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aoan\Desktop\a_thesis\"/>
    </mc:Choice>
  </mc:AlternateContent>
  <xr:revisionPtr revIDLastSave="0" documentId="13_ncr:1_{547768D0-D757-4388-AD0B-6023C367AD48}" xr6:coauthVersionLast="47" xr6:coauthVersionMax="47" xr10:uidLastSave="{00000000-0000-0000-0000-000000000000}"/>
  <bookViews>
    <workbookView xWindow="-110" yWindow="-110" windowWidth="19420" windowHeight="10420" activeTab="5" xr2:uid="{6D1D96BE-CBD3-45ED-903C-95227818FCD5}"/>
  </bookViews>
  <sheets>
    <sheet name="students_work" sheetId="1" r:id="rId1"/>
    <sheet name="mine" sheetId="3" r:id="rId2"/>
    <sheet name="pivot_table1" sheetId="2" r:id="rId3"/>
    <sheet name="pivot_table2" sheetId="4" r:id="rId4"/>
    <sheet name="charts" sheetId="5" r:id="rId5"/>
    <sheet name="Sheet4" sheetId="6" r:id="rId6"/>
  </sheets>
  <definedNames>
    <definedName name="_xlnm._FilterDatabase" localSheetId="0" hidden="1">students_work!#REF!</definedName>
  </definedNames>
  <calcPr calcId="191029"/>
  <pivotCaches>
    <pivotCache cacheId="0" r:id="rId7"/>
    <pivotCache cacheId="34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737" i="3" l="1"/>
  <c r="D13594" i="3"/>
  <c r="D13439" i="3"/>
  <c r="D7132" i="1"/>
  <c r="D7108" i="1"/>
  <c r="D7085" i="1" l="1"/>
  <c r="D7064" i="1" l="1"/>
  <c r="D7061" i="1"/>
  <c r="D7060" i="1"/>
  <c r="D7058" i="1"/>
  <c r="D7051" i="1" l="1"/>
  <c r="D7050" i="1"/>
  <c r="D7049" i="1"/>
  <c r="D7045" i="1"/>
  <c r="D6734" i="1" l="1"/>
  <c r="D6726" i="1"/>
  <c r="D6722" i="1"/>
  <c r="D6720" i="1"/>
  <c r="D6718" i="1"/>
  <c r="D6230" i="1" l="1"/>
  <c r="D6232" i="1"/>
  <c r="D6237" i="1"/>
  <c r="D6245" i="1"/>
  <c r="D6563" i="1"/>
  <c r="D6564" i="1"/>
  <c r="D6565" i="1"/>
  <c r="D6571" i="1"/>
  <c r="D6572" i="1"/>
  <c r="D6573" i="1"/>
  <c r="D6574" i="1"/>
  <c r="D6577" i="1"/>
  <c r="D6592" i="1"/>
  <c r="D6617" i="1"/>
  <c r="D6624" i="1"/>
  <c r="D6635" i="1"/>
  <c r="D6639" i="1"/>
  <c r="D6149" i="1" l="1"/>
  <c r="D6145" i="1"/>
  <c r="D6134" i="1"/>
  <c r="D6104" i="1" l="1"/>
  <c r="D6084" i="1" l="1"/>
  <c r="D6087" i="1"/>
  <c r="D6089" i="1"/>
  <c r="D6090" i="1"/>
  <c r="D6078" i="1" l="1"/>
  <c r="D6076" i="1"/>
  <c r="D5761" i="1" l="1"/>
  <c r="D5750" i="1"/>
  <c r="D5748" i="1"/>
  <c r="D5746" i="1"/>
  <c r="D5670" i="1" l="1"/>
  <c r="D5667" i="1"/>
  <c r="D5663" i="1"/>
  <c r="D5653" i="1"/>
  <c r="D5620" i="1" l="1"/>
  <c r="D5606" i="1" l="1"/>
  <c r="D5605" i="1"/>
  <c r="D5603" i="1"/>
  <c r="D5602" i="1"/>
  <c r="D5601" i="1"/>
  <c r="D5598" i="1"/>
  <c r="D5593" i="1" l="1"/>
  <c r="D5240" i="1" l="1"/>
  <c r="D5228" i="1"/>
  <c r="D5226" i="1"/>
  <c r="D5224" i="1"/>
  <c r="D5160" i="1" l="1"/>
  <c r="D5156" i="1"/>
  <c r="D5149" i="1"/>
  <c r="D5112" i="1"/>
  <c r="D5104" i="1"/>
  <c r="D5100" i="1"/>
  <c r="D5099" i="1"/>
  <c r="D5098" i="1"/>
  <c r="D5097" i="1"/>
  <c r="D5096" i="1"/>
  <c r="D5091" i="1"/>
  <c r="D5089" i="1"/>
  <c r="D4655" i="1"/>
  <c r="D4648" i="1"/>
  <c r="D2798" i="1"/>
  <c r="D4637" i="1"/>
  <c r="D4607" i="1" l="1"/>
  <c r="D4593" i="1" l="1"/>
  <c r="D4591" i="1"/>
  <c r="D4584" i="1" l="1"/>
  <c r="D4580" i="1"/>
  <c r="D4273" i="1" l="1"/>
  <c r="D4271" i="1"/>
  <c r="D4269" i="1"/>
  <c r="D4267" i="1"/>
  <c r="D4088" i="1" l="1"/>
  <c r="D4092" i="1"/>
  <c r="D4099" i="1"/>
  <c r="D4100" i="1"/>
  <c r="D4101" i="1"/>
  <c r="D4114" i="1"/>
  <c r="D4141" i="1"/>
  <c r="D4157" i="1"/>
  <c r="D4159" i="1"/>
  <c r="D3695" i="1"/>
  <c r="D3692" i="1"/>
  <c r="D3654" i="1" l="1"/>
  <c r="D3639" i="1" l="1"/>
  <c r="D3636" i="1"/>
  <c r="D3633" i="1" l="1"/>
  <c r="D3629" i="1"/>
  <c r="D3361" i="1" l="1"/>
  <c r="D1872" i="1" l="1"/>
  <c r="D1956" i="1"/>
  <c r="D1962" i="1"/>
  <c r="D2245" i="1"/>
  <c r="D2251" i="1"/>
  <c r="D2257" i="1"/>
  <c r="D2264" i="1"/>
  <c r="D2266" i="1"/>
  <c r="D2273" i="1"/>
  <c r="D2302" i="1"/>
  <c r="D2304" i="1"/>
  <c r="D2317" i="1"/>
  <c r="D2346" i="1"/>
  <c r="D2353" i="1"/>
  <c r="D2437" i="1"/>
  <c r="D2441" i="1"/>
  <c r="D2715" i="1"/>
  <c r="D2719" i="1"/>
  <c r="D2725" i="1"/>
  <c r="D2728" i="1"/>
  <c r="D2740" i="1"/>
  <c r="D2767" i="1"/>
  <c r="D2769" i="1"/>
  <c r="D2771" i="1"/>
  <c r="D2776" i="1"/>
  <c r="D2782" i="1"/>
  <c r="D2818" i="1"/>
  <c r="D2824" i="1"/>
  <c r="D2828" i="1"/>
  <c r="D2911" i="1"/>
  <c r="D2915" i="1"/>
  <c r="D3175" i="1"/>
  <c r="D3179" i="1"/>
  <c r="D3185" i="1"/>
  <c r="D3187" i="1"/>
  <c r="D3188" i="1"/>
  <c r="D3193" i="1"/>
  <c r="D3200" i="1"/>
  <c r="D3236" i="1"/>
  <c r="D3242" i="1"/>
  <c r="D3266" i="1"/>
  <c r="D3272" i="1"/>
  <c r="D1431" i="1"/>
  <c r="D1322" i="1"/>
  <c r="D1342" i="1"/>
  <c r="D1002" i="1"/>
  <c r="D936" i="1"/>
  <c r="D733" i="1"/>
  <c r="D738" i="1"/>
  <c r="D739" i="1"/>
  <c r="D740" i="1"/>
  <c r="D743" i="1"/>
  <c r="D746" i="1"/>
  <c r="D749" i="1"/>
  <c r="D753" i="1"/>
  <c r="D761" i="1"/>
  <c r="D785" i="1"/>
  <c r="D786" i="1"/>
  <c r="D333" i="1"/>
  <c r="D337" i="1"/>
  <c r="D340" i="1"/>
  <c r="D418" i="1"/>
  <c r="D1783" i="1" l="1"/>
  <c r="D1782" i="1"/>
  <c r="D1781" i="1"/>
  <c r="D1753" i="1" l="1"/>
  <c r="D1744" i="1" l="1"/>
  <c r="D1739" i="1"/>
  <c r="D1737" i="1"/>
  <c r="D1734" i="1"/>
  <c r="D1732" i="1" l="1"/>
  <c r="D1730" i="1"/>
  <c r="D1724" i="1"/>
  <c r="D1350" i="1" l="1"/>
  <c r="D1349" i="1"/>
  <c r="D1317" i="1"/>
  <c r="D1314" i="1"/>
  <c r="D1310" i="1"/>
  <c r="D1307" i="1"/>
  <c r="D1304" i="1"/>
  <c r="D1301" i="1"/>
  <c r="D1299" i="1"/>
  <c r="D129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tc={3B58B465-B3B0-4414-B407-801376593D14}</author>
  </authors>
  <commentList>
    <comment ref="D2738" authorId="0" shapeId="0" xr:uid="{F3F40672-CB6C-4BE9-B00E-22D8BD6E2882}">
      <text>
        <r>
          <rPr>
            <sz val="10"/>
            <color rgb="FF000000"/>
            <rFont val="Arial"/>
            <family val="2"/>
          </rPr>
          <t>Listed under St. Johnsbury heading in respective McGray journal (St.Johnsbury-Bellows Falls line)</t>
        </r>
      </text>
    </comment>
    <comment ref="D3199" authorId="0" shapeId="0" xr:uid="{5455C78E-3D82-4FE0-93EE-B874F9CB7FC5}">
      <text>
        <r>
          <rPr>
            <sz val="10"/>
            <color rgb="FF000000"/>
            <rFont val="Arial"/>
            <family val="2"/>
          </rPr>
          <t>Listed under St. Johnsbury heading in respective McGray journal (St.Johnsbury-Bellows Falls line)</t>
        </r>
      </text>
    </comment>
    <comment ref="D6736" authorId="1" shapeId="0" xr:uid="{3B58B465-B3B0-4414-B407-801376593D14}">
      <text>
        <t>[Threaded comment]
Your version of Excel allows you to read this threaded comment; however, any edits to it will get removed if the file is opened in a newer version of Excel. Learn more: https://go.microsoft.com/fwlink/?linkid=870924
Comment:
    +7? but 7 is mix of electric and gas</t>
      </text>
    </comment>
  </commentList>
</comments>
</file>

<file path=xl/sharedStrings.xml><?xml version="1.0" encoding="utf-8"?>
<sst xmlns="http://schemas.openxmlformats.org/spreadsheetml/2006/main" count="78738" uniqueCount="3682">
  <si>
    <t>Year</t>
  </si>
  <si>
    <t>State</t>
  </si>
  <si>
    <t>City</t>
  </si>
  <si>
    <t>Company</t>
  </si>
  <si>
    <t>Mode</t>
  </si>
  <si>
    <t>Length</t>
  </si>
  <si>
    <t>New Jersey</t>
  </si>
  <si>
    <t>Asbury Park</t>
  </si>
  <si>
    <t>Seashore Electric Railway CO</t>
  </si>
  <si>
    <t>Electric</t>
  </si>
  <si>
    <t>Atlantic City</t>
  </si>
  <si>
    <t>Atlantic City Electric Railway</t>
  </si>
  <si>
    <t>Brigantine Beach</t>
  </si>
  <si>
    <t>Brigantine Transit Co.</t>
  </si>
  <si>
    <t>Camden</t>
  </si>
  <si>
    <t>Camden Horse Railroad Co</t>
  </si>
  <si>
    <t>Horse</t>
  </si>
  <si>
    <t>Camden, Gloucester A Woodbury Railway Co.</t>
  </si>
  <si>
    <t>Camden &amp; Atlantic Railroad Co.</t>
  </si>
  <si>
    <t>Cape May</t>
  </si>
  <si>
    <t>Cape May, Delaware Bay &amp; Sewell's Point Railroad Co</t>
  </si>
  <si>
    <t>Elizabeth</t>
  </si>
  <si>
    <t>Elizabeth Street Railway Co</t>
  </si>
  <si>
    <t>Consolidated Traction Co.</t>
  </si>
  <si>
    <t>Jersey City</t>
  </si>
  <si>
    <t>The Newark &amp; South Orange Railway Co.</t>
  </si>
  <si>
    <t>Newark</t>
  </si>
  <si>
    <t>North Hudson County Railway Co.</t>
  </si>
  <si>
    <t>Keyport</t>
  </si>
  <si>
    <t>Keyport &amp; Matawan Street Railway Co.</t>
  </si>
  <si>
    <t>Millville</t>
  </si>
  <si>
    <t>Millville Rapid Transit Co.</t>
  </si>
  <si>
    <t>Mount Holly</t>
  </si>
  <si>
    <t>Mount Holly Street Railway Co</t>
  </si>
  <si>
    <t>New Brunswick</t>
  </si>
  <si>
    <t>New Brunswick City Railway Co.</t>
  </si>
  <si>
    <t>Orange</t>
  </si>
  <si>
    <t>Suburban Traction Co</t>
  </si>
  <si>
    <t>Orange Mountain Cable Co.</t>
  </si>
  <si>
    <t>Paterson</t>
  </si>
  <si>
    <t>Paterson Railway Co</t>
  </si>
  <si>
    <t>Paterson Central Electric Railway</t>
  </si>
  <si>
    <t>Paterson &amp; Little Falls Electric Railway Co</t>
  </si>
  <si>
    <t>Paterson Horse Railroad Co</t>
  </si>
  <si>
    <t>Paterson, Passaic &amp; Rutherford Electric Railway Co</t>
  </si>
  <si>
    <t>Paterson &amp; Passaic Electric Railway Co.</t>
  </si>
  <si>
    <t>Jersey City, Hoboken &amp; Rutherford Railroad.</t>
  </si>
  <si>
    <t>Phillipsburg</t>
  </si>
  <si>
    <t>Phillipsburg Horse &amp; Car Railroad Co</t>
  </si>
  <si>
    <t>Plainfield</t>
  </si>
  <si>
    <t>Plainfield Street Railway Co</t>
  </si>
  <si>
    <t>Rutherford</t>
  </si>
  <si>
    <t>Rutherford Railway Co</t>
  </si>
  <si>
    <t>Trenton</t>
  </si>
  <si>
    <t>Trenton Passenger Railway Co</t>
  </si>
  <si>
    <t>Virginia</t>
  </si>
  <si>
    <t>LYNCHBURG</t>
  </si>
  <si>
    <t>Petersburg</t>
  </si>
  <si>
    <t>Petersburg Street Railway Co.</t>
  </si>
  <si>
    <t>Richmond</t>
  </si>
  <si>
    <t>Richmond Passenger &amp; Power Co.</t>
  </si>
  <si>
    <t>Lynchburg Electric Railway &amp; Light Co.</t>
  </si>
  <si>
    <t>Georgia</t>
  </si>
  <si>
    <t>Americus</t>
  </si>
  <si>
    <t>Athens</t>
  </si>
  <si>
    <t>Macon</t>
  </si>
  <si>
    <t>Rome</t>
  </si>
  <si>
    <t>Savannah</t>
  </si>
  <si>
    <t>Columbus</t>
  </si>
  <si>
    <t>Augusta</t>
  </si>
  <si>
    <t>Steam</t>
  </si>
  <si>
    <t>Albany</t>
  </si>
  <si>
    <t>Brunswick</t>
  </si>
  <si>
    <t>Covington</t>
  </si>
  <si>
    <t>Gainesville</t>
  </si>
  <si>
    <t>Carthage Horse Railway Co.</t>
  </si>
  <si>
    <t>Clinton Street Railway Co.</t>
  </si>
  <si>
    <t>Hannibal Railway Co.</t>
  </si>
  <si>
    <t>Joplin Electric Railway A Motor Co.</t>
  </si>
  <si>
    <t>Kansas City Cable Railway Co.</t>
  </si>
  <si>
    <t>Grand Avenue Railway Co.</t>
  </si>
  <si>
    <t>Kansas City &amp; Independence Rapid Transit Railway Co.</t>
  </si>
  <si>
    <t>Metropolitan Street Railway Co.</t>
  </si>
  <si>
    <t>Kansas City Elevated Railway Co.</t>
  </si>
  <si>
    <t>Kensington Railway Co.—Operated by Kansas City Elevated Ry. Co.</t>
  </si>
  <si>
    <t>People’s Cable Railway Co.</t>
  </si>
  <si>
    <t>North East Street Railway Co.</t>
  </si>
  <si>
    <t>South Suburban Railway Co.</t>
  </si>
  <si>
    <t>West Side Railroad Co.</t>
  </si>
  <si>
    <t>Lebanon Light &amp; Water Co.</t>
  </si>
  <si>
    <t>Lexington &amp; Kansas City Land &amp; Investment Co.</t>
  </si>
  <si>
    <t>The Electric Railway, Light k Power Co. of Sedalia.</t>
  </si>
  <si>
    <t>Metropolitan Electric Railway Co.</t>
  </si>
  <si>
    <t>Southwest Missouri Electric Railway Co</t>
  </si>
  <si>
    <t>Missouri</t>
  </si>
  <si>
    <t>SPRINGFIELD, MO.</t>
  </si>
  <si>
    <t>WEBB CITY, MO.</t>
  </si>
  <si>
    <t>Kansas City</t>
  </si>
  <si>
    <t>Kentucky</t>
  </si>
  <si>
    <t>Bowling Green</t>
  </si>
  <si>
    <t>Henderson</t>
  </si>
  <si>
    <t>Frankfort</t>
  </si>
  <si>
    <t>Lexington</t>
  </si>
  <si>
    <t>Passenger &amp; Belt Railway Co.</t>
  </si>
  <si>
    <t>Kentucky &amp; Indiana Bridge &amp; Railroad Co.</t>
  </si>
  <si>
    <t>Louisville</t>
  </si>
  <si>
    <t xml:space="preserve">LOUISVILLE STREET RAILWAY SYSTEM </t>
  </si>
  <si>
    <t>LOUISVILLE STREET RAILWAY SYSTEM</t>
  </si>
  <si>
    <t>Maysville</t>
  </si>
  <si>
    <t>Paducah</t>
  </si>
  <si>
    <t xml:space="preserve">Anniston City Street Railway Co   </t>
  </si>
  <si>
    <t xml:space="preserve">Oxford Lake Line Railway Co   </t>
  </si>
  <si>
    <t>Birmingham Railway &amp; Electric Co</t>
  </si>
  <si>
    <t xml:space="preserve">Highland Avenue &amp; Belt Railroad Co. </t>
  </si>
  <si>
    <t>East Birmingham Land &amp; Railroad Co.</t>
  </si>
  <si>
    <t>Bessemer &amp; Birmingham Railroad Co.</t>
  </si>
  <si>
    <t xml:space="preserve">Blountsville &amp; Bangor Dnmmy Line Co. </t>
  </si>
  <si>
    <t xml:space="preserve">Boise Rapid Transit Co. </t>
  </si>
  <si>
    <t xml:space="preserve">Gadsden &amp; Attalla Union Railway Co. </t>
  </si>
  <si>
    <t xml:space="preserve">Huntsville Belt Line &amp; Monte Sano Railway Co.  </t>
  </si>
  <si>
    <t xml:space="preserve">Mobile Light &amp; Railway Co  </t>
  </si>
  <si>
    <t xml:space="preserve">Mobile Street Railway Co </t>
  </si>
  <si>
    <t xml:space="preserve">Herkimer &amp; Mohawk Street Railroad Co. </t>
  </si>
  <si>
    <t xml:space="preserve">Montgomery Street Railway Co. </t>
  </si>
  <si>
    <t xml:space="preserve">Mobile &amp; Spring Hill Railway Co. </t>
  </si>
  <si>
    <t xml:space="preserve">Decatur Street Railway Co.   </t>
  </si>
  <si>
    <t xml:space="preserve">Selma Street k Suburban Railway Co.  </t>
  </si>
  <si>
    <t xml:space="preserve">Sheffield Street Railway Co.  </t>
  </si>
  <si>
    <t xml:space="preserve">Tuscaloosa Street Railway Co. </t>
  </si>
  <si>
    <t xml:space="preserve">Tuscaloosa Belt Railway Co.   </t>
  </si>
  <si>
    <t>Union Springs Street Car Co.</t>
  </si>
  <si>
    <t>Alabama</t>
  </si>
  <si>
    <t>Anniston</t>
  </si>
  <si>
    <t>Birmingham</t>
  </si>
  <si>
    <t>Blountsville</t>
  </si>
  <si>
    <t>Gadsden</t>
  </si>
  <si>
    <t>Huntsville</t>
  </si>
  <si>
    <t>Mobile</t>
  </si>
  <si>
    <t>Montgomery</t>
  </si>
  <si>
    <t>New Decatur</t>
  </si>
  <si>
    <t>Selma</t>
  </si>
  <si>
    <t>Sheffield</t>
  </si>
  <si>
    <t>Tuscaloosa</t>
  </si>
  <si>
    <t>Union Springs</t>
  </si>
  <si>
    <t>Bridgeport Traction Co</t>
  </si>
  <si>
    <t>Bridgeport</t>
  </si>
  <si>
    <t>Danbury &amp; Bethel Street Railway Co</t>
  </si>
  <si>
    <t>Danbury</t>
  </si>
  <si>
    <t>Derby Street Railway Co</t>
  </si>
  <si>
    <t>Derby</t>
  </si>
  <si>
    <t>Hartford Street Railway Co</t>
  </si>
  <si>
    <t>Hartford</t>
  </si>
  <si>
    <t>Meriden Electric Railway Co</t>
  </si>
  <si>
    <t>Meriden</t>
  </si>
  <si>
    <t>New Haven &amp; Centerville Street Railway Co</t>
  </si>
  <si>
    <t>New Haven</t>
  </si>
  <si>
    <t>Winchester Avenue Railroad Co</t>
  </si>
  <si>
    <t>Fair Haven &amp; Westville Railway Co</t>
  </si>
  <si>
    <t xml:space="preserve">New London Street Railway Co </t>
  </si>
  <si>
    <t>New London</t>
  </si>
  <si>
    <t>Norwich Street Railway Co</t>
  </si>
  <si>
    <t>Norwich</t>
  </si>
  <si>
    <t>Stamford Street Railroad Co</t>
  </si>
  <si>
    <t>Stamford</t>
  </si>
  <si>
    <t>Central Railway Electric Co</t>
  </si>
  <si>
    <t>New Britain</t>
  </si>
  <si>
    <t>N o rw a lk S tre e t R a ilw a y Co</t>
  </si>
  <si>
    <t>Norwalk</t>
  </si>
  <si>
    <t>Norwalk Tramway Co</t>
  </si>
  <si>
    <t>Connecticut</t>
  </si>
  <si>
    <t>Fort Meade</t>
  </si>
  <si>
    <t>Fort Meade Railway Co</t>
  </si>
  <si>
    <t>Florida</t>
  </si>
  <si>
    <t>Jacksonville</t>
  </si>
  <si>
    <t>North Jacksonville Street Rwy</t>
  </si>
  <si>
    <t>Jacksonville Railway Co</t>
  </si>
  <si>
    <t>Jacksonville Main St Co</t>
  </si>
  <si>
    <t>Key West</t>
  </si>
  <si>
    <t>125 The Key West Elec Co</t>
  </si>
  <si>
    <t>Tampa</t>
  </si>
  <si>
    <t>130 Tampa Elec Co</t>
  </si>
  <si>
    <t>Palatka</t>
  </si>
  <si>
    <t>Palatka &amp; Heights Rwy Co.</t>
  </si>
  <si>
    <t>Orlando</t>
  </si>
  <si>
    <t>Orlando St Co</t>
  </si>
  <si>
    <t>Baltimore Traction Co</t>
  </si>
  <si>
    <t>City &amp; Suburban Railway Co</t>
  </si>
  <si>
    <t>Baltimore City Passenger Railway Co</t>
  </si>
  <si>
    <t>Central Passenger Railway Co</t>
  </si>
  <si>
    <t>Lake Roland Elevated Railway Co</t>
  </si>
  <si>
    <t>Arundel on the Bay Railroad</t>
  </si>
  <si>
    <t>Cumberland Electric Railway Co</t>
  </si>
  <si>
    <t>Baltimore</t>
  </si>
  <si>
    <t>Bay Ridge</t>
  </si>
  <si>
    <t>Cumberland</t>
  </si>
  <si>
    <t>Cable</t>
  </si>
  <si>
    <t>Maryland</t>
  </si>
  <si>
    <t>Michigan</t>
  </si>
  <si>
    <t>New Orleans &amp; Carrollton Railroad Co.</t>
  </si>
  <si>
    <t>New Orleans</t>
  </si>
  <si>
    <t>St. Charles Street Railroad Co.</t>
  </si>
  <si>
    <t>Canal &amp; Claiborne Railroad Co.</t>
  </si>
  <si>
    <t>Orleans Railroad Co.</t>
  </si>
  <si>
    <t>Algiers &amp; Gretna Railway Co.</t>
  </si>
  <si>
    <t>Shreveport City Railroad Co.</t>
  </si>
  <si>
    <t>Shreveport</t>
  </si>
  <si>
    <t>Shreveport Railway &amp; Land Improvement Co.</t>
  </si>
  <si>
    <t>Lake Charles Street Railway Co.</t>
  </si>
  <si>
    <t>Lake Charles</t>
  </si>
  <si>
    <t>Baton Rouge Electric Railway Co.</t>
  </si>
  <si>
    <t>Baton Rouge</t>
  </si>
  <si>
    <t>Louisiana</t>
  </si>
  <si>
    <t>The Albany Railway</t>
  </si>
  <si>
    <t>Amsterdam</t>
  </si>
  <si>
    <t>Amsterdam Street Railroad</t>
  </si>
  <si>
    <t>Auburn</t>
  </si>
  <si>
    <t xml:space="preserve">Auburn City Railroad Co. </t>
  </si>
  <si>
    <t>Babylon</t>
  </si>
  <si>
    <t>The Babylon Railroad Co.</t>
  </si>
  <si>
    <t>Binghamton</t>
  </si>
  <si>
    <t xml:space="preserve">Binghamton Railroad Co. </t>
  </si>
  <si>
    <t>Brooklyn</t>
  </si>
  <si>
    <t>Brooklyn Heights R. R. Co.</t>
  </si>
  <si>
    <t>Brooklyn City R. R. Co.</t>
  </si>
  <si>
    <t>Brooklyn, Queens Co. &amp; Suburban R. R. Co.</t>
  </si>
  <si>
    <t>Atlantic Ave. R. R. Co.</t>
  </si>
  <si>
    <t>Brooklyn, Bath &amp; West End R. R. Co.</t>
  </si>
  <si>
    <t>Coney Island &amp; Brooklyn R. R. Co.</t>
  </si>
  <si>
    <t>Brooklyn City &amp; Newtown R. R. Co.</t>
  </si>
  <si>
    <t>Van Brunt St. &amp; Erie Basin R. R. Co.</t>
  </si>
  <si>
    <t>Buffalo</t>
  </si>
  <si>
    <t>Buffalo Railway CO</t>
  </si>
  <si>
    <t>Crosstown Street Railway Co. of Buffalo</t>
  </si>
  <si>
    <t>Canandaigua</t>
  </si>
  <si>
    <t>Canandigua Electric Light &amp; Railroad Co.</t>
  </si>
  <si>
    <t>City Island</t>
  </si>
  <si>
    <t>Pelham Park Railroad Co.</t>
  </si>
  <si>
    <t>City Island Railroad</t>
  </si>
  <si>
    <t>Cortland</t>
  </si>
  <si>
    <t>Cortland &amp; Homer Horse Railroad Co.</t>
  </si>
  <si>
    <t>Deerfield</t>
  </si>
  <si>
    <t xml:space="preserve">Deerfield &amp; Utica Railroad Co. </t>
  </si>
  <si>
    <t>Elmira</t>
  </si>
  <si>
    <t xml:space="preserve">Elmira &amp; Horseheads Railway Co. </t>
  </si>
  <si>
    <t xml:space="preserve">West Side Railroad Co. </t>
  </si>
  <si>
    <t>Fishkill</t>
  </si>
  <si>
    <t>Citizens' Street Railroad Co.</t>
  </si>
  <si>
    <t>Flushing</t>
  </si>
  <si>
    <t xml:space="preserve">Flushing &amp; College Point Street Railroad Co. </t>
  </si>
  <si>
    <t xml:space="preserve">Frankfor &amp; Ilion Street Railway Co. </t>
  </si>
  <si>
    <t>Fredonia</t>
  </si>
  <si>
    <t>Dunkirk &amp; Fredonia Railroad Co.</t>
  </si>
  <si>
    <t>Fulton</t>
  </si>
  <si>
    <t xml:space="preserve">Fulton &amp; Oswego Falls Street Railway Co. </t>
  </si>
  <si>
    <t>Glens Falls</t>
  </si>
  <si>
    <t>Glen Falls, Sandy Hill &amp; Fort Edward Street Railway Co.</t>
  </si>
  <si>
    <t>Gloversville</t>
  </si>
  <si>
    <t>Cayadutta Electric Railroad Co.</t>
  </si>
  <si>
    <t>Johnstown, Gloversville &amp; Kinsboro Horse Railroad Co.</t>
  </si>
  <si>
    <t>Hornellsville</t>
  </si>
  <si>
    <t>The Hornellsville Electric Railway Co.</t>
  </si>
  <si>
    <t>Hornellsville &amp; Canisteo Railway Co.</t>
  </si>
  <si>
    <t>Hudson</t>
  </si>
  <si>
    <t>Hudson Electric Railway Co.</t>
  </si>
  <si>
    <t>Huntington</t>
  </si>
  <si>
    <t>Huntington Railroad Co.</t>
  </si>
  <si>
    <t>Ithaca</t>
  </si>
  <si>
    <t>Ithaca Street Railway Co.</t>
  </si>
  <si>
    <t>Jamestown</t>
  </si>
  <si>
    <t>The Jamestown Street Railway Co.</t>
  </si>
  <si>
    <t xml:space="preserve">Kingston </t>
  </si>
  <si>
    <t>Kingston City Railroad Co.</t>
  </si>
  <si>
    <t>Colonial City Electric Railway Co.</t>
  </si>
  <si>
    <t>Lancaster</t>
  </si>
  <si>
    <t>Buffalo, Bellevue &amp; Lancaster Railway Co.</t>
  </si>
  <si>
    <t>Larchmont</t>
  </si>
  <si>
    <t>The Larchmont Horse Railway Co.</t>
  </si>
  <si>
    <t>Lockport</t>
  </si>
  <si>
    <t>Lock City Electric Railroad Co.</t>
  </si>
  <si>
    <t>Long Island City</t>
  </si>
  <si>
    <t>Steinway Railway Co. of Long Island City</t>
  </si>
  <si>
    <t>Long Island City &amp; Newtown Railway Co.</t>
  </si>
  <si>
    <t>Middletown</t>
  </si>
  <si>
    <t>Middletown-Goshen Traction Co.</t>
  </si>
  <si>
    <t>Mohawk</t>
  </si>
  <si>
    <t>Mohawk &amp; Ilion Horse Railroad Co.</t>
  </si>
  <si>
    <t>Herkimer &amp; Mohawk Street Railroad Co.</t>
  </si>
  <si>
    <t>Newburgh</t>
  </si>
  <si>
    <t>Newburgh Street Railway Co.</t>
  </si>
  <si>
    <t>New Rochelle</t>
  </si>
  <si>
    <t>New Rochelle Railway &amp; Transit Co.</t>
  </si>
  <si>
    <t>New York</t>
  </si>
  <si>
    <t>Broadway &amp; Seventh Ave R. R. Co.</t>
  </si>
  <si>
    <t>Sixth Avenue R. R. Co.</t>
  </si>
  <si>
    <t>Ninth Avenue R. R. Co.</t>
  </si>
  <si>
    <t>23rd Street Ry. Co.</t>
  </si>
  <si>
    <t>42nd St. &amp; Grand St Ferry R. R. Co.</t>
  </si>
  <si>
    <t>Central Park, North &amp; East River R. R. Co.</t>
  </si>
  <si>
    <t>Bleeker Street R. R. Co.</t>
  </si>
  <si>
    <t>New York &amp; Harlem R. R. Co.</t>
  </si>
  <si>
    <t>Third Ave. R. R. Co.</t>
  </si>
  <si>
    <t>Second Ave. R. R. Co.</t>
  </si>
  <si>
    <t>Eighth Ave. R. R. Co.</t>
  </si>
  <si>
    <t>42nd St., Manhattanville &amp; St. M. Ave. Ry. Co.</t>
  </si>
  <si>
    <t>Dry Dock, E. Broadway &amp; Battery R. R. Co.</t>
  </si>
  <si>
    <t>Central Crosstown R. R. Co.</t>
  </si>
  <si>
    <t>Christopher &amp; Tenth St. R. R. Co.</t>
  </si>
  <si>
    <t>North &amp; East River R. R. Co.</t>
  </si>
  <si>
    <t>Union Ry. Co</t>
  </si>
  <si>
    <t>Niagra Falls</t>
  </si>
  <si>
    <t>The Niagra Falls &amp; Suspension Bridge Railway Co.</t>
  </si>
  <si>
    <t>Niagra Falls, Park 7 River Co.</t>
  </si>
  <si>
    <t>Ogdensburg</t>
  </si>
  <si>
    <t>Ogdensburg Street Railway Co.</t>
  </si>
  <si>
    <t>Olean</t>
  </si>
  <si>
    <t>Olean Street Railway Co.</t>
  </si>
  <si>
    <t>Oneida</t>
  </si>
  <si>
    <t>Oneida Railway Co.</t>
  </si>
  <si>
    <t>Oneonta</t>
  </si>
  <si>
    <t>Oneonta Street Railway Co.</t>
  </si>
  <si>
    <t>Oswego</t>
  </si>
  <si>
    <t>Oswego Street Railway Co.</t>
  </si>
  <si>
    <t>Poughkeepsie</t>
  </si>
  <si>
    <t>City Railroad of Poughkeepsie</t>
  </si>
  <si>
    <t>Rochester</t>
  </si>
  <si>
    <t>Rochester Railway Co.</t>
  </si>
  <si>
    <t>Rochester Electric Railway Co.</t>
  </si>
  <si>
    <t>Rockaway</t>
  </si>
  <si>
    <t>Rockaway Village Railroad Co.</t>
  </si>
  <si>
    <t>Rome City Street Railway Co.</t>
  </si>
  <si>
    <t>Saratoga</t>
  </si>
  <si>
    <t>Union Electric Railway of Saratoga</t>
  </si>
  <si>
    <t>Schenectady</t>
  </si>
  <si>
    <t>Schenectady Street Railway Co.</t>
  </si>
  <si>
    <t>Seneca Falls</t>
  </si>
  <si>
    <t>The Seneca Electric Railway Co.</t>
  </si>
  <si>
    <t>Sing Sing</t>
  </si>
  <si>
    <t>Ossining Electric Railway Co.</t>
  </si>
  <si>
    <t>Staten Island</t>
  </si>
  <si>
    <t>Port Richmond &amp; Prohibition Park Electric Railroad Co.</t>
  </si>
  <si>
    <t>Syracuse</t>
  </si>
  <si>
    <t>Syracuse Street Railway Co.</t>
  </si>
  <si>
    <t>Syracuse Consolidated Street Railway</t>
  </si>
  <si>
    <t>Syracuse Eastwood Heights &amp; De Witt Railroad Co.</t>
  </si>
  <si>
    <t>Stillwater</t>
  </si>
  <si>
    <t>Stillwater &amp; Mechiesville Street Railway Co.</t>
  </si>
  <si>
    <t>Tonawanda</t>
  </si>
  <si>
    <t>Tonawanda Street Railroad Co.</t>
  </si>
  <si>
    <t>Tonawanda Electric Railroad Co.</t>
  </si>
  <si>
    <t>Buffalo, Kenmore &amp; Tonawanda Electric Railroad Co.</t>
  </si>
  <si>
    <t>Buffalo, North Main Street &amp; Tonawanda Electric Railroad Co.</t>
  </si>
  <si>
    <t>Buffalo &amp; Tonawanda Electric Railroad Co.</t>
  </si>
  <si>
    <t>Troy</t>
  </si>
  <si>
    <t>Troy City Railway</t>
  </si>
  <si>
    <t>Utica</t>
  </si>
  <si>
    <t>Utica Belt Line Street Railroad Co.</t>
  </si>
  <si>
    <t>Utica &amp; Mohawk Railroad Co.</t>
  </si>
  <si>
    <t>Oneida Street Railroad Co.</t>
  </si>
  <si>
    <t>Watertown</t>
  </si>
  <si>
    <t>Watertown Street Railway Co.</t>
  </si>
  <si>
    <t>Williamsville</t>
  </si>
  <si>
    <t>Buffalo &amp; Williamsville Electric Railway Co.</t>
  </si>
  <si>
    <t>Yonkers</t>
  </si>
  <si>
    <t>The Yonkers Railroad Co.</t>
  </si>
  <si>
    <t>Duluth</t>
  </si>
  <si>
    <t>Minneapolis</t>
  </si>
  <si>
    <t>St. Cloud</t>
  </si>
  <si>
    <t>Winona</t>
  </si>
  <si>
    <t>Minnesota</t>
  </si>
  <si>
    <t>Vermont</t>
  </si>
  <si>
    <t>Burlington</t>
  </si>
  <si>
    <t>Rutland</t>
  </si>
  <si>
    <t xml:space="preserve">Los Angeles </t>
  </si>
  <si>
    <t>Marysville</t>
  </si>
  <si>
    <t>Monterey</t>
  </si>
  <si>
    <t>Oakland</t>
  </si>
  <si>
    <t>Ontarioa</t>
  </si>
  <si>
    <t>Pasadena</t>
  </si>
  <si>
    <t>Paso robles</t>
  </si>
  <si>
    <t>POMONA</t>
  </si>
  <si>
    <t>REDLANDS</t>
  </si>
  <si>
    <t>San Diego</t>
  </si>
  <si>
    <t>San Francisco</t>
  </si>
  <si>
    <t>San Jose</t>
  </si>
  <si>
    <t>Santa Barbara</t>
  </si>
  <si>
    <t>Santa Cruz</t>
  </si>
  <si>
    <t>Santa Rosa</t>
  </si>
  <si>
    <t>Stockton</t>
  </si>
  <si>
    <t>Woodland</t>
  </si>
  <si>
    <t>Los Angeles Consolidated Electric Railway Co.</t>
  </si>
  <si>
    <t>Temple Street Cable Railway Co.</t>
  </si>
  <si>
    <t xml:space="preserve">Cable </t>
  </si>
  <si>
    <t>Main Street &amp; Agricultural Park Railroad Co.</t>
  </si>
  <si>
    <t>Alameda</t>
  </si>
  <si>
    <t>Eureka</t>
  </si>
  <si>
    <t>Fresno</t>
  </si>
  <si>
    <t>Central Electric Railway Co.</t>
  </si>
  <si>
    <t>Sacramento</t>
  </si>
  <si>
    <t>San Diego, Old Town &amp; Pacific Beach Railroad Co.</t>
  </si>
  <si>
    <t>San Diego Cable Railway Co.</t>
  </si>
  <si>
    <t>San Diego Electric Railway Co.</t>
  </si>
  <si>
    <t>Market Street Railway Co.</t>
  </si>
  <si>
    <t>Geary Street, Park &amp; Ocean Railroad Co.</t>
  </si>
  <si>
    <t>California Street Cable Railroad Co</t>
  </si>
  <si>
    <t>Sutter Street Railway Co.</t>
  </si>
  <si>
    <t>Presidio &amp; Ferries Railroad Co.</t>
  </si>
  <si>
    <t>San Francisco &amp; San Mateo Railway Co</t>
  </si>
  <si>
    <t>San Jose &amp; Santa Clara Railroad Co.</t>
  </si>
  <si>
    <t>First Street Railroad.</t>
  </si>
  <si>
    <t>Willow Glen Railroad.</t>
  </si>
  <si>
    <t>San Luis Obispo</t>
  </si>
  <si>
    <t>Fresno Railroad Co.</t>
  </si>
  <si>
    <t>Stockton Electric Railway Co.</t>
  </si>
  <si>
    <t>California</t>
  </si>
  <si>
    <t xml:space="preserve">Bristol </t>
  </si>
  <si>
    <t>Chattanooga</t>
  </si>
  <si>
    <t>Clarksville</t>
  </si>
  <si>
    <t>Cleveland</t>
  </si>
  <si>
    <t>Deptford</t>
  </si>
  <si>
    <t>Jackson</t>
  </si>
  <si>
    <t>Johnson City</t>
  </si>
  <si>
    <t>Knoxville</t>
  </si>
  <si>
    <t>Memphis</t>
  </si>
  <si>
    <t>Nashville</t>
  </si>
  <si>
    <t>Tennessee</t>
  </si>
  <si>
    <t>Everett</t>
  </si>
  <si>
    <t>Fairhaven</t>
  </si>
  <si>
    <t>New Whatcom</t>
  </si>
  <si>
    <t>Seattle</t>
  </si>
  <si>
    <t>Pacific Northeast Traction</t>
  </si>
  <si>
    <t>PugetSound Traction L&amp;P</t>
  </si>
  <si>
    <t>Seattle Munic St.Ry.</t>
  </si>
  <si>
    <t>Spokane</t>
  </si>
  <si>
    <t>Spokane &amp; Inland</t>
  </si>
  <si>
    <t>Washingtou Water</t>
  </si>
  <si>
    <t>Tacoma</t>
  </si>
  <si>
    <t>Pacific Traction</t>
  </si>
  <si>
    <t>Puget Sound Elec. Ry.</t>
  </si>
  <si>
    <t>Vancouver</t>
  </si>
  <si>
    <t>Walla Walla</t>
  </si>
  <si>
    <t>Washington</t>
  </si>
  <si>
    <t>Indiana</t>
  </si>
  <si>
    <t>Anderson</t>
  </si>
  <si>
    <t>Anderson Electric Street Railway Co.</t>
  </si>
  <si>
    <t>(John S.) Crump’s Street Railway.</t>
  </si>
  <si>
    <t>Evansville Street Railway Co.</t>
  </si>
  <si>
    <t>Evansville</t>
  </si>
  <si>
    <t>Fort Wayne Electric Railway</t>
  </si>
  <si>
    <t>Fort Wayne</t>
  </si>
  <si>
    <t>Citizens’ Street Railroad Co</t>
  </si>
  <si>
    <t>Indianapolis</t>
  </si>
  <si>
    <t>Richmond City Electric Street Railway Co.</t>
  </si>
  <si>
    <t>South Bend</t>
  </si>
  <si>
    <t>South Bend &amp; Mishawaka Street Railway Co.</t>
  </si>
  <si>
    <t>Terre Haute Electric Railway Co.</t>
  </si>
  <si>
    <t>Terre Haute</t>
  </si>
  <si>
    <t>Wisconsin</t>
  </si>
  <si>
    <t>Appleton</t>
  </si>
  <si>
    <t>Ashland</t>
  </si>
  <si>
    <t>Eau Claire</t>
  </si>
  <si>
    <t>Fond du Lac</t>
  </si>
  <si>
    <t>Janesville</t>
  </si>
  <si>
    <t>Madison</t>
  </si>
  <si>
    <t>Marinette</t>
  </si>
  <si>
    <t>Merrill</t>
  </si>
  <si>
    <t>Neenah</t>
  </si>
  <si>
    <t>Oshkosh</t>
  </si>
  <si>
    <t>Racine</t>
  </si>
  <si>
    <t>Sheboygan</t>
  </si>
  <si>
    <t>West Superior</t>
  </si>
  <si>
    <t>Chicago</t>
  </si>
  <si>
    <t>Aurora</t>
  </si>
  <si>
    <t>Bloomington</t>
  </si>
  <si>
    <t>BLOOMINGTON</t>
  </si>
  <si>
    <t>CAIRO</t>
  </si>
  <si>
    <t>CENTRALIA</t>
  </si>
  <si>
    <t>CHAMPAIGN</t>
  </si>
  <si>
    <t>CHILLICOTHE</t>
  </si>
  <si>
    <t>DANVILLE</t>
  </si>
  <si>
    <t>DECATUR</t>
  </si>
  <si>
    <t>DU QUOIN</t>
  </si>
  <si>
    <t>ELGIN</t>
  </si>
  <si>
    <t>FREEPORT</t>
  </si>
  <si>
    <t>GALESBURG</t>
  </si>
  <si>
    <t>HARVEY</t>
  </si>
  <si>
    <t>JACKSONVILLE</t>
  </si>
  <si>
    <t>JOLIET</t>
  </si>
  <si>
    <t>KANKAKEE</t>
  </si>
  <si>
    <t>LA SALLE</t>
  </si>
  <si>
    <t>LINCOLN</t>
  </si>
  <si>
    <t>MECHANICSBURG</t>
  </si>
  <si>
    <t>MOLINE</t>
  </si>
  <si>
    <t>OTTAWA</t>
  </si>
  <si>
    <t>PEORIA</t>
  </si>
  <si>
    <t>QUINCY</t>
  </si>
  <si>
    <t>ROCKFORD</t>
  </si>
  <si>
    <t>ROCK ISLAND</t>
  </si>
  <si>
    <t>SPRINGFIELD</t>
  </si>
  <si>
    <t>STREATOR</t>
  </si>
  <si>
    <t>VENICE</t>
  </si>
  <si>
    <t>WAUKEGAN</t>
  </si>
  <si>
    <t>Oregon</t>
  </si>
  <si>
    <t>Portland</t>
  </si>
  <si>
    <t xml:space="preserve">Portland Ry. Co. </t>
  </si>
  <si>
    <t xml:space="preserve">City &amp; Suburban Railway Co. </t>
  </si>
  <si>
    <t xml:space="preserve">East Side Railway Co. </t>
  </si>
  <si>
    <t xml:space="preserve">City &amp; West Portland Park Motor Co. </t>
  </si>
  <si>
    <t xml:space="preserve">Barnes Heights &amp; Cornell Mountain Ry. Co. </t>
  </si>
  <si>
    <t xml:space="preserve">Portland Cable Co. </t>
  </si>
  <si>
    <t xml:space="preserve">Portland Street Railway Co. </t>
  </si>
  <si>
    <t>Salem Light &amp; Traction Co.</t>
  </si>
  <si>
    <t>Salem</t>
  </si>
  <si>
    <t>Iowa</t>
  </si>
  <si>
    <t>CLINTON</t>
  </si>
  <si>
    <t>DAVENPORT</t>
  </si>
  <si>
    <t>DUBUQUE</t>
  </si>
  <si>
    <t>SIOUX CITY</t>
  </si>
  <si>
    <t>BURLINGTON</t>
  </si>
  <si>
    <t>CEDAR RAPIDS</t>
  </si>
  <si>
    <t>FORT MADISON</t>
  </si>
  <si>
    <t>KEOKUK</t>
  </si>
  <si>
    <t>MARSHALLTOWN</t>
  </si>
  <si>
    <t>MASON CITY</t>
  </si>
  <si>
    <t>MUSCATINE</t>
  </si>
  <si>
    <t>OTTUMWA</t>
  </si>
  <si>
    <t>TOLEDO</t>
  </si>
  <si>
    <t>WATERLOO</t>
  </si>
  <si>
    <t>ANNISTON</t>
  </si>
  <si>
    <t>BIRMINGHAM</t>
  </si>
  <si>
    <t>GADSDEN</t>
  </si>
  <si>
    <t>MOBILE</t>
  </si>
  <si>
    <t>MONTGOMERY</t>
  </si>
  <si>
    <t>NEW DECATUR</t>
  </si>
  <si>
    <t>OPELIKA</t>
  </si>
  <si>
    <t>SELMA</t>
  </si>
  <si>
    <t>TUSCALOOSA</t>
  </si>
  <si>
    <t>Bristol &amp; Plainville Tramway Co</t>
  </si>
  <si>
    <t>Bristol</t>
  </si>
  <si>
    <t>Hartford, Manchester &amp; Rockville Tramway Co</t>
  </si>
  <si>
    <t>Hartford &amp; West Hartford Railway Co</t>
  </si>
  <si>
    <t>New Haven Street Railway Co</t>
  </si>
  <si>
    <t>Milford Street Railway Co</t>
  </si>
  <si>
    <t>Manufacturers’ Street Railway Co</t>
  </si>
  <si>
    <t>Shelton Street Railway Co</t>
  </si>
  <si>
    <t xml:space="preserve">Enfield &amp; Longmeadow Electric Railway </t>
  </si>
  <si>
    <t>Thompsonville</t>
  </si>
  <si>
    <t>Norwalk Street Railway Co.</t>
  </si>
  <si>
    <t>Pensacola</t>
  </si>
  <si>
    <t>The Key West Elec Co</t>
  </si>
  <si>
    <t>Pensacola Elec Co</t>
  </si>
  <si>
    <t>Palatka &amp; Heights Rwy Co</t>
  </si>
  <si>
    <t>Atlanta</t>
  </si>
  <si>
    <t xml:space="preserve">Columbus </t>
  </si>
  <si>
    <t>HENDERSON.</t>
    <phoneticPr fontId="0" type="noConversion"/>
  </si>
  <si>
    <t>FRANKFORT.</t>
    <phoneticPr fontId="0" type="noConversion"/>
  </si>
  <si>
    <t>Passenger &amp; Belt Railway Co.</t>
    <phoneticPr fontId="0" type="noConversion"/>
  </si>
  <si>
    <t>New Orleans City &amp; Lake Railroad Co.</t>
  </si>
  <si>
    <t>Crescent City Railroad Co.</t>
  </si>
  <si>
    <t>Home Electric Co.</t>
  </si>
  <si>
    <t>Frederick &amp; Middletown Railway Co</t>
  </si>
  <si>
    <t>Hagerstown Railway Co</t>
  </si>
  <si>
    <t>Chesapeake &amp; Columbia Street Railway Co</t>
  </si>
  <si>
    <t>Baltimore, Middle River &amp; Sparrow's Point Electric Railway Co</t>
  </si>
  <si>
    <t>Columbia &amp; Maryland Railway Co</t>
  </si>
  <si>
    <t>Gwynn Falls Street Railway Co</t>
  </si>
  <si>
    <t>The Pikesville, Reisterstown &amp; Emory Grove Railroad Co., of Baltimore County</t>
  </si>
  <si>
    <t>Frederick City</t>
  </si>
  <si>
    <t>Hagerstown</t>
  </si>
  <si>
    <t>Arundel on the Bay</t>
  </si>
  <si>
    <t>Brooklyn Avenue Railway Co.</t>
  </si>
  <si>
    <t>North East Electric Railway Co.</t>
  </si>
  <si>
    <t>Westport And Waldo Railway.</t>
  </si>
  <si>
    <t>Lexington Street Railway Co.</t>
  </si>
  <si>
    <t xml:space="preserve">Lexington </t>
  </si>
  <si>
    <t>Sedalia</t>
  </si>
  <si>
    <t>The Electric Railway, Light A Power Co. of Sedalia</t>
  </si>
  <si>
    <t>The Electric Railway, Light &amp; Power Co. of Sedalia</t>
  </si>
  <si>
    <t>Springfield Traction Co.</t>
  </si>
  <si>
    <t>Springfield</t>
  </si>
  <si>
    <t>Atlantie Coast Electric Railroad 22</t>
  </si>
  <si>
    <t>Bound Brook</t>
  </si>
  <si>
    <t>The New York &amp; Philadelphia Traction Co</t>
  </si>
  <si>
    <t>Bridgeton</t>
  </si>
  <si>
    <t>The Bridgeton &amp; Millville Traction Co</t>
  </si>
  <si>
    <t>Brigantine Transportation Co.</t>
  </si>
  <si>
    <t>Birlington &amp; Mount Holly Traction Railroad Co</t>
  </si>
  <si>
    <t>Camden &amp; Suburban Railway</t>
  </si>
  <si>
    <t>Camden Hourse Railway Co</t>
  </si>
  <si>
    <t>Caden Cloueester &amp; Woolbury Railway</t>
  </si>
  <si>
    <t>Cape May, Delaware BAY &amp; Sewll's Pelay Railroad Co</t>
  </si>
  <si>
    <t>Fort Lee</t>
  </si>
  <si>
    <t>Bergen County Traction Co.</t>
  </si>
  <si>
    <t>Hoboken</t>
  </si>
  <si>
    <t>New Jersey Eelctric Railway Co.</t>
  </si>
  <si>
    <t>North Jersey Street Railway Co.11</t>
  </si>
  <si>
    <t>North Hudson County Railway</t>
  </si>
  <si>
    <t>Millville Traction Co</t>
  </si>
  <si>
    <t>Mount Holly Street Railway</t>
  </si>
  <si>
    <t>Burnswick Traction Co.</t>
  </si>
  <si>
    <t>New Brunswick City Railway</t>
  </si>
  <si>
    <t>Orange Mountain Traction Co</t>
  </si>
  <si>
    <t>South Orange &amp; Maplewood Street Railway Co</t>
  </si>
  <si>
    <t>Passaic</t>
  </si>
  <si>
    <t>Passale &amp; Network Electric Traction Co.</t>
  </si>
  <si>
    <t>Paterson Central Electric Railrad Co.</t>
  </si>
  <si>
    <t>Phillipsburg Horse CAR Railroad</t>
  </si>
  <si>
    <t>Point Pleasant</t>
  </si>
  <si>
    <t>Ray Wood &amp; Point Pleasant Street Railways Co</t>
  </si>
  <si>
    <t>Rahway</t>
  </si>
  <si>
    <t>The Rahway Electric Co</t>
  </si>
  <si>
    <t>Red Bank</t>
  </si>
  <si>
    <t>atantic Highland, Red Bank &amp; Long Branch Electric Railway Co</t>
  </si>
  <si>
    <t>Woodbridge</t>
  </si>
  <si>
    <t>Woodbridge &amp; Sewaren Electric Street Railway</t>
  </si>
  <si>
    <t>Buffalo Railway Co.</t>
  </si>
  <si>
    <t>Buffalo &amp; Niagra Falls Railway Co.</t>
  </si>
  <si>
    <t>Buffalo Traction Co.</t>
  </si>
  <si>
    <t>Cohoes</t>
  </si>
  <si>
    <t>Cohoes City Electric Railway Co.</t>
  </si>
  <si>
    <t>Geneva</t>
  </si>
  <si>
    <t>Geneva, Waterloo, Seneca Falls &amp; Cayuga Lake Traction Co.</t>
  </si>
  <si>
    <t>Fonda, Johnstown &amp; Gloversville Railroad Co.</t>
  </si>
  <si>
    <t>Hoosick Falls</t>
  </si>
  <si>
    <t>Hoosick Railway Co.</t>
  </si>
  <si>
    <t>Colonial City Traction Co.</t>
  </si>
  <si>
    <t xml:space="preserve">Lewiston </t>
  </si>
  <si>
    <t>Lewiston &amp; Yongston Frontier Railroad Co.</t>
  </si>
  <si>
    <t>New York &amp; Queens County Railway Co.</t>
  </si>
  <si>
    <t>Herkimer, Mohawk, Ilion &amp; Frankfort Electric Railway Co.</t>
  </si>
  <si>
    <t>Mount Vermon</t>
  </si>
  <si>
    <t xml:space="preserve">North Mount Vernon Railway Co. </t>
  </si>
  <si>
    <t>Bleeker Street &amp; Fulton Ferry R. R. Co.</t>
  </si>
  <si>
    <t>Fulton Street Railroad Co.</t>
  </si>
  <si>
    <t>The Third Ave. R. R. Co.</t>
  </si>
  <si>
    <t>Thirty-fourth Street Crosstown Railway</t>
  </si>
  <si>
    <t>28th &amp; 29th Streets Crosstown Railway Co.</t>
  </si>
  <si>
    <t>Westchester Electric R. R. Co.</t>
  </si>
  <si>
    <t>Newburgh Electric Railway Co.</t>
  </si>
  <si>
    <t>Niagra Falls &amp; Lewiston Railway Co.</t>
  </si>
  <si>
    <t>Niagra Falls, Whirlpool &amp; Northern Railway Co.</t>
  </si>
  <si>
    <t>Plattsburgh</t>
  </si>
  <si>
    <t>Plattsburgh Traction Co.</t>
  </si>
  <si>
    <t>Irondequolt Park Railroad Co.</t>
  </si>
  <si>
    <t>Rochester &amp; Irondequoit Railroad Co.</t>
  </si>
  <si>
    <t>Rochester, Charlotte &amp; Manitou Co.</t>
  </si>
  <si>
    <t>New York, Elmford &amp; White Plans Railway Co.</t>
  </si>
  <si>
    <t>Whiteplains</t>
  </si>
  <si>
    <t>Waverly, Sayre &amp; Athens Traction Co.</t>
  </si>
  <si>
    <t>Waverly</t>
  </si>
  <si>
    <t>Watertown &amp; Brownsville Street Railway Co.</t>
  </si>
  <si>
    <t>Troy &amp; New England Railroad Co.</t>
  </si>
  <si>
    <t>Buffalo, Tonawanda &amp; Niagra Falls Electric Railroad</t>
  </si>
  <si>
    <t>Syracuse &amp; East Side Railway Co.</t>
  </si>
  <si>
    <t>Syracuse Rapid Transit Railway Co.</t>
  </si>
  <si>
    <t>Staten Island Traction Co.</t>
  </si>
  <si>
    <t>Staten Island Midland Railroad Co.</t>
  </si>
  <si>
    <t>Staten Island Electric Railroad Co.</t>
  </si>
  <si>
    <t>Sea Cliff Inclined Cable Railway Co.</t>
  </si>
  <si>
    <t>Sea Cliff</t>
  </si>
  <si>
    <t>Schenectady Railway Co.</t>
  </si>
  <si>
    <t>Saratoga Traction Co.</t>
  </si>
  <si>
    <t>ALAMEDA</t>
  </si>
  <si>
    <t>EUREKA</t>
  </si>
  <si>
    <t>FRESNO</t>
  </si>
  <si>
    <t>RIVERSIDE</t>
  </si>
  <si>
    <t>SACRAMENTO</t>
  </si>
  <si>
    <t>SAN Bernardino</t>
  </si>
  <si>
    <t>San LUIS OBISPO</t>
  </si>
  <si>
    <t>Santa Ana</t>
  </si>
  <si>
    <t>Pasadena &amp; Pacific Railway Co</t>
  </si>
  <si>
    <t>Los Angeles Traction Co.</t>
  </si>
  <si>
    <t>Los Angeles Railway Co. successor of Los Angeles Consolidated Electric Railway Co</t>
  </si>
  <si>
    <t>Sacramento Electric, Gas &amp; Railway Co</t>
  </si>
  <si>
    <t>San Diego, Pacific Beach &amp; La Jolla Railway Co.</t>
  </si>
  <si>
    <t>Citizen's Traction Co.</t>
  </si>
  <si>
    <t>Geary Street Park &amp; Ocean Railroad Co.</t>
  </si>
  <si>
    <t>Presidio &amp; Ferries Railroad Co</t>
  </si>
  <si>
    <t>Sutro Railroad Co.</t>
  </si>
  <si>
    <t>San Jose Railroad Co.</t>
  </si>
  <si>
    <t>AUSTIN</t>
  </si>
  <si>
    <t>CORPUS CHRISTI</t>
  </si>
  <si>
    <t>DALLAS.</t>
  </si>
  <si>
    <t>DENISON</t>
  </si>
  <si>
    <t>EL PASO.</t>
  </si>
  <si>
    <t>FORT WORTH</t>
  </si>
  <si>
    <t>GAINVILLE</t>
  </si>
  <si>
    <t>GALVESTON</t>
  </si>
  <si>
    <t>HOUSTON.</t>
  </si>
  <si>
    <t>LAREDO.</t>
  </si>
  <si>
    <t>LONGVIEW</t>
  </si>
  <si>
    <t>Paris</t>
  </si>
  <si>
    <t>SAN ANTONIO</t>
  </si>
  <si>
    <t>SHERMAN</t>
  </si>
  <si>
    <t>WACO</t>
  </si>
  <si>
    <t>Texas</t>
  </si>
  <si>
    <t>WAXAHCHIE</t>
  </si>
  <si>
    <t>Weathford</t>
  </si>
  <si>
    <t>Bennington</t>
  </si>
  <si>
    <t>Brattleboro</t>
  </si>
  <si>
    <t>Washington, Alexandria &amp; Mt. Vernon Electric Railway Co</t>
  </si>
  <si>
    <t>The Berkley Street Railway Co.</t>
  </si>
  <si>
    <t>Piedmont Improvement &amp; Construction Co</t>
  </si>
  <si>
    <t>Danville Street Car Co.</t>
  </si>
  <si>
    <t>Hampton &amp; Old Point Railway Co.</t>
  </si>
  <si>
    <t>Norfolk Street Railroad Co</t>
  </si>
  <si>
    <t>Norfolk &amp; Ocean View Railroad Co.</t>
  </si>
  <si>
    <t>Port Norfolk Electric Railway Co</t>
  </si>
  <si>
    <t>Lynchburg &amp; Rivermont Street Railway Co.</t>
  </si>
  <si>
    <t>Portsmouth Street Railway Co.</t>
  </si>
  <si>
    <t>Richmond Traction Co.</t>
  </si>
  <si>
    <t>Roanoke Street Railway Co.</t>
  </si>
  <si>
    <t>City Street Car Co.</t>
  </si>
  <si>
    <t>Alexandria</t>
  </si>
  <si>
    <t>Berkley</t>
  </si>
  <si>
    <t>Charlottesville</t>
  </si>
  <si>
    <t>Danville</t>
  </si>
  <si>
    <t>Hampton, Newport</t>
  </si>
  <si>
    <t>Norfolk</t>
  </si>
  <si>
    <t>Portsmouth</t>
  </si>
  <si>
    <t>ROANOKE</t>
  </si>
  <si>
    <t>STAUNTON</t>
  </si>
  <si>
    <t>Olympia</t>
  </si>
  <si>
    <t>Seattle &amp; Rainer Valley Railway</t>
  </si>
  <si>
    <t>Puget Sound Traction L&amp;P</t>
  </si>
  <si>
    <t>ALTON</t>
    <phoneticPr fontId="2" type="noConversion"/>
  </si>
  <si>
    <t>AURORA</t>
    <phoneticPr fontId="2" type="noConversion"/>
  </si>
  <si>
    <t>BELLEVILLE</t>
    <phoneticPr fontId="2" type="noConversion"/>
  </si>
  <si>
    <t>CAIRO</t>
    <phoneticPr fontId="2" type="noConversion"/>
  </si>
  <si>
    <t>DANVILLE</t>
    <phoneticPr fontId="2" type="noConversion"/>
  </si>
  <si>
    <t>DECATUR</t>
    <phoneticPr fontId="2" type="noConversion"/>
  </si>
  <si>
    <t>DU QUOIN</t>
    <phoneticPr fontId="2" type="noConversion"/>
  </si>
  <si>
    <t>EAST ST. LOUIS</t>
    <phoneticPr fontId="2" type="noConversion"/>
  </si>
  <si>
    <t>JACKSONVILLE</t>
    <phoneticPr fontId="2" type="noConversion"/>
  </si>
  <si>
    <t>Astoria Street Railway Co.</t>
  </si>
  <si>
    <t>Astoria</t>
  </si>
  <si>
    <t>Portland Ry. Co.</t>
  </si>
  <si>
    <t>City &amp; Suburban Railway Co.</t>
  </si>
  <si>
    <t>East Side Railway Co.</t>
  </si>
  <si>
    <t>City &amp; West Portland Park Motor Co.</t>
  </si>
  <si>
    <t>Portland Traction Co.</t>
  </si>
  <si>
    <t>Barnes Heights &amp; Cornell Mountain Ry. Co.</t>
  </si>
  <si>
    <t>Torrington &amp; Winchester Street Railway Co</t>
  </si>
  <si>
    <t>Burrville</t>
  </si>
  <si>
    <t>Tampa Elec Co</t>
  </si>
  <si>
    <t>Elwood</t>
  </si>
  <si>
    <t>Fort Wayne Consolidated Electric Railway Co.</t>
  </si>
  <si>
    <t>Elwood Electric Street Railway Co.</t>
  </si>
  <si>
    <t>Hammond</t>
  </si>
  <si>
    <t>Hammond, Whiting &amp; East Chicago Electric Railway Co</t>
  </si>
  <si>
    <t>Indianapolis &amp; Broad Ripple Rapid Transit Co.</t>
  </si>
  <si>
    <t>Kokomo</t>
  </si>
  <si>
    <t>Kokomo City Street Railway Co.</t>
  </si>
  <si>
    <t>Lafayette</t>
  </si>
  <si>
    <t>Lafayette Street Railway Co</t>
  </si>
  <si>
    <t>Logansport</t>
  </si>
  <si>
    <t>Logansport Railway Co.</t>
  </si>
  <si>
    <t>Marion City Railway Co.</t>
  </si>
  <si>
    <t>Marion</t>
  </si>
  <si>
    <t xml:space="preserve">Lake Cities Electric Railway Co. </t>
  </si>
  <si>
    <t>Michigan City</t>
  </si>
  <si>
    <t>The Citizens Street Railway Co.</t>
  </si>
  <si>
    <t>Muncie</t>
  </si>
  <si>
    <t>New Albany Railway Co.</t>
  </si>
  <si>
    <t>New Albany</t>
  </si>
  <si>
    <t>Highland Railroad Co.</t>
  </si>
  <si>
    <t xml:space="preserve">Richmond Traction Co </t>
  </si>
  <si>
    <t>South Bend Street Railway Co.</t>
  </si>
  <si>
    <t>Vincennes</t>
  </si>
  <si>
    <t xml:space="preserve">Fort Wayne Consolidated Electric Railway Co. </t>
  </si>
  <si>
    <t xml:space="preserve">Kokomo Street Railway Light &amp; Power Co. </t>
  </si>
  <si>
    <t>Madison Light &amp; Railway Co.</t>
  </si>
  <si>
    <t xml:space="preserve">South Bend Street Railway Co. </t>
  </si>
  <si>
    <t>Vincennes Citizens’ Street Railway Co.</t>
  </si>
  <si>
    <t>Washington Street Railway Co.</t>
  </si>
  <si>
    <t>BOONE</t>
  </si>
  <si>
    <t>BOWLING GREEN</t>
    <phoneticPr fontId="0" type="noConversion"/>
  </si>
  <si>
    <t>Baltimore Consolidated Railway Co</t>
  </si>
  <si>
    <t>Baltimore &amp; Northern Electric Railway Co</t>
  </si>
  <si>
    <t>LEXINGTON</t>
  </si>
  <si>
    <t>HENDERSON</t>
  </si>
  <si>
    <t>FRANKFORT</t>
  </si>
  <si>
    <t>LOUISVILLE</t>
  </si>
  <si>
    <t>OWENSBORO</t>
  </si>
  <si>
    <t>PADUCAH</t>
  </si>
  <si>
    <t>MAYSVILLE</t>
  </si>
  <si>
    <t>St. Joseph</t>
  </si>
  <si>
    <t>St Joseph Railway, Light, Heat &amp; Power Co.</t>
  </si>
  <si>
    <t>WEBB CITY</t>
  </si>
  <si>
    <t>The Springfield Railway Co.</t>
  </si>
  <si>
    <t>Citizens Street Railway Co.</t>
  </si>
  <si>
    <t>Baden &amp; St. Lonis Railroad</t>
  </si>
  <si>
    <t>Cass Avenue &amp; Fair Grounds Railway Co.</t>
  </si>
  <si>
    <t>Citizens’ Railway Co.</t>
  </si>
  <si>
    <t>Forest Park, Laclede Avenue &amp; Fourth Street Railway Co.</t>
  </si>
  <si>
    <t>Fourth Street &amp; Arsenal Railway Co.</t>
  </si>
  <si>
    <t>Jefferson Avenue Railroad Co.</t>
  </si>
  <si>
    <t>Lindell Railway Co.</t>
  </si>
  <si>
    <t>Midland Street Railway Co.</t>
  </si>
  <si>
    <t>Missouri Railroad Co.</t>
  </si>
  <si>
    <t>People’s Railroad Co.</t>
  </si>
  <si>
    <t>St. Louis County Street Railway Co.</t>
  </si>
  <si>
    <t>St. Louis &amp; East St. Louis Electric Railway Co</t>
  </si>
  <si>
    <t>St. Louis &amp; Kirkwood Railroad Co.</t>
  </si>
  <si>
    <t>St. Louis &amp; Meramec River Railroad Co.</t>
  </si>
  <si>
    <t>St. Louis Railroad Co.</t>
  </si>
  <si>
    <t>St. Louis &amp; Suburban Railway Co.</t>
  </si>
  <si>
    <t>Southern Electric Railway Co.</t>
  </si>
  <si>
    <t>Union Depot Railway Co.</t>
  </si>
  <si>
    <t>Delmnr Avenue &amp; Clajton Railway Co.</t>
  </si>
  <si>
    <t>St. Louis. Clayton &amp; Creve Coeur Lake Railroad Co.</t>
  </si>
  <si>
    <t>St Louis</t>
  </si>
  <si>
    <t>Altantic Coast Electric Railroad</t>
  </si>
  <si>
    <t>Alantie City Electric Railways</t>
  </si>
  <si>
    <t>The New York &amp; Philadelphin Traction Co.</t>
  </si>
  <si>
    <t>Bridantine Beach</t>
  </si>
  <si>
    <t>Brigantine Trasportation Co</t>
  </si>
  <si>
    <t>Burlington &amp; Mount Holly Traction Railway Co.</t>
  </si>
  <si>
    <t>Camden Horse Railroad</t>
  </si>
  <si>
    <t>Camden Gloueester &amp; Woodbury Railway</t>
  </si>
  <si>
    <t>Elizabeht Street Railway Co.</t>
  </si>
  <si>
    <t>New Jerry Electric Railway Co.</t>
  </si>
  <si>
    <t>Consolidated Traction Co</t>
  </si>
  <si>
    <t>Keyport &amp; Matawan Street Railroad Co.</t>
  </si>
  <si>
    <t>Mount Holly Street Rilway</t>
  </si>
  <si>
    <t>New Brunswick City Railway Co</t>
  </si>
  <si>
    <t>Ocean City</t>
  </si>
  <si>
    <t>Ocrean City Electric Railway Co.</t>
  </si>
  <si>
    <t>Suburban Traction Co.</t>
  </si>
  <si>
    <t>Orange Mountain Traction cO</t>
  </si>
  <si>
    <t>Passio &amp; Network Electric Traction Co</t>
  </si>
  <si>
    <t>Paterson Rialway Co</t>
  </si>
  <si>
    <t>Paterson Central Electric Railroad Co</t>
  </si>
  <si>
    <t>Phillpsburg Horse Car Railraod Co</t>
  </si>
  <si>
    <t>Plinfield</t>
  </si>
  <si>
    <t>Flainfield Street Railway Co</t>
  </si>
  <si>
    <t>Bay Head &amp; Point Pleasant Street Railroad Co.</t>
  </si>
  <si>
    <t>The Ruhway Electric Co</t>
  </si>
  <si>
    <t>Atlantic Highland, Red Bank &amp; Long Branch Electric Railway Co.</t>
  </si>
  <si>
    <t>Union Traction Co</t>
  </si>
  <si>
    <t>Trenton Passnger Railway Co</t>
  </si>
  <si>
    <t>Undercliff</t>
  </si>
  <si>
    <t>Bergea County Traction Co</t>
  </si>
  <si>
    <t>Woodbridge &amp; Sewarea Electric Street Railway Co</t>
  </si>
  <si>
    <t>Bellevue</t>
  </si>
  <si>
    <t>The Long Island Electric Railway Co.</t>
  </si>
  <si>
    <t xml:space="preserve">Fishkill Electric Railway Co. </t>
  </si>
  <si>
    <t>Gardenville</t>
  </si>
  <si>
    <t xml:space="preserve">Buffalo, Gardenville &amp; Ebenezer Railway Co. </t>
  </si>
  <si>
    <t>New Paltz</t>
  </si>
  <si>
    <t>New Paltx &amp; Walkill Valley Railroad Co.</t>
  </si>
  <si>
    <t xml:space="preserve">Oneonta &amp; Otega Valley Railway Co. </t>
  </si>
  <si>
    <t>Port Jervis</t>
  </si>
  <si>
    <t xml:space="preserve">Port Jervis Electric Street Railway Co. </t>
  </si>
  <si>
    <t xml:space="preserve">Syracuse &amp; Suburban Railroad Co. </t>
  </si>
  <si>
    <t>Los Angeles Railway Co</t>
  </si>
  <si>
    <t>Main &amp; Fifth Streets Railway Co.</t>
  </si>
  <si>
    <t xml:space="preserve">electric </t>
  </si>
  <si>
    <t xml:space="preserve">cable </t>
  </si>
  <si>
    <t>San Diego Electric Railway Co</t>
  </si>
  <si>
    <t>steam</t>
  </si>
  <si>
    <t>San Francisco &amp; San Mateo electric Railway Co</t>
  </si>
  <si>
    <t>Alum Rock Railroad Co.</t>
  </si>
  <si>
    <t>Sherman</t>
  </si>
  <si>
    <t>Stowe</t>
  </si>
  <si>
    <t>Lynchburg</t>
  </si>
  <si>
    <t>Farmington Street Railway Co</t>
  </si>
  <si>
    <t>Meriden, Southington &amp; Compounce Tramway Co</t>
  </si>
  <si>
    <t>Middletown Street Railway Co</t>
  </si>
  <si>
    <t>People's Tramway Co</t>
  </si>
  <si>
    <t>Norwalk Street Railway Co</t>
  </si>
  <si>
    <t>Danielson</t>
  </si>
  <si>
    <t>Fort Wayne Traction Co</t>
  </si>
  <si>
    <t xml:space="preserve">Indianapolis Street Railway Co. </t>
  </si>
  <si>
    <t>Richmond Traction Co</t>
  </si>
  <si>
    <t xml:space="preserve">Indiana Railway Co </t>
  </si>
  <si>
    <t>COUNCIL BLUFFS</t>
  </si>
  <si>
    <t>BOWLING GREEN</t>
    <phoneticPr fontId="1" type="noConversion"/>
  </si>
  <si>
    <t>HENDERSON.</t>
    <phoneticPr fontId="1" type="noConversion"/>
  </si>
  <si>
    <t>FRANKFORT.</t>
    <phoneticPr fontId="1" type="noConversion"/>
  </si>
  <si>
    <t>LOUISVILLE.</t>
    <phoneticPr fontId="1" type="noConversion"/>
  </si>
  <si>
    <t>MAYSVILLE.</t>
    <phoneticPr fontId="1" type="noConversion"/>
  </si>
  <si>
    <t>OWENSBORO.</t>
    <phoneticPr fontId="1" type="noConversion"/>
  </si>
  <si>
    <t>PADUCAH.</t>
    <phoneticPr fontId="1" type="noConversion"/>
  </si>
  <si>
    <t>Passenger &amp; Belt Railway Co.</t>
    <phoneticPr fontId="1" type="noConversion"/>
  </si>
  <si>
    <t>The United Railways &amp; Electric Co. of Baltimore</t>
  </si>
  <si>
    <t>Myersville &amp; Catoctin Railway Co</t>
  </si>
  <si>
    <t>Frederick, Thurmont &amp; Northern Railway Co</t>
  </si>
  <si>
    <t>Kansas City—Leavenworth Railway Co.</t>
  </si>
  <si>
    <t>St Joseph</t>
  </si>
  <si>
    <t>Webb City</t>
  </si>
  <si>
    <t>Sedalia Electric &amp; Railway Co.</t>
  </si>
  <si>
    <t>Hagerstown Railway Co.</t>
  </si>
  <si>
    <t>St. Louis</t>
  </si>
  <si>
    <t>The Bridgeton &amp; Milliville Traction Co</t>
  </si>
  <si>
    <t>New Brunswlek City Railway</t>
  </si>
  <si>
    <t>The New York &amp; Philadephia Traction Co</t>
  </si>
  <si>
    <t>South Orange &amp; Maplewood Traction Co</t>
  </si>
  <si>
    <t>Paterson Railay Co</t>
  </si>
  <si>
    <t>Bay Head &amp; Point pleasant Street Railraod Co.</t>
  </si>
  <si>
    <t>rahway</t>
  </si>
  <si>
    <t>The Railway Electric co</t>
  </si>
  <si>
    <t>Newark &amp; Hackenack Tractoion Co</t>
  </si>
  <si>
    <t>Trenton Street Railway Co</t>
  </si>
  <si>
    <t>Ballston Spa</t>
  </si>
  <si>
    <t>The Ballston Terminal Railroad Co.</t>
  </si>
  <si>
    <t>Nassan Electric Railroad Co. (Brooklyn)</t>
  </si>
  <si>
    <t xml:space="preserve">Sea Beach Railway Co. </t>
  </si>
  <si>
    <t>Buffalo &amp; Niagra Falls Electric Railway Co.</t>
  </si>
  <si>
    <t xml:space="preserve">Buffalo &amp; Lockport Railway Co. </t>
  </si>
  <si>
    <t xml:space="preserve">Niagra Falls, Park &amp; River Railway Co. </t>
  </si>
  <si>
    <t>Corning</t>
  </si>
  <si>
    <t>Corning &amp; Painted Street Railway</t>
  </si>
  <si>
    <t>Penn Van</t>
  </si>
  <si>
    <t>Pann Van, Keuka Park &amp; Branchport Railway</t>
  </si>
  <si>
    <t xml:space="preserve">Rockaway Electric railway Co. </t>
  </si>
  <si>
    <t>Tarrytown, White Plans &amp; MamaroneckRailway Co.</t>
  </si>
  <si>
    <t>CORONADA</t>
  </si>
  <si>
    <r>
      <t xml:space="preserve">Los Angeles-Pacific Railroad Co </t>
    </r>
    <r>
      <rPr>
        <b/>
        <sz val="11"/>
        <color theme="1"/>
        <rFont val="Calibri"/>
        <family val="2"/>
        <scheme val="minor"/>
      </rPr>
      <t xml:space="preserve"> </t>
    </r>
  </si>
  <si>
    <t xml:space="preserve">Los Angeles-Pacific Railroad Co </t>
  </si>
  <si>
    <t xml:space="preserve">San Diego, Old Town &amp; Pacific Beach Railroad Co. </t>
  </si>
  <si>
    <t xml:space="preserve">San Francisco &amp; San Mateo electric Railway Co- </t>
  </si>
  <si>
    <t>weathford</t>
  </si>
  <si>
    <t>Barre</t>
  </si>
  <si>
    <t>Norfolk &amp; Atlantic Terminal Co</t>
  </si>
  <si>
    <t>Radford</t>
  </si>
  <si>
    <t>Radford Water Power Co.</t>
  </si>
  <si>
    <t>Green Bay</t>
  </si>
  <si>
    <t>Janesville Street Railway Co.</t>
  </si>
  <si>
    <t>La Crosse</t>
  </si>
  <si>
    <t>Merrill Railway &amp; Lighting Co</t>
  </si>
  <si>
    <t>Fox River Valley Electric Railway Co.</t>
  </si>
  <si>
    <t>Merrill Railway &amp; Lighting Co.</t>
  </si>
  <si>
    <t>ALTON</t>
    <phoneticPr fontId="4" type="noConversion"/>
  </si>
  <si>
    <t>AURORA</t>
    <phoneticPr fontId="4" type="noConversion"/>
  </si>
  <si>
    <t>BELLEVILLE</t>
    <phoneticPr fontId="4" type="noConversion"/>
  </si>
  <si>
    <t>CAIRO</t>
    <phoneticPr fontId="4" type="noConversion"/>
  </si>
  <si>
    <t>DANVILLE</t>
    <phoneticPr fontId="4" type="noConversion"/>
  </si>
  <si>
    <t>DECATUR</t>
    <phoneticPr fontId="4" type="noConversion"/>
  </si>
  <si>
    <t>DU QUOIN</t>
    <phoneticPr fontId="4" type="noConversion"/>
  </si>
  <si>
    <t>EAST ST. LOUIS</t>
    <phoneticPr fontId="4" type="noConversion"/>
  </si>
  <si>
    <t>JACKSONVILLE</t>
    <phoneticPr fontId="4" type="noConversion"/>
  </si>
  <si>
    <t xml:space="preserve">Janesville </t>
  </si>
  <si>
    <t>Montville Street Railway Co</t>
  </si>
  <si>
    <t>Willimantic Railway</t>
  </si>
  <si>
    <t xml:space="preserve">Union Traction Co. </t>
  </si>
  <si>
    <t>Indianapolis Street Railway Co</t>
  </si>
  <si>
    <t xml:space="preserve">Broad Ripple Traction Co. </t>
  </si>
  <si>
    <t>Kokomo Street Railway Light &amp; Power Co</t>
  </si>
  <si>
    <t>Terre Haute Electric Co.</t>
  </si>
  <si>
    <t>New Orleans City Railroad Co.</t>
  </si>
  <si>
    <t>Shreveport Belt Railway Co.</t>
  </si>
  <si>
    <t>East side electric Railway Co.</t>
  </si>
  <si>
    <t>United Railways Co. of St. Louis</t>
  </si>
  <si>
    <t>S t Louis County Street Railway Co.</t>
  </si>
  <si>
    <t>West Jersey &amp; Seashore R. R. Co</t>
  </si>
  <si>
    <t>Long Brach</t>
  </si>
  <si>
    <t>Long Branch Electric Railway Co.</t>
  </si>
  <si>
    <t>Riverside</t>
  </si>
  <si>
    <t>Camden &amp; Trenton Railway Co</t>
  </si>
  <si>
    <t>United Traction Co.</t>
  </si>
  <si>
    <t xml:space="preserve">Albany &amp; Hudson Railway &amp; Power Co. </t>
  </si>
  <si>
    <t>Port Chester</t>
  </si>
  <si>
    <t xml:space="preserve">Port Chester Street Railway Co. </t>
  </si>
  <si>
    <t>East Side Traction Co.</t>
  </si>
  <si>
    <t xml:space="preserve">Black River Traction Co. </t>
  </si>
  <si>
    <t>Fresno, Belmont &amp; Yosemite Railroad Co</t>
  </si>
  <si>
    <r>
      <t xml:space="preserve">Pacific Electric Railway Co. </t>
    </r>
    <r>
      <rPr>
        <b/>
        <sz val="11"/>
        <color theme="1"/>
        <rFont val="Calibri"/>
        <family val="2"/>
        <scheme val="minor"/>
      </rPr>
      <t>succesor to Main &amp; Fifth Streets Railway Co.</t>
    </r>
  </si>
  <si>
    <r>
      <t>Market Street Railway Co.</t>
    </r>
    <r>
      <rPr>
        <b/>
        <sz val="11"/>
        <color theme="1"/>
        <rFont val="Calibri"/>
        <family val="2"/>
        <scheme val="minor"/>
      </rPr>
      <t xml:space="preserve"> </t>
    </r>
  </si>
  <si>
    <t>Austin</t>
  </si>
  <si>
    <t>Dallas</t>
  </si>
  <si>
    <t>Portland &amp; Oregon City Ry. Co.</t>
  </si>
  <si>
    <t>HUNTSVILLE</t>
  </si>
  <si>
    <t>Hartford &amp; Springfield Street Railway Co</t>
  </si>
  <si>
    <t>Middleton Street Railway Co</t>
  </si>
  <si>
    <t>Wichester Avenue Railroad Co</t>
  </si>
  <si>
    <t xml:space="preserve">Connecticut Railway &amp; Lighting Co </t>
  </si>
  <si>
    <t>Putnam</t>
  </si>
  <si>
    <t>Torrington</t>
  </si>
  <si>
    <t>Shelton</t>
  </si>
  <si>
    <t>Danbury and Bethel Street Railway Co</t>
  </si>
  <si>
    <t>Torrington &amp; Wichester Street Railway Co</t>
  </si>
  <si>
    <t>Westport  &amp; Saugatuck Street Railway Co</t>
  </si>
  <si>
    <t>Jacksonville Elec Co</t>
  </si>
  <si>
    <t>Valdosta</t>
  </si>
  <si>
    <t>Union Traction Co.</t>
  </si>
  <si>
    <t>Evansville Electric Railway Co.</t>
  </si>
  <si>
    <t>Indianapolis &amp; Greenfield Rapid Transit Co.</t>
  </si>
  <si>
    <t>Indianapolis, Greenwood &amp; Franklin Railroad Co.</t>
  </si>
  <si>
    <t>Kokomo Street Railway Light &amp; Power Co.</t>
  </si>
  <si>
    <t>Indianapolis &amp; Logansport Traction Co. (1901)</t>
  </si>
  <si>
    <t xml:space="preserve">Indianapolis &amp; Logansport Traction Co. </t>
  </si>
  <si>
    <t>Indiana Railway Co</t>
  </si>
  <si>
    <t xml:space="preserve">Evansville </t>
  </si>
  <si>
    <t>Marion Transit Railway Co.</t>
  </si>
  <si>
    <t>Richmond Street &amp; Interurban Railway Co.</t>
  </si>
  <si>
    <t>Wabash</t>
  </si>
  <si>
    <t xml:space="preserve">Wabash River Traction Co. </t>
  </si>
  <si>
    <t>INDEPENDENCE</t>
  </si>
  <si>
    <t>LEXINGTON.</t>
    <phoneticPr fontId="1" type="noConversion"/>
  </si>
  <si>
    <t>LOUISVILLE.</t>
  </si>
  <si>
    <t>Georgetown &amp; Lexington T raction Co.</t>
    <phoneticPr fontId="1" type="noConversion"/>
  </si>
  <si>
    <t>Orleans &amp; Jefferson Railway Co.</t>
  </si>
  <si>
    <t>Washington, Frederick &amp; Gettysburg Electric Railway</t>
  </si>
  <si>
    <t>Hagerstown &amp; Boonsboro Railway Co</t>
  </si>
  <si>
    <t>Kansas City &amp; St. Joseph Electric Railroad Co.</t>
  </si>
  <si>
    <t>Carrollton Electric Railway Co.</t>
  </si>
  <si>
    <t>Chillicothe Street Railroad Co.</t>
  </si>
  <si>
    <t>CARROLLTON</t>
  </si>
  <si>
    <t>St. Francis County Electric Railroad Co.</t>
  </si>
  <si>
    <t>FARMINGTON</t>
  </si>
  <si>
    <t>Hackensack</t>
  </si>
  <si>
    <t>The New Jersey &amp; Hudson River Railway &amp; Ferry Co</t>
  </si>
  <si>
    <t>Asbury Park &amp; Sea Glet Railroad</t>
  </si>
  <si>
    <t>Burllington &amp; Mount Holly Traction Railroad</t>
  </si>
  <si>
    <t>People's Traction Co</t>
  </si>
  <si>
    <t>Cape May, Delaware Bay &amp; Sewell's Point Railroad</t>
  </si>
  <si>
    <t>Jersey Central Tracation Co</t>
  </si>
  <si>
    <t>Moorestown</t>
  </si>
  <si>
    <t>Barllingten County Traction Co</t>
  </si>
  <si>
    <t>Mooristown</t>
  </si>
  <si>
    <t>Morris County Traction C0</t>
  </si>
  <si>
    <t>Meror County Traction Co</t>
  </si>
  <si>
    <t>Trenton Pennlinton &amp; Hopewill Street Railway Co</t>
  </si>
  <si>
    <t>Trenton Lawreacvlle &amp; Prlnenton Railroad Co</t>
  </si>
  <si>
    <t>Trenton &amp; New Benawick Railroad Co.</t>
  </si>
  <si>
    <t>Brooklyn Rapid Transit Co.</t>
  </si>
  <si>
    <t>New York &amp; North Shore Railroad Co.</t>
  </si>
  <si>
    <t>Lockport &amp; Oleutt Railway Co.</t>
  </si>
  <si>
    <t>Buffalo, Hamburg &amp; Aurora Electric Railway Co.</t>
  </si>
  <si>
    <t>The Cohoes City Railway Co.</t>
  </si>
  <si>
    <t>Dunkirk</t>
  </si>
  <si>
    <t>Dunkirk &amp; Point Grat Co.</t>
  </si>
  <si>
    <t>Greenwich</t>
  </si>
  <si>
    <t>Greenwich &amp; Schnylerville Electric Railroad</t>
  </si>
  <si>
    <t>Hamburg</t>
  </si>
  <si>
    <t>Hamburg Railway Co.</t>
  </si>
  <si>
    <t>Honeoye Falls</t>
  </si>
  <si>
    <t>Lima &amp; Honeoye Falls Electric Light &amp; Railroad</t>
  </si>
  <si>
    <t xml:space="preserve">Niagara George Railroad Co. </t>
  </si>
  <si>
    <t>Rochester &amp; Suburban Railroad Co.</t>
  </si>
  <si>
    <t>Syracuse &amp; Oneida Lake Electric Railway</t>
  </si>
  <si>
    <t xml:space="preserve">Auburn &amp; Syracuse Electric Railroad Co. </t>
  </si>
  <si>
    <t xml:space="preserve">Brooklyn, Newtown &amp; Bowery Bay Railroad Co. </t>
  </si>
  <si>
    <t>International Traction Co.</t>
  </si>
  <si>
    <t xml:space="preserve">Buffalo &amp; Depew Railway Co. </t>
  </si>
  <si>
    <t>Catskill</t>
  </si>
  <si>
    <t>Catskill Electric Railway Co.</t>
  </si>
  <si>
    <t>Buffalo, Dunkirk &amp; Western Railroad Co.</t>
  </si>
  <si>
    <t>Elmira Water, Light &amp; Railroad Co.</t>
  </si>
  <si>
    <t>Elminra &amp; Seneca Lake Railway Co.</t>
  </si>
  <si>
    <t>Franklyn</t>
  </si>
  <si>
    <t>Franklyn Electric Street Railway Co.</t>
  </si>
  <si>
    <t>Hudson Valley Railway</t>
  </si>
  <si>
    <t>The Aldrondack Lakes' Traction Co.4.65</t>
  </si>
  <si>
    <t>Mountain Lake Electric Railroad</t>
  </si>
  <si>
    <t>Grenwich</t>
  </si>
  <si>
    <t>Lime &amp; Honeoye Falls Electric Light &amp; Railroad Co.</t>
  </si>
  <si>
    <t>Bennington &amp; Hoosick Valley Railway Co.</t>
  </si>
  <si>
    <t>Kingston Consolidated Railroad Co.</t>
  </si>
  <si>
    <t>The Wallkill Transit</t>
  </si>
  <si>
    <t>Orange County Tracction Co.</t>
  </si>
  <si>
    <t>New Paltz, Highland &amp; Poughkeepsie Traction Co.</t>
  </si>
  <si>
    <t xml:space="preserve">New York City Railway Co. </t>
  </si>
  <si>
    <t>Southern Boulevard Railroad Co.</t>
  </si>
  <si>
    <t xml:space="preserve">Niagra Falls Gorge Railroad Co. </t>
  </si>
  <si>
    <t>Ossinging</t>
  </si>
  <si>
    <t xml:space="preserve">Westchester Traction Co.. </t>
  </si>
  <si>
    <t>Oswego Traction Co.</t>
  </si>
  <si>
    <t>Peekskill</t>
  </si>
  <si>
    <t xml:space="preserve">Peekskill Lighting &amp; Railroad Co. </t>
  </si>
  <si>
    <t>Poughkeepsie City &amp; Wappingers Falls Electric Railway</t>
  </si>
  <si>
    <t xml:space="preserve">Rochester, Sodus Bay Railroad Co. </t>
  </si>
  <si>
    <t>Ocean Electric Railway Co.</t>
  </si>
  <si>
    <t xml:space="preserve">The Nassau County Railway Co. </t>
  </si>
  <si>
    <t xml:space="preserve">Richmond Light &amp; Railroad Co. </t>
  </si>
  <si>
    <t>Syracuse, Lakseside &amp; Baldwinsville Railway</t>
  </si>
  <si>
    <t>Pacific Power &amp; Light Co.</t>
  </si>
  <si>
    <t>Salem Electric Railway Co.</t>
  </si>
  <si>
    <t>Astoria Electric Company</t>
  </si>
  <si>
    <t xml:space="preserve">Kern </t>
  </si>
  <si>
    <t>PETALUMA</t>
  </si>
  <si>
    <t>Los Angeles-Pacific Railroad Co -</t>
  </si>
  <si>
    <t xml:space="preserve">San Jose Railroad Co. </t>
  </si>
  <si>
    <t>Gainville</t>
  </si>
  <si>
    <t>Bellows Falls</t>
  </si>
  <si>
    <t>St. Johnsbury</t>
  </si>
  <si>
    <t>Citizens Railway, Light &amp; Power Co</t>
  </si>
  <si>
    <t>Richmond and Petersburg Electric Railway Co.</t>
  </si>
  <si>
    <t>Sheboygan Falls</t>
  </si>
  <si>
    <t>Waupaca</t>
  </si>
  <si>
    <t>SHEFFIELD</t>
  </si>
  <si>
    <t>Modus &amp; East Hampton Railway Co</t>
  </si>
  <si>
    <t>New England Street Railway Co</t>
  </si>
  <si>
    <t>Suffield Street Railway Co</t>
  </si>
  <si>
    <t>Fernandina</t>
  </si>
  <si>
    <t>Ameilia Beach Co</t>
  </si>
  <si>
    <t>127 Pensacola Elec Co</t>
  </si>
  <si>
    <t xml:space="preserve"> Tampa Elec Co</t>
  </si>
  <si>
    <t>Dahlonega</t>
  </si>
  <si>
    <t>MACOMB</t>
    <phoneticPr fontId="4" type="noConversion"/>
  </si>
  <si>
    <t>MARION</t>
    <phoneticPr fontId="4" type="noConversion"/>
  </si>
  <si>
    <t>MORRIS</t>
    <phoneticPr fontId="4" type="noConversion"/>
  </si>
  <si>
    <t>MT. VERNON</t>
  </si>
  <si>
    <t>PARIS</t>
    <phoneticPr fontId="4" type="noConversion"/>
  </si>
  <si>
    <t>Indianapolis Street Railway Co.</t>
  </si>
  <si>
    <t xml:space="preserve">Indianapolis &amp; Eastern Railway Co. </t>
  </si>
  <si>
    <t xml:space="preserve">Indianapolis, Columbus &amp; Southern Traction Co. </t>
  </si>
  <si>
    <t xml:space="preserve">Indianapolis &amp; Plainfield Electric Railway Co. </t>
  </si>
  <si>
    <t>La Porte</t>
  </si>
  <si>
    <t>Chicago &amp; South Shore Railway Co.</t>
  </si>
  <si>
    <t>Indianapolis &amp; Logansport Traction Co.</t>
  </si>
  <si>
    <t>Muncie, Hartford &amp; Fort Wayne Railway Co.</t>
  </si>
  <si>
    <t>Southern Indiana Interurban Railway Co</t>
  </si>
  <si>
    <t>Indianapolis, Shelbyville &amp; Southeastern Traction Co</t>
  </si>
  <si>
    <t>Shelbyville</t>
  </si>
  <si>
    <t xml:space="preserve">Terre Haute Electric Co. </t>
  </si>
  <si>
    <t>Fort Wayne Traction Co.</t>
  </si>
  <si>
    <t>Fort Wayne &amp; Southwestern Traction Co.</t>
  </si>
  <si>
    <t>Indianapolis Traction &amp; Terminal Co.</t>
  </si>
  <si>
    <t>Indianapolis &amp; Eastern Railway Co.</t>
  </si>
  <si>
    <t>Indianapolis, Columbus &amp; Southern Traction Co.</t>
  </si>
  <si>
    <t xml:space="preserve">Indianapolis Coal Traction Co. </t>
  </si>
  <si>
    <t>Indianapolis &amp; Northwestern Traction Co</t>
  </si>
  <si>
    <t>Kokomo, Marion &amp; Western Traction Co.</t>
  </si>
  <si>
    <t>Louisville &amp; Southern Indiana Traction Co.</t>
  </si>
  <si>
    <t>Princeton</t>
  </si>
  <si>
    <t>Evansville &amp; Princeton Traction Co.</t>
  </si>
  <si>
    <t>South Bend &amp; Southern Michigan Railway Co.</t>
  </si>
  <si>
    <t>Terre Haute Electric Traction Co</t>
  </si>
  <si>
    <t xml:space="preserve">Terre Haute </t>
  </si>
  <si>
    <t>CENTERVILLE</t>
  </si>
  <si>
    <t>DES MOINES</t>
  </si>
  <si>
    <t>FORT DODGE</t>
  </si>
  <si>
    <t>OSKALOOSA</t>
  </si>
  <si>
    <t>Kentucky &amp; Indiana Bridge &amp; Railroad Co.</t>
    <phoneticPr fontId="1" type="noConversion"/>
  </si>
  <si>
    <t>Louisville &amp; Eastern Railroad Co</t>
    <phoneticPr fontId="1" type="noConversion"/>
  </si>
  <si>
    <t>Georgetown &amp; Lexington Traction Co.</t>
  </si>
  <si>
    <t>New Orleans Railways Co.</t>
  </si>
  <si>
    <t>Baton Rouge Electric &amp; Gas Co.</t>
  </si>
  <si>
    <t>Shreveport Traction Co.</t>
  </si>
  <si>
    <t>Highland Park Traction Co.</t>
  </si>
  <si>
    <t>Baltimore &amp; Ohio Railroad Co.</t>
  </si>
  <si>
    <t>Bel Air &amp; Havre-de-Grace Railway &amp; Power Co.</t>
  </si>
  <si>
    <t>Cumberland &amp; Westernport Electric Railway Co.</t>
  </si>
  <si>
    <t>Westernport &amp; Lonaconing Railway Co.</t>
  </si>
  <si>
    <t>Bel Air</t>
  </si>
  <si>
    <t>The Baltimore &amp; Bel Air Electric Railway Co</t>
  </si>
  <si>
    <t>Kansas City &amp; Olathe Electric Railway Co.</t>
  </si>
  <si>
    <t>Cape Girardeau &amp; Jackson Railroad Co.</t>
  </si>
  <si>
    <t>St. Louis Smelting &amp; Refining Co</t>
  </si>
  <si>
    <t>Missouri Water, Light &amp; Traction Co.</t>
  </si>
  <si>
    <t>DESLOGE</t>
  </si>
  <si>
    <t>NEVADA</t>
  </si>
  <si>
    <t>Kansas City Railway &amp; Light Co.</t>
  </si>
  <si>
    <t>ST. JOSEPH</t>
  </si>
  <si>
    <t>CAPE GIRARDEAU</t>
  </si>
  <si>
    <t>Hudson River Traction Co</t>
  </si>
  <si>
    <t>Public Service Corporation of New Jersey</t>
  </si>
  <si>
    <t>Morristown</t>
  </si>
  <si>
    <t>Moris County Traction Co</t>
  </si>
  <si>
    <t>Perth Amboy</t>
  </si>
  <si>
    <t>Raritan Traction Co</t>
  </si>
  <si>
    <t>Vardley, Morrisville and Treaction Street Railway Co.</t>
  </si>
  <si>
    <t>Trenton &amp; New Brunwich Railroad</t>
  </si>
  <si>
    <t>Freeport</t>
  </si>
  <si>
    <t xml:space="preserve">The New York &amp; Long Island Traction Co. </t>
  </si>
  <si>
    <t>Hempstead</t>
  </si>
  <si>
    <t>The New York &amp; Staten Island Traction Co.</t>
  </si>
  <si>
    <t>Chautauqua Traction Co.</t>
  </si>
  <si>
    <t>Long Beach</t>
  </si>
  <si>
    <t xml:space="preserve">Great South Bay Ferry Co. </t>
  </si>
  <si>
    <t xml:space="preserve">Kingsbridge Railway Co. </t>
  </si>
  <si>
    <t xml:space="preserve">The Bronx Traction Co. </t>
  </si>
  <si>
    <t>The North River Railway Co.</t>
  </si>
  <si>
    <t xml:space="preserve">Southfield Beach Railroad Co. </t>
  </si>
  <si>
    <t>Syracuse &amp; South Bay Railway</t>
  </si>
  <si>
    <t xml:space="preserve">Long Island Electric Railway Co. </t>
  </si>
  <si>
    <t>34th Street Crosstown</t>
  </si>
  <si>
    <t>Syracuse, Lakeside &amp; Baldwinsville Railway</t>
  </si>
  <si>
    <t>North Carolina</t>
  </si>
  <si>
    <t>Asheville</t>
  </si>
  <si>
    <t>Asheville Railroad Co.</t>
  </si>
  <si>
    <t>Asheville &amp; Weaverville Electric Railway &amp; Power Co.</t>
  </si>
  <si>
    <t>Charlotte</t>
  </si>
  <si>
    <t>Charlotte Electric Railway, Light &amp; Power Co.</t>
  </si>
  <si>
    <t>Durham</t>
  </si>
  <si>
    <t>Durham Traction Co.</t>
  </si>
  <si>
    <t>Raleigh</t>
  </si>
  <si>
    <t>The Raleigh Electrlc Co.</t>
  </si>
  <si>
    <t>Wilmington</t>
  </si>
  <si>
    <t>The Consolidated Railways, Light &amp; Power Co.</t>
  </si>
  <si>
    <t>Winston-Salem</t>
  </si>
  <si>
    <t>The Fries Manufacturing &amp; Power Co.</t>
  </si>
  <si>
    <t>Asheville Electric Co.</t>
  </si>
  <si>
    <t>Oklahoma</t>
  </si>
  <si>
    <t>Metropolitan Railway Co.</t>
  </si>
  <si>
    <t>Oklahoma City</t>
  </si>
  <si>
    <t>Astoria Electric Company 4</t>
  </si>
  <si>
    <t>Portland Ry. Co</t>
  </si>
  <si>
    <t>Oregon Water, Power &amp; Railway Co.</t>
  </si>
  <si>
    <t>BAKERSFIELD</t>
  </si>
  <si>
    <t>Fresno City Railway Co</t>
  </si>
  <si>
    <t>Los Angeles &amp; Redondo Railway Co</t>
  </si>
  <si>
    <t>Los Angeles Internrban Railway Co</t>
  </si>
  <si>
    <t>United Railroads of San Francisco.</t>
  </si>
  <si>
    <t xml:space="preserve">United Railroads of San Francisco. </t>
  </si>
  <si>
    <t>South San Francisco Railroad &amp; Power Co</t>
  </si>
  <si>
    <t>North Shore Railroad Co</t>
  </si>
  <si>
    <t>San Jose &amp; Los Gatos Internrban Railway Co.</t>
  </si>
  <si>
    <t>RAPID CITY</t>
  </si>
  <si>
    <t>SIOUX FALLS</t>
  </si>
  <si>
    <t>Sioux Falls Traction System.</t>
  </si>
  <si>
    <t>South Dakota</t>
  </si>
  <si>
    <t>DEADWOOD</t>
  </si>
  <si>
    <t>Chicago, Burlington &amp; Quincy Railroad Co.</t>
  </si>
  <si>
    <t>BEAUMONT.</t>
  </si>
  <si>
    <t>BONHAM</t>
  </si>
  <si>
    <t>CORSICANA</t>
  </si>
  <si>
    <t>St. Albans</t>
  </si>
  <si>
    <t>Hampton Roads Railway &amp; Electric Co.</t>
  </si>
  <si>
    <t>Bay Shore Terminal Co.</t>
  </si>
  <si>
    <t>Chesapeake Transit Co.</t>
  </si>
  <si>
    <t>Lynchburg Traction &amp; Light Co.</t>
  </si>
  <si>
    <t xml:space="preserve">Graham </t>
  </si>
  <si>
    <t>Bluestone Traction Co.</t>
  </si>
  <si>
    <t>Tacoma Ry. &amp; Pwr. Co.</t>
  </si>
  <si>
    <t>Aberdeen</t>
  </si>
  <si>
    <t>Bellingham</t>
  </si>
  <si>
    <t>Chelan</t>
  </si>
  <si>
    <t>Wisconsin Traction Light. Heat &amp; Power Co.</t>
  </si>
  <si>
    <t>Walworth</t>
  </si>
  <si>
    <t>Manitowoc</t>
  </si>
  <si>
    <t>Bradentown</t>
  </si>
  <si>
    <t>Manatee Light A Traction</t>
  </si>
  <si>
    <t>Sum</t>
  </si>
  <si>
    <t>Columbu</t>
  </si>
  <si>
    <t>Angola</t>
  </si>
  <si>
    <t>Warsaw</t>
  </si>
  <si>
    <t xml:space="preserve">Columbus Street Railway &amp; Light Co. </t>
  </si>
  <si>
    <t>Fort Wayne &amp; Wabash Valley Traction Co.</t>
  </si>
  <si>
    <t>Indianapolis &amp; Martinsville Rapid Transit Co.</t>
  </si>
  <si>
    <t>Indianapolis Coal Traction Co.</t>
  </si>
  <si>
    <t xml:space="preserve">Kokomo, Marion &amp; Western Traction Co. </t>
  </si>
  <si>
    <t>Indiana Northern Traction Co.</t>
  </si>
  <si>
    <t xml:space="preserve">Michigan City Electric Co. </t>
  </si>
  <si>
    <t xml:space="preserve">Michigan City Traction Co. </t>
  </si>
  <si>
    <t xml:space="preserve">Louisville &amp; Southern Indiana Traction Co. </t>
  </si>
  <si>
    <t xml:space="preserve">Terre Haute Traction &amp; Light Co. </t>
  </si>
  <si>
    <t>Winona &amp; Warsaw Railway Co.</t>
  </si>
  <si>
    <t>Angola Railway &amp; Power Co.</t>
  </si>
  <si>
    <t>Columbus Street Railway &amp; Light Co.</t>
  </si>
  <si>
    <t>Evansville Suburban &amp; Newburg Railway Co.</t>
  </si>
  <si>
    <t xml:space="preserve">Fort Wayne &amp; Wabash Valley Traction Co. </t>
  </si>
  <si>
    <t>The Indianapolis &amp; Cincinnati Traction Co</t>
  </si>
  <si>
    <t>Michigan City Electric Co.</t>
  </si>
  <si>
    <t xml:space="preserve">Northern Indiana Railway Co. </t>
  </si>
  <si>
    <t xml:space="preserve">Southern Michigan Railway Co </t>
  </si>
  <si>
    <t>COVINGTON.</t>
    <phoneticPr fontId="1" type="noConversion"/>
  </si>
  <si>
    <t>WINCHESTER.</t>
    <phoneticPr fontId="1" type="noConversion"/>
  </si>
  <si>
    <t>Blue Grass Consolidated Traction Co.</t>
    <phoneticPr fontId="1" type="noConversion"/>
  </si>
  <si>
    <t>LOUISVILLE STREET RAILWAY SYSTEM(electricity)</t>
  </si>
  <si>
    <t xml:space="preserve"> Lexington &amp; Interurban Railways Co</t>
    <phoneticPr fontId="1" type="noConversion"/>
  </si>
  <si>
    <t>Alexandria Electric Railways Co.</t>
  </si>
  <si>
    <t>New Orleans Railway &amp; Light Co.</t>
  </si>
  <si>
    <t>Algiers Railway &amp; Lighting Co.</t>
  </si>
  <si>
    <t>Westernport</t>
  </si>
  <si>
    <t>Hagerstown &amp; Northern Railroad Co</t>
  </si>
  <si>
    <t>Kensington Railway Co</t>
  </si>
  <si>
    <t>Kensington</t>
  </si>
  <si>
    <t>The Kansas City, Lawrence k Topeka Railway Co.</t>
  </si>
  <si>
    <t>Kansas City k Bonner Springs Railway Co</t>
  </si>
  <si>
    <t>SEDALIA</t>
  </si>
  <si>
    <t>Sedalia Transit Co.</t>
  </si>
  <si>
    <t>BRENTWOOD, CLAYTON A ST. LOUIS RAILROAD CO.</t>
  </si>
  <si>
    <t>St. Louis, St. Charles ft Western Railroad Co.</t>
  </si>
  <si>
    <t>Kansas City—Western Railway.</t>
  </si>
  <si>
    <t>The Missouri &amp; Kansas Internrban Railway Co.</t>
  </si>
  <si>
    <t>Springfield Railway &amp; Light Co.</t>
  </si>
  <si>
    <t>KICK A POO TRANSIT CO.</t>
  </si>
  <si>
    <t>North Dakota</t>
  </si>
  <si>
    <t>BISMARCK</t>
  </si>
  <si>
    <t>State of North Dakota Electric Railway</t>
  </si>
  <si>
    <t>FARGO</t>
  </si>
  <si>
    <t>Fargo &amp; Moorhead Street Railway Co.</t>
  </si>
  <si>
    <t>Seashore Electric Railway Co</t>
  </si>
  <si>
    <t>Ocrean Street Passenger Railway Co.</t>
  </si>
  <si>
    <t>Newark Passsenger Railway Co.</t>
  </si>
  <si>
    <t>Passaic &amp; Newark Electric Traction Co</t>
  </si>
  <si>
    <t>The Newark &amp; South Orange Railway Co</t>
  </si>
  <si>
    <t>Jersey City, Hoboken &amp; Pateson Street Railways Co</t>
  </si>
  <si>
    <t>Camden &amp; Suburban Railway Co.</t>
  </si>
  <si>
    <t>New Jensey &amp; Penneyliania Traction Co</t>
  </si>
  <si>
    <t>Trenton, Lakewood &amp; Atantic Railway Co.</t>
  </si>
  <si>
    <t>Anglebra</t>
  </si>
  <si>
    <t>Five Mile Beach Electric Railway Co.</t>
  </si>
  <si>
    <t>Hoboken Maunfacturers Railroads Co.</t>
  </si>
  <si>
    <t>Burnswick Traction Co</t>
  </si>
  <si>
    <t>Camden , Glouchester &amp; Woodbury Railway Co.</t>
  </si>
  <si>
    <t>Capitol Railway</t>
  </si>
  <si>
    <t>Babylon Railroad Co.</t>
  </si>
  <si>
    <t>Buffalo Southern Railway Co.</t>
  </si>
  <si>
    <t>Liberty</t>
  </si>
  <si>
    <t xml:space="preserve">Liberty &amp; Jeffersonville Electric Railway Co. </t>
  </si>
  <si>
    <t xml:space="preserve">Second Avenue R. R. Co. </t>
  </si>
  <si>
    <t xml:space="preserve">New York, Westerchester &amp; Conn Traction Co. </t>
  </si>
  <si>
    <t xml:space="preserve">Interborough Rapid Transit Co. </t>
  </si>
  <si>
    <t>Northpoint</t>
  </si>
  <si>
    <t>Northpoint Traction Co.</t>
  </si>
  <si>
    <t>Rochester &amp; Eastern Rapid Co.</t>
  </si>
  <si>
    <t>Rochester, Syracuse &amp; Eastern Railroad Co.</t>
  </si>
  <si>
    <t>Jamaica</t>
  </si>
  <si>
    <t xml:space="preserve">Warreu &amp; Jamestown Street Railway Co. </t>
  </si>
  <si>
    <t>The New York &amp; Long Island Traction Co.</t>
  </si>
  <si>
    <t>Greensboro</t>
  </si>
  <si>
    <t>Greensboro Electric Co.</t>
  </si>
  <si>
    <t>Salisbury</t>
  </si>
  <si>
    <t>Salisbury &amp; Spencer Railway Co.</t>
  </si>
  <si>
    <t xml:space="preserve">Asheville &amp; Weaverville Electric Railway &amp; Power Co. </t>
  </si>
  <si>
    <t>Shawnee Tucumeeh Traction Co</t>
  </si>
  <si>
    <t>Shawnee</t>
  </si>
  <si>
    <t>Guthrie</t>
  </si>
  <si>
    <t>The Guthrie Railway Co</t>
  </si>
  <si>
    <t>Oklahoma City, Lexington &amp; Sulphue Springs Electric Railway</t>
  </si>
  <si>
    <t>Union St &amp; Suburban Ry. C.</t>
  </si>
  <si>
    <t>Union</t>
  </si>
  <si>
    <t>Portland Consolidated Railway Co.</t>
  </si>
  <si>
    <t>Portland Railway Co.</t>
  </si>
  <si>
    <t>Willamette Valley Southern Ry./Falls Co.</t>
  </si>
  <si>
    <t>Oregon City</t>
  </si>
  <si>
    <t>Albany Street Railway Co. 14 3.6</t>
  </si>
  <si>
    <t>CHICO</t>
  </si>
  <si>
    <t xml:space="preserve">GRASS Valley </t>
  </si>
  <si>
    <t>Napa</t>
  </si>
  <si>
    <t>Fresno Traction Co.</t>
  </si>
  <si>
    <t>Los Angeles Internrban Railway Co.—</t>
  </si>
  <si>
    <t>North Shore Railroad Co.</t>
  </si>
  <si>
    <t>United Railroads of San Francisco</t>
  </si>
  <si>
    <t>North Shore Railroad Co.—This company has electrically equipped a branch of its steam road between Sausalito and San Rafael.</t>
  </si>
  <si>
    <t>TEMPLE.</t>
  </si>
  <si>
    <t>Great Falls &amp; Old Dominion Railroad Co.</t>
  </si>
  <si>
    <t>SCHUYLER</t>
  </si>
  <si>
    <t>TAZEWEll</t>
  </si>
  <si>
    <t>Tazewell Street Railway Co.</t>
  </si>
  <si>
    <t>Great Falls</t>
  </si>
  <si>
    <t>Snohomish</t>
  </si>
  <si>
    <t>Milwaukee</t>
  </si>
  <si>
    <t xml:space="preserve">Milwaukee Street Railway Co. </t>
  </si>
  <si>
    <t>Milwaukee &amp; Wauwastonsa Motor Railway Co.</t>
  </si>
  <si>
    <t xml:space="preserve">Milwaukee &amp; Wauwastosa Electric Co. </t>
  </si>
  <si>
    <t>Milwaukee Light, Heat &amp; Traction Co.</t>
  </si>
  <si>
    <t>Kenosha</t>
  </si>
  <si>
    <t>Wisconsin Traction Light, Heat &amp; Power Co.</t>
  </si>
  <si>
    <t>Maintowoc &amp; Northenern Traction Co.</t>
  </si>
  <si>
    <t>Green Bay Traction Co.</t>
  </si>
  <si>
    <t>Kenosha Electric Railway Co.</t>
  </si>
  <si>
    <t>St. Augustine</t>
  </si>
  <si>
    <t>St Johns Elec Co</t>
  </si>
  <si>
    <t>SOMERSET.</t>
    <phoneticPr fontId="1" type="noConversion"/>
  </si>
  <si>
    <t>Monroe</t>
  </si>
  <si>
    <t>Monroe Municipal Street Railway</t>
  </si>
  <si>
    <t>Maryland Electric Railways Co.</t>
  </si>
  <si>
    <t>The Washington, Frederick &amp; Gettysburg Railway Co</t>
  </si>
  <si>
    <t>Joplin k Pittsburg Railway Co.</t>
  </si>
  <si>
    <t>Maryville &amp; St. Jogeph Electric Railway Co.</t>
  </si>
  <si>
    <t>Joplin</t>
  </si>
  <si>
    <t>MARYVILLE.</t>
  </si>
  <si>
    <t>Wasginton</t>
  </si>
  <si>
    <t>Easton &amp; Wahinton Traction CO</t>
  </si>
  <si>
    <t>Cortland County Traction Co.</t>
  </si>
  <si>
    <t>Syracuse &amp; Ontario Railroad</t>
  </si>
  <si>
    <t>Glen Cove</t>
  </si>
  <si>
    <t>Glen Cove Railroad Co.</t>
  </si>
  <si>
    <t>Keeseville</t>
  </si>
  <si>
    <t>Keeseville, Ausable, Chasm &amp; Lake Chaplain Railroad</t>
  </si>
  <si>
    <t xml:space="preserve">Seashore Municpal Railroad Co. </t>
  </si>
  <si>
    <t>Long Island Consodlidated Electrical Companies</t>
  </si>
  <si>
    <t xml:space="preserve">New &amp; Marion Railway Co. </t>
  </si>
  <si>
    <t xml:space="preserve">New York City Interboroiugh Railway Co. </t>
  </si>
  <si>
    <t xml:space="preserve">The Electric City Railroad Co. </t>
  </si>
  <si>
    <t xml:space="preserve">Oneonta &amp; Mohawk Valley Railway Co. </t>
  </si>
  <si>
    <t>Rochester Railway &amp; Light Co.</t>
  </si>
  <si>
    <t xml:space="preserve">Syracuse, Rapid Transit Railway Co. </t>
  </si>
  <si>
    <t>Syracuse, Lake Shore &amp; Northern Railroad</t>
  </si>
  <si>
    <t>St Lawrence International Electric Railroad &amp; Land Co.</t>
  </si>
  <si>
    <t>Asheville Rapid Transit</t>
  </si>
  <si>
    <t>Asherille &amp; Craggy Mountain Railway Co.—</t>
  </si>
  <si>
    <t>Tulsa</t>
  </si>
  <si>
    <t>Indianapolis &amp; Louisville Traction Co</t>
    <phoneticPr fontId="1" type="noConversion"/>
  </si>
  <si>
    <t>Lexington &amp; Interurban Railways Co</t>
  </si>
  <si>
    <t>St. Louis, Webster k Talley Park Railway Co.</t>
  </si>
  <si>
    <t>CLAYTON.</t>
  </si>
  <si>
    <t>Bluffton</t>
  </si>
  <si>
    <t>Decatur</t>
  </si>
  <si>
    <t>Kendallville</t>
  </si>
  <si>
    <t>Lebanon</t>
  </si>
  <si>
    <t>Marion, Bluffton &amp; Eastern Traction Co</t>
  </si>
  <si>
    <t>The Fort Wayne &amp; Springfield Railway Co</t>
  </si>
  <si>
    <t>Evansville &amp; Southern Indiana Traction Co.</t>
  </si>
  <si>
    <t>Evansville &amp; Mt. Vernon Electric Railway.</t>
  </si>
  <si>
    <t>Toledo &amp; Chicago Interurban Railway Co.</t>
  </si>
  <si>
    <t>Lebanon-Thornton Traction</t>
  </si>
  <si>
    <t>Louisville &amp; Northern Railway &amp; Lighting Co.</t>
  </si>
  <si>
    <t xml:space="preserve">Terre Haute, Indianapolis &amp; Eastern Traction Co. </t>
  </si>
  <si>
    <t xml:space="preserve">Chicago, South Bend &amp; Northern Indiana Traction Co </t>
  </si>
  <si>
    <t>Portland General Electric Co.</t>
  </si>
  <si>
    <t>Oregon Electric Railway Co.</t>
  </si>
  <si>
    <t>Forest Grove Transportation Co.</t>
  </si>
  <si>
    <t>Forest Grove</t>
  </si>
  <si>
    <t>Point Richmond</t>
  </si>
  <si>
    <t>Pacific Electric Railway Co.—</t>
  </si>
  <si>
    <t xml:space="preserve">South Park &amp; East Side Railway Co. </t>
  </si>
  <si>
    <t>Northwestern Pacific Railroad Co</t>
  </si>
  <si>
    <t>San Jose Railway Co.</t>
  </si>
  <si>
    <t>Stockton Electric Railroad Co.</t>
  </si>
  <si>
    <t>AMARILLO.</t>
  </si>
  <si>
    <t>MINERAL WELLS.</t>
  </si>
  <si>
    <t>SEGUIN.</t>
  </si>
  <si>
    <t>Gas</t>
  </si>
  <si>
    <t>Madison &amp; Interurban Traction Co.</t>
  </si>
  <si>
    <t>Wiunebago Traction Co.</t>
  </si>
  <si>
    <t>Beloit</t>
  </si>
  <si>
    <t>Wisconsin Rapid Transit</t>
  </si>
  <si>
    <t>Milwaukee Northern Railway Co.</t>
  </si>
  <si>
    <t>Milwaukee Western Railway Co.</t>
  </si>
  <si>
    <t>Tampa Sulphur Springs Traction</t>
  </si>
  <si>
    <t>East Pensacola City Rwy Co</t>
  </si>
  <si>
    <t>Illinois</t>
  </si>
  <si>
    <t>Evansville Railways Co.</t>
  </si>
  <si>
    <t xml:space="preserve">Indianapolis Traction &amp; Terminal Co. </t>
  </si>
  <si>
    <t xml:space="preserve">Louisville &amp; Northern Railway &amp; Lighting Co. </t>
  </si>
  <si>
    <t>Muncie &amp; Portland Traction Co</t>
  </si>
  <si>
    <t>Southern Michigan Railway Co</t>
  </si>
  <si>
    <t xml:space="preserve">Vincennes Traction &amp; Light Co. </t>
  </si>
  <si>
    <t>French Lick</t>
  </si>
  <si>
    <t>French Lick &amp; West Baden Hallway Co</t>
  </si>
  <si>
    <t>Gary</t>
  </si>
  <si>
    <t>Gary &amp; Interurban Railway Co.</t>
  </si>
  <si>
    <t>ALBIA</t>
  </si>
  <si>
    <t>Baton Rouge Electric Co.</t>
  </si>
  <si>
    <t>Monroe St. Railway</t>
  </si>
  <si>
    <t>Winnfield Oil Well Railway Co.</t>
  </si>
  <si>
    <t>Winnfield</t>
  </si>
  <si>
    <t>Lake Charles Railway, Light &amp; Water Works Co.</t>
  </si>
  <si>
    <t>Shreveport Suburban Railroad Co.</t>
  </si>
  <si>
    <t>The Lorraine Electric Railway</t>
  </si>
  <si>
    <t>Baltimore, Halethorpe &amp; Elkridge Railway Co</t>
  </si>
  <si>
    <t>Frederick &amp; Middletown Railroad Co</t>
  </si>
  <si>
    <t>Joplin &amp; Pittsburg Railway Co.</t>
  </si>
  <si>
    <t>Sedalia Light And Traction Co.</t>
  </si>
  <si>
    <t>MEXICO.</t>
  </si>
  <si>
    <t>The Mexico, Santa Fe &amp; Perry Traction Co.</t>
  </si>
  <si>
    <t>CASSVILLE.</t>
  </si>
  <si>
    <t>Cassville &amp; W’estern Railway Co.</t>
  </si>
  <si>
    <t>EXCELSIOR SPRINGS.</t>
  </si>
  <si>
    <t>Excelsior Springs &amp; Suburban Railway Co</t>
  </si>
  <si>
    <t>Ozarks</t>
  </si>
  <si>
    <t>Blue Valley Railway.</t>
  </si>
  <si>
    <t>Cape Girardeau</t>
  </si>
  <si>
    <t>GRAND FORKS</t>
  </si>
  <si>
    <t>Grand Forks Transit Co</t>
  </si>
  <si>
    <t>Central Passenger Railway Co.</t>
  </si>
  <si>
    <t>West Jersey &amp; Seashore R. R Co</t>
  </si>
  <si>
    <t>Altantic City &amp; suburbian Traction</t>
  </si>
  <si>
    <t>New Jersey Short Line Railroad</t>
  </si>
  <si>
    <t>camden &amp; Trenton Railway</t>
  </si>
  <si>
    <t>Trenton, Lakewood &amp; Altantic Railway</t>
  </si>
  <si>
    <t>Buffalo &amp; Lake Erie Traction Co.</t>
  </si>
  <si>
    <t xml:space="preserve">Long Island Railroad Co. </t>
  </si>
  <si>
    <t>Paul Smiths</t>
  </si>
  <si>
    <t xml:space="preserve">Paul Smith Electric Light, Power &amp; Railroad Co. </t>
  </si>
  <si>
    <t>Syracuse &amp; South Bay Electric Railway</t>
  </si>
  <si>
    <t xml:space="preserve">Bush Terminal Railroad Co. </t>
  </si>
  <si>
    <t>Mineola</t>
  </si>
  <si>
    <t xml:space="preserve">New York &amp; North Shore Traction Co. </t>
  </si>
  <si>
    <t xml:space="preserve">The Central Crosstown Railroad Co. </t>
  </si>
  <si>
    <t>Hibbing</t>
  </si>
  <si>
    <t>Mankato</t>
  </si>
  <si>
    <t>Asheville &amp; East Tennessee Railroad.</t>
  </si>
  <si>
    <t>Weaverville Electric Co.—</t>
  </si>
  <si>
    <t>Fayetteville</t>
  </si>
  <si>
    <t>Consolidated Railway &amp; Power Co.,</t>
  </si>
  <si>
    <t>Goldsboro</t>
  </si>
  <si>
    <t>Goldsboro Traction Co.</t>
  </si>
  <si>
    <t>The North Carolina Public Service Co.,</t>
  </si>
  <si>
    <t>Carolina Power &amp; Light Co.</t>
  </si>
  <si>
    <t xml:space="preserve">The Consolidated Railways, Light &amp; Power Co. </t>
  </si>
  <si>
    <t>Oklahoma City Traction Co</t>
  </si>
  <si>
    <t>Tulsa Street Railway Co</t>
  </si>
  <si>
    <t>Ardmore Traction Co</t>
  </si>
  <si>
    <t>Bartlesville Interurban Railway</t>
  </si>
  <si>
    <t>The Enid City Railway Co</t>
  </si>
  <si>
    <t>Choclaw Railway &amp; Lighting Co</t>
  </si>
  <si>
    <t>Muskogee Electric Traction Co</t>
  </si>
  <si>
    <t>Ardmore</t>
  </si>
  <si>
    <t>Bartlesville</t>
  </si>
  <si>
    <t>Enid</t>
  </si>
  <si>
    <t>McAlester</t>
  </si>
  <si>
    <t>Muskogee</t>
  </si>
  <si>
    <t>Sapulpa</t>
  </si>
  <si>
    <t>Sapulpa Interurban Traction Co</t>
  </si>
  <si>
    <t>Miami</t>
  </si>
  <si>
    <t>Oklahoma Kansas &amp; Missouri Interurban Railway Co</t>
  </si>
  <si>
    <t>EXTER</t>
  </si>
  <si>
    <t>RICHMOND</t>
  </si>
  <si>
    <t>Pacific Electric Railway Co.</t>
  </si>
  <si>
    <t>Los Angeles Internrban Railway Co.</t>
  </si>
  <si>
    <t>Los Angeles &amp; San Diego Beach Railway</t>
  </si>
  <si>
    <t xml:space="preserve">Los Angeles &amp; San Diego Beach Railway. </t>
  </si>
  <si>
    <t>Los Angeles-Pacific Co</t>
  </si>
  <si>
    <t>National City &amp; Otay Railway Co.</t>
  </si>
  <si>
    <t>San Diego Southern Railway Co.</t>
  </si>
  <si>
    <t xml:space="preserve">United Railroads of San Francisco.  </t>
  </si>
  <si>
    <t>Northwestern Pacific Railroad Co.</t>
  </si>
  <si>
    <t xml:space="preserve">Ocean Shore Railway Co. </t>
  </si>
  <si>
    <t>Coast Counties Light &amp; Power Co.</t>
  </si>
  <si>
    <t>Central California Traction Co.</t>
  </si>
  <si>
    <t>DENTON</t>
  </si>
  <si>
    <t>UVALDE</t>
  </si>
  <si>
    <t>Mineral Wells</t>
  </si>
  <si>
    <t>Gasoline</t>
  </si>
  <si>
    <t>Ballard</t>
  </si>
  <si>
    <t>North Yakima</t>
  </si>
  <si>
    <t>Cebarburg</t>
  </si>
  <si>
    <t>ALABANY</t>
  </si>
  <si>
    <t>FAIRHOPE</t>
  </si>
  <si>
    <t>UNION SPRINGS</t>
  </si>
  <si>
    <t>Miami Beach</t>
  </si>
  <si>
    <t>St. Petersburg</t>
  </si>
  <si>
    <t>Fernandina Munic</t>
  </si>
  <si>
    <t>124 Jacksonville Traction Co</t>
  </si>
  <si>
    <t>Miami Traction Co</t>
  </si>
  <si>
    <t>126a Miami Beach Elec</t>
  </si>
  <si>
    <t>St. Petersburg gulf</t>
  </si>
  <si>
    <t>St. Petersburg - Tampa</t>
  </si>
  <si>
    <t>Daytona</t>
  </si>
  <si>
    <t>Central of Florida Ry</t>
  </si>
  <si>
    <t>Fairburn</t>
  </si>
  <si>
    <t>St. Simons Island</t>
  </si>
  <si>
    <t>Waycross</t>
  </si>
  <si>
    <t>West Point</t>
  </si>
  <si>
    <t>Central Indiana Lighting Co.</t>
  </si>
  <si>
    <t>Elkhart</t>
  </si>
  <si>
    <t>St. Joseph Valley Traction Co.</t>
  </si>
  <si>
    <t>Terre Haute, Indianapolis &amp; Eastern Traction Co.</t>
  </si>
  <si>
    <t>Vincennes Traction Co.</t>
  </si>
  <si>
    <t>Winona Lake</t>
  </si>
  <si>
    <t>Winona Interurban Railway Co</t>
  </si>
  <si>
    <t>New Castle</t>
  </si>
  <si>
    <t>Indianapolis, New Castle &amp; Toledo Electric Railway Co.</t>
  </si>
  <si>
    <t>Chicago. Lake Shore &amp; South Bend Railway Co.</t>
  </si>
  <si>
    <t>Gary &amp; Interurban Railroad Co.</t>
  </si>
  <si>
    <t>Fort Wayne &amp; Northern Indiana Co. (1913),</t>
  </si>
  <si>
    <t xml:space="preserve">Indiana Utilities Co. </t>
  </si>
  <si>
    <t xml:space="preserve">Central Indiana Lighting Co. </t>
  </si>
  <si>
    <t>Public Utilities Co. of Evansville</t>
  </si>
  <si>
    <t>Vincennes Traction Co</t>
  </si>
  <si>
    <t>Beech Grove</t>
  </si>
  <si>
    <t>Beech Grove Traction Co.</t>
  </si>
  <si>
    <t>Bluffton, Geneva &amp; Celina Traction Co.</t>
  </si>
  <si>
    <t>Crown Point</t>
  </si>
  <si>
    <t xml:space="preserve">Gary &amp; Southern Traction Co. </t>
  </si>
  <si>
    <t>Hobart</t>
  </si>
  <si>
    <t>Gary &amp; Hobart Traction Co.</t>
  </si>
  <si>
    <t>The Cincinnati, Bluffton &amp; Chicago Railroad Co.</t>
  </si>
  <si>
    <t>Scottsburg</t>
  </si>
  <si>
    <t xml:space="preserve">Indianapolis &amp; Louisville Traction Railway Co. </t>
  </si>
  <si>
    <t xml:space="preserve">Evansville &amp; Ohio Valley Railway Co. </t>
  </si>
  <si>
    <t>Interstate Public Service Co.</t>
  </si>
  <si>
    <t>Fort Wayne &amp; Decatur Traction Co.</t>
  </si>
  <si>
    <t>Indiana Service Corporation</t>
  </si>
  <si>
    <t>Gary Street Railway Co.</t>
  </si>
  <si>
    <t>CHARLES CITY</t>
  </si>
  <si>
    <t>COLFAX</t>
  </si>
  <si>
    <t>IOWA CITY</t>
  </si>
  <si>
    <t>Alexandria Municipal Railway</t>
  </si>
  <si>
    <t>South New Orleans Light &amp; Track Co.</t>
  </si>
  <si>
    <t>St. Tammany &amp; New Orleans By. &amp; Ferry Co.</t>
  </si>
  <si>
    <t>Southwestern Track &amp; Power Co.</t>
  </si>
  <si>
    <t>Orleans-Kenner Electric Railway Co.</t>
  </si>
  <si>
    <t>Shreveport Railways Co.</t>
  </si>
  <si>
    <t>Algiers</t>
  </si>
  <si>
    <t>Mandeville</t>
  </si>
  <si>
    <t>New Iberia</t>
  </si>
  <si>
    <t>Municipal Street Railway</t>
  </si>
  <si>
    <t>West New Orleans Light &amp; Track Co.</t>
  </si>
  <si>
    <t>Frederick Railroad Co.</t>
  </si>
  <si>
    <t>Baltimore, Sparrows Point &amp; Chesapeake Railway</t>
  </si>
  <si>
    <t>Washington, Baltimore &amp; Annapolis Electric Railroad Co.</t>
  </si>
  <si>
    <t>Hagerstown &amp; Frederick Railway Co.</t>
  </si>
  <si>
    <t>Kensington Ry. Co. &amp; Sandy Spring Ry. Co.</t>
  </si>
  <si>
    <t>The Maryland Elec. Rys. Co.</t>
  </si>
  <si>
    <t>Idlewylde Ry. Co.</t>
  </si>
  <si>
    <t>Kensington Ry. Co.</t>
  </si>
  <si>
    <t>Towson &amp; Cockeysville Electric Railway. Co.</t>
  </si>
  <si>
    <t>Annapolis</t>
  </si>
  <si>
    <t>Towson</t>
  </si>
  <si>
    <t>Kansas City, Lawrence &amp; Topeka Electric Railroad Co</t>
  </si>
  <si>
    <t>Kansas City, Clay County &amp; St. Joseph Railway Co.</t>
  </si>
  <si>
    <t>Interstate Railway Co</t>
  </si>
  <si>
    <t>Union Depot Bridge A Ter­ m in a l Co.</t>
  </si>
  <si>
    <t>ST. LOUIS</t>
  </si>
  <si>
    <t>CITY LIGHT &amp; TRACTION CO.</t>
  </si>
  <si>
    <t>The FortScottANevadaLt.( Ht.,Wtr. A Pwr. Co.</t>
  </si>
  <si>
    <t>AVA.</t>
  </si>
  <si>
    <t>Kansas City, Ozark &amp; Southern Ry.</t>
  </si>
  <si>
    <t>JEFFERSON CITY.</t>
  </si>
  <si>
    <t>JEFFERSON CITY &amp; BRIDGE TRANSIT CO</t>
  </si>
  <si>
    <t>KIRKWOOD.</t>
  </si>
  <si>
    <t>Granct View R. R. Co</t>
  </si>
  <si>
    <t>BRAZIL</t>
  </si>
  <si>
    <t>Northwestern Traction. Co</t>
  </si>
  <si>
    <t>DEVIL'S LAKE</t>
  </si>
  <si>
    <t>Devil's Lake &amp; Chautauqua Electric Line.</t>
  </si>
  <si>
    <t>Capitol Car Line</t>
  </si>
  <si>
    <t>Grand Forks Street Railway Co</t>
  </si>
  <si>
    <t>VALLEY CITY</t>
  </si>
  <si>
    <t>Valley City Street &amp; Interurhan Ry. Co</t>
  </si>
  <si>
    <t xml:space="preserve">Auburn &amp; Northern Electric Railroad Co. </t>
  </si>
  <si>
    <t xml:space="preserve">Eastern New York Railroad Co. </t>
  </si>
  <si>
    <t xml:space="preserve">Catskill Traction Co. </t>
  </si>
  <si>
    <t xml:space="preserve">The West Side Railroad Co. </t>
  </si>
  <si>
    <t>Geneva, Seneca Falls &amp; Auburn Railroad Inc.</t>
  </si>
  <si>
    <t>Hornel Traction Co.</t>
  </si>
  <si>
    <t xml:space="preserve">New York &amp; Queens County Railway Co. </t>
  </si>
  <si>
    <t>Long Island Consolidated Electrical Co.</t>
  </si>
  <si>
    <t>Marcellus</t>
  </si>
  <si>
    <t>Marcellus &amp; Otisco Lake Railway</t>
  </si>
  <si>
    <t xml:space="preserve">Newark &amp; Marion Railway Co. </t>
  </si>
  <si>
    <t>New York Railways Co.</t>
  </si>
  <si>
    <t xml:space="preserve">Mid-crosstown Railway Co. </t>
  </si>
  <si>
    <t>Hudson &amp; Manhattan Railroad</t>
  </si>
  <si>
    <t xml:space="preserve">Brooklyn Rapid Transit Co. </t>
  </si>
  <si>
    <t>Prospect Park &amp; Coney Island R. R. Co.</t>
  </si>
  <si>
    <t xml:space="preserve">The Coney Island &amp; Brooklyn R. R. Co. </t>
  </si>
  <si>
    <t>Van Brunt Street &amp; Erie Basin Railroad Co.</t>
  </si>
  <si>
    <t>Hudson River &amp; Eastern Traction Co.</t>
  </si>
  <si>
    <t>Patchogue</t>
  </si>
  <si>
    <t xml:space="preserve">South Shore Traction Co. </t>
  </si>
  <si>
    <t xml:space="preserve">Suffolk Traction Co. </t>
  </si>
  <si>
    <t xml:space="preserve">New York State Railways </t>
  </si>
  <si>
    <t xml:space="preserve">Ontario Light &amp; Traction Co. </t>
  </si>
  <si>
    <t xml:space="preserve">Rochester &amp; Mantou Railroad Co. </t>
  </si>
  <si>
    <t xml:space="preserve">Buffalo, Lockport &amp; Rochester Railway Co. </t>
  </si>
  <si>
    <t xml:space="preserve">Erie Railroad Co. </t>
  </si>
  <si>
    <t>St. Lawrence International Electric Railroad</t>
  </si>
  <si>
    <t>Elmira, Corning &amp; Waverly Railway</t>
  </si>
  <si>
    <t xml:space="preserve">Westchester Street Railroad Co. </t>
  </si>
  <si>
    <t xml:space="preserve">The Coney Island &amp; Brooklyn Railroad Co. </t>
  </si>
  <si>
    <t xml:space="preserve">Van Brunt &amp; Erie Bason Railroad Co. </t>
  </si>
  <si>
    <t>Bush Terminal Railroad</t>
  </si>
  <si>
    <t>Elminra &amp; Seneca Lake Traction Co.</t>
  </si>
  <si>
    <t>Geneva &amp; Auburn Railroad Inc.</t>
  </si>
  <si>
    <t xml:space="preserve">Belt Line Railway Co. </t>
  </si>
  <si>
    <t>New York &amp; Queens County Railway</t>
  </si>
  <si>
    <t>The North America Company</t>
  </si>
  <si>
    <t xml:space="preserve">New York Central &amp; Hudson River Railroad Co. </t>
  </si>
  <si>
    <t xml:space="preserve">The Brooklyn Heights Railroad Co. </t>
  </si>
  <si>
    <t xml:space="preserve">Nassau Electric R. R. Co. </t>
  </si>
  <si>
    <t xml:space="preserve">Coney Island &amp; Gravesend Railway Co. </t>
  </si>
  <si>
    <t>South Brooklyn Railway Co.</t>
  </si>
  <si>
    <t>Roslyn</t>
  </si>
  <si>
    <t>Rosalyn</t>
  </si>
  <si>
    <t>Ithaca Traction Co.</t>
  </si>
  <si>
    <t>Manhattan Bridge Three-cent Link</t>
  </si>
  <si>
    <t>Saranac Lake</t>
  </si>
  <si>
    <t xml:space="preserve">Paul Smith's Electric Light &amp; Power &amp; R. R. Co. </t>
  </si>
  <si>
    <t xml:space="preserve">Shore Line Electric Railroad Co. </t>
  </si>
  <si>
    <t xml:space="preserve">Albany Southern R.R Co. </t>
  </si>
  <si>
    <t xml:space="preserve">United Traction Co. </t>
  </si>
  <si>
    <t>Alexandria Bay</t>
  </si>
  <si>
    <t xml:space="preserve">St. Lawrence International Elec. R.R. &amp; Land Co. </t>
  </si>
  <si>
    <t xml:space="preserve">Babtlon R.R. Co. </t>
  </si>
  <si>
    <t>Ballston Spa.</t>
  </si>
  <si>
    <t xml:space="preserve">Eastern New York R. R. Co. </t>
  </si>
  <si>
    <t>Batavia</t>
  </si>
  <si>
    <t xml:space="preserve">Batavia Traction Co. </t>
  </si>
  <si>
    <t>Beacon</t>
  </si>
  <si>
    <t xml:space="preserve">Fishkill Electric Ry. Co. </t>
  </si>
  <si>
    <t>Mt. Beacon-on-Hudson Hotel Co.</t>
  </si>
  <si>
    <t xml:space="preserve">Binghamton Railway Co. </t>
  </si>
  <si>
    <t xml:space="preserve">Buffalo </t>
  </si>
  <si>
    <t>Buffalo &amp; Depew Ry. Co.</t>
  </si>
  <si>
    <t>Buffalo &amp; Lackawanna Trac. Co.</t>
  </si>
  <si>
    <t xml:space="preserve">Buffalo &amp; Lake Erie Trac. Co. </t>
  </si>
  <si>
    <t>The Buffalo Southern Ry. Co.</t>
  </si>
  <si>
    <t xml:space="preserve">International Railway Co. </t>
  </si>
  <si>
    <t>Ontario Light &amp; Trac. Co.</t>
  </si>
  <si>
    <t xml:space="preserve">Catskill Trac. Co. </t>
  </si>
  <si>
    <t>Cohoes Ry. Co.</t>
  </si>
  <si>
    <t>Cooperstown</t>
  </si>
  <si>
    <t>Southern New York Pwr. &amp; Ry. Corpn.</t>
  </si>
  <si>
    <t xml:space="preserve">Corning &amp; Painted Post St. Ry. </t>
  </si>
  <si>
    <t xml:space="preserve">The Cortland County Traction Co. </t>
  </si>
  <si>
    <t>Elimra</t>
  </si>
  <si>
    <t>Elimira, Corning &amp; Waverly R. R.</t>
  </si>
  <si>
    <t>Elimira Wtr. Lt. &amp; R. R. Co.</t>
  </si>
  <si>
    <t>The Glen Cove R. R. Co.</t>
  </si>
  <si>
    <t>Glen Falls</t>
  </si>
  <si>
    <t xml:space="preserve">Hudson Valley Ry. Co. </t>
  </si>
  <si>
    <t>Adirondack Lakes Trac. Co.</t>
  </si>
  <si>
    <t>Fonda, Johnstown &amp; Gloversville R.R.</t>
  </si>
  <si>
    <t xml:space="preserve">The New York &amp; Long Island Trac. Co. </t>
  </si>
  <si>
    <t>Hooksick Falls</t>
  </si>
  <si>
    <t xml:space="preserve">Hoosick Fals R.R. Co. </t>
  </si>
  <si>
    <t>Hornell</t>
  </si>
  <si>
    <t xml:space="preserve">Hornell Trac. Co. </t>
  </si>
  <si>
    <t>Huntington R. R. Co.</t>
  </si>
  <si>
    <t>Central New York Southern Railroad Corpn.</t>
  </si>
  <si>
    <t>Ithaca Traction Corpn.</t>
  </si>
  <si>
    <t>Chautauqa</t>
  </si>
  <si>
    <t>Jamestown St. Ry. Co.</t>
  </si>
  <si>
    <t>Jamestown, Westfield &amp; Northwestern R. R. Co.</t>
  </si>
  <si>
    <t>Kingston</t>
  </si>
  <si>
    <t>Kingston Consolidated R. R. Co.</t>
  </si>
  <si>
    <t>Lewiston</t>
  </si>
  <si>
    <t>Lewiston &amp; Youngstown Frontier Ry. Co.</t>
  </si>
  <si>
    <t xml:space="preserve">The Wallkill Transit Co. </t>
  </si>
  <si>
    <t>Mount Vernon</t>
  </si>
  <si>
    <t>Westchester Elec. R. R. Co.</t>
  </si>
  <si>
    <t xml:space="preserve">Orange County Traction Co. </t>
  </si>
  <si>
    <t>Borough of Brooklyn</t>
  </si>
  <si>
    <t xml:space="preserve">Bridge Operating Co. </t>
  </si>
  <si>
    <t>Bush Terminal R. R. Co.</t>
  </si>
  <si>
    <t>Manhattan Bridge Three-Cent Line.</t>
  </si>
  <si>
    <t xml:space="preserve">The Marine Ry. Co. </t>
  </si>
  <si>
    <t>New York Municipal Ry. Corpn.</t>
  </si>
  <si>
    <t>Borough of The Bronx</t>
  </si>
  <si>
    <t>Pelham Park &amp; City Island Ry., Inc.</t>
  </si>
  <si>
    <t>Union Ry. Co.</t>
  </si>
  <si>
    <t>Borough of Manhattan</t>
  </si>
  <si>
    <t>Belt Line Ry. Corpn.</t>
  </si>
  <si>
    <t>The Brooklyn &amp; North River R. R. Co.</t>
  </si>
  <si>
    <t xml:space="preserve">Dry Dock, East Broadway &amp; battery R. R. Co. </t>
  </si>
  <si>
    <t xml:space="preserve">The Forty-Second St., Manhattanville &amp; St. Nicholas Ave. Ry. Co. </t>
  </si>
  <si>
    <t xml:space="preserve">Hudson &amp; Manhattan R. R. Co. </t>
  </si>
  <si>
    <t>Interborough Rapid Transit Co.</t>
  </si>
  <si>
    <t>Manhattan &amp; Queens Trac. Corpn.</t>
  </si>
  <si>
    <t>Mid-Crosstown Railway Co.</t>
  </si>
  <si>
    <t xml:space="preserve">New York Central R. R. </t>
  </si>
  <si>
    <t xml:space="preserve">New York City Interborough Ry. Co. </t>
  </si>
  <si>
    <t xml:space="preserve">The New York Connecting R. R. Co. </t>
  </si>
  <si>
    <t xml:space="preserve">New York Railways Co. </t>
  </si>
  <si>
    <t xml:space="preserve">New York, Westchester &amp; Boston Ry. </t>
  </si>
  <si>
    <t xml:space="preserve">Pennsylvania Tunnel &amp; Terminal R. R. Co. </t>
  </si>
  <si>
    <t xml:space="preserve">Second Ave. R. R. Co. </t>
  </si>
  <si>
    <t xml:space="preserve">Third Ave. Ry. Co. </t>
  </si>
  <si>
    <t>Borough of Queens</t>
  </si>
  <si>
    <t>Long Island Elec. Ry. Co.</t>
  </si>
  <si>
    <t>The Long Islan R. R. Co.</t>
  </si>
  <si>
    <t>New York &amp; Queens County Ry. Co.</t>
  </si>
  <si>
    <t>Ocean Elect. Ry. Co.</t>
  </si>
  <si>
    <t>Borough of Richmond</t>
  </si>
  <si>
    <t>Richmond Light &amp; R. R. Co.</t>
  </si>
  <si>
    <t xml:space="preserve">Southfield Beach R. R. Co. </t>
  </si>
  <si>
    <t>Staten Island Midland Ry. Co.</t>
  </si>
  <si>
    <t>Niagra Gorge R. R. Co.</t>
  </si>
  <si>
    <t>Northport</t>
  </si>
  <si>
    <t>The Northport Traction Co.</t>
  </si>
  <si>
    <t>Ogdensburg St. Ry. Co.</t>
  </si>
  <si>
    <t xml:space="preserve">Western New York &amp; Penna. Trac. Co. </t>
  </si>
  <si>
    <t xml:space="preserve">New York State Rys. </t>
  </si>
  <si>
    <t>Ossining</t>
  </si>
  <si>
    <t>Hudson River &amp; Eastern Trac. Co.</t>
  </si>
  <si>
    <t>Oswega</t>
  </si>
  <si>
    <t>Empire United Rys., Inc.</t>
  </si>
  <si>
    <t>Suffolk Trac. Co.</t>
  </si>
  <si>
    <t>Peekskill Lighting &amp; R. R.</t>
  </si>
  <si>
    <t xml:space="preserve">Putnam &amp; Westchester Trac. </t>
  </si>
  <si>
    <t>Pann Yan</t>
  </si>
  <si>
    <t>Penn Yan &amp; Lake Shore Ry.</t>
  </si>
  <si>
    <t>New York &amp; Stamford Ry. Co.</t>
  </si>
  <si>
    <t xml:space="preserve">Port Jervis Traction Co. </t>
  </si>
  <si>
    <t>Poughkeepsie City &amp; Wappingers Falls Elec. Ry. Co.</t>
  </si>
  <si>
    <t>Buffalo, Lockport &amp; Rochester Ry. Co.</t>
  </si>
  <si>
    <t>Eries R. R. Co.</t>
  </si>
  <si>
    <t>New York State Rys. (Rochester Lines)</t>
  </si>
  <si>
    <t xml:space="preserve">Rochester &amp; Maniton R. R. Co. </t>
  </si>
  <si>
    <t xml:space="preserve">The New York &amp; North Shore Trac. Co. </t>
  </si>
  <si>
    <t>Paul Smith's Elec. Lt. &amp; Pwr. &amp; R. R. Co.</t>
  </si>
  <si>
    <t>Schenectady Ry. Co.</t>
  </si>
  <si>
    <t>The Nassau County Ry. Co.</t>
  </si>
  <si>
    <t>Geneva, Seneca Falls &amp; Auburn R. R. Co., Inc.</t>
  </si>
  <si>
    <t>Auburn &amp; Syracuse Elec. R. R. Co.</t>
  </si>
  <si>
    <t>New York State Rys (Syracuse Lines)</t>
  </si>
  <si>
    <t>Syracuse &amp; South Bay Elec. R. R. Co.</t>
  </si>
  <si>
    <t>Syracuse &amp; Suburban R. R. Co.</t>
  </si>
  <si>
    <t>Syracuse, Watertown &amp; St. Lawrence River R. R. Co.</t>
  </si>
  <si>
    <t>Troy &amp; New Enland Ry. Co.</t>
  </si>
  <si>
    <t>New York State Rys. (Utica Lines)</t>
  </si>
  <si>
    <t>White Plains</t>
  </si>
  <si>
    <t>Shore Line Elec. R. R. Co.</t>
  </si>
  <si>
    <t>Westester Street R. R. Co. of White Plains</t>
  </si>
  <si>
    <t>Buffalo &amp; Williamsville Elec. Ry. Co.</t>
  </si>
  <si>
    <t>Yorkers R. R. Co.</t>
  </si>
  <si>
    <t>Breckenridge</t>
  </si>
  <si>
    <t>International Falls</t>
  </si>
  <si>
    <t>Thief River Falls</t>
  </si>
  <si>
    <t>Greensboro Electric Co. / The North Carolina Public Service Co.,</t>
  </si>
  <si>
    <t>The Raleigh Electrlc Co. / Carolina Power &amp; Light Co.</t>
  </si>
  <si>
    <t>The Consolidated Railways, Light &amp; Power Co. / Tidewater Power Co.</t>
  </si>
  <si>
    <t>Asheville Electric Co. / Asheville Power &amp; Light Co.</t>
  </si>
  <si>
    <t>Charlotte Electric Railway, Light &amp; Power Co. / Southern Power Co.</t>
  </si>
  <si>
    <t>PIEDMONT &amp; NORTHERN RAILWAY CO</t>
  </si>
  <si>
    <t>The Fries Manufacturing &amp; Power Co. / SOUTHERN PUBLIC UTILITIES CO.</t>
  </si>
  <si>
    <t>Piedmont Ry. A Eleo. Co</t>
  </si>
  <si>
    <t>Charlotte Electric Railway, Light &amp; Power Co. / Southern Public Utlities</t>
  </si>
  <si>
    <t>Goldsboro Electric Railway</t>
  </si>
  <si>
    <t>New Bern</t>
  </si>
  <si>
    <t>New Bern-Ghent St. By. Co.</t>
  </si>
  <si>
    <t>Piedmont Ry. A Eleo. Co / Almance Railway Co.</t>
  </si>
  <si>
    <t>Capital Traction Co</t>
  </si>
  <si>
    <t>Oklahoma Union Traction Co</t>
  </si>
  <si>
    <t>Sand Springs Interurban Railway</t>
  </si>
  <si>
    <t>North Enid</t>
  </si>
  <si>
    <t>Enid Interurban Traction Co</t>
  </si>
  <si>
    <t>People's Electric Railway Co</t>
  </si>
  <si>
    <t>El Reno</t>
  </si>
  <si>
    <t>El Reno Interurban Railway Co</t>
  </si>
  <si>
    <t>Chickasha</t>
  </si>
  <si>
    <t>Chickasha Street Railway Co</t>
  </si>
  <si>
    <t>Clinton</t>
  </si>
  <si>
    <t>Clinton Street Railway Company</t>
  </si>
  <si>
    <t>Lawton</t>
  </si>
  <si>
    <t>Lawton Railway &amp; Lighting Co</t>
  </si>
  <si>
    <t>Okmulgee</t>
  </si>
  <si>
    <t>Okmulgee Interurban Railway Co</t>
  </si>
  <si>
    <t>BIGPINE</t>
  </si>
  <si>
    <t>BURLINGAME</t>
  </si>
  <si>
    <t>DIXON</t>
  </si>
  <si>
    <t>GLENDALE</t>
  </si>
  <si>
    <t>Modesto</t>
  </si>
  <si>
    <t>South San Francisco</t>
  </si>
  <si>
    <t>Watsonville</t>
  </si>
  <si>
    <t>San Joaquin Light &amp; Power Corporation</t>
  </si>
  <si>
    <t>Fresno Interurban Ry. Co.</t>
  </si>
  <si>
    <t>Los Angeles Railway Corporation</t>
  </si>
  <si>
    <t>Montecito Railroad Co</t>
  </si>
  <si>
    <t>Pacific Gas &amp; electric Co</t>
  </si>
  <si>
    <t>Sacramento Northern Railroad.</t>
  </si>
  <si>
    <t>electric</t>
  </si>
  <si>
    <t>Point Loma Railroad Co.</t>
  </si>
  <si>
    <t>San Diego &amp; South Eastern Railway Co</t>
  </si>
  <si>
    <t>Bay Shore R. R. Co.</t>
  </si>
  <si>
    <r>
      <t>Northwestern Pacific Railroad Co.—</t>
    </r>
    <r>
      <rPr>
        <b/>
        <sz val="11"/>
        <color theme="1"/>
        <rFont val="Calibri"/>
        <family val="2"/>
        <scheme val="minor"/>
      </rPr>
      <t/>
    </r>
  </si>
  <si>
    <t>Geary Street Municipal Railway.</t>
  </si>
  <si>
    <t>SOUTH SAN FRANCISCO RAILROAD &amp; POWER CO</t>
  </si>
  <si>
    <t>California Midland R. R. Co.</t>
  </si>
  <si>
    <t>Central California Trac. Co</t>
  </si>
  <si>
    <t>Northwestern Pacific R. R.Co</t>
  </si>
  <si>
    <t>Ocean Shore R. R. Co.</t>
  </si>
  <si>
    <t>Southern Pacific Co.</t>
  </si>
  <si>
    <t>United Railroads of San Fraansisco</t>
  </si>
  <si>
    <t>Municipal Ry of San Francisco</t>
  </si>
  <si>
    <t>PENINSULAR RAILWAY CO.</t>
  </si>
  <si>
    <t>Peninsular Ry. Co</t>
  </si>
  <si>
    <t>SAN JOSE RAILROADS</t>
  </si>
  <si>
    <t>Central California Traction Co.—</t>
  </si>
  <si>
    <t>Tlde Water Southern Ry Co.</t>
  </si>
  <si>
    <t>ABERDEEN</t>
  </si>
  <si>
    <t>Aberdeen Railway Co.</t>
  </si>
  <si>
    <t>ABILENE.</t>
  </si>
  <si>
    <t>BRYAN.</t>
  </si>
  <si>
    <t>CLEBURNE</t>
  </si>
  <si>
    <t>GREENVILLE.</t>
  </si>
  <si>
    <t>HASKELL</t>
  </si>
  <si>
    <t>MARSHALL</t>
  </si>
  <si>
    <t>PORT ARTHUR</t>
  </si>
  <si>
    <t>SAN ANGELO.</t>
  </si>
  <si>
    <t>WICHITA FALLS</t>
  </si>
  <si>
    <t>Montpelier</t>
  </si>
  <si>
    <t>Clarkston</t>
  </si>
  <si>
    <t>Raymond</t>
  </si>
  <si>
    <t>Yakima</t>
  </si>
  <si>
    <t>Grand Rapids</t>
  </si>
  <si>
    <t>Sparta</t>
  </si>
  <si>
    <t>Wausau</t>
  </si>
  <si>
    <t>ALTON</t>
  </si>
  <si>
    <t>AURORA</t>
  </si>
  <si>
    <t>BELLEVILLE</t>
  </si>
  <si>
    <t>EAST ST. LOUIS</t>
  </si>
  <si>
    <t>BOWLING GREEN</t>
  </si>
  <si>
    <t>COVINGTON.</t>
  </si>
  <si>
    <t>HENDERSON.</t>
  </si>
  <si>
    <t>LEXINGTON.</t>
  </si>
  <si>
    <t>Indianapolis &amp; Louisville Traction Co</t>
  </si>
  <si>
    <t>LOUISVILLE &amp; INTERURBAN RAIL ROAD CO</t>
  </si>
  <si>
    <t>MAYSVILLE.</t>
  </si>
  <si>
    <t>OWENSBORO.</t>
  </si>
  <si>
    <t>PADUCAH.</t>
  </si>
  <si>
    <t>SOMERSET.</t>
  </si>
  <si>
    <t>Southern Pacific Co.- controls PACIFIC ELECTRIC RAILWAY</t>
  </si>
  <si>
    <t xml:space="preserve">San Diego Southern Railway Co. </t>
  </si>
  <si>
    <t xml:space="preserve">United Railroads of San Francisco.  Under contol of United Railways Investment Co. of San Francisco </t>
  </si>
  <si>
    <t>Northwestern Pacific Railroad Co.—</t>
  </si>
  <si>
    <t>Peninsular Railway Co consolidation of San Jose &amp; Los Gatos Internrban Railway Co.</t>
  </si>
  <si>
    <t>KENTUCKY TRACTION &amp; TERMINAL Co</t>
  </si>
  <si>
    <t xml:space="preserve">San Diego &amp; South Eastern Railway Co. took over San Diego Southern Railway Co. </t>
  </si>
  <si>
    <t>SAN JOSE RAILROADS. Succesor to San Jose &amp; Santa Clara Railroad Co. and San Jose Railway Co.</t>
  </si>
  <si>
    <t>PARIS</t>
  </si>
  <si>
    <t xml:space="preserve"> PACIFIC ELECTRIC RAILWAY</t>
  </si>
  <si>
    <t>ASHLAND .</t>
  </si>
  <si>
    <t>San Diego &amp; Arizona Ry. Co. purchased San Diego &amp; South Eastern Railway Co</t>
  </si>
  <si>
    <t>West Virginia</t>
  </si>
  <si>
    <t>Charleston</t>
  </si>
  <si>
    <t>Elkins</t>
  </si>
  <si>
    <t>Fairmont</t>
  </si>
  <si>
    <t>Grafton</t>
  </si>
  <si>
    <t>Lewisburg</t>
  </si>
  <si>
    <t>Morgantown</t>
  </si>
  <si>
    <t>New Martinsville</t>
  </si>
  <si>
    <t>Newell</t>
  </si>
  <si>
    <t>Parkersburg</t>
  </si>
  <si>
    <t>Sistersville</t>
  </si>
  <si>
    <t>Wellsburg</t>
  </si>
  <si>
    <t>Wheeling</t>
  </si>
  <si>
    <t>Bluefield</t>
  </si>
  <si>
    <r>
      <t xml:space="preserve">United Railroads of San Francisco.  </t>
    </r>
    <r>
      <rPr>
        <b/>
        <sz val="11"/>
        <color theme="1"/>
        <rFont val="Calibri"/>
        <family val="2"/>
        <scheme val="minor"/>
      </rPr>
      <t xml:space="preserve">Under contol of </t>
    </r>
    <r>
      <rPr>
        <sz val="11"/>
        <color theme="1"/>
        <rFont val="Calibri"/>
        <family val="2"/>
        <scheme val="minor"/>
      </rPr>
      <t xml:space="preserve">United Railways Investment Co. of San Francisco </t>
    </r>
  </si>
  <si>
    <r>
      <t xml:space="preserve">Los Angeles-Pacific Co. </t>
    </r>
    <r>
      <rPr>
        <b/>
        <sz val="11"/>
        <color theme="1"/>
        <rFont val="Calibri"/>
        <family val="2"/>
        <scheme val="minor"/>
      </rPr>
      <t xml:space="preserve">succesor to </t>
    </r>
    <r>
      <rPr>
        <sz val="11"/>
        <color theme="1"/>
        <rFont val="Calibri"/>
        <family val="2"/>
        <scheme val="minor"/>
      </rPr>
      <t>Los Angeles-Pacific Railroad Co -</t>
    </r>
  </si>
  <si>
    <r>
      <t xml:space="preserve">San Diego Southern Railway Co. </t>
    </r>
    <r>
      <rPr>
        <b/>
        <sz val="11"/>
        <color theme="1"/>
        <rFont val="Calibri"/>
        <family val="2"/>
        <scheme val="minor"/>
      </rPr>
      <t>purchased</t>
    </r>
    <r>
      <rPr>
        <sz val="11"/>
        <color theme="1"/>
        <rFont val="Calibri"/>
        <family val="2"/>
        <scheme val="minor"/>
      </rPr>
      <t xml:space="preserve"> National City &amp; Otay Railway Co.</t>
    </r>
  </si>
  <si>
    <r>
      <t xml:space="preserve">Peninsular Railway Co </t>
    </r>
    <r>
      <rPr>
        <b/>
        <sz val="11"/>
        <color theme="1"/>
        <rFont val="Calibri"/>
        <family val="2"/>
        <scheme val="minor"/>
      </rPr>
      <t xml:space="preserve">consolidation of </t>
    </r>
    <r>
      <rPr>
        <sz val="11"/>
        <color theme="1"/>
        <rFont val="Calibri"/>
        <family val="2"/>
        <scheme val="minor"/>
      </rPr>
      <t>San Jose &amp; Los Gatos Internrban Railway Co.</t>
    </r>
  </si>
  <si>
    <t>Sum of Length</t>
  </si>
  <si>
    <t>Phoenix</t>
  </si>
  <si>
    <t>Fort Smith</t>
  </si>
  <si>
    <t>Hot Springs</t>
  </si>
  <si>
    <t>Searcy</t>
  </si>
  <si>
    <t>Eureka Springs</t>
  </si>
  <si>
    <t>Helena</t>
  </si>
  <si>
    <t>Little Rock</t>
  </si>
  <si>
    <t>Pine Bluff</t>
  </si>
  <si>
    <t>Texarkana</t>
  </si>
  <si>
    <t>New Westminster</t>
  </si>
  <si>
    <t>Los Angeles</t>
  </si>
  <si>
    <t>Ontario</t>
  </si>
  <si>
    <t>Paso Robles</t>
  </si>
  <si>
    <t>Pomona</t>
  </si>
  <si>
    <t>Redlands</t>
  </si>
  <si>
    <t>San Bernardino</t>
  </si>
  <si>
    <t>Brantford</t>
  </si>
  <si>
    <t>Montreal</t>
  </si>
  <si>
    <t>Quebec</t>
  </si>
  <si>
    <t>St. Thomas</t>
  </si>
  <si>
    <t>Colorado Springs</t>
  </si>
  <si>
    <t>Denver</t>
  </si>
  <si>
    <t>Durango</t>
  </si>
  <si>
    <t>Aspen</t>
  </si>
  <si>
    <t>Grand Junction</t>
  </si>
  <si>
    <t>Pueblo</t>
  </si>
  <si>
    <t>Southington</t>
  </si>
  <si>
    <t>Waterbury</t>
  </si>
  <si>
    <t>Westport</t>
  </si>
  <si>
    <t>Boise City</t>
  </si>
  <si>
    <t>Centralia</t>
  </si>
  <si>
    <t>Chillicothe</t>
  </si>
  <si>
    <t>Du Quoin</t>
  </si>
  <si>
    <t>Galesburg</t>
  </si>
  <si>
    <t>Harvey</t>
  </si>
  <si>
    <t>Kankakee</t>
  </si>
  <si>
    <t>La Salle</t>
  </si>
  <si>
    <t>Mechanicsburg</t>
  </si>
  <si>
    <t>Quincy</t>
  </si>
  <si>
    <t>Streator</t>
  </si>
  <si>
    <t>Elgin</t>
  </si>
  <si>
    <t>Joliet</t>
  </si>
  <si>
    <t>Moline</t>
  </si>
  <si>
    <t>Ottawa</t>
  </si>
  <si>
    <t>Peoria</t>
  </si>
  <si>
    <t>Rockford</t>
  </si>
  <si>
    <t>Rock Island</t>
  </si>
  <si>
    <t>Alton</t>
  </si>
  <si>
    <t>Cairo</t>
  </si>
  <si>
    <t>Champaign</t>
  </si>
  <si>
    <t>Brownstown</t>
  </si>
  <si>
    <t>Columbia</t>
  </si>
  <si>
    <t>Jeffersonville</t>
  </si>
  <si>
    <t>Vernon</t>
  </si>
  <si>
    <t>Green Castle</t>
  </si>
  <si>
    <t>Dubuque</t>
  </si>
  <si>
    <t>Fort Madison</t>
  </si>
  <si>
    <t>Marshalltown</t>
  </si>
  <si>
    <t>Muscatine</t>
  </si>
  <si>
    <t>Ottumwa</t>
  </si>
  <si>
    <t>Sioux City</t>
  </si>
  <si>
    <t>Waterloo</t>
  </si>
  <si>
    <t>Ames</t>
  </si>
  <si>
    <t>Boone</t>
  </si>
  <si>
    <t>Cedar Rapids</t>
  </si>
  <si>
    <t>Carterville</t>
  </si>
  <si>
    <t>Davenport</t>
  </si>
  <si>
    <t>Des Moines</t>
  </si>
  <si>
    <t>Keokuk</t>
  </si>
  <si>
    <t>Red Oak</t>
  </si>
  <si>
    <t>Cottonwood Falls</t>
  </si>
  <si>
    <t>Emporia</t>
  </si>
  <si>
    <t>Hutchinson</t>
  </si>
  <si>
    <t>Lawrence</t>
  </si>
  <si>
    <t>Leavenworth</t>
  </si>
  <si>
    <t>Topeka</t>
  </si>
  <si>
    <t>Winfield</t>
  </si>
  <si>
    <t>Atchison</t>
  </si>
  <si>
    <t>Fort Scott</t>
  </si>
  <si>
    <t>Wichita</t>
  </si>
  <si>
    <t>Owensboro</t>
  </si>
  <si>
    <t>Georgetown</t>
  </si>
  <si>
    <t>Boston</t>
  </si>
  <si>
    <t>Brockton</t>
  </si>
  <si>
    <t>Cottage City</t>
  </si>
  <si>
    <t>Fitchburg</t>
  </si>
  <si>
    <t>Framingham</t>
  </si>
  <si>
    <t>Gloucester</t>
  </si>
  <si>
    <t>Holyoke</t>
  </si>
  <si>
    <t>Hull</t>
  </si>
  <si>
    <t>Marlborough</t>
  </si>
  <si>
    <t>Milford</t>
  </si>
  <si>
    <t>Nantucket</t>
  </si>
  <si>
    <t>Natick</t>
  </si>
  <si>
    <t>New Bedford</t>
  </si>
  <si>
    <t>Newton</t>
  </si>
  <si>
    <t>North Abington</t>
  </si>
  <si>
    <t>North Adams</t>
  </si>
  <si>
    <t>Northampton</t>
  </si>
  <si>
    <t>North Woburn</t>
  </si>
  <si>
    <t>Pittsfield</t>
  </si>
  <si>
    <t>Plymouth</t>
  </si>
  <si>
    <t>Taunton</t>
  </si>
  <si>
    <t>Westfield</t>
  </si>
  <si>
    <t>Worcester</t>
  </si>
  <si>
    <t>Attleborough</t>
  </si>
  <si>
    <t>East Wareham</t>
  </si>
  <si>
    <t>Fall River</t>
  </si>
  <si>
    <t>Lowell</t>
  </si>
  <si>
    <t>Newburyport</t>
  </si>
  <si>
    <t>Wakefield</t>
  </si>
  <si>
    <t>Biddeford</t>
  </si>
  <si>
    <t>Fryeburg</t>
  </si>
  <si>
    <t>Rockland</t>
  </si>
  <si>
    <t>Waterville</t>
  </si>
  <si>
    <t>Sanford</t>
  </si>
  <si>
    <t>Bangor</t>
  </si>
  <si>
    <t>Bath</t>
  </si>
  <si>
    <t>Ann Arbor</t>
  </si>
  <si>
    <t>Bay City</t>
  </si>
  <si>
    <t>Detroit</t>
  </si>
  <si>
    <t>Marquette</t>
  </si>
  <si>
    <t>Port Huron</t>
  </si>
  <si>
    <t>Saginaw</t>
  </si>
  <si>
    <t>Adrian</t>
  </si>
  <si>
    <t>Battle Creek</t>
  </si>
  <si>
    <t>Ironwood</t>
  </si>
  <si>
    <t>Kalamazoo</t>
  </si>
  <si>
    <t>Lansing</t>
  </si>
  <si>
    <t>Manistee</t>
  </si>
  <si>
    <t>Menominee</t>
  </si>
  <si>
    <t>Muskegon</t>
  </si>
  <si>
    <t>Negaunee</t>
  </si>
  <si>
    <t>Anoka</t>
  </si>
  <si>
    <t>Minneapolis and St. Paul</t>
  </si>
  <si>
    <t>Greenville</t>
  </si>
  <si>
    <t>Natchez</t>
  </si>
  <si>
    <t>Meridian</t>
  </si>
  <si>
    <t>Hannibal</t>
  </si>
  <si>
    <t>Carthage</t>
  </si>
  <si>
    <t>Anaconda</t>
  </si>
  <si>
    <t>Butte</t>
  </si>
  <si>
    <t>Hendersonville</t>
  </si>
  <si>
    <t>Concord</t>
  </si>
  <si>
    <t>Winston</t>
  </si>
  <si>
    <t>Manchester</t>
  </si>
  <si>
    <t>Nashua</t>
  </si>
  <si>
    <t>Dover</t>
  </si>
  <si>
    <t>Yarmouth</t>
  </si>
  <si>
    <t>Niagara Falls</t>
  </si>
  <si>
    <t>Benson</t>
  </si>
  <si>
    <t>Fremont</t>
  </si>
  <si>
    <t>Kearney</t>
  </si>
  <si>
    <t>Lincoln</t>
  </si>
  <si>
    <t>Nebraska City</t>
  </si>
  <si>
    <t>Red Cloud</t>
  </si>
  <si>
    <t>Beatrice</t>
  </si>
  <si>
    <t>Grand Island</t>
  </si>
  <si>
    <t>Omaha</t>
  </si>
  <si>
    <t>Wymore</t>
  </si>
  <si>
    <t>Alliance</t>
  </si>
  <si>
    <t>Ashtabula</t>
  </si>
  <si>
    <t>Berea</t>
  </si>
  <si>
    <t>Mansfield</t>
  </si>
  <si>
    <t>Painesville</t>
  </si>
  <si>
    <t>Piqua</t>
  </si>
  <si>
    <t>Put-in-Bay</t>
  </si>
  <si>
    <t>Sandusky</t>
  </si>
  <si>
    <t>Tiffin</t>
  </si>
  <si>
    <t>Toledo</t>
  </si>
  <si>
    <t>Warren</t>
  </si>
  <si>
    <t>Youngstown</t>
  </si>
  <si>
    <t>Akron</t>
  </si>
  <si>
    <t>Canton</t>
  </si>
  <si>
    <t>Cincinnati</t>
  </si>
  <si>
    <t>Cuyahoga Falls</t>
  </si>
  <si>
    <t>Dayton</t>
  </si>
  <si>
    <t>Defiance</t>
  </si>
  <si>
    <t>Delaware</t>
  </si>
  <si>
    <t>Dennison</t>
  </si>
  <si>
    <t>East Liverpool</t>
  </si>
  <si>
    <t>Findlay</t>
  </si>
  <si>
    <t>Gallipolis</t>
  </si>
  <si>
    <t>Hamilton</t>
  </si>
  <si>
    <t>Ironton</t>
  </si>
  <si>
    <t>Lima</t>
  </si>
  <si>
    <t>Niles</t>
  </si>
  <si>
    <t>Steubenville</t>
  </si>
  <si>
    <t>Zanesville</t>
  </si>
  <si>
    <t>Port Arthur</t>
  </si>
  <si>
    <t>Sarnia</t>
  </si>
  <si>
    <t>Toronto</t>
  </si>
  <si>
    <t>Windsor</t>
  </si>
  <si>
    <t>Baker City</t>
  </si>
  <si>
    <t>Altoona</t>
  </si>
  <si>
    <t>Beaver Falls</t>
  </si>
  <si>
    <t>Braddock</t>
  </si>
  <si>
    <t>Bradford</t>
  </si>
  <si>
    <t>Gettysburg</t>
  </si>
  <si>
    <t>Harrisburg</t>
  </si>
  <si>
    <t>Hazleton</t>
  </si>
  <si>
    <t>McKeesport</t>
  </si>
  <si>
    <t>Norristown</t>
  </si>
  <si>
    <t>Oil City</t>
  </si>
  <si>
    <t>Philadelphia</t>
  </si>
  <si>
    <t>Pittsburgh</t>
  </si>
  <si>
    <t>Pittsburg</t>
  </si>
  <si>
    <t>Pottsville</t>
  </si>
  <si>
    <t>Reading</t>
  </si>
  <si>
    <t>Scranton</t>
  </si>
  <si>
    <t>Shamokin</t>
  </si>
  <si>
    <t>Sharon</t>
  </si>
  <si>
    <t>Stroudsburg</t>
  </si>
  <si>
    <t>Williamsport</t>
  </si>
  <si>
    <t>Allentown</t>
  </si>
  <si>
    <t>Carbondale</t>
  </si>
  <si>
    <t>Chester</t>
  </si>
  <si>
    <t>Connellsville</t>
  </si>
  <si>
    <t>Du Bois</t>
  </si>
  <si>
    <t>Easton</t>
  </si>
  <si>
    <t>Erie</t>
  </si>
  <si>
    <t>Girardsville</t>
  </si>
  <si>
    <t>Greensburg</t>
  </si>
  <si>
    <t>Johnstown</t>
  </si>
  <si>
    <t>Pottstown</t>
  </si>
  <si>
    <t>Punxsutawney</t>
  </si>
  <si>
    <t>Sunbury</t>
  </si>
  <si>
    <t>Uniontown</t>
  </si>
  <si>
    <t>West Chester</t>
  </si>
  <si>
    <t>Wilkesbarre</t>
  </si>
  <si>
    <t>York</t>
  </si>
  <si>
    <t>London</t>
  </si>
  <si>
    <t>Newport</t>
  </si>
  <si>
    <t>Woonsocket</t>
  </si>
  <si>
    <t>Providence</t>
  </si>
  <si>
    <t>Orangeburg</t>
  </si>
  <si>
    <t>Pierre</t>
  </si>
  <si>
    <t>Rapid City</t>
  </si>
  <si>
    <t>Sioux Falls</t>
  </si>
  <si>
    <t>Corpus Christi</t>
  </si>
  <si>
    <t>Denison</t>
  </si>
  <si>
    <t>Fort Worth</t>
  </si>
  <si>
    <t>Galveston</t>
  </si>
  <si>
    <t>Laredo</t>
  </si>
  <si>
    <t>Longview</t>
  </si>
  <si>
    <t>San Antonio</t>
  </si>
  <si>
    <t>Waco</t>
  </si>
  <si>
    <t>Waxahachie</t>
  </si>
  <si>
    <t>Weatherford</t>
  </si>
  <si>
    <t>Beaumont</t>
  </si>
  <si>
    <t>Corsicana</t>
  </si>
  <si>
    <t>Dublin</t>
  </si>
  <si>
    <t>El Paso</t>
  </si>
  <si>
    <t>Houston</t>
  </si>
  <si>
    <t>Rockport</t>
  </si>
  <si>
    <t>Tyler</t>
  </si>
  <si>
    <t>Salt Lake City</t>
  </si>
  <si>
    <t>Ogden City</t>
  </si>
  <si>
    <t>Roanoke</t>
  </si>
  <si>
    <t>Staunton</t>
  </si>
  <si>
    <t>Hampton</t>
  </si>
  <si>
    <t>B. C</t>
  </si>
  <si>
    <t>St. John</t>
  </si>
  <si>
    <t>N. B</t>
  </si>
  <si>
    <t>Halifax</t>
  </si>
  <si>
    <t>N. S</t>
  </si>
  <si>
    <t>Ont</t>
  </si>
  <si>
    <t>St Catherines</t>
  </si>
  <si>
    <t>Miles</t>
  </si>
  <si>
    <t>Opelika</t>
  </si>
  <si>
    <t>Coronado</t>
  </si>
  <si>
    <t>Cripple Creek</t>
  </si>
  <si>
    <t>Council Bluffs</t>
  </si>
  <si>
    <t>Centerville</t>
  </si>
  <si>
    <t>Mason City</t>
  </si>
  <si>
    <t>Oskaloosa</t>
  </si>
  <si>
    <t>East St. Louis</t>
  </si>
  <si>
    <t>Belleville</t>
  </si>
  <si>
    <t>Venice</t>
  </si>
  <si>
    <t>Waukeegan</t>
  </si>
  <si>
    <t>Winnipeg</t>
  </si>
  <si>
    <t>Amherst</t>
  </si>
  <si>
    <t>Athol</t>
  </si>
  <si>
    <t>Beverly</t>
  </si>
  <si>
    <t>Braintree</t>
  </si>
  <si>
    <t>Bridgewater</t>
  </si>
  <si>
    <t>Brookfield</t>
  </si>
  <si>
    <t>Conway</t>
  </si>
  <si>
    <t>Dighton</t>
  </si>
  <si>
    <t>Gardner</t>
  </si>
  <si>
    <t>Greenfield</t>
  </si>
  <si>
    <t>Hanover</t>
  </si>
  <si>
    <t>Haverhill</t>
  </si>
  <si>
    <t>Hingham</t>
  </si>
  <si>
    <t>Hyde Park</t>
  </si>
  <si>
    <t>Leominster</t>
  </si>
  <si>
    <t>Martha's Vineyard</t>
  </si>
  <si>
    <t>Millbury</t>
  </si>
  <si>
    <t>North Attleborough</t>
  </si>
  <si>
    <t>Randolph</t>
  </si>
  <si>
    <t>Shelburne Falls</t>
  </si>
  <si>
    <t>Southbridge</t>
  </si>
  <si>
    <t>Stoneham</t>
  </si>
  <si>
    <t>West Roxbury</t>
  </si>
  <si>
    <t>Arundel-on the-Bay</t>
  </si>
  <si>
    <t>Frederick</t>
  </si>
  <si>
    <t>Calais</t>
  </si>
  <si>
    <t>Hampden</t>
  </si>
  <si>
    <t>Kittery Point</t>
  </si>
  <si>
    <t>Norway</t>
  </si>
  <si>
    <t>Skowhegan</t>
  </si>
  <si>
    <t>Escanaba</t>
  </si>
  <si>
    <t>Grand Haven</t>
  </si>
  <si>
    <t>Ludington</t>
  </si>
  <si>
    <t>Mount Clemens</t>
  </si>
  <si>
    <t>Owosso</t>
  </si>
  <si>
    <t>Bozeman</t>
  </si>
  <si>
    <t>Red bank</t>
  </si>
  <si>
    <t>Irondequoit</t>
  </si>
  <si>
    <t>Penn Yan</t>
  </si>
  <si>
    <t>Lorain</t>
  </si>
  <si>
    <t>Marietta</t>
  </si>
  <si>
    <t>New Philadelphia</t>
  </si>
  <si>
    <t>Galt</t>
  </si>
  <si>
    <t>Oshawa</t>
  </si>
  <si>
    <t>Peterborough</t>
  </si>
  <si>
    <t>Toronto Junction</t>
  </si>
  <si>
    <t>Cornwall</t>
  </si>
  <si>
    <t>Corvallis</t>
  </si>
  <si>
    <t>Eugene</t>
  </si>
  <si>
    <t>Franklin</t>
  </si>
  <si>
    <t>Homestead</t>
  </si>
  <si>
    <t>Langhorne</t>
  </si>
  <si>
    <t>Lansford</t>
  </si>
  <si>
    <t>Lock Haven</t>
  </si>
  <si>
    <t>Mahanoy City</t>
  </si>
  <si>
    <t>Mauch Chunk</t>
  </si>
  <si>
    <t>Meadville</t>
  </si>
  <si>
    <t>Monongahela City</t>
  </si>
  <si>
    <t>Nanticoke</t>
  </si>
  <si>
    <t>Patterson Heights</t>
  </si>
  <si>
    <t>Quakertown</t>
  </si>
  <si>
    <t>Tarentum</t>
  </si>
  <si>
    <t>Titusville</t>
  </si>
  <si>
    <t>Sherbiooke</t>
  </si>
  <si>
    <t>Westerly</t>
  </si>
  <si>
    <t>Dedham</t>
  </si>
  <si>
    <t>Norton</t>
  </si>
  <si>
    <t>Palmer</t>
  </si>
  <si>
    <t>Webster</t>
  </si>
  <si>
    <t>Vicksburg</t>
  </si>
  <si>
    <t>Exeter</t>
  </si>
  <si>
    <t>Laconia</t>
  </si>
  <si>
    <t>Long Branch</t>
  </si>
  <si>
    <t>Canal Dover</t>
  </si>
  <si>
    <t>Charleroi</t>
  </si>
  <si>
    <t>Girardville</t>
  </si>
  <si>
    <t>Kittanning</t>
  </si>
  <si>
    <t>Montoursville</t>
  </si>
  <si>
    <t>Necnah</t>
  </si>
  <si>
    <t>Tucson</t>
  </si>
  <si>
    <t>Nelson</t>
  </si>
  <si>
    <t>Victoria</t>
  </si>
  <si>
    <t>Petaluma</t>
  </si>
  <si>
    <t>Montville</t>
  </si>
  <si>
    <t>Havana</t>
  </si>
  <si>
    <t>Regla</t>
  </si>
  <si>
    <t>Honolulu</t>
  </si>
  <si>
    <t>Independence</t>
  </si>
  <si>
    <t>Dixon</t>
  </si>
  <si>
    <t>Iola</t>
  </si>
  <si>
    <t>Amesbury</t>
  </si>
  <si>
    <t>Hopkinton</t>
  </si>
  <si>
    <t>Maynard</t>
  </si>
  <si>
    <t>Middleboro</t>
  </si>
  <si>
    <t>Northbridge</t>
  </si>
  <si>
    <t>Norwood</t>
  </si>
  <si>
    <t>Swansea Centre</t>
  </si>
  <si>
    <t>Templeton</t>
  </si>
  <si>
    <t>Ware</t>
  </si>
  <si>
    <t>Westborough</t>
  </si>
  <si>
    <t>Westwood</t>
  </si>
  <si>
    <t>Biddefurd</t>
  </si>
  <si>
    <t>Kennebunkport</t>
  </si>
  <si>
    <t>Westbrook</t>
  </si>
  <si>
    <t>Fairfield</t>
  </si>
  <si>
    <t>Hancock</t>
  </si>
  <si>
    <t>St. Johns</t>
  </si>
  <si>
    <t>Carrollton</t>
  </si>
  <si>
    <t>Farmington</t>
  </si>
  <si>
    <t>St. John's</t>
  </si>
  <si>
    <t>Keene</t>
  </si>
  <si>
    <t>Perry</t>
  </si>
  <si>
    <t>Whitehall</t>
  </si>
  <si>
    <t>Galion</t>
  </si>
  <si>
    <t>Miamisburg</t>
  </si>
  <si>
    <t>Pomeroy</t>
  </si>
  <si>
    <t>Wellston</t>
  </si>
  <si>
    <t>Xenia</t>
  </si>
  <si>
    <t>Guelph</t>
  </si>
  <si>
    <t>St. Catharines</t>
  </si>
  <si>
    <t>Woodstock</t>
  </si>
  <si>
    <t>Bethlehem</t>
  </si>
  <si>
    <t>Butler</t>
  </si>
  <si>
    <t>Carlisle</t>
  </si>
  <si>
    <t>Doylestown</t>
  </si>
  <si>
    <t>Latrobe</t>
  </si>
  <si>
    <t>Lewistown</t>
  </si>
  <si>
    <t>Meyersdale</t>
  </si>
  <si>
    <t>Mt. Carmel</t>
  </si>
  <si>
    <t>Newtown</t>
  </si>
  <si>
    <t>Spring City</t>
  </si>
  <si>
    <t>Leechburg</t>
  </si>
  <si>
    <t>Milton</t>
  </si>
  <si>
    <t>Mayaguez</t>
  </si>
  <si>
    <t>San Juan</t>
  </si>
  <si>
    <t>Levis</t>
  </si>
  <si>
    <t>Sherbrooke</t>
  </si>
  <si>
    <t>Spartanburg</t>
  </si>
  <si>
    <t>Ogden</t>
  </si>
  <si>
    <t>Newport News</t>
  </si>
  <si>
    <t>Welch</t>
  </si>
  <si>
    <t>Biloxi</t>
  </si>
  <si>
    <t>Souderton</t>
  </si>
  <si>
    <t>Martha' s Vineyard</t>
  </si>
  <si>
    <t>St. Catherines</t>
  </si>
  <si>
    <t>Coronada</t>
  </si>
  <si>
    <t>Boulder</t>
  </si>
  <si>
    <t>Suffield</t>
  </si>
  <si>
    <t>DeKalb</t>
  </si>
  <si>
    <t>South McAlester</t>
  </si>
  <si>
    <t>Junction City</t>
  </si>
  <si>
    <t>Strong City</t>
  </si>
  <si>
    <t>Danvers</t>
  </si>
  <si>
    <t>Uxbridge</t>
  </si>
  <si>
    <t>Sault Ste. Marie</t>
  </si>
  <si>
    <t>South Haven</t>
  </si>
  <si>
    <t>Desloge</t>
  </si>
  <si>
    <t>Nevada</t>
  </si>
  <si>
    <t>Berlin</t>
  </si>
  <si>
    <t>Claremont</t>
  </si>
  <si>
    <t>Plaistow</t>
  </si>
  <si>
    <t>Seabrook</t>
  </si>
  <si>
    <t>Las Vegas</t>
  </si>
  <si>
    <t>Sydney</t>
  </si>
  <si>
    <t>Bloomsburg</t>
  </si>
  <si>
    <t>Danielsville</t>
  </si>
  <si>
    <t>Freemansburg</t>
  </si>
  <si>
    <t>Greencastle</t>
  </si>
  <si>
    <t>Mount Carmel</t>
  </si>
  <si>
    <t>Trappe</t>
  </si>
  <si>
    <t>Ponce</t>
  </si>
  <si>
    <t>Aylmer</t>
  </si>
  <si>
    <t>Moundsville</t>
  </si>
  <si>
    <t>Douglas</t>
  </si>
  <si>
    <t xml:space="preserve"> Victoria</t>
  </si>
  <si>
    <t>Bakersfield</t>
  </si>
  <si>
    <t>Monrovia</t>
  </si>
  <si>
    <t>Trinidad</t>
  </si>
  <si>
    <t>Enfield</t>
  </si>
  <si>
    <t>Wallingford</t>
  </si>
  <si>
    <t>Windsor Locks</t>
  </si>
  <si>
    <t>Odessa</t>
  </si>
  <si>
    <t>Macomb</t>
  </si>
  <si>
    <t>Sterling</t>
  </si>
  <si>
    <t>Fort Dodge</t>
  </si>
  <si>
    <t>Nantasket</t>
  </si>
  <si>
    <t>Waltham</t>
  </si>
  <si>
    <t>Benton Harbor</t>
  </si>
  <si>
    <t xml:space="preserve"> Wilmington</t>
  </si>
  <si>
    <t>Bismark City</t>
  </si>
  <si>
    <t>Charlestown</t>
  </si>
  <si>
    <t>Cattaraugus</t>
  </si>
  <si>
    <t>Salamanca</t>
  </si>
  <si>
    <t>South Sioux City</t>
  </si>
  <si>
    <t>Eaton</t>
  </si>
  <si>
    <t>Kenton</t>
  </si>
  <si>
    <t>Magnetic Springs</t>
  </si>
  <si>
    <t>Boyertown</t>
  </si>
  <si>
    <t>East Bangor</t>
  </si>
  <si>
    <t>Jersey Shore</t>
  </si>
  <si>
    <t>Linglestown</t>
  </si>
  <si>
    <t>Philipsburg</t>
  </si>
  <si>
    <t>Tyrone</t>
  </si>
  <si>
    <t>Waynesboro</t>
  </si>
  <si>
    <t>West Fairview</t>
  </si>
  <si>
    <t>Media</t>
  </si>
  <si>
    <t>Manila</t>
  </si>
  <si>
    <t xml:space="preserve"> Aylmer</t>
  </si>
  <si>
    <t>Pascoag</t>
  </si>
  <si>
    <t>Deadwood</t>
  </si>
  <si>
    <t>Graham</t>
  </si>
  <si>
    <t>Tazewell</t>
  </si>
  <si>
    <t>Coeui D'Alene</t>
  </si>
  <si>
    <t>Pa</t>
  </si>
  <si>
    <t>Walnut Ridge</t>
  </si>
  <si>
    <t>Chico</t>
  </si>
  <si>
    <t>Grass Valley</t>
  </si>
  <si>
    <t>Vallejo</t>
  </si>
  <si>
    <t>Branford</t>
  </si>
  <si>
    <t xml:space="preserve"> Enfield</t>
  </si>
  <si>
    <t>Willimantic</t>
  </si>
  <si>
    <t>Boise</t>
  </si>
  <si>
    <t>Kewanee</t>
  </si>
  <si>
    <t>Pontiac</t>
  </si>
  <si>
    <t>Waukegan</t>
  </si>
  <si>
    <t>Ind</t>
  </si>
  <si>
    <t>Winchester</t>
  </si>
  <si>
    <t>Thibadaux</t>
  </si>
  <si>
    <t>Holden</t>
  </si>
  <si>
    <t xml:space="preserve">Muskegon </t>
  </si>
  <si>
    <t>Gulfport</t>
  </si>
  <si>
    <t>Reno</t>
  </si>
  <si>
    <t>Anglesea</t>
  </si>
  <si>
    <t>Albuquerque</t>
  </si>
  <si>
    <t>Las Vegax</t>
  </si>
  <si>
    <t>Saratoga Springs</t>
  </si>
  <si>
    <t>Bismarck</t>
  </si>
  <si>
    <t>Fargo</t>
  </si>
  <si>
    <t>Conneaut</t>
  </si>
  <si>
    <t>Mt. Vernon</t>
  </si>
  <si>
    <t>Put-In-Bay</t>
  </si>
  <si>
    <t>Blue Ball</t>
  </si>
  <si>
    <t>Chambersburg</t>
  </si>
  <si>
    <t>Coatesville</t>
  </si>
  <si>
    <t>Derry Church</t>
  </si>
  <si>
    <t>Grovania</t>
  </si>
  <si>
    <t>North East</t>
  </si>
  <si>
    <t>Shinglehouse</t>
  </si>
  <si>
    <t>Wilkes Barre</t>
  </si>
  <si>
    <t>Yardley</t>
  </si>
  <si>
    <t>Rock Hill</t>
  </si>
  <si>
    <t>Bonham</t>
  </si>
  <si>
    <t>Temple</t>
  </si>
  <si>
    <t>Schuyler</t>
  </si>
  <si>
    <t>Santa Catalina Island</t>
  </si>
  <si>
    <t>Florence</t>
  </si>
  <si>
    <t>Groton</t>
  </si>
  <si>
    <t>Warehouse Point</t>
  </si>
  <si>
    <t>Coeut D'Alene</t>
  </si>
  <si>
    <t>Anna</t>
  </si>
  <si>
    <t>Mattoon</t>
  </si>
  <si>
    <t>Murphysboro</t>
  </si>
  <si>
    <t>Andrews</t>
  </si>
  <si>
    <t>Sioux Gity</t>
  </si>
  <si>
    <t>Arkansas City</t>
  </si>
  <si>
    <t>Lynn</t>
  </si>
  <si>
    <t>Minneapolis &amp; St. Paul</t>
  </si>
  <si>
    <t>Amador</t>
  </si>
  <si>
    <t xml:space="preserve">Catskill </t>
  </si>
  <si>
    <t>Keesville</t>
  </si>
  <si>
    <t>Bucyrus</t>
  </si>
  <si>
    <t>Cambridge</t>
  </si>
  <si>
    <t>Avondale</t>
  </si>
  <si>
    <t>Brownsville</t>
  </si>
  <si>
    <t>Cllifton Heights</t>
  </si>
  <si>
    <t>Ephrata</t>
  </si>
  <si>
    <t>Monessen</t>
  </si>
  <si>
    <t>West Newton</t>
  </si>
  <si>
    <t>Edmonton</t>
  </si>
  <si>
    <t>Bisbee</t>
  </si>
  <si>
    <t>Argenta</t>
  </si>
  <si>
    <t>Bridgetown</t>
  </si>
  <si>
    <t>Canon City</t>
  </si>
  <si>
    <t>Santiago</t>
  </si>
  <si>
    <t>Port-au-Prince</t>
  </si>
  <si>
    <t>Port-de-Paix</t>
  </si>
  <si>
    <t>Couer D'Alene</t>
  </si>
  <si>
    <t>Jerseyville</t>
  </si>
  <si>
    <t>Monmouth</t>
  </si>
  <si>
    <t>Salina</t>
  </si>
  <si>
    <t>Somerset</t>
  </si>
  <si>
    <t>Turner</t>
  </si>
  <si>
    <t>Yazoo City</t>
  </si>
  <si>
    <t>Clayton</t>
  </si>
  <si>
    <t>Maryville</t>
  </si>
  <si>
    <t>Malone</t>
  </si>
  <si>
    <t>South Otselic</t>
  </si>
  <si>
    <t>Felicity</t>
  </si>
  <si>
    <t>Berwick</t>
  </si>
  <si>
    <t>Clairton</t>
  </si>
  <si>
    <t>Clifton Heights</t>
  </si>
  <si>
    <t>Coplay</t>
  </si>
  <si>
    <t>Elk Lich</t>
  </si>
  <si>
    <t>Hershey</t>
  </si>
  <si>
    <t>Honesdale</t>
  </si>
  <si>
    <t>Huntingdon</t>
  </si>
  <si>
    <t>Kennett Square</t>
  </si>
  <si>
    <t>Lemoyne</t>
  </si>
  <si>
    <t>Oxford</t>
  </si>
  <si>
    <t>Patton</t>
  </si>
  <si>
    <t>Youngsville</t>
  </si>
  <si>
    <t>Lookout Mountain</t>
  </si>
  <si>
    <t>Amarillo</t>
  </si>
  <si>
    <t>Gainsville</t>
  </si>
  <si>
    <t>Seguin</t>
  </si>
  <si>
    <t>Port Spain</t>
  </si>
  <si>
    <t>Provo</t>
  </si>
  <si>
    <t>Sistersvillc</t>
  </si>
  <si>
    <t>Ga</t>
  </si>
  <si>
    <t xml:space="preserve"> Macomb</t>
  </si>
  <si>
    <t>Blufifton</t>
  </si>
  <si>
    <t>Albia</t>
  </si>
  <si>
    <t>Ky</t>
  </si>
  <si>
    <t>Oak Bluffs</t>
  </si>
  <si>
    <t>Houghton</t>
  </si>
  <si>
    <t>Hattiesburg</t>
  </si>
  <si>
    <t>Mexico</t>
  </si>
  <si>
    <t>Exexter</t>
  </si>
  <si>
    <t>Sea Isle City</t>
  </si>
  <si>
    <t>Medina</t>
  </si>
  <si>
    <t>Plattsburg</t>
  </si>
  <si>
    <t>Grand Forks</t>
  </si>
  <si>
    <t>Magnolia</t>
  </si>
  <si>
    <t>South Charleston</t>
  </si>
  <si>
    <t>Corry</t>
  </si>
  <si>
    <t>Elk Lick</t>
  </si>
  <si>
    <t>Nazareth</t>
  </si>
  <si>
    <t>South Bethlehem</t>
  </si>
  <si>
    <t>Wheatland</t>
  </si>
  <si>
    <t>Denton</t>
  </si>
  <si>
    <t>Cedarburg</t>
  </si>
  <si>
    <t>St. Stephen</t>
  </si>
  <si>
    <t>Stellarton</t>
  </si>
  <si>
    <t>Chatham</t>
  </si>
  <si>
    <t>Kingsville</t>
  </si>
  <si>
    <t>San Pedro</t>
  </si>
  <si>
    <t>Trindad</t>
  </si>
  <si>
    <t>Conn</t>
  </si>
  <si>
    <t>Bradcntown</t>
  </si>
  <si>
    <t>Jerome</t>
  </si>
  <si>
    <t>Taylorville</t>
  </si>
  <si>
    <t>Colfax</t>
  </si>
  <si>
    <t>Girard</t>
  </si>
  <si>
    <t>Ncgaunee</t>
  </si>
  <si>
    <t>Cassvillc</t>
  </si>
  <si>
    <t>Excelsior Springs</t>
  </si>
  <si>
    <t>Goffstown</t>
  </si>
  <si>
    <t>Monticello</t>
  </si>
  <si>
    <t>Wilkes-Barre</t>
  </si>
  <si>
    <t>Uvalde</t>
  </si>
  <si>
    <t>Cheyenne</t>
  </si>
  <si>
    <t>Calgary</t>
  </si>
  <si>
    <t>Fort William</t>
  </si>
  <si>
    <t>Camagucy</t>
  </si>
  <si>
    <t>Prescott</t>
  </si>
  <si>
    <t>Manitou</t>
  </si>
  <si>
    <t>St Augustine</t>
  </si>
  <si>
    <t>Sycamore</t>
  </si>
  <si>
    <t>Tampico</t>
  </si>
  <si>
    <t>Yorkville</t>
  </si>
  <si>
    <t>Kingman</t>
  </si>
  <si>
    <t>Presque Isle</t>
  </si>
  <si>
    <t>North Attleboro</t>
  </si>
  <si>
    <t>Flint</t>
  </si>
  <si>
    <t>Cassville</t>
  </si>
  <si>
    <t>Key port</t>
  </si>
  <si>
    <t>Nelsonville</t>
  </si>
  <si>
    <t>Beaver</t>
  </si>
  <si>
    <t>Marshall</t>
  </si>
  <si>
    <t>San Angelo</t>
  </si>
  <si>
    <t>Wichita Falls</t>
  </si>
  <si>
    <t xml:space="preserve"> Edmonton</t>
  </si>
  <si>
    <t>Stellerton</t>
  </si>
  <si>
    <t xml:space="preserve"> Bridgetown</t>
  </si>
  <si>
    <t>Glendale</t>
  </si>
  <si>
    <t>Greeley</t>
  </si>
  <si>
    <t>Amboy</t>
  </si>
  <si>
    <t>Iowa City</t>
  </si>
  <si>
    <t>Manhattan</t>
  </si>
  <si>
    <t>Winthrop</t>
  </si>
  <si>
    <t>Coldwater</t>
  </si>
  <si>
    <t>Ishpeming</t>
  </si>
  <si>
    <t>St. Paul</t>
  </si>
  <si>
    <t>Missoula</t>
  </si>
  <si>
    <t>Derry</t>
  </si>
  <si>
    <t>Sea Girt</t>
  </si>
  <si>
    <t>Grove City</t>
  </si>
  <si>
    <t>Irwin</t>
  </si>
  <si>
    <t>Lykens</t>
  </si>
  <si>
    <t>Abilene</t>
  </si>
  <si>
    <t>Bryan</t>
  </si>
  <si>
    <t>Cleburne</t>
  </si>
  <si>
    <t>Haskell</t>
  </si>
  <si>
    <t>Moose Jaw</t>
  </si>
  <si>
    <t>Westboro</t>
  </si>
  <si>
    <t>Mexico City</t>
  </si>
  <si>
    <t>Pascagoula</t>
  </si>
  <si>
    <t>Tippecanoe City</t>
  </si>
  <si>
    <t>Pen Argyl</t>
  </si>
  <si>
    <t>Ralston</t>
  </si>
  <si>
    <t>Burlingame</t>
  </si>
  <si>
    <t>Caldwell</t>
  </si>
  <si>
    <t>Sandpoint</t>
  </si>
  <si>
    <t>Chicago Heights</t>
  </si>
  <si>
    <t>Hillsboro</t>
  </si>
  <si>
    <t>Urbana</t>
  </si>
  <si>
    <t>Beach Grove</t>
  </si>
  <si>
    <t>La Grange</t>
  </si>
  <si>
    <t>Parsons</t>
  </si>
  <si>
    <t>Whitinsville</t>
  </si>
  <si>
    <t>lronwood</t>
  </si>
  <si>
    <t>Ava</t>
  </si>
  <si>
    <t>Jefferson City</t>
  </si>
  <si>
    <t>Billings</t>
  </si>
  <si>
    <t>West Orange</t>
  </si>
  <si>
    <t>Wildwood</t>
  </si>
  <si>
    <t>Fishkill-On-Hudson</t>
  </si>
  <si>
    <t>Bismark</t>
  </si>
  <si>
    <t>Valley City</t>
  </si>
  <si>
    <t>Leechsburg</t>
  </si>
  <si>
    <t>Mckeesport</t>
  </si>
  <si>
    <t>Mauclt Chunk</t>
  </si>
  <si>
    <t>Millersville</t>
  </si>
  <si>
    <t>Phoenixville</t>
  </si>
  <si>
    <t>Wanamie</t>
  </si>
  <si>
    <t>Logan</t>
  </si>
  <si>
    <t>Chehalis</t>
  </si>
  <si>
    <t>Sheridan</t>
  </si>
  <si>
    <t>Lethbridge</t>
  </si>
  <si>
    <t>Moncton</t>
  </si>
  <si>
    <t>North Cobalt</t>
  </si>
  <si>
    <t>Peterboro</t>
  </si>
  <si>
    <t>Regina</t>
  </si>
  <si>
    <t>Saskatoon</t>
  </si>
  <si>
    <t>MOBIXE</t>
  </si>
  <si>
    <t>PHOENIX</t>
  </si>
  <si>
    <t>TUCSON</t>
  </si>
  <si>
    <t>Ak</t>
  </si>
  <si>
    <t>WHISTLER</t>
  </si>
  <si>
    <t>WARREN</t>
  </si>
  <si>
    <t>DOUGLAS</t>
  </si>
  <si>
    <t>Ark</t>
  </si>
  <si>
    <t>ARGENTA</t>
  </si>
  <si>
    <t>ARKANSAS 9</t>
  </si>
  <si>
    <t>BCJREKA SPRINGS</t>
  </si>
  <si>
    <t>FORT SMITH</t>
  </si>
  <si>
    <t>PORT SMITH</t>
  </si>
  <si>
    <t>HELENA, S,772</t>
  </si>
  <si>
    <t>HOT SPRINGS</t>
  </si>
  <si>
    <t>LITTLE ROCK</t>
  </si>
  <si>
    <t>PINE BLUFF</t>
  </si>
  <si>
    <t>TEXARKANA (Ark-Tex</t>
  </si>
  <si>
    <t>WALNUT RIDGE</t>
  </si>
  <si>
    <t>, ' BIGPlNE</t>
  </si>
  <si>
    <t>EUREKA, 14,000 (191S)</t>
  </si>
  <si>
    <t>EXETER</t>
  </si>
  <si>
    <t>GRASS VALLEY</t>
  </si>
  <si>
    <t>LOS ANGELES</t>
  </si>
  <si>
    <t>MONTEREY</t>
  </si>
  <si>
    <t>NAPA</t>
  </si>
  <si>
    <t>NATIONAL CITY 2,5001(1915)</t>
  </si>
  <si>
    <t>OAKLAND</t>
  </si>
  <si>
    <t>'! PETALUMA</t>
  </si>
  <si>
    <t>SAN DIEGO</t>
  </si>
  <si>
    <t>SAN FBANCISCO</t>
  </si>
  <si>
    <t>SAN JOSE</t>
  </si>
  <si>
    <t>SAN LUIS OBISPO</t>
  </si>
  <si>
    <t>SANTA BARBARA</t>
  </si>
  <si>
    <t>SANTA CRUZ</t>
  </si>
  <si>
    <t>SOUTH1</t>
  </si>
  <si>
    <t>STOCKTON</t>
  </si>
  <si>
    <t>BOULDER</t>
  </si>
  <si>
    <t>COLORADO SPRINGS</t>
  </si>
  <si>
    <t>DENVER</t>
  </si>
  <si>
    <t>DURANGO</t>
  </si>
  <si>
    <t>GRAND JUNCTION</t>
  </si>
  <si>
    <t>GREELEY</t>
  </si>
  <si>
    <t>TRINIDAD</t>
  </si>
  <si>
    <t>BRANFORD</t>
  </si>
  <si>
    <t>BRIDGEPORT</t>
  </si>
  <si>
    <t>BRISTOL</t>
  </si>
  <si>
    <t>BU RRVILLE</t>
  </si>
  <si>
    <t>DANBURY</t>
  </si>
  <si>
    <t>HARTFORD</t>
  </si>
  <si>
    <t>MERIDEN</t>
  </si>
  <si>
    <t>MIDDLETOWN</t>
  </si>
  <si>
    <t>NEW BRITAIN</t>
  </si>
  <si>
    <t>NEW HAVEN</t>
  </si>
  <si>
    <t>WAREHOUSE POINT</t>
  </si>
  <si>
    <t>WATERBURY</t>
  </si>
  <si>
    <t>NEW CASTLE</t>
  </si>
  <si>
    <t>WILMINGTON</t>
  </si>
  <si>
    <t>D. C</t>
  </si>
  <si>
    <t>WASHINGTON</t>
  </si>
  <si>
    <t>Fla</t>
  </si>
  <si>
    <t>7: DAYTONA, 6,27? (1913)</t>
  </si>
  <si>
    <t>FERNANBINA</t>
  </si>
  <si>
    <t>KEY WEST</t>
  </si>
  <si>
    <t>MIAM1U $i471</t>
  </si>
  <si>
    <t>PENSACOLA</t>
  </si>
  <si>
    <t>, â– </t>
  </si>
  <si>
    <t>TAMPA</t>
  </si>
  <si>
    <t>ALBANY</t>
  </si>
  <si>
    <t>ATHENS</t>
  </si>
  <si>
    <t>ATLANTA</t>
  </si>
  <si>
    <t>BRUNSWICK</t>
  </si>
  <si>
    <t>CLARKESVILLE</t>
  </si>
  <si>
    <t>COLUMBUS</t>
  </si>
  <si>
    <t>COVINGTON</t>
  </si>
  <si>
    <t>FAIRBURN</t>
  </si>
  <si>
    <t>GAINESVILLE</t>
  </si>
  <si>
    <t>ST SIMONS ISLAND</t>
  </si>
  <si>
    <t>MACON</t>
  </si>
  <si>
    <t>SAVANNAH</t>
  </si>
  <si>
    <t>WAYCROSS</t>
  </si>
  <si>
    <t>WEST POINT</t>
  </si>
  <si>
    <t>HONOLULU</t>
  </si>
  <si>
    <t>BOISE</t>
  </si>
  <si>
    <t>CALDWELL, 3,54S</t>
  </si>
  <si>
    <t>CGEUR Dâ€™ALENE</t>
  </si>
  <si>
    <t>SANDPOINT</t>
  </si>
  <si>
    <t>ANNA</t>
  </si>
  <si>
    <t>CANTON</t>
  </si>
  <si>
    <t>CHARLESTON</t>
  </si>
  <si>
    <t>CHICAGO</t>
  </si>
  <si>
    <t>CHICAGO HEIGHTS</t>
  </si>
  <si>
    <t>â€¢ DE KALB</t>
  </si>
  <si>
    <t>EAST ST LOUIS</t>
  </si>
  <si>
    <t>EVANSTON, 24,97S</t>
  </si>
  <si>
    <t>GALESBURG* ,22</t>
  </si>
  <si>
    <t>GENOA</t>
  </si>
  <si>
    <t>HIGH W OOI)&gt;</t>
  </si>
  <si>
    <t>ILLINOIS 3$ ILJJNOjlS</t>
  </si>
  <si>
    <t>MATTOON</t>
  </si>
  <si>
    <t>KEWANEE</t>
  </si>
  <si>
    <t>MARION</t>
  </si>
  <si>
    <t>MONMOUTH</t>
  </si>
  <si>
    <t>MOUNT VERNON</t>
  </si>
  <si>
    <t>MURPHYSBORO</t>
  </si>
  <si>
    <t>PEKIN</t>
  </si>
  <si>
    <t>PONTIAC</t>
  </si>
  <si>
    <t>TAYLOR SPRINGS</t>
  </si>
  <si>
    <t>TAYLORVILLB</t>
  </si>
  <si>
    <t>CRB AN A</t>
  </si>
  <si>
    <t>ANDERSON</t>
  </si>
  <si>
    <t>ANGOLA</t>
  </si>
  <si>
    <t>BEECH GROVE</t>
  </si>
  <si>
    <t>BLUFFTON</t>
  </si>
  <si>
    <t>CROWN POINT</t>
  </si>
  <si>
    <t>ELKHAltT</t>
  </si>
  <si>
    <t>EVANSVILLE</t>
  </si>
  <si>
    <t>FT WAYNE</t>
  </si>
  <si>
    <t>FRENCH LICK</t>
  </si>
  <si>
    <t>GARY</t>
  </si>
  <si>
    <t>GOSHEN</t>
  </si>
  <si>
    <t>â–  HUNTINGTON;, 10;272</t>
  </si>
  <si>
    <t>INDIANAPOLIS</t>
  </si>
  <si>
    <t>KENDALLVILLE, 4,9Sl</t>
  </si>
  <si>
    <t>KOKOMO</t>
  </si>
  <si>
    <t>LA FAYETTE</t>
  </si>
  <si>
    <t>LEBANON</t>
  </si>
  <si>
    <t>LOGANSPORT</t>
  </si>
  <si>
    <t>MADISON</t>
  </si>
  <si>
    <t>MICHIGAN CITY</t>
  </si>
  <si>
    <t>: MUNCfE, 24,005</t>
  </si>
  <si>
    <t>NEW ALBANY</t>
  </si>
  <si>
    <t>PERU</t>
  </si>
  <si>
    <t>PORTLAND</t>
  </si>
  <si>
    <t>SCOTTSBURG</t>
  </si>
  <si>
    <t>SOUTH BEND</t>
  </si>
  <si>
    <t>TERRE HAUTE</t>
  </si>
  <si>
    <t>, VINCENNES</t>
  </si>
  <si>
    <t>WARSAW</t>
  </si>
  <si>
    <t xml:space="preserve">â–  </t>
  </si>
  <si>
    <t>600 V</t>
  </si>
  <si>
    <t>KEOKUR</t>
  </si>
  <si>
    <t>: OTTUMWA</t>
  </si>
  <si>
    <t>SIOUX CITY, 47,S2S</t>
  </si>
  <si>
    <t>TOT,EDO</t>
  </si>
  <si>
    <t>ATCHISON</t>
  </si>
  <si>
    <t>BONNER SPRINGS</t>
  </si>
  <si>
    <t>COFFEYVIIXE</t>
  </si>
  <si>
    <t>EMPORIA</t>
  </si>
  <si>
    <t>FORT SCOTT</t>
  </si>
  <si>
    <t xml:space="preserve">HUTCHINSON, </t>
  </si>
  <si>
    <t>JUNCTION CITY</t>
  </si>
  <si>
    <t>KANSAS, CTTY</t>
  </si>
  <si>
    <t>LAWRENCE</t>
  </si>
  <si>
    <t>MANHATTAN</t>
  </si>
  <si>
    <t>PARSONS, 12,463</t>
  </si>
  <si>
    <t>PITTSBURG</t>
  </si>
  <si>
    <t>SALINA</t>
  </si>
  <si>
    <t>STRONG CITY</t>
  </si>
  <si>
    <t>TOPEKA</t>
  </si>
  <si>
    <t>WICHITA</t>
  </si>
  <si>
    <t>WINFIELD</t>
  </si>
  <si>
    <t>MAYSVIIXE</t>
  </si>
  <si>
    <t>SOMERSET</t>
  </si>
  <si>
    <t>La</t>
  </si>
  <si>
    <t>ALEXANDRIA</t>
  </si>
  <si>
    <t>ALGIERS</t>
  </si>
  <si>
    <t>BATON ROUGE</t>
  </si>
  <si>
    <t>LAKE CHARLES</t>
  </si>
  <si>
    <t>MANDEVILLE</t>
  </si>
  <si>
    <t>â€˜ MONROE</t>
  </si>
  <si>
    <t>NEW IBERIA</t>
  </si>
  <si>
    <t>NEW ORLEANS</t>
  </si>
  <si>
    <t>SHREVEPORT</t>
  </si>
  <si>
    <t>Me</t>
  </si>
  <si>
    <t>AUBURN</t>
  </si>
  <si>
    <t>BIDDEFORI)</t>
  </si>
  <si>
    <t>CALAIS</t>
  </si>
  <si>
    <t>FAIRFIELD, 4,435- K</t>
  </si>
  <si>
    <t>FRYEBURG</t>
  </si>
  <si>
    <t>1ICHIGAN</t>
  </si>
  <si>
    <t>NORWAY</t>
  </si>
  <si>
    <t>PRESQUE ISLE, 5,179</t>
  </si>
  <si>
    <t>ROCKLAND</t>
  </si>
  <si>
    <t>SANFORD</t>
  </si>
  <si>
    <t>/ SKOWHJJGAN, 5,S41</t>
  </si>
  <si>
    <t>- WATERYILLE, 11,45S</t>
  </si>
  <si>
    <t>Md</t>
  </si>
  <si>
    <t>ANNAPOLIS</t>
  </si>
  <si>
    <t>BALTIMORE</t>
  </si>
  <si>
    <t>CUMBERLAND</t>
  </si>
  <si>
    <t>1 FREDERICK</t>
  </si>
  <si>
    <t>HAGjERSTCfWN</t>
  </si>
  <si>
    <t>! !,â€˜ " TOWSON</t>
  </si>
  <si>
    <t>ATHOL</t>
  </si>
  <si>
    <t>ATTLEBOKO</t>
  </si>
  <si>
    <t>AYER</t>
  </si>
  <si>
    <t>BOSTON</t>
  </si>
  <si>
    <t>BROOKFIELD</t>
  </si>
  <si>
    <t>CONWAY</t>
  </si>
  <si>
    <t xml:space="preserve">FITCHBURG, </t>
  </si>
  <si>
    <t>JFO!XB0B6i 3,S63</t>
  </si>
  <si>
    <t>GREENFIELD</t>
  </si>
  <si>
    <t>HAVERHILLi 44,115</t>
  </si>
  <si>
    <t>LYNN, 95,S03 (1915)</t>
  </si>
  <si>
    <t>* â€™ MAYNARD</t>
  </si>
  <si>
    <t>MILFORD</t>
  </si>
  <si>
    <t>NEW BEDFORD</t>
  </si>
  <si>
    <t>NEWTONVILLE</t>
  </si>
  <si>
    <t xml:space="preserve">, , NORTH </t>
  </si>
  <si>
    <t>NORTHAMPTON; 19,^31</t>
  </si>
  <si>
    <t>NORTON</t>
  </si>
  <si>
    <t>PITTSFIELD</t>
  </si>
  <si>
    <t>PLYMOUTH</t>
  </si>
  <si>
    <t>RANDOLPH</t>
  </si>
  <si>
    <t>SHARON</t>
  </si>
  <si>
    <t>SHELBURNE FALLS</t>
  </si>
  <si>
    <t>, SWANSEA CENTRE^â€˜,L97a</t>
  </si>
  <si>
    <t>TAUNTON</t>
  </si>
  <si>
    <t>WARE</t>
  </si>
  <si>
    <t>WEBSTER</t>
  </si>
  <si>
    <t>WESTWOOD;' 1,266</t>
  </si>
  <si>
    <t>/ WHITINSVILLE</t>
  </si>
  <si>
    <t>* WINTHROP</t>
  </si>
  <si>
    <t>WORCESTER</t>
  </si>
  <si>
    <t>ADRIAN</t>
  </si>
  <si>
    <t>BENTON HARBOR 9,1S5</t>
  </si>
  <si>
    <t xml:space="preserve">DETROIT </t>
  </si>
  <si>
    <t>ESCANABA</t>
  </si>
  <si>
    <t>GRAND RAPIDS</t>
  </si>
  <si>
    <t>HOUGHTON</t>
  </si>
  <si>
    <t>IRON RIVER</t>
  </si>
  <si>
    <t>IRONWOOD</t>
  </si>
  <si>
    <t>ISHPEMING</t>
  </si>
  <si>
    <t>MICR10AN ' S2</t>
  </si>
  <si>
    <t>KALAMAZOO</t>
  </si>
  <si>
    <t>' ' â– ' MANISTEE</t>
  </si>
  <si>
    <t>MARQUETTE*, 11,50S</t>
  </si>
  <si>
    <t>MENOMINEE</t>
  </si>
  <si>
    <t>MUSKEGON</t>
  </si>
  <si>
    <t>PORT HURON</t>
  </si>
  <si>
    <t>SAGINAW</t>
  </si>
  <si>
    <t>SAUGATUCK</t>
  </si>
  <si>
    <t>BRECKENRIDGE</t>
  </si>
  <si>
    <t>DULUTH</t>
  </si>
  <si>
    <t>SAULT MARIE</t>
  </si>
  <si>
    <t>INTERNATIONAL FALLS</t>
  </si>
  <si>
    <t>MANKATO</t>
  </si>
  <si>
    <t>MINNEAPOLIS</t>
  </si>
  <si>
    <t>MOORHEAD</t>
  </si>
  <si>
    <t>St</t>
  </si>
  <si>
    <t>THIEF RIVER FALLS</t>
  </si>
  <si>
    <t>VIRGINIA</t>
  </si>
  <si>
    <t>WINONA</t>
  </si>
  <si>
    <t>, GULFPORT; 6</t>
  </si>
  <si>
    <t>Â«, HATTIESBURG</t>
  </si>
  <si>
    <t>,' ' \ JACKSON</t>
  </si>
  <si>
    <t>LAURELi! S,465</t>
  </si>
  <si>
    <t>NATCHEZ</t>
  </si>
  <si>
    <t>PASCAGOULA</t>
  </si>
  <si>
    <t>VICKSBURG</t>
  </si>
  <si>
    <t>YAZOO CITY</t>
  </si>
  <si>
    <t>5 CAPE GIRARDEAU</t>
  </si>
  <si>
    <t>CASSVILLE</t>
  </si>
  <si>
    <t>HANNIBAJLf</t>
  </si>
  <si>
    <t>JEFFERSON CITy</t>
  </si>
  <si>
    <t>KANSAS CITY</t>
  </si>
  <si>
    <t>â€¢t,: I'MEXJCO</t>
  </si>
  <si>
    <t>? f ST JOSEPk</t>
  </si>
  <si>
    <t>ST JLOUIS</t>
  </si>
  <si>
    <t>, SEDALIA, 17,S22</t>
  </si>
  <si>
    <t>I N</t>
  </si>
  <si>
    <t>* ANACONDA</t>
  </si>
  <si>
    <t>:i' : BILLINGS</t>
  </si>
  <si>
    <t>BUTTE</t>
  </si>
  <si>
    <t>GREAT FALLS</t>
  </si>
  <si>
    <t>HELENA</t>
  </si>
  <si>
    <t>MISSOULA</t>
  </si>
  <si>
    <t>OMAHA</t>
  </si>
  <si>
    <t>RALSTON</t>
  </si>
  <si>
    <t>FALLON</t>
  </si>
  <si>
    <t>RENO</t>
  </si>
  <si>
    <t>N. H</t>
  </si>
  <si>
    <t>CHARLESTOWN</t>
  </si>
  <si>
    <t>CHESTER</t>
  </si>
  <si>
    <t>CLAREMONT</t>
  </si>
  <si>
    <t>CONCORD</t>
  </si>
  <si>
    <t>&gt; ' &gt; KEENE</t>
  </si>
  <si>
    <t>â–  â€¢ LACONIA</t>
  </si>
  <si>
    <t>MANCHESTER</t>
  </si>
  <si>
    <t>PORTSMOUTH</t>
  </si>
  <si>
    <t>ASBURY PARK</t>
  </si>
  <si>
    <t>N. J</t>
  </si>
  <si>
    <t>ATLANTIC CITY</t>
  </si>
  <si>
    <t>N*W JK9,SÂ£Y</t>
  </si>
  <si>
    <t>BRIDGETON</t>
  </si>
  <si>
    <t>CAMDEN</t>
  </si>
  <si>
    <t>CAPE MAY</t>
  </si>
  <si>
    <t>HAINESPORT</t>
  </si>
  <si>
    <t>HOBOKEN</t>
  </si>
  <si>
    <t>HOHOKUS</t>
  </si>
  <si>
    <t>KEYPORT</t>
  </si>
  <si>
    <t>LAKEWOOD</t>
  </si>
  <si>
    <t>MILLVILLE</t>
  </si>
  <si>
    <t>MORRISTOWN</t>
  </si>
  <si>
    <t>NEWARK</t>
  </si>
  <si>
    <t>OCEAN CITY</t>
  </si>
  <si>
    <t>PHILLIPSBURG</t>
  </si>
  <si>
    <t>PLEASANTVILLE</t>
  </si>
  <si>
    <t>' pblNT PLEASANT</t>
  </si>
  <si>
    <t>RED BANK</t>
  </si>
  <si>
    <t>SEA ISLE CITY</t>
  </si>
  <si>
    <t>STONE HARBQR</t>
  </si>
  <si>
    <t>BUSH INC TON SUB-ST A</t>
  </si>
  <si>
    <t>WILDWOOD</t>
  </si>
  <si>
    <t>N. Mex</t>
  </si>
  <si>
    <t>ALBUQUERQUE</t>
  </si>
  <si>
    <t>N. Y</t>
  </si>
  <si>
    <t>BABYLON</t>
  </si>
  <si>
    <t>BALLSTON SPA</t>
  </si>
  <si>
    <t>BEACON, 10,629 (19i4)</t>
  </si>
  <si>
    <t>BINGHAMTON</t>
  </si>
  <si>
    <t>BUFFALO</t>
  </si>
  <si>
    <t>CANANDAIGUA</t>
  </si>
  <si>
    <t>CATSKILL</t>
  </si>
  <si>
    <t>COHOES</t>
  </si>
  <si>
    <t>COOPERSTOWN</t>
  </si>
  <si>
    <t>CORNING</t>
  </si>
  <si>
    <t>CORTLAND</t>
  </si>
  <si>
    <t>1 ELMIRA</t>
  </si>
  <si>
    <t>GLEN COVE</t>
  </si>
  <si>
    <t>STILLWATER PWR</t>
  </si>
  <si>
    <t>GLOVERSVILLE</t>
  </si>
  <si>
    <t>HEMPSTEAD</t>
  </si>
  <si>
    <t>HOOSICK FALLS</t>
  </si>
  <si>
    <t>HORNELL</t>
  </si>
  <si>
    <t>HUNTINGTON</t>
  </si>
  <si>
    <t>* [, XTHAC^L</t>
  </si>
  <si>
    <t>jAME^TOtYN</t>
  </si>
  <si>
    <t>KINGSTON</t>
  </si>
  <si>
    <t>LEWISTON</t>
  </si>
  <si>
    <t>MT</t>
  </si>
  <si>
    <t>NEWBURGH</t>
  </si>
  <si>
    <t>NEW Y6rR</t>
  </si>
  <si>
    <t>^NEtVYORK</t>
  </si>
  <si>
    <t>TO1VERSITY OF MICHIGAN</t>
  </si>
  <si>
    <t>NEW Y6rK</t>
  </si>
  <si>
    <t>5ITY OF MICHIGAN</t>
  </si>
  <si>
    <t>NIAGARA â€¢ FALLS</t>
  </si>
  <si>
    <t>/ ! NORTHPORT</t>
  </si>
  <si>
    <t>ONEIDA</t>
  </si>
  <si>
    <t>' OGDENSBURG</t>
  </si>
  <si>
    <t>OSSINING</t>
  </si>
  <si>
    <t>OSWEGO</t>
  </si>
  <si>
    <t>PATCHOGUE</t>
  </si>
  <si>
    <t>PEEKSKILL</t>
  </si>
  <si>
    <t>PENN YAN</t>
  </si>
  <si>
    <t>PLATTSBURGH</t>
  </si>
  <si>
    <t>PORT CHESTER</t>
  </si>
  <si>
    <t>PORT JERVIS</t>
  </si>
  <si>
    <t>POUGHKEEPSIE</t>
  </si>
  <si>
    <t>ROCHESTER</t>
  </si>
  <si>
    <t>ROCKVILLE CENTRE</t>
  </si>
  <si>
    <t>ROSLYN</t>
  </si>
  <si>
    <t>SARANAC LAKE</t>
  </si>
  <si>
    <t>SCHENECTADY</t>
  </si>
  <si>
    <t>SEA CLIFF, L</t>
  </si>
  <si>
    <t>SYRACUSE</t>
  </si>
  <si>
    <t>TROY, 76,S10</t>
  </si>
  <si>
    <t>UTICA</t>
  </si>
  <si>
    <t>WATERTOWN</t>
  </si>
  <si>
    <t>WAVERLY</t>
  </si>
  <si>
    <t>WHITE PLAINS</t>
  </si>
  <si>
    <t>YONKERS</t>
  </si>
  <si>
    <t>N. C</t>
  </si>
  <si>
    <t>ASHEVILLE</t>
  </si>
  <si>
    <t>WILLI AMS VILLE</t>
  </si>
  <si>
    <t>CHARLOTTE</t>
  </si>
  <si>
    <t>DURHAM</t>
  </si>
  <si>
    <t>GOLDSBORO</t>
  </si>
  <si>
    <t>GREENSBORO</t>
  </si>
  <si>
    <t>NEW BERN</t>
  </si>
  <si>
    <t>RALEIGH</t>
  </si>
  <si>
    <t>WINSTON-SALEM, i 22,700</t>
  </si>
  <si>
    <t>N. Dak</t>
  </si>
  <si>
    <t>BISMARCK;</t>
  </si>
  <si>
    <t>DEVILS LAKE</t>
  </si>
  <si>
    <t>AKRON</t>
  </si>
  <si>
    <t>ALLIANCE</t>
  </si>
  <si>
    <t>ASHTABULA</t>
  </si>
  <si>
    <t>CAMBRIDGE</t>
  </si>
  <si>
    <t>C HIL</t>
  </si>
  <si>
    <t>CINCINNATI</t>
  </si>
  <si>
    <t>CLEVELAND</t>
  </si>
  <si>
    <t>DAYTON</t>
  </si>
  <si>
    <t>DENNISON</t>
  </si>
  <si>
    <t>EAST LIVERPOOL</t>
  </si>
  <si>
    <t>FINDLAY</t>
  </si>
  <si>
    <t>FORT LORAMIEi</t>
  </si>
  <si>
    <t>H 1 j FOSTORIA</t>
  </si>
  <si>
    <t>GALLIPOLIS</t>
  </si>
  <si>
    <t>HAMILTON</t>
  </si>
  <si>
    <t>LANCASTER</t>
  </si>
  <si>
    <t>1 MICHIGAN</t>
  </si>
  <si>
    <t>LIMA</t>
  </si>
  <si>
    <t>LORAIN</t>
  </si>
  <si>
    <t>MANSFIELD</t>
  </si>
  <si>
    <t>NELSONVILLE</t>
  </si>
  <si>
    <t>NORWALK:</t>
  </si>
  <si>
    <t>POMEROY</t>
  </si>
  <si>
    <t>RAVENNA</t>
  </si>
  <si>
    <t>RICH WOOD</t>
  </si>
  <si>
    <t>SANDUSKY</t>
  </si>
  <si>
    <t>STEUBENVILLE</t>
  </si>
  <si>
    <t>TIFFIN</t>
  </si>
  <si>
    <t>WEST MILTON</t>
  </si>
  <si>
    <t>WILLOUGHBY</t>
  </si>
  <si>
    <t>YOUNGSTOWN</t>
  </si>
  <si>
    <t>ZANESVILLE</t>
  </si>
  <si>
    <t>ARDMORE</t>
  </si>
  <si>
    <t>BARTLESVILLE</t>
  </si>
  <si>
    <t>EL RENO</t>
  </si>
  <si>
    <t>GUTHRIE</t>
  </si>
  <si>
    <t>Mo ALESTER</t>
  </si>
  <si>
    <t>OKLAHOMA CITYi 100,000</t>
  </si>
  <si>
    <t>OKMULGEE</t>
  </si>
  <si>
    <t>SAPULPA</t>
  </si>
  <si>
    <t>SHAWNEE</t>
  </si>
  <si>
    <t>TULSA</t>
  </si>
  <si>
    <t>MEDFORD</t>
  </si>
  <si>
    <t>OREGON CITY</t>
  </si>
  <si>
    <t>ASTORIA</t>
  </si>
  <si>
    <t>S14Â«Â£felTY OF MICHIGAN</t>
  </si>
  <si>
    <t>UNION</t>
  </si>
  <si>
    <t>ALLENTOWN</t>
  </si>
  <si>
    <t>ALTOONA, 52,127:</t>
  </si>
  <si>
    <t>â€¢ BANGOB</t>
  </si>
  <si>
    <t>REAVERrEAJXS</t>
  </si>
  <si>
    <t>*BER\VlCK</t>
  </si>
  <si>
    <t xml:space="preserve">, </t>
  </si>
  <si>
    <t>BLOOMSBURG</t>
  </si>
  <si>
    <t>CARLISLE</t>
  </si>
  <si>
    <t>CHAMBERSBURG</t>
  </si>
  <si>
    <t>CHARLEROI</t>
  </si>
  <si>
    <t>, â–  CHESTER</t>
  </si>
  <si>
    <t>CLAIRTON</t>
  </si>
  <si>
    <t>CORKY</t>
  </si>
  <si>
    <t>DANIELS VILLE</t>
  </si>
  <si>
    <t>- - BOYLESTO'WN</t>
  </si>
  <si>
    <t>DUBOIS</t>
  </si>
  <si>
    <t>DUQUESNE</t>
  </si>
  <si>
    <t>EASTON</t>
  </si>
  <si>
    <t>EAST STROUDSBURG</t>
  </si>
  <si>
    <t>GIRARD1</t>
  </si>
  <si>
    <t>ELK</t>
  </si>
  <si>
    <t>GREENSBURG</t>
  </si>
  <si>
    <t>GROVE CITY</t>
  </si>
  <si>
    <t>HANOVER</t>
  </si>
  <si>
    <t>HARRISBURG</t>
  </si>
  <si>
    <t>HAZLETON</t>
  </si>
  <si>
    <t>HERSHEY</t>
  </si>
  <si>
    <t>HOMESTEAD</t>
  </si>
  <si>
    <t>HUNTINGDON</t>
  </si>
  <si>
    <t>INDIANA</t>
  </si>
  <si>
    <t>IRWIN</t>
  </si>
  <si>
    <t>JERSEY SHORE* ;Â§,3S1</t>
  </si>
  <si>
    <t>JOHNSTOWN</t>
  </si>
  <si>
    <t>KENNETT SQUARE</t>
  </si>
  <si>
    <t>KITTANNING</t>
  </si>
  <si>
    <t>LATROBE</t>
  </si>
  <si>
    <t>LEECHBVB6</t>
  </si>
  <si>
    <t>LEMOYNE</t>
  </si>
  <si>
    <t>LEWISTOWN, S,166*</t>
  </si>
  <si>
    <t>McDONAXD</t>
  </si>
  <si>
    <t>COi */M 4</t>
  </si>
  <si>
    <t>MAUCH CHUNK</t>
  </si>
  <si>
    <t>MEADVILLE</t>
  </si>
  <si>
    <t>f , , (MILLERSVILLE* 1,400</t>
  </si>
  <si>
    <t>MELTON</t>
  </si>
  <si>
    <t>/ IVIQNTOTJRSVILLE, 1,904</t>
  </si>
  <si>
    <t>NEW BRIGHTON</t>
  </si>
  <si>
    <t>NORRISTOWN</t>
  </si>
  <si>
    <t>OIL CITY</t>
  </si>
  <si>
    <t>PATTON</t>
  </si>
  <si>
    <t>PEN ARGYL</t>
  </si>
  <si>
    <t>PHILADELPHIA</t>
  </si>
  <si>
    <t>PHOENIXVILLE</t>
  </si>
  <si>
    <t>PITTSBURGH</t>
  </si>
  <si>
    <t>v POTTSTOWN</t>
  </si>
  <si>
    <t>POTTSVIIXE</t>
  </si>
  <si>
    <t>\ :'PU'NXSUTAWNEY</t>
  </si>
  <si>
    <t>SCRANTON</t>
  </si>
  <si>
    <t>SHAMOKIN</t>
  </si>
  <si>
    <t>SOUTH BETHLEHEM</t>
  </si>
  <si>
    <t>STROUDSBURG</t>
  </si>
  <si>
    <t>SUNBURY</t>
  </si>
  <si>
    <t>' TARENTUM</t>
  </si>
  <si>
    <t>TtTUSVIIXE</t>
  </si>
  <si>
    <t>UNIONTOWN</t>
  </si>
  <si>
    <t>UPPER DARBY</t>
  </si>
  <si>
    <t>WANAMIE</t>
  </si>
  <si>
    <t>WAYNESBORO</t>
  </si>
  <si>
    <t>WEST CHESTER</t>
  </si>
  <si>
    <t>WILKES-BARRE</t>
  </si>
  <si>
    <t>WILLIAMSPORT</t>
  </si>
  <si>
    <t>WILLI AMSTOWN</t>
  </si>
  <si>
    <t>YORK</t>
  </si>
  <si>
    <t>R. I</t>
  </si>
  <si>
    <t>NEWPORT</t>
  </si>
  <si>
    <t>PROVIDENCE</t>
  </si>
  <si>
    <t>TIVERTON</t>
  </si>
  <si>
    <t>S. C</t>
  </si>
  <si>
    <t>COLUMBIA</t>
  </si>
  <si>
    <t>GREENVILLE</t>
  </si>
  <si>
    <t>ROCK HILL</t>
  </si>
  <si>
    <t>SPARTANBURG, 17,517</t>
  </si>
  <si>
    <t>S. Dak</t>
  </si>
  <si>
    <t>â– ABERDEEN</t>
  </si>
  <si>
    <t>t SIOUX FALLS</t>
  </si>
  <si>
    <t>CHATTANOOGA</t>
  </si>
  <si>
    <t>CLARKSVILLE</t>
  </si>
  <si>
    <t>;JACftSON</t>
  </si>
  <si>
    <t>JOHNSON CITY</t>
  </si>
  <si>
    <t>KNOXVILLE</t>
  </si>
  <si>
    <t>MEMPHIS</t>
  </si>
  <si>
    <t>NASHVILLE</t>
  </si>
  <si>
    <t>ABILENE</t>
  </si>
  <si>
    <t>AMARILLO</t>
  </si>
  <si>
    <t>BEAUMONT</t>
  </si>
  <si>
    <t>BROWNSVILIE</t>
  </si>
  <si>
    <t>CORPUS JDHjRI^TI</t>
  </si>
  <si>
    <t>BRYAN</t>
  </si>
  <si>
    <t>DALLAS</t>
  </si>
  <si>
    <t>EL PASO</t>
  </si>
  <si>
    <t>LAREDO</t>
  </si>
  <si>
    <t>TEMPLE</t>
  </si>
  <si>
    <t>TEXAS CITY</t>
  </si>
  <si>
    <t>TYLER</t>
  </si>
  <si>
    <t>' v/w?WICHITA FAILS</t>
  </si>
  <si>
    <t>Utah</t>
  </si>
  <si>
    <t>OGDEN</t>
  </si>
  <si>
    <t>SAIT LAKE CITY</t>
  </si>
  <si>
    <t>Vt</t>
  </si>
  <si>
    <t>BELLOWS FALLS</t>
  </si>
  <si>
    <t>BENNINGTON</t>
  </si>
  <si>
    <t>BRATTLEBORO</t>
  </si>
  <si>
    <t>â€˜'BURLINGTON 20,46S</t>
  </si>
  <si>
    <t>1 MONTPELIER</t>
  </si>
  <si>
    <t>XSJLM0NT</t>
  </si>
  <si>
    <t>SPRINGFIEJLD</t>
  </si>
  <si>
    <t>, ' S^OWE</t>
  </si>
  <si>
    <t>BERKLEY</t>
  </si>
  <si>
    <t>HAMPTON</t>
  </si>
  <si>
    <t>HOPEWELL</t>
  </si>
  <si>
    <t>NORFOLK</t>
  </si>
  <si>
    <t>PETERSBURG</t>
  </si>
  <si>
    <t>RADFORD</t>
  </si>
  <si>
    <t>TAZEWELL</t>
  </si>
  <si>
    <t>CLARKSTON</t>
  </si>
  <si>
    <t>â€™ EVERETT</t>
  </si>
  <si>
    <t>NORTH YAKIM^A* 14</t>
  </si>
  <si>
    <t>OLYMPIA; 6</t>
  </si>
  <si>
    <t>RAYMOND</t>
  </si>
  <si>
    <t>, SEATTLE</t>
  </si>
  <si>
    <t>SPOKANE</t>
  </si>
  <si>
    <t>TACOMA</t>
  </si>
  <si>
    <t>VANCOUVER</t>
  </si>
  <si>
    <t>WALLA WALLA</t>
  </si>
  <si>
    <t>W. Va</t>
  </si>
  <si>
    <t>BLUE FIELD</t>
  </si>
  <si>
    <t>FAIRMONT</t>
  </si>
  <si>
    <t>â€˜ HUNTINGTON</t>
  </si>
  <si>
    <t>LEWlSBiURG</t>
  </si>
  <si>
    <t>MORGANTOWN</t>
  </si>
  <si>
    <t>PARKERSBURG</t>
  </si>
  <si>
    <t>PRINCETON</t>
  </si>
  <si>
    <t>SISTER SVIIXE</t>
  </si>
  <si>
    <t>WElXSBURG</t>
  </si>
  <si>
    <t>WHEELim 41,641</t>
  </si>
  <si>
    <t>APPLETONÂ» 16,773</t>
  </si>
  <si>
    <t>BELOIT* 15,125</t>
  </si>
  <si>
    <t>CEDAR BURG</t>
  </si>
  <si>
    <t>EAU CLAIRE</t>
  </si>
  <si>
    <t>POND DU I*AG</t>
  </si>
  <si>
    <t>JANESVILLE</t>
  </si>
  <si>
    <t>KENOSHA</t>
  </si>
  <si>
    <t>LA CROSSE</t>
  </si>
  <si>
    <t>MANITOWOC</t>
  </si>
  <si>
    <t>MERRILL</t>
  </si>
  <si>
    <t>MILWAUKEE</t>
  </si>
  <si>
    <t>OSHKOSH</t>
  </si>
  <si>
    <t>WALWORTH</t>
  </si>
  <si>
    <t>WAUPACA</t>
  </si>
  <si>
    <t>WAUSAU</t>
  </si>
  <si>
    <t>CHEYENNE</t>
  </si>
  <si>
    <t>SHERIDAN</t>
  </si>
  <si>
    <t>MONTGOMKRT</t>
  </si>
  <si>
    <t>Ariz</t>
  </si>
  <si>
    <t>OAKLAND, 150,173</t>
  </si>
  <si>
    <t>OAKLAND, 150,174</t>
  </si>
  <si>
    <t>REDONDO BEACH</t>
  </si>
  <si>
    <t>SAN FRANCISCO</t>
  </si>
  <si>
    <t>SOUTH SAN FRANCISCO</t>
  </si>
  <si>
    <t>BURRVILLE</t>
  </si>
  <si>
    <t>FAIRFIELD</t>
  </si>
  <si>
    <t>NORWALK</t>
  </si>
  <si>
    <t>NORWICH</t>
  </si>
  <si>
    <t>WILLIM ANTIC</t>
  </si>
  <si>
    <t>DAYTONA</t>
  </si>
  <si>
    <t>FERNANDINA</t>
  </si>
  <si>
    <t>MIAMI</t>
  </si>
  <si>
    <t>ST AUGUSTINE</t>
  </si>
  <si>
    <t>ST PETERSBURG</t>
  </si>
  <si>
    <t>MARIETTA</t>
  </si>
  <si>
    <t>CGEUR D'ALENE</t>
  </si>
  <si>
    <t>CHIOAGO HEIGHTS</t>
  </si>
  <si>
    <t>DECATUB</t>
  </si>
  <si>
    <t>DE KALB</t>
  </si>
  <si>
    <t>EVANSTON, 24,07S</t>
  </si>
  <si>
    <t>HIGH WOOD</t>
  </si>
  <si>
    <t>HILLSBORO</t>
  </si>
  <si>
    <t>STKEATOB</t>
  </si>
  <si>
    <t>TAYLORVILLE</t>
  </si>
  <si>
    <t>URBANA</t>
  </si>
  <si>
    <t>ELKHART</t>
  </si>
  <si>
    <t>HOBART</t>
  </si>
  <si>
    <t>MUNCIE</t>
  </si>
  <si>
    <t>VINCENNES</t>
  </si>
  <si>
    <t>M</t>
  </si>
  <si>
    <t>BUBLINGTON</t>
  </si>
  <si>
    <t>COFFEYVILLE</t>
  </si>
  <si>
    <t>HUTCHINSON</t>
  </si>
  <si>
    <t>IOLA</t>
  </si>
  <si>
    <t>PABSONS, 1S,463</t>
  </si>
  <si>
    <t>PITTSBUBG</t>
  </si>
  <si>
    <t>* MANHATTAN</t>
  </si>
  <si>
    <t>MANDBVILLB</t>
  </si>
  <si>
    <t>MONROE</t>
  </si>
  <si>
    <t>BANGOR</t>
  </si>
  <si>
    <t>BIDDEFORD</t>
  </si>
  <si>
    <t>SROWHEGAN, 5,S41</t>
  </si>
  <si>
    <t>WATEBTILLB</t>
  </si>
  <si>
    <t>BEL-AIR</t>
  </si>
  <si>
    <t>KENSINGTON</t>
  </si>
  <si>
    <t>TOWSON</t>
  </si>
  <si>
    <t>Mass</t>
  </si>
  <si>
    <t>ATTLEBORO</t>
  </si>
  <si>
    <t>FITCHBURG</t>
  </si>
  <si>
    <t>FOXBORO</t>
  </si>
  <si>
    <t>HAVERHILL</t>
  </si>
  <si>
    <t>HOLYOiiE</t>
  </si>
  <si>
    <t>LYNN</t>
  </si>
  <si>
    <t>MAYNARD</t>
  </si>
  <si>
    <t>NEWTONVIILE</t>
  </si>
  <si>
    <t>NORTH ADAMS</t>
  </si>
  <si>
    <t>NORTHAMPTON</t>
  </si>
  <si>
    <t>OAK BLUFFS</t>
  </si>
  <si>
    <t>PALMER</t>
  </si>
  <si>
    <t>WALPOLE</t>
  </si>
  <si>
    <t>WESTWOOD</t>
  </si>
  <si>
    <t>WHITINSVILLE</t>
  </si>
  <si>
    <t>WINTHROP</t>
  </si>
  <si>
    <t>BENTON HARBOR 9,1S6</t>
  </si>
  <si>
    <t>DETROIT 465,766</t>
  </si>
  <si>
    <t>RSCANABA</t>
  </si>
  <si>
    <t>GLADSTONE</t>
  </si>
  <si>
    <t>HOLLAND</t>
  </si>
  <si>
    <t>JACKSON</t>
  </si>
  <si>
    <t>MANISTEE</t>
  </si>
  <si>
    <t>MARQUETTE</t>
  </si>
  <si>
    <t>SAULT STE</t>
  </si>
  <si>
    <t>BHECKENRIDGE</t>
  </si>
  <si>
    <t>ST CLOUD</t>
  </si>
  <si>
    <t>ST PAUL</t>
  </si>
  <si>
    <t>THIEF RIYER FALLS</t>
  </si>
  <si>
    <t>GULFPORT</t>
  </si>
  <si>
    <t>HATTIESBURG</t>
  </si>
  <si>
    <t>LAUREL</t>
  </si>
  <si>
    <t>MERIDIAN</t>
  </si>
  <si>
    <t>HANNIBAL</t>
  </si>
  <si>
    <t>JEFFERSON CITY</t>
  </si>
  <si>
    <t>KIRKWOOD</t>
  </si>
  <si>
    <t>ST</t>
  </si>
  <si>
    <t>ST LOUIS</t>
  </si>
  <si>
    <t>SKDALIA</t>
  </si>
  <si>
    <t>ANACONDA</t>
  </si>
  <si>
    <t>BILLINGS</t>
  </si>
  <si>
    <t>BOZEMAN</t>
  </si>
  <si>
    <t>BERLIN</t>
  </si>
  <si>
    <t>KEENE</t>
  </si>
  <si>
    <t>LACONIA</t>
  </si>
  <si>
    <t>ATLANTIC CITj</t>
  </si>
  <si>
    <t>HAINE SPORT</t>
  </si>
  <si>
    <t>HOHOHUS</t>
  </si>
  <si>
    <t>PENNS GROVE</t>
  </si>
  <si>
    <t>PH1LLIPSBURG</t>
  </si>
  <si>
    <t>POINT PLEASANT</t>
  </si>
  <si>
    <t>STONE HARBOR</t>
  </si>
  <si>
    <t xml:space="preserve">HUL MEVILLE SUB-S TA </t>
  </si>
  <si>
    <t>LAS VEGAS</t>
  </si>
  <si>
    <t>BATAVIA</t>
  </si>
  <si>
    <t>BEACON</t>
  </si>
  <si>
    <t>COHOBS</t>
  </si>
  <si>
    <t>COOPERSTOTVN</t>
  </si>
  <si>
    <t>ELMIRA</t>
  </si>
  <si>
    <t>GEKBTA</t>
  </si>
  <si>
    <t>GLENS FALLS</t>
  </si>
  <si>
    <t>HORNE LL</t>
  </si>
  <si>
    <t>ITHACA</t>
  </si>
  <si>
    <t>JAMESTOWN</t>
  </si>
  <si>
    <t>NEW PALTZ</t>
  </si>
  <si>
    <t>NEW YORK</t>
  </si>
  <si>
    <t>NIAGARA FALLS</t>
  </si>
  <si>
    <t>NORTHPOBT</t>
  </si>
  <si>
    <t>OGDENSBURG</t>
  </si>
  <si>
    <t>OLE AN</t>
  </si>
  <si>
    <t>PENN TAN</t>
  </si>
  <si>
    <t>SENECA FALLS</t>
  </si>
  <si>
    <t>TROY</t>
  </si>
  <si>
    <t>WINSTON-SALEM</t>
  </si>
  <si>
    <t>FORT LORAMIK</t>
  </si>
  <si>
    <t>FOSTORIA</t>
  </si>
  <si>
    <t>HEBRON</t>
  </si>
  <si>
    <t>LEETONIA</t>
  </si>
  <si>
    <t>LOWELLVILLE</t>
  </si>
  <si>
    <t>NELSON VILLE</t>
  </si>
  <si>
    <t>4 RAVENNA</t>
  </si>
  <si>
    <t>SOUTH CHARLESTON</t>
  </si>
  <si>
    <t>CHICKASHA</t>
  </si>
  <si>
    <t>ENID</t>
  </si>
  <si>
    <t>LAWTON</t>
  </si>
  <si>
    <t>McALKSTKR</t>
  </si>
  <si>
    <t>OKLAHOMA CITY</t>
  </si>
  <si>
    <t>NORTH PORTLAND STA, B</t>
  </si>
  <si>
    <t>ALTOONA</t>
  </si>
  <si>
    <t>BEAVER FALLS</t>
  </si>
  <si>
    <t>BERWICK</t>
  </si>
  <si>
    <t>BETHLEHEM</t>
  </si>
  <si>
    <t>BOYRRTOWN</t>
  </si>
  <si>
    <t>COATESVILLE</t>
  </si>
  <si>
    <t>DANIELSVILLE</t>
  </si>
  <si>
    <t>DOYLESTOWN</t>
  </si>
  <si>
    <t>EPHRATA</t>
  </si>
  <si>
    <t>GIRARD</t>
  </si>
  <si>
    <t>MAHANOY CITY POWER STA</t>
  </si>
  <si>
    <t>' HAZLETON</t>
  </si>
  <si>
    <t>JERSEY SHORE</t>
  </si>
  <si>
    <t>KENNKTT SQUARE</t>
  </si>
  <si>
    <t>LEECHBURO</t>
  </si>
  <si>
    <t>LEWISTOWN</t>
  </si>
  <si>
    <t>LOCK HAVEN</t>
  </si>
  <si>
    <t>MCDONALD</t>
  </si>
  <si>
    <t>MEADYILLE</t>
  </si>
  <si>
    <t>MILLGftSTILLE</t>
  </si>
  <si>
    <t>MILTON</t>
  </si>
  <si>
    <t>MONTOURS VILLE</t>
  </si>
  <si>
    <t>' MT</t>
  </si>
  <si>
    <t>NEW CASTLE, S6,2S0</t>
  </si>
  <si>
    <t>NEW KENSINGTON</t>
  </si>
  <si>
    <t>PHILIPSBURG</t>
  </si>
  <si>
    <t>PHOfiNIXVILLE</t>
  </si>
  <si>
    <t>POTTSTOWN</t>
  </si>
  <si>
    <t>PUNXSUTAWNEY</t>
  </si>
  <si>
    <t>READING</t>
  </si>
  <si>
    <t>SCBANTON</t>
  </si>
  <si>
    <t>TITUSVILLE</t>
  </si>
  <si>
    <t>TARENTUM</t>
  </si>
  <si>
    <t>UPPER DARBY1</t>
  </si>
  <si>
    <t>W AN AMIR</t>
  </si>
  <si>
    <t>WILLIAMSTOWN</t>
  </si>
  <si>
    <t>SPARTANBURG</t>
  </si>
  <si>
    <t>DEAD WOOD</t>
  </si>
  <si>
    <t>BROWNSVIULE</t>
  </si>
  <si>
    <t>PALLAS</t>
  </si>
  <si>
    <t>ED PASO</t>
  </si>
  <si>
    <t>HOUSTON</t>
  </si>
  <si>
    <t>POBT ARTHUR</t>
  </si>
  <si>
    <t>SALT LAKE CITY</t>
  </si>
  <si>
    <t>MONTPELIER, 7,S56</t>
  </si>
  <si>
    <t>RUTLAND</t>
  </si>
  <si>
    <t>ST ALBANS</t>
  </si>
  <si>
    <t>STOWE</t>
  </si>
  <si>
    <t>GRAHAM</t>
  </si>
  <si>
    <t>WCH</t>
  </si>
  <si>
    <t>NEWPORT NEWS</t>
  </si>
  <si>
    <t>BELLINGHAM</t>
  </si>
  <si>
    <t>EVERETT</t>
  </si>
  <si>
    <t>NORTH YAKIMA</t>
  </si>
  <si>
    <t>OLYMPIA</t>
  </si>
  <si>
    <t>SEATTLE</t>
  </si>
  <si>
    <t>BLUEFIELD</t>
  </si>
  <si>
    <t>GRAFTON</t>
  </si>
  <si>
    <t>LEWIS IIURG S0</t>
  </si>
  <si>
    <t>SISTERSVILLE</t>
  </si>
  <si>
    <t>WELLSBUKG</t>
  </si>
  <si>
    <t>WHEELING</t>
  </si>
  <si>
    <t>APPLETON</t>
  </si>
  <si>
    <t>ASHLAND</t>
  </si>
  <si>
    <t>BKLOIT</t>
  </si>
  <si>
    <t>CEDARBURG</t>
  </si>
  <si>
    <t>FOND DU LAC</t>
  </si>
  <si>
    <t>GREEN BAY</t>
  </si>
  <si>
    <t>SHEBOYGAN</t>
  </si>
  <si>
    <t>BESSEMER</t>
  </si>
  <si>
    <t>DECATUR, pi,22S)</t>
  </si>
  <si>
    <t>EUREKA SPRINGS</t>
  </si>
  <si>
    <t>WALWUT RIDGE</t>
  </si>
  <si>
    <t>OAKLAND, 19S,604 (1916)</t>
  </si>
  <si>
    <t>COLORADO SPRINGS, S2,971 (1916)</t>
  </si>
  <si>
    <t>PUEBLO</t>
  </si>
  <si>
    <t>EAST LYME</t>
  </si>
  <si>
    <t>JACKSONVILLE:</t>
  </si>
  <si>
    <t>FJBRNANDINA* 3,4S2</t>
  </si>
  <si>
    <t>ROME</t>
  </si>
  <si>
    <t>CALDWELL, S,54S</t>
  </si>
  <si>
    <t>COSUK Dâ€™ALENE</t>
  </si>
  <si>
    <t>TWIN FALLS</t>
  </si>
  <si>
    <t>ILLINOIS 33 ILLINOIS</t>
  </si>
  <si>
    <t>EAST MOLINE</t>
  </si>
  <si>
    <t>EVANSTON, 2S,591 (1916)</t>
  </si>
  <si>
    <t>HIGHWOOD</t>
  </si>
  <si>
    <t>JONESBORO, 1,1S9</t>
  </si>
  <si>
    <t>LINCOLN, 11,S3S (1916)</t>
  </si>
  <si>
    <t xml:space="preserve">L </t>
  </si>
  <si>
    <t>DECATUR, 4,471</t>
  </si>
  <si>
    <t>FORT WAYNE</t>
  </si>
  <si>
    <t>LOGANS PORT</t>
  </si>
  <si>
    <t>MUNCIK</t>
  </si>
  <si>
    <t># DAVENPORT</t>
  </si>
  <si>
    <t>DBS MOINES</t>
  </si>
  <si>
    <t>L ^ WREN CE</t>
  </si>
  <si>
    <t>GEORGETOWN</t>
  </si>
  <si>
    <t>MAYS VILLE</t>
  </si>
  <si>
    <t>MAN DE VILLE</t>
  </si>
  <si>
    <t>CARIBOU</t>
  </si>
  <si>
    <t>KENNEBUNK</t>
  </si>
  <si>
    <t>SKO WBEGAN, 6,341</t>
  </si>
  <si>
    <t>WATERVILLE</t>
  </si>
  <si>
    <t>BEL</t>
  </si>
  <si>
    <t>FREDERICK</t>
  </si>
  <si>
    <t>BROOKFIELD' 2,204</t>
  </si>
  <si>
    <t>DRACUT</t>
  </si>
  <si>
    <t>PLUM ISLAND</t>
  </si>
  <si>
    <t>SOMERVILLE</t>
  </si>
  <si>
    <t>TAUKTON</t>
  </si>
  <si>
    <t>WHIT INS VILLE</t>
  </si>
  <si>
    <t>BENTON HARBOR 10,S33 (1916)</t>
  </si>
  <si>
    <t>DETBOI l 571,7S4 (1916)</t>
  </si>
  <si>
    <t>SAULT STK</t>
  </si>
  <si>
    <t>ST AM BAUGH</t>
  </si>
  <si>
    <t>OREENVILIE</t>
  </si>
  <si>
    <t>HATTISBURG</t>
  </si>
  <si>
    <t>HI99UUK1</t>
  </si>
  <si>
    <t>ST JOSEPH</t>
  </si>
  <si>
    <t>HEDALIA</t>
  </si>
  <si>
    <t>DOVER</t>
  </si>
  <si>
    <t>ALLENHURST</t>
  </si>
  <si>
    <t>NEW BRUNSWICK</t>
  </si>
  <si>
    <t>PHILLIFSBURG</t>
  </si>
  <si>
    <t>RED RANK</t>
  </si>
  <si>
    <t>TRENTON</t>
  </si>
  <si>
    <t>LAS YEOAS</t>
  </si>
  <si>
    <t>AMSTERDAM</t>
  </si>
  <si>
    <t>BAS,LSTON</t>
  </si>
  <si>
    <t>BEACON, 10,S25 (1915)</t>
  </si>
  <si>
    <t>HORN ELL</t>
  </si>
  <si>
    <t>NORTHPORT</t>
  </si>
  <si>
    <t>OGDENS BURG</t>
  </si>
  <si>
    <t>OLEAN</t>
  </si>
  <si>
    <t>1-5 NORTH CAROLINA</t>
  </si>
  <si>
    <t>CAMBRIDGE D1V</t>
  </si>
  <si>
    <t>COSHOCTON</t>
  </si>
  <si>
    <t>DEN NISON</t>
  </si>
  <si>
    <t>FORT LORAMIE</t>
  </si>
  <si>
    <t>' LIMA</t>
  </si>
  <si>
    <t>HEBRON PWR STA________3 a</t>
  </si>
  <si>
    <t>TOLEIX)</t>
  </si>
  <si>
    <t>McALESTER</t>
  </si>
  <si>
    <t>MUSKOGEE</t>
  </si>
  <si>
    <t>aHpts^stDAHs7^\(E-RSITV OF MICHIGAN</t>
  </si>
  <si>
    <t>OKMULGEE, 6,000</t>
  </si>
  <si>
    <t>144 PENNSYLVANIA</t>
  </si>
  <si>
    <t>BOYKRTOWN</t>
  </si>
  <si>
    <t>4 COATESY1UE</t>
  </si>
  <si>
    <t>COREY</t>
  </si>
  <si>
    <t>CLIFTON HEIGHTS</t>
  </si>
  <si>
    <t>DOY LEST OWN</t>
  </si>
  <si>
    <t>ELK LICK</t>
  </si>
  <si>
    <t>GIRARD VILLK</t>
  </si>
  <si>
    <t>LEECHBURG</t>
  </si>
  <si>
    <t>MEDIA</t>
  </si>
  <si>
    <t>MONTOURSVILLE</t>
  </si>
  <si>
    <t>(See No</t>
  </si>
  <si>
    <t>V*HILADHLPHI A</t>
  </si>
  <si>
    <t>POTTSVILLE</t>
  </si>
  <si>
    <t>SHAMOK1N</t>
  </si>
  <si>
    <t>TAMAQUA</t>
  </si>
  <si>
    <t>WILKES-BAEKE</t>
  </si>
  <si>
    <t>Tenn</t>
  </si>
  <si>
    <t>AMABILLO</t>
  </si>
  <si>
    <t>BROWNSVILLE</t>
  </si>
  <si>
    <t>OGDEN* 31,404 (1916)</t>
  </si>
  <si>
    <t>MONTPELIER</t>
  </si>
  <si>
    <t>NORFOLK* S9,612 (1916)</t>
  </si>
  <si>
    <t>YAKIMA</t>
  </si>
  <si>
    <t>LEWISBURG</t>
  </si>
  <si>
    <t>SISTERSVILLE* 2,6S4</t>
  </si>
  <si>
    <t>WELLSBURG</t>
  </si>
  <si>
    <t>BELOIT</t>
  </si>
  <si>
    <t>CEDARBCRG</t>
  </si>
  <si>
    <t>EAIJ CLAIRE</t>
  </si>
  <si>
    <t>WISCONSIN</t>
  </si>
  <si>
    <t>CHEYENNE* 11,320</t>
  </si>
  <si>
    <t>ARGENT A</t>
  </si>
  <si>
    <t>BUBKKA SPRINGS</t>
  </si>
  <si>
    <t>HOT SPRINGS, 17,2SS(1916)</t>
  </si>
  <si>
    <t>WALNUT RIDGK</t>
  </si>
  <si>
    <t>OAKLAND, 10S,604 (1016)</t>
  </si>
  <si>
    <t>SAN PEDRQ</t>
  </si>
  <si>
    <t>BOULDSR</t>
  </si>
  <si>
    <t>NEW LONDON, 20</t>
  </si>
  <si>
    <t>FBRNANDINA</t>
  </si>
  <si>
    <t>KBY WEST</t>
  </si>
  <si>
    <t>VALDOST A</t>
  </si>
  <si>
    <t>CALDWELL</t>
  </si>
  <si>
    <t>COCUR D'ALENE</t>
  </si>
  <si>
    <t>DEKALB</t>
  </si>
  <si>
    <t>MABION</t>
  </si>
  <si>
    <t>CRAWFORDSVIIXE</t>
  </si>
  <si>
    <t>EVANSVIIXE</t>
  </si>
  <si>
    <t>KENDALLVILLE</t>
  </si>
  <si>
    <t>LOGANSFORT</t>
  </si>
  <si>
    <t>SOOTTSBURG</t>
  </si>
  <si>
    <t>SAIjINA</t>
  </si>
  <si>
    <t>PRESQUE ISLE, 6,179</t>
  </si>
  <si>
    <t>SKOWHEGAN, 5,S41</t>
  </si>
  <si>
    <t>HOLYOKE</t>
  </si>
  <si>
    <t>BENTON HARBOR 10,SSS (1916)</t>
  </si>
  <si>
    <t>DETROIT 671,7S4 (1916)</t>
  </si>
  <si>
    <t>ESC AN ABA</t>
  </si>
  <si>
    <t>IRONWOOD* 14,779 (1916)</t>
  </si>
  <si>
    <t>ISHPEMINO</t>
  </si>
  <si>
    <t>SAUI/T STE</t>
  </si>
  <si>
    <t>THIEF RITER FALLS</t>
  </si>
  <si>
    <t>ASBUKY PARK</t>
  </si>
  <si>
    <t>CRANFORD</t>
  </si>
  <si>
    <t>PLEAS ANT VILLE</t>
  </si>
  <si>
    <t>NEW JERSET</t>
  </si>
  <si>
    <t>WEST HOBOKEN</t>
  </si>
  <si>
    <t>LAS YJEGAS</t>
  </si>
  <si>
    <t>BALLSTON</t>
  </si>
  <si>
    <t>BEACON, 10,S25 (1916)</t>
  </si>
  <si>
    <t>COOPEBSTOWN</t>
  </si>
  <si>
    <t>COBNING</t>
  </si>
  <si>
    <t>KINGSTON 26,354</t>
  </si>
  <si>
    <t>OGDENSBURO</t>
  </si>
  <si>
    <t>NOBTHPOBT</t>
  </si>
  <si>
    <t>SARATOGA SPRINGS</t>
  </si>
  <si>
    <t>WILLIAMSVILLE</t>
  </si>
  <si>
    <t>CHARLOTTE, 3Â»</t>
  </si>
  <si>
    <t>WAHPETON</t>
  </si>
  <si>
    <t>FORT LORA1HIE</t>
  </si>
  <si>
    <t>NEW PHILADELPHIA</t>
  </si>
  <si>
    <t>ZANESVILLE PWR</t>
  </si>
  <si>
    <t>CHICK ASH A</t>
  </si>
  <si>
    <t>ZANESVIIiliE</t>
  </si>
  <si>
    <t>PORTLAND STA</t>
  </si>
  <si>
    <t>BLUE BALL</t>
  </si>
  <si>
    <t>BOYERTOWN</t>
  </si>
  <si>
    <t>CARL1SLS</t>
  </si>
  <si>
    <t>OOATESYILLE</t>
  </si>
  <si>
    <t>^ ELIZABETHTOWN</t>
  </si>
  <si>
    <t>GIRARDVILLE</t>
  </si>
  <si>
    <t>HERSHBY</t>
  </si>
  <si>
    <t>HUMMELSTOWN</t>
  </si>
  <si>
    <t>LANSFORD</t>
  </si>
  <si>
    <t>LEHGHBUBG</t>
  </si>
  <si>
    <t>McKEBSPOBT</t>
  </si>
  <si>
    <t>MILLERS VILLE</t>
  </si>
  <si>
    <t>PITTSBURGH, 579,090 (1916)</t>
  </si>
  <si>
    <t>FUNXSUTAWNEY</t>
  </si>
  <si>
    <t>STROUDSBURG, tot</t>
  </si>
  <si>
    <t>TOWER CITY</t>
  </si>
  <si>
    <t>Philippine Islands</t>
  </si>
  <si>
    <t>Puerto Rico</t>
  </si>
  <si>
    <t>WOONSOCKET</t>
  </si>
  <si>
    <t>CORPUS CHR1STI</t>
  </si>
  <si>
    <t>FOBT WORTH, 104,562 (1916)</t>
  </si>
  <si>
    <t>CLABKSTON</t>
  </si>
  <si>
    <t>SEATTLE 34S,639 (1916)</t>
  </si>
  <si>
    <t>CEDAEBUBG</t>
  </si>
  <si>
    <t>GREEN BAT</t>
  </si>
  <si>
    <t>Wash</t>
  </si>
  <si>
    <t>Wyo</t>
  </si>
  <si>
    <t>Nev</t>
  </si>
  <si>
    <t>Sum of Miles</t>
  </si>
  <si>
    <t>Ala</t>
  </si>
  <si>
    <t>Cal</t>
  </si>
  <si>
    <t>Can</t>
  </si>
  <si>
    <t>Col</t>
  </si>
  <si>
    <t>Del</t>
  </si>
  <si>
    <t>Idaho</t>
  </si>
  <si>
    <t>Ill</t>
  </si>
  <si>
    <t>Kan</t>
  </si>
  <si>
    <t>Mich</t>
  </si>
  <si>
    <t>Minn</t>
  </si>
  <si>
    <t>Mississippi</t>
  </si>
  <si>
    <t>Mont</t>
  </si>
  <si>
    <t>Neb</t>
  </si>
  <si>
    <t>Ohio</t>
  </si>
  <si>
    <t>Ore</t>
  </si>
  <si>
    <t>Que</t>
  </si>
  <si>
    <t>Tex</t>
  </si>
  <si>
    <t>Wis</t>
  </si>
  <si>
    <t>Man</t>
  </si>
  <si>
    <t>Cuba</t>
  </si>
  <si>
    <t>Hawaii</t>
  </si>
  <si>
    <t>Porto Rico</t>
  </si>
  <si>
    <t>Okla</t>
  </si>
  <si>
    <t>Newfoundland</t>
  </si>
  <si>
    <t>III</t>
  </si>
  <si>
    <t>N.Y</t>
  </si>
  <si>
    <t>N.C</t>
  </si>
  <si>
    <t>N. F</t>
  </si>
  <si>
    <t>Alberta</t>
  </si>
  <si>
    <t>Barbados</t>
  </si>
  <si>
    <t>Haiti</t>
  </si>
  <si>
    <t>Philippines</t>
  </si>
  <si>
    <t>Alta</t>
  </si>
  <si>
    <t>B.C</t>
  </si>
  <si>
    <t>Saskatchewan</t>
  </si>
  <si>
    <t>S.C</t>
  </si>
  <si>
    <t>Sask</t>
  </si>
  <si>
    <t>Colorado</t>
  </si>
  <si>
    <t>Students</t>
  </si>
  <si>
    <t>Mine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</si>
</sst>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_);[Red]\-General_)"/>
  </numFmts>
  <fonts count="17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Geneva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9"/>
      <color rgb="FF000000"/>
      <name val="Arimo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0" fontId="1" fillId="0" borderId="0"/>
    <xf numFmtId="164" fontId="2" fillId="0" borderId="0"/>
    <xf numFmtId="0" fontId="3" fillId="0" borderId="0"/>
    <xf numFmtId="164" fontId="5" fillId="0" borderId="0"/>
    <xf numFmtId="0" fontId="6" fillId="0" borderId="0"/>
    <xf numFmtId="0" fontId="7" fillId="0" borderId="0">
      <alignment vertical="center"/>
    </xf>
    <xf numFmtId="0" fontId="9" fillId="3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11" fillId="5" borderId="1" applyNumberFormat="0" applyAlignment="0" applyProtection="0">
      <alignment vertical="center"/>
    </xf>
    <xf numFmtId="0" fontId="13" fillId="4" borderId="0" applyNumberFormat="0" applyBorder="0" applyAlignment="0" applyProtection="0">
      <alignment vertical="center"/>
    </xf>
  </cellStyleXfs>
  <cellXfs count="41">
    <xf numFmtId="0" fontId="0" fillId="0" borderId="0" xfId="0"/>
    <xf numFmtId="0" fontId="4" fillId="0" borderId="0" xfId="0" applyFont="1" applyFill="1" applyBorder="1" applyAlignment="1"/>
    <xf numFmtId="0" fontId="4" fillId="0" borderId="0" xfId="1" applyFont="1" applyFill="1" applyBorder="1" applyAlignment="1"/>
    <xf numFmtId="0" fontId="0" fillId="0" borderId="0" xfId="1" applyFont="1" applyFill="1" applyBorder="1" applyAlignment="1"/>
    <xf numFmtId="0" fontId="0" fillId="0" borderId="0" xfId="3" applyFont="1" applyFill="1" applyBorder="1" applyAlignment="1"/>
    <xf numFmtId="0" fontId="4" fillId="0" borderId="0" xfId="3" applyFont="1" applyFill="1" applyBorder="1" applyAlignment="1"/>
    <xf numFmtId="2" fontId="4" fillId="0" borderId="0" xfId="3" applyNumberFormat="1" applyFont="1" applyFill="1" applyBorder="1" applyAlignment="1"/>
    <xf numFmtId="0" fontId="4" fillId="0" borderId="0" xfId="4" applyNumberFormat="1" applyFont="1" applyFill="1" applyBorder="1" applyAlignment="1"/>
    <xf numFmtId="0" fontId="0" fillId="0" borderId="0" xfId="5" applyFont="1" applyFill="1" applyBorder="1" applyAlignment="1"/>
    <xf numFmtId="0" fontId="0" fillId="0" borderId="0" xfId="6" applyFont="1" applyFill="1" applyBorder="1" applyAlignment="1"/>
    <xf numFmtId="0" fontId="8" fillId="0" borderId="0" xfId="8" applyFont="1" applyFill="1" applyBorder="1" applyAlignment="1"/>
    <xf numFmtId="0" fontId="12" fillId="0" borderId="0" xfId="0" applyFont="1" applyFill="1" applyBorder="1" applyAlignment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4" fontId="14" fillId="0" borderId="0" xfId="0" applyNumberFormat="1" applyFont="1" applyFill="1" applyBorder="1" applyAlignment="1"/>
    <xf numFmtId="2" fontId="4" fillId="0" borderId="0" xfId="0" applyNumberFormat="1" applyFont="1" applyFill="1" applyBorder="1" applyAlignment="1"/>
    <xf numFmtId="0" fontId="9" fillId="0" borderId="0" xfId="7" applyFont="1" applyFill="1" applyBorder="1" applyAlignment="1"/>
    <xf numFmtId="0" fontId="15" fillId="0" borderId="0" xfId="3" applyFont="1" applyFill="1" applyBorder="1" applyAlignment="1"/>
    <xf numFmtId="0" fontId="0" fillId="0" borderId="0" xfId="0" applyFont="1" applyFill="1" applyBorder="1" applyAlignment="1">
      <alignment wrapText="1"/>
    </xf>
    <xf numFmtId="0" fontId="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0" fillId="0" borderId="0" xfId="0" applyFont="1" applyFill="1" applyBorder="1" applyAlignment="1">
      <alignment vertical="top"/>
    </xf>
    <xf numFmtId="0" fontId="0" fillId="0" borderId="0" xfId="0" applyFont="1" applyFill="1" applyBorder="1"/>
    <xf numFmtId="0" fontId="0" fillId="0" borderId="0" xfId="1" applyFont="1" applyFill="1" applyBorder="1"/>
    <xf numFmtId="0" fontId="14" fillId="0" borderId="0" xfId="0" applyFont="1" applyFill="1" applyBorder="1"/>
    <xf numFmtId="4" fontId="14" fillId="0" borderId="0" xfId="0" applyNumberFormat="1" applyFont="1" applyFill="1" applyBorder="1"/>
    <xf numFmtId="0" fontId="0" fillId="0" borderId="0" xfId="3" applyFont="1" applyFill="1" applyBorder="1"/>
    <xf numFmtId="0" fontId="8" fillId="0" borderId="0" xfId="8" applyFont="1" applyFill="1" applyBorder="1">
      <alignment vertical="center"/>
    </xf>
    <xf numFmtId="2" fontId="4" fillId="0" borderId="0" xfId="0" applyNumberFormat="1" applyFont="1" applyFill="1" applyBorder="1" applyAlignment="1">
      <alignment horizontal="right"/>
    </xf>
    <xf numFmtId="0" fontId="1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vertical="top"/>
    </xf>
    <xf numFmtId="0" fontId="4" fillId="0" borderId="0" xfId="0" applyFont="1" applyFill="1" applyBorder="1"/>
    <xf numFmtId="2" fontId="0" fillId="0" borderId="0" xfId="0" applyNumberFormat="1" applyFont="1" applyFill="1" applyBorder="1"/>
    <xf numFmtId="0" fontId="4" fillId="0" borderId="0" xfId="1" applyFont="1" applyFill="1" applyBorder="1"/>
    <xf numFmtId="0" fontId="4" fillId="0" borderId="0" xfId="0" applyFont="1" applyFill="1" applyBorder="1" applyAlignment="1">
      <alignment horizontal="right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 wrapText="1"/>
    </xf>
    <xf numFmtId="0" fontId="0" fillId="0" borderId="0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1">
    <cellStyle name="Bad 2" xfId="7" xr:uid="{E7ECA417-2BDB-498D-A054-1F6BB167AA94}"/>
    <cellStyle name="Calculation 2" xfId="9" xr:uid="{65668946-A56B-4B66-A305-657F17FE0DF2}"/>
    <cellStyle name="Good 2" xfId="8" xr:uid="{ED5C509B-4862-47E8-A32A-0F47738AB5DE}"/>
    <cellStyle name="Neutral 2" xfId="10" xr:uid="{C76223B2-DC51-4ECB-BC71-AC716A460161}"/>
    <cellStyle name="Normal" xfId="0" builtinId="0"/>
    <cellStyle name="Normal 2" xfId="1" xr:uid="{28F02FA5-DFA8-4EA9-9C42-79266A1411F9}"/>
    <cellStyle name="Normal 2 2" xfId="3" xr:uid="{5470333E-4B94-4040-9651-52F7AF8513FD}"/>
    <cellStyle name="Normal 3" xfId="2" xr:uid="{C991E164-5437-4B49-A1BF-0D429719F932}"/>
    <cellStyle name="Normal 4" xfId="4" xr:uid="{9D887774-635C-4255-9C77-C008BF020762}"/>
    <cellStyle name="Normal 5" xfId="5" xr:uid="{4DD3739C-5F0F-496E-9B4D-1B1A0C95C61B}"/>
    <cellStyle name="Normal 6" xfId="6" xr:uid="{B66D0E7B-AABE-44B8-8A78-732CA7907895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Wisconsin</a:t>
            </a:r>
          </a:p>
        </c:rich>
      </c:tx>
      <c:layout>
        <c:manualLayout>
          <c:xMode val="edge"/>
          <c:yMode val="edge"/>
          <c:x val="0.45426306691074769"/>
          <c:y val="2.13333273607482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Student's work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charts!$A$2:$A$23</c:f>
              <c:numCache>
                <c:formatCode>General</c:formatCode>
                <c:ptCount val="22"/>
                <c:pt idx="0">
                  <c:v>1894</c:v>
                </c:pt>
                <c:pt idx="1">
                  <c:v>1898</c:v>
                </c:pt>
                <c:pt idx="2">
                  <c:v>1899</c:v>
                </c:pt>
                <c:pt idx="3">
                  <c:v>1900</c:v>
                </c:pt>
                <c:pt idx="4">
                  <c:v>1901</c:v>
                </c:pt>
                <c:pt idx="5">
                  <c:v>1902</c:v>
                </c:pt>
                <c:pt idx="6">
                  <c:v>1903</c:v>
                </c:pt>
                <c:pt idx="7">
                  <c:v>1904</c:v>
                </c:pt>
                <c:pt idx="8">
                  <c:v>1905</c:v>
                </c:pt>
                <c:pt idx="9">
                  <c:v>1906</c:v>
                </c:pt>
                <c:pt idx="10">
                  <c:v>1907</c:v>
                </c:pt>
                <c:pt idx="11">
                  <c:v>1908</c:v>
                </c:pt>
                <c:pt idx="12">
                  <c:v>1909</c:v>
                </c:pt>
                <c:pt idx="13">
                  <c:v>1910</c:v>
                </c:pt>
                <c:pt idx="14">
                  <c:v>1911</c:v>
                </c:pt>
                <c:pt idx="15">
                  <c:v>1912</c:v>
                </c:pt>
                <c:pt idx="16">
                  <c:v>1913</c:v>
                </c:pt>
                <c:pt idx="17">
                  <c:v>1914</c:v>
                </c:pt>
                <c:pt idx="18">
                  <c:v>1917</c:v>
                </c:pt>
                <c:pt idx="19">
                  <c:v>1918</c:v>
                </c:pt>
                <c:pt idx="20">
                  <c:v>1919</c:v>
                </c:pt>
                <c:pt idx="21">
                  <c:v>1920</c:v>
                </c:pt>
              </c:numCache>
            </c:numRef>
          </c:xVal>
          <c:yVal>
            <c:numRef>
              <c:f>charts!$B$2:$B$23</c:f>
              <c:numCache>
                <c:formatCode>General</c:formatCode>
                <c:ptCount val="22"/>
                <c:pt idx="0">
                  <c:v>258.38</c:v>
                </c:pt>
                <c:pt idx="1">
                  <c:v>305.58</c:v>
                </c:pt>
                <c:pt idx="2">
                  <c:v>373.18</c:v>
                </c:pt>
                <c:pt idx="3">
                  <c:v>384.08</c:v>
                </c:pt>
                <c:pt idx="4">
                  <c:v>376.53</c:v>
                </c:pt>
                <c:pt idx="5">
                  <c:v>431.79</c:v>
                </c:pt>
                <c:pt idx="6">
                  <c:v>449.35</c:v>
                </c:pt>
                <c:pt idx="7">
                  <c:v>545.40000000000009</c:v>
                </c:pt>
                <c:pt idx="8">
                  <c:v>579.6</c:v>
                </c:pt>
                <c:pt idx="9">
                  <c:v>541.1</c:v>
                </c:pt>
                <c:pt idx="10">
                  <c:v>832.26</c:v>
                </c:pt>
                <c:pt idx="11">
                  <c:v>859.79000000000008</c:v>
                </c:pt>
                <c:pt idx="12">
                  <c:v>845.8900000000001</c:v>
                </c:pt>
                <c:pt idx="13">
                  <c:v>790.18999999999994</c:v>
                </c:pt>
                <c:pt idx="14">
                  <c:v>837.74</c:v>
                </c:pt>
                <c:pt idx="15">
                  <c:v>774.95</c:v>
                </c:pt>
                <c:pt idx="16">
                  <c:v>764.45</c:v>
                </c:pt>
                <c:pt idx="17">
                  <c:v>746.81000000000006</c:v>
                </c:pt>
                <c:pt idx="18">
                  <c:v>764.37899999999991</c:v>
                </c:pt>
                <c:pt idx="19">
                  <c:v>819.90800000000013</c:v>
                </c:pt>
                <c:pt idx="20">
                  <c:v>765.84799999999996</c:v>
                </c:pt>
                <c:pt idx="21">
                  <c:v>773.35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2D-49D1-9982-9A8187D14577}"/>
            </c:ext>
          </c:extLst>
        </c:ser>
        <c:ser>
          <c:idx val="1"/>
          <c:order val="1"/>
          <c:tx>
            <c:v>My work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charts!$A$2:$A$23</c:f>
              <c:numCache>
                <c:formatCode>General</c:formatCode>
                <c:ptCount val="22"/>
                <c:pt idx="0">
                  <c:v>1894</c:v>
                </c:pt>
                <c:pt idx="1">
                  <c:v>1898</c:v>
                </c:pt>
                <c:pt idx="2">
                  <c:v>1899</c:v>
                </c:pt>
                <c:pt idx="3">
                  <c:v>1900</c:v>
                </c:pt>
                <c:pt idx="4">
                  <c:v>1901</c:v>
                </c:pt>
                <c:pt idx="5">
                  <c:v>1902</c:v>
                </c:pt>
                <c:pt idx="6">
                  <c:v>1903</c:v>
                </c:pt>
                <c:pt idx="7">
                  <c:v>1904</c:v>
                </c:pt>
                <c:pt idx="8">
                  <c:v>1905</c:v>
                </c:pt>
                <c:pt idx="9">
                  <c:v>1906</c:v>
                </c:pt>
                <c:pt idx="10">
                  <c:v>1907</c:v>
                </c:pt>
                <c:pt idx="11">
                  <c:v>1908</c:v>
                </c:pt>
                <c:pt idx="12">
                  <c:v>1909</c:v>
                </c:pt>
                <c:pt idx="13">
                  <c:v>1910</c:v>
                </c:pt>
                <c:pt idx="14">
                  <c:v>1911</c:v>
                </c:pt>
                <c:pt idx="15">
                  <c:v>1912</c:v>
                </c:pt>
                <c:pt idx="16">
                  <c:v>1913</c:v>
                </c:pt>
                <c:pt idx="17">
                  <c:v>1914</c:v>
                </c:pt>
                <c:pt idx="18">
                  <c:v>1917</c:v>
                </c:pt>
                <c:pt idx="19">
                  <c:v>1918</c:v>
                </c:pt>
                <c:pt idx="20">
                  <c:v>1919</c:v>
                </c:pt>
                <c:pt idx="21">
                  <c:v>1920</c:v>
                </c:pt>
              </c:numCache>
            </c:numRef>
          </c:xVal>
          <c:yVal>
            <c:numRef>
              <c:f>charts!$D$2:$D$23</c:f>
              <c:numCache>
                <c:formatCode>General</c:formatCode>
                <c:ptCount val="22"/>
                <c:pt idx="0">
                  <c:v>275.13</c:v>
                </c:pt>
                <c:pt idx="1">
                  <c:v>343.58</c:v>
                </c:pt>
                <c:pt idx="2">
                  <c:v>372.58</c:v>
                </c:pt>
                <c:pt idx="3">
                  <c:v>384.08</c:v>
                </c:pt>
                <c:pt idx="4">
                  <c:v>376.53000000000003</c:v>
                </c:pt>
                <c:pt idx="5">
                  <c:v>414.29</c:v>
                </c:pt>
                <c:pt idx="6">
                  <c:v>479.35</c:v>
                </c:pt>
                <c:pt idx="7">
                  <c:v>545.40000000000009</c:v>
                </c:pt>
                <c:pt idx="8">
                  <c:v>579.6</c:v>
                </c:pt>
                <c:pt idx="9">
                  <c:v>635.6</c:v>
                </c:pt>
                <c:pt idx="10">
                  <c:v>832.26</c:v>
                </c:pt>
                <c:pt idx="11">
                  <c:v>888.99000000000012</c:v>
                </c:pt>
                <c:pt idx="12">
                  <c:v>739.3900000000001</c:v>
                </c:pt>
                <c:pt idx="13">
                  <c:v>849.18999999999994</c:v>
                </c:pt>
                <c:pt idx="14">
                  <c:v>837.7399999999999</c:v>
                </c:pt>
                <c:pt idx="15">
                  <c:v>594.44000000000005</c:v>
                </c:pt>
                <c:pt idx="16">
                  <c:v>629.99</c:v>
                </c:pt>
                <c:pt idx="17">
                  <c:v>760.1400000000001</c:v>
                </c:pt>
                <c:pt idx="18">
                  <c:v>719.20800000000008</c:v>
                </c:pt>
                <c:pt idx="19">
                  <c:v>891.57800000000009</c:v>
                </c:pt>
                <c:pt idx="20">
                  <c:v>734.19900000000007</c:v>
                </c:pt>
                <c:pt idx="21">
                  <c:v>754.10800000000006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B2D-49D1-9982-9A8187D14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594688"/>
        <c:axId val="618596328"/>
      </c:scatterChart>
      <c:valAx>
        <c:axId val="61859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96328"/>
        <c:crosses val="autoZero"/>
        <c:crossBetween val="midCat"/>
      </c:valAx>
      <c:valAx>
        <c:axId val="61859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594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536574</xdr:colOff>
      <xdr:row>3</xdr:row>
      <xdr:rowOff>41274</xdr:rowOff>
    </xdr:from>
    <xdr:to>
      <xdr:col>17</xdr:col>
      <xdr:colOff>50800</xdr:colOff>
      <xdr:row>22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09FA94-9742-4DAD-8192-0FBDC389FB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50801</xdr:colOff>
      <xdr:row>1</xdr:row>
      <xdr:rowOff>104076</xdr:rowOff>
    </xdr:from>
    <xdr:to>
      <xdr:col>8</xdr:col>
      <xdr:colOff>438151</xdr:colOff>
      <xdr:row>14</xdr:row>
      <xdr:rowOff>149409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54C66C2-1D3F-4F55-86CD-BA7946B0EA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0401" y="288226"/>
          <a:ext cx="4654550" cy="2439283"/>
        </a:xfrm>
        <a:prstGeom prst="rect">
          <a:avLst/>
        </a:prstGeom>
      </xdr:spPr>
    </xdr:pic>
    <xdr:clientData/>
  </xdr:twoCellAnchor>
  <xdr:twoCellAnchor editAs="oneCell">
    <xdr:from>
      <xdr:col>9</xdr:col>
      <xdr:colOff>203201</xdr:colOff>
      <xdr:row>1</xdr:row>
      <xdr:rowOff>158749</xdr:rowOff>
    </xdr:from>
    <xdr:to>
      <xdr:col>16</xdr:col>
      <xdr:colOff>577850</xdr:colOff>
      <xdr:row>15</xdr:row>
      <xdr:rowOff>124008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1B1F19D8-E7E0-4FBF-B59B-0CF7AB952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89601" y="342899"/>
          <a:ext cx="4641849" cy="2543359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419101</xdr:colOff>
      <xdr:row>18</xdr:row>
      <xdr:rowOff>171450</xdr:rowOff>
    </xdr:from>
    <xdr:to>
      <xdr:col>8</xdr:col>
      <xdr:colOff>565081</xdr:colOff>
      <xdr:row>33</xdr:row>
      <xdr:rowOff>41459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C84BFA6A-495B-4E36-909A-B324F08F2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9101" y="3486150"/>
          <a:ext cx="5022780" cy="2632259"/>
        </a:xfrm>
        <a:prstGeom prst="rect">
          <a:avLst/>
        </a:prstGeom>
      </xdr:spPr>
    </xdr:pic>
    <xdr:clientData/>
  </xdr:twoCellAnchor>
  <xdr:twoCellAnchor editAs="oneCell">
    <xdr:from>
      <xdr:col>0</xdr:col>
      <xdr:colOff>495301</xdr:colOff>
      <xdr:row>34</xdr:row>
      <xdr:rowOff>133350</xdr:rowOff>
    </xdr:from>
    <xdr:to>
      <xdr:col>8</xdr:col>
      <xdr:colOff>532229</xdr:colOff>
      <xdr:row>48</xdr:row>
      <xdr:rowOff>130359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2C22E079-4F32-40FD-A49D-72FEAB80A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95301" y="6394450"/>
          <a:ext cx="4913728" cy="2575109"/>
        </a:xfrm>
        <a:prstGeom prst="rect">
          <a:avLst/>
        </a:prstGeom>
      </xdr:spPr>
    </xdr:pic>
    <xdr:clientData/>
  </xdr:twoCellAnchor>
  <xdr:twoCellAnchor editAs="oneCell">
    <xdr:from>
      <xdr:col>10</xdr:col>
      <xdr:colOff>260350</xdr:colOff>
      <xdr:row>18</xdr:row>
      <xdr:rowOff>63500</xdr:rowOff>
    </xdr:from>
    <xdr:to>
      <xdr:col>18</xdr:col>
      <xdr:colOff>575966</xdr:colOff>
      <xdr:row>33</xdr:row>
      <xdr:rowOff>22409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1300AE6-79AB-49DB-B71E-C66808647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356350" y="3378200"/>
          <a:ext cx="5192416" cy="2721159"/>
        </a:xfrm>
        <a:prstGeom prst="rect">
          <a:avLst/>
        </a:prstGeom>
      </xdr:spPr>
    </xdr:pic>
    <xdr:clientData/>
  </xdr:twoCellAnchor>
  <xdr:twoCellAnchor editAs="oneCell">
    <xdr:from>
      <xdr:col>9</xdr:col>
      <xdr:colOff>374650</xdr:colOff>
      <xdr:row>34</xdr:row>
      <xdr:rowOff>1834</xdr:rowOff>
    </xdr:from>
    <xdr:to>
      <xdr:col>18</xdr:col>
      <xdr:colOff>464905</xdr:colOff>
      <xdr:row>49</xdr:row>
      <xdr:rowOff>162109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36AB4C41-DC53-41D7-863E-BA14FD7E1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61050" y="6262934"/>
          <a:ext cx="5576655" cy="2922525"/>
        </a:xfrm>
        <a:prstGeom prst="rect">
          <a:avLst/>
        </a:prstGeom>
      </xdr:spPr>
    </xdr:pic>
    <xdr:clientData/>
  </xdr:twoCellAnchor>
  <xdr:twoCellAnchor editAs="oneCell">
    <xdr:from>
      <xdr:col>0</xdr:col>
      <xdr:colOff>431800</xdr:colOff>
      <xdr:row>49</xdr:row>
      <xdr:rowOff>113960</xdr:rowOff>
    </xdr:from>
    <xdr:to>
      <xdr:col>8</xdr:col>
      <xdr:colOff>572018</xdr:colOff>
      <xdr:row>63</xdr:row>
      <xdr:rowOff>165099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8F4A65A9-0F27-4BAF-AB93-87C7F051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31800" y="9137310"/>
          <a:ext cx="5017018" cy="2629239"/>
        </a:xfrm>
        <a:prstGeom prst="rect">
          <a:avLst/>
        </a:prstGeom>
      </xdr:spPr>
    </xdr:pic>
    <xdr:clientData/>
  </xdr:twoCellAnchor>
  <xdr:twoCellAnchor editAs="oneCell">
    <xdr:from>
      <xdr:col>9</xdr:col>
      <xdr:colOff>304990</xdr:colOff>
      <xdr:row>51</xdr:row>
      <xdr:rowOff>133248</xdr:rowOff>
    </xdr:from>
    <xdr:to>
      <xdr:col>18</xdr:col>
      <xdr:colOff>465230</xdr:colOff>
      <xdr:row>67</xdr:row>
      <xdr:rowOff>146050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F9D1686-00D8-426D-80D7-F7530488A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791390" y="9524898"/>
          <a:ext cx="5646640" cy="2959202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65</xdr:row>
      <xdr:rowOff>160991</xdr:rowOff>
    </xdr:from>
    <xdr:to>
      <xdr:col>8</xdr:col>
      <xdr:colOff>604605</xdr:colOff>
      <xdr:row>80</xdr:row>
      <xdr:rowOff>104959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DDE91B2-C4B8-44CB-A70B-B172A6E50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17500" y="12130741"/>
          <a:ext cx="5163905" cy="2706218"/>
        </a:xfrm>
        <a:prstGeom prst="rect">
          <a:avLst/>
        </a:prstGeom>
      </xdr:spPr>
    </xdr:pic>
    <xdr:clientData/>
  </xdr:twoCellAnchor>
  <xdr:twoCellAnchor editAs="oneCell">
    <xdr:from>
      <xdr:col>9</xdr:col>
      <xdr:colOff>501650</xdr:colOff>
      <xdr:row>69</xdr:row>
      <xdr:rowOff>162519</xdr:rowOff>
    </xdr:from>
    <xdr:to>
      <xdr:col>18</xdr:col>
      <xdr:colOff>115655</xdr:colOff>
      <xdr:row>84</xdr:row>
      <xdr:rowOff>73209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4E51C9FE-35F6-451E-A494-0DEDCFB7C2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88050" y="12868869"/>
          <a:ext cx="5100405" cy="2672940"/>
        </a:xfrm>
        <a:prstGeom prst="rect">
          <a:avLst/>
        </a:prstGeom>
      </xdr:spPr>
    </xdr:pic>
    <xdr:clientData/>
  </xdr:twoCellAnchor>
  <xdr:twoCellAnchor editAs="oneCell">
    <xdr:from>
      <xdr:col>0</xdr:col>
      <xdr:colOff>330200</xdr:colOff>
      <xdr:row>83</xdr:row>
      <xdr:rowOff>3871</xdr:rowOff>
    </xdr:from>
    <xdr:to>
      <xdr:col>8</xdr:col>
      <xdr:colOff>153755</xdr:colOff>
      <xdr:row>96</xdr:row>
      <xdr:rowOff>73209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AF2C9652-441F-4839-845B-CD0805DC7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30200" y="15288321"/>
          <a:ext cx="4700355" cy="2463288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304800</xdr:colOff>
      <xdr:row>85</xdr:row>
      <xdr:rowOff>114911</xdr:rowOff>
    </xdr:from>
    <xdr:to>
      <xdr:col>18</xdr:col>
      <xdr:colOff>445855</xdr:colOff>
      <xdr:row>101</xdr:row>
      <xdr:rowOff>117659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9313A40-8AE2-426A-8A64-E3C2C5325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91200" y="15767661"/>
          <a:ext cx="5627455" cy="2949148"/>
        </a:xfrm>
        <a:prstGeom prst="rect">
          <a:avLst/>
        </a:prstGeom>
      </xdr:spPr>
    </xdr:pic>
    <xdr:clientData/>
  </xdr:twoCellAnchor>
  <xdr:twoCellAnchor editAs="oneCell">
    <xdr:from>
      <xdr:col>0</xdr:col>
      <xdr:colOff>279401</xdr:colOff>
      <xdr:row>98</xdr:row>
      <xdr:rowOff>18062</xdr:rowOff>
    </xdr:from>
    <xdr:to>
      <xdr:col>8</xdr:col>
      <xdr:colOff>596901</xdr:colOff>
      <xdr:row>112</xdr:row>
      <xdr:rowOff>162109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6D951CCD-BD59-4557-B54B-8E859A669C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79401" y="18064762"/>
          <a:ext cx="5194300" cy="2722147"/>
        </a:xfrm>
        <a:prstGeom prst="rect">
          <a:avLst/>
        </a:prstGeom>
      </xdr:spPr>
    </xdr:pic>
    <xdr:clientData/>
  </xdr:twoCellAnchor>
  <xdr:twoCellAnchor editAs="oneCell">
    <xdr:from>
      <xdr:col>9</xdr:col>
      <xdr:colOff>482600</xdr:colOff>
      <xdr:row>103</xdr:row>
      <xdr:rowOff>74740</xdr:rowOff>
    </xdr:from>
    <xdr:to>
      <xdr:col>18</xdr:col>
      <xdr:colOff>445855</xdr:colOff>
      <xdr:row>118</xdr:row>
      <xdr:rowOff>168459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05DF88B-1212-4074-A3C0-B690C0C06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69000" y="19042190"/>
          <a:ext cx="5449655" cy="2855969"/>
        </a:xfrm>
        <a:prstGeom prst="rect">
          <a:avLst/>
        </a:prstGeom>
      </xdr:spPr>
    </xdr:pic>
    <xdr:clientData/>
  </xdr:twoCellAnchor>
  <xdr:twoCellAnchor editAs="oneCell">
    <xdr:from>
      <xdr:col>0</xdr:col>
      <xdr:colOff>527051</xdr:colOff>
      <xdr:row>114</xdr:row>
      <xdr:rowOff>30593</xdr:rowOff>
    </xdr:from>
    <xdr:to>
      <xdr:col>8</xdr:col>
      <xdr:colOff>323851</xdr:colOff>
      <xdr:row>127</xdr:row>
      <xdr:rowOff>85909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49F6EBEE-9894-4823-95CF-4A849EEB98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27051" y="21023693"/>
          <a:ext cx="4673600" cy="2449266"/>
        </a:xfrm>
        <a:prstGeom prst="rect">
          <a:avLst/>
        </a:prstGeom>
      </xdr:spPr>
    </xdr:pic>
    <xdr:clientData/>
  </xdr:twoCellAnchor>
  <xdr:twoCellAnchor editAs="oneCell">
    <xdr:from>
      <xdr:col>9</xdr:col>
      <xdr:colOff>374650</xdr:colOff>
      <xdr:row>120</xdr:row>
      <xdr:rowOff>108696</xdr:rowOff>
    </xdr:from>
    <xdr:to>
      <xdr:col>17</xdr:col>
      <xdr:colOff>431800</xdr:colOff>
      <xdr:row>134</xdr:row>
      <xdr:rowOff>116303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E4809F2E-EBDB-4BA1-A8F8-62CB83AB2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861050" y="22206696"/>
          <a:ext cx="4933950" cy="2585707"/>
        </a:xfrm>
        <a:prstGeom prst="rect">
          <a:avLst/>
        </a:prstGeom>
      </xdr:spPr>
    </xdr:pic>
    <xdr:clientData/>
  </xdr:twoCellAnchor>
  <xdr:twoCellAnchor editAs="oneCell">
    <xdr:from>
      <xdr:col>0</xdr:col>
      <xdr:colOff>438150</xdr:colOff>
      <xdr:row>129</xdr:row>
      <xdr:rowOff>0</xdr:rowOff>
    </xdr:from>
    <xdr:to>
      <xdr:col>8</xdr:col>
      <xdr:colOff>402377</xdr:colOff>
      <xdr:row>142</xdr:row>
      <xdr:rowOff>143059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755FBB15-07ED-4388-B220-3B83A0ED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438150" y="23755350"/>
          <a:ext cx="4841027" cy="2537009"/>
        </a:xfrm>
        <a:prstGeom prst="rect">
          <a:avLst/>
        </a:prstGeom>
      </xdr:spPr>
    </xdr:pic>
    <xdr:clientData/>
  </xdr:twoCellAnchor>
  <xdr:twoCellAnchor editAs="oneCell">
    <xdr:from>
      <xdr:col>9</xdr:col>
      <xdr:colOff>304800</xdr:colOff>
      <xdr:row>136</xdr:row>
      <xdr:rowOff>43024</xdr:rowOff>
    </xdr:from>
    <xdr:to>
      <xdr:col>18</xdr:col>
      <xdr:colOff>134705</xdr:colOff>
      <xdr:row>151</xdr:row>
      <xdr:rowOff>66859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F8C978DA-CC31-4634-867F-5553FAE31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791200" y="25087424"/>
          <a:ext cx="5316305" cy="2786085"/>
        </a:xfrm>
        <a:prstGeom prst="rect">
          <a:avLst/>
        </a:prstGeom>
      </xdr:spPr>
    </xdr:pic>
    <xdr:clientData/>
  </xdr:twoCellAnchor>
  <xdr:twoCellAnchor editAs="oneCell">
    <xdr:from>
      <xdr:col>0</xdr:col>
      <xdr:colOff>400050</xdr:colOff>
      <xdr:row>144</xdr:row>
      <xdr:rowOff>38100</xdr:rowOff>
    </xdr:from>
    <xdr:to>
      <xdr:col>9</xdr:col>
      <xdr:colOff>130299</xdr:colOff>
      <xdr:row>159</xdr:row>
      <xdr:rowOff>9709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41EF4D74-10A3-46F8-B91E-69F3ACF991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400050" y="26555700"/>
          <a:ext cx="5216649" cy="2733859"/>
        </a:xfrm>
        <a:prstGeom prst="rect">
          <a:avLst/>
        </a:prstGeom>
      </xdr:spPr>
    </xdr:pic>
    <xdr:clientData/>
  </xdr:twoCellAnchor>
  <xdr:twoCellAnchor editAs="oneCell">
    <xdr:from>
      <xdr:col>9</xdr:col>
      <xdr:colOff>508000</xdr:colOff>
      <xdr:row>152</xdr:row>
      <xdr:rowOff>116473</xdr:rowOff>
    </xdr:from>
    <xdr:to>
      <xdr:col>18</xdr:col>
      <xdr:colOff>452205</xdr:colOff>
      <xdr:row>168</xdr:row>
      <xdr:rowOff>16059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2154066-4EE1-41A7-8DA7-1F8A2FD27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5994400" y="28107273"/>
          <a:ext cx="5430605" cy="2845986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127000</xdr:colOff>
      <xdr:row>160</xdr:row>
      <xdr:rowOff>88900</xdr:rowOff>
    </xdr:from>
    <xdr:to>
      <xdr:col>9</xdr:col>
      <xdr:colOff>212395</xdr:colOff>
      <xdr:row>174</xdr:row>
      <xdr:rowOff>111309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AB190335-2246-48BC-BA80-84E8A1870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6600" y="29552900"/>
          <a:ext cx="4962195" cy="2600509"/>
        </a:xfrm>
        <a:prstGeom prst="rect">
          <a:avLst/>
        </a:prstGeom>
      </xdr:spPr>
    </xdr:pic>
    <xdr:clientData/>
  </xdr:twoCellAnchor>
  <xdr:twoCellAnchor editAs="oneCell">
    <xdr:from>
      <xdr:col>0</xdr:col>
      <xdr:colOff>349250</xdr:colOff>
      <xdr:row>175</xdr:row>
      <xdr:rowOff>127000</xdr:rowOff>
    </xdr:from>
    <xdr:to>
      <xdr:col>9</xdr:col>
      <xdr:colOff>309719</xdr:colOff>
      <xdr:row>191</xdr:row>
      <xdr:rowOff>35109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2F7BC439-FEAD-4C8B-BF92-B37B2542E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349250" y="32353250"/>
          <a:ext cx="5446869" cy="2854509"/>
        </a:xfrm>
        <a:prstGeom prst="rect">
          <a:avLst/>
        </a:prstGeom>
      </xdr:spPr>
    </xdr:pic>
    <xdr:clientData/>
  </xdr:twoCellAnchor>
  <xdr:twoCellAnchor editAs="oneCell">
    <xdr:from>
      <xdr:col>9</xdr:col>
      <xdr:colOff>603250</xdr:colOff>
      <xdr:row>171</xdr:row>
      <xdr:rowOff>78136</xdr:rowOff>
    </xdr:from>
    <xdr:to>
      <xdr:col>18</xdr:col>
      <xdr:colOff>293455</xdr:colOff>
      <xdr:row>186</xdr:row>
      <xdr:rowOff>28759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B77BFE8A-194A-48FF-8132-9D3BD546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089650" y="31567786"/>
          <a:ext cx="5176605" cy="2712873"/>
        </a:xfrm>
        <a:prstGeom prst="rect">
          <a:avLst/>
        </a:prstGeom>
      </xdr:spPr>
    </xdr:pic>
    <xdr:clientData/>
  </xdr:twoCellAnchor>
  <xdr:twoCellAnchor editAs="oneCell">
    <xdr:from>
      <xdr:col>0</xdr:col>
      <xdr:colOff>603251</xdr:colOff>
      <xdr:row>192</xdr:row>
      <xdr:rowOff>95250</xdr:rowOff>
    </xdr:from>
    <xdr:to>
      <xdr:col>9</xdr:col>
      <xdr:colOff>491019</xdr:colOff>
      <xdr:row>207</xdr:row>
      <xdr:rowOff>149409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DDF8665-AE88-4858-8A28-A39F76A02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03251" y="35452050"/>
          <a:ext cx="5374168" cy="2816409"/>
        </a:xfrm>
        <a:prstGeom prst="rect">
          <a:avLst/>
        </a:prstGeom>
      </xdr:spPr>
    </xdr:pic>
    <xdr:clientData/>
  </xdr:twoCellAnchor>
  <xdr:twoCellAnchor editAs="oneCell">
    <xdr:from>
      <xdr:col>10</xdr:col>
      <xdr:colOff>158750</xdr:colOff>
      <xdr:row>187</xdr:row>
      <xdr:rowOff>91888</xdr:rowOff>
    </xdr:from>
    <xdr:to>
      <xdr:col>19</xdr:col>
      <xdr:colOff>464905</xdr:colOff>
      <xdr:row>203</xdr:row>
      <xdr:rowOff>181159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67753F9A-89C2-4CE1-9F27-28DEA66BC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254750" y="34527938"/>
          <a:ext cx="5792555" cy="30356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oang Li" id="{D78E0F18-9160-4C4B-8018-D64BDA46FF71}" userId="b626f1e3c1e61ad3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oang Li" refreshedDate="44467.502996875002" createdVersion="7" refreshedVersion="7" minRefreshableVersion="3" recordCount="10764" xr:uid="{CF2EC44B-DFBC-4386-9FEF-06F08C94B16C}">
  <cacheSource type="worksheet">
    <worksheetSource ref="A1:F10765" sheet="students_work"/>
  </cacheSource>
  <cacheFields count="6">
    <cacheField name="Year" numFmtId="0">
      <sharedItems containsSemiMixedTypes="0" containsString="0" containsNumber="1" containsInteger="1" minValue="1894" maxValue="1920" count="23">
        <n v="1894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7"/>
        <n v="1918"/>
        <n v="1919"/>
        <n v="1920"/>
      </sharedItems>
    </cacheField>
    <cacheField name="State" numFmtId="0">
      <sharedItems count="28">
        <s v="New Jersey"/>
        <s v="Virginia"/>
        <s v="Georgia"/>
        <s v="Missouri"/>
        <s v="Kentucky"/>
        <s v="Alabama"/>
        <s v="Connecticut"/>
        <s v="Florida"/>
        <s v="Maryland"/>
        <s v="Michigan"/>
        <s v="Louisiana"/>
        <s v="New York"/>
        <s v="Minnesota"/>
        <s v="Vermont"/>
        <s v="California"/>
        <s v="Tennessee"/>
        <s v="Washington"/>
        <s v="Indiana"/>
        <s v="Wisconsin"/>
        <s v="Illinois"/>
        <s v="Oregon"/>
        <s v="Iowa"/>
        <s v="Texas"/>
        <s v="North Carolina"/>
        <s v="Oklahoma"/>
        <s v="South Dakota"/>
        <s v="North Dakota"/>
        <s v="West Virginia"/>
      </sharedItems>
    </cacheField>
    <cacheField name="City" numFmtId="0">
      <sharedItems containsBlank="1" containsMixedTypes="1" containsNumber="1" containsInteger="1" minValue="1911" maxValue="1911" count="609">
        <s v="Asbury Park"/>
        <s v="Atlantic City"/>
        <s v="Brigantine Beach"/>
        <s v="Camden"/>
        <s v="Cape May"/>
        <s v="Elizabeth"/>
        <s v="Jersey City"/>
        <s v="Newark"/>
        <s v="Keyport"/>
        <s v="Millville"/>
        <s v="Mount Holly"/>
        <s v="New Brunswick"/>
        <s v="Orange"/>
        <s v="Paterson"/>
        <s v="Phillipsburg"/>
        <s v="Plainfield"/>
        <s v="Rutherford"/>
        <s v="Trenton"/>
        <s v="LYNCHBURG"/>
        <s v="Petersburg"/>
        <s v="Richmond"/>
        <s v="Americus"/>
        <s v="Athens"/>
        <s v="Augusta"/>
        <s v="Macon"/>
        <s v="Rome"/>
        <s v="Savannah"/>
        <s v="Columbus"/>
        <s v="Albany"/>
        <s v="Brunswick"/>
        <s v="Covington"/>
        <s v="Gainesville"/>
        <m/>
        <s v="Kansas City"/>
        <s v="SPRINGFIELD, MO."/>
        <s v="WEBB CITY, MO."/>
        <s v="St Louis"/>
        <s v="Bowling Green"/>
        <s v="Henderson"/>
        <s v="Frankfort"/>
        <s v="Lexington"/>
        <s v="Louisville"/>
        <s v="Maysville"/>
        <s v="Paducah"/>
        <s v="Anniston"/>
        <s v="Birmingham"/>
        <s v="Blountsville"/>
        <s v="Gadsden"/>
        <s v="Huntsville"/>
        <s v="Mobile"/>
        <s v="Montgomery"/>
        <s v="New Decatur"/>
        <s v="Selma"/>
        <s v="Sheffield"/>
        <s v="Tuscaloosa"/>
        <s v="Union Springs"/>
        <s v="Bridgeport"/>
        <s v="Danbury"/>
        <s v="Derby"/>
        <s v="Hartford"/>
        <s v="Meriden"/>
        <s v="New Haven"/>
        <s v="New London"/>
        <s v="Norwich"/>
        <s v="Stamford"/>
        <s v="New Britain"/>
        <s v="Norwalk"/>
        <s v="Fort Meade"/>
        <s v="Jacksonville"/>
        <s v="Key West"/>
        <s v="Tampa"/>
        <s v="Palatka"/>
        <s v="Orlando"/>
        <s v="Baltimore"/>
        <s v="Bay Ridge"/>
        <s v="Cumberland"/>
        <s v="New Orleans"/>
        <s v="Shreveport"/>
        <s v="Lake Charles"/>
        <s v="Baton Rouge"/>
        <s v="Amsterdam"/>
        <s v="Auburn"/>
        <s v="Babylon"/>
        <s v="Binghamton"/>
        <s v="Brooklyn"/>
        <s v="Buffalo"/>
        <s v="Canandaigua"/>
        <s v="City Island"/>
        <s v="Cortland"/>
        <s v="Deerfield"/>
        <s v="Elmira"/>
        <s v="Fishkill"/>
        <s v="Flushing"/>
        <s v="Fredonia"/>
        <s v="Fulton"/>
        <s v="Glens Falls"/>
        <s v="Gloversville"/>
        <s v="Hornellsville"/>
        <s v="Hudson"/>
        <s v="Huntington"/>
        <s v="Ithaca"/>
        <s v="Jamestown"/>
        <s v="Kingston "/>
        <s v="Lancaster"/>
        <s v="Larchmont"/>
        <s v="Lockport"/>
        <s v="Long Island City"/>
        <s v="Middletown"/>
        <s v="Mohawk"/>
        <s v="Newburgh"/>
        <s v="New Rochelle"/>
        <s v="New York"/>
        <s v="Niagra Falls"/>
        <s v="Ogdensburg"/>
        <s v="Olean"/>
        <s v="Oneida"/>
        <s v="Oneonta"/>
        <s v="Oswego"/>
        <s v="Poughkeepsie"/>
        <s v="Rochester"/>
        <s v="Rockaway"/>
        <s v="Saratoga"/>
        <s v="Schenectady"/>
        <s v="Seneca Falls"/>
        <s v="Sing Sing"/>
        <s v="Staten Island"/>
        <s v="Syracuse"/>
        <s v="Stillwater"/>
        <s v="Tonawanda"/>
        <s v="Troy"/>
        <s v="Utica"/>
        <s v="Watertown"/>
        <s v="Williamsville"/>
        <s v="Yonkers"/>
        <s v="Duluth"/>
        <s v="Minneapolis"/>
        <s v="St. Cloud"/>
        <s v="Winona"/>
        <s v="Burlington"/>
        <s v="Rutland"/>
        <s v="Alameda"/>
        <s v="Eureka"/>
        <s v="Fresno"/>
        <s v="Los Angeles "/>
        <s v="Marysville"/>
        <s v="Monterey"/>
        <s v="Oakland"/>
        <s v="Ontarioa"/>
        <s v="Pasadena"/>
        <s v="Paso robles"/>
        <s v="POMONA"/>
        <s v="REDLANDS"/>
        <s v="Sacramento"/>
        <s v="San Diego"/>
        <s v="San Francisco"/>
        <s v="San Jose"/>
        <s v="San Luis Obispo"/>
        <s v="Santa Barbara"/>
        <s v="Santa Cruz"/>
        <s v="Santa Rosa"/>
        <s v="Stockton"/>
        <s v="Woodland"/>
        <s v="Bristol "/>
        <s v="Chattanooga"/>
        <s v="Clarksville"/>
        <s v="Cleveland"/>
        <s v="Deptford"/>
        <s v="Jackson"/>
        <s v="Johnson City"/>
        <s v="Knoxville"/>
        <s v="Memphis"/>
        <s v="Nashville"/>
        <s v="Everett"/>
        <s v="Fairhaven"/>
        <s v="New Whatcom"/>
        <s v="Seattle"/>
        <s v="Spokane"/>
        <s v="Tacoma"/>
        <s v="Vancouver"/>
        <s v="Walla Walla"/>
        <s v="Anderson"/>
        <s v="Evansville"/>
        <s v="Fort Wayne"/>
        <s v="Indianapolis"/>
        <s v="South Bend"/>
        <s v="Terre Haute"/>
        <s v="Appleton"/>
        <s v="Ashland"/>
        <s v="Eau Claire"/>
        <s v="Fond du Lac"/>
        <s v="Janesville"/>
        <s v="Madison"/>
        <s v="Marinette"/>
        <s v="Merrill"/>
        <s v="Neenah"/>
        <s v="Oshkosh"/>
        <s v="Racine"/>
        <s v="Sheboygan"/>
        <s v="West Superior"/>
        <s v="Milwaukee"/>
        <s v="Chicago"/>
        <s v="Aurora"/>
        <s v="Bloomington"/>
        <s v="CAIRO"/>
        <s v="CENTRALIA"/>
        <s v="CHAMPAIGN"/>
        <s v="CHILLICOTHE"/>
        <s v="DANVILLE"/>
        <s v="DECATUR"/>
        <s v="DU QUOIN"/>
        <s v="ELGIN"/>
        <s v="FREEPORT"/>
        <s v="GALESBURG"/>
        <s v="HARVEY"/>
        <s v="JOLIET"/>
        <s v="KANKAKEE"/>
        <s v="LA SALLE"/>
        <s v="MECHANICSBURG"/>
        <s v="MOLINE"/>
        <s v="OTTAWA"/>
        <s v="PEORIA"/>
        <s v="QUINCY"/>
        <s v="ROCKFORD"/>
        <s v="ROCK ISLAND"/>
        <s v="SPRINGFIELD"/>
        <s v="STREATOR"/>
        <s v="Portland"/>
        <s v="Salem"/>
        <s v="CLINTON"/>
        <s v="DAVENPORT"/>
        <s v="DUBUQUE"/>
        <s v="SIOUX CITY"/>
        <s v="CEDAR RAPIDS"/>
        <s v="FORT MADISON"/>
        <s v="KEOKUK"/>
        <s v="MARSHALLTOWN"/>
        <s v="MUSCATINE"/>
        <s v="OTTUMWA"/>
        <s v="WATERLOO"/>
        <s v="OPELIKA"/>
        <s v="Bristol"/>
        <s v="Thompsonville"/>
        <s v="Pensacola"/>
        <s v="Atlanta"/>
        <s v="Columbus "/>
        <s v="OWENSBORO"/>
        <s v="Frederick City"/>
        <s v="Hagerstown"/>
        <s v="Arundel on the Bay"/>
        <s v="Lexington "/>
        <s v="Sedalia"/>
        <s v="Bound Brook"/>
        <s v="Bridgeton"/>
        <s v="Fort Lee"/>
        <s v="Hoboken"/>
        <s v="Passaic"/>
        <s v="Point Pleasant"/>
        <s v="Rahway"/>
        <s v="Red Bank"/>
        <s v="Woodbridge"/>
        <s v="Cohoes"/>
        <s v="Geneva"/>
        <s v="Hoosick Falls"/>
        <s v="Lewiston "/>
        <s v="Mount Vermon"/>
        <s v="Plattsburgh"/>
        <s v="Sea Cliff"/>
        <s v="Waverly"/>
        <s v="Whiteplains"/>
        <s v="RIVERSIDE"/>
        <s v="SAN Bernardino"/>
        <s v="AUSTIN"/>
        <s v="CORPUS CHRISTI"/>
        <s v="DALLAS."/>
        <s v="DENISON"/>
        <s v="EL PASO."/>
        <s v="FORT WORTH"/>
        <s v="GAINVILLE"/>
        <s v="GALVESTON"/>
        <s v="HOUSTON."/>
        <s v="LAREDO."/>
        <s v="LONGVIEW"/>
        <s v="Paris"/>
        <s v="SAN ANTONIO"/>
        <s v="SHERMAN"/>
        <s v="WACO"/>
        <s v="WAXAHCHIE"/>
        <s v="Weathford"/>
        <s v="Bennington"/>
        <s v="Brattleboro"/>
        <s v="Alexandria"/>
        <s v="Charlottesville"/>
        <s v="Hampton, Newport"/>
        <s v="Norfolk"/>
        <s v="ROANOKE"/>
        <s v="STAUNTON"/>
        <s v="Olympia"/>
        <s v="ALTON"/>
        <s v="BELLEVILLE"/>
        <s v="LINCOLN"/>
        <s v="VENICE"/>
        <s v="WAUKEGAN"/>
        <s v="Astoria"/>
        <s v="Elwood"/>
        <s v="Hammond"/>
        <s v="Kokomo"/>
        <s v="Lafayette"/>
        <s v="Logansport"/>
        <s v="Marion"/>
        <s v="Michigan City"/>
        <s v="Muncie"/>
        <s v="New Albany"/>
        <s v="Green Bay"/>
        <s v="La Crosse"/>
        <s v="EAST ST. LOUIS"/>
        <s v="Burrville"/>
        <s v="Vincennes"/>
        <s v="Washington"/>
        <s v="BOONE"/>
        <s v="MASON CITY"/>
        <s v="TOLEDO"/>
        <s v="HENDERSON."/>
        <s v="FRANKFORT."/>
        <s v="St. Joseph"/>
        <s v="WEBB CITY"/>
        <s v="CAPE GIRARDEAU"/>
        <s v="Bridantine Beach"/>
        <s v="Ocean City"/>
        <s v="Plinfield"/>
        <s v="Undercliff"/>
        <s v="Bellevue"/>
        <s v="Gardenville"/>
        <s v="New Paltz"/>
        <s v="Port Jervis"/>
        <s v="Santa Ana"/>
        <s v="Stowe"/>
        <s v="Berkley"/>
        <s v="Portsmouth"/>
        <s v="Danielson"/>
        <s v="LOUISVILLE."/>
        <s v="MAYSVILLE."/>
        <s v="OWENSBORO."/>
        <s v="PADUCAH."/>
        <s v="St Joseph"/>
        <s v="St. Louis"/>
        <s v="Ballston Spa"/>
        <s v="Corning"/>
        <s v="Penn Van"/>
        <s v="CORONADA"/>
        <s v="Barre"/>
        <s v="Radford"/>
        <s v="Janesville "/>
        <s v="COUNCIL BLUFFS"/>
        <s v="Long Brach"/>
        <s v="Port Chester"/>
        <s v="Dallas"/>
        <s v="Putnam"/>
        <s v="Torrington"/>
        <s v="Shelton"/>
        <s v="Valdosta"/>
        <s v="INDEPENDENCE"/>
        <s v="CARROLLTON"/>
        <s v="Hackensack"/>
        <s v="Dunkirk"/>
        <s v="Greenwich"/>
        <s v="Hamburg"/>
        <s v="Honeoye Falls"/>
        <s v="Bellows Falls"/>
        <s v="St. Johnsbury"/>
        <s v="Waupaca"/>
        <s v="Evansville "/>
        <s v="Wabash"/>
        <s v="LEXINGTON."/>
        <s v="FARMINGTON"/>
        <s v="Moorestown"/>
        <s v="Mooristown"/>
        <s v="Catskill"/>
        <s v="Franklyn"/>
        <s v="Grenwich"/>
        <s v="Ossinging"/>
        <s v="Peekskill"/>
        <s v="Kern "/>
        <s v="PETALUMA"/>
        <s v="Sheboygan Falls"/>
        <s v="Fernandina"/>
        <s v="MACOMB"/>
        <s v="La Porte"/>
        <s v="Shelbyville"/>
        <s v="CENTERVILLE"/>
        <s v="DES MOINES"/>
        <s v="OSKALOOSA"/>
        <s v="Bel Air"/>
        <s v="DESLOGE"/>
        <s v="NEVADA"/>
        <s v="Asheville"/>
        <s v="Charlotte"/>
        <s v="Durham"/>
        <s v="Raleigh"/>
        <s v="Wilmington"/>
        <s v="Winston-Salem"/>
        <s v="Oklahoma City"/>
        <s v="RAPID CITY"/>
        <s v="SIOUX FALLS"/>
        <s v="BEAUMONT."/>
        <s v="St. Albans"/>
        <s v="Walworth"/>
        <s v="Dahlonega"/>
        <s v="MORRIS"/>
        <s v="MT. VERNON"/>
        <s v="Chicago &amp; South Shore Railway Co."/>
        <s v="Princeton"/>
        <s v="Terre Haute "/>
        <s v="FORT DODGE"/>
        <s v="Morristown"/>
        <s v="Perth Amboy"/>
        <s v="Hempstead"/>
        <s v="Long Beach"/>
        <s v="BAKERSFIELD"/>
        <s v="DEADWOOD"/>
        <s v="BONHAM"/>
        <s v="CORSICANA"/>
        <s v="Graham "/>
        <s v="Aberdeen"/>
        <s v="Bellingham"/>
        <s v="Chelan"/>
        <s v="Manitowoc"/>
        <s v="Bradentown"/>
        <s v="Columbu"/>
        <s v="Warsaw"/>
        <s v="COVINGTON."/>
        <s v="WINCHESTER."/>
        <s v="Westernport"/>
        <s v="BISMARCK"/>
        <s v="FARGO"/>
        <s v="Liberty"/>
        <s v="Northpoint"/>
        <s v="Greensboro"/>
        <s v="Salisbury"/>
        <s v="Shawnee"/>
        <s v="Oregon City"/>
        <s v="Union"/>
        <s v="CHICO"/>
        <s v="GRASS Valley "/>
        <s v="TEMPLE."/>
        <s v="Great Falls"/>
        <s v="SCHUYLER"/>
        <s v="TAZEWEll"/>
        <s v="Kenosha"/>
        <s v="Sum"/>
        <s v="Angola"/>
        <s v="Kensington"/>
        <s v="Anglebra"/>
        <s v="Jamaica"/>
        <s v="Guthrie"/>
        <s v="Napa"/>
        <s v="Snohomish"/>
        <s v="St. Augustine"/>
        <s v="SOMERSET."/>
        <s v="Monroe"/>
        <s v="Joplin"/>
        <s v="CLAYTON."/>
        <s v="MARYVILLE."/>
        <s v="Wasginton"/>
        <s v="Glen Cove"/>
        <s v="Keeseville"/>
        <s v="Tulsa"/>
        <s v="Bluffton"/>
        <s v="Kendallville"/>
        <s v="Lebanon"/>
        <s v="Forest Grove"/>
        <s v="Point Richmond"/>
        <s v="AMARILLO."/>
        <s v="MINERAL WELLS."/>
        <s v="SEGUIN."/>
        <s v="Beloit"/>
        <s v="ALBIA"/>
        <s v="Winnfield"/>
        <s v="MEXICO."/>
        <s v="CASSVILLE."/>
        <s v="EXCELSIOR SPRINGS."/>
        <s v="GRAND FORKS"/>
        <s v="Paul Smiths"/>
        <s v="Mankato"/>
        <s v="Ardmore"/>
        <s v="Bartlesville"/>
        <s v="Enid"/>
        <s v="McAlester"/>
        <s v="Muskogee"/>
        <s v="DENTON"/>
        <s v="Mineral Wells"/>
        <s v="Ballard"/>
        <s v="Cebarburg"/>
        <s v="French Lick"/>
        <s v="Gary"/>
        <s v="Mineola"/>
        <s v="Hibbing"/>
        <s v="Fayetteville"/>
        <s v="Goldsboro"/>
        <s v="Sapulpa"/>
        <s v="Miami"/>
        <s v="EXTER"/>
        <s v="UVALDE"/>
        <s v="North Yakima"/>
        <s v="Elkhart"/>
        <s v="Winona Lake"/>
        <s v="COLFAX"/>
        <s v="Marcellus"/>
        <s v="Patchogue"/>
        <s v="Breckenridge"/>
        <s v="International Falls"/>
        <s v="Virginia"/>
        <s v="El Reno"/>
        <s v="GLENDALE"/>
        <s v="MARSHALL"/>
        <s v="PORT ARTHUR"/>
        <s v="SAN ANGELO."/>
        <s v="WICHITA FALLS"/>
        <s v="Grand Rapids"/>
        <s v="Wausau"/>
        <s v="Fairburn"/>
        <s v="New Castle"/>
        <s v="IOWA CITY"/>
        <n v="1911"/>
        <s v="North Enid"/>
        <s v="Chickasha"/>
        <s v="Watsonville"/>
        <s v="ABILENE."/>
        <s v="BRYAN."/>
        <s v="CLEBURNE"/>
        <s v="GREENVILLE."/>
        <s v="HASKELL"/>
        <s v="Sparta"/>
        <s v="Roslyn"/>
        <s v="Rosalyn"/>
        <s v="Montpelier"/>
        <s v="St. Petersburg"/>
        <s v="Waycross"/>
        <s v="AVA."/>
        <s v="JEFFERSON CITY."/>
        <s v="VALLEY CITY"/>
        <s v="Saranac Lake"/>
        <s v="Modesto"/>
        <s v="Raymond"/>
        <s v="FAIRHOPE"/>
        <s v="Daytona"/>
        <s v="St. Simons Island"/>
        <s v="West Point"/>
        <s v="Beech Grove"/>
        <s v="Crown Point"/>
        <s v="Hobart"/>
        <s v="Scottsburg"/>
        <s v="CHARLES CITY"/>
        <s v="Algiers"/>
        <s v="Mandeville"/>
        <s v="New Iberia"/>
        <s v="Annapolis"/>
        <s v="Towson"/>
        <s v="KIRKWOOD."/>
        <s v="BRAZIL"/>
        <s v="DEVIL'S LAKE"/>
        <s v="Alexandria Bay"/>
        <s v="Ballston Spa."/>
        <s v="Batavia"/>
        <s v="Beacon"/>
        <s v="Buffalo "/>
        <s v="Cooperstown"/>
        <s v="Elimra"/>
        <s v="Glen Falls"/>
        <s v="Hooksick Falls"/>
        <s v="Hornell"/>
        <s v="Kingston"/>
        <s v="Lewiston"/>
        <s v="Mount Vernon"/>
        <s v="Borough of Brooklyn"/>
        <s v="Borough of The Bronx"/>
        <s v="Borough of Manhattan"/>
        <s v="Borough of Queens"/>
        <s v="Borough of Richmond"/>
        <s v="Northport"/>
        <s v="Ossining"/>
        <s v="Oswega"/>
        <s v="Pann Yan"/>
        <s v="White Plains"/>
        <s v="Thief River Falls"/>
        <s v="New Bern"/>
        <s v="Lawton"/>
        <s v="Okmulgee"/>
        <s v="BIGPINE"/>
        <s v="BURLINGAME"/>
        <s v="DIXON"/>
        <s v="South San Francisco"/>
        <s v="Clarkston"/>
        <s v="ALABANY"/>
        <s v="ASHLAND ."/>
        <s v="Yakima"/>
        <s v="Miami Beach"/>
        <s v="Charleston"/>
        <s v="Fairmont"/>
        <s v="Parkersburg"/>
        <s v="Wheeling"/>
        <s v="Morgantown"/>
        <s v="New Martinsville"/>
        <s v="Sistersville"/>
        <s v="Elkins"/>
        <s v="Grafton"/>
        <s v="Wellsburg"/>
        <s v="Newell"/>
        <s v="Bluefield"/>
        <s v="Lewisburg"/>
      </sharedItems>
    </cacheField>
    <cacheField name="Length" numFmtId="0">
      <sharedItems containsBlank="1" containsMixedTypes="1" containsNumber="1" minValue="0" maxValue="2125" count="2180">
        <n v="8.25"/>
        <n v="17"/>
        <n v="6.25"/>
        <n v="16.75"/>
        <n v="11.5"/>
        <n v="14"/>
        <n v="6.5"/>
        <n v="10.8"/>
        <n v="3.5"/>
        <n v="40"/>
        <n v="18"/>
        <n v="32"/>
        <n v="28"/>
        <n v="2.8"/>
        <n v="1"/>
        <n v="4.25"/>
        <n v="7"/>
        <n v="1.5"/>
        <n v="36"/>
        <n v="4"/>
        <n v="3"/>
        <n v="8"/>
        <n v="20"/>
        <n v="15"/>
        <n v="19"/>
        <n v="5.5"/>
        <n v="50"/>
        <n v="5.25"/>
        <n v="6"/>
        <n v="25"/>
        <n v="25.75"/>
        <n v="5"/>
        <n v="12"/>
        <n v="9"/>
        <n v="4.5"/>
        <n v="2.5"/>
        <n v="20.5"/>
        <n v="22.518000000000001"/>
        <n v="42.39"/>
        <n v="6.8"/>
        <n v="3.25"/>
        <n v="10"/>
        <n v="0.75"/>
        <n v="290.8"/>
        <n v="2.63"/>
        <n v="13"/>
        <n v="60"/>
        <n v="90"/>
        <n v="8.5"/>
        <n v="6.35"/>
        <n v="7.5"/>
        <n v="58"/>
        <n v="29"/>
        <n v="13.5"/>
        <n v="12.5"/>
        <n v="7.3"/>
        <n v="2"/>
        <n v="65"/>
        <n v="2.75"/>
        <n v="21.96"/>
        <n v="14.5"/>
        <n v="10.25"/>
        <n v="15.3"/>
        <n v="36.5"/>
        <n v="23.59"/>
        <n v="3.08"/>
        <n v="61"/>
        <n v="22"/>
        <n v="21"/>
        <n v="16"/>
        <n v="25.68"/>
        <n v="5.75"/>
        <n v="8.1999999999999993"/>
        <n v="23"/>
        <n v="67"/>
        <n v="3.75"/>
        <n v="23.5"/>
        <n v="44.05"/>
        <n v="11"/>
        <n v="6.9"/>
        <n v="30"/>
        <n v="9.5"/>
        <n v="1.75"/>
        <n v="32.1"/>
        <n v="7.54"/>
        <n v="5.55"/>
        <n v="1.53"/>
        <n v="27"/>
        <n v="175"/>
        <n v="29.1"/>
        <n v="1.17"/>
        <n v="174"/>
        <n v="17.100000000000001"/>
        <n v="12.8"/>
        <n v="21.8"/>
        <n v="6.64"/>
        <n v="24.8"/>
        <n v="21.4"/>
        <n v="43.91"/>
        <n v="24.79"/>
        <n v="59"/>
        <n v="4.0999999999999996"/>
        <n v="15.72"/>
        <n v="3.98"/>
        <n v="3.7"/>
        <n v="1.1399999999999999"/>
        <n v="8.35"/>
        <n v="4.07"/>
        <n v="1.81"/>
        <n v="2.98"/>
        <n v="112.7"/>
        <n v="8.75"/>
        <n v="5.8"/>
        <n v="26"/>
        <n v="17.7"/>
        <n v="28.4"/>
        <n v="24.2"/>
        <n v="18.54"/>
        <n v="11.7"/>
        <n v="23.48"/>
        <n v="4.96"/>
        <n v="5.26"/>
        <n v="77.45"/>
        <n v="8.8800000000000008"/>
        <n v="6.75"/>
        <n v="10.1"/>
        <n v="4.75"/>
        <n v="20.948"/>
        <n v="14.25"/>
        <n v="4.42"/>
        <n v="5.99"/>
        <n v="25.768999999999998"/>
        <n v="17.318000000000001"/>
        <n v="1.57"/>
        <n v="4.58"/>
        <n v="55.75"/>
        <n v="233.37899999999999"/>
        <n v="6.38"/>
        <n v="43"/>
        <n v="39"/>
        <n v="9.24"/>
        <n v="109.95"/>
        <n v="342.23"/>
        <n v="18.5"/>
        <n v="10.5"/>
        <n v="68.5"/>
        <n v="56"/>
        <n v="18.3"/>
        <n v="15.7"/>
        <n v="24"/>
        <n v="106.25"/>
        <n v="4.2"/>
        <n v="71.5"/>
        <n v="81.25"/>
        <n v="11.75"/>
        <n v="13.7"/>
        <n v="34.75"/>
        <n v="33"/>
        <n v="24.25"/>
        <n v="48"/>
        <n v="95"/>
        <n v="1.63"/>
        <n v="130"/>
        <n v="557"/>
        <n v="9.25"/>
        <n v="7.25"/>
        <n v="35"/>
        <n v="17.5"/>
        <n v="21.25"/>
        <n v="42"/>
        <n v="46.3"/>
        <n v="101"/>
        <n v="11.25"/>
        <n v="38"/>
        <n v="18.399999999999999"/>
        <n v="2.87"/>
        <n v="7.33"/>
        <n v="48.6"/>
        <n v="7.7"/>
        <n v="11.15"/>
        <n v="28.81"/>
        <n v="8.1"/>
        <n v="21.87"/>
        <n v="7.18"/>
        <n v="12.46"/>
        <n v="10.039999999999999"/>
        <m/>
        <n v="14.12"/>
        <n v="16.8"/>
        <n v="7.75"/>
        <n v="24.75"/>
        <n v="5.0999999999999996"/>
        <n v="110"/>
        <n v="64.27"/>
        <n v="50.58"/>
        <n v="9.1999999999999993"/>
        <n v="92.05"/>
        <n v="1.77"/>
        <n v="4.29"/>
        <n v="92.71"/>
        <n v="78"/>
        <n v="14.75"/>
        <n v="7.2"/>
        <n v="31.75"/>
        <n v="15.5"/>
        <n v="49.25"/>
        <n v="350.3"/>
        <n v="136"/>
        <n v="10.34"/>
        <n v="7.15"/>
        <n v="23.1"/>
        <n v="20.6"/>
        <n v="182"/>
        <n v="3.64"/>
        <n v="3.2"/>
        <n v="3.62"/>
        <n v="4.7"/>
        <n v="34.299999999999997"/>
        <n v="4.93"/>
        <n v="204.24"/>
        <n v="45"/>
        <n v="21.799999999999997"/>
        <n v="25.01"/>
        <n v="76.989999999999995"/>
        <n v="83.12"/>
        <n v="11.43"/>
        <n v="1.8"/>
        <n v="14.89"/>
        <n v="10.6"/>
        <n v="21.5"/>
        <n v="5.15"/>
        <n v="5.0599999999999996"/>
        <n v="2.4"/>
        <n v="2.85"/>
        <n v="12.47"/>
        <n v="2.1"/>
        <n v="14.4"/>
        <n v="26.59"/>
        <n v="20.260000000000002"/>
        <n v="9.81"/>
        <n v="24.9"/>
        <n v="148.96"/>
        <n v="32.119999999999997"/>
        <n v="31.33"/>
        <n v="11.4"/>
        <n v="6.98"/>
        <n v="4.8499999999999996"/>
        <n v="19.84"/>
        <n v="34.119999999999997"/>
        <n v="16.54"/>
        <n v="16.41"/>
        <n v="6.36"/>
        <n v="2.25"/>
        <n v="12.25"/>
        <n v="8.76"/>
        <n v="1.25"/>
        <n v="4.87"/>
        <n v="0.18099999999999999"/>
        <n v="1.67"/>
        <n v="63"/>
        <n v="8.99"/>
        <n v="11.21"/>
        <n v="72.7"/>
        <n v="232.46899999999999"/>
        <n v="73.66"/>
        <n v="14.3"/>
        <n v="116.95"/>
        <n v="8.33"/>
        <n v="47.5"/>
        <n v="24.5"/>
        <n v="3.13"/>
        <n v="60.51"/>
        <n v="26.89"/>
        <n v="19.739999999999998"/>
        <n v="82.85"/>
        <n v="9.85"/>
        <n v="61.25"/>
        <n v="31"/>
        <n v="61.5"/>
        <n v="66.180000000000007"/>
        <n v="64"/>
        <n v="31.5"/>
        <n v="41.5"/>
        <n v="3.88"/>
        <n v="60.8"/>
        <n v="25.84"/>
        <n v="12.75"/>
        <n v="57.5"/>
        <n v="31.25"/>
        <n v="1012"/>
        <n v="41"/>
        <n v="5.2"/>
        <n v="2.6"/>
        <n v="34"/>
        <n v="100"/>
        <n v="4.88"/>
        <n v="29.5"/>
        <n v="13.95"/>
        <n v="142.88999999999999"/>
        <n v="137"/>
        <n v="17.45"/>
        <n v="1036.1500000000001"/>
        <n v="108.3"/>
        <n v="49.8"/>
        <n v="71.790000000000006"/>
        <n v="28.5"/>
        <n v="30.75"/>
        <n v="11.05"/>
        <n v="8.6"/>
        <n v="103"/>
        <n v="20.399999999999999"/>
        <n v="32.75"/>
        <n v="22.5"/>
        <n v="25.5"/>
        <n v="16.5"/>
        <n v="17.600000000000001"/>
        <n v="48.3"/>
        <n v="120"/>
        <n v="12.4"/>
        <n v="180.95"/>
        <n v="30.5"/>
        <n v="62"/>
        <n v="361.71"/>
        <n v="7.8"/>
        <n v="15.8"/>
        <n v="6.65"/>
        <n v="34.479999999999997"/>
        <n v="16.36"/>
        <n v="7.26"/>
        <n v="14.7"/>
        <n v="73"/>
        <n v="193"/>
        <n v="52"/>
        <n v="2.7"/>
        <n v="12.6"/>
        <n v="37"/>
        <n v="15.62"/>
        <n v="28.75"/>
        <n v="221.7"/>
        <n v="47"/>
        <n v="132.24"/>
        <n v="160.66"/>
        <n v="93.49"/>
        <n v="13.6"/>
        <n v="10.57"/>
        <n v="15.07"/>
        <n v="17.75"/>
        <n v="51"/>
        <n v="10.959"/>
        <n v="53.910000000000004"/>
        <n v="131.4"/>
        <n v="6.95"/>
        <n v="45.93"/>
        <n v="80.55"/>
        <n v="48.62"/>
        <n v="7.46"/>
        <n v="4.82"/>
        <n v="66.7"/>
        <n v="235.59"/>
        <n v="2.46"/>
        <n v="120.84"/>
        <n v="8.15"/>
        <n v="53"/>
        <n v="80.75"/>
        <n v="69"/>
        <n v="18.899999999999999"/>
        <n v="51.75"/>
        <n v="67.930000000000007"/>
        <n v="6.37"/>
        <n v="53.8"/>
        <n v="59.25"/>
        <n v="16.600000000000001"/>
        <n v="8.6199999999999992"/>
        <n v="25.13"/>
        <n v="32.25"/>
        <n v="44"/>
        <n v="50.3"/>
        <n v="12.18"/>
        <n v="72"/>
        <n v="10.9"/>
        <n v="337"/>
        <n v="9.3000000000000007"/>
        <n v="55"/>
        <n v="17.97"/>
        <n v="16.510000000000002"/>
        <n v="363.71"/>
        <n v="228"/>
        <n v="32.869999999999997"/>
        <n v="39.700000000000003"/>
        <n v="263"/>
        <n v="45.03"/>
        <n v="12.38"/>
        <n v="12.27"/>
        <n v="17.2"/>
        <n v="5.9"/>
        <n v="9.75"/>
        <n v="66.819999999999993"/>
        <n v="20.48"/>
        <n v="54.24"/>
        <n v="21.54"/>
        <n v="4.4000000000000004"/>
        <n v="82.4"/>
        <n v="53.83"/>
        <n v="15.33"/>
        <n v="53.6"/>
        <n v="240.59"/>
        <n v="27.2"/>
        <n v="84.36"/>
        <n v="53.5"/>
        <n v="128.11000000000001"/>
        <n v="41.66"/>
        <n v="58.17"/>
        <n v="13.65"/>
        <n v="12.16"/>
        <n v="94.39"/>
        <n v="79.75"/>
        <n v="70"/>
        <n v="64.900000000000006"/>
        <n v="2.52"/>
        <n v="35.9"/>
        <n v="75"/>
        <n v="48.8"/>
        <n v="49"/>
        <n v="13.1"/>
        <n v="141"/>
        <n v="74"/>
        <n v="1022.12"/>
        <n v="1096.0999999999999"/>
        <n v="91.68"/>
        <n v="54.8"/>
        <n v="6.3"/>
        <n v="62.53"/>
        <n v="63.66"/>
        <n v="13.8"/>
        <n v="1.36"/>
        <n v="21.44"/>
        <n v="112"/>
        <n v="111"/>
        <n v="40.5"/>
        <n v="115"/>
        <n v="54"/>
        <n v="80"/>
        <n v="419.15"/>
        <n v="6.79"/>
        <n v="10.56"/>
        <n v="9.6"/>
        <n v="14.62"/>
        <n v="21.68"/>
        <n v="75.5"/>
        <n v="5.1100000000000003"/>
        <n v="23.3"/>
        <n v="148"/>
        <n v="235"/>
        <n v="5.37"/>
        <n v="12.9"/>
        <n v="35.85"/>
        <n v="514.97"/>
        <n v="13.75"/>
        <n v="164.66"/>
        <n v="19.2"/>
        <n v="32.950000000000003"/>
        <n v="16.7"/>
        <n v="5.3"/>
        <n v="25.33"/>
        <n v="18.670000000000002"/>
        <n v="4.21"/>
        <n v="8.6999999999999993"/>
        <n v="9.1199999999999992"/>
        <n v="14.34"/>
        <n v="83.88"/>
        <n v="21.86"/>
        <n v="13.33"/>
        <n v="102.66"/>
        <n v="15.42"/>
        <n v="12.94"/>
        <n v="50.51"/>
        <n v="13.22"/>
        <n v="26.69"/>
        <n v="14.9"/>
        <n v="18.57"/>
        <n v="45.6"/>
        <n v="253.60599999999999"/>
        <n v="94.36"/>
        <n v="59.5"/>
        <n v="129.41"/>
        <n v="3.45"/>
        <n v="11.8"/>
        <n v="102"/>
        <n v="68.25"/>
        <n v="66.2"/>
        <n v="48.5"/>
        <n v="33.299999999999997"/>
        <n v="60.61"/>
        <n v="22.56"/>
        <n v="7.9"/>
        <n v="77.7"/>
        <n v="10.7"/>
        <n v="19.7"/>
        <n v="9.9"/>
        <n v="13.23"/>
        <n v="8.07"/>
        <n v="15.75"/>
        <n v="21.6"/>
        <n v="11.67"/>
        <n v="127"/>
        <n v="26.5"/>
        <n v="1145.33"/>
        <n v="164"/>
        <n v="41.3"/>
        <n v="359"/>
        <n v="142"/>
        <n v="20.8"/>
        <n v="154.69999999999999"/>
        <n v="235.68"/>
        <n v="5.4"/>
        <n v="77.2"/>
        <n v="36.25"/>
        <n v="20.85"/>
        <n v="47.22"/>
        <n v="171.76"/>
        <n v="94.41"/>
        <n v="23.24"/>
        <n v="15.23"/>
        <n v="40.4"/>
        <n v="17.03"/>
        <n v="4.8099999999999996"/>
        <n v="21.33"/>
        <n v="3.1"/>
        <n v="17.149999999999999"/>
        <n v="4.66"/>
        <n v="2.4900000000000002"/>
        <n v="4.33"/>
        <n v="19.5"/>
        <n v="7.58"/>
        <n v="19.100000000000001"/>
        <n v="65.22"/>
        <n v="12.84"/>
        <n v="9.15"/>
        <n v="62.599999999999994"/>
        <n v="29.375"/>
        <n v="9.6999999999999993"/>
        <n v="59.86"/>
        <n v="33.72"/>
        <n v="17.329999999999998"/>
        <n v="104.66"/>
        <n v="14.84"/>
        <n v="28.6"/>
        <n v="63.17"/>
        <n v="14.31"/>
        <n v="13.35"/>
        <n v="10.47"/>
        <n v="18.2"/>
        <n v="19.07"/>
        <n v="76.5"/>
        <n v="131.88999999999999"/>
        <n v="51.66"/>
        <n v="3.4"/>
        <n v="52.24"/>
        <n v="8.0299999999999994"/>
        <n v="110.1"/>
        <n v="73.5"/>
        <n v="57"/>
        <n v="42.6"/>
        <n v="22.25"/>
        <n v="6.6"/>
        <n v="17.05"/>
        <n v="7.67"/>
        <n v="86.7"/>
        <n v="19.600000000000001"/>
        <n v="68"/>
        <n v="12.69"/>
        <n v="14.1"/>
        <n v="23.97"/>
        <n v="7.68"/>
        <n v="135"/>
        <n v="1150.28"/>
        <n v="353"/>
        <n v="379.5"/>
        <n v="117.5"/>
        <n v="88"/>
        <n v="54.2"/>
        <n v="140.96"/>
        <n v="361.7"/>
        <n v="2.13"/>
        <n v="53.58"/>
        <n v="30.18"/>
        <n v="24.78"/>
        <n v="10.4"/>
        <n v="20.9"/>
        <n v="247"/>
        <n v="4.97"/>
        <n v="12.54"/>
        <n v="7.12"/>
        <n v="15.1"/>
        <n v="5.24"/>
        <n v="3.125"/>
        <n v="10.199999999999999"/>
        <n v="11.03"/>
        <n v="22.64"/>
        <n v="77.75"/>
        <n v="5.73"/>
        <n v="20.010000000000002"/>
        <n v="523.72"/>
        <n v="49.5"/>
        <n v="352.95"/>
        <n v="2.9"/>
        <n v="17.21"/>
        <n v="26.65"/>
        <n v="3.6"/>
        <n v="37.590000000000003"/>
        <n v="19.13"/>
        <n v="4.63"/>
        <n v="32.11"/>
        <n v="37.5"/>
        <n v="9.27"/>
        <n v="117.14"/>
        <n v="197.15"/>
        <n v="15.12"/>
        <n v="2.0499999999999998"/>
        <n v="11.39"/>
        <n v="62.62"/>
        <n v="30.24"/>
        <n v="8.32"/>
        <n v="86.93"/>
        <n v="19.420000000000002"/>
        <n v="1.04"/>
        <n v="1.6"/>
        <n v="64.38"/>
        <n v="23.03"/>
        <n v="18.7"/>
        <n v="26.77"/>
        <n v="83.95"/>
        <n v="343.60599999999999"/>
        <n v="89"/>
        <n v="7.53"/>
        <n v="3.84"/>
        <n v="40.72"/>
        <n v="2.5299999999999998"/>
        <n v="11.72"/>
        <n v="121.59"/>
        <n v="74.25"/>
        <n v="26.4"/>
        <n v="76"/>
        <n v="16.57"/>
        <n v="20.7"/>
        <n v="66"/>
        <n v="15.29"/>
        <n v="1.65"/>
        <n v="99.18"/>
        <n v="161"/>
        <n v="4.91"/>
        <n v="1131.26"/>
        <n v="160"/>
        <n v="114.5"/>
        <n v="86.5"/>
        <n v="13.2"/>
        <n v="100.2"/>
        <n v="98"/>
        <n v="10.75"/>
        <n v="43.5"/>
        <n v="180"/>
        <n v="354"/>
        <n v="120.71"/>
        <n v="57.3"/>
        <n v="149"/>
        <n v="360.09"/>
        <n v="23.68"/>
        <n v="37.159999999999997"/>
        <n v="5.7"/>
        <n v="12.31"/>
        <n v="2.2000000000000002"/>
        <n v="10.16"/>
        <n v="78.3"/>
        <n v="37.25"/>
        <n v="522.79999999999995"/>
        <n v="3.3"/>
        <n v="27.42"/>
        <n v="7.23"/>
        <n v="11.07"/>
        <n v="19.53"/>
        <n v="10.3"/>
        <n v="42.4"/>
        <n v="2.72"/>
        <n v="74.47"/>
        <n v="27.24"/>
        <n v="14.28"/>
        <n v="71.099999999999994"/>
        <n v="38.22"/>
        <n v="25.8"/>
        <n v="27.5"/>
        <n v="68.2"/>
        <n v="87.8"/>
        <n v="28.77"/>
        <n v="287.60599999999999"/>
        <n v="9.3800000000000008"/>
        <n v="33.9"/>
        <n v="99.86"/>
        <n v="132"/>
        <n v="122.8"/>
        <n v="175.25"/>
        <n v="56.27"/>
        <n v="3.94"/>
        <n v="51.6"/>
        <n v="118"/>
        <n v="85"/>
        <n v="34.950000000000003"/>
        <n v="146"/>
        <n v="93"/>
        <n v="20.05"/>
        <n v="26.64"/>
        <n v="21.72"/>
        <n v="55.62"/>
        <n v="1583.78"/>
        <n v="10.35"/>
        <n v="184.5"/>
        <n v="36.6"/>
        <n v="91"/>
        <n v="104"/>
        <n v="97"/>
        <n v="230"/>
        <n v="30.44"/>
        <n v="46"/>
        <n v="125"/>
        <n v="28.25"/>
        <n v="38.44"/>
        <n v="31.97"/>
        <n v="150"/>
        <n v="198"/>
        <n v="379"/>
        <n v="384.9"/>
        <n v="123.9"/>
        <n v="58.3"/>
        <n v="26.16"/>
        <n v="74.45"/>
        <n v="358.65"/>
        <n v="178.03"/>
        <n v="30.11"/>
        <n v="299"/>
        <n v="15.2"/>
        <n v="16.899999999999999"/>
        <n v="85.2"/>
        <n v="37.18"/>
        <n v="43.75"/>
        <n v="529.29999999999995"/>
        <n v="50.57"/>
        <n v="25.1"/>
        <n v="330.49"/>
        <n v="15.19"/>
        <n v="14.71"/>
        <n v="6.73"/>
        <n v="25.72"/>
        <n v="4.26"/>
        <n v="129.43"/>
        <n v="4.6500000000000004"/>
        <n v="33.5"/>
        <n v="12.15"/>
        <n v="204.6"/>
        <n v="9.6300000000000008"/>
        <n v="5.04"/>
        <n v="1.05"/>
        <n v="5.59"/>
        <n v="5.71"/>
        <n v="1.7889999999999999"/>
        <n v="1.7330000000000001"/>
        <n v="22.17"/>
        <n v="6.4"/>
        <n v="83.54"/>
        <n v="40.14"/>
        <n v="14.6"/>
        <n v="8.8000000000000007"/>
        <n v="11.1"/>
        <n v="10.36"/>
        <n v="150.97"/>
        <n v="6.86"/>
        <n v="1.66"/>
        <n v="85.6"/>
        <n v="27.69"/>
        <n v="78.39"/>
        <n v="18.079999999999998"/>
        <n v="23.53"/>
        <n v="107.51"/>
        <n v="21.05"/>
        <n v="41.01"/>
        <n v="281.36"/>
        <n v="14.16"/>
        <n v="10.79"/>
        <n v="77"/>
        <n v="127.62"/>
        <n v="129.80000000000001"/>
        <n v="2.56"/>
        <n v="186.88"/>
        <n v="54.51"/>
        <n v="109"/>
        <n v="86.75"/>
        <n v="29.56"/>
        <n v="35.35"/>
        <n v="23.66"/>
        <n v="13.51"/>
        <n v="5.91"/>
        <n v="29.25"/>
        <n v="9.23"/>
        <n v="16.64"/>
        <n v="13.49"/>
        <n v="19.329999999999998"/>
        <n v="13.67"/>
        <n v="52.615000000000002"/>
        <n v="86.9"/>
        <n v="112.5"/>
        <n v="38.5"/>
        <n v="10.93"/>
        <n v="20.97"/>
        <n v="26.78"/>
        <n v="162"/>
        <n v="55.33"/>
        <n v="19.72"/>
        <n v="57.19"/>
        <n v="0.63"/>
        <n v="1569.32"/>
        <n v="88.84"/>
        <n v="9.65"/>
        <n v="7.57"/>
        <n v="115.76"/>
        <n v="72.17"/>
        <n v="12.7"/>
        <n v="16.27"/>
        <n v="98.43"/>
        <n v="127.7"/>
        <n v="16.29"/>
        <n v="64.5"/>
        <n v="260"/>
        <n v="147"/>
        <n v="32.5"/>
        <n v="4.03"/>
        <n v="30.06"/>
        <n v="54.07"/>
        <n v="44.21"/>
        <n v="50.4"/>
        <n v="17.27"/>
        <n v="3.33"/>
        <n v="8.3800000000000008"/>
        <n v="385.9"/>
        <n v="125.36"/>
        <n v="92"/>
        <n v="71"/>
        <n v="50.6"/>
        <n v="11.57"/>
        <n v="13.42"/>
        <n v="31.44"/>
        <n v="19.75"/>
        <n v="355.57499999999999"/>
        <n v="30.77"/>
        <n v="2.09"/>
        <n v="31.17"/>
        <n v="6.94"/>
        <n v="19.55"/>
        <n v="20.68"/>
        <n v="3.67"/>
        <n v="14.8"/>
        <n v="240"/>
        <n v="83"/>
        <n v="10.78"/>
        <n v="157.13999999999999"/>
        <n v="11.42"/>
        <n v="23.106000000000002"/>
        <n v="85.68"/>
        <n v="2.57"/>
        <n v="37.770000000000003"/>
        <n v="44.5"/>
        <n v="532.89"/>
        <n v="0"/>
        <n v="356.28"/>
        <n v="6.99"/>
        <n v="152.80000000000001"/>
        <n v="13.25"/>
        <n v="45.54"/>
        <n v="24.49"/>
        <n v="18.95"/>
        <n v="393.05700000000002"/>
        <n v="201.6"/>
        <n v="17.48"/>
        <n v="20.439"/>
        <n v="7.1859999999999999"/>
        <n v="29.47"/>
        <n v="2.86"/>
        <n v="33.877000000000002"/>
        <n v="12.852"/>
        <n v="96.7"/>
        <n v="38.799999999999997"/>
        <n v="37.68"/>
        <n v="2.74"/>
        <n v="8.84"/>
        <n v="50.89"/>
        <n v="19.510000000000002"/>
        <n v="5.32"/>
        <n v="112.94"/>
        <n v="109.39"/>
        <n v="21.17"/>
        <n v="48.85"/>
        <n v="74.56"/>
        <n v="293.36"/>
        <n v="6.2"/>
        <n v="4.9000000000000004"/>
        <n v="178"/>
        <n v="174.6"/>
        <n v="152"/>
        <n v="6.7"/>
        <n v="135.09"/>
        <n v="31.433"/>
        <n v="25.16"/>
        <n v="115.75"/>
        <n v="15.9"/>
        <n v="101.15"/>
        <n v="17.41"/>
        <n v="40.630000000000003"/>
        <n v="26.07"/>
        <n v="16.23"/>
        <n v="18.77"/>
        <n v="101.76"/>
        <n v="50.39"/>
        <n v="53.22"/>
        <n v="85.44"/>
        <n v="7.1"/>
        <n v="30.58"/>
        <n v="57.49"/>
        <n v="1712.27"/>
        <n v="154"/>
        <n v="150.63999999999999"/>
        <n v="34.25"/>
        <n v="143"/>
        <n v="41.48"/>
        <n v="35.700000000000003"/>
        <n v="289"/>
        <n v="43.27"/>
        <n v="51.5"/>
        <n v="75.91"/>
        <n v="35.83"/>
        <n v="386"/>
        <n v="389.74"/>
        <n v="60.89"/>
        <n v="26.23"/>
        <n v="215.49600000000001"/>
        <n v="352.5"/>
        <n v="36.17"/>
        <n v="1.4"/>
        <n v="340"/>
        <n v="12.066000000000001"/>
        <n v="41.47"/>
        <n v="53.56"/>
        <n v="5.6"/>
        <n v="11.12"/>
        <n v="45.5"/>
        <n v="535.4"/>
        <n v="357.85"/>
        <n v="13.59"/>
        <n v="26.2"/>
        <n v="18.45"/>
        <n v="34.15"/>
        <n v="97.47"/>
        <n v="42.16"/>
        <n v="32.049999999999997"/>
        <n v="153"/>
        <n v="5.97"/>
        <n v="116.21"/>
        <n v="115.73"/>
        <n v="27.97"/>
        <n v="44.62"/>
        <n v="81.99"/>
        <n v="346.01"/>
        <n v="113.5"/>
        <n v="131.5"/>
        <n v="16.2"/>
        <n v="101.11"/>
        <n v="36.129999999999995"/>
        <n v="78.7"/>
        <n v="43.9"/>
        <n v="13.38"/>
        <n v="6.51"/>
        <n v="62.75"/>
        <n v="19.43"/>
        <n v="75.52"/>
        <n v="85.95"/>
        <n v="124"/>
        <n v="11.68"/>
        <n v="35.299999999999997"/>
        <n v="57.2"/>
        <n v="64.8"/>
        <n v="182.25"/>
        <n v="500"/>
        <n v="236"/>
        <n v="20.75"/>
        <n v="104.9"/>
        <n v="11.3"/>
        <n v="264.60000000000002"/>
        <n v="730.2"/>
        <n v="1702.76"/>
        <n v="45.59"/>
        <n v="86"/>
        <n v="72.56"/>
        <n v="69.099999999999994"/>
        <n v="394"/>
        <n v="620.15599999999995"/>
        <n v="1.44"/>
        <n v="20.67"/>
        <n v="23.25"/>
        <n v="13.365"/>
        <n v="31.7"/>
        <n v="18.018999999999998"/>
        <n v="235.5"/>
        <n v="404.54"/>
        <n v="2.58"/>
        <n v="51.83"/>
        <n v="547.822"/>
        <n v="53.26"/>
        <n v="355"/>
        <n v="19.850000000000001"/>
        <n v="15.92"/>
        <n v="4.37"/>
        <n v="151.44999999999999"/>
        <n v="3.04"/>
        <n v="33.39"/>
        <n v="26.74"/>
        <n v="5.64"/>
        <n v="20.77"/>
        <n v="6.96"/>
        <n v="20.37"/>
        <n v="5.3339999999999996"/>
        <n v="5.0289999999999999"/>
        <n v="34.087000000000003"/>
        <n v="22.53"/>
        <n v="99.703999999999994"/>
        <n v="12.77"/>
        <n v="37.85"/>
        <n v="23.8"/>
        <n v="3.21"/>
        <n v="62.3"/>
        <n v="76.62"/>
        <n v="163.97000000000003"/>
        <n v="19.690000000000001"/>
        <n v="12.43"/>
        <n v="120.47"/>
        <n v="31.02"/>
        <n v="78.45"/>
        <n v="22.91"/>
        <n v="7.69"/>
        <n v="9.2799999999999994"/>
        <n v="80.209999999999994"/>
        <n v="408.97"/>
        <n v="21.73"/>
        <n v="365"/>
        <n v="59.72"/>
        <n v="107"/>
        <n v="116"/>
        <n v="63.9"/>
        <n v="185.5"/>
        <n v="225.5"/>
        <n v="119"/>
        <n v="167.49"/>
        <n v="186"/>
        <n v="25.4"/>
        <n v="258.35000000000002"/>
        <n v="25.37"/>
        <n v="78.47"/>
        <n v="116.4"/>
        <n v="23.7"/>
        <n v="99"/>
        <n v="27.26"/>
        <n v="6.42"/>
        <n v="59.7"/>
        <n v="102.92"/>
        <n v="198.94"/>
        <n v="57.7"/>
        <n v="104.5"/>
        <n v="167.47"/>
        <n v="40.799999999999997"/>
        <n v="16.38"/>
        <n v="11.61"/>
        <n v="123"/>
        <n v="106"/>
        <n v="133"/>
        <n v="20.2"/>
        <n v="7.4"/>
        <n v="181"/>
        <n v="21.7"/>
        <n v="65.8"/>
        <n v="232.24"/>
        <n v="613"/>
        <n v="1701.5"/>
        <n v="103.43"/>
        <n v="388.88"/>
        <n v="189"/>
        <n v="493.12"/>
        <n v="211"/>
        <n v="158"/>
        <n v="58.7"/>
        <n v="450"/>
        <n v="45.65"/>
        <n v="50.5"/>
        <n v="87"/>
        <n v="72.650000000000006"/>
        <n v="81"/>
        <n v="740.96"/>
        <n v="61.96"/>
        <n v="155.50399999999999"/>
        <n v="17.899999999999999"/>
        <n v="82.5"/>
        <n v="240.8"/>
        <n v="456.68"/>
        <n v="31.69"/>
        <n v="2.83"/>
        <n v="64.599999999999994"/>
        <n v="37.799999999999997"/>
        <n v="19.46"/>
        <n v="671.9"/>
        <n v="50.47"/>
        <n v="23.106999999999999"/>
        <n v="93.5"/>
        <n v="53.75"/>
        <n v="369"/>
        <n v="39.1"/>
        <n v="138.85"/>
        <n v="28.87"/>
        <n v="47.6"/>
        <n v="24.64"/>
        <n v="26.73"/>
        <n v="49.9"/>
        <n v="263.48"/>
        <n v="208.63"/>
        <n v="203"/>
        <n v="20.27"/>
        <n v="22.47"/>
        <n v="7.87"/>
        <n v="44.2"/>
        <n v="16.3"/>
        <n v="113.2"/>
        <n v="9.32"/>
        <n v="165.3"/>
        <n v="23.4"/>
        <n v="13.15"/>
        <n v="119.9"/>
        <n v="80.7"/>
        <n v="21.12"/>
        <n v="124.9"/>
        <n v="23.6"/>
        <n v="45.8"/>
        <n v="82.2"/>
        <n v="418.43"/>
        <n v="7.6"/>
        <n v="20.3"/>
        <n v="2.76"/>
        <n v="212.93"/>
        <n v="200"/>
        <n v="191.2"/>
        <n v="325.5"/>
        <n v="84.33"/>
        <n v="192"/>
        <n v="28.9"/>
        <n v="34.5"/>
        <n v="138"/>
        <n v="92.8"/>
        <n v="5.42"/>
        <n v="138.29"/>
        <n v="21.64"/>
        <n v="28.66"/>
        <n v="155"/>
        <n v="191"/>
        <n v="108.21"/>
        <n v="188"/>
        <n v="169"/>
        <n v="183"/>
        <n v="34.4"/>
        <n v="186.22"/>
        <n v="26.7"/>
        <n v="35.799999999999997"/>
        <n v="236.25"/>
        <n v="634.79999999999995"/>
        <n v="1602.43"/>
        <n v="91.6"/>
        <n v="359.88"/>
        <n v="601.25"/>
        <n v="366"/>
        <n v="63.7"/>
        <n v="212"/>
        <n v="352.7"/>
        <n v="8.11"/>
        <n v="152.65"/>
        <n v="17.28"/>
        <n v="196.5"/>
        <n v="401.2"/>
        <n v="742.72"/>
        <n v="63.13"/>
        <n v="455.62"/>
        <n v="3.42"/>
        <n v="1.9"/>
        <n v="374.45"/>
        <n v="4.5999999999999996"/>
        <n v="33.4"/>
        <n v="3.8"/>
        <n v="5.0039999999999996"/>
        <n v="19.52"/>
        <n v="20.73"/>
        <n v="40.32"/>
        <n v="114.2"/>
        <n v="133.71"/>
        <n v="83.57"/>
        <n v="445.03"/>
        <n v="216.73"/>
        <n v="565.70000000000005"/>
        <n v="347.2"/>
        <n v="84.86"/>
        <n v="12.41"/>
        <n v="35.6"/>
        <n v="114"/>
        <n v="123.67"/>
        <n v="29.24"/>
        <n v="107.87"/>
        <n v="34.200000000000003"/>
        <n v="49.77"/>
        <n v="29.36"/>
        <n v="3.15"/>
        <n v="26.76"/>
        <n v="13.16"/>
        <n v="138.19"/>
        <n v="13.99"/>
        <n v="20.16"/>
        <n v="116.89"/>
        <n v="2.64"/>
        <n v="23.12"/>
        <n v="3.81"/>
        <n v="28.34"/>
        <n v="19.559999999999999"/>
        <n v="30.8"/>
        <n v="170"/>
        <n v="242.4"/>
        <n v="109.55"/>
        <n v="184"/>
        <n v="12.61"/>
        <n v="205"/>
        <n v="137.5"/>
        <n v="33.799999999999997"/>
        <n v="207.43"/>
        <n v="26.1"/>
        <n v="1606.62"/>
        <n v="783.25"/>
        <n v="92.23"/>
        <n v="516.38"/>
        <n v="504.38"/>
        <n v="32.68"/>
        <n v="389"/>
        <n v="117"/>
        <n v="46.82"/>
        <n v="3.9"/>
        <n v="400.8"/>
        <n v="2.96"/>
        <n v="2.93"/>
        <n v="746.53099999999995"/>
        <n v="16.100000000000001"/>
        <n v="225"/>
        <n v="453.01"/>
        <n v="32.54"/>
        <n v="16.02"/>
        <n v="39.54"/>
        <n v="1.43"/>
        <n v="6.29"/>
        <n v="19.760000000000002"/>
        <n v="4.9770000000000003"/>
        <n v="23.39"/>
        <n v="92.5"/>
        <n v="56.8"/>
        <n v="10.38"/>
        <n v="46.98"/>
        <n v="173"/>
        <n v="8.0679999999999996"/>
        <n v="138.25"/>
        <n v="74.13"/>
        <n v="4.62"/>
        <n v="9.1"/>
        <n v="49.81"/>
        <n v="209.78"/>
        <n v="11.2"/>
        <n v="9.7609999999999992"/>
        <n v="118.05"/>
        <n v="8.7899999999999991"/>
        <n v="5.0439999999999996"/>
        <n v="6.78"/>
        <n v="31.39"/>
        <n v="124.131"/>
        <n v="2.04"/>
        <n v="27.04"/>
        <n v="11.23"/>
        <n v="108.72"/>
        <n v="11.73"/>
        <n v="528.16999999999996"/>
        <n v="48.75"/>
        <n v="27.87"/>
        <n v="3.87"/>
        <n v="93.3"/>
        <n v="65.45"/>
        <n v="17.239999999999998"/>
        <n v="62.02"/>
        <n v="82"/>
        <n v="60.3"/>
        <n v="6.31"/>
        <n v="45.39"/>
        <n v="8.5500000000000007"/>
        <n v="18.03"/>
        <n v="53.14"/>
        <n v="25.88"/>
        <n v="85.49"/>
        <n v="454.24"/>
        <n v="24.55"/>
        <n v="14.2"/>
        <n v="221.6"/>
        <n v="565.64"/>
        <n v="327.05"/>
        <n v="232"/>
        <n v="34.14"/>
        <n v="44.55"/>
        <n v="36.380000000000003"/>
        <n v="258.41000000000003"/>
        <n v="21.78"/>
        <n v="98.7"/>
        <n v="122.69999999999999"/>
        <n v="32.9"/>
        <n v="101.4"/>
        <n v="35.1"/>
        <n v="50.7"/>
        <n v="29.3"/>
        <n v="5.57"/>
        <n v="27.74"/>
        <n v="20.57"/>
        <n v="14.11"/>
        <n v="119.94"/>
        <n v="25.52"/>
        <n v="5.74"/>
        <n v="23.2"/>
        <n v="247.4"/>
        <n v="100.97"/>
        <n v="198.2"/>
        <n v="26.8"/>
        <n v="16.88"/>
        <n v="220"/>
        <n v="61.73"/>
        <n v="42.2"/>
        <n v="41.8"/>
        <n v="206.935"/>
        <n v="53.2"/>
        <n v="1372.78"/>
        <n v="639"/>
        <n v="144"/>
        <n v="207.3"/>
        <n v="511.38"/>
        <n v="422"/>
        <n v="31.74"/>
        <n v="60.5"/>
        <n v="24.67"/>
        <n v="6.1"/>
        <n v="47.45"/>
        <n v="154.65"/>
        <n v="18.600000000000001"/>
        <n v="12.3"/>
        <n v="167"/>
        <n v="40.92"/>
        <n v="101.34"/>
        <n v="201.27"/>
        <n v="401.16"/>
        <n v="3.07"/>
        <n v="758.63800000000003"/>
        <n v="63.2"/>
        <n v="19.399999999999999"/>
        <n v="74.72"/>
        <n v="455.81"/>
        <s v="Five Mile Beach Electric Railway Co."/>
        <s v="Altantic Coast Electric Railroad"/>
        <s v="Seashore Electric Railway Co"/>
        <s v="Asbury Park &amp; Sea Glet Railroad"/>
        <s v="Central Passenger Railway Co."/>
        <s v="West Jersey &amp; Seashore R. R Co"/>
        <s v="Altantic City &amp; suburbian Traction"/>
        <s v="The Bridgeton &amp; Milliville Traction Co"/>
        <s v="Ocrean Street Passenger Railway Co."/>
        <s v="Cape May, Delaware Bay &amp; Sewell's Point Railroad"/>
        <s v="The New Jersey &amp; Hudson River Railway &amp; Ferry Co"/>
        <s v="Hoboken Maunfacturers Railroads Co."/>
        <s v="Jersey Central Tracation Co"/>
        <s v="Long Branch Electric Railway Co."/>
        <s v="Barllingten County Traction Co"/>
        <s v="Mount Holly Street Rilway"/>
        <s v="Public Service Corporation of New Jersey"/>
        <s v="Ocrean City Electric Railway Co."/>
        <s v="Burnswick Traction Co"/>
        <s v="Orange Mountain Traction cO"/>
        <s v="Phillpsburg Horse Car Railraod Co"/>
        <s v="Atlantic Highland, Red Bank &amp; Long Branch Electric Railway Co."/>
        <s v="Hudson River Traction Co"/>
        <s v="Trenton Street Railway Co"/>
        <s v="Meror County Traction Co"/>
        <s v="Trenton Lawreacvlle &amp; Prlnenton Railroad Co"/>
        <s v="New Jensey &amp; Penneyliania Traction Co"/>
        <s v="Trenton &amp; New Brunwich Railroad"/>
        <s v="New Jersey Short Line Railroad"/>
        <s v="Easton &amp; Wahinton Traction CO"/>
        <n v="47.92"/>
        <n v="164.39"/>
        <n v="25.35"/>
        <n v="165.83"/>
        <n v="17.399999999999999"/>
        <n v="3.28"/>
        <n v="136.56"/>
        <n v="54.22"/>
        <n v="395.06"/>
        <n v="159.47999999999999"/>
        <n v="30.32"/>
        <n v="19.82"/>
        <n v="11.89"/>
        <n v="111.29"/>
        <n v="50.03"/>
        <n v="17.72"/>
        <n v="259.81"/>
        <n v="24.12"/>
        <n v="25.7"/>
        <n v="27.78"/>
        <n v="4.49"/>
        <n v="117.49"/>
        <n v="82.06"/>
        <n v="10.64"/>
        <n v="31.58"/>
        <n v="79.25"/>
        <n v="14.66"/>
        <n v="111.32"/>
        <n v="83.7"/>
        <n v="19.02"/>
        <n v="55.94"/>
        <n v="129.09"/>
        <n v="30.37"/>
        <n v="22.83"/>
        <n v="39.57"/>
        <n v="500.29"/>
        <n v="66.5"/>
        <n v="35.5"/>
        <n v="138.5"/>
        <n v="31.6"/>
        <n v="2.2999999999999998"/>
        <n v="344.3"/>
        <n v="561.87"/>
        <n v="199.91"/>
        <n v="35.86"/>
        <n v="42.22"/>
        <n v="8.31"/>
        <n v="263.49"/>
        <n v="31.78"/>
        <n v="29.34"/>
        <n v="43.8"/>
        <n v="125.44999999999999"/>
        <n v="126.7"/>
        <n v="103.8"/>
        <n v="80.599999999999994"/>
        <n v="76.400000000000006"/>
        <n v="138.9"/>
        <n v="118.83"/>
        <n v="28.38"/>
        <n v="52.2"/>
        <n v="278.13"/>
        <n v="108.92"/>
        <n v="27.3"/>
        <n v="145"/>
        <n v="19.18"/>
        <n v="135.19999999999999"/>
        <n v="62.18"/>
        <n v="43.6"/>
        <n v="41.9"/>
        <n v="206.94"/>
        <n v="25.9"/>
        <n v="58.2"/>
        <n v="1713.85"/>
        <n v="725"/>
        <n v="185.3"/>
        <n v="808"/>
        <n v="519"/>
        <n v="155.691"/>
        <n v="206.86"/>
        <n v="403.642"/>
        <n v="25.3"/>
        <n v="111.03"/>
        <n v="777.29200000000003"/>
        <n v="32.200000000000003"/>
        <n v="260.8"/>
        <n v="461.07"/>
        <n v="46.5"/>
        <n v="99.72"/>
        <n v="55.55"/>
        <n v="30.91"/>
        <n v="319.86"/>
        <n v="179.52"/>
        <n v="17.66"/>
        <n v="38.319000000000003"/>
        <n v="137.76"/>
        <n v="86.27"/>
        <n v="7.62"/>
        <n v="37.1"/>
        <n v="26.545000000000002"/>
        <n v="21.875"/>
        <n v="26.56"/>
        <n v="149.18"/>
        <n v="4.5599999999999996"/>
        <n v="28.2"/>
        <n v="35.69"/>
        <n v="4.7699999999999996"/>
        <n v="14.36"/>
        <n v="111.2"/>
        <n v="10.24"/>
        <n v="76.37"/>
        <n v="41.11"/>
        <n v="50.34"/>
        <n v="395.02"/>
        <n v="18.760000000000002"/>
        <n v="185.63"/>
        <n v="3.9350000000000001"/>
        <n v="260.77999999999997"/>
        <n v="61.91"/>
        <n v="67.23"/>
        <n v="7.02"/>
        <n v="7.49"/>
        <n v="2.69"/>
        <n v="34.19"/>
        <n v="149.08000000000001"/>
        <n v="173.3"/>
        <n v="60.53"/>
        <n v="7.82"/>
        <n v="38.119999999999997"/>
        <n v="6.44"/>
        <n v="56.67"/>
        <n v="21.04"/>
        <n v="130.68"/>
        <n v="12.57"/>
        <n v="26.91"/>
        <n v="35.96"/>
        <n v="80.19"/>
        <n v="516.54999999999995"/>
        <n v="28.64"/>
        <n v="24.93"/>
        <n v="102.91"/>
        <n v="23.69"/>
        <n v="881.65"/>
        <n v="37.36"/>
        <n v="39.6"/>
        <n v="60.47"/>
        <n v="75.08"/>
        <n v="263.70999999999998"/>
        <n v="66.59"/>
        <n v="70.8"/>
        <n v="63.800000000000004"/>
        <n v="45.82"/>
        <n v="117.23"/>
        <n v="137.9"/>
        <n v="105.3"/>
        <n v="227.5"/>
        <n v="71.400000000000006"/>
        <n v="45.83"/>
        <n v="45.9"/>
        <n v="262"/>
        <n v="23.9"/>
        <n v="46.7"/>
        <n v="192.8"/>
        <n v="247.8"/>
        <n v="111.85"/>
        <n v="199.4"/>
        <n v="20.45"/>
        <n v="18.459999999999997"/>
        <n v="141.55000000000001"/>
        <n v="223.98"/>
        <n v="138.1"/>
        <n v="62.69"/>
        <n v="45.01"/>
        <n v="201.94"/>
        <n v="55.17"/>
        <n v="58.5"/>
        <n v="1760"/>
        <n v="26.27"/>
        <n v="760"/>
        <n v="187.5"/>
        <n v="466"/>
        <n v="421"/>
        <n v="410"/>
        <n v="556.97"/>
        <n v="161.691"/>
        <n v="67.599999999999994"/>
        <n v="111.17"/>
        <n v="793.27800000000002"/>
        <n v="76.695999999999998"/>
        <n v="99.5"/>
        <n v="80.769000000000005"/>
        <n v="461.13"/>
        <n v="47.06"/>
        <n v="100.82"/>
        <n v="56.62"/>
        <n v="10.72"/>
        <n v="180.33"/>
        <n v="29.01"/>
        <n v="17.850000000000001"/>
        <n v="19.97"/>
        <n v="20.51"/>
        <n v="164.91399999999999"/>
        <n v="5.5119999999999996"/>
        <n v="33.479999999999997"/>
        <n v="25.67"/>
        <n v="31.46"/>
        <n v="103.96"/>
        <n v="75.599999999999994"/>
        <n v="146.47"/>
        <n v="262.33999999999997"/>
        <n v="48.25"/>
        <n v="20.350000000000001"/>
        <n v="30.52"/>
        <n v="92.57"/>
        <n v="267.70999999999998"/>
        <n v="72.62"/>
        <n v="136.49"/>
        <n v="52.05"/>
        <n v="70.599999999999994"/>
        <n v="128.74"/>
        <n v="11.65"/>
        <n v="33.57"/>
        <n v="28.55"/>
        <n v="11.138"/>
        <n v="539.51"/>
        <n v="27.79"/>
        <n v="103.554"/>
        <n v="29.57"/>
        <n v="5.81"/>
        <n v="41.6"/>
        <n v="245.16"/>
        <n v="62.06"/>
        <n v="75.09"/>
        <n v="267.44"/>
        <n v="65.3"/>
        <n v="46.18"/>
        <n v="124.62"/>
        <n v="171.1"/>
        <n v="139.5"/>
        <n v="62.6"/>
        <n v="5.56"/>
        <n v="30.48"/>
        <n v="15.53"/>
        <n v="14.76"/>
        <n v="273"/>
        <n v="29.42"/>
        <n v="497.9"/>
        <n v="288.58"/>
        <n v="112.03"/>
        <n v="187.98"/>
        <n v="18.100000000000001"/>
        <n v="7.63"/>
        <n v="51.24"/>
        <n v="51.57"/>
        <n v="229.33"/>
        <n v="12.1"/>
        <n v="7.13"/>
        <n v="1966"/>
        <n v="823"/>
        <n v="216"/>
        <n v="373"/>
        <n v="465"/>
        <n v="423"/>
        <n v="64.58"/>
        <n v="220.44"/>
        <n v="1.0900000000000001"/>
        <n v="77.77"/>
        <n v="59.9"/>
        <n v="7.84"/>
        <n v="131.38"/>
        <n v="163.501"/>
        <n v="168.5"/>
        <n v="6.23"/>
        <n v="205.56"/>
        <n v="403.3"/>
        <n v="8.4"/>
        <n v="111.39"/>
        <n v="801.90200000000004"/>
        <n v="65.03"/>
        <n v="76.709999999999994"/>
        <n v="7.41"/>
        <n v="79.510000000000005"/>
        <n v="281.20999999999998"/>
        <n v="77.61"/>
        <n v="48.71"/>
        <n v="106.76"/>
        <n v="56.14"/>
        <n v="383.92"/>
        <n v="185.11"/>
        <n v="29.001000000000001"/>
        <n v="16.725999999999999"/>
        <n v="128.61000000000001"/>
        <n v="159.01400000000001"/>
        <n v="5.1159999999999997"/>
        <n v="33.770000000000003"/>
        <n v="4.05"/>
        <n v="116.004"/>
        <n v="9.02"/>
        <n v="73.27"/>
        <n v="50.41"/>
        <n v="249.6"/>
        <n v="543.71900000000005"/>
        <n v="9.56"/>
        <n v="47.32"/>
        <n v="29.35"/>
        <n v="23.105"/>
        <n v="2.81"/>
        <n v="10.74"/>
        <n v="38.090000000000003"/>
        <n v="340.06"/>
        <n v="73.12"/>
        <n v="137.71"/>
        <n v="18.52"/>
        <n v="21.36"/>
        <n v="3.49"/>
        <n v="34.488999999999997"/>
        <n v="29.6"/>
        <n v="1.46"/>
        <n v="11.14"/>
        <n v="41.12"/>
        <n v="89.7"/>
        <n v="517.01"/>
        <n v="114.82"/>
        <n v="29.14"/>
        <n v="113.068"/>
        <n v="23.26"/>
        <n v="31.26"/>
        <n v="10.44"/>
        <n v="45.95"/>
        <n v="376.25"/>
        <n v="982.46"/>
        <n v="255.77"/>
        <n v="42.59"/>
        <n v="63.5"/>
        <n v="8.19"/>
        <n v="5.46"/>
        <n v="271.58"/>
        <n v="41.89"/>
        <n v="97.02"/>
        <n v="14.98"/>
        <n v="7.04"/>
        <n v="76.94"/>
        <n v="52.484999999999999"/>
        <n v="139.63000000000002"/>
        <n v="130.35"/>
        <n v="324.11"/>
        <n v="145.78"/>
        <n v="154.93"/>
        <n v="77.8"/>
        <n v="14.48"/>
        <n v="53.01"/>
        <n v="251"/>
        <n v="29.85"/>
        <n v="29.59"/>
        <n v="5.2510000000000003"/>
        <n v="493.3"/>
        <n v="1.78"/>
        <n v="290.94200000000001"/>
        <n v="112.295"/>
        <n v="26.38"/>
        <n v="164.87"/>
        <n v="10.83"/>
        <n v="190.95"/>
        <n v="4.83"/>
        <n v="56.9"/>
        <n v="5.41"/>
        <n v="26.11"/>
        <n v="247.37"/>
        <n v="59.1"/>
        <n v="1960"/>
        <n v="304"/>
        <n v="633"/>
        <n v="684"/>
        <n v="455"/>
        <n v="31.84"/>
        <n v="68.87"/>
        <n v="72.430000000000007"/>
        <n v="24.84"/>
        <n v="81.599999999999994"/>
        <n v="33.340000000000003"/>
        <n v="24.33"/>
        <n v="167.64"/>
        <n v="159"/>
        <n v="11.46"/>
        <n v="69.42"/>
        <n v="91.78"/>
        <n v="217.41"/>
        <n v="11.6"/>
        <n v="37.4"/>
        <n v="0.98"/>
        <n v="404.55"/>
        <n v="98.91"/>
        <n v="3.89"/>
        <n v="20.170000000000002"/>
        <n v="3.9722"/>
        <n v="109.57"/>
        <n v="80.180000000000007"/>
        <n v="188.51"/>
        <n v="450.51"/>
        <n v="67.45"/>
        <n v="76.48"/>
        <n v="256"/>
        <n v="140.75"/>
        <n v="7.64"/>
        <n v="63.49"/>
        <n v="7.52"/>
        <n v="297.5"/>
        <n v="83.6"/>
        <n v="457.54"/>
        <n v="1.625"/>
        <n v="15.547000000000001"/>
        <n v="60.9"/>
        <n v="112.43"/>
        <n v="7.79"/>
        <n v="0.41699999999999998"/>
        <n v="49.74"/>
        <n v="168"/>
        <n v="397.80700000000002"/>
        <n v="7.2210000000000001"/>
        <n v="65.66"/>
        <n v="47.21"/>
        <n v="3.43"/>
        <n v="139.28"/>
        <n v="41.99"/>
        <n v="43.28"/>
        <n v="11.47"/>
        <n v="28.693999999999999"/>
        <n v="8.8309999999999995"/>
        <n v="37.284999999999997"/>
        <n v="726.90200000000004"/>
        <n v="52.143999999999998"/>
        <n v="2.89"/>
        <n v="125.608"/>
        <n v="31.38"/>
        <n v="3.18"/>
        <n v="19.495999999999999"/>
        <n v="27.613"/>
        <n v="18.757000000000001"/>
        <n v="167.7"/>
        <n v="4.1900000000000004"/>
        <n v="255.07599999999999"/>
        <n v="34.595999999999997"/>
        <n v="134"/>
        <n v="54.31"/>
        <n v="98.55"/>
        <n v="24.321999999999999"/>
        <n v="35.656999999999996"/>
        <n v="217"/>
        <n v="77.150000000000006"/>
        <n v="8.59"/>
        <n v="99.3"/>
        <n v="117.98099999999999"/>
        <n v="4.3540000000000001"/>
        <n v="36.015999999999998"/>
        <n v="251.3"/>
        <n v="7.66"/>
        <n v="17.489000000000001"/>
        <n v="64.760000000000005"/>
        <n v="242.22"/>
        <n v="95.63"/>
        <n v="18.510000000000002"/>
        <n v="9.1460000000000008"/>
        <n v="129.86000000000001"/>
        <n v="11.92"/>
        <n v="1.466"/>
        <n v="29.239000000000001"/>
        <n v="42.26"/>
        <n v="1.1439999999999999"/>
        <n v="519.91"/>
        <n v="19.87"/>
        <n v="26.9"/>
        <n v="11.24"/>
        <n v="18.649999999999999"/>
        <n v="141.64400000000001"/>
        <n v="6.92"/>
        <n v="24.43"/>
        <n v="217.65"/>
        <n v="11.54"/>
        <n v="49.11"/>
        <n v="389.08"/>
        <n v="1059.48"/>
        <n v="5.65"/>
        <n v="44.52"/>
        <n v="373.46000000000004"/>
        <n v="43.41"/>
        <n v="43.89"/>
        <n v="82.47"/>
        <n v="75.11"/>
        <n v="54.5"/>
        <n v="286.66000000000003"/>
        <n v="80.39"/>
        <n v="42.69"/>
        <n v="7.55"/>
        <n v="3.4390000000000001"/>
        <n v="25.71"/>
        <n v="92.27"/>
        <n v="54.7"/>
        <n v="136.83000000000001"/>
        <n v="364.17"/>
        <n v="96.95"/>
        <n v="185.96"/>
        <n v="248.06"/>
        <n v="88.2"/>
        <n v="13.333"/>
        <n v="63.36"/>
        <n v="15.22"/>
        <n v="9.1300000000000008"/>
        <n v="47.13"/>
        <n v="84.45"/>
        <n v="18.88"/>
        <n v="261.73"/>
        <n v="24.87"/>
        <n v="4.1500000000000004"/>
        <n v="5.444"/>
        <n v="61.7"/>
        <n v="503.6"/>
        <n v="290.47300000000001"/>
        <n v="24.3"/>
        <n v="195.7"/>
        <n v="95.8"/>
        <n v="405"/>
        <n v="24.52"/>
        <n v="18.37"/>
        <n v="42.478999999999999"/>
        <n v="12.83"/>
        <n v="9.08"/>
        <n v="52.52"/>
        <n v="251.43"/>
        <n v="1.7"/>
        <n v="2125"/>
        <n v="276"/>
        <n v="641"/>
        <n v="1088"/>
        <n v="24.34"/>
        <n v="168.84"/>
        <n v="93.79"/>
        <n v="101.8"/>
        <n v="218.15"/>
        <n v="110.16"/>
        <n v="81.8"/>
        <n v="186.4"/>
        <n v="505"/>
        <n v="18.010000000000002"/>
        <n v="67.75"/>
        <n v="258.89999999999998"/>
        <n v="151.88999999999999"/>
        <n v="63.62"/>
        <n v="300.93599999999998"/>
        <n v="458.22"/>
        <n v="15.584"/>
        <n v="111.88800000000001"/>
        <n v="400.3"/>
        <n v="6.6820000000000004"/>
        <n v="42.884"/>
        <n v="140.06"/>
        <n v="8.8810000000000002"/>
        <n v="690.89300000000003"/>
        <n v="52.124000000000002"/>
        <n v="1.86"/>
        <n v="8.83"/>
        <n v="188.88"/>
        <n v="258.58"/>
        <n v="84.596000000000004"/>
        <n v="153.595"/>
        <n v="54.41"/>
        <n v="218"/>
        <n v="38.269999999999996"/>
        <n v="10.15"/>
        <n v="28.97"/>
        <n v="37.417000000000002"/>
        <n v="251.48"/>
        <n v="88.12"/>
        <n v="139.66999999999999"/>
        <n v="83.92"/>
        <n v="254.15"/>
        <n v="32.909999999999997"/>
        <n v="180.16"/>
        <n v="29.556999999999999"/>
        <n v="108.88"/>
        <n v="524.19299999999998"/>
        <n v="8.3000000000000007"/>
        <n v="31.65"/>
        <n v="2.8769999999999998"/>
        <n v="84.65"/>
        <n v="48.58"/>
        <n v="277.77"/>
        <n v="3.48"/>
        <n v="5.85"/>
        <n v="150.31"/>
        <n v="50.379999999999995"/>
        <n v="174.13"/>
        <n v="138.72"/>
        <n v="80.647999999999996"/>
        <n v="47.8"/>
        <n v="84.424999999999997"/>
        <n v="17.8"/>
        <n v="63.480000000000004"/>
        <n v="626.4"/>
        <n v="24.863"/>
        <n v="110.9"/>
        <n v="25.716000000000001"/>
        <n v="78.400000000000006"/>
        <n v="105.8"/>
        <n v="24.529"/>
        <n v="405.1"/>
        <n v="12.2"/>
        <n v="52.62"/>
        <n v="2040"/>
        <n v="357"/>
        <n v="600"/>
        <n v="704"/>
        <n v="80.42"/>
        <n v="43.2"/>
        <n v="14.18"/>
        <n v="18.251000000000001"/>
        <n v="32.6"/>
        <n v="415.23"/>
        <n v="91.5"/>
        <n v="110.52"/>
        <n v="82.889300000000006"/>
        <n v="188.23"/>
        <n v="538.56769999999995"/>
        <n v="68.62"/>
        <n v="309.47699999999998"/>
        <n v="60.22"/>
        <n v="49.27"/>
        <n v="0.5"/>
        <n v="191.15"/>
        <n v="436.74700000000001"/>
        <n v="48.21"/>
        <n v="2.92"/>
        <n v="126.18"/>
        <n v="2.27"/>
        <n v="689"/>
        <n v="1.74"/>
        <n v="3.83"/>
        <n v="135.29"/>
        <n v="8.9600000000000009"/>
        <n v="23.911999999999999"/>
        <n v="41.790000000000006"/>
        <n v="37.674999999999997"/>
        <n v="3.9849999999999999"/>
        <n v="88.92"/>
        <n v="283.63"/>
        <n v="1.446"/>
        <n v="29.663"/>
        <n v="103.88"/>
        <n v="11.55"/>
        <n v="8.8699999999999992"/>
        <n v="10.51"/>
        <n v="69.400000000000006"/>
        <n v="1091"/>
        <n v="379.22"/>
        <n v="75.75"/>
        <n v="117.4"/>
        <n v="58.14"/>
        <n v="272.77"/>
        <n v="97.4"/>
        <n v="38.85"/>
        <n v="25.51"/>
        <n v="100.105"/>
        <n v="134.83000000000001"/>
        <n v="151.12"/>
        <n v="45.33"/>
        <n v="368.75"/>
        <n v="116.6"/>
        <n v="20.460999999999999"/>
        <n v="28.3"/>
        <n v="51.25"/>
        <n v="361.73"/>
        <n v="60.69"/>
        <n v="43.3"/>
        <n v="602"/>
        <n v="47.25"/>
        <n v="84.8"/>
        <n v="403.17"/>
        <n v="46.6"/>
        <n v="6.09"/>
        <n v="64.143000000000001"/>
        <n v="20.11"/>
        <n v="53.66"/>
        <n v="247.75"/>
        <n v="57.72"/>
        <n v="2004"/>
        <n v="348"/>
        <n v="622"/>
        <n v="1058"/>
        <n v="4.3"/>
        <n v="33.44"/>
        <n v="175.07999999999998"/>
        <n v="173.94"/>
        <n v="63.087000000000003"/>
        <n v="15.98"/>
        <n v="7.96"/>
        <n v="418"/>
        <n v="111.35"/>
        <n v="84.486999999999995"/>
        <n v="142.59200000000001"/>
        <n v="544.72799999999995"/>
        <n v="75.92"/>
        <n v="38.15"/>
        <n v="258.25"/>
        <n v="157.53"/>
        <n v="63.96"/>
        <n v="311.58499999999998"/>
        <n v="68.64"/>
        <n v="112.396"/>
        <n v="433.71"/>
        <n v="6.6520000000000001"/>
        <n v="48.08"/>
        <n v="3.27"/>
        <n v="233.518"/>
        <n v="522.90599999999995"/>
        <n v="261.68"/>
        <n v="116.452"/>
        <n v="91.28"/>
        <n v="28.911999999999999"/>
        <n v="35.677999999999997"/>
        <n v="191.9"/>
        <n v="8.5399999999999991"/>
        <n v="7.93"/>
        <n v="40.54"/>
        <n v="253.33"/>
        <n v="1.55"/>
        <n v="130.16"/>
        <n v="30.89"/>
        <n v="104.09"/>
        <n v="533.39300000000003"/>
        <n v="1095"/>
        <n v="370"/>
        <n v="43.86"/>
        <n v="82.42"/>
        <n v="188.7"/>
        <n v="67.33"/>
        <n v="101.21"/>
        <n v="102.65"/>
        <n v="70.3"/>
        <n v="54.76"/>
        <n v="141.23000000000002"/>
        <n v="46.2"/>
        <n v="371.28"/>
        <n v="103.08"/>
        <n v="197.71"/>
        <n v="135.93"/>
        <n v="87.519000000000005"/>
        <n v="255.09"/>
        <n v="44.715000000000003"/>
        <n v="630"/>
        <n v="99.05"/>
        <n v="85.9"/>
        <n v="21.242000000000001"/>
        <n v="25.25"/>
        <n v="402.4"/>
        <n v="6.87"/>
        <n v="69.5"/>
        <n v="104.3"/>
        <n v="33.46"/>
        <n v="112.62"/>
        <n v="96.12"/>
        <n v="133.25"/>
        <n v="282.60000000000002"/>
        <n v="57.75"/>
        <n v="145.9"/>
        <n v="143.04"/>
        <n v="144.81"/>
        <n v="51.47"/>
        <n v="118.66"/>
        <n v="108"/>
        <n v="150.33999999999901"/>
        <n v="96.2"/>
        <n v="96"/>
        <n v="46.29"/>
        <n v="21.32"/>
        <n v="103.7"/>
        <n v="161.38999999999999"/>
        <n v="105.7"/>
        <n v="190"/>
        <n v="39.5"/>
        <n v="132.84"/>
        <n v="48.95"/>
      </sharedItems>
    </cacheField>
    <cacheField name="Mode" numFmtId="0">
      <sharedItems containsBlank="1" containsMixedTypes="1" containsNumber="1" minValue="1.43" maxValue="671.9"/>
    </cacheField>
    <cacheField name="Compan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oang Li" refreshedDate="44486.916179976855" createdVersion="7" refreshedVersion="7" minRefreshableVersion="3" recordCount="23189" xr:uid="{322329E9-4DE7-4855-A233-365DC27C8C12}">
  <cacheSource type="worksheet">
    <worksheetSource ref="A1:D23190" sheet="mine"/>
  </cacheSource>
  <cacheFields count="4">
    <cacheField name="Year" numFmtId="0">
      <sharedItems containsSemiMixedTypes="0" containsString="0" containsNumber="1" containsInteger="1" minValue="1894" maxValue="1920" count="22">
        <n v="1894"/>
        <n v="1898"/>
        <n v="1899"/>
        <n v="1902"/>
        <n v="1901"/>
        <n v="1900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7"/>
        <n v="1918"/>
        <n v="1919"/>
        <n v="1920"/>
      </sharedItems>
    </cacheField>
    <cacheField name="State" numFmtId="0">
      <sharedItems count="219">
        <s v="Ala"/>
        <s v="Ariz"/>
        <s v="Ark"/>
        <s v="B. C"/>
        <s v="Cal"/>
        <s v="Can"/>
        <s v="Col"/>
        <s v="Conn"/>
        <s v="D. C"/>
        <s v="Del"/>
        <s v="Fla"/>
        <s v="Ga"/>
        <s v="Idaho"/>
        <s v="Ill"/>
        <s v="Ind"/>
        <s v="Iowa"/>
        <s v="Kan"/>
        <s v="Ky"/>
        <s v="La"/>
        <s v="Mass"/>
        <s v="Md"/>
        <s v="Me"/>
        <s v="Mich"/>
        <s v="Minn"/>
        <s v="Mississippi"/>
        <s v="Missouri"/>
        <s v="Mont"/>
        <s v="N. C"/>
        <s v="N. H"/>
        <s v="N. J"/>
        <s v="N. S"/>
        <s v="N. Y"/>
        <s v="Neb"/>
        <s v="Ohio"/>
        <s v="Ont"/>
        <s v="Ore"/>
        <s v="Pa"/>
        <s v="Que"/>
        <s v="R. I"/>
        <s v="S. C"/>
        <s v="S. Dak"/>
        <s v="Tenn"/>
        <s v="Tex"/>
        <s v="Utah"/>
        <s v="Virginia"/>
        <s v="Vt"/>
        <s v="W. Va"/>
        <s v="Wash"/>
        <s v="Wis"/>
        <s v="N. B"/>
        <s v="Man"/>
        <s v="Cuba"/>
        <s v="Hawaii"/>
        <s v="Porto Rico"/>
        <s v="Okla"/>
        <s v="N. Mex"/>
        <s v="N. Dak"/>
        <s v="Newfoundland"/>
        <s v="Philippine Islands"/>
        <s v="Puerto Rico"/>
        <s v="III"/>
        <s v="Nev"/>
        <s v="N.Y"/>
        <s v="N.C"/>
        <s v="N. F"/>
        <s v="Alberta"/>
        <s v="Barbados"/>
        <s v="Haiti"/>
        <s v="Jamaica"/>
        <s v="Philippines"/>
        <s v="Trinidad"/>
        <s v="Wyo"/>
        <s v="Alta"/>
        <s v="B.C"/>
        <s v="Saskatchewan"/>
        <s v="Mexico"/>
        <s v="S.C"/>
        <s v="Sask"/>
        <s v="Ak"/>
        <s v="Colorado"/>
        <s v=" La" u="1"/>
        <s v=" Minn" u="1"/>
        <s v=" N. C" u="1"/>
        <s v="Iowa." u="1"/>
        <s v="Colorado." u="1"/>
        <s v="Pa." u="1"/>
        <s v=" Mich" u="1"/>
        <s v=" Pa" u="1"/>
        <s v=" Cal. " u="1"/>
        <s v=" Ind" u="1"/>
        <s v="Ill." u="1"/>
        <s v="Ohio." u="1"/>
        <s v=" Puerto Rico" u="1"/>
        <s v=" Missouri" u="1"/>
        <s v="Okla." u="1"/>
        <s v=" Ky" u="1"/>
        <s v=" N. B" u="1"/>
        <s v=" R. I" u="1"/>
        <s v=" Ind " u="1"/>
        <s v=" Ala" u="1"/>
        <s v="Missouri." u="1"/>
        <s v="Ga." u="1"/>
        <s v=" Iowa" u="1"/>
        <s v=" Col" u="1"/>
        <s v=" N. H" u="1"/>
        <s v=" Ala " u="1"/>
        <s v=" Mont" u="1"/>
        <s v=" Ore" u="1"/>
        <s v=" Alta" u="1"/>
        <s v=" Ill" u="1"/>
        <s v=" Philippines" u="1"/>
        <s v="Kan." u="1"/>
        <s v=" Col " u="1"/>
        <s v="Neb." u="1"/>
        <s v=" Okla" u="1"/>
        <s v=" Ore " u="1"/>
        <s v="Mich." u="1"/>
        <s v=" Tenn. " u="1"/>
        <s v=" Cuba" u="1"/>
        <s v="Ariz." u="1"/>
        <s v=" Conn " u="1"/>
        <s v=" Idaho" u="1"/>
        <s v="Del." u="1"/>
        <s v=" Ohio" u="1"/>
        <s v=" N. Mex" u="1"/>
        <s v=" Ark" u="1"/>
        <s v="Utah." u="1"/>
        <s v=" Ind. " u="1"/>
        <s v=" Minn " u="1"/>
        <s v=" Que" u="1"/>
        <s v=" Mich " u="1"/>
        <s v=" Virginia" u="1"/>
        <s v=" Ga" u="1"/>
        <s v=" Newfoundland" u="1"/>
        <s v=" Jamaica" u="1"/>
        <s v=" Porto Rico" u="1"/>
        <s v="Ala." u="1"/>
        <s v=" Wash" u="1"/>
        <s v=" Que " u="1"/>
        <s v="Mississippi." u="1"/>
        <s v="Vt." u="1"/>
        <s v="Tex." u="1"/>
        <s v=" S. Dak" u="1"/>
        <s v=" Del" u="1"/>
        <s v=" III" u="1"/>
        <s v=" Trinidad" u="1"/>
        <s v=" Me " u="1"/>
        <s v=" Tenn." u="1"/>
        <s v=" Mass" u="1"/>
        <s v="Mass." u="1"/>
        <s v=" W. Va" u="1"/>
        <s v=" S.C" u="1"/>
        <s v=" N. S" u="1"/>
        <s v=" R. I " u="1"/>
        <s v=" Hawaii" u="1"/>
        <s v=" N. F" u="1"/>
        <s v=" Tenn" u="1"/>
        <s v=" Minnesota" u="1"/>
        <s v="Mont." u="1"/>
        <s v="Ore." u="1"/>
        <s v=" N. Y" u="1"/>
        <s v=" N. H " u="1"/>
        <s v=" Mississippi" u="1"/>
        <s v=" Md" u="1"/>
        <s v=" S. C" u="1"/>
        <s v=" Saskatchewan" u="1"/>
        <s v=" Tex" u="1"/>
        <s v=" Pa. " u="1"/>
        <s v=" Alta " u="1"/>
        <s v=" Me" u="1"/>
        <s v=" Can" u="1"/>
        <s v=" Wyo" u="1"/>
        <s v=" Ariz" u="1"/>
        <s v=" B.C" u="1"/>
        <s v=" Neb" u="1"/>
        <s v=" Ont" u="1"/>
        <s v="Wis." u="1"/>
        <s v=" Tex " u="1"/>
        <s v="Minnesota." u="1"/>
        <s v=" Nev" u="1"/>
        <s v=" Utah" u="1"/>
        <s v=" Ill  " u="1"/>
        <s v=" Cal." u="1"/>
        <s v=" Vt" u="1"/>
        <s v=" N.Y" u="1"/>
        <s v=" B. C" u="1"/>
        <s v="Minnesota" u="1"/>
        <s v=" Fla" u="1"/>
        <s v=" Wis" u="1"/>
        <s v=" D. C" u="1"/>
        <s v=" Wash " u="1"/>
        <s v=" Mich. " u="1"/>
        <s v=" Kan" u="1"/>
        <s v="Idaho." u="1"/>
        <s v="Hawaii." u="1"/>
        <s v=" Philippine Islands" u="1"/>
        <s v="Wash." u="1"/>
        <s v=" Cal" u="1"/>
        <s v=" Haiti" u="1"/>
        <s v=" Alberta" u="1"/>
        <s v=" Man" u="1"/>
        <s v="Cal." u="1"/>
        <s v=" N. Dak" u="1"/>
        <s v=" Barbados" u="1"/>
        <s v="Virginia." u="1"/>
        <s v="Nev." u="1"/>
        <s v=" Kan " u="1"/>
        <s v=" Sask" u="1"/>
        <s v="Wyo." u="1"/>
        <s v="Tenn." u="1"/>
        <s v=" N.C" u="1"/>
        <s v=" N. J" u="1"/>
        <s v="Ind." u="1"/>
        <s v=" Ga. " u="1"/>
        <s v="Conn." u="1"/>
        <s v=" Pa " u="1"/>
        <s v="D. C." u="1"/>
        <s v=" Conn" u="1"/>
        <s v=" Mexico" u="1"/>
      </sharedItems>
    </cacheField>
    <cacheField name="City" numFmtId="0">
      <sharedItems containsBlank="1"/>
    </cacheField>
    <cacheField name="Miles" numFmtId="0">
      <sharedItems containsSemiMixedTypes="0" containsString="0" containsNumber="1" minValue="0" maxValue="2091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4">
  <r>
    <x v="0"/>
    <x v="0"/>
    <x v="0"/>
    <x v="0"/>
    <s v="Electric"/>
    <s v="Seashore Electric Railway CO"/>
  </r>
  <r>
    <x v="0"/>
    <x v="0"/>
    <x v="1"/>
    <x v="1"/>
    <s v="Electric"/>
    <s v="Atlantic City Electric Railway"/>
  </r>
  <r>
    <x v="0"/>
    <x v="0"/>
    <x v="2"/>
    <x v="2"/>
    <s v="Electric"/>
    <s v="Brigantine Transit Co."/>
  </r>
  <r>
    <x v="0"/>
    <x v="0"/>
    <x v="3"/>
    <x v="3"/>
    <s v="Electric"/>
    <s v="Camden Horse Railroad Co"/>
  </r>
  <r>
    <x v="0"/>
    <x v="0"/>
    <x v="3"/>
    <x v="4"/>
    <s v="Horse"/>
    <s v="Camden Horse Railroad Co"/>
  </r>
  <r>
    <x v="0"/>
    <x v="0"/>
    <x v="3"/>
    <x v="5"/>
    <s v="Electric"/>
    <s v="Camden, Gloucester A Woodbury Railway Co."/>
  </r>
  <r>
    <x v="0"/>
    <x v="0"/>
    <x v="3"/>
    <x v="6"/>
    <m/>
    <s v="Camden &amp; Atlantic Railroad Co."/>
  </r>
  <r>
    <x v="0"/>
    <x v="0"/>
    <x v="4"/>
    <x v="7"/>
    <m/>
    <s v="Cape May, Delaware Bay &amp; Sewell's Point Railroad Co"/>
  </r>
  <r>
    <x v="0"/>
    <x v="0"/>
    <x v="5"/>
    <x v="8"/>
    <s v="Horse"/>
    <s v="Elizabeth Street Railway Co"/>
  </r>
  <r>
    <x v="0"/>
    <x v="0"/>
    <x v="6"/>
    <x v="9"/>
    <s v="Electric"/>
    <s v="Consolidated Traction Co."/>
  </r>
  <r>
    <x v="0"/>
    <x v="0"/>
    <x v="7"/>
    <x v="10"/>
    <s v="Electric"/>
    <s v="The Newark &amp; South Orange Railway Co."/>
  </r>
  <r>
    <x v="0"/>
    <x v="0"/>
    <x v="7"/>
    <x v="11"/>
    <s v="Electric"/>
    <s v="North Hudson County Railway Co."/>
  </r>
  <r>
    <x v="0"/>
    <x v="0"/>
    <x v="7"/>
    <x v="12"/>
    <s v="Horse"/>
    <s v="North Hudson County Railway Co."/>
  </r>
  <r>
    <x v="0"/>
    <x v="0"/>
    <x v="8"/>
    <x v="8"/>
    <s v="Horse"/>
    <s v="Keyport &amp; Matawan Street Railway Co."/>
  </r>
  <r>
    <x v="0"/>
    <x v="0"/>
    <x v="9"/>
    <x v="13"/>
    <m/>
    <s v="Millville Rapid Transit Co."/>
  </r>
  <r>
    <x v="0"/>
    <x v="0"/>
    <x v="10"/>
    <x v="14"/>
    <s v="Horse"/>
    <s v="Mount Holly Street Railway Co"/>
  </r>
  <r>
    <x v="0"/>
    <x v="0"/>
    <x v="11"/>
    <x v="15"/>
    <s v="Horse"/>
    <s v="New Brunswick City Railway Co."/>
  </r>
  <r>
    <x v="0"/>
    <x v="0"/>
    <x v="12"/>
    <x v="16"/>
    <s v="Electric"/>
    <s v="Suburban Traction Co"/>
  </r>
  <r>
    <x v="0"/>
    <x v="0"/>
    <x v="12"/>
    <x v="17"/>
    <m/>
    <s v="Orange Mountain Cable Co."/>
  </r>
  <r>
    <x v="0"/>
    <x v="0"/>
    <x v="13"/>
    <x v="18"/>
    <s v="Electric"/>
    <s v="Paterson Railway Co"/>
  </r>
  <r>
    <x v="0"/>
    <x v="0"/>
    <x v="13"/>
    <x v="19"/>
    <s v="Electric"/>
    <s v="Paterson Central Electric Railway"/>
  </r>
  <r>
    <x v="0"/>
    <x v="0"/>
    <x v="13"/>
    <x v="20"/>
    <s v="Electric"/>
    <s v="Paterson &amp; Little Falls Electric Railway Co"/>
  </r>
  <r>
    <x v="0"/>
    <x v="0"/>
    <x v="13"/>
    <x v="21"/>
    <s v="Horse"/>
    <s v="Paterson Horse Railroad Co"/>
  </r>
  <r>
    <x v="0"/>
    <x v="0"/>
    <x v="13"/>
    <x v="22"/>
    <s v="Electric"/>
    <s v="Paterson, Passaic &amp; Rutherford Electric Railway Co"/>
  </r>
  <r>
    <x v="0"/>
    <x v="0"/>
    <x v="13"/>
    <x v="14"/>
    <s v="Electric"/>
    <s v="Paterson &amp; Passaic Electric Railway Co."/>
  </r>
  <r>
    <x v="0"/>
    <x v="0"/>
    <x v="13"/>
    <x v="23"/>
    <s v="Electric"/>
    <s v="Jersey City, Hoboken &amp; Rutherford Railroad."/>
  </r>
  <r>
    <x v="0"/>
    <x v="0"/>
    <x v="14"/>
    <x v="20"/>
    <s v="Horse"/>
    <s v="Phillipsburg Horse &amp; Car Railroad Co"/>
  </r>
  <r>
    <x v="0"/>
    <x v="0"/>
    <x v="15"/>
    <x v="19"/>
    <s v="Electric"/>
    <s v="Plainfield Street Railway Co"/>
  </r>
  <r>
    <x v="0"/>
    <x v="0"/>
    <x v="16"/>
    <x v="14"/>
    <m/>
    <s v="Rutherford Railway Co"/>
  </r>
  <r>
    <x v="0"/>
    <x v="0"/>
    <x v="17"/>
    <x v="10"/>
    <s v="Electric"/>
    <s v="Trenton Passenger Railway Co"/>
  </r>
  <r>
    <x v="0"/>
    <x v="0"/>
    <x v="17"/>
    <x v="24"/>
    <s v="Horse"/>
    <s v="Trenton Passenger Railway Co"/>
  </r>
  <r>
    <x v="0"/>
    <x v="1"/>
    <x v="18"/>
    <x v="25"/>
    <m/>
    <s v="Lynchburg Electric Railway &amp; Light Co."/>
  </r>
  <r>
    <x v="0"/>
    <x v="1"/>
    <x v="19"/>
    <x v="8"/>
    <m/>
    <s v="Petersburg Street Railway Co."/>
  </r>
  <r>
    <x v="0"/>
    <x v="1"/>
    <x v="20"/>
    <x v="26"/>
    <m/>
    <s v="Richmond Passenger &amp; Power Co."/>
  </r>
  <r>
    <x v="0"/>
    <x v="2"/>
    <x v="21"/>
    <x v="27"/>
    <s v="Electric"/>
    <m/>
  </r>
  <r>
    <x v="0"/>
    <x v="2"/>
    <x v="22"/>
    <x v="28"/>
    <s v="Electric"/>
    <m/>
  </r>
  <r>
    <x v="0"/>
    <x v="2"/>
    <x v="23"/>
    <x v="29"/>
    <s v="Electric"/>
    <m/>
  </r>
  <r>
    <x v="0"/>
    <x v="2"/>
    <x v="24"/>
    <x v="30"/>
    <s v="Electric"/>
    <m/>
  </r>
  <r>
    <x v="0"/>
    <x v="2"/>
    <x v="25"/>
    <x v="31"/>
    <s v="Electric"/>
    <m/>
  </r>
  <r>
    <x v="0"/>
    <x v="2"/>
    <x v="26"/>
    <x v="11"/>
    <s v="Electric"/>
    <m/>
  </r>
  <r>
    <x v="0"/>
    <x v="2"/>
    <x v="27"/>
    <x v="32"/>
    <s v="Steam"/>
    <m/>
  </r>
  <r>
    <x v="0"/>
    <x v="2"/>
    <x v="26"/>
    <x v="31"/>
    <s v="Steam"/>
    <m/>
  </r>
  <r>
    <x v="0"/>
    <x v="2"/>
    <x v="28"/>
    <x v="8"/>
    <s v="Horse"/>
    <m/>
  </r>
  <r>
    <x v="0"/>
    <x v="2"/>
    <x v="29"/>
    <x v="33"/>
    <s v="Horse"/>
    <m/>
  </r>
  <r>
    <x v="0"/>
    <x v="2"/>
    <x v="27"/>
    <x v="31"/>
    <s v="Horse"/>
    <m/>
  </r>
  <r>
    <x v="0"/>
    <x v="2"/>
    <x v="30"/>
    <x v="28"/>
    <s v="Horse"/>
    <m/>
  </r>
  <r>
    <x v="0"/>
    <x v="2"/>
    <x v="31"/>
    <x v="31"/>
    <s v="Horse"/>
    <m/>
  </r>
  <r>
    <x v="0"/>
    <x v="3"/>
    <x v="32"/>
    <x v="34"/>
    <m/>
    <s v="Carthage Horse Railway Co."/>
  </r>
  <r>
    <x v="0"/>
    <x v="3"/>
    <x v="32"/>
    <x v="20"/>
    <m/>
    <s v="Clinton Street Railway Co."/>
  </r>
  <r>
    <x v="0"/>
    <x v="3"/>
    <x v="32"/>
    <x v="35"/>
    <m/>
    <s v="Hannibal Railway Co."/>
  </r>
  <r>
    <x v="0"/>
    <x v="3"/>
    <x v="32"/>
    <x v="31"/>
    <m/>
    <s v="Joplin Electric Railway A Motor Co."/>
  </r>
  <r>
    <x v="0"/>
    <x v="3"/>
    <x v="33"/>
    <x v="36"/>
    <m/>
    <s v="Kansas City Cable Railway Co."/>
  </r>
  <r>
    <x v="0"/>
    <x v="3"/>
    <x v="33"/>
    <x v="37"/>
    <m/>
    <s v="Grand Avenue Railway Co."/>
  </r>
  <r>
    <x v="0"/>
    <x v="3"/>
    <x v="33"/>
    <x v="10"/>
    <m/>
    <s v="Kansas City &amp; Independence Rapid Transit Railway Co."/>
  </r>
  <r>
    <x v="0"/>
    <x v="3"/>
    <x v="33"/>
    <x v="38"/>
    <m/>
    <s v="Metropolitan Street Railway Co."/>
  </r>
  <r>
    <x v="0"/>
    <x v="3"/>
    <x v="33"/>
    <x v="36"/>
    <m/>
    <s v="Kansas City Elevated Railway Co."/>
  </r>
  <r>
    <x v="0"/>
    <x v="3"/>
    <x v="33"/>
    <x v="19"/>
    <m/>
    <s v="Kensington Railway Co.—Operated by Kansas City Elevated Ry. Co."/>
  </r>
  <r>
    <x v="0"/>
    <x v="3"/>
    <x v="33"/>
    <x v="39"/>
    <m/>
    <s v="People’s Cable Railway Co."/>
  </r>
  <r>
    <x v="0"/>
    <x v="3"/>
    <x v="33"/>
    <x v="16"/>
    <m/>
    <s v="North East Street Railway Co."/>
  </r>
  <r>
    <x v="0"/>
    <x v="3"/>
    <x v="33"/>
    <x v="40"/>
    <m/>
    <s v="South Suburban Railway Co."/>
  </r>
  <r>
    <x v="0"/>
    <x v="3"/>
    <x v="33"/>
    <x v="41"/>
    <m/>
    <s v="West Side Railroad Co."/>
  </r>
  <r>
    <x v="0"/>
    <x v="3"/>
    <x v="32"/>
    <x v="42"/>
    <m/>
    <s v="Lebanon Light &amp; Water Co."/>
  </r>
  <r>
    <x v="0"/>
    <x v="3"/>
    <x v="32"/>
    <x v="35"/>
    <m/>
    <s v="Lexington &amp; Kansas City Land &amp; Investment Co."/>
  </r>
  <r>
    <x v="0"/>
    <x v="3"/>
    <x v="32"/>
    <x v="32"/>
    <m/>
    <s v="The Electric Railway, Light k Power Co. of Sedalia."/>
  </r>
  <r>
    <x v="0"/>
    <x v="3"/>
    <x v="34"/>
    <x v="1"/>
    <m/>
    <s v="Metropolitan Electric Railway Co."/>
  </r>
  <r>
    <x v="0"/>
    <x v="3"/>
    <x v="35"/>
    <x v="41"/>
    <m/>
    <s v="Southwest Missouri Electric Railway Co"/>
  </r>
  <r>
    <x v="0"/>
    <x v="3"/>
    <x v="36"/>
    <x v="43"/>
    <m/>
    <m/>
  </r>
  <r>
    <x v="0"/>
    <x v="4"/>
    <x v="37"/>
    <x v="35"/>
    <m/>
    <m/>
  </r>
  <r>
    <x v="0"/>
    <x v="4"/>
    <x v="38"/>
    <x v="27"/>
    <m/>
    <m/>
  </r>
  <r>
    <x v="0"/>
    <x v="4"/>
    <x v="39"/>
    <x v="44"/>
    <m/>
    <m/>
  </r>
  <r>
    <x v="0"/>
    <x v="4"/>
    <x v="40"/>
    <x v="45"/>
    <m/>
    <s v="Passenger &amp; Belt Railway Co."/>
  </r>
  <r>
    <x v="0"/>
    <x v="4"/>
    <x v="41"/>
    <x v="46"/>
    <s v="Horse"/>
    <s v="LOUISVILLE STREET RAILWAY SYSTEM "/>
  </r>
  <r>
    <x v="0"/>
    <x v="4"/>
    <x v="41"/>
    <x v="47"/>
    <s v="Electric"/>
    <s v="LOUISVILLE STREET RAILWAY SYSTEM"/>
  </r>
  <r>
    <x v="0"/>
    <x v="4"/>
    <x v="41"/>
    <x v="35"/>
    <m/>
    <s v="Kentucky &amp; Indiana Bridge &amp; Railroad Co."/>
  </r>
  <r>
    <x v="0"/>
    <x v="4"/>
    <x v="42"/>
    <x v="19"/>
    <m/>
    <m/>
  </r>
  <r>
    <x v="0"/>
    <x v="4"/>
    <x v="43"/>
    <x v="48"/>
    <m/>
    <m/>
  </r>
  <r>
    <x v="0"/>
    <x v="5"/>
    <x v="44"/>
    <x v="49"/>
    <m/>
    <s v="Anniston City Street Railway Co   "/>
  </r>
  <r>
    <x v="0"/>
    <x v="5"/>
    <x v="44"/>
    <x v="50"/>
    <m/>
    <s v="Oxford Lake Line Railway Co   "/>
  </r>
  <r>
    <x v="0"/>
    <x v="5"/>
    <x v="45"/>
    <x v="51"/>
    <m/>
    <s v="Birmingham Railway &amp; Electric Co"/>
  </r>
  <r>
    <x v="0"/>
    <x v="5"/>
    <x v="45"/>
    <x v="52"/>
    <m/>
    <s v="Highland Avenue &amp; Belt Railroad Co. "/>
  </r>
  <r>
    <x v="0"/>
    <x v="5"/>
    <x v="45"/>
    <x v="41"/>
    <m/>
    <s v="East Birmingham Land &amp; Railroad Co."/>
  </r>
  <r>
    <x v="0"/>
    <x v="5"/>
    <x v="45"/>
    <x v="53"/>
    <m/>
    <s v="Bessemer &amp; Birmingham Railroad Co."/>
  </r>
  <r>
    <x v="0"/>
    <x v="5"/>
    <x v="46"/>
    <x v="54"/>
    <m/>
    <s v="Blountsville &amp; Bangor Dnmmy Line Co. "/>
  </r>
  <r>
    <x v="0"/>
    <x v="5"/>
    <x v="46"/>
    <x v="20"/>
    <m/>
    <s v="Boise Rapid Transit Co. "/>
  </r>
  <r>
    <x v="0"/>
    <x v="5"/>
    <x v="47"/>
    <x v="53"/>
    <m/>
    <s v="Gadsden &amp; Attalla Union Railway Co. "/>
  </r>
  <r>
    <x v="0"/>
    <x v="5"/>
    <x v="48"/>
    <x v="32"/>
    <m/>
    <s v="Huntsville Belt Line &amp; Monte Sano Railway Co.  "/>
  </r>
  <r>
    <x v="0"/>
    <x v="5"/>
    <x v="49"/>
    <x v="55"/>
    <m/>
    <s v="Mobile Light &amp; Railway Co  "/>
  </r>
  <r>
    <x v="0"/>
    <x v="5"/>
    <x v="49"/>
    <x v="36"/>
    <m/>
    <s v="Mobile Street Railway Co "/>
  </r>
  <r>
    <x v="0"/>
    <x v="5"/>
    <x v="49"/>
    <x v="17"/>
    <m/>
    <s v="Herkimer &amp; Mohawk Street Railroad Co. "/>
  </r>
  <r>
    <x v="0"/>
    <x v="5"/>
    <x v="50"/>
    <x v="33"/>
    <m/>
    <s v="Montgomery Street Railway Co. "/>
  </r>
  <r>
    <x v="0"/>
    <x v="5"/>
    <x v="50"/>
    <x v="16"/>
    <m/>
    <s v="Mobile &amp; Spring Hill Railway Co. "/>
  </r>
  <r>
    <x v="0"/>
    <x v="5"/>
    <x v="51"/>
    <x v="20"/>
    <m/>
    <s v="Decatur Street Railway Co.   "/>
  </r>
  <r>
    <x v="0"/>
    <x v="5"/>
    <x v="52"/>
    <x v="21"/>
    <m/>
    <s v="Selma Street k Suburban Railway Co.  "/>
  </r>
  <r>
    <x v="0"/>
    <x v="5"/>
    <x v="53"/>
    <x v="33"/>
    <m/>
    <s v="Sheffield Street Railway Co.  "/>
  </r>
  <r>
    <x v="0"/>
    <x v="5"/>
    <x v="54"/>
    <x v="19"/>
    <m/>
    <s v="Tuscaloosa Street Railway Co. "/>
  </r>
  <r>
    <x v="0"/>
    <x v="5"/>
    <x v="54"/>
    <x v="34"/>
    <m/>
    <s v="Tuscaloosa Belt Railway Co.   "/>
  </r>
  <r>
    <x v="0"/>
    <x v="5"/>
    <x v="55"/>
    <x v="56"/>
    <m/>
    <s v="Union Springs Street Car Co."/>
  </r>
  <r>
    <x v="0"/>
    <x v="6"/>
    <x v="56"/>
    <x v="11"/>
    <m/>
    <s v="Bridgeport Traction Co"/>
  </r>
  <r>
    <x v="0"/>
    <x v="6"/>
    <x v="57"/>
    <x v="57"/>
    <m/>
    <s v="Danbury &amp; Bethel Street Railway Co"/>
  </r>
  <r>
    <x v="0"/>
    <x v="6"/>
    <x v="58"/>
    <x v="19"/>
    <m/>
    <s v="Derby Street Railway Co"/>
  </r>
  <r>
    <x v="0"/>
    <x v="6"/>
    <x v="59"/>
    <x v="22"/>
    <m/>
    <s v="Hartford Street Railway Co"/>
  </r>
  <r>
    <x v="0"/>
    <x v="6"/>
    <x v="60"/>
    <x v="1"/>
    <m/>
    <s v="Meriden Electric Railway Co"/>
  </r>
  <r>
    <x v="0"/>
    <x v="6"/>
    <x v="61"/>
    <x v="58"/>
    <m/>
    <s v="New Haven &amp; Centerville Street Railway Co"/>
  </r>
  <r>
    <x v="0"/>
    <x v="6"/>
    <x v="32"/>
    <x v="59"/>
    <m/>
    <s v="Winchester Avenue Railroad Co"/>
  </r>
  <r>
    <x v="0"/>
    <x v="6"/>
    <x v="61"/>
    <x v="23"/>
    <m/>
    <s v="Fair Haven &amp; Westville Railway Co"/>
  </r>
  <r>
    <x v="0"/>
    <x v="6"/>
    <x v="62"/>
    <x v="21"/>
    <m/>
    <s v="New London Street Railway Co "/>
  </r>
  <r>
    <x v="0"/>
    <x v="6"/>
    <x v="63"/>
    <x v="60"/>
    <m/>
    <s v="Norwich Street Railway Co"/>
  </r>
  <r>
    <x v="0"/>
    <x v="6"/>
    <x v="64"/>
    <x v="16"/>
    <m/>
    <s v="Stamford Street Railroad Co"/>
  </r>
  <r>
    <x v="0"/>
    <x v="6"/>
    <x v="65"/>
    <x v="32"/>
    <m/>
    <s v="Central Railway Electric Co"/>
  </r>
  <r>
    <x v="0"/>
    <x v="6"/>
    <x v="66"/>
    <x v="31"/>
    <m/>
    <s v="N o rw a lk S tre e t R a ilw a y Co"/>
  </r>
  <r>
    <x v="0"/>
    <x v="6"/>
    <x v="66"/>
    <x v="16"/>
    <m/>
    <s v="Norwalk Tramway Co"/>
  </r>
  <r>
    <x v="0"/>
    <x v="7"/>
    <x v="67"/>
    <x v="56"/>
    <m/>
    <s v="Fort Meade Railway Co"/>
  </r>
  <r>
    <x v="0"/>
    <x v="7"/>
    <x v="68"/>
    <x v="61"/>
    <m/>
    <s v="North Jacksonville Street Rwy"/>
  </r>
  <r>
    <x v="0"/>
    <x v="7"/>
    <x v="68"/>
    <x v="31"/>
    <m/>
    <s v="Jacksonville Railway Co"/>
  </r>
  <r>
    <x v="0"/>
    <x v="7"/>
    <x v="68"/>
    <x v="16"/>
    <m/>
    <s v="Jacksonville Main St Co"/>
  </r>
  <r>
    <x v="0"/>
    <x v="7"/>
    <x v="69"/>
    <x v="31"/>
    <m/>
    <s v="125 The Key West Elec Co"/>
  </r>
  <r>
    <x v="0"/>
    <x v="7"/>
    <x v="70"/>
    <x v="19"/>
    <m/>
    <s v="130 Tampa Elec Co"/>
  </r>
  <r>
    <x v="0"/>
    <x v="7"/>
    <x v="71"/>
    <x v="56"/>
    <m/>
    <s v="Palatka &amp; Heights Rwy Co."/>
  </r>
  <r>
    <x v="0"/>
    <x v="7"/>
    <x v="72"/>
    <x v="20"/>
    <m/>
    <s v="Orlando St Co"/>
  </r>
  <r>
    <x v="0"/>
    <x v="8"/>
    <x v="73"/>
    <x v="62"/>
    <s v="Cable"/>
    <s v="Baltimore Traction Co"/>
  </r>
  <r>
    <x v="0"/>
    <x v="8"/>
    <x v="73"/>
    <x v="63"/>
    <s v="Electric"/>
    <s v="Baltimore Traction Co"/>
  </r>
  <r>
    <x v="0"/>
    <x v="8"/>
    <x v="73"/>
    <x v="64"/>
    <s v="Horse"/>
    <s v="Baltimore Traction Co"/>
  </r>
  <r>
    <x v="0"/>
    <x v="8"/>
    <x v="73"/>
    <x v="65"/>
    <m/>
    <s v="Baltimore Traction Co"/>
  </r>
  <r>
    <x v="0"/>
    <x v="8"/>
    <x v="73"/>
    <x v="66"/>
    <m/>
    <s v="City &amp; Suburban Railway Co"/>
  </r>
  <r>
    <x v="0"/>
    <x v="8"/>
    <x v="73"/>
    <x v="67"/>
    <s v="Cable"/>
    <s v="Baltimore City Passenger Railway Co"/>
  </r>
  <r>
    <x v="0"/>
    <x v="8"/>
    <x v="73"/>
    <x v="68"/>
    <s v="Electric"/>
    <s v="Baltimore City Passenger Railway Co"/>
  </r>
  <r>
    <x v="0"/>
    <x v="8"/>
    <x v="73"/>
    <x v="69"/>
    <s v="Horse"/>
    <s v="Baltimore City Passenger Railway Co"/>
  </r>
  <r>
    <x v="0"/>
    <x v="8"/>
    <x v="73"/>
    <x v="45"/>
    <s v="Electric"/>
    <s v="Central Passenger Railway Co"/>
  </r>
  <r>
    <x v="0"/>
    <x v="8"/>
    <x v="73"/>
    <x v="70"/>
    <s v="Electric"/>
    <s v="Lake Roland Elevated Railway Co"/>
  </r>
  <r>
    <x v="0"/>
    <x v="8"/>
    <x v="74"/>
    <x v="56"/>
    <m/>
    <s v="Arundel on the Bay Railroad"/>
  </r>
  <r>
    <x v="0"/>
    <x v="8"/>
    <x v="75"/>
    <x v="28"/>
    <s v="Electric"/>
    <s v="Cumberland Electric Railway Co"/>
  </r>
  <r>
    <x v="0"/>
    <x v="9"/>
    <x v="32"/>
    <x v="13"/>
    <m/>
    <m/>
  </r>
  <r>
    <x v="0"/>
    <x v="9"/>
    <x v="32"/>
    <x v="71"/>
    <m/>
    <m/>
  </r>
  <r>
    <x v="0"/>
    <x v="9"/>
    <x v="32"/>
    <x v="33"/>
    <m/>
    <m/>
  </r>
  <r>
    <x v="0"/>
    <x v="9"/>
    <x v="32"/>
    <x v="72"/>
    <m/>
    <m/>
  </r>
  <r>
    <x v="0"/>
    <x v="9"/>
    <x v="32"/>
    <x v="73"/>
    <m/>
    <m/>
  </r>
  <r>
    <x v="0"/>
    <x v="9"/>
    <x v="32"/>
    <x v="74"/>
    <m/>
    <m/>
  </r>
  <r>
    <x v="0"/>
    <x v="9"/>
    <x v="32"/>
    <x v="75"/>
    <m/>
    <m/>
  </r>
  <r>
    <x v="0"/>
    <x v="9"/>
    <x v="32"/>
    <x v="76"/>
    <m/>
    <m/>
  </r>
  <r>
    <x v="0"/>
    <x v="9"/>
    <x v="32"/>
    <x v="17"/>
    <m/>
    <m/>
  </r>
  <r>
    <x v="0"/>
    <x v="9"/>
    <x v="32"/>
    <x v="5"/>
    <m/>
    <m/>
  </r>
  <r>
    <x v="0"/>
    <x v="9"/>
    <x v="32"/>
    <x v="77"/>
    <m/>
    <m/>
  </r>
  <r>
    <x v="0"/>
    <x v="9"/>
    <x v="32"/>
    <x v="25"/>
    <m/>
    <m/>
  </r>
  <r>
    <x v="0"/>
    <x v="9"/>
    <x v="32"/>
    <x v="21"/>
    <m/>
    <m/>
  </r>
  <r>
    <x v="0"/>
    <x v="9"/>
    <x v="32"/>
    <x v="32"/>
    <m/>
    <m/>
  </r>
  <r>
    <x v="0"/>
    <x v="9"/>
    <x v="32"/>
    <x v="21"/>
    <m/>
    <m/>
  </r>
  <r>
    <x v="0"/>
    <x v="9"/>
    <x v="32"/>
    <x v="78"/>
    <m/>
    <m/>
  </r>
  <r>
    <x v="0"/>
    <x v="9"/>
    <x v="32"/>
    <x v="31"/>
    <m/>
    <m/>
  </r>
  <r>
    <x v="0"/>
    <x v="9"/>
    <x v="32"/>
    <x v="79"/>
    <m/>
    <m/>
  </r>
  <r>
    <x v="0"/>
    <x v="9"/>
    <x v="32"/>
    <x v="40"/>
    <m/>
    <m/>
  </r>
  <r>
    <x v="0"/>
    <x v="9"/>
    <x v="32"/>
    <x v="23"/>
    <m/>
    <m/>
  </r>
  <r>
    <x v="0"/>
    <x v="9"/>
    <x v="32"/>
    <x v="33"/>
    <m/>
    <m/>
  </r>
  <r>
    <x v="0"/>
    <x v="9"/>
    <x v="32"/>
    <x v="80"/>
    <m/>
    <m/>
  </r>
  <r>
    <x v="0"/>
    <x v="9"/>
    <x v="32"/>
    <x v="25"/>
    <m/>
    <m/>
  </r>
  <r>
    <x v="0"/>
    <x v="9"/>
    <x v="32"/>
    <x v="15"/>
    <m/>
    <m/>
  </r>
  <r>
    <x v="0"/>
    <x v="10"/>
    <x v="76"/>
    <x v="24"/>
    <m/>
    <s v="New Orleans &amp; Carrollton Railroad Co."/>
  </r>
  <r>
    <x v="0"/>
    <x v="10"/>
    <x v="76"/>
    <x v="23"/>
    <m/>
    <s v="St. Charles Street Railroad Co."/>
  </r>
  <r>
    <x v="0"/>
    <x v="10"/>
    <x v="76"/>
    <x v="53"/>
    <m/>
    <s v="Canal &amp; Claiborne Railroad Co."/>
  </r>
  <r>
    <x v="0"/>
    <x v="10"/>
    <x v="76"/>
    <x v="81"/>
    <m/>
    <s v="Orleans Railroad Co."/>
  </r>
  <r>
    <x v="0"/>
    <x v="10"/>
    <x v="76"/>
    <x v="75"/>
    <m/>
    <s v="Algiers &amp; Gretna Railway Co."/>
  </r>
  <r>
    <x v="0"/>
    <x v="10"/>
    <x v="77"/>
    <x v="17"/>
    <m/>
    <s v="Shreveport City Railroad Co."/>
  </r>
  <r>
    <x v="0"/>
    <x v="10"/>
    <x v="77"/>
    <x v="27"/>
    <m/>
    <s v="Shreveport Railway &amp; Land Improvement Co."/>
  </r>
  <r>
    <x v="0"/>
    <x v="10"/>
    <x v="78"/>
    <x v="82"/>
    <m/>
    <s v="Lake Charles Street Railway Co."/>
  </r>
  <r>
    <x v="0"/>
    <x v="10"/>
    <x v="79"/>
    <x v="71"/>
    <m/>
    <s v="Baton Rouge Electric Railway Co."/>
  </r>
  <r>
    <x v="0"/>
    <x v="11"/>
    <x v="28"/>
    <x v="83"/>
    <s v="Electric"/>
    <s v="The Albany Railway"/>
  </r>
  <r>
    <x v="0"/>
    <x v="11"/>
    <x v="80"/>
    <x v="84"/>
    <s v="Horse"/>
    <s v="Amsterdam Street Railroad"/>
  </r>
  <r>
    <x v="0"/>
    <x v="11"/>
    <x v="81"/>
    <x v="85"/>
    <s v="Electric"/>
    <s v="Auburn City Railroad Co. "/>
  </r>
  <r>
    <x v="0"/>
    <x v="11"/>
    <x v="82"/>
    <x v="86"/>
    <s v="Horse"/>
    <s v="The Babylon Railroad Co."/>
  </r>
  <r>
    <x v="0"/>
    <x v="11"/>
    <x v="83"/>
    <x v="87"/>
    <s v="Electric"/>
    <s v="Binghamton Railroad Co. "/>
  </r>
  <r>
    <x v="0"/>
    <x v="11"/>
    <x v="84"/>
    <x v="88"/>
    <s v="Electric"/>
    <s v="Brooklyn Heights R. R. Co."/>
  </r>
  <r>
    <x v="0"/>
    <x v="11"/>
    <x v="84"/>
    <x v="89"/>
    <s v="Horse"/>
    <s v="Brooklyn Heights R. R. Co."/>
  </r>
  <r>
    <x v="0"/>
    <x v="11"/>
    <x v="84"/>
    <x v="90"/>
    <s v="Cable"/>
    <s v="Brooklyn Heights R. R. Co."/>
  </r>
  <r>
    <x v="0"/>
    <x v="11"/>
    <x v="84"/>
    <x v="91"/>
    <s v="Electric"/>
    <s v="Brooklyn City R. R. Co."/>
  </r>
  <r>
    <x v="0"/>
    <x v="11"/>
    <x v="84"/>
    <x v="92"/>
    <s v="Horse"/>
    <s v="Brooklyn City R. R. Co."/>
  </r>
  <r>
    <x v="0"/>
    <x v="11"/>
    <x v="84"/>
    <x v="93"/>
    <s v="Electric"/>
    <s v="Brooklyn, Queens Co. &amp; Suburban R. R. Co."/>
  </r>
  <r>
    <x v="0"/>
    <x v="11"/>
    <x v="84"/>
    <x v="83"/>
    <s v="Horse"/>
    <s v="Brooklyn, Queens Co. &amp; Suburban R. R. Co."/>
  </r>
  <r>
    <x v="0"/>
    <x v="11"/>
    <x v="84"/>
    <x v="94"/>
    <s v="Electric"/>
    <s v="Atlantic Ave. R. R. Co."/>
  </r>
  <r>
    <x v="0"/>
    <x v="11"/>
    <x v="84"/>
    <x v="92"/>
    <s v="Horse"/>
    <s v="Atlantic Ave. R. R. Co."/>
  </r>
  <r>
    <x v="0"/>
    <x v="11"/>
    <x v="84"/>
    <x v="95"/>
    <s v="Electric"/>
    <s v="Brooklyn, Bath &amp; West End R. R. Co."/>
  </r>
  <r>
    <x v="0"/>
    <x v="11"/>
    <x v="84"/>
    <x v="96"/>
    <s v="Electric"/>
    <s v="Coney Island &amp; Brooklyn R. R. Co."/>
  </r>
  <r>
    <x v="0"/>
    <x v="11"/>
    <x v="84"/>
    <x v="97"/>
    <s v="Electric"/>
    <s v="Brooklyn City &amp; Newtown R. R. Co."/>
  </r>
  <r>
    <x v="0"/>
    <x v="11"/>
    <x v="84"/>
    <x v="35"/>
    <s v="Horse"/>
    <s v="Van Brunt St. &amp; Erie Basin R. R. Co."/>
  </r>
  <r>
    <x v="0"/>
    <x v="11"/>
    <x v="85"/>
    <x v="98"/>
    <s v="Electric"/>
    <s v="Buffalo Railway CO"/>
  </r>
  <r>
    <x v="0"/>
    <x v="11"/>
    <x v="85"/>
    <x v="99"/>
    <s v="Horse"/>
    <s v="Buffalo Railway CO"/>
  </r>
  <r>
    <x v="0"/>
    <x v="11"/>
    <x v="85"/>
    <x v="100"/>
    <s v="Electric"/>
    <s v="Crosstown Street Railway Co. of Buffalo"/>
  </r>
  <r>
    <x v="0"/>
    <x v="11"/>
    <x v="86"/>
    <x v="20"/>
    <s v="Electric"/>
    <s v="Canandigua Electric Light &amp; Railroad Co."/>
  </r>
  <r>
    <x v="0"/>
    <x v="11"/>
    <x v="87"/>
    <x v="8"/>
    <s v="Horse"/>
    <s v="Pelham Park Railroad Co."/>
  </r>
  <r>
    <x v="0"/>
    <x v="11"/>
    <x v="87"/>
    <x v="56"/>
    <s v="Horse"/>
    <s v="City Island Railroad"/>
  </r>
  <r>
    <x v="0"/>
    <x v="11"/>
    <x v="88"/>
    <x v="101"/>
    <s v="Horse"/>
    <s v="Cortland &amp; Homer Horse Railroad Co."/>
  </r>
  <r>
    <x v="0"/>
    <x v="11"/>
    <x v="89"/>
    <x v="56"/>
    <s v="Horse"/>
    <s v="Deerfield &amp; Utica Railroad Co. "/>
  </r>
  <r>
    <x v="0"/>
    <x v="11"/>
    <x v="90"/>
    <x v="102"/>
    <s v="Electric"/>
    <s v="Elmira &amp; Horseheads Railway Co. "/>
  </r>
  <r>
    <x v="0"/>
    <x v="11"/>
    <x v="90"/>
    <x v="50"/>
    <s v="Electric"/>
    <s v="West Side Railroad Co. "/>
  </r>
  <r>
    <x v="0"/>
    <x v="11"/>
    <x v="91"/>
    <x v="40"/>
    <s v="Electric"/>
    <s v="Citizens' Street Railroad Co."/>
  </r>
  <r>
    <x v="0"/>
    <x v="11"/>
    <x v="92"/>
    <x v="103"/>
    <s v="Electric"/>
    <s v="Flushing &amp; College Point Street Railroad Co. "/>
  </r>
  <r>
    <x v="0"/>
    <x v="11"/>
    <x v="39"/>
    <x v="44"/>
    <s v="Horse"/>
    <s v="Frankfor &amp; Ilion Street Railway Co. "/>
  </r>
  <r>
    <x v="0"/>
    <x v="11"/>
    <x v="93"/>
    <x v="104"/>
    <s v="Electric"/>
    <s v="Dunkirk &amp; Fredonia Railroad Co."/>
  </r>
  <r>
    <x v="0"/>
    <x v="11"/>
    <x v="94"/>
    <x v="105"/>
    <s v="Horse"/>
    <s v="Fulton &amp; Oswego Falls Street Railway Co. "/>
  </r>
  <r>
    <x v="0"/>
    <x v="11"/>
    <x v="95"/>
    <x v="106"/>
    <s v="Horse"/>
    <s v="Glen Falls, Sandy Hill &amp; Fort Edward Street Railway Co."/>
  </r>
  <r>
    <x v="0"/>
    <x v="11"/>
    <x v="96"/>
    <x v="1"/>
    <s v="Electric"/>
    <s v="Cayadutta Electric Railroad Co."/>
  </r>
  <r>
    <x v="0"/>
    <x v="11"/>
    <x v="96"/>
    <x v="101"/>
    <s v="Electric"/>
    <s v="Johnstown, Gloversville &amp; Kinsboro Horse Railroad Co."/>
  </r>
  <r>
    <x v="0"/>
    <x v="11"/>
    <x v="97"/>
    <x v="107"/>
    <s v="Electric"/>
    <s v="The Hornellsville Electric Railway Co."/>
  </r>
  <r>
    <x v="0"/>
    <x v="11"/>
    <x v="97"/>
    <x v="31"/>
    <s v="Electric"/>
    <s v="Hornellsville &amp; Canisteo Railway Co."/>
  </r>
  <r>
    <x v="0"/>
    <x v="11"/>
    <x v="98"/>
    <x v="108"/>
    <s v="Electric"/>
    <s v="Hudson Electric Railway Co."/>
  </r>
  <r>
    <x v="0"/>
    <x v="11"/>
    <x v="99"/>
    <x v="20"/>
    <s v="Horse"/>
    <s v="Huntington Railroad Co."/>
  </r>
  <r>
    <x v="0"/>
    <x v="11"/>
    <x v="100"/>
    <x v="28"/>
    <s v="Electric"/>
    <s v="Ithaca Street Railway Co."/>
  </r>
  <r>
    <x v="0"/>
    <x v="11"/>
    <x v="101"/>
    <x v="22"/>
    <s v="Electric"/>
    <s v="The Jamestown Street Railway Co."/>
  </r>
  <r>
    <x v="0"/>
    <x v="11"/>
    <x v="102"/>
    <x v="109"/>
    <s v="Electric"/>
    <s v="Kingston City Railroad Co."/>
  </r>
  <r>
    <x v="0"/>
    <x v="11"/>
    <x v="102"/>
    <x v="28"/>
    <s v="Electric"/>
    <s v="Colonial City Electric Railway Co."/>
  </r>
  <r>
    <x v="0"/>
    <x v="11"/>
    <x v="103"/>
    <x v="5"/>
    <s v="Electric"/>
    <s v="Buffalo, Bellevue &amp; Lancaster Railway Co."/>
  </r>
  <r>
    <x v="0"/>
    <x v="11"/>
    <x v="104"/>
    <x v="17"/>
    <s v="Horse"/>
    <s v="The Larchmont Horse Railway Co."/>
  </r>
  <r>
    <x v="0"/>
    <x v="11"/>
    <x v="105"/>
    <x v="16"/>
    <s v="Electric"/>
    <s v="Lock City Electric Railroad Co."/>
  </r>
  <r>
    <x v="0"/>
    <x v="11"/>
    <x v="106"/>
    <x v="12"/>
    <s v="Electric"/>
    <s v="Steinway Railway Co. of Long Island City"/>
  </r>
  <r>
    <x v="0"/>
    <x v="11"/>
    <x v="106"/>
    <x v="41"/>
    <s v="Electric"/>
    <s v="Long Island City &amp; Newtown Railway Co."/>
  </r>
  <r>
    <x v="0"/>
    <x v="11"/>
    <x v="107"/>
    <x v="20"/>
    <s v="Electric"/>
    <s v="Middletown-Goshen Traction Co."/>
  </r>
  <r>
    <x v="0"/>
    <x v="11"/>
    <x v="108"/>
    <x v="82"/>
    <s v="Horse"/>
    <s v="Mohawk &amp; Ilion Horse Railroad Co."/>
  </r>
  <r>
    <x v="0"/>
    <x v="11"/>
    <x v="108"/>
    <x v="17"/>
    <s v="Horse"/>
    <s v="Herkimer &amp; Mohawk Street Railroad Co."/>
  </r>
  <r>
    <x v="0"/>
    <x v="11"/>
    <x v="109"/>
    <x v="31"/>
    <s v="Horse"/>
    <s v="Newburgh Street Railway Co."/>
  </r>
  <r>
    <x v="0"/>
    <x v="11"/>
    <x v="110"/>
    <x v="21"/>
    <s v="Horse"/>
    <s v="New Rochelle Railway &amp; Transit Co."/>
  </r>
  <r>
    <x v="0"/>
    <x v="11"/>
    <x v="111"/>
    <x v="110"/>
    <s v="Electric"/>
    <s v="Metropolitan Street Railway Co."/>
  </r>
  <r>
    <x v="0"/>
    <x v="11"/>
    <x v="111"/>
    <x v="45"/>
    <s v="Horse"/>
    <s v="Broadway &amp; Seventh Ave R. R. Co."/>
  </r>
  <r>
    <x v="0"/>
    <x v="11"/>
    <x v="111"/>
    <x v="41"/>
    <s v="Cable"/>
    <s v="Broadway &amp; Seventh Ave R. R. Co."/>
  </r>
  <r>
    <x v="0"/>
    <x v="11"/>
    <x v="111"/>
    <x v="111"/>
    <s v="Horse"/>
    <s v="Sixth Avenue R. R. Co."/>
  </r>
  <r>
    <x v="0"/>
    <x v="11"/>
    <x v="111"/>
    <x v="69"/>
    <s v="Horse"/>
    <s v="Ninth Avenue R. R. Co."/>
  </r>
  <r>
    <x v="0"/>
    <x v="11"/>
    <x v="111"/>
    <x v="112"/>
    <s v="Cable"/>
    <s v="23rd Street Ry. Co."/>
  </r>
  <r>
    <x v="0"/>
    <x v="11"/>
    <x v="111"/>
    <x v="61"/>
    <s v="Horse"/>
    <s v="42nd St. &amp; Grand St Ferry R. R. Co."/>
  </r>
  <r>
    <x v="0"/>
    <x v="11"/>
    <x v="111"/>
    <x v="113"/>
    <s v="Horse"/>
    <s v="Central Park, North &amp; East River R. R. Co."/>
  </r>
  <r>
    <x v="0"/>
    <x v="11"/>
    <x v="111"/>
    <x v="33"/>
    <s v="Horse"/>
    <s v="Bleeker Street R. R. Co."/>
  </r>
  <r>
    <x v="0"/>
    <x v="11"/>
    <x v="111"/>
    <x v="114"/>
    <s v="Horse"/>
    <s v="New York &amp; Harlem R. R. Co."/>
  </r>
  <r>
    <x v="0"/>
    <x v="11"/>
    <x v="111"/>
    <x v="115"/>
    <s v="Cable"/>
    <s v="Third Ave. R. R. Co."/>
  </r>
  <r>
    <x v="0"/>
    <x v="11"/>
    <x v="111"/>
    <x v="12"/>
    <s v="Horse"/>
    <s v="Second Ave. R. R. Co."/>
  </r>
  <r>
    <x v="0"/>
    <x v="11"/>
    <x v="111"/>
    <x v="22"/>
    <s v="Horse"/>
    <s v="Eighth Ave. R. R. Co."/>
  </r>
  <r>
    <x v="0"/>
    <x v="11"/>
    <x v="111"/>
    <x v="116"/>
    <s v="Horse"/>
    <s v="42nd St., Manhattanville &amp; St. M. Ave. Ry. Co."/>
  </r>
  <r>
    <x v="0"/>
    <x v="11"/>
    <x v="111"/>
    <x v="117"/>
    <s v="Horse"/>
    <s v="Dry Dock, E. Broadway &amp; Battery R. R. Co."/>
  </r>
  <r>
    <x v="0"/>
    <x v="11"/>
    <x v="111"/>
    <x v="118"/>
    <s v="Horse"/>
    <s v="Central Crosstown R. R. Co."/>
  </r>
  <r>
    <x v="0"/>
    <x v="11"/>
    <x v="111"/>
    <x v="50"/>
    <s v="Horse"/>
    <s v="Christopher &amp; Tenth St. R. R. Co."/>
  </r>
  <r>
    <x v="0"/>
    <x v="11"/>
    <x v="111"/>
    <x v="20"/>
    <s v="Horse"/>
    <s v="North &amp; East River R. R. Co."/>
  </r>
  <r>
    <x v="0"/>
    <x v="11"/>
    <x v="111"/>
    <x v="119"/>
    <s v="Electric"/>
    <s v="Union Ry. Co"/>
  </r>
  <r>
    <x v="0"/>
    <x v="11"/>
    <x v="112"/>
    <x v="45"/>
    <s v="Electric"/>
    <s v="The Niagra Falls &amp; Suspension Bridge Railway Co."/>
  </r>
  <r>
    <x v="0"/>
    <x v="11"/>
    <x v="112"/>
    <x v="5"/>
    <s v="Electric"/>
    <s v="Niagra Falls, Park 7 River Co."/>
  </r>
  <r>
    <x v="0"/>
    <x v="11"/>
    <x v="113"/>
    <x v="31"/>
    <s v="Horse"/>
    <s v="Ogdensburg Street Railway Co."/>
  </r>
  <r>
    <x v="0"/>
    <x v="11"/>
    <x v="114"/>
    <x v="120"/>
    <s v="Horse"/>
    <s v="Olean Street Railway Co."/>
  </r>
  <r>
    <x v="0"/>
    <x v="11"/>
    <x v="115"/>
    <x v="17"/>
    <s v="Horse"/>
    <s v="Oneida Railway Co."/>
  </r>
  <r>
    <x v="0"/>
    <x v="11"/>
    <x v="116"/>
    <x v="58"/>
    <s v="Horse"/>
    <s v="Oneonta Street Railway Co."/>
  </r>
  <r>
    <x v="0"/>
    <x v="11"/>
    <x v="117"/>
    <x v="121"/>
    <s v="Electric"/>
    <s v="Oswego Street Railway Co."/>
  </r>
  <r>
    <x v="0"/>
    <x v="11"/>
    <x v="118"/>
    <x v="34"/>
    <s v="Horse"/>
    <s v="City Railroad of Poughkeepsie"/>
  </r>
  <r>
    <x v="0"/>
    <x v="11"/>
    <x v="119"/>
    <x v="122"/>
    <s v="Electric"/>
    <s v="Rochester Railway Co."/>
  </r>
  <r>
    <x v="0"/>
    <x v="11"/>
    <x v="119"/>
    <x v="123"/>
    <s v="Electric"/>
    <s v="Rochester Electric Railway Co."/>
  </r>
  <r>
    <x v="0"/>
    <x v="11"/>
    <x v="120"/>
    <x v="14"/>
    <s v="Horse"/>
    <s v="Rockaway Village Railroad Co."/>
  </r>
  <r>
    <x v="0"/>
    <x v="11"/>
    <x v="25"/>
    <x v="124"/>
    <s v="Horse"/>
    <s v="Rome City Street Railway Co."/>
  </r>
  <r>
    <x v="0"/>
    <x v="11"/>
    <x v="121"/>
    <x v="125"/>
    <s v="Electric"/>
    <s v="Union Electric Railway of Saratoga"/>
  </r>
  <r>
    <x v="0"/>
    <x v="11"/>
    <x v="122"/>
    <x v="126"/>
    <s v="Electric"/>
    <s v="Schenectady Street Railway Co."/>
  </r>
  <r>
    <x v="0"/>
    <x v="11"/>
    <x v="123"/>
    <x v="8"/>
    <s v="Electric"/>
    <s v="The Seneca Electric Railway Co."/>
  </r>
  <r>
    <x v="0"/>
    <x v="11"/>
    <x v="124"/>
    <x v="20"/>
    <s v="Electric"/>
    <s v="Ossining Electric Railway Co."/>
  </r>
  <r>
    <x v="0"/>
    <x v="11"/>
    <x v="125"/>
    <x v="56"/>
    <s v="Electric"/>
    <s v="Port Richmond &amp; Prohibition Park Electric Railroad Co."/>
  </r>
  <r>
    <x v="0"/>
    <x v="11"/>
    <x v="126"/>
    <x v="127"/>
    <s v="Horse"/>
    <s v="Syracuse Street Railway Co."/>
  </r>
  <r>
    <x v="0"/>
    <x v="11"/>
    <x v="126"/>
    <x v="22"/>
    <s v="Electric"/>
    <s v="Syracuse Consolidated Street Railway"/>
  </r>
  <r>
    <x v="0"/>
    <x v="11"/>
    <x v="126"/>
    <x v="128"/>
    <s v="Horse"/>
    <s v="Syracuse Consolidated Street Railway"/>
  </r>
  <r>
    <x v="0"/>
    <x v="11"/>
    <x v="126"/>
    <x v="41"/>
    <s v="Electric"/>
    <s v="Syracuse Eastwood Heights &amp; De Witt Railroad Co."/>
  </r>
  <r>
    <x v="0"/>
    <x v="11"/>
    <x v="127"/>
    <x v="129"/>
    <s v="Horse"/>
    <s v="Stillwater &amp; Mechiesville Street Railway Co."/>
  </r>
  <r>
    <x v="0"/>
    <x v="11"/>
    <x v="128"/>
    <x v="8"/>
    <s v="Horse"/>
    <s v="Tonawanda Street Railroad Co."/>
  </r>
  <r>
    <x v="0"/>
    <x v="11"/>
    <x v="128"/>
    <x v="28"/>
    <s v="Electric"/>
    <s v="Tonawanda Electric Railroad Co."/>
  </r>
  <r>
    <x v="0"/>
    <x v="11"/>
    <x v="128"/>
    <x v="130"/>
    <s v="Electric"/>
    <s v="Buffalo, Kenmore &amp; Tonawanda Electric Railroad Co."/>
  </r>
  <r>
    <x v="0"/>
    <x v="11"/>
    <x v="128"/>
    <x v="71"/>
    <s v="Electric"/>
    <s v="Buffalo, North Main Street &amp; Tonawanda Electric Railroad Co."/>
  </r>
  <r>
    <x v="0"/>
    <x v="11"/>
    <x v="128"/>
    <x v="28"/>
    <s v="Electric"/>
    <s v="Buffalo &amp; Tonawanda Electric Railroad Co."/>
  </r>
  <r>
    <x v="0"/>
    <x v="11"/>
    <x v="129"/>
    <x v="131"/>
    <s v="Electric"/>
    <s v="Troy City Railway"/>
  </r>
  <r>
    <x v="0"/>
    <x v="11"/>
    <x v="129"/>
    <x v="19"/>
    <s v="Horse"/>
    <s v="Troy City Railway"/>
  </r>
  <r>
    <x v="0"/>
    <x v="11"/>
    <x v="130"/>
    <x v="132"/>
    <s v="Electric"/>
    <s v="Utica Belt Line Street Railroad Co."/>
  </r>
  <r>
    <x v="0"/>
    <x v="11"/>
    <x v="130"/>
    <x v="65"/>
    <s v="Electric"/>
    <s v="Utica &amp; Mohawk Railroad Co."/>
  </r>
  <r>
    <x v="0"/>
    <x v="11"/>
    <x v="130"/>
    <x v="133"/>
    <s v="Horse"/>
    <s v="Oneida Street Railroad Co."/>
  </r>
  <r>
    <x v="0"/>
    <x v="11"/>
    <x v="131"/>
    <x v="28"/>
    <s v="Electric"/>
    <s v="Watertown Street Railway Co."/>
  </r>
  <r>
    <x v="0"/>
    <x v="11"/>
    <x v="132"/>
    <x v="134"/>
    <s v="Electric"/>
    <s v="Buffalo &amp; Williamsville Electric Railway Co."/>
  </r>
  <r>
    <x v="0"/>
    <x v="11"/>
    <x v="133"/>
    <x v="48"/>
    <s v="Horse"/>
    <s v="The Yonkers Railroad Co."/>
  </r>
  <r>
    <x v="0"/>
    <x v="12"/>
    <x v="134"/>
    <x v="135"/>
    <m/>
    <m/>
  </r>
  <r>
    <x v="0"/>
    <x v="12"/>
    <x v="135"/>
    <x v="136"/>
    <m/>
    <m/>
  </r>
  <r>
    <x v="0"/>
    <x v="12"/>
    <x v="136"/>
    <x v="45"/>
    <m/>
    <m/>
  </r>
  <r>
    <x v="0"/>
    <x v="12"/>
    <x v="137"/>
    <x v="19"/>
    <m/>
    <m/>
  </r>
  <r>
    <x v="0"/>
    <x v="13"/>
    <x v="138"/>
    <x v="137"/>
    <m/>
    <m/>
  </r>
  <r>
    <x v="0"/>
    <x v="13"/>
    <x v="139"/>
    <x v="21"/>
    <m/>
    <m/>
  </r>
  <r>
    <x v="0"/>
    <x v="14"/>
    <x v="140"/>
    <x v="6"/>
    <m/>
    <m/>
  </r>
  <r>
    <x v="0"/>
    <x v="14"/>
    <x v="141"/>
    <x v="34"/>
    <m/>
    <m/>
  </r>
  <r>
    <x v="0"/>
    <x v="14"/>
    <x v="142"/>
    <x v="34"/>
    <s v="Horse"/>
    <s v="Fresno Railroad Co."/>
  </r>
  <r>
    <x v="0"/>
    <x v="14"/>
    <x v="143"/>
    <x v="138"/>
    <s v="Electric"/>
    <s v="Los Angeles Consolidated Electric Railway Co."/>
  </r>
  <r>
    <x v="0"/>
    <x v="14"/>
    <x v="143"/>
    <x v="67"/>
    <s v="Cable"/>
    <s v="Los Angeles Consolidated Electric Railway Co."/>
  </r>
  <r>
    <x v="0"/>
    <x v="14"/>
    <x v="143"/>
    <x v="139"/>
    <s v="Horse"/>
    <s v="Los Angeles Consolidated Electric Railway Co."/>
  </r>
  <r>
    <x v="0"/>
    <x v="14"/>
    <x v="143"/>
    <x v="126"/>
    <s v="Cable "/>
    <s v="Temple Street Cable Railway Co."/>
  </r>
  <r>
    <x v="0"/>
    <x v="14"/>
    <x v="143"/>
    <x v="140"/>
    <s v="Horse"/>
    <s v="Main Street &amp; Agricultural Park Railroad Co."/>
  </r>
  <r>
    <x v="0"/>
    <x v="14"/>
    <x v="144"/>
    <x v="19"/>
    <m/>
    <m/>
  </r>
  <r>
    <x v="0"/>
    <x v="14"/>
    <x v="145"/>
    <x v="31"/>
    <m/>
    <m/>
  </r>
  <r>
    <x v="0"/>
    <x v="14"/>
    <x v="146"/>
    <x v="141"/>
    <m/>
    <m/>
  </r>
  <r>
    <x v="0"/>
    <x v="14"/>
    <x v="147"/>
    <x v="48"/>
    <m/>
    <m/>
  </r>
  <r>
    <x v="0"/>
    <x v="14"/>
    <x v="148"/>
    <x v="142"/>
    <m/>
    <m/>
  </r>
  <r>
    <x v="0"/>
    <x v="14"/>
    <x v="149"/>
    <x v="31"/>
    <m/>
    <m/>
  </r>
  <r>
    <x v="0"/>
    <x v="14"/>
    <x v="150"/>
    <x v="19"/>
    <m/>
    <m/>
  </r>
  <r>
    <x v="0"/>
    <x v="14"/>
    <x v="151"/>
    <x v="35"/>
    <m/>
    <m/>
  </r>
  <r>
    <x v="0"/>
    <x v="14"/>
    <x v="152"/>
    <x v="143"/>
    <s v="Electric"/>
    <s v="Central Electric Railway Co."/>
  </r>
  <r>
    <x v="0"/>
    <x v="14"/>
    <x v="153"/>
    <x v="41"/>
    <m/>
    <s v="San Diego, Old Town &amp; Pacific Beach Railroad Co."/>
  </r>
  <r>
    <x v="0"/>
    <x v="14"/>
    <x v="153"/>
    <x v="144"/>
    <m/>
    <s v="San Diego Cable Railway Co."/>
  </r>
  <r>
    <x v="0"/>
    <x v="14"/>
    <x v="153"/>
    <x v="23"/>
    <s v="Electric"/>
    <s v="San Diego Electric Railway Co."/>
  </r>
  <r>
    <x v="0"/>
    <x v="14"/>
    <x v="153"/>
    <x v="31"/>
    <s v="Horse"/>
    <s v="San Diego Electric Railway Co."/>
  </r>
  <r>
    <x v="0"/>
    <x v="14"/>
    <x v="154"/>
    <x v="145"/>
    <s v="Cable"/>
    <s v="Market Street Railway Co."/>
  </r>
  <r>
    <x v="0"/>
    <x v="14"/>
    <x v="154"/>
    <x v="146"/>
    <s v="Horse"/>
    <s v="Market Street Railway Co."/>
  </r>
  <r>
    <x v="0"/>
    <x v="14"/>
    <x v="154"/>
    <x v="147"/>
    <s v="Steam"/>
    <s v="Market Street Railway Co."/>
  </r>
  <r>
    <x v="0"/>
    <x v="14"/>
    <x v="154"/>
    <x v="148"/>
    <s v="Electric"/>
    <s v="Market Street Railway Co."/>
  </r>
  <r>
    <x v="0"/>
    <x v="14"/>
    <x v="154"/>
    <x v="21"/>
    <s v="Cable"/>
    <s v="Geary Street, Park &amp; Ocean Railroad Co."/>
  </r>
  <r>
    <x v="0"/>
    <x v="14"/>
    <x v="154"/>
    <x v="78"/>
    <s v="Cable"/>
    <s v="California Street Cable Railroad Co"/>
  </r>
  <r>
    <x v="0"/>
    <x v="14"/>
    <x v="154"/>
    <x v="32"/>
    <s v="Cable"/>
    <s v="Sutter Street Railway Co."/>
  </r>
  <r>
    <x v="0"/>
    <x v="14"/>
    <x v="154"/>
    <x v="14"/>
    <s v="Horse"/>
    <s v="Sutter Street Railway Co."/>
  </r>
  <r>
    <x v="0"/>
    <x v="14"/>
    <x v="154"/>
    <x v="50"/>
    <s v="Cable"/>
    <s v="Presidio &amp; Ferries Railroad Co."/>
  </r>
  <r>
    <x v="0"/>
    <x v="14"/>
    <x v="154"/>
    <x v="56"/>
    <s v="Horse"/>
    <s v="Presidio &amp; Ferries Railroad Co."/>
  </r>
  <r>
    <x v="0"/>
    <x v="14"/>
    <x v="154"/>
    <x v="56"/>
    <s v="Steam"/>
    <s v="Presidio &amp; Ferries Railroad Co."/>
  </r>
  <r>
    <x v="0"/>
    <x v="14"/>
    <x v="154"/>
    <x v="149"/>
    <s v="Electric"/>
    <s v="San Francisco &amp; San Mateo Railway Co"/>
  </r>
  <r>
    <x v="0"/>
    <x v="14"/>
    <x v="154"/>
    <x v="78"/>
    <s v="Electric"/>
    <s v="Metropolitan Street Railway Co."/>
  </r>
  <r>
    <x v="0"/>
    <x v="14"/>
    <x v="155"/>
    <x v="32"/>
    <s v="Electric"/>
    <s v="San Jose &amp; Santa Clara Railroad Co."/>
  </r>
  <r>
    <x v="0"/>
    <x v="14"/>
    <x v="155"/>
    <x v="41"/>
    <s v="Electric"/>
    <s v="First Street Railroad."/>
  </r>
  <r>
    <x v="0"/>
    <x v="14"/>
    <x v="155"/>
    <x v="35"/>
    <s v="Horse"/>
    <s v="Willow Glen Railroad."/>
  </r>
  <r>
    <x v="0"/>
    <x v="14"/>
    <x v="156"/>
    <x v="35"/>
    <m/>
    <m/>
  </r>
  <r>
    <x v="0"/>
    <x v="14"/>
    <x v="157"/>
    <x v="16"/>
    <m/>
    <m/>
  </r>
  <r>
    <x v="0"/>
    <x v="14"/>
    <x v="158"/>
    <x v="16"/>
    <m/>
    <m/>
  </r>
  <r>
    <x v="0"/>
    <x v="14"/>
    <x v="159"/>
    <x v="5"/>
    <m/>
    <m/>
  </r>
  <r>
    <x v="0"/>
    <x v="14"/>
    <x v="160"/>
    <x v="32"/>
    <s v="Electric"/>
    <s v="Stockton Electric Railway Co."/>
  </r>
  <r>
    <x v="0"/>
    <x v="14"/>
    <x v="161"/>
    <x v="14"/>
    <m/>
    <m/>
  </r>
  <r>
    <x v="0"/>
    <x v="15"/>
    <x v="162"/>
    <x v="16"/>
    <m/>
    <m/>
  </r>
  <r>
    <x v="0"/>
    <x v="15"/>
    <x v="163"/>
    <x v="150"/>
    <m/>
    <m/>
  </r>
  <r>
    <x v="0"/>
    <x v="15"/>
    <x v="164"/>
    <x v="151"/>
    <m/>
    <m/>
  </r>
  <r>
    <x v="0"/>
    <x v="15"/>
    <x v="165"/>
    <x v="56"/>
    <m/>
    <m/>
  </r>
  <r>
    <x v="0"/>
    <x v="15"/>
    <x v="166"/>
    <x v="35"/>
    <m/>
    <m/>
  </r>
  <r>
    <x v="0"/>
    <x v="15"/>
    <x v="167"/>
    <x v="16"/>
    <m/>
    <m/>
  </r>
  <r>
    <x v="0"/>
    <x v="15"/>
    <x v="168"/>
    <x v="19"/>
    <m/>
    <m/>
  </r>
  <r>
    <x v="0"/>
    <x v="15"/>
    <x v="169"/>
    <x v="87"/>
    <m/>
    <m/>
  </r>
  <r>
    <x v="0"/>
    <x v="15"/>
    <x v="170"/>
    <x v="152"/>
    <m/>
    <m/>
  </r>
  <r>
    <x v="0"/>
    <x v="15"/>
    <x v="171"/>
    <x v="153"/>
    <m/>
    <m/>
  </r>
  <r>
    <x v="0"/>
    <x v="16"/>
    <x v="172"/>
    <x v="154"/>
    <m/>
    <m/>
  </r>
  <r>
    <x v="0"/>
    <x v="16"/>
    <x v="173"/>
    <x v="143"/>
    <m/>
    <m/>
  </r>
  <r>
    <x v="0"/>
    <x v="16"/>
    <x v="174"/>
    <x v="19"/>
    <m/>
    <m/>
  </r>
  <r>
    <x v="0"/>
    <x v="16"/>
    <x v="175"/>
    <x v="155"/>
    <m/>
    <s v="Pacific Northeast Traction"/>
  </r>
  <r>
    <x v="0"/>
    <x v="16"/>
    <x v="175"/>
    <x v="156"/>
    <m/>
    <s v="PugetSound Traction L&amp;P"/>
  </r>
  <r>
    <x v="0"/>
    <x v="16"/>
    <x v="175"/>
    <x v="76"/>
    <m/>
    <s v="Seattle Munic St.Ry."/>
  </r>
  <r>
    <x v="0"/>
    <x v="16"/>
    <x v="176"/>
    <x v="157"/>
    <m/>
    <s v="Spokane &amp; Inland"/>
  </r>
  <r>
    <x v="0"/>
    <x v="16"/>
    <x v="176"/>
    <x v="158"/>
    <m/>
    <s v="Washingtou Water"/>
  </r>
  <r>
    <x v="0"/>
    <x v="16"/>
    <x v="177"/>
    <x v="159"/>
    <m/>
    <s v="Pacific Traction"/>
  </r>
  <r>
    <x v="0"/>
    <x v="16"/>
    <x v="177"/>
    <x v="45"/>
    <m/>
    <s v="Puget Sound Elec. Ry."/>
  </r>
  <r>
    <x v="0"/>
    <x v="16"/>
    <x v="178"/>
    <x v="20"/>
    <m/>
    <m/>
  </r>
  <r>
    <x v="0"/>
    <x v="16"/>
    <x v="179"/>
    <x v="56"/>
    <m/>
    <m/>
  </r>
  <r>
    <x v="0"/>
    <x v="17"/>
    <x v="180"/>
    <x v="33"/>
    <s v="Electric"/>
    <s v="Anderson Electric Street Railway Co."/>
  </r>
  <r>
    <x v="0"/>
    <x v="17"/>
    <x v="27"/>
    <x v="6"/>
    <s v="Electric"/>
    <s v="(John S.) Crump’s Street Railway."/>
  </r>
  <r>
    <x v="0"/>
    <x v="17"/>
    <x v="181"/>
    <x v="29"/>
    <s v="Electric"/>
    <s v="Evansville Street Railway Co."/>
  </r>
  <r>
    <x v="0"/>
    <x v="17"/>
    <x v="182"/>
    <x v="143"/>
    <s v="Electric"/>
    <s v="Fort Wayne Electric Railway"/>
  </r>
  <r>
    <x v="0"/>
    <x v="17"/>
    <x v="183"/>
    <x v="160"/>
    <s v="Electric"/>
    <s v="Citizens’ Street Railroad Co"/>
  </r>
  <r>
    <x v="0"/>
    <x v="17"/>
    <x v="20"/>
    <x v="78"/>
    <s v="Electric"/>
    <s v="Richmond City Electric Street Railway Co."/>
  </r>
  <r>
    <x v="0"/>
    <x v="17"/>
    <x v="184"/>
    <x v="34"/>
    <s v="Electric"/>
    <s v="South Bend &amp; Mishawaka Street Railway Co."/>
  </r>
  <r>
    <x v="0"/>
    <x v="17"/>
    <x v="185"/>
    <x v="22"/>
    <s v="Electric"/>
    <s v="Terre Haute Electric Railway Co."/>
  </r>
  <r>
    <x v="0"/>
    <x v="18"/>
    <x v="186"/>
    <x v="8"/>
    <s v="Electric"/>
    <m/>
  </r>
  <r>
    <x v="0"/>
    <x v="18"/>
    <x v="187"/>
    <x v="28"/>
    <s v="Electric"/>
    <m/>
  </r>
  <r>
    <x v="0"/>
    <x v="18"/>
    <x v="188"/>
    <x v="21"/>
    <s v="Electric"/>
    <m/>
  </r>
  <r>
    <x v="0"/>
    <x v="18"/>
    <x v="189"/>
    <x v="31"/>
    <s v="Electric"/>
    <m/>
  </r>
  <r>
    <x v="0"/>
    <x v="18"/>
    <x v="190"/>
    <x v="28"/>
    <m/>
    <m/>
  </r>
  <r>
    <x v="0"/>
    <x v="18"/>
    <x v="191"/>
    <x v="21"/>
    <s v="Electric"/>
    <m/>
  </r>
  <r>
    <x v="0"/>
    <x v="18"/>
    <x v="192"/>
    <x v="31"/>
    <s v="Electric"/>
    <m/>
  </r>
  <r>
    <x v="0"/>
    <x v="18"/>
    <x v="193"/>
    <x v="161"/>
    <s v="Electric"/>
    <m/>
  </r>
  <r>
    <x v="0"/>
    <x v="18"/>
    <x v="194"/>
    <x v="19"/>
    <s v="Electric"/>
    <m/>
  </r>
  <r>
    <x v="0"/>
    <x v="18"/>
    <x v="195"/>
    <x v="0"/>
    <s v="Electric"/>
    <m/>
  </r>
  <r>
    <x v="0"/>
    <x v="18"/>
    <x v="196"/>
    <x v="23"/>
    <m/>
    <m/>
  </r>
  <r>
    <x v="0"/>
    <x v="18"/>
    <x v="197"/>
    <x v="21"/>
    <m/>
    <m/>
  </r>
  <r>
    <x v="0"/>
    <x v="18"/>
    <x v="198"/>
    <x v="113"/>
    <m/>
    <m/>
  </r>
  <r>
    <x v="0"/>
    <x v="18"/>
    <x v="199"/>
    <x v="162"/>
    <m/>
    <s v="Milwaukee Street Railway Co. "/>
  </r>
  <r>
    <x v="0"/>
    <x v="18"/>
    <x v="199"/>
    <x v="32"/>
    <s v="Steam"/>
    <s v="Milwaukee &amp; Wauwastonsa Motor Railway Co."/>
  </r>
  <r>
    <x v="0"/>
    <x v="18"/>
    <x v="199"/>
    <x v="32"/>
    <s v="Steam"/>
    <s v="Milwaukee &amp; Wauwastosa Electric Co. "/>
  </r>
  <r>
    <x v="0"/>
    <x v="19"/>
    <x v="200"/>
    <x v="163"/>
    <m/>
    <m/>
  </r>
  <r>
    <x v="0"/>
    <x v="19"/>
    <x v="201"/>
    <x v="10"/>
    <m/>
    <m/>
  </r>
  <r>
    <x v="0"/>
    <x v="19"/>
    <x v="202"/>
    <x v="78"/>
    <m/>
    <m/>
  </r>
  <r>
    <x v="0"/>
    <x v="19"/>
    <x v="203"/>
    <x v="19"/>
    <m/>
    <m/>
  </r>
  <r>
    <x v="0"/>
    <x v="19"/>
    <x v="204"/>
    <x v="8"/>
    <m/>
    <m/>
  </r>
  <r>
    <x v="0"/>
    <x v="19"/>
    <x v="205"/>
    <x v="33"/>
    <m/>
    <m/>
  </r>
  <r>
    <x v="0"/>
    <x v="19"/>
    <x v="206"/>
    <x v="8"/>
    <m/>
    <m/>
  </r>
  <r>
    <x v="0"/>
    <x v="19"/>
    <x v="207"/>
    <x v="21"/>
    <m/>
    <m/>
  </r>
  <r>
    <x v="0"/>
    <x v="19"/>
    <x v="208"/>
    <x v="45"/>
    <m/>
    <m/>
  </r>
  <r>
    <x v="0"/>
    <x v="19"/>
    <x v="209"/>
    <x v="20"/>
    <m/>
    <m/>
  </r>
  <r>
    <x v="0"/>
    <x v="19"/>
    <x v="210"/>
    <x v="45"/>
    <m/>
    <m/>
  </r>
  <r>
    <x v="0"/>
    <x v="19"/>
    <x v="211"/>
    <x v="19"/>
    <m/>
    <m/>
  </r>
  <r>
    <x v="0"/>
    <x v="19"/>
    <x v="212"/>
    <x v="33"/>
    <m/>
    <m/>
  </r>
  <r>
    <x v="0"/>
    <x v="19"/>
    <x v="213"/>
    <x v="20"/>
    <m/>
    <m/>
  </r>
  <r>
    <x v="0"/>
    <x v="19"/>
    <x v="68"/>
    <x v="31"/>
    <m/>
    <m/>
  </r>
  <r>
    <x v="0"/>
    <x v="19"/>
    <x v="214"/>
    <x v="69"/>
    <m/>
    <m/>
  </r>
  <r>
    <x v="0"/>
    <x v="19"/>
    <x v="215"/>
    <x v="28"/>
    <m/>
    <m/>
  </r>
  <r>
    <x v="0"/>
    <x v="19"/>
    <x v="216"/>
    <x v="164"/>
    <m/>
    <m/>
  </r>
  <r>
    <x v="0"/>
    <x v="19"/>
    <x v="217"/>
    <x v="165"/>
    <m/>
    <m/>
  </r>
  <r>
    <x v="0"/>
    <x v="19"/>
    <x v="218"/>
    <x v="19"/>
    <m/>
    <m/>
  </r>
  <r>
    <x v="0"/>
    <x v="19"/>
    <x v="219"/>
    <x v="21"/>
    <m/>
    <m/>
  </r>
  <r>
    <x v="0"/>
    <x v="19"/>
    <x v="220"/>
    <x v="149"/>
    <m/>
    <m/>
  </r>
  <r>
    <x v="0"/>
    <x v="19"/>
    <x v="221"/>
    <x v="154"/>
    <m/>
    <m/>
  </r>
  <r>
    <x v="0"/>
    <x v="19"/>
    <x v="222"/>
    <x v="23"/>
    <m/>
    <m/>
  </r>
  <r>
    <x v="0"/>
    <x v="19"/>
    <x v="223"/>
    <x v="6"/>
    <m/>
    <m/>
  </r>
  <r>
    <x v="0"/>
    <x v="19"/>
    <x v="224"/>
    <x v="67"/>
    <m/>
    <m/>
  </r>
  <r>
    <x v="0"/>
    <x v="19"/>
    <x v="225"/>
    <x v="71"/>
    <m/>
    <m/>
  </r>
  <r>
    <x v="0"/>
    <x v="20"/>
    <x v="226"/>
    <x v="11"/>
    <m/>
    <s v="Portland Ry. Co. "/>
  </r>
  <r>
    <x v="0"/>
    <x v="20"/>
    <x v="226"/>
    <x v="166"/>
    <m/>
    <s v="City &amp; Suburban Railway Co. "/>
  </r>
  <r>
    <x v="0"/>
    <x v="20"/>
    <x v="226"/>
    <x v="167"/>
    <m/>
    <s v="East Side Railway Co. "/>
  </r>
  <r>
    <x v="0"/>
    <x v="20"/>
    <x v="226"/>
    <x v="14"/>
    <m/>
    <s v="City &amp; West Portland Park Motor Co. "/>
  </r>
  <r>
    <x v="0"/>
    <x v="20"/>
    <x v="226"/>
    <x v="8"/>
    <m/>
    <s v="Barnes Heights &amp; Cornell Mountain Ry. Co. "/>
  </r>
  <r>
    <x v="0"/>
    <x v="20"/>
    <x v="226"/>
    <x v="50"/>
    <m/>
    <s v="Portland Cable Co. "/>
  </r>
  <r>
    <x v="0"/>
    <x v="20"/>
    <x v="226"/>
    <x v="56"/>
    <m/>
    <s v="Portland Street Railway Co. "/>
  </r>
  <r>
    <x v="0"/>
    <x v="20"/>
    <x v="227"/>
    <x v="21"/>
    <m/>
    <s v="Salem Light &amp; Traction Co."/>
  </r>
  <r>
    <x v="0"/>
    <x v="21"/>
    <x v="228"/>
    <x v="32"/>
    <s v="Electric"/>
    <m/>
  </r>
  <r>
    <x v="0"/>
    <x v="21"/>
    <x v="229"/>
    <x v="138"/>
    <s v="Electric"/>
    <m/>
  </r>
  <r>
    <x v="0"/>
    <x v="21"/>
    <x v="230"/>
    <x v="45"/>
    <s v="Electric"/>
    <m/>
  </r>
  <r>
    <x v="0"/>
    <x v="21"/>
    <x v="231"/>
    <x v="168"/>
    <s v="Electric"/>
    <m/>
  </r>
  <r>
    <x v="1"/>
    <x v="21"/>
    <x v="138"/>
    <x v="78"/>
    <s v="Electric"/>
    <m/>
  </r>
  <r>
    <x v="1"/>
    <x v="21"/>
    <x v="232"/>
    <x v="5"/>
    <s v="Electric"/>
    <m/>
  </r>
  <r>
    <x v="1"/>
    <x v="21"/>
    <x v="228"/>
    <x v="5"/>
    <s v="Electric"/>
    <m/>
  </r>
  <r>
    <x v="1"/>
    <x v="21"/>
    <x v="229"/>
    <x v="169"/>
    <s v="Electric"/>
    <m/>
  </r>
  <r>
    <x v="1"/>
    <x v="21"/>
    <x v="230"/>
    <x v="23"/>
    <s v="Electric"/>
    <m/>
  </r>
  <r>
    <x v="1"/>
    <x v="21"/>
    <x v="233"/>
    <x v="34"/>
    <s v="Electric"/>
    <m/>
  </r>
  <r>
    <x v="1"/>
    <x v="21"/>
    <x v="234"/>
    <x v="16"/>
    <s v="Electric"/>
    <m/>
  </r>
  <r>
    <x v="1"/>
    <x v="21"/>
    <x v="235"/>
    <x v="8"/>
    <s v="Electric"/>
    <m/>
  </r>
  <r>
    <x v="1"/>
    <x v="21"/>
    <x v="236"/>
    <x v="165"/>
    <s v="Electric"/>
    <m/>
  </r>
  <r>
    <x v="1"/>
    <x v="21"/>
    <x v="237"/>
    <x v="165"/>
    <s v="Electric"/>
    <m/>
  </r>
  <r>
    <x v="1"/>
    <x v="21"/>
    <x v="231"/>
    <x v="170"/>
    <s v="Electric"/>
    <m/>
  </r>
  <r>
    <x v="1"/>
    <x v="21"/>
    <x v="238"/>
    <x v="15"/>
    <s v="Electric"/>
    <m/>
  </r>
  <r>
    <x v="1"/>
    <x v="5"/>
    <x v="44"/>
    <x v="164"/>
    <m/>
    <m/>
  </r>
  <r>
    <x v="1"/>
    <x v="5"/>
    <x v="45"/>
    <x v="171"/>
    <m/>
    <m/>
  </r>
  <r>
    <x v="1"/>
    <x v="5"/>
    <x v="47"/>
    <x v="172"/>
    <m/>
    <m/>
  </r>
  <r>
    <x v="1"/>
    <x v="5"/>
    <x v="49"/>
    <x v="173"/>
    <m/>
    <m/>
  </r>
  <r>
    <x v="1"/>
    <x v="5"/>
    <x v="50"/>
    <x v="174"/>
    <m/>
    <m/>
  </r>
  <r>
    <x v="1"/>
    <x v="5"/>
    <x v="51"/>
    <x v="175"/>
    <m/>
    <m/>
  </r>
  <r>
    <x v="1"/>
    <x v="5"/>
    <x v="239"/>
    <x v="176"/>
    <m/>
    <m/>
  </r>
  <r>
    <x v="1"/>
    <x v="5"/>
    <x v="52"/>
    <x v="28"/>
    <m/>
    <m/>
  </r>
  <r>
    <x v="1"/>
    <x v="5"/>
    <x v="54"/>
    <x v="28"/>
    <m/>
    <m/>
  </r>
  <r>
    <x v="1"/>
    <x v="6"/>
    <x v="56"/>
    <x v="177"/>
    <m/>
    <s v="Bridgeport Traction Co"/>
  </r>
  <r>
    <x v="1"/>
    <x v="6"/>
    <x v="240"/>
    <x v="178"/>
    <m/>
    <s v="Bristol &amp; Plainville Tramway Co"/>
  </r>
  <r>
    <x v="1"/>
    <x v="6"/>
    <x v="57"/>
    <x v="179"/>
    <m/>
    <s v="Danbury &amp; Bethel Street Railway Co"/>
  </r>
  <r>
    <x v="1"/>
    <x v="6"/>
    <x v="58"/>
    <x v="28"/>
    <m/>
    <s v="Derby Street Railway Co"/>
  </r>
  <r>
    <x v="1"/>
    <x v="6"/>
    <x v="59"/>
    <x v="57"/>
    <m/>
    <s v="Hartford Street Railway Co"/>
  </r>
  <r>
    <x v="1"/>
    <x v="6"/>
    <x v="59"/>
    <x v="45"/>
    <m/>
    <s v="Hartford, Manchester &amp; Rockville Tramway Co"/>
  </r>
  <r>
    <x v="1"/>
    <x v="6"/>
    <x v="59"/>
    <x v="5"/>
    <m/>
    <s v="Hartford &amp; West Hartford Railway Co"/>
  </r>
  <r>
    <x v="1"/>
    <x v="6"/>
    <x v="60"/>
    <x v="1"/>
    <m/>
    <s v="Meriden Electric Railway Co"/>
  </r>
  <r>
    <x v="1"/>
    <x v="6"/>
    <x v="61"/>
    <x v="180"/>
    <m/>
    <s v="New Haven &amp; Centerville Street Railway Co"/>
  </r>
  <r>
    <x v="1"/>
    <x v="6"/>
    <x v="61"/>
    <x v="181"/>
    <m/>
    <s v="New Haven Street Railway Co"/>
  </r>
  <r>
    <x v="1"/>
    <x v="6"/>
    <x v="61"/>
    <x v="182"/>
    <m/>
    <s v="Fair Haven &amp; Westville Railway Co"/>
  </r>
  <r>
    <x v="1"/>
    <x v="6"/>
    <x v="62"/>
    <x v="183"/>
    <m/>
    <s v="New London Street Railway Co "/>
  </r>
  <r>
    <x v="1"/>
    <x v="6"/>
    <x v="63"/>
    <x v="184"/>
    <m/>
    <s v="Norwich Street Railway Co"/>
  </r>
  <r>
    <x v="1"/>
    <x v="6"/>
    <x v="64"/>
    <x v="185"/>
    <m/>
    <s v="Stamford Street Railroad Co"/>
  </r>
  <r>
    <x v="1"/>
    <x v="6"/>
    <x v="32"/>
    <x v="186"/>
    <m/>
    <s v="Milford Street Railway Co"/>
  </r>
  <r>
    <x v="1"/>
    <x v="6"/>
    <x v="65"/>
    <x v="187"/>
    <m/>
    <s v="Central Railway Electric Co"/>
  </r>
  <r>
    <x v="1"/>
    <x v="6"/>
    <x v="32"/>
    <x v="29"/>
    <m/>
    <s v="Winchester Avenue Railroad Co"/>
  </r>
  <r>
    <x v="1"/>
    <x v="6"/>
    <x v="32"/>
    <x v="56"/>
    <m/>
    <s v="Manufacturers’ Street Railway Co"/>
  </r>
  <r>
    <x v="1"/>
    <x v="6"/>
    <x v="66"/>
    <x v="50"/>
    <m/>
    <s v="Norwalk Street Railway Co."/>
  </r>
  <r>
    <x v="1"/>
    <x v="6"/>
    <x v="66"/>
    <x v="188"/>
    <m/>
    <s v="Norwalk Tramway Co"/>
  </r>
  <r>
    <x v="1"/>
    <x v="6"/>
    <x v="32"/>
    <x v="20"/>
    <m/>
    <s v="Shelton Street Railway Co"/>
  </r>
  <r>
    <x v="1"/>
    <x v="6"/>
    <x v="241"/>
    <x v="33"/>
    <m/>
    <s v="Enfield &amp; Longmeadow Electric Railway "/>
  </r>
  <r>
    <x v="1"/>
    <x v="7"/>
    <x v="67"/>
    <x v="17"/>
    <m/>
    <s v="Fort Meade Railway Co"/>
  </r>
  <r>
    <x v="1"/>
    <x v="7"/>
    <x v="68"/>
    <x v="20"/>
    <m/>
    <s v="Jacksonville Main St Co"/>
  </r>
  <r>
    <x v="1"/>
    <x v="7"/>
    <x v="69"/>
    <x v="31"/>
    <m/>
    <s v="The Key West Elec Co"/>
  </r>
  <r>
    <x v="1"/>
    <x v="7"/>
    <x v="242"/>
    <x v="69"/>
    <m/>
    <s v="Pensacola Elec Co"/>
  </r>
  <r>
    <x v="1"/>
    <x v="7"/>
    <x v="70"/>
    <x v="80"/>
    <m/>
    <s v="130 Tampa Elec Co"/>
  </r>
  <r>
    <x v="1"/>
    <x v="7"/>
    <x v="71"/>
    <x v="19"/>
    <m/>
    <s v="Palatka &amp; Heights Rwy Co"/>
  </r>
  <r>
    <x v="1"/>
    <x v="7"/>
    <x v="72"/>
    <x v="189"/>
    <m/>
    <s v="Orlando St Co"/>
  </r>
  <r>
    <x v="1"/>
    <x v="2"/>
    <x v="22"/>
    <x v="28"/>
    <s v="Electric"/>
    <m/>
  </r>
  <r>
    <x v="1"/>
    <x v="2"/>
    <x v="243"/>
    <x v="171"/>
    <s v="Electric"/>
    <m/>
  </r>
  <r>
    <x v="1"/>
    <x v="2"/>
    <x v="23"/>
    <x v="190"/>
    <s v="Electric"/>
    <m/>
  </r>
  <r>
    <x v="1"/>
    <x v="2"/>
    <x v="244"/>
    <x v="19"/>
    <s v="Steam"/>
    <m/>
  </r>
  <r>
    <x v="1"/>
    <x v="2"/>
    <x v="244"/>
    <x v="36"/>
    <s v="Electric"/>
    <m/>
  </r>
  <r>
    <x v="1"/>
    <x v="2"/>
    <x v="30"/>
    <x v="28"/>
    <s v="Horse"/>
    <m/>
  </r>
  <r>
    <x v="1"/>
    <x v="2"/>
    <x v="24"/>
    <x v="30"/>
    <s v="Electric"/>
    <m/>
  </r>
  <r>
    <x v="1"/>
    <x v="2"/>
    <x v="25"/>
    <x v="31"/>
    <s v="Electric"/>
    <m/>
  </r>
  <r>
    <x v="1"/>
    <x v="2"/>
    <x v="26"/>
    <x v="26"/>
    <s v="Electric"/>
    <m/>
  </r>
  <r>
    <x v="1"/>
    <x v="2"/>
    <x v="26"/>
    <x v="31"/>
    <s v="Steam"/>
    <m/>
  </r>
  <r>
    <x v="1"/>
    <x v="2"/>
    <x v="31"/>
    <x v="31"/>
    <s v="Horse"/>
    <m/>
  </r>
  <r>
    <x v="1"/>
    <x v="4"/>
    <x v="38"/>
    <x v="50"/>
    <m/>
    <m/>
  </r>
  <r>
    <x v="1"/>
    <x v="4"/>
    <x v="39"/>
    <x v="191"/>
    <m/>
    <m/>
  </r>
  <r>
    <x v="1"/>
    <x v="4"/>
    <x v="40"/>
    <x v="45"/>
    <m/>
    <s v="Passenger &amp; Belt Railway Co."/>
  </r>
  <r>
    <x v="1"/>
    <x v="4"/>
    <x v="41"/>
    <x v="9"/>
    <s v="Horse"/>
    <s v="LOUISVILLE STREET RAILWAY SYSTEM "/>
  </r>
  <r>
    <x v="1"/>
    <x v="4"/>
    <x v="41"/>
    <x v="192"/>
    <s v="Electric"/>
    <s v="LOUISVILLE STREET RAILWAY SYSTEM"/>
  </r>
  <r>
    <x v="1"/>
    <x v="4"/>
    <x v="245"/>
    <x v="41"/>
    <m/>
    <m/>
  </r>
  <r>
    <x v="1"/>
    <x v="4"/>
    <x v="43"/>
    <x v="4"/>
    <m/>
    <m/>
  </r>
  <r>
    <x v="1"/>
    <x v="10"/>
    <x v="76"/>
    <x v="193"/>
    <m/>
    <s v="New Orleans City &amp; Lake Railroad Co."/>
  </r>
  <r>
    <x v="1"/>
    <x v="10"/>
    <x v="76"/>
    <x v="194"/>
    <m/>
    <s v="Crescent City Railroad Co."/>
  </r>
  <r>
    <x v="1"/>
    <x v="10"/>
    <x v="76"/>
    <x v="1"/>
    <m/>
    <s v="New Orleans &amp; Carrollton Railroad Co."/>
  </r>
  <r>
    <x v="1"/>
    <x v="10"/>
    <x v="76"/>
    <x v="32"/>
    <m/>
    <s v="St. Charles Street Railroad Co."/>
  </r>
  <r>
    <x v="1"/>
    <x v="10"/>
    <x v="76"/>
    <x v="69"/>
    <m/>
    <s v="Canal &amp; Claiborne Railroad Co."/>
  </r>
  <r>
    <x v="1"/>
    <x v="10"/>
    <x v="76"/>
    <x v="195"/>
    <m/>
    <s v="Orleans Railroad Co."/>
  </r>
  <r>
    <x v="1"/>
    <x v="10"/>
    <x v="77"/>
    <x v="17"/>
    <m/>
    <s v="Shreveport City Railroad Co."/>
  </r>
  <r>
    <x v="1"/>
    <x v="10"/>
    <x v="77"/>
    <x v="27"/>
    <m/>
    <s v="Shreveport Railway &amp; Land Improvement Co."/>
  </r>
  <r>
    <x v="1"/>
    <x v="10"/>
    <x v="78"/>
    <x v="31"/>
    <m/>
    <s v="Lake Charles Street Railway Co."/>
  </r>
  <r>
    <x v="1"/>
    <x v="10"/>
    <x v="79"/>
    <x v="19"/>
    <m/>
    <s v="Home Electric Co."/>
  </r>
  <r>
    <x v="1"/>
    <x v="8"/>
    <x v="246"/>
    <x v="0"/>
    <s v="Electric"/>
    <s v="Frederick &amp; Middletown Railway Co"/>
  </r>
  <r>
    <x v="1"/>
    <x v="8"/>
    <x v="247"/>
    <x v="45"/>
    <s v="Electric"/>
    <s v="Hagerstown Railway Co"/>
  </r>
  <r>
    <x v="1"/>
    <x v="8"/>
    <x v="248"/>
    <x v="82"/>
    <s v="Steam"/>
    <s v="Chesapeake &amp; Columbia Street Railway Co"/>
  </r>
  <r>
    <x v="1"/>
    <x v="8"/>
    <x v="73"/>
    <x v="113"/>
    <s v="Electric"/>
    <s v="Baltimore City Passenger Railway Co"/>
  </r>
  <r>
    <x v="2"/>
    <x v="8"/>
    <x v="73"/>
    <x v="68"/>
    <s v="Cable"/>
    <s v="Baltimore City Passenger Railway Co"/>
  </r>
  <r>
    <x v="1"/>
    <x v="8"/>
    <x v="73"/>
    <x v="5"/>
    <s v="Electric"/>
    <s v="Baltimore, Middle River &amp; Sparrow's Point Electric Railway Co"/>
  </r>
  <r>
    <x v="1"/>
    <x v="8"/>
    <x v="73"/>
    <x v="196"/>
    <s v="Electric"/>
    <s v="Baltimore Traction Co"/>
  </r>
  <r>
    <x v="2"/>
    <x v="8"/>
    <x v="73"/>
    <x v="197"/>
    <s v="Horse"/>
    <s v="Baltimore Traction Co"/>
  </r>
  <r>
    <x v="3"/>
    <x v="8"/>
    <x v="73"/>
    <x v="198"/>
    <m/>
    <s v="Baltimore Traction Co"/>
  </r>
  <r>
    <x v="1"/>
    <x v="8"/>
    <x v="73"/>
    <x v="45"/>
    <s v="Electric"/>
    <s v="Central Passenger Railway Co"/>
  </r>
  <r>
    <x v="1"/>
    <x v="8"/>
    <x v="73"/>
    <x v="199"/>
    <m/>
    <s v="City &amp; Suburban Railway Co"/>
  </r>
  <r>
    <x v="1"/>
    <x v="8"/>
    <x v="73"/>
    <x v="200"/>
    <s v="Electric"/>
    <s v="Columbia &amp; Maryland Railway Co"/>
  </r>
  <r>
    <x v="2"/>
    <x v="8"/>
    <x v="73"/>
    <x v="11"/>
    <s v="Horse"/>
    <s v="Columbia &amp; Maryland Railway Co"/>
  </r>
  <r>
    <x v="1"/>
    <x v="8"/>
    <x v="73"/>
    <x v="8"/>
    <s v="Electric"/>
    <s v="Gwynn Falls Street Railway Co"/>
  </r>
  <r>
    <x v="1"/>
    <x v="8"/>
    <x v="73"/>
    <x v="32"/>
    <s v="Electric"/>
    <s v="The Pikesville, Reisterstown &amp; Emory Grove Railroad Co., of Baltimore County"/>
  </r>
  <r>
    <x v="1"/>
    <x v="8"/>
    <x v="75"/>
    <x v="6"/>
    <s v="Electric"/>
    <s v="Cumberland Electric Railway Co"/>
  </r>
  <r>
    <x v="1"/>
    <x v="9"/>
    <x v="32"/>
    <x v="20"/>
    <m/>
    <m/>
  </r>
  <r>
    <x v="1"/>
    <x v="9"/>
    <x v="32"/>
    <x v="201"/>
    <m/>
    <m/>
  </r>
  <r>
    <x v="1"/>
    <x v="9"/>
    <x v="32"/>
    <x v="202"/>
    <m/>
    <m/>
  </r>
  <r>
    <x v="1"/>
    <x v="9"/>
    <x v="32"/>
    <x v="52"/>
    <m/>
    <m/>
  </r>
  <r>
    <x v="1"/>
    <x v="9"/>
    <x v="32"/>
    <x v="32"/>
    <m/>
    <m/>
  </r>
  <r>
    <x v="1"/>
    <x v="9"/>
    <x v="32"/>
    <x v="46"/>
    <m/>
    <m/>
  </r>
  <r>
    <x v="1"/>
    <x v="9"/>
    <x v="32"/>
    <x v="19"/>
    <m/>
    <m/>
  </r>
  <r>
    <x v="1"/>
    <x v="9"/>
    <x v="32"/>
    <x v="56"/>
    <m/>
    <m/>
  </r>
  <r>
    <x v="1"/>
    <x v="9"/>
    <x v="32"/>
    <x v="50"/>
    <m/>
    <m/>
  </r>
  <r>
    <x v="1"/>
    <x v="9"/>
    <x v="32"/>
    <x v="16"/>
    <m/>
    <m/>
  </r>
  <r>
    <x v="1"/>
    <x v="9"/>
    <x v="32"/>
    <x v="32"/>
    <m/>
    <m/>
  </r>
  <r>
    <x v="1"/>
    <x v="9"/>
    <x v="32"/>
    <x v="41"/>
    <m/>
    <m/>
  </r>
  <r>
    <x v="1"/>
    <x v="9"/>
    <x v="32"/>
    <x v="20"/>
    <m/>
    <m/>
  </r>
  <r>
    <x v="1"/>
    <x v="9"/>
    <x v="32"/>
    <x v="78"/>
    <m/>
    <m/>
  </r>
  <r>
    <x v="1"/>
    <x v="9"/>
    <x v="32"/>
    <x v="6"/>
    <m/>
    <m/>
  </r>
  <r>
    <x v="1"/>
    <x v="9"/>
    <x v="32"/>
    <x v="23"/>
    <m/>
    <m/>
  </r>
  <r>
    <x v="1"/>
    <x v="9"/>
    <x v="32"/>
    <x v="19"/>
    <m/>
    <m/>
  </r>
  <r>
    <x v="1"/>
    <x v="9"/>
    <x v="32"/>
    <x v="31"/>
    <m/>
    <m/>
  </r>
  <r>
    <x v="1"/>
    <x v="9"/>
    <x v="32"/>
    <x v="203"/>
    <m/>
    <m/>
  </r>
  <r>
    <x v="1"/>
    <x v="9"/>
    <x v="32"/>
    <x v="25"/>
    <m/>
    <m/>
  </r>
  <r>
    <x v="1"/>
    <x v="9"/>
    <x v="32"/>
    <x v="15"/>
    <m/>
    <m/>
  </r>
  <r>
    <x v="1"/>
    <x v="9"/>
    <x v="32"/>
    <x v="29"/>
    <m/>
    <m/>
  </r>
  <r>
    <x v="1"/>
    <x v="9"/>
    <x v="32"/>
    <x v="204"/>
    <m/>
    <m/>
  </r>
  <r>
    <x v="1"/>
    <x v="9"/>
    <x v="32"/>
    <x v="144"/>
    <m/>
    <m/>
  </r>
  <r>
    <x v="1"/>
    <x v="9"/>
    <x v="32"/>
    <x v="19"/>
    <m/>
    <m/>
  </r>
  <r>
    <x v="1"/>
    <x v="9"/>
    <x v="32"/>
    <x v="205"/>
    <m/>
    <m/>
  </r>
  <r>
    <x v="1"/>
    <x v="9"/>
    <x v="32"/>
    <x v="82"/>
    <m/>
    <m/>
  </r>
  <r>
    <x v="1"/>
    <x v="3"/>
    <x v="36"/>
    <x v="206"/>
    <m/>
    <m/>
  </r>
  <r>
    <x v="1"/>
    <x v="3"/>
    <x v="32"/>
    <x v="4"/>
    <m/>
    <s v="Carthage Horse Railway Co."/>
  </r>
  <r>
    <x v="1"/>
    <x v="3"/>
    <x v="32"/>
    <x v="20"/>
    <m/>
    <s v="Clinton Street Railway Co."/>
  </r>
  <r>
    <x v="1"/>
    <x v="3"/>
    <x v="32"/>
    <x v="34"/>
    <m/>
    <s v="Hannibal Railway Co."/>
  </r>
  <r>
    <x v="1"/>
    <x v="3"/>
    <x v="32"/>
    <x v="207"/>
    <m/>
    <s v="Metropolitan Street Railway Co."/>
  </r>
  <r>
    <x v="1"/>
    <x v="3"/>
    <x v="33"/>
    <x v="39"/>
    <m/>
    <s v="Brooklyn Avenue Railway Co."/>
  </r>
  <r>
    <x v="1"/>
    <x v="3"/>
    <x v="33"/>
    <x v="21"/>
    <m/>
    <s v="North East Electric Railway Co."/>
  </r>
  <r>
    <x v="1"/>
    <x v="3"/>
    <x v="33"/>
    <x v="78"/>
    <m/>
    <s v="Westport And Waldo Railway."/>
  </r>
  <r>
    <x v="1"/>
    <x v="3"/>
    <x v="249"/>
    <x v="8"/>
    <m/>
    <s v="Lexington Street Railway Co."/>
  </r>
  <r>
    <x v="1"/>
    <x v="3"/>
    <x v="35"/>
    <x v="11"/>
    <m/>
    <s v="Southwest Missouri Electric Railway Co"/>
  </r>
  <r>
    <x v="1"/>
    <x v="3"/>
    <x v="250"/>
    <x v="32"/>
    <m/>
    <s v="The Electric Railway, Light &amp; Power Co. of Sedalia"/>
  </r>
  <r>
    <x v="1"/>
    <x v="3"/>
    <x v="224"/>
    <x v="23"/>
    <m/>
    <s v="Springfield Traction Co."/>
  </r>
  <r>
    <x v="1"/>
    <x v="0"/>
    <x v="0"/>
    <x v="67"/>
    <m/>
    <s v="Atlantie Coast Electric Railroad 22"/>
  </r>
  <r>
    <x v="1"/>
    <x v="0"/>
    <x v="0"/>
    <x v="208"/>
    <m/>
    <s v="Atlantic City Electric Railway"/>
  </r>
  <r>
    <x v="1"/>
    <x v="0"/>
    <x v="251"/>
    <x v="45"/>
    <m/>
    <s v="The New York &amp; Philadelphia Traction Co"/>
  </r>
  <r>
    <x v="1"/>
    <x v="0"/>
    <x v="252"/>
    <x v="1"/>
    <m/>
    <s v="The Bridgeton &amp; Millville Traction Co"/>
  </r>
  <r>
    <x v="1"/>
    <x v="0"/>
    <x v="2"/>
    <x v="2"/>
    <m/>
    <s v="Brigantine Transportation Co."/>
  </r>
  <r>
    <x v="1"/>
    <x v="0"/>
    <x v="138"/>
    <x v="209"/>
    <m/>
    <s v="Birlington &amp; Mount Holly Traction Railroad Co"/>
  </r>
  <r>
    <x v="1"/>
    <x v="0"/>
    <x v="3"/>
    <x v="16"/>
    <m/>
    <s v="Camden &amp; Suburban Railway"/>
  </r>
  <r>
    <x v="1"/>
    <x v="0"/>
    <x v="3"/>
    <x v="11"/>
    <m/>
    <s v="Camden Hourse Railway Co"/>
  </r>
  <r>
    <x v="1"/>
    <x v="0"/>
    <x v="3"/>
    <x v="210"/>
    <m/>
    <s v="Caden Cloueester &amp; Woolbury Railway"/>
  </r>
  <r>
    <x v="1"/>
    <x v="0"/>
    <x v="4"/>
    <x v="211"/>
    <m/>
    <s v="Cape May, Delaware BAY &amp; Sewll's Pelay Railroad Co"/>
  </r>
  <r>
    <x v="1"/>
    <x v="0"/>
    <x v="5"/>
    <x v="8"/>
    <m/>
    <s v="Elizabeth Street Railway Co"/>
  </r>
  <r>
    <x v="1"/>
    <x v="0"/>
    <x v="253"/>
    <x v="33"/>
    <m/>
    <s v="Bergen County Traction Co."/>
  </r>
  <r>
    <x v="1"/>
    <x v="0"/>
    <x v="254"/>
    <x v="26"/>
    <m/>
    <s v="New Jersey Eelctric Railway Co."/>
  </r>
  <r>
    <x v="1"/>
    <x v="0"/>
    <x v="6"/>
    <x v="212"/>
    <m/>
    <s v="North Jersey Street Railway Co.11"/>
  </r>
  <r>
    <x v="1"/>
    <x v="0"/>
    <x v="7"/>
    <x v="26"/>
    <m/>
    <s v="North Hudson County Railway"/>
  </r>
  <r>
    <x v="1"/>
    <x v="0"/>
    <x v="7"/>
    <x v="10"/>
    <m/>
    <s v="The Newark &amp; South Orange Railway Co."/>
  </r>
  <r>
    <x v="1"/>
    <x v="0"/>
    <x v="9"/>
    <x v="213"/>
    <m/>
    <s v="Millville Traction Co"/>
  </r>
  <r>
    <x v="1"/>
    <x v="0"/>
    <x v="10"/>
    <x v="19"/>
    <m/>
    <s v="Mount Holly Street Railway"/>
  </r>
  <r>
    <x v="1"/>
    <x v="0"/>
    <x v="11"/>
    <x v="41"/>
    <m/>
    <s v="Burnswick Traction Co."/>
  </r>
  <r>
    <x v="1"/>
    <x v="0"/>
    <x v="11"/>
    <x v="5"/>
    <m/>
    <s v="New Brunswick City Railway"/>
  </r>
  <r>
    <x v="1"/>
    <x v="0"/>
    <x v="12"/>
    <x v="41"/>
    <m/>
    <s v="Suburban Traction Co"/>
  </r>
  <r>
    <x v="1"/>
    <x v="0"/>
    <x v="12"/>
    <x v="17"/>
    <m/>
    <s v="Orange Mountain Traction Co"/>
  </r>
  <r>
    <x v="1"/>
    <x v="0"/>
    <x v="12"/>
    <x v="214"/>
    <m/>
    <s v="South Orange &amp; Maplewood Street Railway Co"/>
  </r>
  <r>
    <x v="1"/>
    <x v="0"/>
    <x v="255"/>
    <x v="16"/>
    <m/>
    <s v="Passale &amp; Network Electric Traction Co."/>
  </r>
  <r>
    <x v="1"/>
    <x v="0"/>
    <x v="13"/>
    <x v="18"/>
    <m/>
    <s v="Paterson Railway Co"/>
  </r>
  <r>
    <x v="1"/>
    <x v="0"/>
    <x v="13"/>
    <x v="21"/>
    <m/>
    <s v="Paterson Central Electric Railrad Co."/>
  </r>
  <r>
    <x v="1"/>
    <x v="0"/>
    <x v="14"/>
    <x v="215"/>
    <m/>
    <s v="Phillipsburg Horse CAR Railroad"/>
  </r>
  <r>
    <x v="1"/>
    <x v="0"/>
    <x v="15"/>
    <x v="33"/>
    <m/>
    <s v="Plainfield Street Railway Co"/>
  </r>
  <r>
    <x v="1"/>
    <x v="0"/>
    <x v="256"/>
    <x v="19"/>
    <m/>
    <s v="Ray Wood &amp; Point Pleasant Street Railways Co"/>
  </r>
  <r>
    <x v="1"/>
    <x v="0"/>
    <x v="257"/>
    <x v="21"/>
    <m/>
    <s v="The Rahway Electric Co"/>
  </r>
  <r>
    <x v="1"/>
    <x v="0"/>
    <x v="258"/>
    <x v="22"/>
    <m/>
    <s v="atantic Highland, Red Bank &amp; Long Branch Electric Railway Co"/>
  </r>
  <r>
    <x v="1"/>
    <x v="0"/>
    <x v="259"/>
    <x v="216"/>
    <m/>
    <s v="Woodbridge &amp; Sewaren Electric Street Railway"/>
  </r>
  <r>
    <x v="1"/>
    <x v="11"/>
    <x v="28"/>
    <x v="217"/>
    <s v="Electric"/>
    <s v="The Albany Railway"/>
  </r>
  <r>
    <x v="1"/>
    <x v="11"/>
    <x v="80"/>
    <x v="218"/>
    <s v="Electric"/>
    <s v="Amsterdam Street Railroad"/>
  </r>
  <r>
    <x v="1"/>
    <x v="11"/>
    <x v="81"/>
    <x v="208"/>
    <s v="Electric"/>
    <s v="Auburn City Railroad Co. "/>
  </r>
  <r>
    <x v="1"/>
    <x v="11"/>
    <x v="82"/>
    <x v="86"/>
    <s v="Horse"/>
    <s v="The Babylon Railroad Co."/>
  </r>
  <r>
    <x v="1"/>
    <x v="11"/>
    <x v="83"/>
    <x v="87"/>
    <s v="Electric"/>
    <s v="Binghamton Railroad Co. "/>
  </r>
  <r>
    <x v="1"/>
    <x v="11"/>
    <x v="84"/>
    <x v="88"/>
    <s v="Electric"/>
    <s v="Brooklyn Heights R. R. Co."/>
  </r>
  <r>
    <x v="1"/>
    <x v="11"/>
    <x v="84"/>
    <x v="89"/>
    <s v="Horse"/>
    <s v="Brooklyn Heights R. R. Co."/>
  </r>
  <r>
    <x v="1"/>
    <x v="11"/>
    <x v="84"/>
    <x v="90"/>
    <s v="Cable"/>
    <s v="Brooklyn Heights R. R. Co."/>
  </r>
  <r>
    <x v="1"/>
    <x v="11"/>
    <x v="84"/>
    <x v="219"/>
    <s v="Electric"/>
    <s v="Brooklyn City R. R. Co."/>
  </r>
  <r>
    <x v="1"/>
    <x v="11"/>
    <x v="84"/>
    <x v="220"/>
    <s v="Electric"/>
    <s v="Brooklyn, Queens Co. &amp; Suburban R. R. Co."/>
  </r>
  <r>
    <x v="1"/>
    <x v="11"/>
    <x v="84"/>
    <x v="221"/>
    <s v="Electric"/>
    <s v="Atlantic Ave. R. R. Co."/>
  </r>
  <r>
    <x v="1"/>
    <x v="11"/>
    <x v="84"/>
    <x v="92"/>
    <s v="Horse"/>
    <s v="Atlantic Ave. R. R. Co."/>
  </r>
  <r>
    <x v="1"/>
    <x v="11"/>
    <x v="84"/>
    <x v="95"/>
    <s v="Electric"/>
    <s v="Brooklyn, Bath &amp; West End R. R. Co."/>
  </r>
  <r>
    <x v="1"/>
    <x v="11"/>
    <x v="84"/>
    <x v="222"/>
    <s v="Electric"/>
    <s v="Coney Island &amp; Brooklyn R. R. Co."/>
  </r>
  <r>
    <x v="1"/>
    <x v="11"/>
    <x v="84"/>
    <x v="97"/>
    <s v="Electric"/>
    <s v="Brooklyn City &amp; Newtown R. R. Co."/>
  </r>
  <r>
    <x v="1"/>
    <x v="11"/>
    <x v="84"/>
    <x v="35"/>
    <s v="Horse"/>
    <s v="Van Brunt St. &amp; Erie Basin R. R. Co."/>
  </r>
  <r>
    <x v="1"/>
    <x v="11"/>
    <x v="85"/>
    <x v="223"/>
    <s v="Electric"/>
    <s v="Buffalo Railway Co."/>
  </r>
  <r>
    <x v="1"/>
    <x v="11"/>
    <x v="85"/>
    <x v="224"/>
    <s v="Electric"/>
    <s v="Crosstown Street Railway Co. of Buffalo"/>
  </r>
  <r>
    <x v="1"/>
    <x v="11"/>
    <x v="85"/>
    <x v="80"/>
    <s v="Electric"/>
    <s v="Buffalo &amp; Niagra Falls Railway Co."/>
  </r>
  <r>
    <x v="1"/>
    <x v="11"/>
    <x v="85"/>
    <x v="32"/>
    <s v="Electric"/>
    <s v="Buffalo Traction Co."/>
  </r>
  <r>
    <x v="1"/>
    <x v="11"/>
    <x v="86"/>
    <x v="20"/>
    <s v="Electric"/>
    <s v="Canandigua Electric Light &amp; Railroad Co."/>
  </r>
  <r>
    <x v="1"/>
    <x v="11"/>
    <x v="87"/>
    <x v="8"/>
    <s v="Horse"/>
    <s v="Pelham Park Railroad Co."/>
  </r>
  <r>
    <x v="1"/>
    <x v="11"/>
    <x v="87"/>
    <x v="56"/>
    <s v="Horse"/>
    <s v="City Island Railroad"/>
  </r>
  <r>
    <x v="1"/>
    <x v="11"/>
    <x v="260"/>
    <x v="34"/>
    <s v="Electric"/>
    <s v="Cohoes City Electric Railway Co."/>
  </r>
  <r>
    <x v="1"/>
    <x v="11"/>
    <x v="88"/>
    <x v="225"/>
    <s v="Electric"/>
    <s v="Cortland &amp; Homer Horse Railroad Co."/>
  </r>
  <r>
    <x v="1"/>
    <x v="11"/>
    <x v="89"/>
    <x v="226"/>
    <s v="Horse"/>
    <s v="Deerfield &amp; Utica Railroad Co. "/>
  </r>
  <r>
    <x v="1"/>
    <x v="11"/>
    <x v="90"/>
    <x v="227"/>
    <s v="Electric"/>
    <s v="Elmira &amp; Horseheads Railway Co. "/>
  </r>
  <r>
    <x v="1"/>
    <x v="11"/>
    <x v="90"/>
    <x v="33"/>
    <s v="Electric"/>
    <s v="West Side Railroad Co. "/>
  </r>
  <r>
    <x v="1"/>
    <x v="11"/>
    <x v="91"/>
    <x v="40"/>
    <s v="Electric"/>
    <s v="Citizens' Street Railroad Co."/>
  </r>
  <r>
    <x v="1"/>
    <x v="11"/>
    <x v="93"/>
    <x v="104"/>
    <s v="Electric"/>
    <s v="Dunkirk &amp; Fredonia Railroad Co."/>
  </r>
  <r>
    <x v="1"/>
    <x v="11"/>
    <x v="261"/>
    <x v="1"/>
    <s v="Electric"/>
    <s v="Geneva, Waterloo, Seneca Falls &amp; Cayuga Lake Traction Co."/>
  </r>
  <r>
    <x v="1"/>
    <x v="11"/>
    <x v="95"/>
    <x v="228"/>
    <s v="Electric"/>
    <s v="Glen Falls, Sandy Hill &amp; Fort Edward Street Railway Co."/>
  </r>
  <r>
    <x v="1"/>
    <x v="11"/>
    <x v="96"/>
    <x v="229"/>
    <s v="Electric"/>
    <s v="Fonda, Johnstown &amp; Gloversville Railroad Co."/>
  </r>
  <r>
    <x v="1"/>
    <x v="11"/>
    <x v="96"/>
    <x v="101"/>
    <s v="Electric"/>
    <s v="Johnstown, Gloversville &amp; Kinsboro Horse Railroad Co."/>
  </r>
  <r>
    <x v="1"/>
    <x v="11"/>
    <x v="262"/>
    <x v="230"/>
    <s v="Electric"/>
    <s v="Hoosick Railway Co."/>
  </r>
  <r>
    <x v="1"/>
    <x v="11"/>
    <x v="97"/>
    <x v="231"/>
    <s v="Electric"/>
    <s v="The Hornellsville Electric Railway Co."/>
  </r>
  <r>
    <x v="1"/>
    <x v="11"/>
    <x v="97"/>
    <x v="34"/>
    <s v="Electric"/>
    <s v="Hornellsville &amp; Canisteo Railway Co."/>
  </r>
  <r>
    <x v="1"/>
    <x v="11"/>
    <x v="98"/>
    <x v="232"/>
    <s v="Electric"/>
    <s v="Hudson Electric Railway Co."/>
  </r>
  <r>
    <x v="1"/>
    <x v="11"/>
    <x v="99"/>
    <x v="20"/>
    <s v="Horse"/>
    <s v="Huntington Railroad Co."/>
  </r>
  <r>
    <x v="1"/>
    <x v="11"/>
    <x v="100"/>
    <x v="48"/>
    <s v="Electric"/>
    <s v="Ithaca Street Railway Co."/>
  </r>
  <r>
    <x v="1"/>
    <x v="11"/>
    <x v="101"/>
    <x v="22"/>
    <s v="Electric"/>
    <s v="The Jamestown Street Railway Co."/>
  </r>
  <r>
    <x v="1"/>
    <x v="11"/>
    <x v="102"/>
    <x v="233"/>
    <s v="Electric"/>
    <s v="Kingston City Railroad Co."/>
  </r>
  <r>
    <x v="1"/>
    <x v="11"/>
    <x v="102"/>
    <x v="134"/>
    <s v="Electric"/>
    <s v="Colonial City Traction Co."/>
  </r>
  <r>
    <x v="1"/>
    <x v="11"/>
    <x v="104"/>
    <x v="17"/>
    <s v="Horse"/>
    <s v="The Larchmont Horse Railway Co."/>
  </r>
  <r>
    <x v="1"/>
    <x v="11"/>
    <x v="263"/>
    <x v="41"/>
    <s v="Electric"/>
    <s v="Lewiston &amp; Yongston Frontier Railroad Co."/>
  </r>
  <r>
    <x v="1"/>
    <x v="11"/>
    <x v="105"/>
    <x v="25"/>
    <s v="Electric"/>
    <s v="Lock City Electric Railroad Co."/>
  </r>
  <r>
    <x v="1"/>
    <x v="11"/>
    <x v="106"/>
    <x v="46"/>
    <s v="Electric"/>
    <s v="New York &amp; Queens County Railway Co."/>
  </r>
  <r>
    <x v="1"/>
    <x v="11"/>
    <x v="107"/>
    <x v="234"/>
    <s v="Electric"/>
    <s v="Middletown-Goshen Traction Co."/>
  </r>
  <r>
    <x v="1"/>
    <x v="11"/>
    <x v="108"/>
    <x v="28"/>
    <s v="Electric"/>
    <s v="Herkimer, Mohawk, Ilion &amp; Frankfort Electric Railway Co."/>
  </r>
  <r>
    <x v="1"/>
    <x v="11"/>
    <x v="264"/>
    <x v="235"/>
    <s v="Horse"/>
    <s v="North Mount Vernon Railway Co. "/>
  </r>
  <r>
    <x v="1"/>
    <x v="11"/>
    <x v="111"/>
    <x v="236"/>
    <s v="Horse"/>
    <s v="Bleeker Street &amp; Fulton Ferry R. R. Co."/>
  </r>
  <r>
    <x v="1"/>
    <x v="11"/>
    <x v="111"/>
    <x v="45"/>
    <s v="Horse"/>
    <s v="Broadway &amp; Seventh Ave R. R. Co."/>
  </r>
  <r>
    <x v="1"/>
    <x v="11"/>
    <x v="111"/>
    <x v="118"/>
    <s v="Horse"/>
    <s v="Central Crosstown R. R. Co."/>
  </r>
  <r>
    <x v="1"/>
    <x v="11"/>
    <x v="111"/>
    <x v="237"/>
    <s v="Horse"/>
    <s v="Central Park, North &amp; East River R. R. Co."/>
  </r>
  <r>
    <x v="1"/>
    <x v="11"/>
    <x v="111"/>
    <x v="238"/>
    <s v="Horse"/>
    <s v="Christopher &amp; Tenth St. R. R. Co."/>
  </r>
  <r>
    <x v="1"/>
    <x v="11"/>
    <x v="111"/>
    <x v="68"/>
    <s v="Horse"/>
    <s v="Eighth Ave. R. R. Co."/>
  </r>
  <r>
    <x v="1"/>
    <x v="11"/>
    <x v="111"/>
    <x v="239"/>
    <s v="Horse"/>
    <s v="42nd St. &amp; Grand St Ferry R. R. Co."/>
  </r>
  <r>
    <x v="1"/>
    <x v="11"/>
    <x v="111"/>
    <x v="240"/>
    <s v="Horse"/>
    <s v="42nd St., Manhattanville &amp; St. M. Ave. Ry. Co."/>
  </r>
  <r>
    <x v="1"/>
    <x v="11"/>
    <x v="111"/>
    <x v="14"/>
    <s v="Horse"/>
    <s v="Fulton Street Railroad Co."/>
  </r>
  <r>
    <x v="1"/>
    <x v="11"/>
    <x v="111"/>
    <x v="241"/>
    <s v="Horse"/>
    <s v="Metropolitan Street Railway Co."/>
  </r>
  <r>
    <x v="1"/>
    <x v="11"/>
    <x v="111"/>
    <x v="242"/>
    <s v="Cable"/>
    <s v="Metropolitan Street Railway Co."/>
  </r>
  <r>
    <x v="1"/>
    <x v="11"/>
    <x v="111"/>
    <x v="69"/>
    <s v="Horse"/>
    <s v="Ninth Avenue R. R. Co."/>
  </r>
  <r>
    <x v="1"/>
    <x v="11"/>
    <x v="111"/>
    <x v="243"/>
    <s v="Horse"/>
    <s v="Second Ave. R. R. Co."/>
  </r>
  <r>
    <x v="1"/>
    <x v="11"/>
    <x v="111"/>
    <x v="244"/>
    <s v="Horse"/>
    <s v="Sixth Avenue R. R. Co."/>
  </r>
  <r>
    <x v="1"/>
    <x v="11"/>
    <x v="111"/>
    <x v="115"/>
    <s v="Cable"/>
    <s v="The Third Ave. R. R. Co."/>
  </r>
  <r>
    <x v="1"/>
    <x v="11"/>
    <x v="111"/>
    <x v="245"/>
    <s v="Horse"/>
    <s v="Thirty-fourth Street Crosstown Railway"/>
  </r>
  <r>
    <x v="1"/>
    <x v="11"/>
    <x v="111"/>
    <x v="246"/>
    <s v="Horse"/>
    <s v="28th &amp; 29th Streets Crosstown Railway Co."/>
  </r>
  <r>
    <x v="1"/>
    <x v="11"/>
    <x v="111"/>
    <x v="247"/>
    <s v="Horse"/>
    <s v="23rd Street Ry. Co."/>
  </r>
  <r>
    <x v="1"/>
    <x v="11"/>
    <x v="111"/>
    <x v="248"/>
    <s v="Electric"/>
    <s v="Union Ry. Co"/>
  </r>
  <r>
    <x v="1"/>
    <x v="11"/>
    <x v="111"/>
    <x v="249"/>
    <s v="Horse"/>
    <s v="Westchester Electric R. R. Co."/>
  </r>
  <r>
    <x v="1"/>
    <x v="11"/>
    <x v="109"/>
    <x v="24"/>
    <s v="Electric"/>
    <s v="Newburgh Electric Railway Co."/>
  </r>
  <r>
    <x v="1"/>
    <x v="11"/>
    <x v="112"/>
    <x v="250"/>
    <s v="Electric"/>
    <s v="The Niagra Falls &amp; Suspension Bridge Railway Co."/>
  </r>
  <r>
    <x v="1"/>
    <x v="11"/>
    <x v="112"/>
    <x v="16"/>
    <s v="Electric"/>
    <s v="Niagra Falls &amp; Lewiston Railway Co."/>
  </r>
  <r>
    <x v="1"/>
    <x v="11"/>
    <x v="112"/>
    <x v="82"/>
    <s v="Electric"/>
    <s v="Niagra Falls, Whirlpool &amp; Northern Railway Co."/>
  </r>
  <r>
    <x v="1"/>
    <x v="11"/>
    <x v="113"/>
    <x v="32"/>
    <s v="Electric"/>
    <s v="Ogdensburg Street Railway Co."/>
  </r>
  <r>
    <x v="1"/>
    <x v="11"/>
    <x v="114"/>
    <x v="251"/>
    <s v="Electric"/>
    <s v="Olean Street Railway Co."/>
  </r>
  <r>
    <x v="1"/>
    <x v="11"/>
    <x v="115"/>
    <x v="17"/>
    <s v="Horse"/>
    <s v="Oneida Railway Co."/>
  </r>
  <r>
    <x v="1"/>
    <x v="11"/>
    <x v="116"/>
    <x v="252"/>
    <s v="Horse"/>
    <s v="Oneonta Street Railway Co."/>
  </r>
  <r>
    <x v="1"/>
    <x v="11"/>
    <x v="117"/>
    <x v="253"/>
    <s v="Electric"/>
    <s v="Oswego Street Railway Co."/>
  </r>
  <r>
    <x v="1"/>
    <x v="11"/>
    <x v="265"/>
    <x v="6"/>
    <s v="Electric"/>
    <s v="Plattsburgh Traction Co."/>
  </r>
  <r>
    <x v="1"/>
    <x v="11"/>
    <x v="118"/>
    <x v="10"/>
    <s v="Electric"/>
    <s v="City Railroad of Poughkeepsie"/>
  </r>
  <r>
    <x v="1"/>
    <x v="11"/>
    <x v="119"/>
    <x v="34"/>
    <s v="Electric"/>
    <s v="Irondequolt Park Railroad Co."/>
  </r>
  <r>
    <x v="1"/>
    <x v="11"/>
    <x v="119"/>
    <x v="122"/>
    <s v="Electric"/>
    <s v="Rochester Railway Co."/>
  </r>
  <r>
    <x v="1"/>
    <x v="11"/>
    <x v="119"/>
    <x v="254"/>
    <s v="Electric"/>
    <s v="Rochester Electric Railway Co."/>
  </r>
  <r>
    <x v="1"/>
    <x v="11"/>
    <x v="119"/>
    <x v="33"/>
    <s v="Electric"/>
    <s v="Rochester &amp; Irondequoit Railroad Co."/>
  </r>
  <r>
    <x v="1"/>
    <x v="11"/>
    <x v="119"/>
    <x v="189"/>
    <s v="Electric"/>
    <s v="Rochester, Charlotte &amp; Manitou Co."/>
  </r>
  <r>
    <x v="1"/>
    <x v="11"/>
    <x v="120"/>
    <x v="255"/>
    <s v="Horse"/>
    <s v="Rockaway Village Railroad Co."/>
  </r>
  <r>
    <x v="1"/>
    <x v="11"/>
    <x v="25"/>
    <x v="124"/>
    <s v="Horse"/>
    <s v="Rome City Street Railway Co."/>
  </r>
  <r>
    <x v="1"/>
    <x v="11"/>
    <x v="121"/>
    <x v="125"/>
    <s v="Electric"/>
    <s v="Saratoga Traction Co."/>
  </r>
  <r>
    <x v="1"/>
    <x v="11"/>
    <x v="122"/>
    <x v="256"/>
    <s v="Electric"/>
    <s v="Schenectady Railway Co."/>
  </r>
  <r>
    <x v="1"/>
    <x v="11"/>
    <x v="266"/>
    <x v="257"/>
    <s v="Cable"/>
    <s v="Sea Cliff Inclined Cable Railway Co."/>
  </r>
  <r>
    <x v="1"/>
    <x v="11"/>
    <x v="124"/>
    <x v="20"/>
    <s v="Electric"/>
    <s v="Ossining Electric Railway Co."/>
  </r>
  <r>
    <x v="1"/>
    <x v="11"/>
    <x v="125"/>
    <x v="80"/>
    <s v="Electric"/>
    <s v="Staten Island Electric Railroad Co."/>
  </r>
  <r>
    <x v="1"/>
    <x v="11"/>
    <x v="125"/>
    <x v="29"/>
    <s v="Electric"/>
    <s v="Staten Island Midland Railroad Co."/>
  </r>
  <r>
    <x v="1"/>
    <x v="11"/>
    <x v="125"/>
    <x v="258"/>
    <s v="Electric"/>
    <s v="Staten Island Traction Co."/>
  </r>
  <r>
    <x v="1"/>
    <x v="11"/>
    <x v="127"/>
    <x v="129"/>
    <s v="Electric"/>
    <s v="Stillwater &amp; Mechiesville Street Railway Co."/>
  </r>
  <r>
    <x v="1"/>
    <x v="11"/>
    <x v="126"/>
    <x v="259"/>
    <s v="Electric"/>
    <s v="Syracuse Rapid Transit Railway Co."/>
  </r>
  <r>
    <x v="1"/>
    <x v="11"/>
    <x v="126"/>
    <x v="41"/>
    <s v="Electric"/>
    <s v="Syracuse &amp; East Side Railway Co."/>
  </r>
  <r>
    <x v="1"/>
    <x v="11"/>
    <x v="128"/>
    <x v="81"/>
    <s v="Electric"/>
    <s v="Buffalo, Tonawanda &amp; Niagra Falls Electric Railroad"/>
  </r>
  <r>
    <x v="1"/>
    <x v="11"/>
    <x v="128"/>
    <x v="260"/>
    <s v="Electric"/>
    <s v="Buffalo, Kenmore &amp; Tonawanda Electric Railroad Co."/>
  </r>
  <r>
    <x v="1"/>
    <x v="11"/>
    <x v="128"/>
    <x v="28"/>
    <s v="Electric"/>
    <s v="Buffalo, North Main Street &amp; Tonawanda Electric Railroad Co."/>
  </r>
  <r>
    <x v="1"/>
    <x v="11"/>
    <x v="129"/>
    <x v="166"/>
    <s v="Electric"/>
    <s v="Troy City Railway"/>
  </r>
  <r>
    <x v="1"/>
    <x v="11"/>
    <x v="129"/>
    <x v="33"/>
    <s v="Electric"/>
    <s v="Troy &amp; New England Railroad Co."/>
  </r>
  <r>
    <x v="1"/>
    <x v="11"/>
    <x v="130"/>
    <x v="73"/>
    <s v="Electric"/>
    <s v="Utica Belt Line Street Railroad Co."/>
  </r>
  <r>
    <x v="1"/>
    <x v="11"/>
    <x v="130"/>
    <x v="65"/>
    <s v="Electric"/>
    <s v="Utica &amp; Mohawk Railroad Co."/>
  </r>
  <r>
    <x v="1"/>
    <x v="11"/>
    <x v="131"/>
    <x v="2"/>
    <s v="Electric"/>
    <s v="Watertown &amp; Brownsville Street Railway Co."/>
  </r>
  <r>
    <x v="1"/>
    <x v="11"/>
    <x v="267"/>
    <x v="33"/>
    <s v="Electric"/>
    <s v="Waverly, Sayre &amp; Athens Traction Co."/>
  </r>
  <r>
    <x v="1"/>
    <x v="11"/>
    <x v="268"/>
    <x v="27"/>
    <s v="Electric"/>
    <s v="New York, Elmford &amp; White Plans Railway Co."/>
  </r>
  <r>
    <x v="1"/>
    <x v="11"/>
    <x v="132"/>
    <x v="134"/>
    <s v="Electric"/>
    <s v="Buffalo &amp; Williamsville Electric Railway Co."/>
  </r>
  <r>
    <x v="1"/>
    <x v="11"/>
    <x v="133"/>
    <x v="261"/>
    <s v="Electric"/>
    <s v="The Yonkers Railroad Co."/>
  </r>
  <r>
    <x v="1"/>
    <x v="12"/>
    <x v="134"/>
    <x v="262"/>
    <m/>
    <m/>
  </r>
  <r>
    <x v="1"/>
    <x v="12"/>
    <x v="135"/>
    <x v="263"/>
    <m/>
    <m/>
  </r>
  <r>
    <x v="1"/>
    <x v="12"/>
    <x v="136"/>
    <x v="176"/>
    <m/>
    <m/>
  </r>
  <r>
    <x v="1"/>
    <x v="12"/>
    <x v="137"/>
    <x v="19"/>
    <m/>
    <m/>
  </r>
  <r>
    <x v="1"/>
    <x v="14"/>
    <x v="140"/>
    <x v="73"/>
    <m/>
    <m/>
  </r>
  <r>
    <x v="1"/>
    <x v="14"/>
    <x v="141"/>
    <x v="34"/>
    <m/>
    <m/>
  </r>
  <r>
    <x v="1"/>
    <x v="14"/>
    <x v="142"/>
    <x v="34"/>
    <s v="Horse"/>
    <s v="Fresno Railroad Co."/>
  </r>
  <r>
    <x v="1"/>
    <x v="14"/>
    <x v="143"/>
    <x v="264"/>
    <s v="Electric"/>
    <s v="Los Angeles Railway Co. successor of Los Angeles Consolidated Electric Railway Co"/>
  </r>
  <r>
    <x v="1"/>
    <x v="14"/>
    <x v="143"/>
    <x v="220"/>
    <s v="Electric"/>
    <s v="Pasadena &amp; Pacific Railway Co"/>
  </r>
  <r>
    <x v="1"/>
    <x v="14"/>
    <x v="143"/>
    <x v="126"/>
    <s v="Cable"/>
    <s v="Temple Street Cable Railway Co."/>
  </r>
  <r>
    <x v="1"/>
    <x v="14"/>
    <x v="143"/>
    <x v="41"/>
    <s v="Electric"/>
    <s v="Main Street &amp; Agricultural Park Railroad Co."/>
  </r>
  <r>
    <x v="1"/>
    <x v="14"/>
    <x v="143"/>
    <x v="265"/>
    <s v="Electric"/>
    <s v="Los Angeles Traction Co."/>
  </r>
  <r>
    <x v="1"/>
    <x v="14"/>
    <x v="144"/>
    <x v="19"/>
    <m/>
    <m/>
  </r>
  <r>
    <x v="1"/>
    <x v="14"/>
    <x v="145"/>
    <x v="31"/>
    <m/>
    <m/>
  </r>
  <r>
    <x v="1"/>
    <x v="14"/>
    <x v="146"/>
    <x v="266"/>
    <m/>
    <m/>
  </r>
  <r>
    <x v="1"/>
    <x v="14"/>
    <x v="147"/>
    <x v="267"/>
    <m/>
    <m/>
  </r>
  <r>
    <x v="1"/>
    <x v="14"/>
    <x v="148"/>
    <x v="268"/>
    <m/>
    <m/>
  </r>
  <r>
    <x v="1"/>
    <x v="14"/>
    <x v="149"/>
    <x v="31"/>
    <m/>
    <m/>
  </r>
  <r>
    <x v="1"/>
    <x v="14"/>
    <x v="150"/>
    <x v="19"/>
    <m/>
    <m/>
  </r>
  <r>
    <x v="1"/>
    <x v="14"/>
    <x v="151"/>
    <x v="35"/>
    <m/>
    <m/>
  </r>
  <r>
    <x v="1"/>
    <x v="14"/>
    <x v="269"/>
    <x v="5"/>
    <m/>
    <m/>
  </r>
  <r>
    <x v="1"/>
    <x v="14"/>
    <x v="152"/>
    <x v="269"/>
    <s v="Electric"/>
    <s v="Sacramento Electric, Gas &amp; Railway Co"/>
  </r>
  <r>
    <x v="1"/>
    <x v="14"/>
    <x v="270"/>
    <x v="270"/>
    <m/>
    <m/>
  </r>
  <r>
    <x v="1"/>
    <x v="14"/>
    <x v="153"/>
    <x v="22"/>
    <s v="Electric"/>
    <s v="San Diego Electric Railway Co."/>
  </r>
  <r>
    <x v="1"/>
    <x v="14"/>
    <x v="153"/>
    <x v="41"/>
    <s v="Steam"/>
    <s v="San Diego, Old Town &amp; Pacific Beach Railroad Co."/>
  </r>
  <r>
    <x v="1"/>
    <x v="14"/>
    <x v="153"/>
    <x v="19"/>
    <s v="Steam"/>
    <s v="San Diego, Pacific Beach &amp; La Jolla Railway Co."/>
  </r>
  <r>
    <x v="1"/>
    <x v="14"/>
    <x v="153"/>
    <x v="31"/>
    <s v="Electric"/>
    <s v="Citizen's Traction Co."/>
  </r>
  <r>
    <x v="1"/>
    <x v="14"/>
    <x v="154"/>
    <x v="4"/>
    <s v="Cable"/>
    <s v="California Street Cable Railroad Co"/>
  </r>
  <r>
    <x v="1"/>
    <x v="14"/>
    <x v="154"/>
    <x v="21"/>
    <s v="Cable"/>
    <s v="Geary Street Park &amp; Ocean Railroad Co."/>
  </r>
  <r>
    <x v="1"/>
    <x v="14"/>
    <x v="154"/>
    <x v="271"/>
    <s v="Cable"/>
    <s v="Market Street Railway Co."/>
  </r>
  <r>
    <x v="1"/>
    <x v="14"/>
    <x v="154"/>
    <x v="272"/>
    <s v="Horse"/>
    <s v="Market Street Railway Co."/>
  </r>
  <r>
    <x v="1"/>
    <x v="14"/>
    <x v="154"/>
    <x v="273"/>
    <s v="Steam"/>
    <s v="Market Street Railway Co."/>
  </r>
  <r>
    <x v="1"/>
    <x v="14"/>
    <x v="154"/>
    <x v="274"/>
    <s v="Electric"/>
    <s v="Market Street Railway Co."/>
  </r>
  <r>
    <x v="1"/>
    <x v="14"/>
    <x v="154"/>
    <x v="50"/>
    <s v="Cable"/>
    <s v="Presidio &amp; Ferries Railroad Co"/>
  </r>
  <r>
    <x v="1"/>
    <x v="14"/>
    <x v="154"/>
    <x v="56"/>
    <s v="Horse"/>
    <s v="Presidio &amp; Ferries Railroad Co"/>
  </r>
  <r>
    <x v="1"/>
    <x v="14"/>
    <x v="154"/>
    <x v="56"/>
    <s v="Steam"/>
    <s v="Presidio &amp; Ferries Railroad Co"/>
  </r>
  <r>
    <x v="1"/>
    <x v="14"/>
    <x v="154"/>
    <x v="87"/>
    <s v="Electric"/>
    <s v="San Francisco &amp; San Mateo Railway Co"/>
  </r>
  <r>
    <x v="1"/>
    <x v="14"/>
    <x v="154"/>
    <x v="275"/>
    <s v="Electric"/>
    <s v="Sutro Railroad Co."/>
  </r>
  <r>
    <x v="1"/>
    <x v="14"/>
    <x v="154"/>
    <x v="4"/>
    <s v="Cable"/>
    <s v="Sutter Street Railway Co."/>
  </r>
  <r>
    <x v="1"/>
    <x v="14"/>
    <x v="154"/>
    <x v="17"/>
    <s v="Horse"/>
    <s v="Sutter Street Railway Co."/>
  </r>
  <r>
    <x v="1"/>
    <x v="14"/>
    <x v="155"/>
    <x v="32"/>
    <s v="Electric"/>
    <s v="San Jose &amp; Santa Clara Railroad Co."/>
  </r>
  <r>
    <x v="1"/>
    <x v="14"/>
    <x v="155"/>
    <x v="1"/>
    <s v="Electric"/>
    <s v="San Jose Railroad Co."/>
  </r>
  <r>
    <x v="1"/>
    <x v="14"/>
    <x v="155"/>
    <x v="35"/>
    <s v="Horse"/>
    <s v="Willow Glen Railroad."/>
  </r>
  <r>
    <x v="1"/>
    <x v="14"/>
    <x v="156"/>
    <x v="35"/>
    <m/>
    <m/>
  </r>
  <r>
    <x v="1"/>
    <x v="14"/>
    <x v="157"/>
    <x v="33"/>
    <m/>
    <m/>
  </r>
  <r>
    <x v="1"/>
    <x v="14"/>
    <x v="158"/>
    <x v="21"/>
    <m/>
    <m/>
  </r>
  <r>
    <x v="1"/>
    <x v="14"/>
    <x v="159"/>
    <x v="48"/>
    <m/>
    <m/>
  </r>
  <r>
    <x v="1"/>
    <x v="14"/>
    <x v="160"/>
    <x v="32"/>
    <s v="Electric"/>
    <s v="Stockton Electric Railway Co."/>
  </r>
  <r>
    <x v="1"/>
    <x v="14"/>
    <x v="161"/>
    <x v="14"/>
    <m/>
    <m/>
  </r>
  <r>
    <x v="1"/>
    <x v="15"/>
    <x v="162"/>
    <x v="16"/>
    <m/>
    <m/>
  </r>
  <r>
    <x v="1"/>
    <x v="15"/>
    <x v="163"/>
    <x v="276"/>
    <m/>
    <m/>
  </r>
  <r>
    <x v="1"/>
    <x v="15"/>
    <x v="164"/>
    <x v="25"/>
    <m/>
    <m/>
  </r>
  <r>
    <x v="1"/>
    <x v="15"/>
    <x v="165"/>
    <x v="56"/>
    <m/>
    <m/>
  </r>
  <r>
    <x v="1"/>
    <x v="15"/>
    <x v="167"/>
    <x v="21"/>
    <m/>
    <m/>
  </r>
  <r>
    <x v="1"/>
    <x v="15"/>
    <x v="168"/>
    <x v="19"/>
    <m/>
    <m/>
  </r>
  <r>
    <x v="1"/>
    <x v="15"/>
    <x v="169"/>
    <x v="277"/>
    <m/>
    <m/>
  </r>
  <r>
    <x v="1"/>
    <x v="15"/>
    <x v="170"/>
    <x v="278"/>
    <m/>
    <m/>
  </r>
  <r>
    <x v="1"/>
    <x v="15"/>
    <x v="171"/>
    <x v="279"/>
    <m/>
    <m/>
  </r>
  <r>
    <x v="1"/>
    <x v="22"/>
    <x v="271"/>
    <x v="53"/>
    <s v="Electric"/>
    <m/>
  </r>
  <r>
    <x v="1"/>
    <x v="22"/>
    <x v="272"/>
    <x v="2"/>
    <s v="Horse"/>
    <m/>
  </r>
  <r>
    <x v="1"/>
    <x v="22"/>
    <x v="273"/>
    <x v="280"/>
    <s v="Electric"/>
    <m/>
  </r>
  <r>
    <x v="1"/>
    <x v="22"/>
    <x v="274"/>
    <x v="56"/>
    <s v="Electric"/>
    <m/>
  </r>
  <r>
    <x v="1"/>
    <x v="22"/>
    <x v="275"/>
    <x v="50"/>
    <s v="Horse"/>
    <m/>
  </r>
  <r>
    <x v="1"/>
    <x v="22"/>
    <x v="276"/>
    <x v="281"/>
    <s v="Electric"/>
    <m/>
  </r>
  <r>
    <x v="1"/>
    <x v="22"/>
    <x v="277"/>
    <x v="8"/>
    <s v="Horse"/>
    <m/>
  </r>
  <r>
    <x v="1"/>
    <x v="22"/>
    <x v="278"/>
    <x v="282"/>
    <s v="Electric"/>
    <m/>
  </r>
  <r>
    <x v="1"/>
    <x v="22"/>
    <x v="279"/>
    <x v="18"/>
    <s v="Electric"/>
    <m/>
  </r>
  <r>
    <x v="1"/>
    <x v="22"/>
    <x v="280"/>
    <x v="283"/>
    <s v="Electric"/>
    <m/>
  </r>
  <r>
    <x v="1"/>
    <x v="22"/>
    <x v="281"/>
    <x v="14"/>
    <s v="Horse"/>
    <m/>
  </r>
  <r>
    <x v="1"/>
    <x v="22"/>
    <x v="282"/>
    <x v="34"/>
    <s v="Horse"/>
    <m/>
  </r>
  <r>
    <x v="1"/>
    <x v="22"/>
    <x v="283"/>
    <x v="284"/>
    <s v="Electric"/>
    <m/>
  </r>
  <r>
    <x v="1"/>
    <x v="22"/>
    <x v="284"/>
    <x v="34"/>
    <s v="Electric"/>
    <m/>
  </r>
  <r>
    <x v="2"/>
    <x v="22"/>
    <x v="284"/>
    <x v="19"/>
    <s v="Horse"/>
    <m/>
  </r>
  <r>
    <x v="1"/>
    <x v="22"/>
    <x v="285"/>
    <x v="29"/>
    <s v="Electric"/>
    <m/>
  </r>
  <r>
    <x v="1"/>
    <x v="22"/>
    <x v="286"/>
    <x v="8"/>
    <s v="Horse"/>
    <m/>
  </r>
  <r>
    <x v="1"/>
    <x v="22"/>
    <x v="287"/>
    <x v="19"/>
    <s v="Horse"/>
    <m/>
  </r>
  <r>
    <x v="1"/>
    <x v="13"/>
    <x v="288"/>
    <x v="6"/>
    <m/>
    <m/>
  </r>
  <r>
    <x v="1"/>
    <x v="13"/>
    <x v="289"/>
    <x v="31"/>
    <m/>
    <m/>
  </r>
  <r>
    <x v="1"/>
    <x v="13"/>
    <x v="138"/>
    <x v="23"/>
    <m/>
    <m/>
  </r>
  <r>
    <x v="1"/>
    <x v="13"/>
    <x v="139"/>
    <x v="21"/>
    <m/>
    <m/>
  </r>
  <r>
    <x v="1"/>
    <x v="13"/>
    <x v="224"/>
    <x v="31"/>
    <m/>
    <m/>
  </r>
  <r>
    <x v="1"/>
    <x v="1"/>
    <x v="290"/>
    <x v="285"/>
    <m/>
    <s v="Washington, Alexandria &amp; Mt. Vernon Electric Railway Co"/>
  </r>
  <r>
    <x v="1"/>
    <x v="1"/>
    <x v="291"/>
    <x v="8"/>
    <m/>
    <s v="Piedmont Improvement &amp; Construction Co"/>
  </r>
  <r>
    <x v="1"/>
    <x v="1"/>
    <x v="207"/>
    <x v="20"/>
    <m/>
    <s v="Danville Street Car Co."/>
  </r>
  <r>
    <x v="1"/>
    <x v="1"/>
    <x v="292"/>
    <x v="8"/>
    <m/>
    <s v="Hampton &amp; Old Point Railway Co."/>
  </r>
  <r>
    <x v="1"/>
    <x v="1"/>
    <x v="293"/>
    <x v="22"/>
    <m/>
    <s v="Norfolk Street Railroad Co"/>
  </r>
  <r>
    <x v="1"/>
    <x v="1"/>
    <x v="293"/>
    <x v="32"/>
    <m/>
    <s v="Norfolk &amp; Ocean View Railroad Co."/>
  </r>
  <r>
    <x v="1"/>
    <x v="1"/>
    <x v="293"/>
    <x v="19"/>
    <m/>
    <s v="Port Norfolk Electric Railway Co"/>
  </r>
  <r>
    <x v="1"/>
    <x v="1"/>
    <x v="18"/>
    <x v="25"/>
    <m/>
    <s v="Lynchburg Electric Railway &amp; Light Co."/>
  </r>
  <r>
    <x v="1"/>
    <x v="1"/>
    <x v="18"/>
    <x v="25"/>
    <m/>
    <s v="Lynchburg &amp; Rivermont Street Railway Co."/>
  </r>
  <r>
    <x v="1"/>
    <x v="1"/>
    <x v="19"/>
    <x v="40"/>
    <m/>
    <s v="Petersburg Street Railway Co."/>
  </r>
  <r>
    <x v="1"/>
    <x v="1"/>
    <x v="20"/>
    <x v="26"/>
    <m/>
    <s v="Richmond Passenger &amp; Power Co."/>
  </r>
  <r>
    <x v="1"/>
    <x v="1"/>
    <x v="20"/>
    <x v="10"/>
    <m/>
    <s v="Richmond Traction Co."/>
  </r>
  <r>
    <x v="1"/>
    <x v="1"/>
    <x v="294"/>
    <x v="67"/>
    <m/>
    <s v="Roanoke Street Railway Co."/>
  </r>
  <r>
    <x v="1"/>
    <x v="1"/>
    <x v="295"/>
    <x v="50"/>
    <m/>
    <s v="City Street Car Co."/>
  </r>
  <r>
    <x v="1"/>
    <x v="16"/>
    <x v="172"/>
    <x v="154"/>
    <m/>
    <m/>
  </r>
  <r>
    <x v="1"/>
    <x v="16"/>
    <x v="173"/>
    <x v="143"/>
    <m/>
    <m/>
  </r>
  <r>
    <x v="1"/>
    <x v="16"/>
    <x v="174"/>
    <x v="19"/>
    <m/>
    <m/>
  </r>
  <r>
    <x v="1"/>
    <x v="16"/>
    <x v="296"/>
    <x v="19"/>
    <m/>
    <m/>
  </r>
  <r>
    <x v="1"/>
    <x v="16"/>
    <x v="175"/>
    <x v="236"/>
    <m/>
    <s v="Pacific Northeast Traction"/>
  </r>
  <r>
    <x v="1"/>
    <x v="16"/>
    <x v="175"/>
    <x v="34"/>
    <m/>
    <s v="Puget Sound Traction L&amp;P"/>
  </r>
  <r>
    <x v="1"/>
    <x v="16"/>
    <x v="175"/>
    <x v="286"/>
    <m/>
    <s v="Seattle Munic St.Ry."/>
  </r>
  <r>
    <x v="1"/>
    <x v="16"/>
    <x v="175"/>
    <x v="287"/>
    <m/>
    <s v="Seattle &amp; Rainer Valley Railway"/>
  </r>
  <r>
    <x v="1"/>
    <x v="16"/>
    <x v="176"/>
    <x v="288"/>
    <m/>
    <s v="Spokane &amp; Inland"/>
  </r>
  <r>
    <x v="1"/>
    <x v="16"/>
    <x v="176"/>
    <x v="56"/>
    <m/>
    <s v="Washingtou Water"/>
  </r>
  <r>
    <x v="1"/>
    <x v="16"/>
    <x v="177"/>
    <x v="159"/>
    <m/>
    <s v="Pacific Traction"/>
  </r>
  <r>
    <x v="1"/>
    <x v="16"/>
    <x v="177"/>
    <x v="45"/>
    <m/>
    <s v="Puget Sound Elec. Ry."/>
  </r>
  <r>
    <x v="1"/>
    <x v="16"/>
    <x v="178"/>
    <x v="20"/>
    <m/>
    <m/>
  </r>
  <r>
    <x v="1"/>
    <x v="16"/>
    <x v="179"/>
    <x v="56"/>
    <m/>
    <m/>
  </r>
  <r>
    <x v="1"/>
    <x v="19"/>
    <x v="200"/>
    <x v="289"/>
    <m/>
    <m/>
  </r>
  <r>
    <x v="1"/>
    <x v="19"/>
    <x v="297"/>
    <x v="33"/>
    <m/>
    <m/>
  </r>
  <r>
    <x v="1"/>
    <x v="19"/>
    <x v="201"/>
    <x v="10"/>
    <m/>
    <m/>
  </r>
  <r>
    <x v="1"/>
    <x v="19"/>
    <x v="298"/>
    <x v="34"/>
    <m/>
    <m/>
  </r>
  <r>
    <x v="1"/>
    <x v="19"/>
    <x v="202"/>
    <x v="78"/>
    <m/>
    <m/>
  </r>
  <r>
    <x v="1"/>
    <x v="19"/>
    <x v="203"/>
    <x v="19"/>
    <m/>
    <m/>
  </r>
  <r>
    <x v="1"/>
    <x v="19"/>
    <x v="204"/>
    <x v="20"/>
    <m/>
    <m/>
  </r>
  <r>
    <x v="1"/>
    <x v="19"/>
    <x v="205"/>
    <x v="78"/>
    <m/>
    <m/>
  </r>
  <r>
    <x v="1"/>
    <x v="19"/>
    <x v="206"/>
    <x v="8"/>
    <m/>
    <m/>
  </r>
  <r>
    <x v="1"/>
    <x v="19"/>
    <x v="207"/>
    <x v="33"/>
    <m/>
    <m/>
  </r>
  <r>
    <x v="1"/>
    <x v="19"/>
    <x v="208"/>
    <x v="53"/>
    <m/>
    <m/>
  </r>
  <r>
    <x v="1"/>
    <x v="19"/>
    <x v="209"/>
    <x v="20"/>
    <m/>
    <m/>
  </r>
  <r>
    <x v="1"/>
    <x v="19"/>
    <x v="210"/>
    <x v="32"/>
    <m/>
    <m/>
  </r>
  <r>
    <x v="1"/>
    <x v="19"/>
    <x v="211"/>
    <x v="28"/>
    <m/>
    <m/>
  </r>
  <r>
    <x v="1"/>
    <x v="19"/>
    <x v="212"/>
    <x v="33"/>
    <m/>
    <m/>
  </r>
  <r>
    <x v="1"/>
    <x v="19"/>
    <x v="213"/>
    <x v="20"/>
    <m/>
    <m/>
  </r>
  <r>
    <x v="1"/>
    <x v="19"/>
    <x v="68"/>
    <x v="31"/>
    <m/>
    <m/>
  </r>
  <r>
    <x v="1"/>
    <x v="19"/>
    <x v="214"/>
    <x v="69"/>
    <m/>
    <m/>
  </r>
  <r>
    <x v="1"/>
    <x v="19"/>
    <x v="215"/>
    <x v="21"/>
    <m/>
    <m/>
  </r>
  <r>
    <x v="1"/>
    <x v="19"/>
    <x v="216"/>
    <x v="32"/>
    <m/>
    <m/>
  </r>
  <r>
    <x v="1"/>
    <x v="19"/>
    <x v="299"/>
    <x v="28"/>
    <m/>
    <m/>
  </r>
  <r>
    <x v="1"/>
    <x v="19"/>
    <x v="217"/>
    <x v="8"/>
    <m/>
    <m/>
  </r>
  <r>
    <x v="1"/>
    <x v="19"/>
    <x v="218"/>
    <x v="31"/>
    <m/>
    <m/>
  </r>
  <r>
    <x v="1"/>
    <x v="19"/>
    <x v="219"/>
    <x v="21"/>
    <m/>
    <m/>
  </r>
  <r>
    <x v="1"/>
    <x v="19"/>
    <x v="220"/>
    <x v="290"/>
    <m/>
    <m/>
  </r>
  <r>
    <x v="1"/>
    <x v="19"/>
    <x v="221"/>
    <x v="45"/>
    <m/>
    <m/>
  </r>
  <r>
    <x v="1"/>
    <x v="19"/>
    <x v="222"/>
    <x v="23"/>
    <m/>
    <m/>
  </r>
  <r>
    <x v="1"/>
    <x v="19"/>
    <x v="224"/>
    <x v="22"/>
    <m/>
    <m/>
  </r>
  <r>
    <x v="1"/>
    <x v="19"/>
    <x v="225"/>
    <x v="2"/>
    <m/>
    <m/>
  </r>
  <r>
    <x v="1"/>
    <x v="19"/>
    <x v="300"/>
    <x v="291"/>
    <m/>
    <m/>
  </r>
  <r>
    <x v="1"/>
    <x v="19"/>
    <x v="301"/>
    <x v="31"/>
    <m/>
    <m/>
  </r>
  <r>
    <x v="1"/>
    <x v="20"/>
    <x v="302"/>
    <x v="20"/>
    <m/>
    <s v="Astoria Street Railway Co."/>
  </r>
  <r>
    <x v="1"/>
    <x v="20"/>
    <x v="226"/>
    <x v="11"/>
    <m/>
    <s v="Portland Ry. Co."/>
  </r>
  <r>
    <x v="1"/>
    <x v="20"/>
    <x v="226"/>
    <x v="290"/>
    <m/>
    <s v="City &amp; Suburban Railway Co."/>
  </r>
  <r>
    <x v="1"/>
    <x v="20"/>
    <x v="226"/>
    <x v="10"/>
    <m/>
    <s v="East Side Railway Co."/>
  </r>
  <r>
    <x v="1"/>
    <x v="20"/>
    <x v="226"/>
    <x v="14"/>
    <m/>
    <s v="City &amp; West Portland Park Motor Co."/>
  </r>
  <r>
    <x v="1"/>
    <x v="20"/>
    <x v="226"/>
    <x v="31"/>
    <m/>
    <s v="Portland Traction Co."/>
  </r>
  <r>
    <x v="1"/>
    <x v="20"/>
    <x v="226"/>
    <x v="292"/>
    <m/>
    <s v="Barnes Heights &amp; Cornell Mountain Ry. Co."/>
  </r>
  <r>
    <x v="1"/>
    <x v="20"/>
    <x v="226"/>
    <x v="292"/>
    <m/>
    <s v="Barnes Heights &amp; Cornell Mountain Ry. Co."/>
  </r>
  <r>
    <x v="1"/>
    <x v="20"/>
    <x v="227"/>
    <x v="78"/>
    <m/>
    <s v="Salem Light &amp; Traction Co."/>
  </r>
  <r>
    <x v="1"/>
    <x v="17"/>
    <x v="180"/>
    <x v="78"/>
    <s v="Electric"/>
    <s v="Anderson Electric Street Railway Co."/>
  </r>
  <r>
    <x v="1"/>
    <x v="17"/>
    <x v="27"/>
    <x v="6"/>
    <s v="Electric"/>
    <s v="(John S.) Crump’s Street Railway."/>
  </r>
  <r>
    <x v="1"/>
    <x v="17"/>
    <x v="303"/>
    <x v="31"/>
    <s v="Electric"/>
    <s v="Elwood Electric Street Railway Co."/>
  </r>
  <r>
    <x v="1"/>
    <x v="17"/>
    <x v="181"/>
    <x v="87"/>
    <s v="Electric"/>
    <s v="Evansville Street Railway Co."/>
  </r>
  <r>
    <x v="1"/>
    <x v="17"/>
    <x v="182"/>
    <x v="293"/>
    <s v="Electric"/>
    <s v="Fort Wayne Consolidated Electric Railway Co."/>
  </r>
  <r>
    <x v="1"/>
    <x v="17"/>
    <x v="304"/>
    <x v="32"/>
    <s v="Electric"/>
    <s v="Hammond, Whiting &amp; East Chicago Electric Railway Co"/>
  </r>
  <r>
    <x v="1"/>
    <x v="17"/>
    <x v="183"/>
    <x v="294"/>
    <s v="Electric"/>
    <s v="Citizens’ Street Railroad Co"/>
  </r>
  <r>
    <x v="1"/>
    <x v="17"/>
    <x v="183"/>
    <x v="50"/>
    <s v="Electric"/>
    <s v="Indianapolis &amp; Broad Ripple Rapid Transit Co."/>
  </r>
  <r>
    <x v="1"/>
    <x v="17"/>
    <x v="305"/>
    <x v="295"/>
    <s v="Electric"/>
    <s v="Kokomo City Street Railway Co."/>
  </r>
  <r>
    <x v="1"/>
    <x v="17"/>
    <x v="306"/>
    <x v="167"/>
    <s v="Electric"/>
    <s v="Lafayette Street Railway Co"/>
  </r>
  <r>
    <x v="1"/>
    <x v="17"/>
    <x v="307"/>
    <x v="25"/>
    <s v="Electric"/>
    <s v="Logansport Railway Co."/>
  </r>
  <r>
    <x v="1"/>
    <x v="17"/>
    <x v="308"/>
    <x v="296"/>
    <s v="Electric"/>
    <s v="Marion City Railway Co."/>
  </r>
  <r>
    <x v="1"/>
    <x v="17"/>
    <x v="309"/>
    <x v="19"/>
    <s v="Electric"/>
    <s v="Lake Cities Electric Railway Co. "/>
  </r>
  <r>
    <x v="1"/>
    <x v="17"/>
    <x v="310"/>
    <x v="1"/>
    <s v="Electric"/>
    <s v="The Citizens Street Railway Co."/>
  </r>
  <r>
    <x v="1"/>
    <x v="17"/>
    <x v="311"/>
    <x v="16"/>
    <s v="Electric"/>
    <s v="New Albany Railway Co."/>
  </r>
  <r>
    <x v="1"/>
    <x v="17"/>
    <x v="311"/>
    <x v="56"/>
    <s v="Electric"/>
    <s v="Highland Railroad Co."/>
  </r>
  <r>
    <x v="1"/>
    <x v="17"/>
    <x v="20"/>
    <x v="78"/>
    <s v="Electric"/>
    <s v="Richmond Traction Co "/>
  </r>
  <r>
    <x v="1"/>
    <x v="17"/>
    <x v="184"/>
    <x v="81"/>
    <s v="Electric"/>
    <s v="South Bend Street Railway Co."/>
  </r>
  <r>
    <x v="1"/>
    <x v="17"/>
    <x v="185"/>
    <x v="149"/>
    <s v="Electric"/>
    <s v="Terre Haute Electric Railway Co."/>
  </r>
  <r>
    <x v="1"/>
    <x v="18"/>
    <x v="186"/>
    <x v="8"/>
    <s v="Electric"/>
    <m/>
  </r>
  <r>
    <x v="1"/>
    <x v="18"/>
    <x v="187"/>
    <x v="28"/>
    <s v="Electric"/>
    <m/>
  </r>
  <r>
    <x v="1"/>
    <x v="18"/>
    <x v="188"/>
    <x v="21"/>
    <s v="Electric"/>
    <m/>
  </r>
  <r>
    <x v="1"/>
    <x v="18"/>
    <x v="312"/>
    <x v="60"/>
    <s v="Electric"/>
    <m/>
  </r>
  <r>
    <x v="1"/>
    <x v="18"/>
    <x v="190"/>
    <x v="28"/>
    <m/>
    <s v="Janesville Street Railway Co."/>
  </r>
  <r>
    <x v="1"/>
    <x v="18"/>
    <x v="313"/>
    <x v="297"/>
    <m/>
    <m/>
  </r>
  <r>
    <x v="1"/>
    <x v="18"/>
    <x v="191"/>
    <x v="21"/>
    <s v="Electric"/>
    <m/>
  </r>
  <r>
    <x v="1"/>
    <x v="18"/>
    <x v="192"/>
    <x v="50"/>
    <s v="Electric"/>
    <m/>
  </r>
  <r>
    <x v="1"/>
    <x v="18"/>
    <x v="193"/>
    <x v="161"/>
    <s v="Electric"/>
    <s v="Merrill Railway &amp; Lighting Co"/>
  </r>
  <r>
    <x v="1"/>
    <x v="18"/>
    <x v="194"/>
    <x v="19"/>
    <m/>
    <m/>
  </r>
  <r>
    <x v="1"/>
    <x v="18"/>
    <x v="195"/>
    <x v="0"/>
    <m/>
    <m/>
  </r>
  <r>
    <x v="1"/>
    <x v="18"/>
    <x v="196"/>
    <x v="23"/>
    <m/>
    <m/>
  </r>
  <r>
    <x v="1"/>
    <x v="18"/>
    <x v="198"/>
    <x v="113"/>
    <m/>
    <m/>
  </r>
  <r>
    <x v="1"/>
    <x v="18"/>
    <x v="199"/>
    <x v="298"/>
    <m/>
    <m/>
  </r>
  <r>
    <x v="1"/>
    <x v="18"/>
    <x v="199"/>
    <x v="32"/>
    <s v="Steam"/>
    <s v="Milwaukee &amp; Wauwastonsa Motor Railway Co."/>
  </r>
  <r>
    <x v="2"/>
    <x v="18"/>
    <x v="199"/>
    <x v="299"/>
    <m/>
    <m/>
  </r>
  <r>
    <x v="2"/>
    <x v="18"/>
    <x v="199"/>
    <x v="68"/>
    <m/>
    <s v="Milwaukee Light, Heat &amp; Traction Co."/>
  </r>
  <r>
    <x v="2"/>
    <x v="18"/>
    <x v="186"/>
    <x v="8"/>
    <s v="Electric"/>
    <m/>
  </r>
  <r>
    <x v="2"/>
    <x v="18"/>
    <x v="187"/>
    <x v="16"/>
    <s v="Electric"/>
    <m/>
  </r>
  <r>
    <x v="2"/>
    <x v="18"/>
    <x v="188"/>
    <x v="21"/>
    <m/>
    <m/>
  </r>
  <r>
    <x v="2"/>
    <x v="18"/>
    <x v="312"/>
    <x v="60"/>
    <m/>
    <m/>
  </r>
  <r>
    <x v="2"/>
    <x v="18"/>
    <x v="190"/>
    <x v="16"/>
    <m/>
    <s v="Janesville Street Railway Co."/>
  </r>
  <r>
    <x v="2"/>
    <x v="18"/>
    <x v="313"/>
    <x v="300"/>
    <m/>
    <m/>
  </r>
  <r>
    <x v="2"/>
    <x v="18"/>
    <x v="191"/>
    <x v="33"/>
    <s v="Electric"/>
    <m/>
  </r>
  <r>
    <x v="2"/>
    <x v="18"/>
    <x v="192"/>
    <x v="50"/>
    <s v="Electric"/>
    <m/>
  </r>
  <r>
    <x v="2"/>
    <x v="18"/>
    <x v="193"/>
    <x v="161"/>
    <s v="Electric"/>
    <m/>
  </r>
  <r>
    <x v="2"/>
    <x v="18"/>
    <x v="194"/>
    <x v="19"/>
    <m/>
    <m/>
  </r>
  <r>
    <x v="2"/>
    <x v="18"/>
    <x v="195"/>
    <x v="69"/>
    <m/>
    <m/>
  </r>
  <r>
    <x v="2"/>
    <x v="18"/>
    <x v="196"/>
    <x v="23"/>
    <m/>
    <m/>
  </r>
  <r>
    <x v="2"/>
    <x v="18"/>
    <x v="197"/>
    <x v="78"/>
    <m/>
    <m/>
  </r>
  <r>
    <x v="2"/>
    <x v="18"/>
    <x v="198"/>
    <x v="113"/>
    <m/>
    <m/>
  </r>
  <r>
    <x v="2"/>
    <x v="20"/>
    <x v="302"/>
    <x v="20"/>
    <m/>
    <s v="Astoria Street Railway Co."/>
  </r>
  <r>
    <x v="2"/>
    <x v="20"/>
    <x v="226"/>
    <x v="11"/>
    <m/>
    <s v="Portland Ry. Co."/>
  </r>
  <r>
    <x v="2"/>
    <x v="20"/>
    <x v="226"/>
    <x v="10"/>
    <m/>
    <s v="East Side Railway Co."/>
  </r>
  <r>
    <x v="2"/>
    <x v="20"/>
    <x v="226"/>
    <x v="14"/>
    <m/>
    <s v="City &amp; West Portland Park Motor Co."/>
  </r>
  <r>
    <x v="2"/>
    <x v="20"/>
    <x v="226"/>
    <x v="31"/>
    <m/>
    <s v="Portland Traction Co."/>
  </r>
  <r>
    <x v="2"/>
    <x v="20"/>
    <x v="227"/>
    <x v="5"/>
    <m/>
    <s v="Salem Light &amp; Traction Co."/>
  </r>
  <r>
    <x v="2"/>
    <x v="19"/>
    <x v="200"/>
    <x v="301"/>
    <m/>
    <m/>
  </r>
  <r>
    <x v="2"/>
    <x v="19"/>
    <x v="297"/>
    <x v="33"/>
    <m/>
    <m/>
  </r>
  <r>
    <x v="2"/>
    <x v="19"/>
    <x v="201"/>
    <x v="10"/>
    <m/>
    <m/>
  </r>
  <r>
    <x v="2"/>
    <x v="19"/>
    <x v="298"/>
    <x v="34"/>
    <m/>
    <m/>
  </r>
  <r>
    <x v="2"/>
    <x v="19"/>
    <x v="202"/>
    <x v="78"/>
    <m/>
    <m/>
  </r>
  <r>
    <x v="2"/>
    <x v="19"/>
    <x v="203"/>
    <x v="19"/>
    <m/>
    <m/>
  </r>
  <r>
    <x v="2"/>
    <x v="19"/>
    <x v="204"/>
    <x v="20"/>
    <m/>
    <m/>
  </r>
  <r>
    <x v="2"/>
    <x v="19"/>
    <x v="205"/>
    <x v="78"/>
    <m/>
    <m/>
  </r>
  <r>
    <x v="2"/>
    <x v="19"/>
    <x v="206"/>
    <x v="8"/>
    <m/>
    <m/>
  </r>
  <r>
    <x v="2"/>
    <x v="19"/>
    <x v="207"/>
    <x v="33"/>
    <m/>
    <m/>
  </r>
  <r>
    <x v="2"/>
    <x v="19"/>
    <x v="208"/>
    <x v="53"/>
    <m/>
    <m/>
  </r>
  <r>
    <x v="2"/>
    <x v="19"/>
    <x v="209"/>
    <x v="20"/>
    <m/>
    <m/>
  </r>
  <r>
    <x v="2"/>
    <x v="19"/>
    <x v="314"/>
    <x v="12"/>
    <m/>
    <m/>
  </r>
  <r>
    <x v="2"/>
    <x v="19"/>
    <x v="210"/>
    <x v="277"/>
    <m/>
    <m/>
  </r>
  <r>
    <x v="2"/>
    <x v="19"/>
    <x v="211"/>
    <x v="28"/>
    <m/>
    <m/>
  </r>
  <r>
    <x v="2"/>
    <x v="19"/>
    <x v="212"/>
    <x v="23"/>
    <m/>
    <m/>
  </r>
  <r>
    <x v="2"/>
    <x v="19"/>
    <x v="213"/>
    <x v="20"/>
    <m/>
    <m/>
  </r>
  <r>
    <x v="2"/>
    <x v="19"/>
    <x v="68"/>
    <x v="31"/>
    <m/>
    <m/>
  </r>
  <r>
    <x v="2"/>
    <x v="19"/>
    <x v="214"/>
    <x v="167"/>
    <m/>
    <m/>
  </r>
  <r>
    <x v="2"/>
    <x v="19"/>
    <x v="215"/>
    <x v="0"/>
    <m/>
    <m/>
  </r>
  <r>
    <x v="2"/>
    <x v="19"/>
    <x v="216"/>
    <x v="32"/>
    <m/>
    <m/>
  </r>
  <r>
    <x v="2"/>
    <x v="19"/>
    <x v="299"/>
    <x v="28"/>
    <m/>
    <m/>
  </r>
  <r>
    <x v="2"/>
    <x v="19"/>
    <x v="217"/>
    <x v="8"/>
    <m/>
    <m/>
  </r>
  <r>
    <x v="2"/>
    <x v="19"/>
    <x v="218"/>
    <x v="31"/>
    <m/>
    <m/>
  </r>
  <r>
    <x v="2"/>
    <x v="19"/>
    <x v="219"/>
    <x v="21"/>
    <m/>
    <m/>
  </r>
  <r>
    <x v="2"/>
    <x v="19"/>
    <x v="220"/>
    <x v="66"/>
    <m/>
    <m/>
  </r>
  <r>
    <x v="2"/>
    <x v="19"/>
    <x v="221"/>
    <x v="45"/>
    <m/>
    <m/>
  </r>
  <r>
    <x v="2"/>
    <x v="19"/>
    <x v="222"/>
    <x v="23"/>
    <m/>
    <m/>
  </r>
  <r>
    <x v="2"/>
    <x v="19"/>
    <x v="224"/>
    <x v="22"/>
    <m/>
    <m/>
  </r>
  <r>
    <x v="2"/>
    <x v="19"/>
    <x v="225"/>
    <x v="2"/>
    <m/>
    <m/>
  </r>
  <r>
    <x v="2"/>
    <x v="19"/>
    <x v="300"/>
    <x v="25"/>
    <m/>
    <m/>
  </r>
  <r>
    <x v="2"/>
    <x v="19"/>
    <x v="301"/>
    <x v="41"/>
    <m/>
    <m/>
  </r>
  <r>
    <x v="2"/>
    <x v="5"/>
    <x v="44"/>
    <x v="164"/>
    <m/>
    <m/>
  </r>
  <r>
    <x v="2"/>
    <x v="5"/>
    <x v="45"/>
    <x v="302"/>
    <m/>
    <m/>
  </r>
  <r>
    <x v="2"/>
    <x v="5"/>
    <x v="47"/>
    <x v="172"/>
    <m/>
    <m/>
  </r>
  <r>
    <x v="2"/>
    <x v="5"/>
    <x v="49"/>
    <x v="173"/>
    <m/>
    <m/>
  </r>
  <r>
    <x v="2"/>
    <x v="5"/>
    <x v="50"/>
    <x v="143"/>
    <m/>
    <m/>
  </r>
  <r>
    <x v="2"/>
    <x v="5"/>
    <x v="51"/>
    <x v="175"/>
    <m/>
    <m/>
  </r>
  <r>
    <x v="2"/>
    <x v="5"/>
    <x v="239"/>
    <x v="176"/>
    <m/>
    <m/>
  </r>
  <r>
    <x v="2"/>
    <x v="5"/>
    <x v="52"/>
    <x v="28"/>
    <m/>
    <m/>
  </r>
  <r>
    <x v="2"/>
    <x v="6"/>
    <x v="56"/>
    <x v="303"/>
    <m/>
    <s v="Bridgeport Traction Co"/>
  </r>
  <r>
    <x v="2"/>
    <x v="6"/>
    <x v="240"/>
    <x v="178"/>
    <m/>
    <s v="Bristol &amp; Plainville Tramway Co"/>
  </r>
  <r>
    <x v="2"/>
    <x v="6"/>
    <x v="57"/>
    <x v="179"/>
    <m/>
    <s v="Danbury &amp; Bethel Street Railway Co"/>
  </r>
  <r>
    <x v="2"/>
    <x v="6"/>
    <x v="58"/>
    <x v="28"/>
    <m/>
    <s v="Derby Street Railway Co"/>
  </r>
  <r>
    <x v="2"/>
    <x v="6"/>
    <x v="59"/>
    <x v="304"/>
    <m/>
    <s v="Hartford Street Railway Co"/>
  </r>
  <r>
    <x v="2"/>
    <x v="6"/>
    <x v="59"/>
    <x v="143"/>
    <m/>
    <s v="Hartford, Manchester &amp; Rockville Tramway Co"/>
  </r>
  <r>
    <x v="2"/>
    <x v="6"/>
    <x v="59"/>
    <x v="5"/>
    <m/>
    <s v="Hartford &amp; West Hartford Railway Co"/>
  </r>
  <r>
    <x v="2"/>
    <x v="6"/>
    <x v="60"/>
    <x v="167"/>
    <m/>
    <s v="Meriden Electric Railway Co"/>
  </r>
  <r>
    <x v="2"/>
    <x v="6"/>
    <x v="61"/>
    <x v="305"/>
    <m/>
    <s v="New Haven Street Railway Co"/>
  </r>
  <r>
    <x v="2"/>
    <x v="6"/>
    <x v="61"/>
    <x v="306"/>
    <m/>
    <s v="Fair Haven &amp; Westville Railway Co"/>
  </r>
  <r>
    <x v="2"/>
    <x v="6"/>
    <x v="62"/>
    <x v="183"/>
    <m/>
    <s v="New London Street Railway Co "/>
  </r>
  <r>
    <x v="2"/>
    <x v="6"/>
    <x v="63"/>
    <x v="184"/>
    <m/>
    <s v="Norwich Street Railway Co"/>
  </r>
  <r>
    <x v="2"/>
    <x v="6"/>
    <x v="64"/>
    <x v="307"/>
    <m/>
    <s v="Stamford Street Railroad Co"/>
  </r>
  <r>
    <x v="2"/>
    <x v="6"/>
    <x v="315"/>
    <x v="45"/>
    <m/>
    <s v="Torrington &amp; Winchester Street Railway Co"/>
  </r>
  <r>
    <x v="2"/>
    <x v="6"/>
    <x v="65"/>
    <x v="308"/>
    <m/>
    <s v="Central Railway Electric Co"/>
  </r>
  <r>
    <x v="2"/>
    <x v="6"/>
    <x v="32"/>
    <x v="29"/>
    <m/>
    <s v="Winchester Avenue Railroad Co"/>
  </r>
  <r>
    <x v="2"/>
    <x v="6"/>
    <x v="32"/>
    <x v="56"/>
    <m/>
    <s v="Manufacturers’ Street Railway Co"/>
  </r>
  <r>
    <x v="2"/>
    <x v="6"/>
    <x v="32"/>
    <x v="50"/>
    <m/>
    <s v="N o rw a lk S tre e t R a ilw a y Co"/>
  </r>
  <r>
    <x v="2"/>
    <x v="6"/>
    <x v="32"/>
    <x v="22"/>
    <m/>
    <s v="Norwalk Tramway Co"/>
  </r>
  <r>
    <x v="2"/>
    <x v="6"/>
    <x v="32"/>
    <x v="29"/>
    <m/>
    <s v="Shelton Street Railway Co"/>
  </r>
  <r>
    <x v="2"/>
    <x v="6"/>
    <x v="241"/>
    <x v="41"/>
    <m/>
    <s v="Enfield &amp; Longmeadow Electric Railway "/>
  </r>
  <r>
    <x v="2"/>
    <x v="7"/>
    <x v="67"/>
    <x v="17"/>
    <m/>
    <s v="Fort Meade Railway Co"/>
  </r>
  <r>
    <x v="2"/>
    <x v="7"/>
    <x v="68"/>
    <x v="81"/>
    <m/>
    <s v="North Jacksonville Street Rwy"/>
  </r>
  <r>
    <x v="2"/>
    <x v="7"/>
    <x v="68"/>
    <x v="31"/>
    <m/>
    <s v="Jacksonville Railway Co"/>
  </r>
  <r>
    <x v="2"/>
    <x v="7"/>
    <x v="68"/>
    <x v="20"/>
    <m/>
    <s v="Jacksonville Main St Co"/>
  </r>
  <r>
    <x v="2"/>
    <x v="7"/>
    <x v="69"/>
    <x v="31"/>
    <m/>
    <s v="The Key West Elec Co"/>
  </r>
  <r>
    <x v="2"/>
    <x v="7"/>
    <x v="242"/>
    <x v="69"/>
    <m/>
    <s v="Pensacola Elec Co"/>
  </r>
  <r>
    <x v="2"/>
    <x v="7"/>
    <x v="70"/>
    <x v="149"/>
    <m/>
    <s v="Tampa Elec Co"/>
  </r>
  <r>
    <x v="2"/>
    <x v="7"/>
    <x v="71"/>
    <x v="19"/>
    <m/>
    <s v="Palatka &amp; Heights Rwy Co"/>
  </r>
  <r>
    <x v="2"/>
    <x v="2"/>
    <x v="22"/>
    <x v="25"/>
    <s v="Electric"/>
    <m/>
  </r>
  <r>
    <x v="2"/>
    <x v="2"/>
    <x v="243"/>
    <x v="309"/>
    <s v="Electric"/>
    <m/>
  </r>
  <r>
    <x v="2"/>
    <x v="2"/>
    <x v="23"/>
    <x v="190"/>
    <s v="Electric"/>
    <m/>
  </r>
  <r>
    <x v="2"/>
    <x v="2"/>
    <x v="244"/>
    <x v="310"/>
    <s v="Electric"/>
    <m/>
  </r>
  <r>
    <x v="2"/>
    <x v="2"/>
    <x v="244"/>
    <x v="19"/>
    <s v="Steam"/>
    <m/>
  </r>
  <r>
    <x v="2"/>
    <x v="2"/>
    <x v="24"/>
    <x v="311"/>
    <s v="Electric"/>
    <m/>
  </r>
  <r>
    <x v="2"/>
    <x v="2"/>
    <x v="25"/>
    <x v="6"/>
    <s v="Electric"/>
    <m/>
  </r>
  <r>
    <x v="2"/>
    <x v="2"/>
    <x v="26"/>
    <x v="166"/>
    <s v="Electric"/>
    <m/>
  </r>
  <r>
    <x v="2"/>
    <x v="2"/>
    <x v="26"/>
    <x v="31"/>
    <s v="Steam"/>
    <m/>
  </r>
  <r>
    <x v="2"/>
    <x v="2"/>
    <x v="30"/>
    <x v="28"/>
    <s v="Horse"/>
    <m/>
  </r>
  <r>
    <x v="2"/>
    <x v="2"/>
    <x v="31"/>
    <x v="31"/>
    <s v="Horse"/>
    <m/>
  </r>
  <r>
    <x v="2"/>
    <x v="17"/>
    <x v="180"/>
    <x v="78"/>
    <s v="Electric"/>
    <s v="Anderson Electric Street Railway Co."/>
  </r>
  <r>
    <x v="2"/>
    <x v="17"/>
    <x v="27"/>
    <x v="6"/>
    <s v="Electric"/>
    <s v="(John S.) Crump’s Street Railway."/>
  </r>
  <r>
    <x v="2"/>
    <x v="17"/>
    <x v="303"/>
    <x v="31"/>
    <s v="Electric"/>
    <s v="Elwood Electric Street Railway Co."/>
  </r>
  <r>
    <x v="2"/>
    <x v="17"/>
    <x v="181"/>
    <x v="87"/>
    <s v="Electric"/>
    <s v="Evansville Street Railway Co."/>
  </r>
  <r>
    <x v="2"/>
    <x v="17"/>
    <x v="182"/>
    <x v="293"/>
    <s v="Electric"/>
    <s v="Fort Wayne Consolidated Electric Railway Co. "/>
  </r>
  <r>
    <x v="2"/>
    <x v="17"/>
    <x v="304"/>
    <x v="312"/>
    <s v="Electric"/>
    <s v="Hammond, Whiting &amp; East Chicago Electric Railway Co"/>
  </r>
  <r>
    <x v="2"/>
    <x v="17"/>
    <x v="183"/>
    <x v="294"/>
    <s v="Electric"/>
    <s v="Citizens’ Street Railroad Co"/>
  </r>
  <r>
    <x v="2"/>
    <x v="17"/>
    <x v="183"/>
    <x v="50"/>
    <s v="Electric"/>
    <s v="Indianapolis &amp; Broad Ripple Rapid Transit Co."/>
  </r>
  <r>
    <x v="2"/>
    <x v="17"/>
    <x v="305"/>
    <x v="31"/>
    <s v="Electric"/>
    <s v="Kokomo Street Railway Light &amp; Power Co. "/>
  </r>
  <r>
    <x v="2"/>
    <x v="17"/>
    <x v="306"/>
    <x v="167"/>
    <s v="Electric"/>
    <s v="Lafayette Street Railway Co"/>
  </r>
  <r>
    <x v="2"/>
    <x v="17"/>
    <x v="307"/>
    <x v="25"/>
    <s v="Electric"/>
    <s v="Logansport Railway Co."/>
  </r>
  <r>
    <x v="2"/>
    <x v="17"/>
    <x v="191"/>
    <x v="214"/>
    <s v="Electric"/>
    <s v="Madison Light &amp; Railway Co."/>
  </r>
  <r>
    <x v="2"/>
    <x v="17"/>
    <x v="308"/>
    <x v="313"/>
    <s v="Electric"/>
    <s v="Marion City Railway Co."/>
  </r>
  <r>
    <x v="2"/>
    <x v="17"/>
    <x v="309"/>
    <x v="19"/>
    <s v="Electric"/>
    <s v="Lake Cities Electric Railway Co. "/>
  </r>
  <r>
    <x v="2"/>
    <x v="17"/>
    <x v="310"/>
    <x v="1"/>
    <s v="Electric"/>
    <s v="The Citizens Street Railway Co."/>
  </r>
  <r>
    <x v="2"/>
    <x v="17"/>
    <x v="311"/>
    <x v="16"/>
    <s v="Electric"/>
    <s v="New Albany Railway Co."/>
  </r>
  <r>
    <x v="2"/>
    <x v="17"/>
    <x v="311"/>
    <x v="56"/>
    <s v="Electric"/>
    <s v="Highland Railroad Co."/>
  </r>
  <r>
    <x v="2"/>
    <x v="17"/>
    <x v="20"/>
    <x v="78"/>
    <s v="Electric"/>
    <s v="Richmond Traction Co "/>
  </r>
  <r>
    <x v="2"/>
    <x v="17"/>
    <x v="184"/>
    <x v="81"/>
    <s v="Electric"/>
    <s v="South Bend Street Railway Co. "/>
  </r>
  <r>
    <x v="2"/>
    <x v="17"/>
    <x v="185"/>
    <x v="149"/>
    <s v="Electric"/>
    <s v="Terre Haute Electric Railway Co."/>
  </r>
  <r>
    <x v="2"/>
    <x v="17"/>
    <x v="316"/>
    <x v="31"/>
    <s v="Electric"/>
    <s v="Vincennes Citizens’ Street Railway Co."/>
  </r>
  <r>
    <x v="2"/>
    <x v="17"/>
    <x v="317"/>
    <x v="19"/>
    <s v="Electric"/>
    <s v="Washington Street Railway Co."/>
  </r>
  <r>
    <x v="2"/>
    <x v="21"/>
    <x v="318"/>
    <x v="56"/>
    <s v="Electric"/>
    <m/>
  </r>
  <r>
    <x v="2"/>
    <x v="21"/>
    <x v="138"/>
    <x v="314"/>
    <s v="Electric"/>
    <m/>
  </r>
  <r>
    <x v="2"/>
    <x v="21"/>
    <x v="232"/>
    <x v="5"/>
    <s v="Electric"/>
    <m/>
  </r>
  <r>
    <x v="2"/>
    <x v="21"/>
    <x v="228"/>
    <x v="5"/>
    <s v="Electric"/>
    <m/>
  </r>
  <r>
    <x v="2"/>
    <x v="21"/>
    <x v="229"/>
    <x v="169"/>
    <s v="Electric"/>
    <m/>
  </r>
  <r>
    <x v="2"/>
    <x v="21"/>
    <x v="230"/>
    <x v="23"/>
    <s v="Electric"/>
    <m/>
  </r>
  <r>
    <x v="2"/>
    <x v="21"/>
    <x v="233"/>
    <x v="19"/>
    <s v="Electric"/>
    <m/>
  </r>
  <r>
    <x v="2"/>
    <x v="21"/>
    <x v="234"/>
    <x v="16"/>
    <s v="Electric"/>
    <m/>
  </r>
  <r>
    <x v="2"/>
    <x v="21"/>
    <x v="235"/>
    <x v="8"/>
    <s v="Electric"/>
    <m/>
  </r>
  <r>
    <x v="2"/>
    <x v="21"/>
    <x v="319"/>
    <x v="315"/>
    <s v="Electric"/>
    <m/>
  </r>
  <r>
    <x v="2"/>
    <x v="21"/>
    <x v="236"/>
    <x v="21"/>
    <s v="Electric"/>
    <m/>
  </r>
  <r>
    <x v="2"/>
    <x v="21"/>
    <x v="237"/>
    <x v="28"/>
    <s v="Electric"/>
    <m/>
  </r>
  <r>
    <x v="2"/>
    <x v="21"/>
    <x v="231"/>
    <x v="316"/>
    <s v="Electric"/>
    <m/>
  </r>
  <r>
    <x v="2"/>
    <x v="21"/>
    <x v="320"/>
    <x v="20"/>
    <s v="Electric"/>
    <m/>
  </r>
  <r>
    <x v="2"/>
    <x v="21"/>
    <x v="238"/>
    <x v="32"/>
    <s v="Electric"/>
    <m/>
  </r>
  <r>
    <x v="2"/>
    <x v="4"/>
    <x v="37"/>
    <x v="8"/>
    <m/>
    <m/>
  </r>
  <r>
    <x v="2"/>
    <x v="4"/>
    <x v="321"/>
    <x v="31"/>
    <m/>
    <m/>
  </r>
  <r>
    <x v="2"/>
    <x v="4"/>
    <x v="322"/>
    <x v="27"/>
    <m/>
    <m/>
  </r>
  <r>
    <x v="2"/>
    <x v="4"/>
    <x v="40"/>
    <x v="45"/>
    <m/>
    <s v="Passenger &amp; Belt Railway Co."/>
  </r>
  <r>
    <x v="2"/>
    <x v="4"/>
    <x v="41"/>
    <x v="22"/>
    <m/>
    <s v="LOUISVILLE STREET RAILWAY SYSTEM"/>
  </r>
  <r>
    <x v="2"/>
    <x v="4"/>
    <x v="41"/>
    <x v="317"/>
    <s v="Horse"/>
    <s v="LOUISVILLE STREET RAILWAY SYSTEM"/>
  </r>
  <r>
    <x v="2"/>
    <x v="4"/>
    <x v="42"/>
    <x v="19"/>
    <s v="Electric"/>
    <m/>
  </r>
  <r>
    <x v="2"/>
    <x v="4"/>
    <x v="245"/>
    <x v="41"/>
    <m/>
    <m/>
  </r>
  <r>
    <x v="2"/>
    <x v="4"/>
    <x v="43"/>
    <x v="23"/>
    <m/>
    <m/>
  </r>
  <r>
    <x v="2"/>
    <x v="10"/>
    <x v="76"/>
    <x v="193"/>
    <m/>
    <s v="New Orleans City &amp; Lake Railroad Co."/>
  </r>
  <r>
    <x v="2"/>
    <x v="10"/>
    <x v="76"/>
    <x v="194"/>
    <m/>
    <s v="Crescent City Railroad Co."/>
  </r>
  <r>
    <x v="2"/>
    <x v="10"/>
    <x v="76"/>
    <x v="1"/>
    <m/>
    <s v="New Orleans &amp; Carrollton Railroad Co."/>
  </r>
  <r>
    <x v="2"/>
    <x v="10"/>
    <x v="76"/>
    <x v="318"/>
    <m/>
    <s v="St. Charles Street Railroad Co."/>
  </r>
  <r>
    <x v="2"/>
    <x v="10"/>
    <x v="76"/>
    <x v="69"/>
    <m/>
    <s v="Canal &amp; Claiborne Railroad Co."/>
  </r>
  <r>
    <x v="2"/>
    <x v="10"/>
    <x v="76"/>
    <x v="195"/>
    <m/>
    <s v="Orleans Railroad Co."/>
  </r>
  <r>
    <x v="2"/>
    <x v="10"/>
    <x v="79"/>
    <x v="19"/>
    <m/>
    <s v="Home Electric Co."/>
  </r>
  <r>
    <x v="2"/>
    <x v="10"/>
    <x v="78"/>
    <x v="31"/>
    <m/>
    <s v="Lake Charles Street Railway Co."/>
  </r>
  <r>
    <x v="2"/>
    <x v="10"/>
    <x v="77"/>
    <x v="17"/>
    <m/>
    <s v="Shreveport City Railroad Co."/>
  </r>
  <r>
    <x v="2"/>
    <x v="10"/>
    <x v="77"/>
    <x v="27"/>
    <m/>
    <s v="Shreveport Railway &amp; Land Improvement Co."/>
  </r>
  <r>
    <x v="2"/>
    <x v="8"/>
    <x v="248"/>
    <x v="82"/>
    <s v="Steam"/>
    <s v="Chesapeake &amp; Columbia Street Railway Co"/>
  </r>
  <r>
    <x v="2"/>
    <x v="8"/>
    <x v="73"/>
    <x v="68"/>
    <s v="Cable"/>
    <s v="Baltimore City Passenger Railway Co"/>
  </r>
  <r>
    <x v="2"/>
    <x v="8"/>
    <x v="73"/>
    <x v="113"/>
    <s v="Electric"/>
    <s v="Baltimore City Passenger Railway Co"/>
  </r>
  <r>
    <x v="2"/>
    <x v="8"/>
    <x v="73"/>
    <x v="319"/>
    <m/>
    <s v="Baltimore Consolidated Railway Co"/>
  </r>
  <r>
    <x v="2"/>
    <x v="8"/>
    <x v="73"/>
    <x v="5"/>
    <s v="Electric"/>
    <s v="Baltimore, Middle River &amp; Sparrow's Point Electric Railway Co"/>
  </r>
  <r>
    <x v="2"/>
    <x v="8"/>
    <x v="73"/>
    <x v="320"/>
    <s v="Electric"/>
    <s v="Baltimore &amp; Northern Electric Railway Co"/>
  </r>
  <r>
    <x v="2"/>
    <x v="8"/>
    <x v="73"/>
    <x v="290"/>
    <s v="Electric"/>
    <s v="Central Passenger Railway Co"/>
  </r>
  <r>
    <x v="2"/>
    <x v="8"/>
    <x v="73"/>
    <x v="200"/>
    <s v="Electric"/>
    <s v="Columbia &amp; Maryland Railway Co"/>
  </r>
  <r>
    <x v="3"/>
    <x v="8"/>
    <x v="73"/>
    <x v="11"/>
    <s v="Horse"/>
    <s v="Columbia &amp; Maryland Railway Co"/>
  </r>
  <r>
    <x v="2"/>
    <x v="8"/>
    <x v="75"/>
    <x v="6"/>
    <s v="Electric"/>
    <s v="Cumberland Electric Railway Co"/>
  </r>
  <r>
    <x v="2"/>
    <x v="8"/>
    <x v="246"/>
    <x v="0"/>
    <s v="Electric"/>
    <s v="Frederick &amp; Middletown Railway Co"/>
  </r>
  <r>
    <x v="2"/>
    <x v="8"/>
    <x v="247"/>
    <x v="53"/>
    <s v="Electric"/>
    <s v="Hagerstown Railway Co"/>
  </r>
  <r>
    <x v="2"/>
    <x v="9"/>
    <x v="32"/>
    <x v="20"/>
    <m/>
    <m/>
  </r>
  <r>
    <x v="2"/>
    <x v="9"/>
    <x v="32"/>
    <x v="23"/>
    <m/>
    <m/>
  </r>
  <r>
    <x v="2"/>
    <x v="9"/>
    <x v="32"/>
    <x v="52"/>
    <m/>
    <m/>
  </r>
  <r>
    <x v="2"/>
    <x v="9"/>
    <x v="32"/>
    <x v="171"/>
    <m/>
    <m/>
  </r>
  <r>
    <x v="2"/>
    <x v="9"/>
    <x v="32"/>
    <x v="19"/>
    <m/>
    <m/>
  </r>
  <r>
    <x v="2"/>
    <x v="9"/>
    <x v="32"/>
    <x v="56"/>
    <m/>
    <m/>
  </r>
  <r>
    <x v="2"/>
    <x v="9"/>
    <x v="32"/>
    <x v="205"/>
    <m/>
    <m/>
  </r>
  <r>
    <x v="2"/>
    <x v="9"/>
    <x v="32"/>
    <x v="50"/>
    <m/>
    <m/>
  </r>
  <r>
    <x v="2"/>
    <x v="9"/>
    <x v="32"/>
    <x v="16"/>
    <m/>
    <m/>
  </r>
  <r>
    <x v="2"/>
    <x v="9"/>
    <x v="32"/>
    <x v="73"/>
    <m/>
    <m/>
  </r>
  <r>
    <x v="2"/>
    <x v="9"/>
    <x v="32"/>
    <x v="144"/>
    <m/>
    <m/>
  </r>
  <r>
    <x v="2"/>
    <x v="9"/>
    <x v="32"/>
    <x v="20"/>
    <m/>
    <m/>
  </r>
  <r>
    <x v="2"/>
    <x v="9"/>
    <x v="32"/>
    <x v="78"/>
    <m/>
    <m/>
  </r>
  <r>
    <x v="2"/>
    <x v="9"/>
    <x v="32"/>
    <x v="28"/>
    <m/>
    <m/>
  </r>
  <r>
    <x v="2"/>
    <x v="9"/>
    <x v="32"/>
    <x v="6"/>
    <m/>
    <m/>
  </r>
  <r>
    <x v="2"/>
    <x v="9"/>
    <x v="32"/>
    <x v="23"/>
    <m/>
    <m/>
  </r>
  <r>
    <x v="2"/>
    <x v="9"/>
    <x v="32"/>
    <x v="19"/>
    <m/>
    <m/>
  </r>
  <r>
    <x v="2"/>
    <x v="9"/>
    <x v="32"/>
    <x v="291"/>
    <m/>
    <m/>
  </r>
  <r>
    <x v="2"/>
    <x v="9"/>
    <x v="32"/>
    <x v="144"/>
    <m/>
    <m/>
  </r>
  <r>
    <x v="2"/>
    <x v="9"/>
    <x v="32"/>
    <x v="80"/>
    <m/>
    <m/>
  </r>
  <r>
    <x v="2"/>
    <x v="9"/>
    <x v="32"/>
    <x v="21"/>
    <m/>
    <m/>
  </r>
  <r>
    <x v="2"/>
    <x v="9"/>
    <x v="32"/>
    <x v="321"/>
    <m/>
    <m/>
  </r>
  <r>
    <x v="2"/>
    <x v="9"/>
    <x v="32"/>
    <x v="229"/>
    <m/>
    <m/>
  </r>
  <r>
    <x v="2"/>
    <x v="9"/>
    <x v="32"/>
    <x v="75"/>
    <m/>
    <m/>
  </r>
  <r>
    <x v="2"/>
    <x v="9"/>
    <x v="32"/>
    <x v="29"/>
    <m/>
    <m/>
  </r>
  <r>
    <x v="2"/>
    <x v="9"/>
    <x v="32"/>
    <x v="1"/>
    <m/>
    <m/>
  </r>
  <r>
    <x v="2"/>
    <x v="9"/>
    <x v="32"/>
    <x v="144"/>
    <m/>
    <m/>
  </r>
  <r>
    <x v="2"/>
    <x v="9"/>
    <x v="32"/>
    <x v="82"/>
    <m/>
    <m/>
  </r>
  <r>
    <x v="2"/>
    <x v="3"/>
    <x v="36"/>
    <x v="322"/>
    <m/>
    <m/>
  </r>
  <r>
    <x v="2"/>
    <x v="3"/>
    <x v="32"/>
    <x v="20"/>
    <m/>
    <s v="Clinton Street Railway Co."/>
  </r>
  <r>
    <x v="2"/>
    <x v="3"/>
    <x v="32"/>
    <x v="34"/>
    <m/>
    <s v="Hannibal Railway Co."/>
  </r>
  <r>
    <x v="2"/>
    <x v="3"/>
    <x v="32"/>
    <x v="207"/>
    <m/>
    <s v="Metropolitan Street Railway Co."/>
  </r>
  <r>
    <x v="2"/>
    <x v="3"/>
    <x v="32"/>
    <x v="323"/>
    <m/>
    <s v="Brooklyn Avenue Railway Co."/>
  </r>
  <r>
    <x v="2"/>
    <x v="3"/>
    <x v="32"/>
    <x v="33"/>
    <m/>
    <s v="North East Electric Railway Co."/>
  </r>
  <r>
    <x v="2"/>
    <x v="3"/>
    <x v="32"/>
    <x v="23"/>
    <m/>
    <s v="Westport And Waldo Railway."/>
  </r>
  <r>
    <x v="2"/>
    <x v="3"/>
    <x v="40"/>
    <x v="8"/>
    <m/>
    <s v="Lexington Street Railway Co."/>
  </r>
  <r>
    <x v="2"/>
    <x v="3"/>
    <x v="323"/>
    <x v="157"/>
    <m/>
    <s v="St Joseph Railway, Light, Heat &amp; Power Co."/>
  </r>
  <r>
    <x v="2"/>
    <x v="3"/>
    <x v="324"/>
    <x v="281"/>
    <m/>
    <s v="Southwest Missouri Electric Railway Co"/>
  </r>
  <r>
    <x v="2"/>
    <x v="3"/>
    <x v="250"/>
    <x v="32"/>
    <m/>
    <s v="The Electric Railway, Light A Power Co. of Sedalia"/>
  </r>
  <r>
    <x v="2"/>
    <x v="3"/>
    <x v="224"/>
    <x v="324"/>
    <m/>
    <s v="Springfield Traction Co."/>
  </r>
  <r>
    <x v="2"/>
    <x v="3"/>
    <x v="224"/>
    <x v="29"/>
    <m/>
    <s v="The Springfield Railway Co."/>
  </r>
  <r>
    <x v="2"/>
    <x v="3"/>
    <x v="325"/>
    <x v="35"/>
    <m/>
    <s v="Citizens Street Railway Co."/>
  </r>
  <r>
    <x v="2"/>
    <x v="3"/>
    <x v="36"/>
    <x v="325"/>
    <m/>
    <s v="Baden &amp; St. Lonis Railroad"/>
  </r>
  <r>
    <x v="2"/>
    <x v="3"/>
    <x v="36"/>
    <x v="326"/>
    <m/>
    <s v="Cass Avenue &amp; Fair Grounds Railway Co."/>
  </r>
  <r>
    <x v="2"/>
    <x v="3"/>
    <x v="36"/>
    <x v="327"/>
    <m/>
    <s v="Citizens’ Railway Co."/>
  </r>
  <r>
    <x v="2"/>
    <x v="3"/>
    <x v="36"/>
    <x v="121"/>
    <m/>
    <s v="Forest Park, Laclede Avenue &amp; Fourth Street Railway Co."/>
  </r>
  <r>
    <x v="2"/>
    <x v="3"/>
    <x v="36"/>
    <x v="31"/>
    <m/>
    <s v="Fourth Street &amp; Arsenal Railway Co."/>
  </r>
  <r>
    <x v="2"/>
    <x v="3"/>
    <x v="36"/>
    <x v="328"/>
    <m/>
    <s v="Jefferson Avenue Railroad Co."/>
  </r>
  <r>
    <x v="2"/>
    <x v="3"/>
    <x v="36"/>
    <x v="46"/>
    <m/>
    <s v="Lindell Railway Co."/>
  </r>
  <r>
    <x v="2"/>
    <x v="3"/>
    <x v="36"/>
    <x v="31"/>
    <m/>
    <s v="Midland Street Railway Co."/>
  </r>
  <r>
    <x v="2"/>
    <x v="3"/>
    <x v="36"/>
    <x v="113"/>
    <m/>
    <s v="Missouri Railroad Co."/>
  </r>
  <r>
    <x v="2"/>
    <x v="3"/>
    <x v="36"/>
    <x v="41"/>
    <m/>
    <s v="People’s Railroad Co."/>
  </r>
  <r>
    <x v="2"/>
    <x v="3"/>
    <x v="36"/>
    <x v="20"/>
    <m/>
    <s v="St. Louis County Street Railway Co."/>
  </r>
  <r>
    <x v="2"/>
    <x v="3"/>
    <x v="36"/>
    <x v="56"/>
    <m/>
    <s v="St. Louis &amp; East St. Louis Electric Railway Co"/>
  </r>
  <r>
    <x v="2"/>
    <x v="3"/>
    <x v="36"/>
    <x v="329"/>
    <m/>
    <s v="St. Louis &amp; Kirkwood Railroad Co."/>
  </r>
  <r>
    <x v="2"/>
    <x v="3"/>
    <x v="36"/>
    <x v="305"/>
    <m/>
    <s v="St. Louis &amp; Meramec River Railroad Co."/>
  </r>
  <r>
    <x v="2"/>
    <x v="3"/>
    <x v="36"/>
    <x v="67"/>
    <m/>
    <s v="St. Louis Railroad Co."/>
  </r>
  <r>
    <x v="2"/>
    <x v="3"/>
    <x v="36"/>
    <x v="144"/>
    <m/>
    <s v="St. Louis &amp; Suburban Railway Co."/>
  </r>
  <r>
    <x v="2"/>
    <x v="3"/>
    <x v="36"/>
    <x v="10"/>
    <m/>
    <s v="Southern Electric Railway Co."/>
  </r>
  <r>
    <x v="2"/>
    <x v="3"/>
    <x v="36"/>
    <x v="330"/>
    <m/>
    <s v="Union Depot Railway Co."/>
  </r>
  <r>
    <x v="2"/>
    <x v="3"/>
    <x v="36"/>
    <x v="16"/>
    <m/>
    <s v="Delmnr Avenue &amp; Clajton Railway Co."/>
  </r>
  <r>
    <x v="2"/>
    <x v="3"/>
    <x v="36"/>
    <x v="16"/>
    <m/>
    <s v="St. Louis. Clayton &amp; Creve Coeur Lake Railroad Co."/>
  </r>
  <r>
    <x v="2"/>
    <x v="0"/>
    <x v="0"/>
    <x v="149"/>
    <m/>
    <s v="Altantic Coast Electric Railroad"/>
  </r>
  <r>
    <x v="2"/>
    <x v="0"/>
    <x v="1"/>
    <x v="1"/>
    <m/>
    <s v="Alantie City Electric Railways"/>
  </r>
  <r>
    <x v="2"/>
    <x v="0"/>
    <x v="251"/>
    <x v="1"/>
    <m/>
    <s v="The New York &amp; Philadelphin Traction Co."/>
  </r>
  <r>
    <x v="2"/>
    <x v="0"/>
    <x v="326"/>
    <x v="16"/>
    <m/>
    <s v="Brigantine Trasportation Co"/>
  </r>
  <r>
    <x v="2"/>
    <x v="0"/>
    <x v="138"/>
    <x v="209"/>
    <m/>
    <s v="Burlington &amp; Mount Holly Traction Railway Co."/>
  </r>
  <r>
    <x v="2"/>
    <x v="0"/>
    <x v="3"/>
    <x v="16"/>
    <m/>
    <s v="Camden &amp; Suburban Railway"/>
  </r>
  <r>
    <x v="2"/>
    <x v="0"/>
    <x v="3"/>
    <x v="11"/>
    <m/>
    <s v="Camden Horse Railroad"/>
  </r>
  <r>
    <x v="2"/>
    <x v="0"/>
    <x v="3"/>
    <x v="210"/>
    <m/>
    <s v="Camden Gloueester &amp; Woodbury Railway"/>
  </r>
  <r>
    <x v="2"/>
    <x v="0"/>
    <x v="4"/>
    <x v="7"/>
    <m/>
    <s v="Cape May, Delaware BAY &amp; Sewll's Pelay Railroad Co"/>
  </r>
  <r>
    <x v="2"/>
    <x v="0"/>
    <x v="5"/>
    <x v="8"/>
    <m/>
    <s v="Elizabeht Street Railway Co."/>
  </r>
  <r>
    <x v="2"/>
    <x v="0"/>
    <x v="254"/>
    <x v="26"/>
    <m/>
    <s v="New Jerry Electric Railway Co."/>
  </r>
  <r>
    <x v="2"/>
    <x v="0"/>
    <x v="6"/>
    <x v="331"/>
    <m/>
    <s v="Consolidated Traction Co"/>
  </r>
  <r>
    <x v="2"/>
    <x v="0"/>
    <x v="6"/>
    <x v="78"/>
    <m/>
    <s v="North Jersey Street Railway Co.11"/>
  </r>
  <r>
    <x v="2"/>
    <x v="0"/>
    <x v="7"/>
    <x v="166"/>
    <m/>
    <s v="The Newark &amp; South Orange Railway Co."/>
  </r>
  <r>
    <x v="2"/>
    <x v="0"/>
    <x v="7"/>
    <x v="332"/>
    <m/>
    <s v="North Hudson County Railway"/>
  </r>
  <r>
    <x v="2"/>
    <x v="0"/>
    <x v="8"/>
    <x v="8"/>
    <m/>
    <s v="Keyport &amp; Matawan Street Railroad Co."/>
  </r>
  <r>
    <x v="2"/>
    <x v="0"/>
    <x v="9"/>
    <x v="213"/>
    <m/>
    <s v="Millville Traction Co"/>
  </r>
  <r>
    <x v="2"/>
    <x v="0"/>
    <x v="10"/>
    <x v="255"/>
    <m/>
    <s v="Mount Holly Street Rilway"/>
  </r>
  <r>
    <x v="2"/>
    <x v="0"/>
    <x v="11"/>
    <x v="5"/>
    <m/>
    <s v="New Brunswick City Railway Co"/>
  </r>
  <r>
    <x v="2"/>
    <x v="0"/>
    <x v="327"/>
    <x v="333"/>
    <m/>
    <s v="Ocrean City Electric Railway Co."/>
  </r>
  <r>
    <x v="2"/>
    <x v="0"/>
    <x v="12"/>
    <x v="41"/>
    <m/>
    <s v="Suburban Traction Co."/>
  </r>
  <r>
    <x v="2"/>
    <x v="0"/>
    <x v="12"/>
    <x v="17"/>
    <m/>
    <s v="Orange Mountain Traction cO"/>
  </r>
  <r>
    <x v="2"/>
    <x v="0"/>
    <x v="255"/>
    <x v="334"/>
    <m/>
    <s v="Passio &amp; Network Electric Traction Co"/>
  </r>
  <r>
    <x v="2"/>
    <x v="0"/>
    <x v="13"/>
    <x v="18"/>
    <m/>
    <s v="Paterson Rialway Co"/>
  </r>
  <r>
    <x v="2"/>
    <x v="0"/>
    <x v="13"/>
    <x v="21"/>
    <m/>
    <s v="Paterson Central Electric Railroad Co"/>
  </r>
  <r>
    <x v="2"/>
    <x v="0"/>
    <x v="13"/>
    <x v="21"/>
    <m/>
    <s v="Paterson Horse Railroad Co"/>
  </r>
  <r>
    <x v="2"/>
    <x v="0"/>
    <x v="14"/>
    <x v="215"/>
    <m/>
    <s v="Phillpsburg Horse Car Railraod Co"/>
  </r>
  <r>
    <x v="2"/>
    <x v="0"/>
    <x v="328"/>
    <x v="33"/>
    <m/>
    <s v="Flainfield Street Railway Co"/>
  </r>
  <r>
    <x v="2"/>
    <x v="0"/>
    <x v="256"/>
    <x v="19"/>
    <m/>
    <s v="Bay Head &amp; Point Pleasant Street Railroad Co."/>
  </r>
  <r>
    <x v="2"/>
    <x v="0"/>
    <x v="257"/>
    <x v="21"/>
    <m/>
    <s v="The Ruhway Electric Co"/>
  </r>
  <r>
    <x v="2"/>
    <x v="0"/>
    <x v="258"/>
    <x v="22"/>
    <m/>
    <s v="Atlantic Highland, Red Bank &amp; Long Branch Electric Railway Co."/>
  </r>
  <r>
    <x v="2"/>
    <x v="0"/>
    <x v="16"/>
    <x v="32"/>
    <m/>
    <s v="Union Traction Co"/>
  </r>
  <r>
    <x v="2"/>
    <x v="0"/>
    <x v="16"/>
    <x v="19"/>
    <m/>
    <s v="Rutherford Railway Co"/>
  </r>
  <r>
    <x v="2"/>
    <x v="0"/>
    <x v="17"/>
    <x v="335"/>
    <m/>
    <s v="Trenton Passnger Railway Co"/>
  </r>
  <r>
    <x v="2"/>
    <x v="0"/>
    <x v="329"/>
    <x v="33"/>
    <m/>
    <s v="Bergea County Traction Co"/>
  </r>
  <r>
    <x v="2"/>
    <x v="0"/>
    <x v="259"/>
    <x v="216"/>
    <m/>
    <s v="Woodbridge &amp; Sewarea Electric Street Railway Co"/>
  </r>
  <r>
    <x v="2"/>
    <x v="11"/>
    <x v="28"/>
    <x v="217"/>
    <s v="Electric"/>
    <s v="The Albany Railway"/>
  </r>
  <r>
    <x v="2"/>
    <x v="11"/>
    <x v="80"/>
    <x v="216"/>
    <s v="Electric"/>
    <s v="Amsterdam Street Railroad"/>
  </r>
  <r>
    <x v="2"/>
    <x v="11"/>
    <x v="81"/>
    <x v="318"/>
    <s v="Electric"/>
    <s v="Auburn City Railroad Co. "/>
  </r>
  <r>
    <x v="2"/>
    <x v="11"/>
    <x v="82"/>
    <x v="86"/>
    <s v="Horse"/>
    <s v="The Babylon Railroad Co."/>
  </r>
  <r>
    <x v="2"/>
    <x v="11"/>
    <x v="330"/>
    <x v="336"/>
    <s v="Electric"/>
    <s v="Buffalo, Bellevue &amp; Lancaster Railway Co."/>
  </r>
  <r>
    <x v="2"/>
    <x v="11"/>
    <x v="83"/>
    <x v="337"/>
    <s v="Electric"/>
    <s v="Binghamton Railroad Co. "/>
  </r>
  <r>
    <x v="2"/>
    <x v="11"/>
    <x v="84"/>
    <x v="221"/>
    <s v="Electric"/>
    <s v="Atlantic Ave. R. R. Co."/>
  </r>
  <r>
    <x v="2"/>
    <x v="11"/>
    <x v="84"/>
    <x v="92"/>
    <s v="Horse"/>
    <s v="Atlantic Ave. R. R. Co."/>
  </r>
  <r>
    <x v="2"/>
    <x v="11"/>
    <x v="84"/>
    <x v="95"/>
    <s v="Electric"/>
    <s v="Brooklyn, Bath &amp; West End R. R. Co."/>
  </r>
  <r>
    <x v="2"/>
    <x v="11"/>
    <x v="84"/>
    <x v="229"/>
    <s v="Electric"/>
    <s v="Brooklyn City &amp; Newtown R. R. Co."/>
  </r>
  <r>
    <x v="2"/>
    <x v="11"/>
    <x v="84"/>
    <x v="338"/>
    <s v="Electric"/>
    <s v="Brooklyn Heights R. R. Co."/>
  </r>
  <r>
    <x v="2"/>
    <x v="11"/>
    <x v="84"/>
    <x v="90"/>
    <s v="Cable"/>
    <s v="Brooklyn Heights R. R. Co."/>
  </r>
  <r>
    <x v="2"/>
    <x v="11"/>
    <x v="84"/>
    <x v="339"/>
    <s v="Electric"/>
    <s v="Brooklyn, Queens Co. &amp; Suburban R. R. Co."/>
  </r>
  <r>
    <x v="2"/>
    <x v="11"/>
    <x v="84"/>
    <x v="222"/>
    <s v="Electric"/>
    <s v="Coney Island &amp; Brooklyn R. R. Co."/>
  </r>
  <r>
    <x v="2"/>
    <x v="11"/>
    <x v="84"/>
    <x v="340"/>
    <s v="Electric"/>
    <s v="The Long Island Electric Railway Co."/>
  </r>
  <r>
    <x v="2"/>
    <x v="11"/>
    <x v="84"/>
    <x v="20"/>
    <s v="Horse"/>
    <s v="Van Brunt St. &amp; Erie Basin R. R. Co."/>
  </r>
  <r>
    <x v="2"/>
    <x v="11"/>
    <x v="85"/>
    <x v="341"/>
    <s v="Electric"/>
    <s v="Buffalo Railway Co."/>
  </r>
  <r>
    <x v="2"/>
    <x v="11"/>
    <x v="85"/>
    <x v="342"/>
    <s v="Electric"/>
    <s v="Crosstown Street Railway Co. of Buffalo"/>
  </r>
  <r>
    <x v="2"/>
    <x v="11"/>
    <x v="85"/>
    <x v="80"/>
    <s v="Electric"/>
    <s v="Buffalo &amp; Niagra Falls Railway Co."/>
  </r>
  <r>
    <x v="2"/>
    <x v="11"/>
    <x v="85"/>
    <x v="343"/>
    <s v="Electric"/>
    <s v="Buffalo Traction Co."/>
  </r>
  <r>
    <x v="2"/>
    <x v="11"/>
    <x v="86"/>
    <x v="20"/>
    <s v="Electric"/>
    <s v="Canandigua Electric Light &amp; Railroad Co."/>
  </r>
  <r>
    <x v="2"/>
    <x v="11"/>
    <x v="87"/>
    <x v="8"/>
    <s v="Horse"/>
    <s v="Pelham Park Railroad Co."/>
  </r>
  <r>
    <x v="2"/>
    <x v="11"/>
    <x v="87"/>
    <x v="56"/>
    <s v="Horse"/>
    <s v="City Island Railroad"/>
  </r>
  <r>
    <x v="2"/>
    <x v="11"/>
    <x v="260"/>
    <x v="28"/>
    <s v="Electric"/>
    <s v="Cohoes City Electric Railway Co."/>
  </r>
  <r>
    <x v="2"/>
    <x v="11"/>
    <x v="88"/>
    <x v="344"/>
    <s v="Electric"/>
    <s v="Cortland &amp; Homer Horse Railroad Co."/>
  </r>
  <r>
    <x v="2"/>
    <x v="11"/>
    <x v="89"/>
    <x v="226"/>
    <s v="Horse"/>
    <s v="Deerfield &amp; Utica Railroad Co. "/>
  </r>
  <r>
    <x v="2"/>
    <x v="11"/>
    <x v="90"/>
    <x v="345"/>
    <s v="Electric"/>
    <s v="Elmira &amp; Horseheads Railway Co. "/>
  </r>
  <r>
    <x v="2"/>
    <x v="11"/>
    <x v="90"/>
    <x v="33"/>
    <s v="Electric"/>
    <s v="West Side Railroad Co. "/>
  </r>
  <r>
    <x v="2"/>
    <x v="11"/>
    <x v="91"/>
    <x v="40"/>
    <s v="Electric"/>
    <s v="Citizens' Street Railroad Co."/>
  </r>
  <r>
    <x v="2"/>
    <x v="11"/>
    <x v="91"/>
    <x v="19"/>
    <s v="Electric"/>
    <s v="Fishkill Electric Railway Co. "/>
  </r>
  <r>
    <x v="2"/>
    <x v="11"/>
    <x v="93"/>
    <x v="104"/>
    <s v="Electric"/>
    <s v="Dunkirk &amp; Fredonia Railroad Co."/>
  </r>
  <r>
    <x v="2"/>
    <x v="11"/>
    <x v="331"/>
    <x v="34"/>
    <s v="Electric"/>
    <s v="Buffalo, Gardenville &amp; Ebenezer Railway Co. "/>
  </r>
  <r>
    <x v="2"/>
    <x v="11"/>
    <x v="261"/>
    <x v="346"/>
    <s v="Electric"/>
    <s v="Geneva, Waterloo, Seneca Falls &amp; Cayuga Lake Traction Co."/>
  </r>
  <r>
    <x v="2"/>
    <x v="11"/>
    <x v="95"/>
    <x v="228"/>
    <s v="Electric"/>
    <s v="Glen Falls, Sandy Hill &amp; Fort Edward Street Railway Co."/>
  </r>
  <r>
    <x v="2"/>
    <x v="11"/>
    <x v="96"/>
    <x v="347"/>
    <s v="Electric"/>
    <s v="Fonda, Johnstown &amp; Gloversville Railroad Co."/>
  </r>
  <r>
    <x v="2"/>
    <x v="11"/>
    <x v="96"/>
    <x v="101"/>
    <s v="Electric"/>
    <s v="Johnstown, Gloversville &amp; Kinsboro Horse Railroad Co."/>
  </r>
  <r>
    <x v="2"/>
    <x v="11"/>
    <x v="262"/>
    <x v="1"/>
    <s v="Electric"/>
    <s v="Hoosick Railway Co."/>
  </r>
  <r>
    <x v="2"/>
    <x v="11"/>
    <x v="97"/>
    <x v="231"/>
    <s v="Electric"/>
    <s v="The Hornellsville Electric Railway Co."/>
  </r>
  <r>
    <x v="2"/>
    <x v="11"/>
    <x v="97"/>
    <x v="34"/>
    <s v="Electric"/>
    <s v="Hornellsville &amp; Canisteo Railway Co."/>
  </r>
  <r>
    <x v="2"/>
    <x v="11"/>
    <x v="98"/>
    <x v="232"/>
    <s v="Electric"/>
    <s v="Hudson Electric Railway Co."/>
  </r>
  <r>
    <x v="2"/>
    <x v="11"/>
    <x v="99"/>
    <x v="20"/>
    <s v="Horse"/>
    <s v="Huntington Railroad Co."/>
  </r>
  <r>
    <x v="2"/>
    <x v="11"/>
    <x v="100"/>
    <x v="48"/>
    <s v="Electric"/>
    <s v="Ithaca Street Railway Co."/>
  </r>
  <r>
    <x v="2"/>
    <x v="11"/>
    <x v="101"/>
    <x v="22"/>
    <s v="Electric"/>
    <s v="The Jamestown Street Railway Co."/>
  </r>
  <r>
    <x v="2"/>
    <x v="11"/>
    <x v="102"/>
    <x v="233"/>
    <s v="Electric"/>
    <s v="Kingston City Railroad Co."/>
  </r>
  <r>
    <x v="2"/>
    <x v="11"/>
    <x v="102"/>
    <x v="134"/>
    <s v="Electric"/>
    <s v="Colonial City Traction Co."/>
  </r>
  <r>
    <x v="2"/>
    <x v="11"/>
    <x v="104"/>
    <x v="17"/>
    <s v="Horse"/>
    <s v="The Larchmont Horse Railway Co."/>
  </r>
  <r>
    <x v="2"/>
    <x v="11"/>
    <x v="263"/>
    <x v="41"/>
    <s v="Electric"/>
    <s v="Lewiston &amp; Yongston Frontier Railroad Co."/>
  </r>
  <r>
    <x v="2"/>
    <x v="11"/>
    <x v="105"/>
    <x v="31"/>
    <s v="Electric"/>
    <s v="Lock City Electric Railroad Co."/>
  </r>
  <r>
    <x v="2"/>
    <x v="11"/>
    <x v="106"/>
    <x v="46"/>
    <s v="Electric"/>
    <s v="New York &amp; Queens County Railway Co."/>
  </r>
  <r>
    <x v="2"/>
    <x v="11"/>
    <x v="107"/>
    <x v="286"/>
    <s v="Electric"/>
    <s v="Middletown-Goshen Traction Co."/>
  </r>
  <r>
    <x v="2"/>
    <x v="11"/>
    <x v="108"/>
    <x v="28"/>
    <s v="Electric"/>
    <s v="Herkimer, Mohawk, Ilion &amp; Frankfort Electric Railway Co."/>
  </r>
  <r>
    <x v="2"/>
    <x v="11"/>
    <x v="264"/>
    <x v="235"/>
    <s v="Horse"/>
    <s v="North Mount Vernon Railway Co. "/>
  </r>
  <r>
    <x v="2"/>
    <x v="11"/>
    <x v="109"/>
    <x v="1"/>
    <s v="Electric"/>
    <s v="Newburgh Electric Railway Co."/>
  </r>
  <r>
    <x v="2"/>
    <x v="11"/>
    <x v="332"/>
    <x v="33"/>
    <s v="Electric"/>
    <s v="New Paltx &amp; Walkill Valley Railroad Co."/>
  </r>
  <r>
    <x v="2"/>
    <x v="11"/>
    <x v="111"/>
    <x v="348"/>
    <s v="Horse"/>
    <s v="Central Crosstown R. R. Co."/>
  </r>
  <r>
    <x v="2"/>
    <x v="11"/>
    <x v="111"/>
    <x v="238"/>
    <s v="Horse"/>
    <s v="Dry Dock, E. Broadway &amp; Battery R. R. Co."/>
  </r>
  <r>
    <x v="2"/>
    <x v="11"/>
    <x v="111"/>
    <x v="240"/>
    <s v="Horse"/>
    <s v="42nd St., Manhattanville &amp; St. M. Ave. Ry. Co."/>
  </r>
  <r>
    <x v="2"/>
    <x v="11"/>
    <x v="111"/>
    <x v="349"/>
    <s v="Electric"/>
    <s v="Metropolitan Street Railway Co."/>
  </r>
  <r>
    <x v="2"/>
    <x v="11"/>
    <x v="111"/>
    <x v="350"/>
    <s v="Horse"/>
    <s v="Metropolitan Street Railway Co."/>
  </r>
  <r>
    <x v="2"/>
    <x v="11"/>
    <x v="111"/>
    <x v="242"/>
    <s v="Cable"/>
    <s v="Metropolitan Street Railway Co."/>
  </r>
  <r>
    <x v="2"/>
    <x v="11"/>
    <x v="111"/>
    <x v="115"/>
    <s v="Cable"/>
    <s v="The Third Ave. R. R. Co."/>
  </r>
  <r>
    <x v="2"/>
    <x v="11"/>
    <x v="111"/>
    <x v="351"/>
    <s v="Horse"/>
    <s v="Thirty-fourth Street Crosstown Railway"/>
  </r>
  <r>
    <x v="2"/>
    <x v="11"/>
    <x v="111"/>
    <x v="352"/>
    <s v="Electric"/>
    <s v="Union Ry. Co"/>
  </r>
  <r>
    <x v="2"/>
    <x v="11"/>
    <x v="111"/>
    <x v="249"/>
    <s v="Electric"/>
    <s v="Westchester Electric R. R. Co."/>
  </r>
  <r>
    <x v="2"/>
    <x v="11"/>
    <x v="112"/>
    <x v="250"/>
    <s v="Electric"/>
    <s v="The Niagra Falls &amp; Suspension Bridge Railway Co."/>
  </r>
  <r>
    <x v="2"/>
    <x v="11"/>
    <x v="112"/>
    <x v="5"/>
    <s v="Electric"/>
    <s v="Niagra Falls &amp; Lewiston Railway Co."/>
  </r>
  <r>
    <x v="2"/>
    <x v="11"/>
    <x v="112"/>
    <x v="82"/>
    <s v="Electric"/>
    <s v="Niagra Falls, Whirlpool &amp; Northern Railway Co."/>
  </r>
  <r>
    <x v="2"/>
    <x v="11"/>
    <x v="113"/>
    <x v="41"/>
    <s v="Electric"/>
    <s v="Ogdensburg Street Railway Co."/>
  </r>
  <r>
    <x v="2"/>
    <x v="11"/>
    <x v="114"/>
    <x v="251"/>
    <s v="Electric"/>
    <s v="Olean Street Railway Co."/>
  </r>
  <r>
    <x v="2"/>
    <x v="11"/>
    <x v="115"/>
    <x v="17"/>
    <s v="Horse"/>
    <s v="Oneida Railway Co."/>
  </r>
  <r>
    <x v="2"/>
    <x v="11"/>
    <x v="116"/>
    <x v="252"/>
    <s v="Horse"/>
    <s v="Oneonta Street Railway Co."/>
  </r>
  <r>
    <x v="2"/>
    <x v="11"/>
    <x v="116"/>
    <x v="48"/>
    <s v="Electric"/>
    <s v="Oneonta &amp; Otega Valley Railway Co. "/>
  </r>
  <r>
    <x v="2"/>
    <x v="11"/>
    <x v="117"/>
    <x v="253"/>
    <s v="Electric"/>
    <s v="Oswego Street Railway Co."/>
  </r>
  <r>
    <x v="2"/>
    <x v="11"/>
    <x v="265"/>
    <x v="6"/>
    <s v="Electric"/>
    <s v="Plattsburgh Traction Co."/>
  </r>
  <r>
    <x v="2"/>
    <x v="11"/>
    <x v="333"/>
    <x v="31"/>
    <s v="Electric"/>
    <s v="Port Jervis Electric Street Railway Co. "/>
  </r>
  <r>
    <x v="2"/>
    <x v="11"/>
    <x v="118"/>
    <x v="10"/>
    <s v="Electric"/>
    <s v="City Railroad of Poughkeepsie"/>
  </r>
  <r>
    <x v="2"/>
    <x v="11"/>
    <x v="119"/>
    <x v="19"/>
    <s v="Electric"/>
    <s v="Irondequolt Park Railroad Co."/>
  </r>
  <r>
    <x v="2"/>
    <x v="11"/>
    <x v="119"/>
    <x v="353"/>
    <s v="Electric"/>
    <s v="Rochester Railway Co."/>
  </r>
  <r>
    <x v="2"/>
    <x v="11"/>
    <x v="119"/>
    <x v="254"/>
    <s v="Electric"/>
    <s v="Rochester Electric Railway Co."/>
  </r>
  <r>
    <x v="2"/>
    <x v="11"/>
    <x v="119"/>
    <x v="33"/>
    <s v="Electric"/>
    <s v="Rochester &amp; Irondequoit Railroad Co."/>
  </r>
  <r>
    <x v="2"/>
    <x v="11"/>
    <x v="119"/>
    <x v="189"/>
    <s v="Electric"/>
    <s v="Rochester, Charlotte &amp; Manitou Co."/>
  </r>
  <r>
    <x v="2"/>
    <x v="11"/>
    <x v="120"/>
    <x v="255"/>
    <s v="Horse"/>
    <s v="Rockaway Village Railroad Co."/>
  </r>
  <r>
    <x v="2"/>
    <x v="11"/>
    <x v="25"/>
    <x v="124"/>
    <s v="Horse"/>
    <s v="Rome City Street Railway Co."/>
  </r>
  <r>
    <x v="2"/>
    <x v="11"/>
    <x v="121"/>
    <x v="125"/>
    <s v="Electric"/>
    <s v="Saratoga Traction Co."/>
  </r>
  <r>
    <x v="2"/>
    <x v="11"/>
    <x v="121"/>
    <x v="125"/>
    <s v="Electric"/>
    <s v="Saratoga Traction Co."/>
  </r>
  <r>
    <x v="2"/>
    <x v="11"/>
    <x v="122"/>
    <x v="256"/>
    <s v="Electric"/>
    <s v="Schenectady Railway Co."/>
  </r>
  <r>
    <x v="2"/>
    <x v="11"/>
    <x v="266"/>
    <x v="257"/>
    <s v="Cable"/>
    <s v="Sea Cliff Inclined Cable Railway Co."/>
  </r>
  <r>
    <x v="2"/>
    <x v="11"/>
    <x v="124"/>
    <x v="20"/>
    <s v="Electric"/>
    <s v="Ossining Electric Railway Co."/>
  </r>
  <r>
    <x v="2"/>
    <x v="11"/>
    <x v="125"/>
    <x v="173"/>
    <s v="Electric"/>
    <s v="Staten Island Electric Railroad Co."/>
  </r>
  <r>
    <x v="2"/>
    <x v="11"/>
    <x v="125"/>
    <x v="12"/>
    <s v="Electric"/>
    <s v="Staten Island Midland Railroad Co."/>
  </r>
  <r>
    <x v="2"/>
    <x v="11"/>
    <x v="126"/>
    <x v="354"/>
    <s v="Electric"/>
    <s v="Syracuse Rapid Transit Railway Co."/>
  </r>
  <r>
    <x v="2"/>
    <x v="11"/>
    <x v="126"/>
    <x v="355"/>
    <s v="Electric"/>
    <s v="Syracuse &amp; East Side Railway Co."/>
  </r>
  <r>
    <x v="2"/>
    <x v="11"/>
    <x v="126"/>
    <x v="23"/>
    <s v="Electric"/>
    <s v="Syracuse &amp; Suburban Railroad Co. "/>
  </r>
  <r>
    <x v="2"/>
    <x v="11"/>
    <x v="127"/>
    <x v="356"/>
    <s v="Electric"/>
    <s v="Stillwater &amp; Mechiesville Street Railway Co."/>
  </r>
  <r>
    <x v="2"/>
    <x v="11"/>
    <x v="128"/>
    <x v="81"/>
    <s v="Electric"/>
    <s v="Buffalo, Tonawanda &amp; Niagra Falls Electric Railroad"/>
  </r>
  <r>
    <x v="2"/>
    <x v="11"/>
    <x v="128"/>
    <x v="260"/>
    <s v="Electric"/>
    <s v="Buffalo, Kenmore &amp; Tonawanda Electric Railroad Co."/>
  </r>
  <r>
    <x v="2"/>
    <x v="11"/>
    <x v="128"/>
    <x v="28"/>
    <s v="Electric"/>
    <s v="Buffalo, North Main Street &amp; Tonawanda Electric Railroad Co."/>
  </r>
  <r>
    <x v="2"/>
    <x v="11"/>
    <x v="129"/>
    <x v="166"/>
    <s v="Electric"/>
    <s v="Troy City Railway"/>
  </r>
  <r>
    <x v="2"/>
    <x v="11"/>
    <x v="129"/>
    <x v="33"/>
    <s v="Electric"/>
    <s v="Troy &amp; New England Railroad Co."/>
  </r>
  <r>
    <x v="2"/>
    <x v="11"/>
    <x v="130"/>
    <x v="73"/>
    <s v="Electric"/>
    <s v="Utica Belt Line Street Railroad Co."/>
  </r>
  <r>
    <x v="2"/>
    <x v="11"/>
    <x v="130"/>
    <x v="65"/>
    <s v="Electric"/>
    <s v="Utica &amp; Mohawk Railroad Co."/>
  </r>
  <r>
    <x v="2"/>
    <x v="11"/>
    <x v="131"/>
    <x v="2"/>
    <s v="Electric"/>
    <s v="Watertown &amp; Brownsville Street Railway Co."/>
  </r>
  <r>
    <x v="2"/>
    <x v="11"/>
    <x v="267"/>
    <x v="33"/>
    <s v="Electric"/>
    <s v="Waverly, Sayre &amp; Athens Traction Co."/>
  </r>
  <r>
    <x v="2"/>
    <x v="11"/>
    <x v="268"/>
    <x v="41"/>
    <s v="Electric"/>
    <s v="New York, Elmford &amp; White Plans Railway Co."/>
  </r>
  <r>
    <x v="2"/>
    <x v="11"/>
    <x v="132"/>
    <x v="134"/>
    <s v="Electric"/>
    <s v="Buffalo &amp; Williamsville Electric Railway Co."/>
  </r>
  <r>
    <x v="2"/>
    <x v="11"/>
    <x v="133"/>
    <x v="261"/>
    <s v="Electric"/>
    <s v="The Yonkers Railroad Co."/>
  </r>
  <r>
    <x v="2"/>
    <x v="12"/>
    <x v="134"/>
    <x v="357"/>
    <m/>
    <m/>
  </r>
  <r>
    <x v="2"/>
    <x v="12"/>
    <x v="135"/>
    <x v="358"/>
    <m/>
    <m/>
  </r>
  <r>
    <x v="2"/>
    <x v="12"/>
    <x v="136"/>
    <x v="176"/>
    <m/>
    <m/>
  </r>
  <r>
    <x v="2"/>
    <x v="12"/>
    <x v="137"/>
    <x v="19"/>
    <m/>
    <m/>
  </r>
  <r>
    <x v="2"/>
    <x v="14"/>
    <x v="140"/>
    <x v="73"/>
    <m/>
    <m/>
  </r>
  <r>
    <x v="2"/>
    <x v="14"/>
    <x v="141"/>
    <x v="34"/>
    <m/>
    <m/>
  </r>
  <r>
    <x v="2"/>
    <x v="14"/>
    <x v="142"/>
    <x v="34"/>
    <s v="Horse"/>
    <s v="Fresno Railroad Co."/>
  </r>
  <r>
    <x v="2"/>
    <x v="14"/>
    <x v="143"/>
    <x v="264"/>
    <s v="electric "/>
    <s v="Los Angeles Railway Co"/>
  </r>
  <r>
    <x v="2"/>
    <x v="14"/>
    <x v="143"/>
    <x v="220"/>
    <s v="electric "/>
    <s v="Pasadena &amp; Pacific Railway Co"/>
  </r>
  <r>
    <x v="2"/>
    <x v="14"/>
    <x v="143"/>
    <x v="126"/>
    <s v="Cable "/>
    <s v="Temple Street Cable Railway Co."/>
  </r>
  <r>
    <x v="2"/>
    <x v="14"/>
    <x v="143"/>
    <x v="359"/>
    <m/>
    <s v="Main &amp; Fifth Streets Railway Co."/>
  </r>
  <r>
    <x v="2"/>
    <x v="14"/>
    <x v="143"/>
    <x v="41"/>
    <s v="electric "/>
    <s v="Main Street &amp; Agricultural Park Railroad Co."/>
  </r>
  <r>
    <x v="2"/>
    <x v="14"/>
    <x v="143"/>
    <x v="10"/>
    <s v="electric "/>
    <s v="Los Angeles Traction Co."/>
  </r>
  <r>
    <x v="2"/>
    <x v="14"/>
    <x v="144"/>
    <x v="19"/>
    <m/>
    <m/>
  </r>
  <r>
    <x v="2"/>
    <x v="14"/>
    <x v="145"/>
    <x v="31"/>
    <m/>
    <m/>
  </r>
  <r>
    <x v="2"/>
    <x v="14"/>
    <x v="146"/>
    <x v="360"/>
    <m/>
    <m/>
  </r>
  <r>
    <x v="2"/>
    <x v="14"/>
    <x v="147"/>
    <x v="361"/>
    <m/>
    <m/>
  </r>
  <r>
    <x v="2"/>
    <x v="14"/>
    <x v="148"/>
    <x v="362"/>
    <m/>
    <m/>
  </r>
  <r>
    <x v="2"/>
    <x v="14"/>
    <x v="149"/>
    <x v="35"/>
    <m/>
    <m/>
  </r>
  <r>
    <x v="2"/>
    <x v="14"/>
    <x v="150"/>
    <x v="19"/>
    <m/>
    <m/>
  </r>
  <r>
    <x v="2"/>
    <x v="14"/>
    <x v="151"/>
    <x v="35"/>
    <m/>
    <m/>
  </r>
  <r>
    <x v="2"/>
    <x v="14"/>
    <x v="269"/>
    <x v="5"/>
    <m/>
    <m/>
  </r>
  <r>
    <x v="2"/>
    <x v="14"/>
    <x v="152"/>
    <x v="269"/>
    <s v="Electric"/>
    <s v="Sacramento Electric, Gas &amp; Railway Co"/>
  </r>
  <r>
    <x v="2"/>
    <x v="14"/>
    <x v="270"/>
    <x v="270"/>
    <m/>
    <m/>
  </r>
  <r>
    <x v="2"/>
    <x v="14"/>
    <x v="153"/>
    <x v="20"/>
    <s v="Electric"/>
    <s v="San Diego Electric Railway Co"/>
  </r>
  <r>
    <x v="2"/>
    <x v="14"/>
    <x v="153"/>
    <x v="41"/>
    <s v="Steam"/>
    <s v="San Diego, Old Town &amp; Pacific Beach Railroad Co."/>
  </r>
  <r>
    <x v="2"/>
    <x v="14"/>
    <x v="153"/>
    <x v="19"/>
    <s v="Steam"/>
    <s v="San Diego, Pacific Beach &amp; La Jolla Railway Co."/>
  </r>
  <r>
    <x v="2"/>
    <x v="14"/>
    <x v="153"/>
    <x v="31"/>
    <s v="Electric"/>
    <s v="Citizen's Traction Co."/>
  </r>
  <r>
    <x v="2"/>
    <x v="14"/>
    <x v="154"/>
    <x v="4"/>
    <s v="Cable"/>
    <s v="California Street Cable Railroad Co"/>
  </r>
  <r>
    <x v="2"/>
    <x v="14"/>
    <x v="154"/>
    <x v="21"/>
    <s v="Cable"/>
    <s v="Geary Street Park &amp; Ocean Railroad Co."/>
  </r>
  <r>
    <x v="2"/>
    <x v="14"/>
    <x v="154"/>
    <x v="271"/>
    <s v="Cable"/>
    <s v="Market Street Railway Co."/>
  </r>
  <r>
    <x v="2"/>
    <x v="14"/>
    <x v="154"/>
    <x v="272"/>
    <s v="Horse"/>
    <s v="Market Street Railway Co."/>
  </r>
  <r>
    <x v="2"/>
    <x v="14"/>
    <x v="154"/>
    <x v="273"/>
    <s v="Steam"/>
    <s v="Market Street Railway Co."/>
  </r>
  <r>
    <x v="2"/>
    <x v="14"/>
    <x v="154"/>
    <x v="274"/>
    <s v="Electric"/>
    <s v="Market Street Railway Co."/>
  </r>
  <r>
    <x v="2"/>
    <x v="14"/>
    <x v="154"/>
    <x v="50"/>
    <s v="Cable"/>
    <s v="Presidio &amp; Ferries Railroad Co"/>
  </r>
  <r>
    <x v="2"/>
    <x v="14"/>
    <x v="154"/>
    <x v="56"/>
    <s v="Horse"/>
    <s v="Presidio &amp; Ferries Railroad Co"/>
  </r>
  <r>
    <x v="2"/>
    <x v="14"/>
    <x v="154"/>
    <x v="56"/>
    <s v="Steam"/>
    <s v="Presidio &amp; Ferries Railroad Co"/>
  </r>
  <r>
    <x v="2"/>
    <x v="14"/>
    <x v="154"/>
    <x v="87"/>
    <s v="Electric"/>
    <s v="San Francisco &amp; San Mateo electric Railway Co"/>
  </r>
  <r>
    <x v="2"/>
    <x v="14"/>
    <x v="154"/>
    <x v="275"/>
    <s v="Electric"/>
    <s v="Sutro Railroad Co."/>
  </r>
  <r>
    <x v="2"/>
    <x v="14"/>
    <x v="154"/>
    <x v="4"/>
    <s v="Cable"/>
    <s v="Sutter Street Railway Co."/>
  </r>
  <r>
    <x v="2"/>
    <x v="14"/>
    <x v="154"/>
    <x v="17"/>
    <s v="Horse"/>
    <s v="Sutter Street Railway Co."/>
  </r>
  <r>
    <x v="2"/>
    <x v="14"/>
    <x v="155"/>
    <x v="21"/>
    <s v="Steam"/>
    <s v="Alum Rock Railroad Co."/>
  </r>
  <r>
    <x v="2"/>
    <x v="14"/>
    <x v="155"/>
    <x v="32"/>
    <s v="Electric"/>
    <s v="San Jose &amp; Santa Clara Railroad Co."/>
  </r>
  <r>
    <x v="2"/>
    <x v="14"/>
    <x v="155"/>
    <x v="1"/>
    <s v="Electric"/>
    <s v="San Jose Railroad Co."/>
  </r>
  <r>
    <x v="2"/>
    <x v="14"/>
    <x v="155"/>
    <x v="35"/>
    <s v="Horse"/>
    <s v="Willow Glen Railroad."/>
  </r>
  <r>
    <x v="2"/>
    <x v="14"/>
    <x v="156"/>
    <x v="35"/>
    <m/>
    <m/>
  </r>
  <r>
    <x v="2"/>
    <x v="14"/>
    <x v="334"/>
    <x v="25"/>
    <m/>
    <m/>
  </r>
  <r>
    <x v="2"/>
    <x v="14"/>
    <x v="157"/>
    <x v="33"/>
    <m/>
    <m/>
  </r>
  <r>
    <x v="2"/>
    <x v="14"/>
    <x v="158"/>
    <x v="21"/>
    <m/>
    <m/>
  </r>
  <r>
    <x v="2"/>
    <x v="14"/>
    <x v="159"/>
    <x v="48"/>
    <m/>
    <m/>
  </r>
  <r>
    <x v="2"/>
    <x v="14"/>
    <x v="160"/>
    <x v="32"/>
    <s v="Electric"/>
    <s v="Stockton Electric Railway Co."/>
  </r>
  <r>
    <x v="2"/>
    <x v="14"/>
    <x v="161"/>
    <x v="14"/>
    <m/>
    <m/>
  </r>
  <r>
    <x v="2"/>
    <x v="15"/>
    <x v="162"/>
    <x v="16"/>
    <m/>
    <m/>
  </r>
  <r>
    <x v="2"/>
    <x v="15"/>
    <x v="163"/>
    <x v="363"/>
    <m/>
    <m/>
  </r>
  <r>
    <x v="2"/>
    <x v="15"/>
    <x v="164"/>
    <x v="25"/>
    <m/>
    <m/>
  </r>
  <r>
    <x v="2"/>
    <x v="15"/>
    <x v="165"/>
    <x v="56"/>
    <m/>
    <m/>
  </r>
  <r>
    <x v="2"/>
    <x v="15"/>
    <x v="166"/>
    <x v="35"/>
    <m/>
    <m/>
  </r>
  <r>
    <x v="2"/>
    <x v="15"/>
    <x v="167"/>
    <x v="21"/>
    <m/>
    <m/>
  </r>
  <r>
    <x v="2"/>
    <x v="15"/>
    <x v="168"/>
    <x v="19"/>
    <m/>
    <m/>
  </r>
  <r>
    <x v="2"/>
    <x v="15"/>
    <x v="169"/>
    <x v="296"/>
    <m/>
    <m/>
  </r>
  <r>
    <x v="2"/>
    <x v="15"/>
    <x v="170"/>
    <x v="364"/>
    <m/>
    <m/>
  </r>
  <r>
    <x v="2"/>
    <x v="15"/>
    <x v="171"/>
    <x v="74"/>
    <m/>
    <m/>
  </r>
  <r>
    <x v="2"/>
    <x v="22"/>
    <x v="271"/>
    <x v="53"/>
    <s v="Electric"/>
    <m/>
  </r>
  <r>
    <x v="2"/>
    <x v="22"/>
    <x v="272"/>
    <x v="2"/>
    <s v="Horse"/>
    <m/>
  </r>
  <r>
    <x v="2"/>
    <x v="22"/>
    <x v="273"/>
    <x v="280"/>
    <s v="Electric"/>
    <m/>
  </r>
  <r>
    <x v="2"/>
    <x v="22"/>
    <x v="274"/>
    <x v="56"/>
    <s v="Electric"/>
    <m/>
  </r>
  <r>
    <x v="2"/>
    <x v="22"/>
    <x v="275"/>
    <x v="50"/>
    <s v="Horse"/>
    <m/>
  </r>
  <r>
    <x v="2"/>
    <x v="22"/>
    <x v="276"/>
    <x v="281"/>
    <s v="Electric"/>
    <m/>
  </r>
  <r>
    <x v="2"/>
    <x v="22"/>
    <x v="277"/>
    <x v="8"/>
    <s v="Horse"/>
    <m/>
  </r>
  <r>
    <x v="2"/>
    <x v="22"/>
    <x v="278"/>
    <x v="282"/>
    <s v="Electric"/>
    <m/>
  </r>
  <r>
    <x v="2"/>
    <x v="22"/>
    <x v="279"/>
    <x v="18"/>
    <s v="Electric"/>
    <m/>
  </r>
  <r>
    <x v="2"/>
    <x v="22"/>
    <x v="280"/>
    <x v="283"/>
    <s v="Electric"/>
    <m/>
  </r>
  <r>
    <x v="2"/>
    <x v="22"/>
    <x v="281"/>
    <x v="14"/>
    <s v="Horse"/>
    <m/>
  </r>
  <r>
    <x v="2"/>
    <x v="22"/>
    <x v="282"/>
    <x v="34"/>
    <s v="Horse"/>
    <m/>
  </r>
  <r>
    <x v="2"/>
    <x v="22"/>
    <x v="283"/>
    <x v="284"/>
    <s v="Electric"/>
    <m/>
  </r>
  <r>
    <x v="2"/>
    <x v="22"/>
    <x v="284"/>
    <x v="34"/>
    <s v="Electric"/>
    <m/>
  </r>
  <r>
    <x v="2"/>
    <x v="22"/>
    <x v="284"/>
    <x v="19"/>
    <s v="Horse"/>
    <m/>
  </r>
  <r>
    <x v="2"/>
    <x v="22"/>
    <x v="285"/>
    <x v="365"/>
    <s v="Electric"/>
    <m/>
  </r>
  <r>
    <x v="2"/>
    <x v="22"/>
    <x v="286"/>
    <x v="8"/>
    <s v="Horse"/>
    <m/>
  </r>
  <r>
    <x v="2"/>
    <x v="22"/>
    <x v="287"/>
    <x v="19"/>
    <s v="Horse"/>
    <m/>
  </r>
  <r>
    <x v="2"/>
    <x v="13"/>
    <x v="288"/>
    <x v="33"/>
    <m/>
    <m/>
  </r>
  <r>
    <x v="2"/>
    <x v="13"/>
    <x v="289"/>
    <x v="31"/>
    <m/>
    <m/>
  </r>
  <r>
    <x v="2"/>
    <x v="13"/>
    <x v="138"/>
    <x v="23"/>
    <m/>
    <m/>
  </r>
  <r>
    <x v="2"/>
    <x v="13"/>
    <x v="139"/>
    <x v="21"/>
    <m/>
    <m/>
  </r>
  <r>
    <x v="2"/>
    <x v="13"/>
    <x v="224"/>
    <x v="50"/>
    <m/>
    <m/>
  </r>
  <r>
    <x v="2"/>
    <x v="13"/>
    <x v="335"/>
    <x v="32"/>
    <m/>
    <m/>
  </r>
  <r>
    <x v="2"/>
    <x v="1"/>
    <x v="290"/>
    <x v="285"/>
    <m/>
    <s v="Washington, Alexandria &amp; Mt. Vernon Electric Railway Co"/>
  </r>
  <r>
    <x v="2"/>
    <x v="1"/>
    <x v="336"/>
    <x v="252"/>
    <m/>
    <s v="The Berkley Street Railway Co."/>
  </r>
  <r>
    <x v="2"/>
    <x v="1"/>
    <x v="291"/>
    <x v="8"/>
    <m/>
    <s v="Piedmont Improvement &amp; Construction Co"/>
  </r>
  <r>
    <x v="2"/>
    <x v="1"/>
    <x v="207"/>
    <x v="214"/>
    <m/>
    <s v="Danville Street Car Co."/>
  </r>
  <r>
    <x v="2"/>
    <x v="1"/>
    <x v="292"/>
    <x v="5"/>
    <m/>
    <s v="Hampton &amp; Old Point Railway Co."/>
  </r>
  <r>
    <x v="2"/>
    <x v="1"/>
    <x v="293"/>
    <x v="22"/>
    <m/>
    <s v="Norfolk Street Railroad Co"/>
  </r>
  <r>
    <x v="2"/>
    <x v="1"/>
    <x v="293"/>
    <x v="32"/>
    <m/>
    <s v="Norfolk &amp; Ocean View Railroad Co."/>
  </r>
  <r>
    <x v="2"/>
    <x v="1"/>
    <x v="293"/>
    <x v="21"/>
    <m/>
    <s v="Port Norfolk Electric Railway Co"/>
  </r>
  <r>
    <x v="2"/>
    <x v="1"/>
    <x v="18"/>
    <x v="25"/>
    <m/>
    <s v="Lynchburg Electric Railway &amp; Light Co."/>
  </r>
  <r>
    <x v="2"/>
    <x v="1"/>
    <x v="18"/>
    <x v="25"/>
    <m/>
    <s v="Lynchburg &amp; Rivermont Street Railway Co."/>
  </r>
  <r>
    <x v="2"/>
    <x v="1"/>
    <x v="19"/>
    <x v="40"/>
    <m/>
    <s v="Petersburg Street Railway Co."/>
  </r>
  <r>
    <x v="2"/>
    <x v="1"/>
    <x v="337"/>
    <x v="16"/>
    <m/>
    <s v="Portsmouth Street Railway Co."/>
  </r>
  <r>
    <x v="2"/>
    <x v="1"/>
    <x v="20"/>
    <x v="26"/>
    <m/>
    <s v="Richmond Passenger &amp; Power Co."/>
  </r>
  <r>
    <x v="2"/>
    <x v="1"/>
    <x v="20"/>
    <x v="314"/>
    <m/>
    <s v="Richmond Traction Co."/>
  </r>
  <r>
    <x v="2"/>
    <x v="1"/>
    <x v="294"/>
    <x v="24"/>
    <m/>
    <s v="Roanoke Street Railway Co."/>
  </r>
  <r>
    <x v="2"/>
    <x v="1"/>
    <x v="295"/>
    <x v="21"/>
    <m/>
    <s v="City Street Car Co."/>
  </r>
  <r>
    <x v="2"/>
    <x v="16"/>
    <x v="172"/>
    <x v="16"/>
    <m/>
    <m/>
  </r>
  <r>
    <x v="2"/>
    <x v="16"/>
    <x v="173"/>
    <x v="143"/>
    <m/>
    <m/>
  </r>
  <r>
    <x v="2"/>
    <x v="16"/>
    <x v="174"/>
    <x v="19"/>
    <m/>
    <m/>
  </r>
  <r>
    <x v="2"/>
    <x v="16"/>
    <x v="296"/>
    <x v="19"/>
    <m/>
    <m/>
  </r>
  <r>
    <x v="2"/>
    <x v="16"/>
    <x v="175"/>
    <x v="23"/>
    <m/>
    <s v="Pacific Northeast Traction"/>
  </r>
  <r>
    <x v="2"/>
    <x v="16"/>
    <x v="175"/>
    <x v="34"/>
    <m/>
    <s v="PugetSound Traction L&amp;P"/>
  </r>
  <r>
    <x v="2"/>
    <x v="16"/>
    <x v="175"/>
    <x v="286"/>
    <m/>
    <s v="Seattle Munic St.Ry."/>
  </r>
  <r>
    <x v="2"/>
    <x v="16"/>
    <x v="175"/>
    <x v="366"/>
    <m/>
    <s v="Seattle &amp; Rainer Valley Railway"/>
  </r>
  <r>
    <x v="2"/>
    <x v="16"/>
    <x v="176"/>
    <x v="290"/>
    <m/>
    <s v="Spokane &amp; Inland"/>
  </r>
  <r>
    <x v="2"/>
    <x v="16"/>
    <x v="176"/>
    <x v="56"/>
    <m/>
    <s v="Washingtou Water"/>
  </r>
  <r>
    <x v="2"/>
    <x v="16"/>
    <x v="177"/>
    <x v="159"/>
    <m/>
    <s v="Pacific Traction"/>
  </r>
  <r>
    <x v="2"/>
    <x v="16"/>
    <x v="177"/>
    <x v="24"/>
    <m/>
    <s v="Puget Sound Elec. Ry."/>
  </r>
  <r>
    <x v="2"/>
    <x v="16"/>
    <x v="178"/>
    <x v="20"/>
    <m/>
    <m/>
  </r>
  <r>
    <x v="2"/>
    <x v="16"/>
    <x v="179"/>
    <x v="56"/>
    <m/>
    <m/>
  </r>
  <r>
    <x v="3"/>
    <x v="5"/>
    <x v="44"/>
    <x v="164"/>
    <m/>
    <m/>
  </r>
  <r>
    <x v="3"/>
    <x v="5"/>
    <x v="45"/>
    <x v="367"/>
    <m/>
    <m/>
  </r>
  <r>
    <x v="3"/>
    <x v="5"/>
    <x v="47"/>
    <x v="172"/>
    <m/>
    <m/>
  </r>
  <r>
    <x v="3"/>
    <x v="5"/>
    <x v="49"/>
    <x v="173"/>
    <m/>
    <m/>
  </r>
  <r>
    <x v="3"/>
    <x v="5"/>
    <x v="50"/>
    <x v="143"/>
    <m/>
    <m/>
  </r>
  <r>
    <x v="3"/>
    <x v="5"/>
    <x v="51"/>
    <x v="368"/>
    <m/>
    <m/>
  </r>
  <r>
    <x v="3"/>
    <x v="5"/>
    <x v="239"/>
    <x v="176"/>
    <m/>
    <m/>
  </r>
  <r>
    <x v="3"/>
    <x v="5"/>
    <x v="52"/>
    <x v="28"/>
    <m/>
    <m/>
  </r>
  <r>
    <x v="3"/>
    <x v="5"/>
    <x v="54"/>
    <x v="8"/>
    <m/>
    <m/>
  </r>
  <r>
    <x v="3"/>
    <x v="6"/>
    <x v="56"/>
    <x v="369"/>
    <m/>
    <s v="Bridgeport Traction Co"/>
  </r>
  <r>
    <x v="3"/>
    <x v="6"/>
    <x v="240"/>
    <x v="178"/>
    <m/>
    <s v="Bristol &amp; Plainville Tramway Co"/>
  </r>
  <r>
    <x v="3"/>
    <x v="6"/>
    <x v="57"/>
    <x v="179"/>
    <m/>
    <s v="Danbury &amp; Bethel Street Railway Co"/>
  </r>
  <r>
    <x v="3"/>
    <x v="6"/>
    <x v="58"/>
    <x v="28"/>
    <m/>
    <s v="Derby Street Railway Co"/>
  </r>
  <r>
    <x v="3"/>
    <x v="6"/>
    <x v="59"/>
    <x v="321"/>
    <m/>
    <s v="Hartford Street Railway Co"/>
  </r>
  <r>
    <x v="3"/>
    <x v="6"/>
    <x v="59"/>
    <x v="143"/>
    <m/>
    <s v="Hartford, Manchester &amp; Rockville Tramway Co"/>
  </r>
  <r>
    <x v="3"/>
    <x v="6"/>
    <x v="59"/>
    <x v="5"/>
    <m/>
    <s v="Farmington Street Railway Co"/>
  </r>
  <r>
    <x v="3"/>
    <x v="6"/>
    <x v="60"/>
    <x v="167"/>
    <m/>
    <s v="Meriden Electric Railway Co"/>
  </r>
  <r>
    <x v="3"/>
    <x v="6"/>
    <x v="60"/>
    <x v="21"/>
    <m/>
    <s v="Meriden, Southington &amp; Compounce Tramway Co"/>
  </r>
  <r>
    <x v="3"/>
    <x v="6"/>
    <x v="32"/>
    <x v="33"/>
    <m/>
    <s v="Middletown Street Railway Co"/>
  </r>
  <r>
    <x v="3"/>
    <x v="6"/>
    <x v="61"/>
    <x v="370"/>
    <m/>
    <s v="Fair Haven &amp; Westville Railway Co"/>
  </r>
  <r>
    <x v="3"/>
    <x v="6"/>
    <x v="62"/>
    <x v="183"/>
    <m/>
    <s v="New London Street Railway Co "/>
  </r>
  <r>
    <x v="3"/>
    <x v="6"/>
    <x v="338"/>
    <x v="41"/>
    <m/>
    <s v="People's Tramway Co"/>
  </r>
  <r>
    <x v="3"/>
    <x v="6"/>
    <x v="64"/>
    <x v="307"/>
    <m/>
    <s v="Stamford Street Railroad Co"/>
  </r>
  <r>
    <x v="3"/>
    <x v="6"/>
    <x v="65"/>
    <x v="371"/>
    <m/>
    <s v="Central Railway Electric Co"/>
  </r>
  <r>
    <x v="3"/>
    <x v="6"/>
    <x v="32"/>
    <x v="56"/>
    <m/>
    <s v="Manufacturers’ Street Railway Co"/>
  </r>
  <r>
    <x v="3"/>
    <x v="6"/>
    <x v="32"/>
    <x v="50"/>
    <m/>
    <s v="Norwalk Street Railway Co"/>
  </r>
  <r>
    <x v="3"/>
    <x v="6"/>
    <x v="32"/>
    <x v="22"/>
    <m/>
    <s v="Norwalk Tramway Co"/>
  </r>
  <r>
    <x v="3"/>
    <x v="6"/>
    <x v="32"/>
    <x v="20"/>
    <m/>
    <s v="Shelton Street Railway Co"/>
  </r>
  <r>
    <x v="3"/>
    <x v="6"/>
    <x v="32"/>
    <x v="29"/>
    <m/>
    <s v="Winchester Avenue Railroad Co"/>
  </r>
  <r>
    <x v="3"/>
    <x v="6"/>
    <x v="241"/>
    <x v="372"/>
    <m/>
    <s v="Enfield &amp; Longmeadow Electric Railway "/>
  </r>
  <r>
    <x v="3"/>
    <x v="7"/>
    <x v="67"/>
    <x v="17"/>
    <m/>
    <s v="Fort Meade Railway Co"/>
  </r>
  <r>
    <x v="3"/>
    <x v="7"/>
    <x v="68"/>
    <x v="81"/>
    <m/>
    <s v="North Jacksonville Street Rwy"/>
  </r>
  <r>
    <x v="3"/>
    <x v="7"/>
    <x v="68"/>
    <x v="31"/>
    <m/>
    <s v="Jacksonville Railway Co"/>
  </r>
  <r>
    <x v="3"/>
    <x v="7"/>
    <x v="68"/>
    <x v="20"/>
    <m/>
    <s v="Jacksonville Main St Co"/>
  </r>
  <r>
    <x v="3"/>
    <x v="7"/>
    <x v="69"/>
    <x v="31"/>
    <m/>
    <s v="The Key West Elec Co"/>
  </r>
  <r>
    <x v="3"/>
    <x v="7"/>
    <x v="242"/>
    <x v="24"/>
    <m/>
    <s v="Pensacola Elec Co"/>
  </r>
  <r>
    <x v="3"/>
    <x v="7"/>
    <x v="70"/>
    <x v="149"/>
    <m/>
    <s v="Tampa Elec Co"/>
  </r>
  <r>
    <x v="3"/>
    <x v="7"/>
    <x v="71"/>
    <x v="19"/>
    <m/>
    <s v="Palatka &amp; Heights Rwy Co"/>
  </r>
  <r>
    <x v="3"/>
    <x v="2"/>
    <x v="22"/>
    <x v="25"/>
    <s v="Electric"/>
    <m/>
  </r>
  <r>
    <x v="3"/>
    <x v="2"/>
    <x v="243"/>
    <x v="309"/>
    <s v="Electric"/>
    <m/>
  </r>
  <r>
    <x v="3"/>
    <x v="2"/>
    <x v="23"/>
    <x v="373"/>
    <s v="Electric"/>
    <m/>
  </r>
  <r>
    <x v="3"/>
    <x v="2"/>
    <x v="244"/>
    <x v="19"/>
    <s v="Steam"/>
    <m/>
  </r>
  <r>
    <x v="3"/>
    <x v="2"/>
    <x v="244"/>
    <x v="310"/>
    <s v="Electric"/>
    <m/>
  </r>
  <r>
    <x v="3"/>
    <x v="2"/>
    <x v="30"/>
    <x v="28"/>
    <s v="Horse"/>
    <m/>
  </r>
  <r>
    <x v="3"/>
    <x v="2"/>
    <x v="31"/>
    <x v="31"/>
    <s v="Horse"/>
    <m/>
  </r>
  <r>
    <x v="3"/>
    <x v="2"/>
    <x v="24"/>
    <x v="374"/>
    <s v="Electric"/>
    <m/>
  </r>
  <r>
    <x v="3"/>
    <x v="2"/>
    <x v="25"/>
    <x v="6"/>
    <s v="Electric"/>
    <m/>
  </r>
  <r>
    <x v="3"/>
    <x v="2"/>
    <x v="26"/>
    <x v="166"/>
    <s v="Electric"/>
    <m/>
  </r>
  <r>
    <x v="3"/>
    <x v="2"/>
    <x v="26"/>
    <x v="31"/>
    <s v="Steam"/>
    <m/>
  </r>
  <r>
    <x v="3"/>
    <x v="17"/>
    <x v="180"/>
    <x v="375"/>
    <s v="Electric"/>
    <s v="Union Traction Co. "/>
  </r>
  <r>
    <x v="3"/>
    <x v="17"/>
    <x v="27"/>
    <x v="6"/>
    <s v="Electric"/>
    <s v="(John S.) Crump’s Street Railway."/>
  </r>
  <r>
    <x v="3"/>
    <x v="17"/>
    <x v="181"/>
    <x v="87"/>
    <s v="Electric"/>
    <s v="Evansville Street Railway Co."/>
  </r>
  <r>
    <x v="3"/>
    <x v="17"/>
    <x v="182"/>
    <x v="293"/>
    <s v="Electric"/>
    <s v="Fort Wayne Traction Co"/>
  </r>
  <r>
    <x v="3"/>
    <x v="17"/>
    <x v="304"/>
    <x v="312"/>
    <s v="Electric"/>
    <s v="Hammond, Whiting &amp; East Chicago Electric Railway Co"/>
  </r>
  <r>
    <x v="3"/>
    <x v="17"/>
    <x v="183"/>
    <x v="294"/>
    <s v="Electric"/>
    <s v="Indianapolis Street Railway Co. "/>
  </r>
  <r>
    <x v="3"/>
    <x v="17"/>
    <x v="183"/>
    <x v="50"/>
    <s v="Electric"/>
    <s v="Indianapolis &amp; Broad Ripple Rapid Transit Co."/>
  </r>
  <r>
    <x v="3"/>
    <x v="17"/>
    <x v="305"/>
    <x v="28"/>
    <s v="Electric"/>
    <s v="Kokomo Street Railway Light &amp; Power Co. "/>
  </r>
  <r>
    <x v="3"/>
    <x v="17"/>
    <x v="306"/>
    <x v="167"/>
    <s v="Electric"/>
    <s v="Lafayette Street Railway Co"/>
  </r>
  <r>
    <x v="3"/>
    <x v="17"/>
    <x v="307"/>
    <x v="25"/>
    <s v="Electric"/>
    <s v="Logansport Railway Co."/>
  </r>
  <r>
    <x v="3"/>
    <x v="17"/>
    <x v="191"/>
    <x v="214"/>
    <s v="Electric"/>
    <s v="Madison Light &amp; Railway Co."/>
  </r>
  <r>
    <x v="3"/>
    <x v="17"/>
    <x v="308"/>
    <x v="166"/>
    <s v="Electric"/>
    <s v="Marion City Railway Co."/>
  </r>
  <r>
    <x v="3"/>
    <x v="17"/>
    <x v="309"/>
    <x v="19"/>
    <s v="Electric"/>
    <s v="Lake Cities Electric Railway Co. "/>
  </r>
  <r>
    <x v="3"/>
    <x v="17"/>
    <x v="310"/>
    <x v="23"/>
    <s v="Electric"/>
    <s v="The Citizens Street Railway Co."/>
  </r>
  <r>
    <x v="3"/>
    <x v="17"/>
    <x v="311"/>
    <x v="16"/>
    <s v="Electric"/>
    <s v="New Albany Railway Co."/>
  </r>
  <r>
    <x v="3"/>
    <x v="17"/>
    <x v="311"/>
    <x v="56"/>
    <s v="Electric"/>
    <s v="Highland Railroad Co."/>
  </r>
  <r>
    <x v="3"/>
    <x v="17"/>
    <x v="20"/>
    <x v="78"/>
    <s v="Electric"/>
    <s v="Richmond Traction Co"/>
  </r>
  <r>
    <x v="3"/>
    <x v="17"/>
    <x v="184"/>
    <x v="41"/>
    <s v="Electric"/>
    <s v="Indiana Railway Co "/>
  </r>
  <r>
    <x v="3"/>
    <x v="17"/>
    <x v="185"/>
    <x v="149"/>
    <s v="Electric"/>
    <s v="Terre Haute Electric Railway Co."/>
  </r>
  <r>
    <x v="3"/>
    <x v="17"/>
    <x v="316"/>
    <x v="31"/>
    <s v="Electric"/>
    <s v="Vincennes Citizens’ Street Railway Co."/>
  </r>
  <r>
    <x v="3"/>
    <x v="17"/>
    <x v="317"/>
    <x v="31"/>
    <s v="Electric"/>
    <s v="Washington Street Railway Co."/>
  </r>
  <r>
    <x v="3"/>
    <x v="21"/>
    <x v="318"/>
    <x v="56"/>
    <s v="Electric"/>
    <m/>
  </r>
  <r>
    <x v="3"/>
    <x v="21"/>
    <x v="138"/>
    <x v="314"/>
    <s v="Electric"/>
    <m/>
  </r>
  <r>
    <x v="3"/>
    <x v="21"/>
    <x v="232"/>
    <x v="5"/>
    <s v="Electric"/>
    <m/>
  </r>
  <r>
    <x v="3"/>
    <x v="21"/>
    <x v="228"/>
    <x v="5"/>
    <s v="Electric"/>
    <m/>
  </r>
  <r>
    <x v="3"/>
    <x v="21"/>
    <x v="229"/>
    <x v="169"/>
    <s v="Electric"/>
    <m/>
  </r>
  <r>
    <x v="3"/>
    <x v="21"/>
    <x v="230"/>
    <x v="313"/>
    <s v="Electric"/>
    <m/>
  </r>
  <r>
    <x v="3"/>
    <x v="21"/>
    <x v="233"/>
    <x v="19"/>
    <s v="Electric"/>
    <m/>
  </r>
  <r>
    <x v="3"/>
    <x v="21"/>
    <x v="234"/>
    <x v="16"/>
    <s v="Electric"/>
    <m/>
  </r>
  <r>
    <x v="3"/>
    <x v="21"/>
    <x v="235"/>
    <x v="8"/>
    <s v="Electric"/>
    <m/>
  </r>
  <r>
    <x v="3"/>
    <x v="21"/>
    <x v="319"/>
    <x v="315"/>
    <s v="Electric"/>
    <m/>
  </r>
  <r>
    <x v="3"/>
    <x v="21"/>
    <x v="236"/>
    <x v="21"/>
    <s v="Electric"/>
    <m/>
  </r>
  <r>
    <x v="3"/>
    <x v="21"/>
    <x v="237"/>
    <x v="28"/>
    <s v="Electric"/>
    <m/>
  </r>
  <r>
    <x v="3"/>
    <x v="21"/>
    <x v="231"/>
    <x v="376"/>
    <s v="Electric"/>
    <m/>
  </r>
  <r>
    <x v="3"/>
    <x v="21"/>
    <x v="320"/>
    <x v="20"/>
    <s v="Electric"/>
    <m/>
  </r>
  <r>
    <x v="3"/>
    <x v="21"/>
    <x v="238"/>
    <x v="377"/>
    <s v="Electric"/>
    <m/>
  </r>
  <r>
    <x v="3"/>
    <x v="4"/>
    <x v="37"/>
    <x v="31"/>
    <m/>
    <m/>
  </r>
  <r>
    <x v="3"/>
    <x v="4"/>
    <x v="321"/>
    <x v="31"/>
    <m/>
    <m/>
  </r>
  <r>
    <x v="3"/>
    <x v="4"/>
    <x v="322"/>
    <x v="165"/>
    <m/>
    <m/>
  </r>
  <r>
    <x v="3"/>
    <x v="4"/>
    <x v="40"/>
    <x v="45"/>
    <m/>
    <s v="Passenger &amp; Belt Railway Co."/>
  </r>
  <r>
    <x v="3"/>
    <x v="4"/>
    <x v="339"/>
    <x v="41"/>
    <s v="Horse"/>
    <s v="LOUISVILLE STREET RAILWAY SYSTEM "/>
  </r>
  <r>
    <x v="3"/>
    <x v="4"/>
    <x v="339"/>
    <x v="162"/>
    <s v="Electric"/>
    <s v="LOUISVILLE STREET RAILWAY SYSTEM"/>
  </r>
  <r>
    <x v="3"/>
    <x v="4"/>
    <x v="340"/>
    <x v="19"/>
    <m/>
    <m/>
  </r>
  <r>
    <x v="3"/>
    <x v="4"/>
    <x v="341"/>
    <x v="41"/>
    <m/>
    <m/>
  </r>
  <r>
    <x v="3"/>
    <x v="4"/>
    <x v="342"/>
    <x v="23"/>
    <m/>
    <m/>
  </r>
  <r>
    <x v="3"/>
    <x v="10"/>
    <x v="76"/>
    <x v="378"/>
    <m/>
    <s v="New Orleans City &amp; Lake Railroad Co."/>
  </r>
  <r>
    <x v="3"/>
    <x v="10"/>
    <x v="76"/>
    <x v="194"/>
    <m/>
    <s v="Crescent City Railroad Co."/>
  </r>
  <r>
    <x v="3"/>
    <x v="10"/>
    <x v="76"/>
    <x v="1"/>
    <m/>
    <s v="New Orleans &amp; Carrollton Railroad Co."/>
  </r>
  <r>
    <x v="3"/>
    <x v="10"/>
    <x v="76"/>
    <x v="318"/>
    <m/>
    <s v="St. Charles Street Railroad Co."/>
  </r>
  <r>
    <x v="3"/>
    <x v="10"/>
    <x v="76"/>
    <x v="69"/>
    <m/>
    <s v="Canal &amp; Claiborne Railroad Co."/>
  </r>
  <r>
    <x v="3"/>
    <x v="10"/>
    <x v="76"/>
    <x v="379"/>
    <m/>
    <s v="Orleans Railroad Co."/>
  </r>
  <r>
    <x v="3"/>
    <x v="10"/>
    <x v="77"/>
    <x v="20"/>
    <m/>
    <s v="Shreveport City Railroad Co."/>
  </r>
  <r>
    <x v="3"/>
    <x v="10"/>
    <x v="77"/>
    <x v="27"/>
    <m/>
    <s v="Shreveport Railway &amp; Land Improvement Co."/>
  </r>
  <r>
    <x v="3"/>
    <x v="10"/>
    <x v="79"/>
    <x v="19"/>
    <m/>
    <s v="Home Electric Co."/>
  </r>
  <r>
    <x v="3"/>
    <x v="10"/>
    <x v="78"/>
    <x v="31"/>
    <m/>
    <s v="Lake Charles Street Railway Co."/>
  </r>
  <r>
    <x v="3"/>
    <x v="8"/>
    <x v="73"/>
    <x v="380"/>
    <s v="Electric"/>
    <s v="The United Railways &amp; Electric Co. of Baltimore"/>
  </r>
  <r>
    <x v="3"/>
    <x v="8"/>
    <x v="75"/>
    <x v="6"/>
    <s v="Electric"/>
    <s v="Cumberland Electric Railway Co"/>
  </r>
  <r>
    <x v="3"/>
    <x v="8"/>
    <x v="246"/>
    <x v="381"/>
    <s v="Electric"/>
    <s v="Frederick &amp; Middletown Railway Co"/>
  </r>
  <r>
    <x v="3"/>
    <x v="8"/>
    <x v="246"/>
    <x v="25"/>
    <s v="Electric"/>
    <s v="Myersville &amp; Catoctin Railway Co"/>
  </r>
  <r>
    <x v="3"/>
    <x v="8"/>
    <x v="246"/>
    <x v="382"/>
    <m/>
    <s v="Frederick, Thurmont &amp; Northern Railway Co"/>
  </r>
  <r>
    <x v="3"/>
    <x v="8"/>
    <x v="247"/>
    <x v="53"/>
    <s v="Electric"/>
    <s v="Hagerstown Railway Co"/>
  </r>
  <r>
    <x v="3"/>
    <x v="9"/>
    <x v="32"/>
    <x v="20"/>
    <m/>
    <m/>
  </r>
  <r>
    <x v="3"/>
    <x v="9"/>
    <x v="32"/>
    <x v="52"/>
    <m/>
    <m/>
  </r>
  <r>
    <x v="3"/>
    <x v="9"/>
    <x v="32"/>
    <x v="171"/>
    <m/>
    <m/>
  </r>
  <r>
    <x v="3"/>
    <x v="9"/>
    <x v="32"/>
    <x v="321"/>
    <m/>
    <m/>
  </r>
  <r>
    <x v="3"/>
    <x v="9"/>
    <x v="32"/>
    <x v="229"/>
    <m/>
    <m/>
  </r>
  <r>
    <x v="3"/>
    <x v="9"/>
    <x v="32"/>
    <x v="29"/>
    <m/>
    <m/>
  </r>
  <r>
    <x v="3"/>
    <x v="9"/>
    <x v="32"/>
    <x v="138"/>
    <m/>
    <m/>
  </r>
  <r>
    <x v="3"/>
    <x v="9"/>
    <x v="32"/>
    <x v="1"/>
    <m/>
    <m/>
  </r>
  <r>
    <x v="3"/>
    <x v="9"/>
    <x v="32"/>
    <x v="144"/>
    <m/>
    <m/>
  </r>
  <r>
    <x v="3"/>
    <x v="9"/>
    <x v="32"/>
    <x v="383"/>
    <m/>
    <m/>
  </r>
  <r>
    <x v="3"/>
    <x v="9"/>
    <x v="32"/>
    <x v="1"/>
    <m/>
    <m/>
  </r>
  <r>
    <x v="3"/>
    <x v="9"/>
    <x v="32"/>
    <x v="33"/>
    <m/>
    <m/>
  </r>
  <r>
    <x v="3"/>
    <x v="9"/>
    <x v="32"/>
    <x v="21"/>
    <m/>
    <m/>
  </r>
  <r>
    <x v="3"/>
    <x v="9"/>
    <x v="32"/>
    <x v="384"/>
    <m/>
    <m/>
  </r>
  <r>
    <x v="3"/>
    <x v="9"/>
    <x v="32"/>
    <x v="19"/>
    <m/>
    <m/>
  </r>
  <r>
    <x v="3"/>
    <x v="9"/>
    <x v="32"/>
    <x v="26"/>
    <m/>
    <m/>
  </r>
  <r>
    <x v="3"/>
    <x v="9"/>
    <x v="32"/>
    <x v="82"/>
    <m/>
    <m/>
  </r>
  <r>
    <x v="3"/>
    <x v="9"/>
    <x v="32"/>
    <x v="50"/>
    <m/>
    <m/>
  </r>
  <r>
    <x v="3"/>
    <x v="9"/>
    <x v="32"/>
    <x v="16"/>
    <m/>
    <m/>
  </r>
  <r>
    <x v="3"/>
    <x v="9"/>
    <x v="32"/>
    <x v="73"/>
    <m/>
    <m/>
  </r>
  <r>
    <x v="3"/>
    <x v="9"/>
    <x v="32"/>
    <x v="144"/>
    <m/>
    <m/>
  </r>
  <r>
    <x v="3"/>
    <x v="9"/>
    <x v="32"/>
    <x v="20"/>
    <m/>
    <m/>
  </r>
  <r>
    <x v="3"/>
    <x v="9"/>
    <x v="32"/>
    <x v="5"/>
    <m/>
    <m/>
  </r>
  <r>
    <x v="3"/>
    <x v="9"/>
    <x v="32"/>
    <x v="28"/>
    <m/>
    <m/>
  </r>
  <r>
    <x v="3"/>
    <x v="9"/>
    <x v="32"/>
    <x v="6"/>
    <m/>
    <m/>
  </r>
  <r>
    <x v="3"/>
    <x v="9"/>
    <x v="32"/>
    <x v="28"/>
    <m/>
    <m/>
  </r>
  <r>
    <x v="3"/>
    <x v="9"/>
    <x v="32"/>
    <x v="23"/>
    <m/>
    <m/>
  </r>
  <r>
    <x v="3"/>
    <x v="9"/>
    <x v="32"/>
    <x v="19"/>
    <m/>
    <m/>
  </r>
  <r>
    <x v="3"/>
    <x v="9"/>
    <x v="32"/>
    <x v="291"/>
    <m/>
    <m/>
  </r>
  <r>
    <x v="3"/>
    <x v="9"/>
    <x v="32"/>
    <x v="144"/>
    <m/>
    <m/>
  </r>
  <r>
    <x v="3"/>
    <x v="9"/>
    <x v="32"/>
    <x v="9"/>
    <m/>
    <m/>
  </r>
  <r>
    <x v="3"/>
    <x v="9"/>
    <x v="32"/>
    <x v="21"/>
    <m/>
    <m/>
  </r>
  <r>
    <x v="3"/>
    <x v="3"/>
    <x v="32"/>
    <x v="20"/>
    <m/>
    <s v="Clinton Street Railway Co."/>
  </r>
  <r>
    <x v="3"/>
    <x v="3"/>
    <x v="32"/>
    <x v="34"/>
    <m/>
    <s v="Hannibal Railway Co."/>
  </r>
  <r>
    <x v="3"/>
    <x v="3"/>
    <x v="33"/>
    <x v="207"/>
    <m/>
    <s v="Metropolitan Street Railway Co."/>
  </r>
  <r>
    <x v="3"/>
    <x v="3"/>
    <x v="33"/>
    <x v="188"/>
    <m/>
    <s v="Brooklyn Avenue Railway Co."/>
  </r>
  <r>
    <x v="3"/>
    <x v="3"/>
    <x v="33"/>
    <x v="29"/>
    <m/>
    <s v="Kansas City—Leavenworth Railway Co."/>
  </r>
  <r>
    <x v="3"/>
    <x v="3"/>
    <x v="40"/>
    <x v="20"/>
    <m/>
    <s v="Lexington Street Railway Co."/>
  </r>
  <r>
    <x v="3"/>
    <x v="3"/>
    <x v="343"/>
    <x v="157"/>
    <m/>
    <s v="St Joseph Railway, Light, Heat &amp; Power Co."/>
  </r>
  <r>
    <x v="3"/>
    <x v="3"/>
    <x v="324"/>
    <x v="157"/>
    <m/>
    <s v="Southwest Missouri Electric Railway Co"/>
  </r>
  <r>
    <x v="3"/>
    <x v="3"/>
    <x v="250"/>
    <x v="52"/>
    <m/>
    <s v="Sedalia Electric &amp; Railway Co."/>
  </r>
  <r>
    <x v="3"/>
    <x v="3"/>
    <x v="224"/>
    <x v="324"/>
    <m/>
    <s v="Springfield Traction Co."/>
  </r>
  <r>
    <x v="3"/>
    <x v="3"/>
    <x v="224"/>
    <x v="29"/>
    <m/>
    <s v="The Springfield Railway Co."/>
  </r>
  <r>
    <x v="3"/>
    <x v="3"/>
    <x v="325"/>
    <x v="35"/>
    <m/>
    <s v="Citizens Street Railway Co."/>
  </r>
  <r>
    <x v="3"/>
    <x v="3"/>
    <x v="247"/>
    <x v="53"/>
    <m/>
    <s v="Hagerstown Railway Co."/>
  </r>
  <r>
    <x v="3"/>
    <x v="3"/>
    <x v="344"/>
    <x v="385"/>
    <m/>
    <m/>
  </r>
  <r>
    <x v="3"/>
    <x v="3"/>
    <x v="344"/>
    <x v="325"/>
    <m/>
    <s v="Baden &amp; St. Lonis Railroad"/>
  </r>
  <r>
    <x v="3"/>
    <x v="3"/>
    <x v="344"/>
    <x v="326"/>
    <m/>
    <s v="Cass Avenue &amp; Fair Grounds Railway Co."/>
  </r>
  <r>
    <x v="3"/>
    <x v="3"/>
    <x v="344"/>
    <x v="327"/>
    <m/>
    <s v="Citizens’ Railway Co."/>
  </r>
  <r>
    <x v="3"/>
    <x v="3"/>
    <x v="344"/>
    <x v="121"/>
    <m/>
    <s v="Forest Park, Laclede Avenue &amp; Fourth Street Railway Co."/>
  </r>
  <r>
    <x v="3"/>
    <x v="3"/>
    <x v="344"/>
    <x v="31"/>
    <m/>
    <s v="Fourth Street &amp; Arsenal Railway Co."/>
  </r>
  <r>
    <x v="3"/>
    <x v="3"/>
    <x v="344"/>
    <x v="328"/>
    <m/>
    <s v="Jefferson Avenue Railroad Co."/>
  </r>
  <r>
    <x v="3"/>
    <x v="3"/>
    <x v="344"/>
    <x v="46"/>
    <m/>
    <s v="Lindell Railway Co."/>
  </r>
  <r>
    <x v="3"/>
    <x v="3"/>
    <x v="344"/>
    <x v="31"/>
    <m/>
    <s v="Midland Street Railway Co."/>
  </r>
  <r>
    <x v="3"/>
    <x v="3"/>
    <x v="344"/>
    <x v="113"/>
    <m/>
    <s v="Missouri Railroad Co."/>
  </r>
  <r>
    <x v="3"/>
    <x v="3"/>
    <x v="344"/>
    <x v="41"/>
    <m/>
    <s v="People’s Railroad Co."/>
  </r>
  <r>
    <x v="3"/>
    <x v="3"/>
    <x v="344"/>
    <x v="20"/>
    <m/>
    <s v="St. Louis County Street Railway Co."/>
  </r>
  <r>
    <x v="3"/>
    <x v="3"/>
    <x v="344"/>
    <x v="56"/>
    <m/>
    <s v="St. Louis &amp; East St. Louis Electric Railway Co"/>
  </r>
  <r>
    <x v="3"/>
    <x v="3"/>
    <x v="344"/>
    <x v="144"/>
    <m/>
    <s v="St. Louis &amp; Kirkwood Railroad Co."/>
  </r>
  <r>
    <x v="3"/>
    <x v="3"/>
    <x v="344"/>
    <x v="10"/>
    <m/>
    <s v="St. Louis &amp; Meramec River Railroad Co."/>
  </r>
  <r>
    <x v="3"/>
    <x v="3"/>
    <x v="344"/>
    <x v="329"/>
    <m/>
    <s v="St. Louis Railroad Co."/>
  </r>
  <r>
    <x v="3"/>
    <x v="3"/>
    <x v="344"/>
    <x v="305"/>
    <m/>
    <s v="St. Louis &amp; Suburban Railway Co."/>
  </r>
  <r>
    <x v="3"/>
    <x v="3"/>
    <x v="344"/>
    <x v="149"/>
    <m/>
    <s v="Southern Electric Railway Co."/>
  </r>
  <r>
    <x v="3"/>
    <x v="3"/>
    <x v="344"/>
    <x v="330"/>
    <m/>
    <s v="Union Depot Railway Co."/>
  </r>
  <r>
    <x v="3"/>
    <x v="3"/>
    <x v="344"/>
    <x v="16"/>
    <m/>
    <s v="Delmnr Avenue &amp; Clajton Railway Co."/>
  </r>
  <r>
    <x v="3"/>
    <x v="3"/>
    <x v="344"/>
    <x v="16"/>
    <m/>
    <s v="St. Louis. Clayton &amp; Creve Coeur Lake Railroad Co."/>
  </r>
  <r>
    <x v="3"/>
    <x v="0"/>
    <x v="0"/>
    <x v="149"/>
    <m/>
    <s v="Altantic Coast Electric Railroad"/>
  </r>
  <r>
    <x v="3"/>
    <x v="0"/>
    <x v="1"/>
    <x v="1"/>
    <m/>
    <s v="Alantie City Electric Railways"/>
  </r>
  <r>
    <x v="3"/>
    <x v="0"/>
    <x v="252"/>
    <x v="10"/>
    <m/>
    <s v="The Bridgeton &amp; Milliville Traction Co"/>
  </r>
  <r>
    <x v="3"/>
    <x v="0"/>
    <x v="326"/>
    <x v="33"/>
    <m/>
    <s v="Brigantine Trasportation Co"/>
  </r>
  <r>
    <x v="3"/>
    <x v="0"/>
    <x v="138"/>
    <x v="209"/>
    <m/>
    <s v="Burlington &amp; Mount Holly Traction Railway Co."/>
  </r>
  <r>
    <x v="3"/>
    <x v="0"/>
    <x v="3"/>
    <x v="324"/>
    <m/>
    <s v="Camden &amp; Suburban Railway"/>
  </r>
  <r>
    <x v="3"/>
    <x v="0"/>
    <x v="3"/>
    <x v="80"/>
    <m/>
    <s v="Camden Horse Railroad"/>
  </r>
  <r>
    <x v="3"/>
    <x v="0"/>
    <x v="3"/>
    <x v="210"/>
    <m/>
    <s v="Camden Gloueester &amp; Woodbury Railway"/>
  </r>
  <r>
    <x v="3"/>
    <x v="0"/>
    <x v="4"/>
    <x v="7"/>
    <m/>
    <s v="Cape May, Delaware BAY &amp; Sewll's Pelay Railroad Co"/>
  </r>
  <r>
    <x v="3"/>
    <x v="0"/>
    <x v="5"/>
    <x v="8"/>
    <m/>
    <s v="Elizabeht Street Railway Co."/>
  </r>
  <r>
    <x v="3"/>
    <x v="0"/>
    <x v="254"/>
    <x v="26"/>
    <m/>
    <s v="New Jerry Electric Railway Co."/>
  </r>
  <r>
    <x v="3"/>
    <x v="0"/>
    <x v="6"/>
    <x v="386"/>
    <m/>
    <s v="Consolidated Traction Co"/>
  </r>
  <r>
    <x v="3"/>
    <x v="0"/>
    <x v="6"/>
    <x v="78"/>
    <m/>
    <s v="North Jersey Street Railway Co.11"/>
  </r>
  <r>
    <x v="3"/>
    <x v="0"/>
    <x v="7"/>
    <x v="166"/>
    <m/>
    <s v="The Newark &amp; South Orange Railway Co."/>
  </r>
  <r>
    <x v="3"/>
    <x v="0"/>
    <x v="7"/>
    <x v="332"/>
    <m/>
    <s v="North Hudson County Railway"/>
  </r>
  <r>
    <x v="3"/>
    <x v="0"/>
    <x v="8"/>
    <x v="8"/>
    <m/>
    <s v="Keyport &amp; Matawan Street Railroad Co."/>
  </r>
  <r>
    <x v="3"/>
    <x v="0"/>
    <x v="9"/>
    <x v="213"/>
    <m/>
    <s v="Millville Traction Co"/>
  </r>
  <r>
    <x v="3"/>
    <x v="0"/>
    <x v="10"/>
    <x v="255"/>
    <m/>
    <s v="Mount Holly Street Rilway"/>
  </r>
  <r>
    <x v="3"/>
    <x v="0"/>
    <x v="11"/>
    <x v="387"/>
    <m/>
    <s v="New Brunswlek City Railway"/>
  </r>
  <r>
    <x v="3"/>
    <x v="0"/>
    <x v="11"/>
    <x v="5"/>
    <m/>
    <s v="New Brunswick City Railway Co"/>
  </r>
  <r>
    <x v="3"/>
    <x v="0"/>
    <x v="11"/>
    <x v="28"/>
    <m/>
    <s v="The New York &amp; Philadephia Traction Co"/>
  </r>
  <r>
    <x v="3"/>
    <x v="0"/>
    <x v="327"/>
    <x v="16"/>
    <m/>
    <s v="Ocrean City Electric Railway Co."/>
  </r>
  <r>
    <x v="3"/>
    <x v="0"/>
    <x v="12"/>
    <x v="22"/>
    <m/>
    <s v="Orange Mountain Traction cO"/>
  </r>
  <r>
    <x v="3"/>
    <x v="0"/>
    <x v="12"/>
    <x v="17"/>
    <m/>
    <s v="Orange Mountain Traction cO"/>
  </r>
  <r>
    <x v="3"/>
    <x v="0"/>
    <x v="12"/>
    <x v="25"/>
    <m/>
    <s v="South Orange &amp; Maplewood Traction Co"/>
  </r>
  <r>
    <x v="3"/>
    <x v="0"/>
    <x v="13"/>
    <x v="166"/>
    <m/>
    <s v="Paterson Railay Co"/>
  </r>
  <r>
    <x v="3"/>
    <x v="0"/>
    <x v="13"/>
    <x v="21"/>
    <m/>
    <s v="Paterson Central Electric Railroad Co"/>
  </r>
  <r>
    <x v="3"/>
    <x v="0"/>
    <x v="13"/>
    <x v="21"/>
    <m/>
    <s v="Paterson Horse Railroad Co"/>
  </r>
  <r>
    <x v="3"/>
    <x v="0"/>
    <x v="14"/>
    <x v="215"/>
    <m/>
    <s v="Phillpsburg Horse Car Railraod Co"/>
  </r>
  <r>
    <x v="3"/>
    <x v="0"/>
    <x v="328"/>
    <x v="33"/>
    <m/>
    <s v="Flainfield Street Railway Co"/>
  </r>
  <r>
    <x v="3"/>
    <x v="0"/>
    <x v="256"/>
    <x v="19"/>
    <m/>
    <s v="Bay Head &amp; Point pleasant Street Railraod Co."/>
  </r>
  <r>
    <x v="3"/>
    <x v="0"/>
    <x v="257"/>
    <x v="21"/>
    <m/>
    <s v="The Railway Electric co"/>
  </r>
  <r>
    <x v="3"/>
    <x v="0"/>
    <x v="258"/>
    <x v="22"/>
    <m/>
    <s v="Atlantic Highland, Red Bank &amp; Long Branch Electric Railway Co."/>
  </r>
  <r>
    <x v="3"/>
    <x v="0"/>
    <x v="16"/>
    <x v="32"/>
    <m/>
    <s v="Newark &amp; Hackenack Tractoion Co"/>
  </r>
  <r>
    <x v="3"/>
    <x v="0"/>
    <x v="17"/>
    <x v="80"/>
    <m/>
    <s v="Trenton Street Railway Co"/>
  </r>
  <r>
    <x v="3"/>
    <x v="0"/>
    <x v="329"/>
    <x v="33"/>
    <m/>
    <s v="Bergea County Traction Co"/>
  </r>
  <r>
    <x v="3"/>
    <x v="0"/>
    <x v="259"/>
    <x v="216"/>
    <m/>
    <s v="Woodbridge &amp; Sewarea Electric Street Railway Co"/>
  </r>
  <r>
    <x v="3"/>
    <x v="11"/>
    <x v="28"/>
    <x v="388"/>
    <s v="Electric"/>
    <s v="The Albany Railway"/>
  </r>
  <r>
    <x v="3"/>
    <x v="11"/>
    <x v="80"/>
    <x v="216"/>
    <s v="Electric"/>
    <s v="Amsterdam Street Railroad"/>
  </r>
  <r>
    <x v="3"/>
    <x v="11"/>
    <x v="81"/>
    <x v="318"/>
    <s v="Electric"/>
    <s v="Auburn City Railroad Co. "/>
  </r>
  <r>
    <x v="3"/>
    <x v="11"/>
    <x v="82"/>
    <x v="86"/>
    <s v="Horse"/>
    <s v="The Babylon Railroad Co."/>
  </r>
  <r>
    <x v="3"/>
    <x v="11"/>
    <x v="345"/>
    <x v="81"/>
    <s v="Electric"/>
    <s v="The Ballston Terminal Railroad Co."/>
  </r>
  <r>
    <x v="3"/>
    <x v="11"/>
    <x v="330"/>
    <x v="336"/>
    <s v="Electric"/>
    <s v="Buffalo, Bellevue &amp; Lancaster Railway Co."/>
  </r>
  <r>
    <x v="3"/>
    <x v="11"/>
    <x v="83"/>
    <x v="52"/>
    <s v="Electric"/>
    <s v="Binghamton Railroad Co. "/>
  </r>
  <r>
    <x v="3"/>
    <x v="11"/>
    <x v="84"/>
    <x v="207"/>
    <s v="Electric"/>
    <s v="Nassan Electric Railroad Co. (Brooklyn)"/>
  </r>
  <r>
    <x v="3"/>
    <x v="11"/>
    <x v="84"/>
    <x v="389"/>
    <s v="Electric"/>
    <s v="Brooklyn Heights R. R. Co."/>
  </r>
  <r>
    <x v="3"/>
    <x v="11"/>
    <x v="84"/>
    <x v="390"/>
    <s v="Electric"/>
    <s v="Brooklyn, Queens Co. &amp; Suburban R. R. Co."/>
  </r>
  <r>
    <x v="3"/>
    <x v="11"/>
    <x v="84"/>
    <x v="391"/>
    <s v="Electric"/>
    <s v="Coney Island &amp; Brooklyn R. R. Co."/>
  </r>
  <r>
    <x v="3"/>
    <x v="11"/>
    <x v="84"/>
    <x v="392"/>
    <s v="Electric"/>
    <s v="Sea Beach Railway Co. "/>
  </r>
  <r>
    <x v="3"/>
    <x v="11"/>
    <x v="84"/>
    <x v="29"/>
    <s v="Electric"/>
    <s v="The Long Island Electric Railway Co."/>
  </r>
  <r>
    <x v="3"/>
    <x v="11"/>
    <x v="84"/>
    <x v="20"/>
    <s v="Electric"/>
    <s v="Van Brunt St. &amp; Erie Basin R. R. Co."/>
  </r>
  <r>
    <x v="3"/>
    <x v="11"/>
    <x v="85"/>
    <x v="341"/>
    <s v="Electric"/>
    <s v="Buffalo Railway Co."/>
  </r>
  <r>
    <x v="3"/>
    <x v="11"/>
    <x v="85"/>
    <x v="342"/>
    <s v="Electric"/>
    <s v="Crosstown Street Railway Co. of Buffalo"/>
  </r>
  <r>
    <x v="3"/>
    <x v="11"/>
    <x v="85"/>
    <x v="393"/>
    <s v="Electric"/>
    <s v="Buffalo Traction Co."/>
  </r>
  <r>
    <x v="3"/>
    <x v="11"/>
    <x v="85"/>
    <x v="80"/>
    <s v="Electric"/>
    <s v="Buffalo &amp; Niagra Falls Electric Railway Co."/>
  </r>
  <r>
    <x v="3"/>
    <x v="11"/>
    <x v="85"/>
    <x v="336"/>
    <s v="Electric"/>
    <s v="Buffalo, Bellevue &amp; Lancaster Railway Co."/>
  </r>
  <r>
    <x v="3"/>
    <x v="11"/>
    <x v="85"/>
    <x v="29"/>
    <s v="Electric"/>
    <s v="Buffalo &amp; Lockport Railway Co. "/>
  </r>
  <r>
    <x v="3"/>
    <x v="11"/>
    <x v="85"/>
    <x v="250"/>
    <s v="Electric"/>
    <s v="The Niagra Falls &amp; Suspension Bridge Railway Co."/>
  </r>
  <r>
    <x v="3"/>
    <x v="11"/>
    <x v="85"/>
    <x v="12"/>
    <s v="Electric"/>
    <s v="Niagra Falls, Park &amp; River Railway Co. "/>
  </r>
  <r>
    <x v="3"/>
    <x v="11"/>
    <x v="85"/>
    <x v="82"/>
    <s v="Electric"/>
    <s v="Niagra Falls, Whirlpool &amp; Northern Railway Co."/>
  </r>
  <r>
    <x v="3"/>
    <x v="11"/>
    <x v="85"/>
    <x v="375"/>
    <s v="Electric"/>
    <s v="Buffalo, Tonawanda &amp; Niagra Falls Electric Railroad"/>
  </r>
  <r>
    <x v="3"/>
    <x v="11"/>
    <x v="86"/>
    <x v="20"/>
    <s v="Electric"/>
    <s v="Canandigua Electric Light &amp; Railroad Co."/>
  </r>
  <r>
    <x v="3"/>
    <x v="11"/>
    <x v="87"/>
    <x v="8"/>
    <s v="Horse"/>
    <s v="Pelham Park Railroad Co."/>
  </r>
  <r>
    <x v="3"/>
    <x v="11"/>
    <x v="87"/>
    <x v="56"/>
    <s v="Horse"/>
    <s v="City Island Railroad"/>
  </r>
  <r>
    <x v="3"/>
    <x v="11"/>
    <x v="260"/>
    <x v="49"/>
    <s v="Electric"/>
    <s v="Cohoes City Electric Railway Co."/>
  </r>
  <r>
    <x v="3"/>
    <x v="11"/>
    <x v="346"/>
    <x v="394"/>
    <s v="Electric"/>
    <s v="Corning &amp; Painted Street Railway"/>
  </r>
  <r>
    <x v="3"/>
    <x v="11"/>
    <x v="88"/>
    <x v="344"/>
    <s v="Electric"/>
    <s v="Cortland &amp; Homer Horse Railroad Co."/>
  </r>
  <r>
    <x v="3"/>
    <x v="11"/>
    <x v="89"/>
    <x v="226"/>
    <s v="Horse"/>
    <s v="Deerfield &amp; Utica Railroad Co. "/>
  </r>
  <r>
    <x v="3"/>
    <x v="11"/>
    <x v="90"/>
    <x v="371"/>
    <s v="Electric"/>
    <s v="Elmira &amp; Horseheads Railway Co. "/>
  </r>
  <r>
    <x v="3"/>
    <x v="11"/>
    <x v="90"/>
    <x v="395"/>
    <s v="Electric"/>
    <s v="West Side Railroad Co. "/>
  </r>
  <r>
    <x v="3"/>
    <x v="11"/>
    <x v="91"/>
    <x v="40"/>
    <s v="Electric"/>
    <s v="Citizens' Street Railroad Co."/>
  </r>
  <r>
    <x v="3"/>
    <x v="11"/>
    <x v="91"/>
    <x v="19"/>
    <s v="Electric"/>
    <s v="Fishkill Electric Railway Co. "/>
  </r>
  <r>
    <x v="3"/>
    <x v="11"/>
    <x v="93"/>
    <x v="104"/>
    <s v="Electric"/>
    <s v="Dunkirk &amp; Fredonia Railroad Co."/>
  </r>
  <r>
    <x v="3"/>
    <x v="11"/>
    <x v="331"/>
    <x v="34"/>
    <s v="Electric"/>
    <s v="Buffalo, Gardenville &amp; Ebenezer Railway Co. "/>
  </r>
  <r>
    <x v="3"/>
    <x v="11"/>
    <x v="261"/>
    <x v="346"/>
    <s v="Electric"/>
    <s v="Geneva, Waterloo, Seneca Falls &amp; Cayuga Lake Traction Co."/>
  </r>
  <r>
    <x v="3"/>
    <x v="11"/>
    <x v="95"/>
    <x v="144"/>
    <s v="Electric"/>
    <s v="Glen Falls, Sandy Hill &amp; Fort Edward Street Railway Co."/>
  </r>
  <r>
    <x v="3"/>
    <x v="11"/>
    <x v="96"/>
    <x v="229"/>
    <s v="Electric"/>
    <s v="Fonda, Johnstown &amp; Gloversville Railroad Co."/>
  </r>
  <r>
    <x v="3"/>
    <x v="11"/>
    <x v="96"/>
    <x v="332"/>
    <s v="Electric"/>
    <s v="Johnstown, Gloversville &amp; Kinsboro Horse Railroad Co."/>
  </r>
  <r>
    <x v="3"/>
    <x v="11"/>
    <x v="262"/>
    <x v="1"/>
    <s v="Electric"/>
    <s v="Hoosick Railway Co."/>
  </r>
  <r>
    <x v="3"/>
    <x v="11"/>
    <x v="97"/>
    <x v="231"/>
    <s v="Electric"/>
    <s v="The Hornellsville Electric Railway Co."/>
  </r>
  <r>
    <x v="3"/>
    <x v="11"/>
    <x v="97"/>
    <x v="34"/>
    <s v="Electric"/>
    <s v="Hornellsville &amp; Canisteo Railway Co."/>
  </r>
  <r>
    <x v="3"/>
    <x v="11"/>
    <x v="98"/>
    <x v="232"/>
    <s v="Electric"/>
    <s v="Hudson Electric Railway Co."/>
  </r>
  <r>
    <x v="3"/>
    <x v="11"/>
    <x v="99"/>
    <x v="20"/>
    <s v="Electric"/>
    <s v="Huntington Railroad Co."/>
  </r>
  <r>
    <x v="3"/>
    <x v="11"/>
    <x v="100"/>
    <x v="6"/>
    <s v="Electric"/>
    <s v="Ithaca Street Railway Co."/>
  </r>
  <r>
    <x v="3"/>
    <x v="11"/>
    <x v="101"/>
    <x v="22"/>
    <s v="Electric"/>
    <s v="The Jamestown Street Railway Co."/>
  </r>
  <r>
    <x v="3"/>
    <x v="11"/>
    <x v="102"/>
    <x v="233"/>
    <s v="Electric"/>
    <s v="Kingston City Railroad Co."/>
  </r>
  <r>
    <x v="3"/>
    <x v="11"/>
    <x v="102"/>
    <x v="28"/>
    <s v="Electric"/>
    <s v="Colonial City Traction Co."/>
  </r>
  <r>
    <x v="3"/>
    <x v="11"/>
    <x v="104"/>
    <x v="17"/>
    <s v="Horse"/>
    <s v="The Larchmont Horse Railway Co."/>
  </r>
  <r>
    <x v="3"/>
    <x v="11"/>
    <x v="263"/>
    <x v="41"/>
    <s v="Electric"/>
    <s v="Lewiston &amp; Yongston Frontier Railroad Co."/>
  </r>
  <r>
    <x v="3"/>
    <x v="11"/>
    <x v="105"/>
    <x v="31"/>
    <s v="Electric"/>
    <s v="Lock City Electric Railroad Co."/>
  </r>
  <r>
    <x v="3"/>
    <x v="11"/>
    <x v="106"/>
    <x v="396"/>
    <s v="Electric"/>
    <s v="New York &amp; Queens County Railway Co."/>
  </r>
  <r>
    <x v="3"/>
    <x v="11"/>
    <x v="107"/>
    <x v="286"/>
    <s v="Electric"/>
    <s v="Middletown-Goshen Traction Co."/>
  </r>
  <r>
    <x v="3"/>
    <x v="11"/>
    <x v="108"/>
    <x v="28"/>
    <s v="Electric"/>
    <s v="Herkimer, Mohawk, Ilion &amp; Frankfort Electric Railway Co."/>
  </r>
  <r>
    <x v="3"/>
    <x v="11"/>
    <x v="264"/>
    <x v="235"/>
    <s v="Horse"/>
    <s v="North Mount Vernon Railway Co. "/>
  </r>
  <r>
    <x v="3"/>
    <x v="11"/>
    <x v="109"/>
    <x v="1"/>
    <s v="Electric"/>
    <s v="Newburgh Electric Railway Co."/>
  </r>
  <r>
    <x v="3"/>
    <x v="11"/>
    <x v="332"/>
    <x v="41"/>
    <s v="Electric"/>
    <s v="New Paltx &amp; Walkill Valley Railroad Co."/>
  </r>
  <r>
    <x v="3"/>
    <x v="11"/>
    <x v="111"/>
    <x v="348"/>
    <s v="Horse"/>
    <s v="Central Crosstown R. R. Co."/>
  </r>
  <r>
    <x v="3"/>
    <x v="11"/>
    <x v="111"/>
    <x v="397"/>
    <s v="Horse"/>
    <s v="Dry Dock, E. Broadway &amp; Battery R. R. Co."/>
  </r>
  <r>
    <x v="3"/>
    <x v="11"/>
    <x v="111"/>
    <x v="240"/>
    <s v="Horse"/>
    <s v="42nd St., Manhattanville &amp; St. M. Ave. Ry. Co."/>
  </r>
  <r>
    <x v="3"/>
    <x v="11"/>
    <x v="111"/>
    <x v="349"/>
    <s v="Electric"/>
    <s v="Metropolitan Street Railway Co."/>
  </r>
  <r>
    <x v="3"/>
    <x v="11"/>
    <x v="111"/>
    <x v="350"/>
    <s v="Horse"/>
    <s v="Metropolitan Street Railway Co."/>
  </r>
  <r>
    <x v="3"/>
    <x v="11"/>
    <x v="111"/>
    <x v="242"/>
    <s v="Cable"/>
    <s v="Metropolitan Street Railway Co."/>
  </r>
  <r>
    <x v="3"/>
    <x v="11"/>
    <x v="111"/>
    <x v="305"/>
    <s v="Cable"/>
    <s v="The Third Ave. R. R. Co."/>
  </r>
  <r>
    <x v="3"/>
    <x v="11"/>
    <x v="111"/>
    <x v="351"/>
    <s v="Horse"/>
    <s v="Thirty-fourth Street Crosstown Railway"/>
  </r>
  <r>
    <x v="3"/>
    <x v="11"/>
    <x v="111"/>
    <x v="398"/>
    <s v="Electric"/>
    <s v="Union Ry. Co"/>
  </r>
  <r>
    <x v="3"/>
    <x v="11"/>
    <x v="111"/>
    <x v="399"/>
    <s v="Electric"/>
    <s v="Westchester Electric R. R. Co."/>
  </r>
  <r>
    <x v="3"/>
    <x v="11"/>
    <x v="113"/>
    <x v="41"/>
    <s v="Electric"/>
    <s v="Ogdensburg Street Railway Co."/>
  </r>
  <r>
    <x v="3"/>
    <x v="11"/>
    <x v="114"/>
    <x v="251"/>
    <s v="Electric"/>
    <s v="Olean Street Railway Co."/>
  </r>
  <r>
    <x v="3"/>
    <x v="11"/>
    <x v="115"/>
    <x v="17"/>
    <s v="Horse"/>
    <s v="Oneida Railway Co."/>
  </r>
  <r>
    <x v="3"/>
    <x v="11"/>
    <x v="116"/>
    <x v="189"/>
    <s v="Electric"/>
    <s v="Oneonta &amp; Otega Valley Railway Co. "/>
  </r>
  <r>
    <x v="3"/>
    <x v="11"/>
    <x v="117"/>
    <x v="253"/>
    <s v="Electric"/>
    <s v="Oswego Street Railway Co."/>
  </r>
  <r>
    <x v="3"/>
    <x v="11"/>
    <x v="347"/>
    <x v="395"/>
    <s v="Electric"/>
    <s v="Pann Van, Keuka Park &amp; Branchport Railway"/>
  </r>
  <r>
    <x v="3"/>
    <x v="11"/>
    <x v="265"/>
    <x v="6"/>
    <s v="Electric"/>
    <s v="Plattsburgh Traction Co."/>
  </r>
  <r>
    <x v="3"/>
    <x v="11"/>
    <x v="333"/>
    <x v="400"/>
    <s v="Electric"/>
    <s v="Port Jervis Electric Street Railway Co. "/>
  </r>
  <r>
    <x v="3"/>
    <x v="11"/>
    <x v="118"/>
    <x v="1"/>
    <s v="Electric"/>
    <s v="City Railroad of Poughkeepsie"/>
  </r>
  <r>
    <x v="3"/>
    <x v="11"/>
    <x v="119"/>
    <x v="19"/>
    <s v="Electric"/>
    <s v="Irondequolt Park Railroad Co."/>
  </r>
  <r>
    <x v="3"/>
    <x v="11"/>
    <x v="119"/>
    <x v="401"/>
    <s v="Electric"/>
    <s v="Rochester Railway Co."/>
  </r>
  <r>
    <x v="3"/>
    <x v="11"/>
    <x v="119"/>
    <x v="254"/>
    <s v="Electric"/>
    <s v="Rochester Electric Railway Co."/>
  </r>
  <r>
    <x v="3"/>
    <x v="11"/>
    <x v="119"/>
    <x v="33"/>
    <s v="Electric"/>
    <s v="Rochester &amp; Irondequoit Railroad Co."/>
  </r>
  <r>
    <x v="3"/>
    <x v="11"/>
    <x v="119"/>
    <x v="189"/>
    <s v="Electric"/>
    <s v="Rochester, Charlotte &amp; Manitou Co."/>
  </r>
  <r>
    <x v="3"/>
    <x v="11"/>
    <x v="120"/>
    <x v="255"/>
    <s v="Electric"/>
    <s v="Rockaway Electric railway Co. "/>
  </r>
  <r>
    <x v="3"/>
    <x v="11"/>
    <x v="25"/>
    <x v="124"/>
    <s v="Horse"/>
    <s v="Rome City Street Railway Co."/>
  </r>
  <r>
    <x v="3"/>
    <x v="11"/>
    <x v="121"/>
    <x v="125"/>
    <s v="Electric"/>
    <s v="Saratoga Traction Co."/>
  </r>
  <r>
    <x v="3"/>
    <x v="11"/>
    <x v="122"/>
    <x v="256"/>
    <s v="Electric"/>
    <s v="Schenectady Railway Co."/>
  </r>
  <r>
    <x v="3"/>
    <x v="11"/>
    <x v="266"/>
    <x v="257"/>
    <s v="Cable"/>
    <s v="Sea Cliff Inclined Cable Railway Co."/>
  </r>
  <r>
    <x v="3"/>
    <x v="11"/>
    <x v="124"/>
    <x v="292"/>
    <s v="Electric"/>
    <s v="Ossining Electric Railway Co."/>
  </r>
  <r>
    <x v="3"/>
    <x v="11"/>
    <x v="125"/>
    <x v="166"/>
    <s v="Electric"/>
    <s v="Staten Island Electric Railroad Co."/>
  </r>
  <r>
    <x v="3"/>
    <x v="11"/>
    <x v="125"/>
    <x v="12"/>
    <s v="Electric"/>
    <s v="Staten Island Midland Railroad Co."/>
  </r>
  <r>
    <x v="3"/>
    <x v="11"/>
    <x v="126"/>
    <x v="402"/>
    <s v="Electric"/>
    <s v="Syracuse Rapid Transit Railway Co."/>
  </r>
  <r>
    <x v="3"/>
    <x v="11"/>
    <x v="126"/>
    <x v="355"/>
    <s v="Electric"/>
    <s v="Syracuse &amp; East Side Railway Co."/>
  </r>
  <r>
    <x v="3"/>
    <x v="11"/>
    <x v="126"/>
    <x v="41"/>
    <s v="Electric"/>
    <s v="Syracuse &amp; Suburban Railroad Co. "/>
  </r>
  <r>
    <x v="3"/>
    <x v="11"/>
    <x v="127"/>
    <x v="286"/>
    <s v="Electric"/>
    <s v="Stillwater &amp; Mechiesville Street Railway Co."/>
  </r>
  <r>
    <x v="3"/>
    <x v="11"/>
    <x v="129"/>
    <x v="166"/>
    <s v="Electric"/>
    <s v="Troy City Railway"/>
  </r>
  <r>
    <x v="3"/>
    <x v="11"/>
    <x v="129"/>
    <x v="33"/>
    <s v="Electric"/>
    <s v="Troy &amp; New England Railroad Co."/>
  </r>
  <r>
    <x v="3"/>
    <x v="11"/>
    <x v="130"/>
    <x v="29"/>
    <s v="Electric"/>
    <s v="Utica Belt Line Street Railroad Co."/>
  </r>
  <r>
    <x v="3"/>
    <x v="11"/>
    <x v="130"/>
    <x v="65"/>
    <s v="Electric"/>
    <s v="Utica &amp; Mohawk Railroad Co."/>
  </r>
  <r>
    <x v="3"/>
    <x v="11"/>
    <x v="131"/>
    <x v="6"/>
    <s v="Electric"/>
    <s v="Watertown &amp; Brownsville Street Railway Co."/>
  </r>
  <r>
    <x v="3"/>
    <x v="11"/>
    <x v="267"/>
    <x v="33"/>
    <s v="Electric"/>
    <s v="Waverly, Sayre &amp; Athens Traction Co."/>
  </r>
  <r>
    <x v="3"/>
    <x v="11"/>
    <x v="268"/>
    <x v="41"/>
    <s v="Electric"/>
    <s v="Tarrytown, White Plans &amp; MamaroneckRailway Co."/>
  </r>
  <r>
    <x v="3"/>
    <x v="11"/>
    <x v="132"/>
    <x v="27"/>
    <s v="Electric"/>
    <s v="Buffalo &amp; Williamsville Electric Railway Co."/>
  </r>
  <r>
    <x v="3"/>
    <x v="11"/>
    <x v="133"/>
    <x v="403"/>
    <s v="Electric"/>
    <s v="The Yonkers Railroad Co."/>
  </r>
  <r>
    <x v="3"/>
    <x v="12"/>
    <x v="134"/>
    <x v="404"/>
    <m/>
    <m/>
  </r>
  <r>
    <x v="3"/>
    <x v="12"/>
    <x v="135"/>
    <x v="405"/>
    <m/>
    <m/>
  </r>
  <r>
    <x v="3"/>
    <x v="12"/>
    <x v="136"/>
    <x v="176"/>
    <m/>
    <m/>
  </r>
  <r>
    <x v="3"/>
    <x v="12"/>
    <x v="137"/>
    <x v="19"/>
    <m/>
    <m/>
  </r>
  <r>
    <x v="3"/>
    <x v="14"/>
    <x v="348"/>
    <x v="406"/>
    <m/>
    <m/>
  </r>
  <r>
    <x v="3"/>
    <x v="14"/>
    <x v="141"/>
    <x v="34"/>
    <m/>
    <m/>
  </r>
  <r>
    <x v="3"/>
    <x v="14"/>
    <x v="142"/>
    <x v="34"/>
    <s v="Horse"/>
    <s v="Fresno Railroad Co."/>
  </r>
  <r>
    <x v="3"/>
    <x v="14"/>
    <x v="143"/>
    <x v="407"/>
    <s v="Electric"/>
    <s v="Los Angeles Railway Co"/>
  </r>
  <r>
    <x v="3"/>
    <x v="14"/>
    <x v="143"/>
    <x v="408"/>
    <s v="Electric"/>
    <s v="Los Angeles-Pacific Railroad Co  "/>
  </r>
  <r>
    <x v="3"/>
    <x v="14"/>
    <x v="143"/>
    <x v="126"/>
    <s v="Cable"/>
    <s v="Temple Street Cable Railway Co."/>
  </r>
  <r>
    <x v="3"/>
    <x v="14"/>
    <x v="143"/>
    <x v="359"/>
    <m/>
    <s v="Main &amp; Fifth Streets Railway Co."/>
  </r>
  <r>
    <x v="3"/>
    <x v="14"/>
    <x v="143"/>
    <x v="16"/>
    <s v="Steam"/>
    <s v="Los Angeles-Pacific Railroad Co "/>
  </r>
  <r>
    <x v="3"/>
    <x v="14"/>
    <x v="143"/>
    <x v="25"/>
    <s v="Horse"/>
    <s v="Los Angeles-Pacific Railroad Co "/>
  </r>
  <r>
    <x v="3"/>
    <x v="14"/>
    <x v="143"/>
    <x v="113"/>
    <s v="Electric"/>
    <s v="Los Angeles Traction Co."/>
  </r>
  <r>
    <x v="3"/>
    <x v="14"/>
    <x v="144"/>
    <x v="19"/>
    <m/>
    <m/>
  </r>
  <r>
    <x v="3"/>
    <x v="14"/>
    <x v="145"/>
    <x v="31"/>
    <m/>
    <m/>
  </r>
  <r>
    <x v="3"/>
    <x v="14"/>
    <x v="146"/>
    <x v="409"/>
    <m/>
    <m/>
  </r>
  <r>
    <x v="3"/>
    <x v="14"/>
    <x v="147"/>
    <x v="361"/>
    <m/>
    <m/>
  </r>
  <r>
    <x v="3"/>
    <x v="14"/>
    <x v="148"/>
    <x v="410"/>
    <m/>
    <m/>
  </r>
  <r>
    <x v="3"/>
    <x v="14"/>
    <x v="149"/>
    <x v="35"/>
    <m/>
    <m/>
  </r>
  <r>
    <x v="3"/>
    <x v="14"/>
    <x v="150"/>
    <x v="19"/>
    <m/>
    <m/>
  </r>
  <r>
    <x v="3"/>
    <x v="14"/>
    <x v="151"/>
    <x v="35"/>
    <m/>
    <m/>
  </r>
  <r>
    <x v="3"/>
    <x v="14"/>
    <x v="269"/>
    <x v="5"/>
    <m/>
    <m/>
  </r>
  <r>
    <x v="3"/>
    <x v="14"/>
    <x v="152"/>
    <x v="269"/>
    <s v="Electric"/>
    <s v="Sacramento Electric, Gas &amp; Railway Co"/>
  </r>
  <r>
    <x v="3"/>
    <x v="14"/>
    <x v="270"/>
    <x v="270"/>
    <m/>
    <m/>
  </r>
  <r>
    <x v="3"/>
    <x v="14"/>
    <x v="153"/>
    <x v="10"/>
    <s v="Electric"/>
    <s v="San Diego Electric Railway Co"/>
  </r>
  <r>
    <x v="3"/>
    <x v="14"/>
    <x v="153"/>
    <x v="5"/>
    <s v="Steam"/>
    <s v="San Diego, Old Town &amp; Pacific Beach Railroad Co. "/>
  </r>
  <r>
    <x v="3"/>
    <x v="14"/>
    <x v="154"/>
    <x v="4"/>
    <s v="Cable"/>
    <s v="California Street Cable Railroad Co"/>
  </r>
  <r>
    <x v="3"/>
    <x v="14"/>
    <x v="154"/>
    <x v="21"/>
    <s v="Cable"/>
    <s v="Geary Street Park &amp; Ocean Railroad Co."/>
  </r>
  <r>
    <x v="3"/>
    <x v="14"/>
    <x v="154"/>
    <x v="411"/>
    <s v="Cable"/>
    <s v="Market Street Railway Co."/>
  </r>
  <r>
    <x v="3"/>
    <x v="14"/>
    <x v="154"/>
    <x v="412"/>
    <s v="Horse"/>
    <s v="Market Street Railway Co."/>
  </r>
  <r>
    <x v="3"/>
    <x v="14"/>
    <x v="154"/>
    <x v="413"/>
    <s v="Steam"/>
    <s v="Market Street Railway Co."/>
  </r>
  <r>
    <x v="3"/>
    <x v="14"/>
    <x v="154"/>
    <x v="414"/>
    <s v="Electric"/>
    <s v="Market Street Railway Co."/>
  </r>
  <r>
    <x v="3"/>
    <x v="14"/>
    <x v="154"/>
    <x v="50"/>
    <s v="Cable"/>
    <s v="Presidio &amp; Ferries Railroad Co"/>
  </r>
  <r>
    <x v="3"/>
    <x v="14"/>
    <x v="154"/>
    <x v="56"/>
    <s v="Horse"/>
    <s v="Presidio &amp; Ferries Railroad Co"/>
  </r>
  <r>
    <x v="3"/>
    <x v="14"/>
    <x v="154"/>
    <x v="56"/>
    <s v="Steam"/>
    <s v="Presidio &amp; Ferries Railroad Co"/>
  </r>
  <r>
    <x v="3"/>
    <x v="14"/>
    <x v="154"/>
    <x v="87"/>
    <s v="Electric"/>
    <s v="San Francisco &amp; San Mateo electric Railway Co- "/>
  </r>
  <r>
    <x v="3"/>
    <x v="14"/>
    <x v="154"/>
    <x v="275"/>
    <s v="Electric"/>
    <s v="Sutro Railroad Co."/>
  </r>
  <r>
    <x v="3"/>
    <x v="14"/>
    <x v="154"/>
    <x v="4"/>
    <s v="Cable"/>
    <s v="Sutter Street Railway Co."/>
  </r>
  <r>
    <x v="3"/>
    <x v="14"/>
    <x v="154"/>
    <x v="17"/>
    <s v="Horse"/>
    <s v="Sutter Street Railway Co."/>
  </r>
  <r>
    <x v="3"/>
    <x v="14"/>
    <x v="155"/>
    <x v="21"/>
    <s v="Steam"/>
    <s v="Alum Rock Railroad Co."/>
  </r>
  <r>
    <x v="3"/>
    <x v="14"/>
    <x v="155"/>
    <x v="32"/>
    <s v="Electric"/>
    <s v="San Jose &amp; Santa Clara Railroad Co."/>
  </r>
  <r>
    <x v="3"/>
    <x v="14"/>
    <x v="155"/>
    <x v="1"/>
    <s v="Electric"/>
    <s v="San Jose Railroad Co."/>
  </r>
  <r>
    <x v="3"/>
    <x v="14"/>
    <x v="155"/>
    <x v="35"/>
    <s v="Horse"/>
    <s v="Willow Glen Railroad."/>
  </r>
  <r>
    <x v="3"/>
    <x v="14"/>
    <x v="156"/>
    <x v="35"/>
    <m/>
    <m/>
  </r>
  <r>
    <x v="3"/>
    <x v="14"/>
    <x v="334"/>
    <x v="25"/>
    <m/>
    <m/>
  </r>
  <r>
    <x v="3"/>
    <x v="14"/>
    <x v="157"/>
    <x v="16"/>
    <m/>
    <m/>
  </r>
  <r>
    <x v="3"/>
    <x v="14"/>
    <x v="158"/>
    <x v="21"/>
    <m/>
    <m/>
  </r>
  <r>
    <x v="3"/>
    <x v="14"/>
    <x v="160"/>
    <x v="32"/>
    <s v="Electric"/>
    <s v="Stockton Electric Railway Co."/>
  </r>
  <r>
    <x v="3"/>
    <x v="14"/>
    <x v="161"/>
    <x v="14"/>
    <m/>
    <m/>
  </r>
  <r>
    <x v="3"/>
    <x v="15"/>
    <x v="162"/>
    <x v="16"/>
    <m/>
    <m/>
  </r>
  <r>
    <x v="3"/>
    <x v="15"/>
    <x v="163"/>
    <x v="415"/>
    <m/>
    <m/>
  </r>
  <r>
    <x v="3"/>
    <x v="15"/>
    <x v="164"/>
    <x v="25"/>
    <m/>
    <m/>
  </r>
  <r>
    <x v="3"/>
    <x v="15"/>
    <x v="165"/>
    <x v="56"/>
    <m/>
    <m/>
  </r>
  <r>
    <x v="3"/>
    <x v="15"/>
    <x v="166"/>
    <x v="35"/>
    <m/>
    <m/>
  </r>
  <r>
    <x v="3"/>
    <x v="15"/>
    <x v="167"/>
    <x v="21"/>
    <m/>
    <m/>
  </r>
  <r>
    <x v="3"/>
    <x v="15"/>
    <x v="168"/>
    <x v="19"/>
    <m/>
    <m/>
  </r>
  <r>
    <x v="3"/>
    <x v="15"/>
    <x v="169"/>
    <x v="296"/>
    <m/>
    <m/>
  </r>
  <r>
    <x v="3"/>
    <x v="15"/>
    <x v="170"/>
    <x v="416"/>
    <m/>
    <m/>
  </r>
  <r>
    <x v="3"/>
    <x v="15"/>
    <x v="171"/>
    <x v="417"/>
    <m/>
    <m/>
  </r>
  <r>
    <x v="3"/>
    <x v="22"/>
    <x v="271"/>
    <x v="53"/>
    <s v="Electric"/>
    <m/>
  </r>
  <r>
    <x v="3"/>
    <x v="22"/>
    <x v="273"/>
    <x v="280"/>
    <s v="Electric"/>
    <m/>
  </r>
  <r>
    <x v="3"/>
    <x v="22"/>
    <x v="274"/>
    <x v="418"/>
    <s v="Electric"/>
    <m/>
  </r>
  <r>
    <x v="3"/>
    <x v="22"/>
    <x v="275"/>
    <x v="50"/>
    <s v="Horse"/>
    <m/>
  </r>
  <r>
    <x v="3"/>
    <x v="22"/>
    <x v="276"/>
    <x v="281"/>
    <s v="Electric"/>
    <m/>
  </r>
  <r>
    <x v="3"/>
    <x v="22"/>
    <x v="277"/>
    <x v="8"/>
    <s v="Horse"/>
    <m/>
  </r>
  <r>
    <x v="3"/>
    <x v="22"/>
    <x v="278"/>
    <x v="419"/>
    <s v="Electric"/>
    <m/>
  </r>
  <r>
    <x v="3"/>
    <x v="22"/>
    <x v="279"/>
    <x v="18"/>
    <s v="Electric"/>
    <m/>
  </r>
  <r>
    <x v="3"/>
    <x v="22"/>
    <x v="280"/>
    <x v="283"/>
    <s v="Electric"/>
    <m/>
  </r>
  <r>
    <x v="3"/>
    <x v="22"/>
    <x v="281"/>
    <x v="14"/>
    <s v="Horse"/>
    <m/>
  </r>
  <r>
    <x v="3"/>
    <x v="22"/>
    <x v="282"/>
    <x v="34"/>
    <s v="Horse"/>
    <m/>
  </r>
  <r>
    <x v="3"/>
    <x v="22"/>
    <x v="283"/>
    <x v="284"/>
    <s v="Electric"/>
    <m/>
  </r>
  <r>
    <x v="3"/>
    <x v="22"/>
    <x v="284"/>
    <x v="34"/>
    <s v="Electric"/>
    <m/>
  </r>
  <r>
    <x v="3"/>
    <x v="22"/>
    <x v="284"/>
    <x v="19"/>
    <s v="Horse"/>
    <m/>
  </r>
  <r>
    <x v="3"/>
    <x v="22"/>
    <x v="285"/>
    <x v="365"/>
    <s v="Electric"/>
    <m/>
  </r>
  <r>
    <x v="3"/>
    <x v="22"/>
    <x v="286"/>
    <x v="8"/>
    <s v="Horse"/>
    <m/>
  </r>
  <r>
    <x v="3"/>
    <x v="22"/>
    <x v="287"/>
    <x v="19"/>
    <s v="Horse"/>
    <m/>
  </r>
  <r>
    <x v="3"/>
    <x v="13"/>
    <x v="349"/>
    <x v="21"/>
    <m/>
    <m/>
  </r>
  <r>
    <x v="3"/>
    <x v="13"/>
    <x v="288"/>
    <x v="33"/>
    <m/>
    <m/>
  </r>
  <r>
    <x v="3"/>
    <x v="13"/>
    <x v="289"/>
    <x v="31"/>
    <m/>
    <m/>
  </r>
  <r>
    <x v="3"/>
    <x v="13"/>
    <x v="138"/>
    <x v="23"/>
    <m/>
    <m/>
  </r>
  <r>
    <x v="3"/>
    <x v="13"/>
    <x v="139"/>
    <x v="41"/>
    <m/>
    <m/>
  </r>
  <r>
    <x v="3"/>
    <x v="13"/>
    <x v="224"/>
    <x v="21"/>
    <m/>
    <m/>
  </r>
  <r>
    <x v="3"/>
    <x v="13"/>
    <x v="335"/>
    <x v="32"/>
    <m/>
    <m/>
  </r>
  <r>
    <x v="3"/>
    <x v="1"/>
    <x v="290"/>
    <x v="285"/>
    <m/>
    <s v="Washington, Alexandria &amp; Mt. Vernon Electric Railway Co"/>
  </r>
  <r>
    <x v="3"/>
    <x v="1"/>
    <x v="336"/>
    <x v="20"/>
    <m/>
    <s v="The Berkley Street Railway Co."/>
  </r>
  <r>
    <x v="3"/>
    <x v="1"/>
    <x v="291"/>
    <x v="8"/>
    <m/>
    <s v="Piedmont Improvement &amp; Construction Co"/>
  </r>
  <r>
    <x v="3"/>
    <x v="1"/>
    <x v="207"/>
    <x v="214"/>
    <m/>
    <s v="Danville Street Car Co."/>
  </r>
  <r>
    <x v="3"/>
    <x v="1"/>
    <x v="292"/>
    <x v="5"/>
    <m/>
    <s v="Hampton &amp; Old Point Railway Co."/>
  </r>
  <r>
    <x v="3"/>
    <x v="1"/>
    <x v="293"/>
    <x v="67"/>
    <m/>
    <s v="Norfolk Street Railroad Co"/>
  </r>
  <r>
    <x v="3"/>
    <x v="1"/>
    <x v="293"/>
    <x v="78"/>
    <m/>
    <s v="Norfolk &amp; Ocean View Railroad Co."/>
  </r>
  <r>
    <x v="3"/>
    <x v="1"/>
    <x v="293"/>
    <x v="21"/>
    <m/>
    <s v="Port Norfolk Electric Railway Co"/>
  </r>
  <r>
    <x v="3"/>
    <x v="1"/>
    <x v="18"/>
    <x v="25"/>
    <m/>
    <s v="Lynchburg Electric Railway &amp; Light Co."/>
  </r>
  <r>
    <x v="3"/>
    <x v="1"/>
    <x v="18"/>
    <x v="25"/>
    <m/>
    <s v="Lynchburg &amp; Rivermont Street Railway Co."/>
  </r>
  <r>
    <x v="3"/>
    <x v="1"/>
    <x v="19"/>
    <x v="40"/>
    <m/>
    <s v="Petersburg Street Railway Co."/>
  </r>
  <r>
    <x v="3"/>
    <x v="1"/>
    <x v="337"/>
    <x v="78"/>
    <m/>
    <s v="Portsmouth Street Railway Co."/>
  </r>
  <r>
    <x v="3"/>
    <x v="1"/>
    <x v="20"/>
    <x v="420"/>
    <m/>
    <s v="Richmond Passenger &amp; Power Co."/>
  </r>
  <r>
    <x v="3"/>
    <x v="1"/>
    <x v="20"/>
    <x v="314"/>
    <m/>
    <s v="Richmond Traction Co."/>
  </r>
  <r>
    <x v="3"/>
    <x v="1"/>
    <x v="350"/>
    <x v="35"/>
    <m/>
    <s v="Radford Water Power Co."/>
  </r>
  <r>
    <x v="3"/>
    <x v="1"/>
    <x v="294"/>
    <x v="24"/>
    <m/>
    <s v="Roanoke Street Railway Co."/>
  </r>
  <r>
    <x v="3"/>
    <x v="1"/>
    <x v="295"/>
    <x v="21"/>
    <m/>
    <s v="City Street Car Co."/>
  </r>
  <r>
    <x v="3"/>
    <x v="16"/>
    <x v="172"/>
    <x v="16"/>
    <m/>
    <m/>
  </r>
  <r>
    <x v="3"/>
    <x v="16"/>
    <x v="173"/>
    <x v="143"/>
    <m/>
    <m/>
  </r>
  <r>
    <x v="3"/>
    <x v="16"/>
    <x v="174"/>
    <x v="19"/>
    <m/>
    <m/>
  </r>
  <r>
    <x v="3"/>
    <x v="16"/>
    <x v="296"/>
    <x v="19"/>
    <m/>
    <m/>
  </r>
  <r>
    <x v="3"/>
    <x v="16"/>
    <x v="175"/>
    <x v="236"/>
    <m/>
    <s v="Pacific Northeast Traction"/>
  </r>
  <r>
    <x v="3"/>
    <x v="16"/>
    <x v="175"/>
    <x v="34"/>
    <m/>
    <s v="PugetSound Traction L&amp;P"/>
  </r>
  <r>
    <x v="3"/>
    <x v="16"/>
    <x v="175"/>
    <x v="286"/>
    <m/>
    <s v="Seattle Munic St.Ry."/>
  </r>
  <r>
    <x v="3"/>
    <x v="16"/>
    <x v="175"/>
    <x v="287"/>
    <m/>
    <s v="Seattle &amp; Rainer Valley Railway"/>
  </r>
  <r>
    <x v="3"/>
    <x v="16"/>
    <x v="176"/>
    <x v="421"/>
    <m/>
    <s v="Spokane &amp; Inland"/>
  </r>
  <r>
    <x v="3"/>
    <x v="16"/>
    <x v="176"/>
    <x v="172"/>
    <m/>
    <s v="Washingtou Water"/>
  </r>
  <r>
    <x v="3"/>
    <x v="16"/>
    <x v="177"/>
    <x v="159"/>
    <m/>
    <s v="Pacific Traction"/>
  </r>
  <r>
    <x v="3"/>
    <x v="16"/>
    <x v="177"/>
    <x v="113"/>
    <m/>
    <s v="Puget Sound Elec. Ry."/>
  </r>
  <r>
    <x v="3"/>
    <x v="16"/>
    <x v="178"/>
    <x v="20"/>
    <m/>
    <m/>
  </r>
  <r>
    <x v="3"/>
    <x v="16"/>
    <x v="179"/>
    <x v="19"/>
    <m/>
    <m/>
  </r>
  <r>
    <x v="3"/>
    <x v="20"/>
    <x v="302"/>
    <x v="20"/>
    <m/>
    <s v="Astoria Street Railway Co."/>
  </r>
  <r>
    <x v="3"/>
    <x v="20"/>
    <x v="226"/>
    <x v="11"/>
    <m/>
    <s v="Portland Ry. Co."/>
  </r>
  <r>
    <x v="3"/>
    <x v="20"/>
    <x v="226"/>
    <x v="422"/>
    <m/>
    <s v="City &amp; Suburban Railway Co."/>
  </r>
  <r>
    <x v="3"/>
    <x v="20"/>
    <x v="226"/>
    <x v="10"/>
    <m/>
    <s v="East Side Railway Co."/>
  </r>
  <r>
    <x v="3"/>
    <x v="20"/>
    <x v="226"/>
    <x v="14"/>
    <m/>
    <s v="City &amp; West Portland Park Motor Co."/>
  </r>
  <r>
    <x v="3"/>
    <x v="20"/>
    <x v="226"/>
    <x v="34"/>
    <m/>
    <s v="Portland Traction Co."/>
  </r>
  <r>
    <x v="3"/>
    <x v="20"/>
    <x v="227"/>
    <x v="5"/>
    <m/>
    <s v="Salem Light &amp; Traction Co."/>
  </r>
  <r>
    <x v="3"/>
    <x v="18"/>
    <x v="186"/>
    <x v="423"/>
    <s v="Electric"/>
    <s v="Fox River Valley Electric Railway Co."/>
  </r>
  <r>
    <x v="3"/>
    <x v="18"/>
    <x v="187"/>
    <x v="16"/>
    <s v="Electric"/>
    <m/>
  </r>
  <r>
    <x v="3"/>
    <x v="18"/>
    <x v="188"/>
    <x v="67"/>
    <m/>
    <m/>
  </r>
  <r>
    <x v="3"/>
    <x v="18"/>
    <x v="312"/>
    <x v="60"/>
    <m/>
    <m/>
  </r>
  <r>
    <x v="3"/>
    <x v="18"/>
    <x v="190"/>
    <x v="16"/>
    <m/>
    <s v="Janesville Street Railway Co."/>
  </r>
  <r>
    <x v="3"/>
    <x v="18"/>
    <x v="313"/>
    <x v="300"/>
    <m/>
    <m/>
  </r>
  <r>
    <x v="3"/>
    <x v="18"/>
    <x v="191"/>
    <x v="33"/>
    <m/>
    <m/>
  </r>
  <r>
    <x v="3"/>
    <x v="18"/>
    <x v="192"/>
    <x v="50"/>
    <s v="Electric"/>
    <m/>
  </r>
  <r>
    <x v="3"/>
    <x v="18"/>
    <x v="193"/>
    <x v="161"/>
    <s v="Electric"/>
    <s v="Merrill Railway &amp; Lighting Co."/>
  </r>
  <r>
    <x v="3"/>
    <x v="18"/>
    <x v="194"/>
    <x v="19"/>
    <s v="Electric"/>
    <m/>
  </r>
  <r>
    <x v="3"/>
    <x v="18"/>
    <x v="195"/>
    <x v="69"/>
    <s v="Electric"/>
    <m/>
  </r>
  <r>
    <x v="3"/>
    <x v="18"/>
    <x v="197"/>
    <x v="45"/>
    <m/>
    <m/>
  </r>
  <r>
    <x v="3"/>
    <x v="18"/>
    <x v="198"/>
    <x v="113"/>
    <m/>
    <m/>
  </r>
  <r>
    <x v="3"/>
    <x v="18"/>
    <x v="199"/>
    <x v="424"/>
    <m/>
    <m/>
  </r>
  <r>
    <x v="3"/>
    <x v="18"/>
    <x v="199"/>
    <x v="425"/>
    <m/>
    <s v="Milwaukee Light, Heat &amp; Traction Co."/>
  </r>
  <r>
    <x v="3"/>
    <x v="19"/>
    <x v="200"/>
    <x v="426"/>
    <m/>
    <m/>
  </r>
  <r>
    <x v="3"/>
    <x v="19"/>
    <x v="297"/>
    <x v="33"/>
    <m/>
    <m/>
  </r>
  <r>
    <x v="3"/>
    <x v="19"/>
    <x v="201"/>
    <x v="10"/>
    <m/>
    <m/>
  </r>
  <r>
    <x v="3"/>
    <x v="19"/>
    <x v="298"/>
    <x v="31"/>
    <m/>
    <m/>
  </r>
  <r>
    <x v="3"/>
    <x v="19"/>
    <x v="202"/>
    <x v="78"/>
    <m/>
    <m/>
  </r>
  <r>
    <x v="3"/>
    <x v="19"/>
    <x v="203"/>
    <x v="19"/>
    <m/>
    <m/>
  </r>
  <r>
    <x v="3"/>
    <x v="19"/>
    <x v="204"/>
    <x v="20"/>
    <m/>
    <m/>
  </r>
  <r>
    <x v="3"/>
    <x v="19"/>
    <x v="205"/>
    <x v="78"/>
    <m/>
    <m/>
  </r>
  <r>
    <x v="3"/>
    <x v="19"/>
    <x v="206"/>
    <x v="8"/>
    <m/>
    <m/>
  </r>
  <r>
    <x v="3"/>
    <x v="19"/>
    <x v="207"/>
    <x v="32"/>
    <m/>
    <m/>
  </r>
  <r>
    <x v="3"/>
    <x v="19"/>
    <x v="208"/>
    <x v="53"/>
    <m/>
    <m/>
  </r>
  <r>
    <x v="3"/>
    <x v="19"/>
    <x v="209"/>
    <x v="20"/>
    <m/>
    <m/>
  </r>
  <r>
    <x v="3"/>
    <x v="19"/>
    <x v="314"/>
    <x v="12"/>
    <m/>
    <m/>
  </r>
  <r>
    <x v="3"/>
    <x v="19"/>
    <x v="210"/>
    <x v="277"/>
    <m/>
    <m/>
  </r>
  <r>
    <x v="3"/>
    <x v="19"/>
    <x v="211"/>
    <x v="28"/>
    <m/>
    <m/>
  </r>
  <r>
    <x v="3"/>
    <x v="19"/>
    <x v="212"/>
    <x v="23"/>
    <m/>
    <m/>
  </r>
  <r>
    <x v="3"/>
    <x v="19"/>
    <x v="213"/>
    <x v="20"/>
    <m/>
    <m/>
  </r>
  <r>
    <x v="3"/>
    <x v="19"/>
    <x v="68"/>
    <x v="31"/>
    <m/>
    <m/>
  </r>
  <r>
    <x v="3"/>
    <x v="19"/>
    <x v="214"/>
    <x v="29"/>
    <m/>
    <m/>
  </r>
  <r>
    <x v="3"/>
    <x v="19"/>
    <x v="215"/>
    <x v="0"/>
    <m/>
    <m/>
  </r>
  <r>
    <x v="3"/>
    <x v="19"/>
    <x v="216"/>
    <x v="32"/>
    <m/>
    <m/>
  </r>
  <r>
    <x v="3"/>
    <x v="19"/>
    <x v="299"/>
    <x v="28"/>
    <m/>
    <m/>
  </r>
  <r>
    <x v="3"/>
    <x v="19"/>
    <x v="217"/>
    <x v="8"/>
    <m/>
    <m/>
  </r>
  <r>
    <x v="3"/>
    <x v="19"/>
    <x v="218"/>
    <x v="31"/>
    <m/>
    <m/>
  </r>
  <r>
    <x v="3"/>
    <x v="19"/>
    <x v="219"/>
    <x v="21"/>
    <m/>
    <m/>
  </r>
  <r>
    <x v="3"/>
    <x v="19"/>
    <x v="220"/>
    <x v="66"/>
    <m/>
    <m/>
  </r>
  <r>
    <x v="3"/>
    <x v="19"/>
    <x v="221"/>
    <x v="23"/>
    <m/>
    <m/>
  </r>
  <r>
    <x v="3"/>
    <x v="19"/>
    <x v="222"/>
    <x v="67"/>
    <m/>
    <m/>
  </r>
  <r>
    <x v="3"/>
    <x v="19"/>
    <x v="224"/>
    <x v="22"/>
    <m/>
    <m/>
  </r>
  <r>
    <x v="3"/>
    <x v="19"/>
    <x v="225"/>
    <x v="2"/>
    <m/>
    <m/>
  </r>
  <r>
    <x v="3"/>
    <x v="19"/>
    <x v="300"/>
    <x v="25"/>
    <m/>
    <m/>
  </r>
  <r>
    <x v="3"/>
    <x v="19"/>
    <x v="301"/>
    <x v="41"/>
    <m/>
    <m/>
  </r>
  <r>
    <x v="4"/>
    <x v="19"/>
    <x v="200"/>
    <x v="427"/>
    <m/>
    <m/>
  </r>
  <r>
    <x v="4"/>
    <x v="19"/>
    <x v="297"/>
    <x v="32"/>
    <m/>
    <m/>
  </r>
  <r>
    <x v="4"/>
    <x v="19"/>
    <x v="201"/>
    <x v="10"/>
    <m/>
    <m/>
  </r>
  <r>
    <x v="4"/>
    <x v="19"/>
    <x v="298"/>
    <x v="31"/>
    <m/>
    <m/>
  </r>
  <r>
    <x v="4"/>
    <x v="19"/>
    <x v="202"/>
    <x v="78"/>
    <m/>
    <m/>
  </r>
  <r>
    <x v="4"/>
    <x v="19"/>
    <x v="203"/>
    <x v="19"/>
    <m/>
    <m/>
  </r>
  <r>
    <x v="4"/>
    <x v="19"/>
    <x v="204"/>
    <x v="20"/>
    <m/>
    <m/>
  </r>
  <r>
    <x v="4"/>
    <x v="19"/>
    <x v="205"/>
    <x v="78"/>
    <m/>
    <m/>
  </r>
  <r>
    <x v="4"/>
    <x v="19"/>
    <x v="207"/>
    <x v="32"/>
    <m/>
    <m/>
  </r>
  <r>
    <x v="4"/>
    <x v="19"/>
    <x v="208"/>
    <x v="53"/>
    <m/>
    <m/>
  </r>
  <r>
    <x v="4"/>
    <x v="19"/>
    <x v="209"/>
    <x v="20"/>
    <m/>
    <m/>
  </r>
  <r>
    <x v="4"/>
    <x v="19"/>
    <x v="314"/>
    <x v="12"/>
    <m/>
    <m/>
  </r>
  <r>
    <x v="4"/>
    <x v="19"/>
    <x v="210"/>
    <x v="277"/>
    <m/>
    <m/>
  </r>
  <r>
    <x v="4"/>
    <x v="19"/>
    <x v="211"/>
    <x v="28"/>
    <m/>
    <m/>
  </r>
  <r>
    <x v="4"/>
    <x v="19"/>
    <x v="212"/>
    <x v="69"/>
    <m/>
    <m/>
  </r>
  <r>
    <x v="4"/>
    <x v="19"/>
    <x v="213"/>
    <x v="20"/>
    <m/>
    <m/>
  </r>
  <r>
    <x v="4"/>
    <x v="19"/>
    <x v="68"/>
    <x v="31"/>
    <m/>
    <m/>
  </r>
  <r>
    <x v="4"/>
    <x v="19"/>
    <x v="214"/>
    <x v="29"/>
    <m/>
    <m/>
  </r>
  <r>
    <x v="4"/>
    <x v="19"/>
    <x v="215"/>
    <x v="0"/>
    <m/>
    <m/>
  </r>
  <r>
    <x v="4"/>
    <x v="19"/>
    <x v="216"/>
    <x v="50"/>
    <m/>
    <m/>
  </r>
  <r>
    <x v="4"/>
    <x v="19"/>
    <x v="299"/>
    <x v="28"/>
    <m/>
    <m/>
  </r>
  <r>
    <x v="4"/>
    <x v="19"/>
    <x v="217"/>
    <x v="8"/>
    <m/>
    <m/>
  </r>
  <r>
    <x v="4"/>
    <x v="19"/>
    <x v="218"/>
    <x v="31"/>
    <m/>
    <m/>
  </r>
  <r>
    <x v="4"/>
    <x v="19"/>
    <x v="219"/>
    <x v="21"/>
    <m/>
    <m/>
  </r>
  <r>
    <x v="4"/>
    <x v="19"/>
    <x v="220"/>
    <x v="66"/>
    <m/>
    <m/>
  </r>
  <r>
    <x v="4"/>
    <x v="19"/>
    <x v="221"/>
    <x v="1"/>
    <m/>
    <m/>
  </r>
  <r>
    <x v="4"/>
    <x v="19"/>
    <x v="222"/>
    <x v="67"/>
    <m/>
    <m/>
  </r>
  <r>
    <x v="4"/>
    <x v="19"/>
    <x v="224"/>
    <x v="22"/>
    <m/>
    <m/>
  </r>
  <r>
    <x v="4"/>
    <x v="19"/>
    <x v="225"/>
    <x v="2"/>
    <m/>
    <m/>
  </r>
  <r>
    <x v="4"/>
    <x v="19"/>
    <x v="300"/>
    <x v="25"/>
    <m/>
    <m/>
  </r>
  <r>
    <x v="4"/>
    <x v="19"/>
    <x v="186"/>
    <x v="54"/>
    <s v="Electric"/>
    <m/>
  </r>
  <r>
    <x v="4"/>
    <x v="19"/>
    <x v="187"/>
    <x v="16"/>
    <s v="Electric"/>
    <m/>
  </r>
  <r>
    <x v="4"/>
    <x v="19"/>
    <x v="188"/>
    <x v="67"/>
    <s v="Electric"/>
    <m/>
  </r>
  <r>
    <x v="4"/>
    <x v="19"/>
    <x v="189"/>
    <x v="25"/>
    <s v="Electric"/>
    <m/>
  </r>
  <r>
    <x v="4"/>
    <x v="19"/>
    <x v="312"/>
    <x v="60"/>
    <m/>
    <m/>
  </r>
  <r>
    <x v="4"/>
    <x v="19"/>
    <x v="351"/>
    <x v="16"/>
    <m/>
    <s v="Janesville Street Railway Co."/>
  </r>
  <r>
    <x v="4"/>
    <x v="19"/>
    <x v="313"/>
    <x v="300"/>
    <m/>
    <m/>
  </r>
  <r>
    <x v="4"/>
    <x v="19"/>
    <x v="191"/>
    <x v="33"/>
    <s v="Electric"/>
    <m/>
  </r>
  <r>
    <x v="4"/>
    <x v="19"/>
    <x v="192"/>
    <x v="50"/>
    <s v="Electric"/>
    <m/>
  </r>
  <r>
    <x v="4"/>
    <x v="19"/>
    <x v="193"/>
    <x v="161"/>
    <s v="Electric"/>
    <m/>
  </r>
  <r>
    <x v="4"/>
    <x v="19"/>
    <x v="194"/>
    <x v="19"/>
    <s v="Electric"/>
    <m/>
  </r>
  <r>
    <x v="4"/>
    <x v="19"/>
    <x v="195"/>
    <x v="69"/>
    <s v="Electric"/>
    <m/>
  </r>
  <r>
    <x v="4"/>
    <x v="19"/>
    <x v="197"/>
    <x v="24"/>
    <m/>
    <m/>
  </r>
  <r>
    <x v="4"/>
    <x v="19"/>
    <x v="198"/>
    <x v="113"/>
    <m/>
    <m/>
  </r>
  <r>
    <x v="4"/>
    <x v="5"/>
    <x v="44"/>
    <x v="164"/>
    <m/>
    <m/>
  </r>
  <r>
    <x v="4"/>
    <x v="5"/>
    <x v="45"/>
    <x v="428"/>
    <m/>
    <m/>
  </r>
  <r>
    <x v="4"/>
    <x v="5"/>
    <x v="47"/>
    <x v="172"/>
    <m/>
    <m/>
  </r>
  <r>
    <x v="4"/>
    <x v="5"/>
    <x v="49"/>
    <x v="9"/>
    <m/>
    <m/>
  </r>
  <r>
    <x v="4"/>
    <x v="5"/>
    <x v="50"/>
    <x v="143"/>
    <m/>
    <m/>
  </r>
  <r>
    <x v="4"/>
    <x v="5"/>
    <x v="51"/>
    <x v="368"/>
    <m/>
    <m/>
  </r>
  <r>
    <x v="4"/>
    <x v="5"/>
    <x v="239"/>
    <x v="176"/>
    <m/>
    <m/>
  </r>
  <r>
    <x v="4"/>
    <x v="5"/>
    <x v="52"/>
    <x v="28"/>
    <m/>
    <m/>
  </r>
  <r>
    <x v="4"/>
    <x v="5"/>
    <x v="54"/>
    <x v="28"/>
    <m/>
    <m/>
  </r>
  <r>
    <x v="4"/>
    <x v="6"/>
    <x v="56"/>
    <x v="429"/>
    <m/>
    <s v="Bridgeport Traction Co"/>
  </r>
  <r>
    <x v="4"/>
    <x v="6"/>
    <x v="240"/>
    <x v="178"/>
    <m/>
    <s v="Bristol &amp; Plainville Tramway Co"/>
  </r>
  <r>
    <x v="4"/>
    <x v="6"/>
    <x v="57"/>
    <x v="179"/>
    <m/>
    <s v="Danbury &amp; Bethel Street Railway Co"/>
  </r>
  <r>
    <x v="4"/>
    <x v="6"/>
    <x v="58"/>
    <x v="430"/>
    <m/>
    <s v="Derby Street Railway Co"/>
  </r>
  <r>
    <x v="4"/>
    <x v="6"/>
    <x v="59"/>
    <x v="431"/>
    <m/>
    <s v="Hartford Street Railway Co"/>
  </r>
  <r>
    <x v="4"/>
    <x v="6"/>
    <x v="59"/>
    <x v="143"/>
    <m/>
    <s v="Hartford, Manchester &amp; Rockville Tramway Co"/>
  </r>
  <r>
    <x v="4"/>
    <x v="6"/>
    <x v="59"/>
    <x v="5"/>
    <m/>
    <s v="Farmington Street Railway Co"/>
  </r>
  <r>
    <x v="4"/>
    <x v="6"/>
    <x v="60"/>
    <x v="10"/>
    <m/>
    <s v="Meriden Electric Railway Co"/>
  </r>
  <r>
    <x v="4"/>
    <x v="6"/>
    <x v="60"/>
    <x v="21"/>
    <m/>
    <s v="Meriden, Southington &amp; Compounce Tramway Co"/>
  </r>
  <r>
    <x v="4"/>
    <x v="6"/>
    <x v="32"/>
    <x v="432"/>
    <m/>
    <s v="Montville Street Railway Co"/>
  </r>
  <r>
    <x v="4"/>
    <x v="6"/>
    <x v="61"/>
    <x v="432"/>
    <m/>
    <s v="Fair Haven &amp; Westville Railway Co"/>
  </r>
  <r>
    <x v="4"/>
    <x v="6"/>
    <x v="32"/>
    <x v="183"/>
    <m/>
    <s v="New London Street Railway Co "/>
  </r>
  <r>
    <x v="4"/>
    <x v="6"/>
    <x v="63"/>
    <x v="184"/>
    <m/>
    <s v="Norwich Street Railway Co"/>
  </r>
  <r>
    <x v="4"/>
    <x v="6"/>
    <x v="338"/>
    <x v="41"/>
    <m/>
    <s v="People's Tramway Co"/>
  </r>
  <r>
    <x v="4"/>
    <x v="6"/>
    <x v="32"/>
    <x v="307"/>
    <m/>
    <s v="Stamford Street Railroad Co"/>
  </r>
  <r>
    <x v="4"/>
    <x v="6"/>
    <x v="32"/>
    <x v="45"/>
    <m/>
    <s v="Torrington &amp; Winchester Street Railway Co"/>
  </r>
  <r>
    <x v="4"/>
    <x v="6"/>
    <x v="32"/>
    <x v="433"/>
    <m/>
    <s v="Milford Street Railway Co"/>
  </r>
  <r>
    <x v="4"/>
    <x v="6"/>
    <x v="32"/>
    <x v="434"/>
    <m/>
    <s v="Manufacturers’ Street Railway Co"/>
  </r>
  <r>
    <x v="4"/>
    <x v="6"/>
    <x v="32"/>
    <x v="50"/>
    <m/>
    <s v="N o rw a lk S tre e t R a ilw a y Co"/>
  </r>
  <r>
    <x v="4"/>
    <x v="6"/>
    <x v="32"/>
    <x v="22"/>
    <m/>
    <s v="Norwalk Tramway Co"/>
  </r>
  <r>
    <x v="4"/>
    <x v="6"/>
    <x v="32"/>
    <x v="20"/>
    <m/>
    <s v="Shelton Street Railway Co"/>
  </r>
  <r>
    <x v="4"/>
    <x v="6"/>
    <x v="32"/>
    <x v="435"/>
    <m/>
    <s v="Winchester Avenue Railroad Co"/>
  </r>
  <r>
    <x v="4"/>
    <x v="6"/>
    <x v="241"/>
    <x v="372"/>
    <m/>
    <s v="Enfield &amp; Longmeadow Electric Railway "/>
  </r>
  <r>
    <x v="4"/>
    <x v="6"/>
    <x v="32"/>
    <x v="32"/>
    <m/>
    <s v="Willimantic Railway"/>
  </r>
  <r>
    <x v="4"/>
    <x v="7"/>
    <x v="67"/>
    <x v="17"/>
    <m/>
    <s v="Fort Meade Railway Co"/>
  </r>
  <r>
    <x v="4"/>
    <x v="7"/>
    <x v="68"/>
    <x v="81"/>
    <m/>
    <s v="North Jacksonville Street Rwy"/>
  </r>
  <r>
    <x v="4"/>
    <x v="7"/>
    <x v="68"/>
    <x v="31"/>
    <m/>
    <s v="Jacksonville Railway Co"/>
  </r>
  <r>
    <x v="4"/>
    <x v="7"/>
    <x v="68"/>
    <x v="20"/>
    <m/>
    <s v="Jacksonville Main St Co"/>
  </r>
  <r>
    <x v="4"/>
    <x v="7"/>
    <x v="69"/>
    <x v="31"/>
    <m/>
    <s v="The Key West Elec Co"/>
  </r>
  <r>
    <x v="4"/>
    <x v="7"/>
    <x v="242"/>
    <x v="24"/>
    <m/>
    <s v="Pensacola Elec Co"/>
  </r>
  <r>
    <x v="4"/>
    <x v="7"/>
    <x v="70"/>
    <x v="149"/>
    <m/>
    <s v="Tampa Elec Co"/>
  </r>
  <r>
    <x v="4"/>
    <x v="7"/>
    <x v="71"/>
    <x v="19"/>
    <m/>
    <s v="Palatka &amp; Heights Rwy Co"/>
  </r>
  <r>
    <x v="4"/>
    <x v="2"/>
    <x v="22"/>
    <x v="25"/>
    <s v="Electric"/>
    <m/>
  </r>
  <r>
    <x v="4"/>
    <x v="2"/>
    <x v="243"/>
    <x v="436"/>
    <s v="Electric"/>
    <m/>
  </r>
  <r>
    <x v="4"/>
    <x v="2"/>
    <x v="23"/>
    <x v="373"/>
    <s v="Electric"/>
    <m/>
  </r>
  <r>
    <x v="4"/>
    <x v="2"/>
    <x v="244"/>
    <x v="19"/>
    <s v="Steam"/>
    <m/>
  </r>
  <r>
    <x v="4"/>
    <x v="2"/>
    <x v="244"/>
    <x v="310"/>
    <s v="Electric"/>
    <m/>
  </r>
  <r>
    <x v="4"/>
    <x v="2"/>
    <x v="30"/>
    <x v="28"/>
    <s v="Horse"/>
    <m/>
  </r>
  <r>
    <x v="4"/>
    <x v="2"/>
    <x v="31"/>
    <x v="31"/>
    <s v="Horse"/>
    <m/>
  </r>
  <r>
    <x v="4"/>
    <x v="2"/>
    <x v="24"/>
    <x v="87"/>
    <s v="Electric"/>
    <m/>
  </r>
  <r>
    <x v="4"/>
    <x v="2"/>
    <x v="25"/>
    <x v="6"/>
    <s v="Electric"/>
    <m/>
  </r>
  <r>
    <x v="4"/>
    <x v="2"/>
    <x v="26"/>
    <x v="166"/>
    <s v="Electric"/>
    <m/>
  </r>
  <r>
    <x v="4"/>
    <x v="2"/>
    <x v="26"/>
    <x v="31"/>
    <s v="Steam"/>
    <m/>
  </r>
  <r>
    <x v="4"/>
    <x v="17"/>
    <x v="180"/>
    <x v="294"/>
    <s v="Electric"/>
    <s v="Union Traction Co"/>
  </r>
  <r>
    <x v="4"/>
    <x v="17"/>
    <x v="244"/>
    <x v="6"/>
    <s v="Electric"/>
    <s v="(John S.) Crump’s Street Railway."/>
  </r>
  <r>
    <x v="4"/>
    <x v="17"/>
    <x v="181"/>
    <x v="87"/>
    <s v="Electric"/>
    <s v="Evansville Street Railway Co."/>
  </r>
  <r>
    <x v="4"/>
    <x v="17"/>
    <x v="182"/>
    <x v="277"/>
    <s v="Electric"/>
    <s v="Fort Wayne Traction Co"/>
  </r>
  <r>
    <x v="4"/>
    <x v="17"/>
    <x v="304"/>
    <x v="312"/>
    <s v="Electric"/>
    <s v="Hammond, Whiting &amp; East Chicago Electric Railway Co"/>
  </r>
  <r>
    <x v="4"/>
    <x v="17"/>
    <x v="183"/>
    <x v="437"/>
    <s v="Electric"/>
    <s v="Indianapolis Street Railway Co"/>
  </r>
  <r>
    <x v="4"/>
    <x v="17"/>
    <x v="183"/>
    <x v="50"/>
    <s v="Electric"/>
    <s v="Broad Ripple Traction Co. "/>
  </r>
  <r>
    <x v="4"/>
    <x v="17"/>
    <x v="305"/>
    <x v="28"/>
    <s v="Electric"/>
    <s v="Kokomo Street Railway Light &amp; Power Co"/>
  </r>
  <r>
    <x v="4"/>
    <x v="17"/>
    <x v="306"/>
    <x v="23"/>
    <s v="Electric"/>
    <s v="Lafayette Street Railway Co"/>
  </r>
  <r>
    <x v="4"/>
    <x v="17"/>
    <x v="307"/>
    <x v="25"/>
    <s v="Electric"/>
    <s v="Logansport Railway Co."/>
  </r>
  <r>
    <x v="4"/>
    <x v="17"/>
    <x v="191"/>
    <x v="19"/>
    <s v="Electric"/>
    <s v="Madison Light &amp; Railway Co."/>
  </r>
  <r>
    <x v="4"/>
    <x v="17"/>
    <x v="309"/>
    <x v="28"/>
    <s v="Electric"/>
    <s v="Lake Cities Electric Railway Co. "/>
  </r>
  <r>
    <x v="4"/>
    <x v="17"/>
    <x v="311"/>
    <x v="16"/>
    <s v="Electric"/>
    <s v="New Albany Railway Co."/>
  </r>
  <r>
    <x v="4"/>
    <x v="17"/>
    <x v="311"/>
    <x v="56"/>
    <s v="Electric"/>
    <s v="Highland Railroad Co."/>
  </r>
  <r>
    <x v="4"/>
    <x v="17"/>
    <x v="20"/>
    <x v="78"/>
    <s v="Electric"/>
    <s v="Richmond Traction Co"/>
  </r>
  <r>
    <x v="4"/>
    <x v="17"/>
    <x v="185"/>
    <x v="167"/>
    <s v="Electric"/>
    <s v="Terre Haute Electric Co."/>
  </r>
  <r>
    <x v="4"/>
    <x v="17"/>
    <x v="316"/>
    <x v="31"/>
    <s v="Electric"/>
    <s v="Vincennes Citizens’ Street Railway Co."/>
  </r>
  <r>
    <x v="4"/>
    <x v="17"/>
    <x v="317"/>
    <x v="31"/>
    <s v="Electric"/>
    <s v="Washington Street Railway Co."/>
  </r>
  <r>
    <x v="4"/>
    <x v="21"/>
    <x v="318"/>
    <x v="31"/>
    <s v="Electric"/>
    <m/>
  </r>
  <r>
    <x v="4"/>
    <x v="21"/>
    <x v="138"/>
    <x v="314"/>
    <s v="Electric"/>
    <m/>
  </r>
  <r>
    <x v="4"/>
    <x v="21"/>
    <x v="232"/>
    <x v="5"/>
    <s v="Electric"/>
    <m/>
  </r>
  <r>
    <x v="4"/>
    <x v="21"/>
    <x v="228"/>
    <x v="5"/>
    <s v="Electric"/>
    <m/>
  </r>
  <r>
    <x v="4"/>
    <x v="21"/>
    <x v="352"/>
    <x v="312"/>
    <s v="Electric"/>
    <m/>
  </r>
  <r>
    <x v="4"/>
    <x v="21"/>
    <x v="229"/>
    <x v="169"/>
    <s v="Electric"/>
    <m/>
  </r>
  <r>
    <x v="4"/>
    <x v="21"/>
    <x v="230"/>
    <x v="269"/>
    <s v="Electric"/>
    <m/>
  </r>
  <r>
    <x v="4"/>
    <x v="21"/>
    <x v="233"/>
    <x v="19"/>
    <s v="Electric"/>
    <m/>
  </r>
  <r>
    <x v="4"/>
    <x v="21"/>
    <x v="234"/>
    <x v="16"/>
    <s v="Electric"/>
    <m/>
  </r>
  <r>
    <x v="4"/>
    <x v="21"/>
    <x v="235"/>
    <x v="8"/>
    <s v="Electric"/>
    <m/>
  </r>
  <r>
    <x v="4"/>
    <x v="21"/>
    <x v="319"/>
    <x v="315"/>
    <s v="Electric"/>
    <m/>
  </r>
  <r>
    <x v="4"/>
    <x v="21"/>
    <x v="236"/>
    <x v="21"/>
    <s v="Electric"/>
    <m/>
  </r>
  <r>
    <x v="4"/>
    <x v="21"/>
    <x v="237"/>
    <x v="28"/>
    <s v="Electric"/>
    <m/>
  </r>
  <r>
    <x v="4"/>
    <x v="21"/>
    <x v="231"/>
    <x v="438"/>
    <s v="Electric"/>
    <m/>
  </r>
  <r>
    <x v="4"/>
    <x v="21"/>
    <x v="320"/>
    <x v="20"/>
    <s v="Electric"/>
    <m/>
  </r>
  <r>
    <x v="4"/>
    <x v="21"/>
    <x v="238"/>
    <x v="10"/>
    <s v="Electric"/>
    <m/>
  </r>
  <r>
    <x v="4"/>
    <x v="4"/>
    <x v="37"/>
    <x v="31"/>
    <m/>
    <m/>
  </r>
  <r>
    <x v="4"/>
    <x v="4"/>
    <x v="339"/>
    <x v="41"/>
    <s v="Horse"/>
    <s v="LOUISVILLE STREET RAILWAY SYSTEM"/>
  </r>
  <r>
    <x v="4"/>
    <x v="4"/>
    <x v="321"/>
    <x v="31"/>
    <m/>
    <m/>
  </r>
  <r>
    <x v="4"/>
    <x v="4"/>
    <x v="322"/>
    <x v="165"/>
    <m/>
    <m/>
  </r>
  <r>
    <x v="4"/>
    <x v="4"/>
    <x v="40"/>
    <x v="45"/>
    <m/>
    <s v="Passenger &amp; Belt Railway Co."/>
  </r>
  <r>
    <x v="4"/>
    <x v="4"/>
    <x v="339"/>
    <x v="162"/>
    <s v="Electric"/>
    <s v="LOUISVILLE STREET RAILWAY SYSTEM"/>
  </r>
  <r>
    <x v="4"/>
    <x v="4"/>
    <x v="340"/>
    <x v="19"/>
    <m/>
    <m/>
  </r>
  <r>
    <x v="4"/>
    <x v="4"/>
    <x v="341"/>
    <x v="48"/>
    <m/>
    <m/>
  </r>
  <r>
    <x v="4"/>
    <x v="4"/>
    <x v="342"/>
    <x v="23"/>
    <m/>
    <m/>
  </r>
  <r>
    <x v="4"/>
    <x v="10"/>
    <x v="76"/>
    <x v="439"/>
    <m/>
    <s v="New Orleans City Railroad Co."/>
  </r>
  <r>
    <x v="4"/>
    <x v="10"/>
    <x v="76"/>
    <x v="166"/>
    <m/>
    <s v="New Orleans &amp; Carrollton Railroad Co."/>
  </r>
  <r>
    <x v="4"/>
    <x v="10"/>
    <x v="76"/>
    <x v="318"/>
    <m/>
    <s v="St. Charles Street Railroad Co."/>
  </r>
  <r>
    <x v="4"/>
    <x v="10"/>
    <x v="76"/>
    <x v="379"/>
    <m/>
    <s v="Orleans Railroad Co."/>
  </r>
  <r>
    <x v="4"/>
    <x v="10"/>
    <x v="79"/>
    <x v="19"/>
    <m/>
    <s v="Home Electric Co."/>
  </r>
  <r>
    <x v="4"/>
    <x v="10"/>
    <x v="78"/>
    <x v="31"/>
    <m/>
    <s v="Lake Charles Street Railway Co."/>
  </r>
  <r>
    <x v="4"/>
    <x v="10"/>
    <x v="77"/>
    <x v="20"/>
    <m/>
    <s v="Shreveport City Railroad Co."/>
  </r>
  <r>
    <x v="4"/>
    <x v="10"/>
    <x v="77"/>
    <x v="27"/>
    <m/>
    <s v="Shreveport Belt Railway Co."/>
  </r>
  <r>
    <x v="4"/>
    <x v="8"/>
    <x v="73"/>
    <x v="380"/>
    <s v="Electric"/>
    <s v="The United Railways &amp; Electric Co. of Baltimore"/>
  </r>
  <r>
    <x v="4"/>
    <x v="8"/>
    <x v="75"/>
    <x v="6"/>
    <s v="Electric"/>
    <s v="Cumberland Electric Railway Co"/>
  </r>
  <r>
    <x v="4"/>
    <x v="8"/>
    <x v="246"/>
    <x v="381"/>
    <s v="Electric"/>
    <s v="Frederick &amp; Middletown Railway Co"/>
  </r>
  <r>
    <x v="4"/>
    <x v="8"/>
    <x v="246"/>
    <x v="25"/>
    <s v="Electric"/>
    <s v="Myersville &amp; Catoctin Railway Co"/>
  </r>
  <r>
    <x v="4"/>
    <x v="8"/>
    <x v="246"/>
    <x v="382"/>
    <m/>
    <s v="Frederick, Thurmont &amp; Northern Railway Co"/>
  </r>
  <r>
    <x v="4"/>
    <x v="8"/>
    <x v="247"/>
    <x v="53"/>
    <s v="Electric"/>
    <s v="Hagerstown Railway Co"/>
  </r>
  <r>
    <x v="4"/>
    <x v="9"/>
    <x v="32"/>
    <x v="19"/>
    <m/>
    <m/>
  </r>
  <r>
    <x v="4"/>
    <x v="9"/>
    <x v="32"/>
    <x v="52"/>
    <m/>
    <m/>
  </r>
  <r>
    <x v="4"/>
    <x v="9"/>
    <x v="32"/>
    <x v="171"/>
    <m/>
    <m/>
  </r>
  <r>
    <x v="4"/>
    <x v="9"/>
    <x v="32"/>
    <x v="321"/>
    <m/>
    <m/>
  </r>
  <r>
    <x v="4"/>
    <x v="9"/>
    <x v="32"/>
    <x v="29"/>
    <m/>
    <m/>
  </r>
  <r>
    <x v="4"/>
    <x v="9"/>
    <x v="32"/>
    <x v="440"/>
    <m/>
    <m/>
  </r>
  <r>
    <x v="4"/>
    <x v="9"/>
    <x v="32"/>
    <x v="229"/>
    <m/>
    <m/>
  </r>
  <r>
    <x v="4"/>
    <x v="9"/>
    <x v="32"/>
    <x v="1"/>
    <m/>
    <m/>
  </r>
  <r>
    <x v="4"/>
    <x v="9"/>
    <x v="32"/>
    <x v="144"/>
    <m/>
    <m/>
  </r>
  <r>
    <x v="4"/>
    <x v="9"/>
    <x v="32"/>
    <x v="383"/>
    <m/>
    <m/>
  </r>
  <r>
    <x v="4"/>
    <x v="9"/>
    <x v="32"/>
    <x v="1"/>
    <m/>
    <m/>
  </r>
  <r>
    <x v="4"/>
    <x v="9"/>
    <x v="32"/>
    <x v="46"/>
    <m/>
    <m/>
  </r>
  <r>
    <x v="4"/>
    <x v="9"/>
    <x v="32"/>
    <x v="441"/>
    <m/>
    <m/>
  </r>
  <r>
    <x v="4"/>
    <x v="9"/>
    <x v="32"/>
    <x v="19"/>
    <m/>
    <m/>
  </r>
  <r>
    <x v="4"/>
    <x v="9"/>
    <x v="32"/>
    <x v="56"/>
    <m/>
    <m/>
  </r>
  <r>
    <x v="4"/>
    <x v="9"/>
    <x v="32"/>
    <x v="26"/>
    <m/>
    <m/>
  </r>
  <r>
    <x v="4"/>
    <x v="9"/>
    <x v="32"/>
    <x v="82"/>
    <m/>
    <m/>
  </r>
  <r>
    <x v="4"/>
    <x v="9"/>
    <x v="32"/>
    <x v="50"/>
    <m/>
    <m/>
  </r>
  <r>
    <x v="4"/>
    <x v="9"/>
    <x v="32"/>
    <x v="16"/>
    <m/>
    <m/>
  </r>
  <r>
    <x v="4"/>
    <x v="9"/>
    <x v="32"/>
    <x v="144"/>
    <m/>
    <m/>
  </r>
  <r>
    <x v="4"/>
    <x v="9"/>
    <x v="32"/>
    <x v="5"/>
    <m/>
    <m/>
  </r>
  <r>
    <x v="4"/>
    <x v="9"/>
    <x v="32"/>
    <x v="28"/>
    <m/>
    <m/>
  </r>
  <r>
    <x v="4"/>
    <x v="9"/>
    <x v="32"/>
    <x v="6"/>
    <m/>
    <m/>
  </r>
  <r>
    <x v="4"/>
    <x v="9"/>
    <x v="32"/>
    <x v="28"/>
    <m/>
    <m/>
  </r>
  <r>
    <x v="4"/>
    <x v="9"/>
    <x v="32"/>
    <x v="23"/>
    <m/>
    <m/>
  </r>
  <r>
    <x v="4"/>
    <x v="9"/>
    <x v="32"/>
    <x v="19"/>
    <m/>
    <m/>
  </r>
  <r>
    <x v="4"/>
    <x v="9"/>
    <x v="32"/>
    <x v="291"/>
    <m/>
    <m/>
  </r>
  <r>
    <x v="4"/>
    <x v="9"/>
    <x v="32"/>
    <x v="144"/>
    <m/>
    <m/>
  </r>
  <r>
    <x v="4"/>
    <x v="9"/>
    <x v="32"/>
    <x v="9"/>
    <m/>
    <m/>
  </r>
  <r>
    <x v="4"/>
    <x v="9"/>
    <x v="32"/>
    <x v="21"/>
    <m/>
    <m/>
  </r>
  <r>
    <x v="4"/>
    <x v="3"/>
    <x v="344"/>
    <x v="442"/>
    <m/>
    <m/>
  </r>
  <r>
    <x v="4"/>
    <x v="3"/>
    <x v="32"/>
    <x v="20"/>
    <m/>
    <s v="Clinton Street Railway Co."/>
  </r>
  <r>
    <x v="4"/>
    <x v="3"/>
    <x v="32"/>
    <x v="34"/>
    <m/>
    <s v="Hannibal Railway Co."/>
  </r>
  <r>
    <x v="4"/>
    <x v="3"/>
    <x v="33"/>
    <x v="207"/>
    <m/>
    <s v="Metropolitan Street Railway Co."/>
  </r>
  <r>
    <x v="4"/>
    <x v="3"/>
    <x v="33"/>
    <x v="188"/>
    <m/>
    <s v="Brooklyn Avenue Railway Co."/>
  </r>
  <r>
    <x v="4"/>
    <x v="3"/>
    <x v="33"/>
    <x v="29"/>
    <m/>
    <s v="Kansas City—Leavenworth Railway Co."/>
  </r>
  <r>
    <x v="4"/>
    <x v="3"/>
    <x v="33"/>
    <x v="28"/>
    <m/>
    <s v="East side electric Railway Co."/>
  </r>
  <r>
    <x v="4"/>
    <x v="3"/>
    <x v="40"/>
    <x v="20"/>
    <m/>
    <s v="Lexington Street Railway Co."/>
  </r>
  <r>
    <x v="4"/>
    <x v="3"/>
    <x v="343"/>
    <x v="157"/>
    <m/>
    <s v="St Joseph Railway, Light, Heat &amp; Power Co."/>
  </r>
  <r>
    <x v="4"/>
    <x v="3"/>
    <x v="324"/>
    <x v="157"/>
    <m/>
    <s v="Southwest Missouri Electric Railway Co"/>
  </r>
  <r>
    <x v="4"/>
    <x v="3"/>
    <x v="250"/>
    <x v="52"/>
    <m/>
    <s v="Sedalia Electric &amp; Railway Co."/>
  </r>
  <r>
    <x v="4"/>
    <x v="3"/>
    <x v="224"/>
    <x v="324"/>
    <m/>
    <s v="Springfield Traction Co."/>
  </r>
  <r>
    <x v="4"/>
    <x v="3"/>
    <x v="325"/>
    <x v="35"/>
    <m/>
    <s v="Citizens Street Railway Co."/>
  </r>
  <r>
    <x v="4"/>
    <x v="3"/>
    <x v="36"/>
    <x v="442"/>
    <m/>
    <s v="United Railways Co. of St. Louis"/>
  </r>
  <r>
    <x v="4"/>
    <x v="3"/>
    <x v="36"/>
    <x v="325"/>
    <m/>
    <s v="Baden &amp; St. Lonis Railroad"/>
  </r>
  <r>
    <x v="4"/>
    <x v="3"/>
    <x v="36"/>
    <x v="326"/>
    <m/>
    <s v="Cass Avenue &amp; Fair Grounds Railway Co."/>
  </r>
  <r>
    <x v="4"/>
    <x v="3"/>
    <x v="36"/>
    <x v="327"/>
    <m/>
    <s v="Citizens’ Railway Co."/>
  </r>
  <r>
    <x v="4"/>
    <x v="3"/>
    <x v="36"/>
    <x v="124"/>
    <m/>
    <s v="Forest Park, Laclede Avenue &amp; Fourth Street Railway Co."/>
  </r>
  <r>
    <x v="4"/>
    <x v="3"/>
    <x v="36"/>
    <x v="31"/>
    <m/>
    <s v="Fourth Street &amp; Arsenal Railway Co."/>
  </r>
  <r>
    <x v="4"/>
    <x v="3"/>
    <x v="36"/>
    <x v="443"/>
    <m/>
    <s v="Jefferson Avenue Railroad Co."/>
  </r>
  <r>
    <x v="4"/>
    <x v="3"/>
    <x v="36"/>
    <x v="46"/>
    <m/>
    <s v="Lindell Railway Co."/>
  </r>
  <r>
    <x v="4"/>
    <x v="3"/>
    <x v="36"/>
    <x v="444"/>
    <m/>
    <s v="Midland Street Railway Co."/>
  </r>
  <r>
    <x v="4"/>
    <x v="3"/>
    <x v="36"/>
    <x v="113"/>
    <m/>
    <s v="Missouri Railroad Co."/>
  </r>
  <r>
    <x v="4"/>
    <x v="3"/>
    <x v="36"/>
    <x v="445"/>
    <m/>
    <s v="People’s Railroad Co."/>
  </r>
  <r>
    <x v="4"/>
    <x v="3"/>
    <x v="36"/>
    <x v="445"/>
    <m/>
    <s v="St. Louis County Street Railway Co."/>
  </r>
  <r>
    <x v="4"/>
    <x v="3"/>
    <x v="36"/>
    <x v="56"/>
    <m/>
    <s v="St. Louis &amp; East St. Louis Electric Railway Co"/>
  </r>
  <r>
    <x v="4"/>
    <x v="3"/>
    <x v="36"/>
    <x v="144"/>
    <m/>
    <s v="St. Louis &amp; Kirkwood Railroad Co."/>
  </r>
  <r>
    <x v="4"/>
    <x v="3"/>
    <x v="36"/>
    <x v="10"/>
    <m/>
    <s v="St. Louis &amp; Meramec River Railroad Co."/>
  </r>
  <r>
    <x v="4"/>
    <x v="3"/>
    <x v="36"/>
    <x v="446"/>
    <m/>
    <s v="St. Louis Railroad Co."/>
  </r>
  <r>
    <x v="4"/>
    <x v="3"/>
    <x v="36"/>
    <x v="305"/>
    <m/>
    <s v="St. Louis &amp; Suburban Railway Co."/>
  </r>
  <r>
    <x v="4"/>
    <x v="3"/>
    <x v="36"/>
    <x v="447"/>
    <m/>
    <s v="Southern Electric Railway Co."/>
  </r>
  <r>
    <x v="4"/>
    <x v="3"/>
    <x v="36"/>
    <x v="448"/>
    <m/>
    <s v="Union Depot Railway Co."/>
  </r>
  <r>
    <x v="4"/>
    <x v="3"/>
    <x v="36"/>
    <x v="449"/>
    <m/>
    <s v="Delmnr Avenue &amp; Clajton Railway Co."/>
  </r>
  <r>
    <x v="4"/>
    <x v="3"/>
    <x v="36"/>
    <x v="20"/>
    <m/>
    <s v="S t Louis County Street Railway Co."/>
  </r>
  <r>
    <x v="4"/>
    <x v="3"/>
    <x v="36"/>
    <x v="56"/>
    <m/>
    <s v="St. Louis. Clayton &amp; Creve Coeur Lake Railroad Co."/>
  </r>
  <r>
    <x v="4"/>
    <x v="0"/>
    <x v="0"/>
    <x v="149"/>
    <m/>
    <s v="Altantic Coast Electric Railroad"/>
  </r>
  <r>
    <x v="4"/>
    <x v="0"/>
    <x v="1"/>
    <x v="1"/>
    <m/>
    <s v="West Jersey &amp; Seashore R. R. Co"/>
  </r>
  <r>
    <x v="4"/>
    <x v="0"/>
    <x v="1"/>
    <x v="1"/>
    <m/>
    <s v="Alantie City Electric Railways"/>
  </r>
  <r>
    <x v="4"/>
    <x v="0"/>
    <x v="252"/>
    <x v="10"/>
    <m/>
    <s v="The Bridgeton &amp; Milliville Traction Co"/>
  </r>
  <r>
    <x v="4"/>
    <x v="0"/>
    <x v="326"/>
    <x v="33"/>
    <m/>
    <s v="Brigantine Trasportation Co"/>
  </r>
  <r>
    <x v="4"/>
    <x v="0"/>
    <x v="138"/>
    <x v="209"/>
    <m/>
    <s v="Burlington &amp; Mount Holly Traction Railway Co."/>
  </r>
  <r>
    <x v="4"/>
    <x v="0"/>
    <x v="3"/>
    <x v="324"/>
    <m/>
    <s v="Camden &amp; Suburban Railway"/>
  </r>
  <r>
    <x v="4"/>
    <x v="0"/>
    <x v="3"/>
    <x v="80"/>
    <m/>
    <s v="Camden Horse Railroad"/>
  </r>
  <r>
    <x v="4"/>
    <x v="0"/>
    <x v="3"/>
    <x v="450"/>
    <m/>
    <s v="Camden Gloueester &amp; Woodbury Railway"/>
  </r>
  <r>
    <x v="4"/>
    <x v="0"/>
    <x v="4"/>
    <x v="7"/>
    <m/>
    <s v="Cape May, Delaware BAY &amp; Sewll's Pelay Railroad Co"/>
  </r>
  <r>
    <x v="4"/>
    <x v="0"/>
    <x v="5"/>
    <x v="8"/>
    <m/>
    <s v="Elizabeht Street Railway Co."/>
  </r>
  <r>
    <x v="4"/>
    <x v="0"/>
    <x v="254"/>
    <x v="451"/>
    <m/>
    <s v="New Jerry Electric Railway Co."/>
  </r>
  <r>
    <x v="4"/>
    <x v="0"/>
    <x v="6"/>
    <x v="452"/>
    <m/>
    <s v="North Jersey Street Railway Co.11"/>
  </r>
  <r>
    <x v="4"/>
    <x v="0"/>
    <x v="7"/>
    <x v="332"/>
    <m/>
    <s v="North Hudson County Railway"/>
  </r>
  <r>
    <x v="4"/>
    <x v="0"/>
    <x v="8"/>
    <x v="8"/>
    <m/>
    <s v="Keyport &amp; Matawan Street Railroad Co."/>
  </r>
  <r>
    <x v="4"/>
    <x v="0"/>
    <x v="353"/>
    <x v="453"/>
    <m/>
    <s v="Long Branch Electric Railway Co."/>
  </r>
  <r>
    <x v="4"/>
    <x v="0"/>
    <x v="9"/>
    <x v="213"/>
    <m/>
    <s v="Millville Traction Co"/>
  </r>
  <r>
    <x v="4"/>
    <x v="0"/>
    <x v="10"/>
    <x v="255"/>
    <m/>
    <s v="Mount Holly Street Rilway"/>
  </r>
  <r>
    <x v="4"/>
    <x v="0"/>
    <x v="11"/>
    <x v="387"/>
    <m/>
    <s v="New Brunswlek City Railway"/>
  </r>
  <r>
    <x v="4"/>
    <x v="0"/>
    <x v="11"/>
    <x v="5"/>
    <m/>
    <s v="New Brunswick City Railway Co"/>
  </r>
  <r>
    <x v="4"/>
    <x v="0"/>
    <x v="11"/>
    <x v="28"/>
    <m/>
    <s v="The New York &amp; Philadephia Traction Co"/>
  </r>
  <r>
    <x v="4"/>
    <x v="0"/>
    <x v="327"/>
    <x v="16"/>
    <m/>
    <s v="Ocrean City Electric Railway Co."/>
  </r>
  <r>
    <x v="4"/>
    <x v="0"/>
    <x v="12"/>
    <x v="41"/>
    <m/>
    <s v="Orange Mountain Traction cO"/>
  </r>
  <r>
    <x v="4"/>
    <x v="0"/>
    <x v="12"/>
    <x v="166"/>
    <m/>
    <s v="Orange Mountain Traction cO"/>
  </r>
  <r>
    <x v="4"/>
    <x v="0"/>
    <x v="12"/>
    <x v="25"/>
    <m/>
    <s v="South Orange &amp; Maplewood Traction Co"/>
  </r>
  <r>
    <x v="4"/>
    <x v="0"/>
    <x v="13"/>
    <x v="166"/>
    <m/>
    <s v="Paterson Railay Co"/>
  </r>
  <r>
    <x v="4"/>
    <x v="0"/>
    <x v="13"/>
    <x v="21"/>
    <m/>
    <s v="Paterson Central Electric Railroad Co"/>
  </r>
  <r>
    <x v="4"/>
    <x v="0"/>
    <x v="13"/>
    <x v="21"/>
    <m/>
    <s v="Paterson Horse Railroad Co"/>
  </r>
  <r>
    <x v="4"/>
    <x v="0"/>
    <x v="14"/>
    <x v="215"/>
    <m/>
    <s v="Phillpsburg Horse Car Railraod Co"/>
  </r>
  <r>
    <x v="4"/>
    <x v="0"/>
    <x v="328"/>
    <x v="33"/>
    <m/>
    <s v="Flainfield Street Railway Co"/>
  </r>
  <r>
    <x v="4"/>
    <x v="0"/>
    <x v="256"/>
    <x v="19"/>
    <m/>
    <s v="Bay Head &amp; Point pleasant Street Railraod Co."/>
  </r>
  <r>
    <x v="4"/>
    <x v="0"/>
    <x v="257"/>
    <x v="21"/>
    <m/>
    <s v="The Railway Electric co"/>
  </r>
  <r>
    <x v="4"/>
    <x v="0"/>
    <x v="258"/>
    <x v="22"/>
    <m/>
    <s v="Atlantic Highland, Red Bank &amp; Long Branch Electric Railway Co."/>
  </r>
  <r>
    <x v="4"/>
    <x v="0"/>
    <x v="269"/>
    <x v="52"/>
    <m/>
    <s v="Camden &amp; Trenton Railway Co"/>
  </r>
  <r>
    <x v="4"/>
    <x v="0"/>
    <x v="16"/>
    <x v="32"/>
    <m/>
    <s v="Newark &amp; Hackenack Tractoion Co"/>
  </r>
  <r>
    <x v="4"/>
    <x v="0"/>
    <x v="17"/>
    <x v="80"/>
    <m/>
    <s v="Trenton Street Railway Co"/>
  </r>
  <r>
    <x v="4"/>
    <x v="0"/>
    <x v="329"/>
    <x v="33"/>
    <m/>
    <s v="Bergea County Traction Co"/>
  </r>
  <r>
    <x v="4"/>
    <x v="0"/>
    <x v="259"/>
    <x v="216"/>
    <m/>
    <s v="Woodbridge &amp; Sewarea Electric Street Railway Co"/>
  </r>
  <r>
    <x v="4"/>
    <x v="11"/>
    <x v="28"/>
    <x v="200"/>
    <s v="Electric"/>
    <s v="United Traction Co."/>
  </r>
  <r>
    <x v="4"/>
    <x v="11"/>
    <x v="80"/>
    <x v="216"/>
    <s v="Electric"/>
    <s v="Amsterdam Street Railroad"/>
  </r>
  <r>
    <x v="4"/>
    <x v="11"/>
    <x v="81"/>
    <x v="454"/>
    <s v="Electric"/>
    <s v="Auburn City Railroad Co. "/>
  </r>
  <r>
    <x v="4"/>
    <x v="11"/>
    <x v="345"/>
    <x v="81"/>
    <s v="Electric"/>
    <s v="The Ballston Terminal Railroad Co."/>
  </r>
  <r>
    <x v="4"/>
    <x v="11"/>
    <x v="330"/>
    <x v="336"/>
    <s v="Electric"/>
    <s v="Buffalo, Bellevue &amp; Lancaster Railway Co."/>
  </r>
  <r>
    <x v="4"/>
    <x v="11"/>
    <x v="83"/>
    <x v="455"/>
    <s v="Electric"/>
    <s v="Binghamton Railroad Co. "/>
  </r>
  <r>
    <x v="4"/>
    <x v="11"/>
    <x v="84"/>
    <x v="456"/>
    <s v="Electric"/>
    <s v="Brooklyn Heights R. R. Co."/>
  </r>
  <r>
    <x v="4"/>
    <x v="11"/>
    <x v="84"/>
    <x v="207"/>
    <s v="Electric"/>
    <s v="Nassan Electric Railroad Co. (Brooklyn)"/>
  </r>
  <r>
    <x v="4"/>
    <x v="11"/>
    <x v="84"/>
    <x v="390"/>
    <s v="Electric"/>
    <s v="Brooklyn, Queens Co. &amp; Suburban R. R. Co."/>
  </r>
  <r>
    <x v="4"/>
    <x v="11"/>
    <x v="84"/>
    <x v="457"/>
    <s v="Electric"/>
    <s v="Coney Island &amp; Brooklyn R. R. Co."/>
  </r>
  <r>
    <x v="4"/>
    <x v="11"/>
    <x v="84"/>
    <x v="392"/>
    <s v="Electric"/>
    <s v="Sea Beach Railway Co. "/>
  </r>
  <r>
    <x v="4"/>
    <x v="11"/>
    <x v="84"/>
    <x v="96"/>
    <s v="Electric"/>
    <s v="The Long Island Electric Railway Co."/>
  </r>
  <r>
    <x v="4"/>
    <x v="11"/>
    <x v="84"/>
    <x v="35"/>
    <s v="Electric"/>
    <s v="Van Brunt St. &amp; Erie Basin R. R. Co."/>
  </r>
  <r>
    <x v="4"/>
    <x v="11"/>
    <x v="85"/>
    <x v="458"/>
    <s v="Electric"/>
    <s v="Buffalo Railway Co."/>
  </r>
  <r>
    <x v="4"/>
    <x v="11"/>
    <x v="85"/>
    <x v="342"/>
    <s v="Electric"/>
    <s v="Crosstown Street Railway Co. of Buffalo"/>
  </r>
  <r>
    <x v="4"/>
    <x v="11"/>
    <x v="85"/>
    <x v="459"/>
    <s v="Electric"/>
    <s v="Buffalo Traction Co."/>
  </r>
  <r>
    <x v="4"/>
    <x v="11"/>
    <x v="85"/>
    <x v="80"/>
    <s v="Electric"/>
    <s v="Buffalo &amp; Niagra Falls Electric Railway Co."/>
  </r>
  <r>
    <x v="4"/>
    <x v="11"/>
    <x v="85"/>
    <x v="336"/>
    <s v="Electric"/>
    <s v="Buffalo, Bellevue &amp; Lancaster Railway Co."/>
  </r>
  <r>
    <x v="4"/>
    <x v="11"/>
    <x v="85"/>
    <x v="460"/>
    <s v="Electric"/>
    <s v="Buffalo &amp; Lockport Railway Co. "/>
  </r>
  <r>
    <x v="4"/>
    <x v="11"/>
    <x v="85"/>
    <x v="461"/>
    <s v="Electric"/>
    <s v="The Niagra Falls &amp; Suspension Bridge Railway Co."/>
  </r>
  <r>
    <x v="4"/>
    <x v="11"/>
    <x v="85"/>
    <x v="12"/>
    <s v="Electric"/>
    <s v="Niagra Falls, Park &amp; River Railway Co. "/>
  </r>
  <r>
    <x v="4"/>
    <x v="11"/>
    <x v="85"/>
    <x v="82"/>
    <s v="Electric"/>
    <s v="Niagra Falls, Whirlpool &amp; Northern Railway Co."/>
  </r>
  <r>
    <x v="4"/>
    <x v="11"/>
    <x v="85"/>
    <x v="41"/>
    <s v="Electric"/>
    <s v="Buffalo, Tonawanda &amp; Niagra Falls Electric Railroad"/>
  </r>
  <r>
    <x v="4"/>
    <x v="11"/>
    <x v="86"/>
    <x v="20"/>
    <s v="Electric"/>
    <s v="Canandigua Electric Light &amp; Railroad Co."/>
  </r>
  <r>
    <x v="4"/>
    <x v="11"/>
    <x v="87"/>
    <x v="17"/>
    <s v="Horse"/>
    <s v="Pelham Park Railroad Co."/>
  </r>
  <r>
    <x v="4"/>
    <x v="11"/>
    <x v="87"/>
    <x v="56"/>
    <s v="Horse"/>
    <s v="City Island Railroad"/>
  </r>
  <r>
    <x v="4"/>
    <x v="11"/>
    <x v="346"/>
    <x v="462"/>
    <s v="Electric"/>
    <s v="Corning &amp; Painted Street Railway"/>
  </r>
  <r>
    <x v="4"/>
    <x v="11"/>
    <x v="88"/>
    <x v="344"/>
    <s v="Electric"/>
    <s v="Cortland &amp; Homer Horse Railroad Co."/>
  </r>
  <r>
    <x v="4"/>
    <x v="11"/>
    <x v="89"/>
    <x v="226"/>
    <s v="Horse"/>
    <s v="Deerfield &amp; Utica Railroad Co. "/>
  </r>
  <r>
    <x v="4"/>
    <x v="11"/>
    <x v="90"/>
    <x v="371"/>
    <s v="Electric"/>
    <s v="Elmira &amp; Horseheads Railway Co. "/>
  </r>
  <r>
    <x v="4"/>
    <x v="11"/>
    <x v="90"/>
    <x v="395"/>
    <s v="Electric"/>
    <s v="West Side Railroad Co. "/>
  </r>
  <r>
    <x v="4"/>
    <x v="11"/>
    <x v="91"/>
    <x v="40"/>
    <s v="Electric"/>
    <s v="Citizens' Street Railroad Co."/>
  </r>
  <r>
    <x v="4"/>
    <x v="11"/>
    <x v="91"/>
    <x v="19"/>
    <s v="Electric"/>
    <s v="Fishkill Electric Railway Co. "/>
  </r>
  <r>
    <x v="4"/>
    <x v="11"/>
    <x v="93"/>
    <x v="104"/>
    <s v="Electric"/>
    <s v="Dunkirk &amp; Fredonia Railroad Co."/>
  </r>
  <r>
    <x v="4"/>
    <x v="11"/>
    <x v="331"/>
    <x v="34"/>
    <s v="Electric"/>
    <s v="Buffalo, Gardenville &amp; Ebenezer Railway Co. "/>
  </r>
  <r>
    <x v="4"/>
    <x v="11"/>
    <x v="261"/>
    <x v="346"/>
    <s v="Electric"/>
    <s v="Geneva, Waterloo, Seneca Falls &amp; Cayuga Lake Traction Co."/>
  </r>
  <r>
    <x v="4"/>
    <x v="11"/>
    <x v="95"/>
    <x v="41"/>
    <s v="Electric"/>
    <s v="Glen Falls, Sandy Hill &amp; Fort Edward Street Railway Co."/>
  </r>
  <r>
    <x v="4"/>
    <x v="11"/>
    <x v="96"/>
    <x v="463"/>
    <s v="Electric"/>
    <s v="Fonda, Johnstown &amp; Gloversville Railroad Co."/>
  </r>
  <r>
    <x v="4"/>
    <x v="11"/>
    <x v="262"/>
    <x v="314"/>
    <s v="Electric"/>
    <s v="Hoosick Railway Co."/>
  </r>
  <r>
    <x v="4"/>
    <x v="11"/>
    <x v="97"/>
    <x v="231"/>
    <s v="Electric"/>
    <s v="The Hornellsville Electric Railway Co."/>
  </r>
  <r>
    <x v="4"/>
    <x v="11"/>
    <x v="97"/>
    <x v="34"/>
    <s v="Electric"/>
    <s v="Hornellsville &amp; Canisteo Railway Co."/>
  </r>
  <r>
    <x v="4"/>
    <x v="11"/>
    <x v="98"/>
    <x v="80"/>
    <s v="Electric"/>
    <s v="Albany &amp; Hudson Railway &amp; Power Co. "/>
  </r>
  <r>
    <x v="4"/>
    <x v="11"/>
    <x v="99"/>
    <x v="20"/>
    <s v="Electric"/>
    <s v="Huntington Railroad Co."/>
  </r>
  <r>
    <x v="4"/>
    <x v="11"/>
    <x v="100"/>
    <x v="71"/>
    <s v="Electric"/>
    <s v="Ithaca Street Railway Co."/>
  </r>
  <r>
    <x v="4"/>
    <x v="11"/>
    <x v="101"/>
    <x v="464"/>
    <s v="Electric"/>
    <s v="The Jamestown Street Railway Co."/>
  </r>
  <r>
    <x v="4"/>
    <x v="11"/>
    <x v="102"/>
    <x v="465"/>
    <s v="Electric"/>
    <s v="Kingston City Railroad Co."/>
  </r>
  <r>
    <x v="4"/>
    <x v="11"/>
    <x v="102"/>
    <x v="31"/>
    <s v="Electric"/>
    <s v="Colonial City Traction Co."/>
  </r>
  <r>
    <x v="4"/>
    <x v="11"/>
    <x v="104"/>
    <x v="17"/>
    <s v="Horse"/>
    <s v="The Larchmont Horse Railway Co."/>
  </r>
  <r>
    <x v="4"/>
    <x v="11"/>
    <x v="263"/>
    <x v="466"/>
    <s v="Electric"/>
    <s v="Lewiston &amp; Yongston Frontier Railroad Co."/>
  </r>
  <r>
    <x v="4"/>
    <x v="11"/>
    <x v="106"/>
    <x v="396"/>
    <s v="Electric"/>
    <s v="New York &amp; Queens County Railway Co."/>
  </r>
  <r>
    <x v="4"/>
    <x v="11"/>
    <x v="107"/>
    <x v="286"/>
    <s v="Electric"/>
    <s v="Middletown-Goshen Traction Co."/>
  </r>
  <r>
    <x v="4"/>
    <x v="11"/>
    <x v="108"/>
    <x v="28"/>
    <s v="Electric"/>
    <s v="Herkimer, Mohawk, Ilion &amp; Frankfort Electric Railway Co."/>
  </r>
  <r>
    <x v="4"/>
    <x v="11"/>
    <x v="109"/>
    <x v="1"/>
    <s v="Electric"/>
    <s v="Newburgh Electric Railway Co."/>
  </r>
  <r>
    <x v="4"/>
    <x v="11"/>
    <x v="332"/>
    <x v="467"/>
    <s v="Electric"/>
    <s v="New Paltx &amp; Walkill Valley Railroad Co."/>
  </r>
  <r>
    <x v="4"/>
    <x v="11"/>
    <x v="111"/>
    <x v="468"/>
    <s v="Horse"/>
    <s v="Central Crosstown R. R. Co."/>
  </r>
  <r>
    <x v="4"/>
    <x v="11"/>
    <x v="111"/>
    <x v="397"/>
    <s v="Horse"/>
    <s v="Dry Dock, E. Broadway &amp; Battery R. R. Co."/>
  </r>
  <r>
    <x v="4"/>
    <x v="11"/>
    <x v="111"/>
    <x v="240"/>
    <s v="Horse"/>
    <s v="42nd St., Manhattanville &amp; St. M. Ave. Ry. Co."/>
  </r>
  <r>
    <x v="4"/>
    <x v="11"/>
    <x v="111"/>
    <x v="469"/>
    <s v="Electric"/>
    <s v="Metropolitan Street Railway Co."/>
  </r>
  <r>
    <x v="4"/>
    <x v="11"/>
    <x v="111"/>
    <x v="350"/>
    <s v="Horse"/>
    <s v="Metropolitan Street Railway Co."/>
  </r>
  <r>
    <x v="4"/>
    <x v="11"/>
    <x v="111"/>
    <x v="242"/>
    <s v="Cable"/>
    <s v="Metropolitan Street Railway Co."/>
  </r>
  <r>
    <x v="4"/>
    <x v="11"/>
    <x v="111"/>
    <x v="305"/>
    <s v="Cable"/>
    <s v="The Third Ave. R. R. Co."/>
  </r>
  <r>
    <x v="4"/>
    <x v="11"/>
    <x v="111"/>
    <x v="351"/>
    <s v="Horse"/>
    <s v="Thirty-fourth Street Crosstown Railway"/>
  </r>
  <r>
    <x v="4"/>
    <x v="11"/>
    <x v="111"/>
    <x v="398"/>
    <s v="Electric"/>
    <s v="Union Ry. Co"/>
  </r>
  <r>
    <x v="4"/>
    <x v="11"/>
    <x v="111"/>
    <x v="470"/>
    <s v="Electric"/>
    <s v="Westchester Electric R. R. Co."/>
  </r>
  <r>
    <x v="4"/>
    <x v="11"/>
    <x v="113"/>
    <x v="5"/>
    <s v="Electric"/>
    <s v="Ogdensburg Street Railway Co."/>
  </r>
  <r>
    <x v="4"/>
    <x v="11"/>
    <x v="114"/>
    <x v="471"/>
    <s v="Electric"/>
    <s v="Olean Street Railway Co."/>
  </r>
  <r>
    <x v="4"/>
    <x v="11"/>
    <x v="115"/>
    <x v="17"/>
    <s v="Horse"/>
    <s v="Oneida Railway Co."/>
  </r>
  <r>
    <x v="4"/>
    <x v="11"/>
    <x v="116"/>
    <x v="189"/>
    <s v="Electric"/>
    <s v="Oneonta &amp; Otega Valley Railway Co. "/>
  </r>
  <r>
    <x v="4"/>
    <x v="11"/>
    <x v="117"/>
    <x v="253"/>
    <s v="Electric"/>
    <s v="Oswego Street Railway Co."/>
  </r>
  <r>
    <x v="4"/>
    <x v="11"/>
    <x v="347"/>
    <x v="395"/>
    <s v="Electric"/>
    <s v="Pann Van, Keuka Park &amp; Branchport Railway"/>
  </r>
  <r>
    <x v="4"/>
    <x v="11"/>
    <x v="265"/>
    <x v="6"/>
    <s v="Electric"/>
    <s v="Plattsburgh Traction Co."/>
  </r>
  <r>
    <x v="4"/>
    <x v="11"/>
    <x v="354"/>
    <x v="394"/>
    <s v="Electric"/>
    <s v="Port Chester Street Railway Co. "/>
  </r>
  <r>
    <x v="4"/>
    <x v="11"/>
    <x v="333"/>
    <x v="400"/>
    <s v="Electric"/>
    <s v="Port Jervis Electric Street Railway Co. "/>
  </r>
  <r>
    <x v="4"/>
    <x v="11"/>
    <x v="118"/>
    <x v="1"/>
    <s v="Electric"/>
    <s v="City Railroad of Poughkeepsie"/>
  </r>
  <r>
    <x v="4"/>
    <x v="11"/>
    <x v="119"/>
    <x v="34"/>
    <s v="Electric"/>
    <s v="Irondequolt Park Railroad Co."/>
  </r>
  <r>
    <x v="4"/>
    <x v="11"/>
    <x v="119"/>
    <x v="472"/>
    <s v="Electric"/>
    <s v="Rochester Railway Co."/>
  </r>
  <r>
    <x v="4"/>
    <x v="11"/>
    <x v="119"/>
    <x v="473"/>
    <s v="Electric"/>
    <s v="Rochester &amp; Irondequoit Railroad Co."/>
  </r>
  <r>
    <x v="4"/>
    <x v="11"/>
    <x v="119"/>
    <x v="189"/>
    <s v="Electric"/>
    <s v="Rochester, Charlotte &amp; Manitou Co."/>
  </r>
  <r>
    <x v="4"/>
    <x v="11"/>
    <x v="120"/>
    <x v="105"/>
    <s v="Electric"/>
    <s v="Rockaway Electric railway Co. "/>
  </r>
  <r>
    <x v="4"/>
    <x v="11"/>
    <x v="25"/>
    <x v="124"/>
    <s v="Horse"/>
    <s v="Rome City Street Railway Co."/>
  </r>
  <r>
    <x v="4"/>
    <x v="11"/>
    <x v="121"/>
    <x v="474"/>
    <s v="Electric"/>
    <s v="Saratoga Traction Co."/>
  </r>
  <r>
    <x v="4"/>
    <x v="11"/>
    <x v="122"/>
    <x v="16"/>
    <s v="Electric"/>
    <s v="Schenectady Railway Co."/>
  </r>
  <r>
    <x v="4"/>
    <x v="11"/>
    <x v="266"/>
    <x v="257"/>
    <s v="Cable"/>
    <s v="Sea Cliff Inclined Cable Railway Co."/>
  </r>
  <r>
    <x v="4"/>
    <x v="11"/>
    <x v="124"/>
    <x v="292"/>
    <s v="Electric"/>
    <s v="Ossining Electric Railway Co."/>
  </r>
  <r>
    <x v="4"/>
    <x v="11"/>
    <x v="125"/>
    <x v="277"/>
    <s v="Electric"/>
    <s v="Staten Island Electric Railroad Co."/>
  </r>
  <r>
    <x v="4"/>
    <x v="11"/>
    <x v="125"/>
    <x v="12"/>
    <s v="Electric"/>
    <s v="Staten Island Midland Railroad Co."/>
  </r>
  <r>
    <x v="4"/>
    <x v="11"/>
    <x v="126"/>
    <x v="475"/>
    <s v="Electric"/>
    <s v="Syracuse Rapid Transit Railway Co."/>
  </r>
  <r>
    <x v="4"/>
    <x v="11"/>
    <x v="126"/>
    <x v="355"/>
    <s v="Electric"/>
    <s v="East Side Traction Co."/>
  </r>
  <r>
    <x v="4"/>
    <x v="11"/>
    <x v="126"/>
    <x v="29"/>
    <s v="Electric"/>
    <s v="Syracuse &amp; Suburban Railroad Co. "/>
  </r>
  <r>
    <x v="4"/>
    <x v="11"/>
    <x v="127"/>
    <x v="476"/>
    <s v="Electric"/>
    <s v="Stillwater &amp; Mechiesville Street Railway Co."/>
  </r>
  <r>
    <x v="4"/>
    <x v="11"/>
    <x v="129"/>
    <x v="41"/>
    <s v="Electric"/>
    <s v="Troy &amp; New England Railroad Co."/>
  </r>
  <r>
    <x v="4"/>
    <x v="11"/>
    <x v="130"/>
    <x v="477"/>
    <s v="Electric"/>
    <s v="Utica Belt Line Street Railroad Co."/>
  </r>
  <r>
    <x v="4"/>
    <x v="11"/>
    <x v="130"/>
    <x v="65"/>
    <s v="Electric"/>
    <s v="Utica &amp; Mohawk Railroad Co."/>
  </r>
  <r>
    <x v="4"/>
    <x v="11"/>
    <x v="131"/>
    <x v="6"/>
    <s v="Electric"/>
    <s v="Watertown &amp; Brownsville Street Railway Co."/>
  </r>
  <r>
    <x v="4"/>
    <x v="11"/>
    <x v="267"/>
    <x v="33"/>
    <s v="Electric"/>
    <s v="Black River Traction Co. "/>
  </r>
  <r>
    <x v="4"/>
    <x v="11"/>
    <x v="268"/>
    <x v="478"/>
    <s v="Electric"/>
    <s v="Tarrytown, White Plans &amp; MamaroneckRailway Co."/>
  </r>
  <r>
    <x v="4"/>
    <x v="11"/>
    <x v="132"/>
    <x v="27"/>
    <s v="Electric"/>
    <s v="Buffalo &amp; Williamsville Electric Railway Co."/>
  </r>
  <r>
    <x v="4"/>
    <x v="11"/>
    <x v="133"/>
    <x v="479"/>
    <s v="Electric"/>
    <s v="The Yonkers Railroad Co."/>
  </r>
  <r>
    <x v="4"/>
    <x v="12"/>
    <x v="134"/>
    <x v="480"/>
    <m/>
    <m/>
  </r>
  <r>
    <x v="4"/>
    <x v="12"/>
    <x v="135"/>
    <x v="481"/>
    <m/>
    <m/>
  </r>
  <r>
    <x v="4"/>
    <x v="12"/>
    <x v="136"/>
    <x v="176"/>
    <m/>
    <m/>
  </r>
  <r>
    <x v="4"/>
    <x v="12"/>
    <x v="137"/>
    <x v="19"/>
    <m/>
    <m/>
  </r>
  <r>
    <x v="4"/>
    <x v="14"/>
    <x v="348"/>
    <x v="406"/>
    <m/>
    <m/>
  </r>
  <r>
    <x v="4"/>
    <x v="14"/>
    <x v="141"/>
    <x v="34"/>
    <m/>
    <m/>
  </r>
  <r>
    <x v="4"/>
    <x v="14"/>
    <x v="142"/>
    <x v="34"/>
    <s v="Horse"/>
    <s v="Fresno Railroad Co."/>
  </r>
  <r>
    <x v="4"/>
    <x v="14"/>
    <x v="142"/>
    <x v="19"/>
    <s v="Horse"/>
    <s v="Fresno, Belmont &amp; Yosemite Railroad Co"/>
  </r>
  <r>
    <x v="4"/>
    <x v="14"/>
    <x v="143"/>
    <x v="482"/>
    <s v="Electric"/>
    <s v="Los Angeles Railway Co"/>
  </r>
  <r>
    <x v="4"/>
    <x v="14"/>
    <x v="143"/>
    <x v="483"/>
    <s v="Electric"/>
    <s v="Los Angeles-Pacific Railroad Co "/>
  </r>
  <r>
    <x v="4"/>
    <x v="14"/>
    <x v="143"/>
    <x v="16"/>
    <s v="Steam"/>
    <s v="Los Angeles-Pacific Railroad Co "/>
  </r>
  <r>
    <x v="4"/>
    <x v="14"/>
    <x v="143"/>
    <x v="25"/>
    <s v="Horse"/>
    <s v="Los Angeles-Pacific Railroad Co "/>
  </r>
  <r>
    <x v="4"/>
    <x v="14"/>
    <x v="143"/>
    <x v="126"/>
    <s v="Cable"/>
    <s v="Temple Street Cable Railway Co."/>
  </r>
  <r>
    <x v="4"/>
    <x v="14"/>
    <x v="143"/>
    <x v="359"/>
    <m/>
    <s v="Pacific Electric Railway Co. succesor to Main &amp; Fifth Streets Railway Co."/>
  </r>
  <r>
    <x v="4"/>
    <x v="14"/>
    <x v="143"/>
    <x v="113"/>
    <s v="Electric"/>
    <s v="Los Angeles Traction Co."/>
  </r>
  <r>
    <x v="4"/>
    <x v="14"/>
    <x v="144"/>
    <x v="19"/>
    <m/>
    <m/>
  </r>
  <r>
    <x v="4"/>
    <x v="14"/>
    <x v="145"/>
    <x v="31"/>
    <m/>
    <m/>
  </r>
  <r>
    <x v="4"/>
    <x v="14"/>
    <x v="146"/>
    <x v="484"/>
    <m/>
    <m/>
  </r>
  <r>
    <x v="4"/>
    <x v="14"/>
    <x v="147"/>
    <x v="361"/>
    <m/>
    <m/>
  </r>
  <r>
    <x v="4"/>
    <x v="14"/>
    <x v="148"/>
    <x v="410"/>
    <m/>
    <m/>
  </r>
  <r>
    <x v="4"/>
    <x v="14"/>
    <x v="151"/>
    <x v="485"/>
    <m/>
    <m/>
  </r>
  <r>
    <x v="4"/>
    <x v="14"/>
    <x v="269"/>
    <x v="41"/>
    <m/>
    <m/>
  </r>
  <r>
    <x v="4"/>
    <x v="14"/>
    <x v="152"/>
    <x v="269"/>
    <m/>
    <s v="Sacramento Electric, Gas &amp; Railway Co"/>
  </r>
  <r>
    <x v="4"/>
    <x v="14"/>
    <x v="270"/>
    <x v="270"/>
    <m/>
    <m/>
  </r>
  <r>
    <x v="4"/>
    <x v="14"/>
    <x v="153"/>
    <x v="10"/>
    <s v="Electric"/>
    <s v="San Diego Electric Railway Co"/>
  </r>
  <r>
    <x v="4"/>
    <x v="14"/>
    <x v="153"/>
    <x v="5"/>
    <s v="Steam"/>
    <s v="San Diego, Old Town &amp; Pacific Beach Railroad Co. "/>
  </r>
  <r>
    <x v="4"/>
    <x v="14"/>
    <x v="154"/>
    <x v="4"/>
    <s v="Cable"/>
    <s v="California Street Cable Railroad Co"/>
  </r>
  <r>
    <x v="4"/>
    <x v="14"/>
    <x v="154"/>
    <x v="21"/>
    <s v="Cable"/>
    <s v="Geary Street Park &amp; Ocean Railroad Co."/>
  </r>
  <r>
    <x v="4"/>
    <x v="14"/>
    <x v="154"/>
    <x v="411"/>
    <s v="Cable"/>
    <s v="Market Street Railway Co. "/>
  </r>
  <r>
    <x v="4"/>
    <x v="14"/>
    <x v="154"/>
    <x v="33"/>
    <s v="Horse"/>
    <s v="Market Street Railway Co. "/>
  </r>
  <r>
    <x v="4"/>
    <x v="14"/>
    <x v="154"/>
    <x v="486"/>
    <s v="Steam"/>
    <s v="Market Street Railway Co. "/>
  </r>
  <r>
    <x v="4"/>
    <x v="14"/>
    <x v="154"/>
    <x v="487"/>
    <s v="Electric"/>
    <s v="Market Street Railway Co. "/>
  </r>
  <r>
    <x v="4"/>
    <x v="14"/>
    <x v="154"/>
    <x v="50"/>
    <s v="Cable"/>
    <s v="Presidio &amp; Ferries Railroad Co"/>
  </r>
  <r>
    <x v="4"/>
    <x v="14"/>
    <x v="154"/>
    <x v="56"/>
    <s v="Horse"/>
    <s v="Presidio &amp; Ferries Railroad Co"/>
  </r>
  <r>
    <x v="4"/>
    <x v="14"/>
    <x v="154"/>
    <x v="56"/>
    <s v="Steam"/>
    <s v="Presidio &amp; Ferries Railroad Co"/>
  </r>
  <r>
    <x v="4"/>
    <x v="14"/>
    <x v="154"/>
    <x v="87"/>
    <s v="Electric"/>
    <s v="San Francisco &amp; San Mateo electric Railway Co- "/>
  </r>
  <r>
    <x v="4"/>
    <x v="14"/>
    <x v="154"/>
    <x v="4"/>
    <s v="Cable"/>
    <s v="Sutter Street Railway Co."/>
  </r>
  <r>
    <x v="4"/>
    <x v="14"/>
    <x v="154"/>
    <x v="17"/>
    <s v="Horse"/>
    <s v="Sutter Street Railway Co."/>
  </r>
  <r>
    <x v="4"/>
    <x v="14"/>
    <x v="154"/>
    <x v="275"/>
    <s v="Electric"/>
    <s v="Sutro Railroad Co."/>
  </r>
  <r>
    <x v="4"/>
    <x v="14"/>
    <x v="155"/>
    <x v="21"/>
    <s v="Steam"/>
    <s v="Alum Rock Railroad Co."/>
  </r>
  <r>
    <x v="4"/>
    <x v="14"/>
    <x v="155"/>
    <x v="32"/>
    <s v="Electric"/>
    <s v="San Jose &amp; Santa Clara Railroad Co."/>
  </r>
  <r>
    <x v="4"/>
    <x v="14"/>
    <x v="155"/>
    <x v="24"/>
    <s v="Electric"/>
    <s v="San Jose Railroad Co."/>
  </r>
  <r>
    <x v="4"/>
    <x v="14"/>
    <x v="156"/>
    <x v="35"/>
    <m/>
    <m/>
  </r>
  <r>
    <x v="4"/>
    <x v="14"/>
    <x v="334"/>
    <x v="25"/>
    <m/>
    <m/>
  </r>
  <r>
    <x v="4"/>
    <x v="14"/>
    <x v="157"/>
    <x v="16"/>
    <m/>
    <m/>
  </r>
  <r>
    <x v="4"/>
    <x v="14"/>
    <x v="158"/>
    <x v="21"/>
    <m/>
    <m/>
  </r>
  <r>
    <x v="4"/>
    <x v="14"/>
    <x v="159"/>
    <x v="48"/>
    <m/>
    <m/>
  </r>
  <r>
    <x v="4"/>
    <x v="14"/>
    <x v="160"/>
    <x v="32"/>
    <s v="Electric"/>
    <s v="Stockton Electric Railway Co."/>
  </r>
  <r>
    <x v="4"/>
    <x v="15"/>
    <x v="162"/>
    <x v="16"/>
    <m/>
    <m/>
  </r>
  <r>
    <x v="4"/>
    <x v="15"/>
    <x v="163"/>
    <x v="488"/>
    <m/>
    <m/>
  </r>
  <r>
    <x v="4"/>
    <x v="15"/>
    <x v="164"/>
    <x v="25"/>
    <m/>
    <m/>
  </r>
  <r>
    <x v="4"/>
    <x v="15"/>
    <x v="165"/>
    <x v="186"/>
    <m/>
    <m/>
  </r>
  <r>
    <x v="4"/>
    <x v="15"/>
    <x v="166"/>
    <x v="35"/>
    <m/>
    <m/>
  </r>
  <r>
    <x v="4"/>
    <x v="15"/>
    <x v="167"/>
    <x v="21"/>
    <m/>
    <m/>
  </r>
  <r>
    <x v="4"/>
    <x v="15"/>
    <x v="168"/>
    <x v="19"/>
    <m/>
    <m/>
  </r>
  <r>
    <x v="4"/>
    <x v="15"/>
    <x v="169"/>
    <x v="296"/>
    <m/>
    <m/>
  </r>
  <r>
    <x v="4"/>
    <x v="15"/>
    <x v="170"/>
    <x v="416"/>
    <m/>
    <m/>
  </r>
  <r>
    <x v="4"/>
    <x v="15"/>
    <x v="171"/>
    <x v="489"/>
    <m/>
    <m/>
  </r>
  <r>
    <x v="4"/>
    <x v="22"/>
    <x v="271"/>
    <x v="53"/>
    <s v="Electric"/>
    <m/>
  </r>
  <r>
    <x v="4"/>
    <x v="22"/>
    <x v="355"/>
    <x v="321"/>
    <s v="Electric"/>
    <m/>
  </r>
  <r>
    <x v="4"/>
    <x v="22"/>
    <x v="275"/>
    <x v="50"/>
    <s v="Horse"/>
    <m/>
  </r>
  <r>
    <x v="4"/>
    <x v="22"/>
    <x v="276"/>
    <x v="281"/>
    <s v="Electric"/>
    <m/>
  </r>
  <r>
    <x v="4"/>
    <x v="22"/>
    <x v="277"/>
    <x v="8"/>
    <s v="Horse"/>
    <m/>
  </r>
  <r>
    <x v="4"/>
    <x v="22"/>
    <x v="278"/>
    <x v="419"/>
    <s v="Electric"/>
    <m/>
  </r>
  <r>
    <x v="4"/>
    <x v="22"/>
    <x v="279"/>
    <x v="18"/>
    <s v="Electric"/>
    <m/>
  </r>
  <r>
    <x v="4"/>
    <x v="22"/>
    <x v="280"/>
    <x v="283"/>
    <s v="Electric"/>
    <m/>
  </r>
  <r>
    <x v="4"/>
    <x v="22"/>
    <x v="281"/>
    <x v="14"/>
    <s v="Horse"/>
    <m/>
  </r>
  <r>
    <x v="4"/>
    <x v="22"/>
    <x v="282"/>
    <x v="34"/>
    <s v="Horse"/>
    <m/>
  </r>
  <r>
    <x v="4"/>
    <x v="22"/>
    <x v="283"/>
    <x v="284"/>
    <s v="Electric"/>
    <m/>
  </r>
  <r>
    <x v="4"/>
    <x v="22"/>
    <x v="284"/>
    <x v="19"/>
    <s v="Horse"/>
    <m/>
  </r>
  <r>
    <x v="4"/>
    <x v="22"/>
    <x v="284"/>
    <x v="34"/>
    <s v="Electric"/>
    <m/>
  </r>
  <r>
    <x v="4"/>
    <x v="22"/>
    <x v="285"/>
    <x v="365"/>
    <s v="Electric"/>
    <m/>
  </r>
  <r>
    <x v="4"/>
    <x v="22"/>
    <x v="286"/>
    <x v="8"/>
    <s v="Horse"/>
    <m/>
  </r>
  <r>
    <x v="4"/>
    <x v="22"/>
    <x v="287"/>
    <x v="19"/>
    <s v="Horse"/>
    <m/>
  </r>
  <r>
    <x v="4"/>
    <x v="13"/>
    <x v="349"/>
    <x v="21"/>
    <m/>
    <m/>
  </r>
  <r>
    <x v="4"/>
    <x v="13"/>
    <x v="288"/>
    <x v="33"/>
    <m/>
    <m/>
  </r>
  <r>
    <x v="4"/>
    <x v="13"/>
    <x v="289"/>
    <x v="31"/>
    <m/>
    <m/>
  </r>
  <r>
    <x v="4"/>
    <x v="13"/>
    <x v="138"/>
    <x v="23"/>
    <m/>
    <m/>
  </r>
  <r>
    <x v="4"/>
    <x v="13"/>
    <x v="139"/>
    <x v="33"/>
    <m/>
    <m/>
  </r>
  <r>
    <x v="4"/>
    <x v="13"/>
    <x v="224"/>
    <x v="21"/>
    <m/>
    <m/>
  </r>
  <r>
    <x v="4"/>
    <x v="13"/>
    <x v="335"/>
    <x v="32"/>
    <m/>
    <m/>
  </r>
  <r>
    <x v="4"/>
    <x v="1"/>
    <x v="290"/>
    <x v="68"/>
    <m/>
    <s v="Washington, Alexandria &amp; Mt. Vernon Electric Railway Co"/>
  </r>
  <r>
    <x v="4"/>
    <x v="1"/>
    <x v="336"/>
    <x v="20"/>
    <m/>
    <s v="The Berkley Street Railway Co."/>
  </r>
  <r>
    <x v="4"/>
    <x v="1"/>
    <x v="291"/>
    <x v="8"/>
    <m/>
    <s v="Piedmont Improvement &amp; Construction Co"/>
  </r>
  <r>
    <x v="4"/>
    <x v="1"/>
    <x v="207"/>
    <x v="214"/>
    <m/>
    <s v="Danville Street Car Co."/>
  </r>
  <r>
    <x v="4"/>
    <x v="1"/>
    <x v="292"/>
    <x v="5"/>
    <m/>
    <s v="Hampton &amp; Old Point Railway Co."/>
  </r>
  <r>
    <x v="4"/>
    <x v="1"/>
    <x v="293"/>
    <x v="67"/>
    <m/>
    <s v="Norfolk Street Railroad Co"/>
  </r>
  <r>
    <x v="4"/>
    <x v="1"/>
    <x v="293"/>
    <x v="78"/>
    <m/>
    <s v="Norfolk &amp; Ocean View Railroad Co."/>
  </r>
  <r>
    <x v="4"/>
    <x v="1"/>
    <x v="293"/>
    <x v="1"/>
    <m/>
    <s v="Norfolk &amp; Atlantic Terminal Co"/>
  </r>
  <r>
    <x v="4"/>
    <x v="1"/>
    <x v="293"/>
    <x v="33"/>
    <m/>
    <s v="Port Norfolk Electric Railway Co"/>
  </r>
  <r>
    <x v="4"/>
    <x v="1"/>
    <x v="18"/>
    <x v="25"/>
    <m/>
    <s v="Lynchburg Electric Railway &amp; Light Co."/>
  </r>
  <r>
    <x v="4"/>
    <x v="1"/>
    <x v="18"/>
    <x v="16"/>
    <m/>
    <s v="Lynchburg &amp; Rivermont Street Railway Co."/>
  </r>
  <r>
    <x v="4"/>
    <x v="1"/>
    <x v="19"/>
    <x v="81"/>
    <m/>
    <s v="Petersburg Street Railway Co."/>
  </r>
  <r>
    <x v="4"/>
    <x v="1"/>
    <x v="337"/>
    <x v="78"/>
    <m/>
    <s v="Portsmouth Street Railway Co."/>
  </r>
  <r>
    <x v="4"/>
    <x v="1"/>
    <x v="20"/>
    <x v="420"/>
    <m/>
    <s v="Richmond Passenger &amp; Power Co."/>
  </r>
  <r>
    <x v="4"/>
    <x v="1"/>
    <x v="20"/>
    <x v="314"/>
    <m/>
    <s v="Richmond Traction Co."/>
  </r>
  <r>
    <x v="4"/>
    <x v="1"/>
    <x v="350"/>
    <x v="35"/>
    <m/>
    <s v="Radford Water Power Co."/>
  </r>
  <r>
    <x v="4"/>
    <x v="1"/>
    <x v="294"/>
    <x v="24"/>
    <m/>
    <s v="Roanoke Street Railway Co."/>
  </r>
  <r>
    <x v="4"/>
    <x v="1"/>
    <x v="295"/>
    <x v="21"/>
    <m/>
    <s v="City Street Car Co."/>
  </r>
  <r>
    <x v="4"/>
    <x v="16"/>
    <x v="172"/>
    <x v="16"/>
    <m/>
    <m/>
  </r>
  <r>
    <x v="4"/>
    <x v="16"/>
    <x v="173"/>
    <x v="143"/>
    <m/>
    <m/>
  </r>
  <r>
    <x v="4"/>
    <x v="16"/>
    <x v="174"/>
    <x v="19"/>
    <m/>
    <m/>
  </r>
  <r>
    <x v="4"/>
    <x v="16"/>
    <x v="296"/>
    <x v="19"/>
    <m/>
    <m/>
  </r>
  <r>
    <x v="4"/>
    <x v="16"/>
    <x v="175"/>
    <x v="23"/>
    <m/>
    <s v="Pacific Northeast Traction"/>
  </r>
  <r>
    <x v="4"/>
    <x v="16"/>
    <x v="175"/>
    <x v="34"/>
    <m/>
    <s v="PugetSound Traction L&amp;P"/>
  </r>
  <r>
    <x v="4"/>
    <x v="16"/>
    <x v="175"/>
    <x v="53"/>
    <m/>
    <s v="Seattle Munic St.Ry."/>
  </r>
  <r>
    <x v="4"/>
    <x v="16"/>
    <x v="175"/>
    <x v="490"/>
    <m/>
    <s v="Seattle &amp; Rainer Valley Railway"/>
  </r>
  <r>
    <x v="4"/>
    <x v="16"/>
    <x v="176"/>
    <x v="491"/>
    <m/>
    <s v="Spokane &amp; Inland"/>
  </r>
  <r>
    <x v="4"/>
    <x v="16"/>
    <x v="176"/>
    <x v="172"/>
    <m/>
    <s v="Washingtou Water"/>
  </r>
  <r>
    <x v="4"/>
    <x v="16"/>
    <x v="177"/>
    <x v="492"/>
    <m/>
    <s v="Pacific Traction"/>
  </r>
  <r>
    <x v="4"/>
    <x v="16"/>
    <x v="177"/>
    <x v="113"/>
    <m/>
    <s v="Puget Sound Elec. Ry."/>
  </r>
  <r>
    <x v="4"/>
    <x v="16"/>
    <x v="178"/>
    <x v="20"/>
    <m/>
    <m/>
  </r>
  <r>
    <x v="4"/>
    <x v="16"/>
    <x v="179"/>
    <x v="19"/>
    <m/>
    <m/>
  </r>
  <r>
    <x v="4"/>
    <x v="20"/>
    <x v="302"/>
    <x v="20"/>
    <m/>
    <s v="Astoria Street Railway Co."/>
  </r>
  <r>
    <x v="4"/>
    <x v="20"/>
    <x v="226"/>
    <x v="11"/>
    <m/>
    <s v="Portland Ry. Co."/>
  </r>
  <r>
    <x v="4"/>
    <x v="20"/>
    <x v="226"/>
    <x v="422"/>
    <m/>
    <s v="City &amp; Suburban Railway Co."/>
  </r>
  <r>
    <x v="4"/>
    <x v="20"/>
    <x v="226"/>
    <x v="290"/>
    <m/>
    <s v="Portland &amp; Oregon City Ry. Co."/>
  </r>
  <r>
    <x v="4"/>
    <x v="20"/>
    <x v="226"/>
    <x v="19"/>
    <m/>
    <s v="Portland Traction Co."/>
  </r>
  <r>
    <x v="4"/>
    <x v="20"/>
    <x v="226"/>
    <x v="10"/>
    <m/>
    <s v="East Side Railway Co."/>
  </r>
  <r>
    <x v="4"/>
    <x v="20"/>
    <x v="226"/>
    <x v="14"/>
    <m/>
    <s v="City &amp; West Portland Park Motor Co. "/>
  </r>
  <r>
    <x v="4"/>
    <x v="20"/>
    <x v="227"/>
    <x v="5"/>
    <m/>
    <s v="Salem Light &amp; Traction Co."/>
  </r>
  <r>
    <x v="4"/>
    <x v="18"/>
    <x v="186"/>
    <x v="54"/>
    <s v="Electric"/>
    <m/>
  </r>
  <r>
    <x v="4"/>
    <x v="18"/>
    <x v="187"/>
    <x v="16"/>
    <s v="Electric"/>
    <m/>
  </r>
  <r>
    <x v="4"/>
    <x v="18"/>
    <x v="188"/>
    <x v="67"/>
    <s v="Electric"/>
    <m/>
  </r>
  <r>
    <x v="4"/>
    <x v="18"/>
    <x v="189"/>
    <x v="25"/>
    <s v="Electric"/>
    <m/>
  </r>
  <r>
    <x v="4"/>
    <x v="18"/>
    <x v="312"/>
    <x v="60"/>
    <s v="Electric"/>
    <m/>
  </r>
  <r>
    <x v="4"/>
    <x v="18"/>
    <x v="351"/>
    <x v="16"/>
    <m/>
    <s v="Janesville Street Railway Co."/>
  </r>
  <r>
    <x v="4"/>
    <x v="18"/>
    <x v="313"/>
    <x v="300"/>
    <m/>
    <m/>
  </r>
  <r>
    <x v="4"/>
    <x v="18"/>
    <x v="191"/>
    <x v="33"/>
    <s v="Electric"/>
    <m/>
  </r>
  <r>
    <x v="4"/>
    <x v="18"/>
    <x v="192"/>
    <x v="50"/>
    <s v="Electric"/>
    <m/>
  </r>
  <r>
    <x v="4"/>
    <x v="18"/>
    <x v="193"/>
    <x v="161"/>
    <s v="Electric"/>
    <m/>
  </r>
  <r>
    <x v="4"/>
    <x v="18"/>
    <x v="194"/>
    <x v="19"/>
    <s v="Electric"/>
    <m/>
  </r>
  <r>
    <x v="4"/>
    <x v="18"/>
    <x v="195"/>
    <x v="69"/>
    <s v="Electric"/>
    <m/>
  </r>
  <r>
    <x v="4"/>
    <x v="18"/>
    <x v="197"/>
    <x v="24"/>
    <m/>
    <m/>
  </r>
  <r>
    <x v="4"/>
    <x v="18"/>
    <x v="198"/>
    <x v="113"/>
    <m/>
    <m/>
  </r>
  <r>
    <x v="4"/>
    <x v="18"/>
    <x v="199"/>
    <x v="424"/>
    <m/>
    <m/>
  </r>
  <r>
    <x v="4"/>
    <x v="18"/>
    <x v="199"/>
    <x v="425"/>
    <m/>
    <s v="Milwaukee Light, Heat &amp; Traction Co."/>
  </r>
  <r>
    <x v="5"/>
    <x v="5"/>
    <x v="44"/>
    <x v="164"/>
    <m/>
    <m/>
  </r>
  <r>
    <x v="5"/>
    <x v="5"/>
    <x v="45"/>
    <x v="145"/>
    <m/>
    <m/>
  </r>
  <r>
    <x v="5"/>
    <x v="5"/>
    <x v="47"/>
    <x v="172"/>
    <m/>
    <m/>
  </r>
  <r>
    <x v="5"/>
    <x v="5"/>
    <x v="48"/>
    <x v="31"/>
    <m/>
    <m/>
  </r>
  <r>
    <x v="5"/>
    <x v="5"/>
    <x v="49"/>
    <x v="9"/>
    <m/>
    <m/>
  </r>
  <r>
    <x v="5"/>
    <x v="5"/>
    <x v="50"/>
    <x v="60"/>
    <m/>
    <m/>
  </r>
  <r>
    <x v="5"/>
    <x v="5"/>
    <x v="51"/>
    <x v="368"/>
    <m/>
    <m/>
  </r>
  <r>
    <x v="5"/>
    <x v="5"/>
    <x v="239"/>
    <x v="176"/>
    <m/>
    <m/>
  </r>
  <r>
    <x v="5"/>
    <x v="5"/>
    <x v="52"/>
    <x v="28"/>
    <m/>
    <m/>
  </r>
  <r>
    <x v="5"/>
    <x v="6"/>
    <x v="32"/>
    <x v="493"/>
    <m/>
    <s v="Connecticut Railway &amp; Lighting Co "/>
  </r>
  <r>
    <x v="5"/>
    <x v="6"/>
    <x v="32"/>
    <x v="494"/>
    <m/>
    <s v="Bristol &amp; Plainville Tramway Co"/>
  </r>
  <r>
    <x v="5"/>
    <x v="6"/>
    <x v="32"/>
    <x v="179"/>
    <m/>
    <s v="Danbury &amp; Bethel Street Railway Co"/>
  </r>
  <r>
    <x v="5"/>
    <x v="6"/>
    <x v="32"/>
    <x v="430"/>
    <m/>
    <s v="Derby Street Railway Co"/>
  </r>
  <r>
    <x v="5"/>
    <x v="6"/>
    <x v="32"/>
    <x v="495"/>
    <m/>
    <s v="Hartford Street Railway Co"/>
  </r>
  <r>
    <x v="5"/>
    <x v="6"/>
    <x v="32"/>
    <x v="143"/>
    <m/>
    <s v="Hartford, Manchester &amp; Rockville Tramway Co"/>
  </r>
  <r>
    <x v="5"/>
    <x v="6"/>
    <x v="32"/>
    <x v="496"/>
    <m/>
    <s v="Farmington Street Railway Co"/>
  </r>
  <r>
    <x v="5"/>
    <x v="6"/>
    <x v="32"/>
    <x v="80"/>
    <m/>
    <s v="Hartford &amp; Springfield Street Railway Co"/>
  </r>
  <r>
    <x v="5"/>
    <x v="6"/>
    <x v="32"/>
    <x v="497"/>
    <m/>
    <s v="Meriden Electric Railway Co"/>
  </r>
  <r>
    <x v="5"/>
    <x v="6"/>
    <x v="32"/>
    <x v="23"/>
    <m/>
    <s v="Meriden, Southington &amp; Compounce Tramway Co"/>
  </r>
  <r>
    <x v="5"/>
    <x v="6"/>
    <x v="32"/>
    <x v="498"/>
    <m/>
    <s v="Middleton Street Railway Co"/>
  </r>
  <r>
    <x v="5"/>
    <x v="6"/>
    <x v="32"/>
    <x v="499"/>
    <m/>
    <s v="Montville Street Railway Co"/>
  </r>
  <r>
    <x v="5"/>
    <x v="6"/>
    <x v="32"/>
    <x v="57"/>
    <m/>
    <s v="Fair Haven &amp; Westville Railway Co"/>
  </r>
  <r>
    <x v="5"/>
    <x v="6"/>
    <x v="32"/>
    <x v="500"/>
    <m/>
    <s v="New London Street Railway Co "/>
  </r>
  <r>
    <x v="5"/>
    <x v="6"/>
    <x v="32"/>
    <x v="184"/>
    <m/>
    <s v="Norwich Street Railway Co"/>
  </r>
  <r>
    <x v="5"/>
    <x v="6"/>
    <x v="356"/>
    <x v="501"/>
    <m/>
    <s v="People's Tramway Co"/>
  </r>
  <r>
    <x v="5"/>
    <x v="6"/>
    <x v="64"/>
    <x v="10"/>
    <m/>
    <s v="Stamford Street Railroad Co"/>
  </r>
  <r>
    <x v="5"/>
    <x v="6"/>
    <x v="357"/>
    <x v="45"/>
    <m/>
    <s v="Torrington &amp; Winchester Street Railway Co"/>
  </r>
  <r>
    <x v="5"/>
    <x v="6"/>
    <x v="32"/>
    <x v="320"/>
    <m/>
    <s v="Milford Street Railway Co"/>
  </r>
  <r>
    <x v="5"/>
    <x v="6"/>
    <x v="32"/>
    <x v="493"/>
    <m/>
    <s v="Central Railway Electric Co"/>
  </r>
  <r>
    <x v="5"/>
    <x v="6"/>
    <x v="32"/>
    <x v="502"/>
    <m/>
    <s v="Winchester Avenue Railroad Co"/>
  </r>
  <r>
    <x v="5"/>
    <x v="6"/>
    <x v="32"/>
    <x v="434"/>
    <m/>
    <s v="Manufacturers’ Street Railway Co"/>
  </r>
  <r>
    <x v="5"/>
    <x v="6"/>
    <x v="32"/>
    <x v="22"/>
    <m/>
    <s v="N o rw a lk S tre e t R a ilw a y Co"/>
  </r>
  <r>
    <x v="5"/>
    <x v="6"/>
    <x v="32"/>
    <x v="22"/>
    <m/>
    <s v="Norwalk Tramway Co"/>
  </r>
  <r>
    <x v="5"/>
    <x v="6"/>
    <x v="358"/>
    <x v="503"/>
    <m/>
    <s v="Shelton Street Railway Co"/>
  </r>
  <r>
    <x v="5"/>
    <x v="6"/>
    <x v="32"/>
    <x v="502"/>
    <m/>
    <s v="Wichester Avenue Railroad Co"/>
  </r>
  <r>
    <x v="5"/>
    <x v="6"/>
    <x v="241"/>
    <x v="372"/>
    <m/>
    <s v="Enfield &amp; Longmeadow Electric Railway "/>
  </r>
  <r>
    <x v="5"/>
    <x v="7"/>
    <x v="67"/>
    <x v="17"/>
    <m/>
    <s v="Fort Meade Railway Co"/>
  </r>
  <r>
    <x v="5"/>
    <x v="7"/>
    <x v="68"/>
    <x v="167"/>
    <m/>
    <s v="North Jacksonville Street Rwy"/>
  </r>
  <r>
    <x v="5"/>
    <x v="7"/>
    <x v="68"/>
    <x v="31"/>
    <m/>
    <s v="Jacksonville Railway Co"/>
  </r>
  <r>
    <x v="5"/>
    <x v="7"/>
    <x v="68"/>
    <x v="20"/>
    <m/>
    <s v="Jacksonville Main St Co"/>
  </r>
  <r>
    <x v="5"/>
    <x v="7"/>
    <x v="69"/>
    <x v="31"/>
    <m/>
    <s v="The Key West Elec Co"/>
  </r>
  <r>
    <x v="5"/>
    <x v="7"/>
    <x v="242"/>
    <x v="24"/>
    <m/>
    <s v="Pensacola Elec Co"/>
  </r>
  <r>
    <x v="5"/>
    <x v="7"/>
    <x v="70"/>
    <x v="149"/>
    <m/>
    <s v="Tampa Elec Co"/>
  </r>
  <r>
    <x v="5"/>
    <x v="7"/>
    <x v="71"/>
    <x v="19"/>
    <m/>
    <s v="Palatka &amp; Heights Rwy Co"/>
  </r>
  <r>
    <x v="5"/>
    <x v="2"/>
    <x v="22"/>
    <x v="25"/>
    <s v="Electric"/>
    <m/>
  </r>
  <r>
    <x v="5"/>
    <x v="2"/>
    <x v="243"/>
    <x v="504"/>
    <s v="Electric"/>
    <m/>
  </r>
  <r>
    <x v="5"/>
    <x v="2"/>
    <x v="23"/>
    <x v="505"/>
    <s v="Electric"/>
    <m/>
  </r>
  <r>
    <x v="5"/>
    <x v="2"/>
    <x v="244"/>
    <x v="19"/>
    <s v="Steam"/>
    <m/>
  </r>
  <r>
    <x v="5"/>
    <x v="2"/>
    <x v="244"/>
    <x v="310"/>
    <s v="Electric"/>
    <m/>
  </r>
  <r>
    <x v="5"/>
    <x v="2"/>
    <x v="30"/>
    <x v="28"/>
    <s v="Horse"/>
    <m/>
  </r>
  <r>
    <x v="5"/>
    <x v="2"/>
    <x v="31"/>
    <x v="31"/>
    <s v="Horse"/>
    <m/>
  </r>
  <r>
    <x v="5"/>
    <x v="2"/>
    <x v="24"/>
    <x v="87"/>
    <s v="Electric"/>
    <m/>
  </r>
  <r>
    <x v="5"/>
    <x v="2"/>
    <x v="25"/>
    <x v="6"/>
    <s v="Electric"/>
    <m/>
  </r>
  <r>
    <x v="5"/>
    <x v="2"/>
    <x v="26"/>
    <x v="9"/>
    <s v="Electric"/>
    <m/>
  </r>
  <r>
    <x v="5"/>
    <x v="2"/>
    <x v="359"/>
    <x v="19"/>
    <s v="Electric"/>
    <m/>
  </r>
  <r>
    <x v="5"/>
    <x v="19"/>
    <x v="200"/>
    <x v="506"/>
    <m/>
    <m/>
  </r>
  <r>
    <x v="5"/>
    <x v="19"/>
    <x v="297"/>
    <x v="32"/>
    <m/>
    <m/>
  </r>
  <r>
    <x v="5"/>
    <x v="19"/>
    <x v="201"/>
    <x v="10"/>
    <m/>
    <m/>
  </r>
  <r>
    <x v="5"/>
    <x v="19"/>
    <x v="298"/>
    <x v="159"/>
    <m/>
    <m/>
  </r>
  <r>
    <x v="5"/>
    <x v="19"/>
    <x v="202"/>
    <x v="45"/>
    <m/>
    <m/>
  </r>
  <r>
    <x v="5"/>
    <x v="19"/>
    <x v="203"/>
    <x v="19"/>
    <m/>
    <m/>
  </r>
  <r>
    <x v="5"/>
    <x v="19"/>
    <x v="204"/>
    <x v="20"/>
    <m/>
    <m/>
  </r>
  <r>
    <x v="5"/>
    <x v="19"/>
    <x v="205"/>
    <x v="78"/>
    <m/>
    <m/>
  </r>
  <r>
    <x v="5"/>
    <x v="19"/>
    <x v="207"/>
    <x v="32"/>
    <m/>
    <m/>
  </r>
  <r>
    <x v="5"/>
    <x v="19"/>
    <x v="208"/>
    <x v="53"/>
    <m/>
    <m/>
  </r>
  <r>
    <x v="5"/>
    <x v="19"/>
    <x v="314"/>
    <x v="10"/>
    <m/>
    <m/>
  </r>
  <r>
    <x v="5"/>
    <x v="19"/>
    <x v="210"/>
    <x v="277"/>
    <m/>
    <m/>
  </r>
  <r>
    <x v="5"/>
    <x v="19"/>
    <x v="211"/>
    <x v="28"/>
    <m/>
    <m/>
  </r>
  <r>
    <x v="5"/>
    <x v="19"/>
    <x v="212"/>
    <x v="22"/>
    <m/>
    <m/>
  </r>
  <r>
    <x v="5"/>
    <x v="19"/>
    <x v="68"/>
    <x v="31"/>
    <m/>
    <m/>
  </r>
  <r>
    <x v="5"/>
    <x v="19"/>
    <x v="214"/>
    <x v="29"/>
    <m/>
    <m/>
  </r>
  <r>
    <x v="5"/>
    <x v="19"/>
    <x v="215"/>
    <x v="0"/>
    <m/>
    <m/>
  </r>
  <r>
    <x v="5"/>
    <x v="19"/>
    <x v="216"/>
    <x v="50"/>
    <m/>
    <m/>
  </r>
  <r>
    <x v="5"/>
    <x v="19"/>
    <x v="299"/>
    <x v="21"/>
    <m/>
    <m/>
  </r>
  <r>
    <x v="5"/>
    <x v="19"/>
    <x v="217"/>
    <x v="8"/>
    <m/>
    <m/>
  </r>
  <r>
    <x v="5"/>
    <x v="19"/>
    <x v="218"/>
    <x v="31"/>
    <m/>
    <m/>
  </r>
  <r>
    <x v="5"/>
    <x v="19"/>
    <x v="219"/>
    <x v="21"/>
    <m/>
    <m/>
  </r>
  <r>
    <x v="5"/>
    <x v="19"/>
    <x v="220"/>
    <x v="66"/>
    <m/>
    <m/>
  </r>
  <r>
    <x v="5"/>
    <x v="19"/>
    <x v="221"/>
    <x v="1"/>
    <m/>
    <m/>
  </r>
  <r>
    <x v="5"/>
    <x v="19"/>
    <x v="222"/>
    <x v="67"/>
    <m/>
    <m/>
  </r>
  <r>
    <x v="5"/>
    <x v="19"/>
    <x v="224"/>
    <x v="22"/>
    <m/>
    <m/>
  </r>
  <r>
    <x v="5"/>
    <x v="19"/>
    <x v="225"/>
    <x v="2"/>
    <m/>
    <m/>
  </r>
  <r>
    <x v="5"/>
    <x v="19"/>
    <x v="300"/>
    <x v="25"/>
    <m/>
    <m/>
  </r>
  <r>
    <x v="5"/>
    <x v="17"/>
    <x v="180"/>
    <x v="507"/>
    <s v="Electric"/>
    <s v="Union Traction Co."/>
  </r>
  <r>
    <x v="5"/>
    <x v="17"/>
    <x v="244"/>
    <x v="6"/>
    <s v="Electric"/>
    <s v="(John S.) Crump’s Street Railway."/>
  </r>
  <r>
    <x v="5"/>
    <x v="17"/>
    <x v="181"/>
    <x v="149"/>
    <s v="Electric"/>
    <s v="Evansville Electric Railway Co."/>
  </r>
  <r>
    <x v="5"/>
    <x v="17"/>
    <x v="182"/>
    <x v="277"/>
    <s v="Electric"/>
    <s v="Fort Wayne Traction Co"/>
  </r>
  <r>
    <x v="5"/>
    <x v="17"/>
    <x v="304"/>
    <x v="312"/>
    <s v="Electric"/>
    <s v="Hammond, Whiting &amp; East Chicago Electric Railway Co"/>
  </r>
  <r>
    <x v="5"/>
    <x v="17"/>
    <x v="183"/>
    <x v="317"/>
    <s v="Electric"/>
    <s v="Indianapolis Street Railway Co. "/>
  </r>
  <r>
    <x v="5"/>
    <x v="17"/>
    <x v="183"/>
    <x v="50"/>
    <s v="Electric"/>
    <s v="Broad Ripple Traction Co. "/>
  </r>
  <r>
    <x v="5"/>
    <x v="17"/>
    <x v="183"/>
    <x v="1"/>
    <s v="Electric"/>
    <s v="Indianapolis &amp; Greenfield Rapid Transit Co."/>
  </r>
  <r>
    <x v="5"/>
    <x v="17"/>
    <x v="183"/>
    <x v="33"/>
    <s v="Electric"/>
    <s v="Indianapolis, Greenwood &amp; Franklin Railroad Co."/>
  </r>
  <r>
    <x v="5"/>
    <x v="17"/>
    <x v="305"/>
    <x v="28"/>
    <s v="Electric"/>
    <s v="Kokomo Street Railway Light &amp; Power Co."/>
  </r>
  <r>
    <x v="5"/>
    <x v="17"/>
    <x v="306"/>
    <x v="167"/>
    <s v="Electric"/>
    <s v="Lafayette Street Railway Co"/>
  </r>
  <r>
    <x v="5"/>
    <x v="17"/>
    <x v="307"/>
    <x v="25"/>
    <s v="Electric"/>
    <s v="Indianapolis &amp; Logansport Traction Co. "/>
  </r>
  <r>
    <x v="5"/>
    <x v="17"/>
    <x v="191"/>
    <x v="19"/>
    <s v="Electric"/>
    <s v="Madison Light &amp; Railway Co."/>
  </r>
  <r>
    <x v="5"/>
    <x v="17"/>
    <x v="309"/>
    <x v="28"/>
    <s v="Electric"/>
    <s v="Lake Cities Electric Railway Co. "/>
  </r>
  <r>
    <x v="5"/>
    <x v="17"/>
    <x v="311"/>
    <x v="16"/>
    <s v="Electric"/>
    <s v="New Albany Railway Co."/>
  </r>
  <r>
    <x v="5"/>
    <x v="17"/>
    <x v="311"/>
    <x v="56"/>
    <s v="Electric"/>
    <s v="Highland Railroad Co."/>
  </r>
  <r>
    <x v="5"/>
    <x v="17"/>
    <x v="20"/>
    <x v="78"/>
    <s v="Electric"/>
    <s v="Richmond Traction Co "/>
  </r>
  <r>
    <x v="5"/>
    <x v="17"/>
    <x v="184"/>
    <x v="508"/>
    <s v="Electric"/>
    <s v="Indiana Railway Co"/>
  </r>
  <r>
    <x v="5"/>
    <x v="17"/>
    <x v="185"/>
    <x v="305"/>
    <s v="Electric"/>
    <s v="Terre Haute Electric Co."/>
  </r>
  <r>
    <x v="5"/>
    <x v="17"/>
    <x v="316"/>
    <x v="31"/>
    <s v="Electric"/>
    <s v="Vincennes Citizens’ Street Railway Co."/>
  </r>
  <r>
    <x v="5"/>
    <x v="17"/>
    <x v="317"/>
    <x v="31"/>
    <s v="Electric"/>
    <s v="Washington Street Railway Co."/>
  </r>
  <r>
    <x v="5"/>
    <x v="21"/>
    <x v="318"/>
    <x v="28"/>
    <s v="Electric"/>
    <m/>
  </r>
  <r>
    <x v="5"/>
    <x v="21"/>
    <x v="138"/>
    <x v="314"/>
    <s v="Electric"/>
    <m/>
  </r>
  <r>
    <x v="5"/>
    <x v="21"/>
    <x v="232"/>
    <x v="5"/>
    <s v="Electric"/>
    <m/>
  </r>
  <r>
    <x v="5"/>
    <x v="21"/>
    <x v="228"/>
    <x v="5"/>
    <s v="Electric"/>
    <m/>
  </r>
  <r>
    <x v="5"/>
    <x v="21"/>
    <x v="352"/>
    <x v="268"/>
    <s v="Electric"/>
    <m/>
  </r>
  <r>
    <x v="5"/>
    <x v="21"/>
    <x v="229"/>
    <x v="382"/>
    <s v="Electric"/>
    <m/>
  </r>
  <r>
    <x v="5"/>
    <x v="21"/>
    <x v="230"/>
    <x v="29"/>
    <s v="Electric"/>
    <m/>
  </r>
  <r>
    <x v="5"/>
    <x v="21"/>
    <x v="233"/>
    <x v="19"/>
    <s v="Electric"/>
    <m/>
  </r>
  <r>
    <x v="5"/>
    <x v="21"/>
    <x v="360"/>
    <x v="8"/>
    <s v="Electric"/>
    <m/>
  </r>
  <r>
    <x v="5"/>
    <x v="21"/>
    <x v="234"/>
    <x v="16"/>
    <s v="Electric"/>
    <m/>
  </r>
  <r>
    <x v="5"/>
    <x v="21"/>
    <x v="235"/>
    <x v="8"/>
    <s v="Electric"/>
    <m/>
  </r>
  <r>
    <x v="5"/>
    <x v="21"/>
    <x v="319"/>
    <x v="315"/>
    <s v="Electric"/>
    <m/>
  </r>
  <r>
    <x v="5"/>
    <x v="21"/>
    <x v="236"/>
    <x v="21"/>
    <s v="Electric"/>
    <m/>
  </r>
  <r>
    <x v="5"/>
    <x v="21"/>
    <x v="237"/>
    <x v="50"/>
    <s v="Electric"/>
    <m/>
  </r>
  <r>
    <x v="5"/>
    <x v="21"/>
    <x v="231"/>
    <x v="438"/>
    <s v="Electric"/>
    <m/>
  </r>
  <r>
    <x v="5"/>
    <x v="21"/>
    <x v="320"/>
    <x v="20"/>
    <s v="Electric"/>
    <m/>
  </r>
  <r>
    <x v="5"/>
    <x v="21"/>
    <x v="238"/>
    <x v="29"/>
    <s v="Electric"/>
    <m/>
  </r>
  <r>
    <x v="5"/>
    <x v="4"/>
    <x v="37"/>
    <x v="31"/>
    <m/>
    <m/>
  </r>
  <r>
    <x v="5"/>
    <x v="4"/>
    <x v="321"/>
    <x v="31"/>
    <m/>
    <m/>
  </r>
  <r>
    <x v="5"/>
    <x v="4"/>
    <x v="322"/>
    <x v="165"/>
    <m/>
    <m/>
  </r>
  <r>
    <x v="5"/>
    <x v="4"/>
    <x v="40"/>
    <x v="45"/>
    <m/>
    <s v="Passenger &amp; Belt Railway Co."/>
  </r>
  <r>
    <x v="5"/>
    <x v="4"/>
    <x v="339"/>
    <x v="20"/>
    <s v="Horse"/>
    <s v="LOUISVILLE STREET RAILWAY SYSTEM"/>
  </r>
  <r>
    <x v="5"/>
    <x v="4"/>
    <x v="339"/>
    <x v="299"/>
    <s v="Electric"/>
    <s v="LOUISVILLE STREET RAILWAY SYSTEM"/>
  </r>
  <r>
    <x v="5"/>
    <x v="4"/>
    <x v="340"/>
    <x v="151"/>
    <m/>
    <m/>
  </r>
  <r>
    <x v="5"/>
    <x v="4"/>
    <x v="341"/>
    <x v="41"/>
    <m/>
    <m/>
  </r>
  <r>
    <x v="5"/>
    <x v="4"/>
    <x v="342"/>
    <x v="23"/>
    <m/>
    <m/>
  </r>
  <r>
    <x v="5"/>
    <x v="10"/>
    <x v="76"/>
    <x v="439"/>
    <m/>
    <s v="New Orleans City Railroad Co."/>
  </r>
  <r>
    <x v="5"/>
    <x v="10"/>
    <x v="76"/>
    <x v="166"/>
    <m/>
    <s v="New Orleans &amp; Carrollton Railroad Co."/>
  </r>
  <r>
    <x v="5"/>
    <x v="10"/>
    <x v="76"/>
    <x v="318"/>
    <m/>
    <s v="St. Charles Street Railroad Co."/>
  </r>
  <r>
    <x v="5"/>
    <x v="10"/>
    <x v="76"/>
    <x v="379"/>
    <m/>
    <s v="Orleans Railroad Co."/>
  </r>
  <r>
    <x v="5"/>
    <x v="10"/>
    <x v="76"/>
    <x v="41"/>
    <m/>
    <s v="Orleans &amp; Jefferson Railway Co."/>
  </r>
  <r>
    <x v="5"/>
    <x v="10"/>
    <x v="79"/>
    <x v="19"/>
    <m/>
    <s v="Home Electric Co."/>
  </r>
  <r>
    <x v="5"/>
    <x v="10"/>
    <x v="78"/>
    <x v="31"/>
    <m/>
    <s v="Lake Charles Street Railway Co."/>
  </r>
  <r>
    <x v="5"/>
    <x v="10"/>
    <x v="77"/>
    <x v="81"/>
    <m/>
    <s v="Shreveport City Railroad Co."/>
  </r>
  <r>
    <x v="5"/>
    <x v="8"/>
    <x v="73"/>
    <x v="509"/>
    <s v="Electric"/>
    <s v="The United Railways &amp; Electric Co. of Baltimore"/>
  </r>
  <r>
    <x v="5"/>
    <x v="8"/>
    <x v="75"/>
    <x v="6"/>
    <s v="Electric"/>
    <s v="Cumberland Electric Railway Co"/>
  </r>
  <r>
    <x v="5"/>
    <x v="8"/>
    <x v="246"/>
    <x v="381"/>
    <s v="Electric"/>
    <s v="Frederick &amp; Middletown Railway Co"/>
  </r>
  <r>
    <x v="5"/>
    <x v="8"/>
    <x v="246"/>
    <x v="25"/>
    <s v="Electric"/>
    <s v="Myersville &amp; Catoctin Railway Co"/>
  </r>
  <r>
    <x v="5"/>
    <x v="8"/>
    <x v="246"/>
    <x v="382"/>
    <s v="Electric"/>
    <s v="Washington, Frederick &amp; Gettysburg Electric Railway"/>
  </r>
  <r>
    <x v="5"/>
    <x v="8"/>
    <x v="247"/>
    <x v="53"/>
    <s v="Electric"/>
    <s v="Hagerstown Railway Co"/>
  </r>
  <r>
    <x v="5"/>
    <x v="9"/>
    <x v="32"/>
    <x v="19"/>
    <m/>
    <m/>
  </r>
  <r>
    <x v="5"/>
    <x v="9"/>
    <x v="32"/>
    <x v="157"/>
    <m/>
    <m/>
  </r>
  <r>
    <x v="5"/>
    <x v="9"/>
    <x v="32"/>
    <x v="171"/>
    <m/>
    <m/>
  </r>
  <r>
    <x v="5"/>
    <x v="9"/>
    <x v="32"/>
    <x v="321"/>
    <m/>
    <m/>
  </r>
  <r>
    <x v="5"/>
    <x v="9"/>
    <x v="32"/>
    <x v="29"/>
    <m/>
    <m/>
  </r>
  <r>
    <x v="5"/>
    <x v="9"/>
    <x v="32"/>
    <x v="440"/>
    <m/>
    <m/>
  </r>
  <r>
    <x v="5"/>
    <x v="9"/>
    <x v="32"/>
    <x v="157"/>
    <m/>
    <m/>
  </r>
  <r>
    <x v="5"/>
    <x v="9"/>
    <x v="32"/>
    <x v="330"/>
    <m/>
    <m/>
  </r>
  <r>
    <x v="5"/>
    <x v="9"/>
    <x v="32"/>
    <x v="1"/>
    <m/>
    <m/>
  </r>
  <r>
    <x v="5"/>
    <x v="9"/>
    <x v="32"/>
    <x v="144"/>
    <m/>
    <m/>
  </r>
  <r>
    <x v="5"/>
    <x v="9"/>
    <x v="32"/>
    <x v="383"/>
    <m/>
    <m/>
  </r>
  <r>
    <x v="5"/>
    <x v="9"/>
    <x v="32"/>
    <x v="1"/>
    <m/>
    <m/>
  </r>
  <r>
    <x v="5"/>
    <x v="9"/>
    <x v="32"/>
    <x v="46"/>
    <m/>
    <m/>
  </r>
  <r>
    <x v="5"/>
    <x v="9"/>
    <x v="32"/>
    <x v="47"/>
    <m/>
    <m/>
  </r>
  <r>
    <x v="5"/>
    <x v="9"/>
    <x v="32"/>
    <x v="50"/>
    <m/>
    <m/>
  </r>
  <r>
    <x v="5"/>
    <x v="9"/>
    <x v="32"/>
    <x v="26"/>
    <m/>
    <m/>
  </r>
  <r>
    <x v="5"/>
    <x v="9"/>
    <x v="32"/>
    <x v="82"/>
    <m/>
    <m/>
  </r>
  <r>
    <x v="5"/>
    <x v="9"/>
    <x v="32"/>
    <x v="45"/>
    <m/>
    <m/>
  </r>
  <r>
    <x v="5"/>
    <x v="9"/>
    <x v="32"/>
    <x v="50"/>
    <m/>
    <m/>
  </r>
  <r>
    <x v="5"/>
    <x v="9"/>
    <x v="32"/>
    <x v="32"/>
    <m/>
    <m/>
  </r>
  <r>
    <x v="5"/>
    <x v="9"/>
    <x v="32"/>
    <x v="26"/>
    <m/>
    <m/>
  </r>
  <r>
    <x v="5"/>
    <x v="9"/>
    <x v="32"/>
    <x v="144"/>
    <m/>
    <m/>
  </r>
  <r>
    <x v="5"/>
    <x v="9"/>
    <x v="32"/>
    <x v="5"/>
    <m/>
    <m/>
  </r>
  <r>
    <x v="5"/>
    <x v="9"/>
    <x v="32"/>
    <x v="28"/>
    <m/>
    <m/>
  </r>
  <r>
    <x v="5"/>
    <x v="9"/>
    <x v="32"/>
    <x v="6"/>
    <m/>
    <m/>
  </r>
  <r>
    <x v="5"/>
    <x v="9"/>
    <x v="32"/>
    <x v="28"/>
    <m/>
    <m/>
  </r>
  <r>
    <x v="5"/>
    <x v="9"/>
    <x v="32"/>
    <x v="23"/>
    <m/>
    <m/>
  </r>
  <r>
    <x v="5"/>
    <x v="9"/>
    <x v="32"/>
    <x v="34"/>
    <m/>
    <m/>
  </r>
  <r>
    <x v="5"/>
    <x v="9"/>
    <x v="32"/>
    <x v="291"/>
    <m/>
    <m/>
  </r>
  <r>
    <x v="5"/>
    <x v="9"/>
    <x v="32"/>
    <x v="144"/>
    <m/>
    <m/>
  </r>
  <r>
    <x v="5"/>
    <x v="9"/>
    <x v="32"/>
    <x v="9"/>
    <m/>
    <m/>
  </r>
  <r>
    <x v="5"/>
    <x v="9"/>
    <x v="32"/>
    <x v="21"/>
    <m/>
    <m/>
  </r>
  <r>
    <x v="5"/>
    <x v="3"/>
    <x v="32"/>
    <x v="442"/>
    <m/>
    <m/>
  </r>
  <r>
    <x v="5"/>
    <x v="3"/>
    <x v="32"/>
    <x v="20"/>
    <m/>
    <s v="Clinton Street Railway Co."/>
  </r>
  <r>
    <x v="5"/>
    <x v="3"/>
    <x v="32"/>
    <x v="34"/>
    <m/>
    <s v="Hannibal Railway Co."/>
  </r>
  <r>
    <x v="5"/>
    <x v="3"/>
    <x v="33"/>
    <x v="510"/>
    <m/>
    <s v="Metropolitan Street Railway Co."/>
  </r>
  <r>
    <x v="5"/>
    <x v="3"/>
    <x v="33"/>
    <x v="29"/>
    <m/>
    <s v="Kansas City—Leavenworth Railway Co."/>
  </r>
  <r>
    <x v="5"/>
    <x v="3"/>
    <x v="33"/>
    <x v="28"/>
    <m/>
    <s v="East side electric Railway Co."/>
  </r>
  <r>
    <x v="5"/>
    <x v="3"/>
    <x v="33"/>
    <x v="26"/>
    <m/>
    <s v="Kansas City &amp; St. Joseph Electric Railroad Co."/>
  </r>
  <r>
    <x v="5"/>
    <x v="3"/>
    <x v="40"/>
    <x v="20"/>
    <m/>
    <s v="Lexington Street Railway Co."/>
  </r>
  <r>
    <x v="5"/>
    <x v="3"/>
    <x v="343"/>
    <x v="9"/>
    <m/>
    <s v="St Joseph Railway, Light, Heat &amp; Power Co."/>
  </r>
  <r>
    <x v="5"/>
    <x v="3"/>
    <x v="324"/>
    <x v="290"/>
    <m/>
    <s v="Southwest Missouri Electric Railway Co"/>
  </r>
  <r>
    <x v="5"/>
    <x v="3"/>
    <x v="250"/>
    <x v="52"/>
    <m/>
    <s v="Sedalia Electric &amp; Railway Co."/>
  </r>
  <r>
    <x v="5"/>
    <x v="3"/>
    <x v="224"/>
    <x v="511"/>
    <m/>
    <s v="Springfield Traction Co."/>
  </r>
  <r>
    <x v="5"/>
    <x v="3"/>
    <x v="325"/>
    <x v="35"/>
    <m/>
    <s v="Citizens Street Railway Co."/>
  </r>
  <r>
    <x v="5"/>
    <x v="3"/>
    <x v="361"/>
    <x v="56"/>
    <m/>
    <s v="Carrollton Electric Railway Co."/>
  </r>
  <r>
    <x v="5"/>
    <x v="3"/>
    <x v="206"/>
    <x v="34"/>
    <m/>
    <s v="Chillicothe Street Railroad Co."/>
  </r>
  <r>
    <x v="5"/>
    <x v="0"/>
    <x v="0"/>
    <x v="505"/>
    <m/>
    <s v="Altantic Coast Electric Railroad"/>
  </r>
  <r>
    <x v="5"/>
    <x v="0"/>
    <x v="1"/>
    <x v="1"/>
    <m/>
    <s v="West Jersey &amp; Seashore R. R. Co"/>
  </r>
  <r>
    <x v="5"/>
    <x v="0"/>
    <x v="1"/>
    <x v="1"/>
    <m/>
    <s v="Alantie City Electric Railways"/>
  </r>
  <r>
    <x v="5"/>
    <x v="0"/>
    <x v="252"/>
    <x v="73"/>
    <m/>
    <s v="The Bridgeton &amp; Milliville Traction Co"/>
  </r>
  <r>
    <x v="5"/>
    <x v="0"/>
    <x v="326"/>
    <x v="33"/>
    <m/>
    <s v="Brigantine Trasportation Co"/>
  </r>
  <r>
    <x v="5"/>
    <x v="0"/>
    <x v="138"/>
    <x v="209"/>
    <m/>
    <s v="Burlington &amp; Mount Holly Traction Railway Co."/>
  </r>
  <r>
    <x v="5"/>
    <x v="0"/>
    <x v="3"/>
    <x v="383"/>
    <m/>
    <s v="Camden &amp; Suburban Railway"/>
  </r>
  <r>
    <x v="5"/>
    <x v="0"/>
    <x v="3"/>
    <x v="80"/>
    <m/>
    <s v="Camden Horse Railroad"/>
  </r>
  <r>
    <x v="5"/>
    <x v="0"/>
    <x v="3"/>
    <x v="89"/>
    <m/>
    <s v="Camden Gloueester &amp; Woodbury Railway"/>
  </r>
  <r>
    <x v="5"/>
    <x v="0"/>
    <x v="3"/>
    <x v="80"/>
    <m/>
    <s v="Camden &amp; Trenton Railway Co"/>
  </r>
  <r>
    <x v="5"/>
    <x v="0"/>
    <x v="5"/>
    <x v="8"/>
    <m/>
    <s v="Elizabeht Street Railway Co."/>
  </r>
  <r>
    <x v="5"/>
    <x v="0"/>
    <x v="362"/>
    <x v="32"/>
    <m/>
    <s v="The New Jersey &amp; Hudson River Railway &amp; Ferry Co"/>
  </r>
  <r>
    <x v="5"/>
    <x v="0"/>
    <x v="254"/>
    <x v="512"/>
    <m/>
    <s v="New Jerry Electric Railway Co."/>
  </r>
  <r>
    <x v="5"/>
    <x v="0"/>
    <x v="6"/>
    <x v="513"/>
    <m/>
    <s v="North Jersey Street Railway Co.11"/>
  </r>
  <r>
    <x v="5"/>
    <x v="0"/>
    <x v="353"/>
    <x v="453"/>
    <m/>
    <s v="Long Branch Electric Railway Co."/>
  </r>
  <r>
    <x v="5"/>
    <x v="0"/>
    <x v="9"/>
    <x v="213"/>
    <m/>
    <s v="Millville Traction Co"/>
  </r>
  <r>
    <x v="5"/>
    <x v="0"/>
    <x v="10"/>
    <x v="255"/>
    <m/>
    <s v="Mount Holly Street Rilway"/>
  </r>
  <r>
    <x v="5"/>
    <x v="0"/>
    <x v="11"/>
    <x v="332"/>
    <m/>
    <s v="New Brunswick"/>
  </r>
  <r>
    <x v="5"/>
    <x v="0"/>
    <x v="11"/>
    <x v="387"/>
    <m/>
    <s v="New Brunswlek City Railway"/>
  </r>
  <r>
    <x v="5"/>
    <x v="0"/>
    <x v="11"/>
    <x v="5"/>
    <m/>
    <s v="New Brunswick City Railway Co"/>
  </r>
  <r>
    <x v="5"/>
    <x v="0"/>
    <x v="11"/>
    <x v="28"/>
    <m/>
    <s v="The New York &amp; Philadephia Traction Co"/>
  </r>
  <r>
    <x v="5"/>
    <x v="0"/>
    <x v="327"/>
    <x v="16"/>
    <m/>
    <s v="Ocrean City Electric Railway Co."/>
  </r>
  <r>
    <x v="5"/>
    <x v="0"/>
    <x v="12"/>
    <x v="41"/>
    <m/>
    <s v="Orange Mountain Traction cO"/>
  </r>
  <r>
    <x v="5"/>
    <x v="0"/>
    <x v="12"/>
    <x v="17"/>
    <m/>
    <s v="Orange Mountain Traction cO"/>
  </r>
  <r>
    <x v="5"/>
    <x v="0"/>
    <x v="12"/>
    <x v="514"/>
    <m/>
    <s v="South Orange &amp; Maplewood Traction Co"/>
  </r>
  <r>
    <x v="5"/>
    <x v="0"/>
    <x v="13"/>
    <x v="166"/>
    <m/>
    <s v="Paterson Railay Co"/>
  </r>
  <r>
    <x v="5"/>
    <x v="0"/>
    <x v="13"/>
    <x v="21"/>
    <m/>
    <s v="Paterson Central Electric Railroad Co"/>
  </r>
  <r>
    <x v="5"/>
    <x v="0"/>
    <x v="13"/>
    <x v="21"/>
    <m/>
    <s v="Paterson Horse Railroad Co"/>
  </r>
  <r>
    <x v="5"/>
    <x v="0"/>
    <x v="14"/>
    <x v="215"/>
    <m/>
    <s v="Phillpsburg Horse Car Railraod Co"/>
  </r>
  <r>
    <x v="5"/>
    <x v="0"/>
    <x v="256"/>
    <x v="19"/>
    <m/>
    <s v="Bay Head &amp; Point pleasant Street Railraod Co."/>
  </r>
  <r>
    <x v="5"/>
    <x v="0"/>
    <x v="258"/>
    <x v="22"/>
    <m/>
    <s v="Atlantic Highland, Red Bank &amp; Long Branch Electric Railway Co."/>
  </r>
  <r>
    <x v="5"/>
    <x v="0"/>
    <x v="269"/>
    <x v="69"/>
    <m/>
    <s v="Camden &amp; Trenton Railway Co"/>
  </r>
  <r>
    <x v="5"/>
    <x v="0"/>
    <x v="17"/>
    <x v="9"/>
    <m/>
    <s v="Trenton Street Railway Co"/>
  </r>
  <r>
    <x v="5"/>
    <x v="0"/>
    <x v="259"/>
    <x v="216"/>
    <m/>
    <s v="Woodbridge &amp; Sewarea Electric Street Railway Co"/>
  </r>
  <r>
    <x v="5"/>
    <x v="11"/>
    <x v="28"/>
    <x v="515"/>
    <s v="Electric"/>
    <s v="United Traction Co."/>
  </r>
  <r>
    <x v="5"/>
    <x v="11"/>
    <x v="80"/>
    <x v="216"/>
    <s v="Electric"/>
    <s v="Amsterdam Street Railroad"/>
  </r>
  <r>
    <x v="5"/>
    <x v="11"/>
    <x v="81"/>
    <x v="454"/>
    <s v="Electric"/>
    <s v="Auburn City Railroad Co. "/>
  </r>
  <r>
    <x v="5"/>
    <x v="11"/>
    <x v="345"/>
    <x v="81"/>
    <s v="Electric"/>
    <s v="The Ballston Terminal Railroad Co."/>
  </r>
  <r>
    <x v="5"/>
    <x v="11"/>
    <x v="330"/>
    <x v="336"/>
    <s v="Electric"/>
    <s v="Buffalo, Bellevue &amp; Lancaster Railway Co."/>
  </r>
  <r>
    <x v="5"/>
    <x v="11"/>
    <x v="83"/>
    <x v="516"/>
    <s v="Electric"/>
    <s v="Binghamton Railroad Co. "/>
  </r>
  <r>
    <x v="5"/>
    <x v="11"/>
    <x v="84"/>
    <x v="456"/>
    <s v="Electric"/>
    <s v="Brooklyn Heights R. R. Co."/>
  </r>
  <r>
    <x v="5"/>
    <x v="11"/>
    <x v="84"/>
    <x v="207"/>
    <s v="Electric"/>
    <s v="Nassan Electric Railroad Co. (Brooklyn)"/>
  </r>
  <r>
    <x v="5"/>
    <x v="11"/>
    <x v="84"/>
    <x v="517"/>
    <s v="Electric"/>
    <s v="Brooklyn City &amp; Newtown R. R. Co."/>
  </r>
  <r>
    <x v="5"/>
    <x v="11"/>
    <x v="84"/>
    <x v="518"/>
    <s v="Electric"/>
    <s v="Brooklyn, Queens Co. &amp; Suburban R. R. Co."/>
  </r>
  <r>
    <x v="5"/>
    <x v="11"/>
    <x v="84"/>
    <x v="457"/>
    <s v="Electric"/>
    <s v="Coney Island &amp; Brooklyn R. R. Co."/>
  </r>
  <r>
    <x v="5"/>
    <x v="11"/>
    <x v="84"/>
    <x v="392"/>
    <s v="Electric"/>
    <s v="Sea Beach Railway Co. "/>
  </r>
  <r>
    <x v="5"/>
    <x v="11"/>
    <x v="84"/>
    <x v="96"/>
    <s v="Electric"/>
    <s v="The Long Island Electric Railway Co."/>
  </r>
  <r>
    <x v="5"/>
    <x v="11"/>
    <x v="84"/>
    <x v="35"/>
    <s v="Electric"/>
    <s v="Van Brunt St. &amp; Erie Basin R. R. Co."/>
  </r>
  <r>
    <x v="5"/>
    <x v="11"/>
    <x v="84"/>
    <x v="166"/>
    <s v="Electric"/>
    <s v="New York &amp; North Shore Railroad Co."/>
  </r>
  <r>
    <x v="5"/>
    <x v="11"/>
    <x v="85"/>
    <x v="519"/>
    <s v="Electric"/>
    <s v="Buffalo Railway Co."/>
  </r>
  <r>
    <x v="5"/>
    <x v="11"/>
    <x v="85"/>
    <x v="520"/>
    <s v="Electric"/>
    <s v="Crosstown Street Railway Co. of Buffalo"/>
  </r>
  <r>
    <x v="5"/>
    <x v="11"/>
    <x v="85"/>
    <x v="521"/>
    <s v="Electric"/>
    <s v="Buffalo Traction Co."/>
  </r>
  <r>
    <x v="5"/>
    <x v="11"/>
    <x v="85"/>
    <x v="80"/>
    <s v="Electric"/>
    <s v="Buffalo &amp; Niagra Falls Electric Railway Co."/>
  </r>
  <r>
    <x v="5"/>
    <x v="11"/>
    <x v="85"/>
    <x v="522"/>
    <s v="Electric"/>
    <s v="Buffalo, Bellevue &amp; Lancaster Railway Co."/>
  </r>
  <r>
    <x v="5"/>
    <x v="11"/>
    <x v="85"/>
    <x v="523"/>
    <s v="Electric"/>
    <s v="Buffalo &amp; Lockport Railway Co. "/>
  </r>
  <r>
    <x v="5"/>
    <x v="11"/>
    <x v="85"/>
    <x v="69"/>
    <s v="Electric"/>
    <s v="Lockport &amp; Oleutt Railway Co."/>
  </r>
  <r>
    <x v="5"/>
    <x v="11"/>
    <x v="85"/>
    <x v="524"/>
    <s v="Electric"/>
    <s v="The Niagra Falls &amp; Suspension Bridge Railway Co."/>
  </r>
  <r>
    <x v="5"/>
    <x v="11"/>
    <x v="85"/>
    <x v="12"/>
    <s v="Electric"/>
    <s v="Niagra Falls, Park &amp; River Railway Co. "/>
  </r>
  <r>
    <x v="5"/>
    <x v="11"/>
    <x v="85"/>
    <x v="82"/>
    <s v="Electric"/>
    <s v="Niagra Falls, Whirlpool &amp; Northern Railway Co."/>
  </r>
  <r>
    <x v="5"/>
    <x v="11"/>
    <x v="85"/>
    <x v="525"/>
    <s v="Electric"/>
    <s v="Buffalo, Tonawanda &amp; Niagra Falls Electric Railroad"/>
  </r>
  <r>
    <x v="5"/>
    <x v="11"/>
    <x v="85"/>
    <x v="526"/>
    <s v="Electric"/>
    <s v="Buffalo, Hamburg &amp; Aurora Electric Railway Co."/>
  </r>
  <r>
    <x v="5"/>
    <x v="11"/>
    <x v="86"/>
    <x v="20"/>
    <s v="Electric"/>
    <s v="Canandigua Electric Light &amp; Railroad Co."/>
  </r>
  <r>
    <x v="5"/>
    <x v="11"/>
    <x v="87"/>
    <x v="17"/>
    <s v="Horse"/>
    <s v="Pelham Park Railroad Co."/>
  </r>
  <r>
    <x v="5"/>
    <x v="11"/>
    <x v="87"/>
    <x v="56"/>
    <s v="Horse"/>
    <s v="City Island Railroad"/>
  </r>
  <r>
    <x v="5"/>
    <x v="11"/>
    <x v="260"/>
    <x v="49"/>
    <s v="Electric"/>
    <s v="The Cohoes City Railway Co."/>
  </r>
  <r>
    <x v="5"/>
    <x v="11"/>
    <x v="346"/>
    <x v="394"/>
    <s v="Electric"/>
    <s v="Corning &amp; Painted Street Railway"/>
  </r>
  <r>
    <x v="5"/>
    <x v="11"/>
    <x v="88"/>
    <x v="344"/>
    <s v="Electric"/>
    <s v="Cortland &amp; Homer Horse Railroad Co."/>
  </r>
  <r>
    <x v="5"/>
    <x v="11"/>
    <x v="89"/>
    <x v="226"/>
    <s v="Horse"/>
    <s v="Deerfield &amp; Utica Railroad Co. "/>
  </r>
  <r>
    <x v="5"/>
    <x v="11"/>
    <x v="363"/>
    <x v="527"/>
    <s v="Electric"/>
    <s v="Dunkirk &amp; Point Grat Co."/>
  </r>
  <r>
    <x v="5"/>
    <x v="11"/>
    <x v="90"/>
    <x v="528"/>
    <s v="Electric"/>
    <s v="Elmira &amp; Horseheads Railway Co. "/>
  </r>
  <r>
    <x v="5"/>
    <x v="11"/>
    <x v="90"/>
    <x v="395"/>
    <s v="Electric"/>
    <s v="West Side Railroad Co. "/>
  </r>
  <r>
    <x v="5"/>
    <x v="11"/>
    <x v="91"/>
    <x v="165"/>
    <s v="Electric"/>
    <s v="Citizens' Street Railroad Co."/>
  </r>
  <r>
    <x v="5"/>
    <x v="11"/>
    <x v="91"/>
    <x v="19"/>
    <s v="Electric"/>
    <s v="Fishkill Electric Railway Co. "/>
  </r>
  <r>
    <x v="5"/>
    <x v="11"/>
    <x v="93"/>
    <x v="104"/>
    <s v="Electric"/>
    <s v="Dunkirk &amp; Fredonia Railroad Co."/>
  </r>
  <r>
    <x v="5"/>
    <x v="11"/>
    <x v="331"/>
    <x v="529"/>
    <s v="Electric"/>
    <s v="Buffalo, Gardenville &amp; Ebenezer Railway Co. "/>
  </r>
  <r>
    <x v="5"/>
    <x v="11"/>
    <x v="261"/>
    <x v="346"/>
    <s v="Electric"/>
    <s v="Geneva, Waterloo, Seneca Falls &amp; Cayuga Lake Traction Co."/>
  </r>
  <r>
    <x v="5"/>
    <x v="11"/>
    <x v="95"/>
    <x v="23"/>
    <s v="Electric"/>
    <s v="Glen Falls, Sandy Hill &amp; Fort Edward Street Railway Co."/>
  </r>
  <r>
    <x v="5"/>
    <x v="11"/>
    <x v="96"/>
    <x v="463"/>
    <s v="Electric"/>
    <s v="Fonda, Johnstown &amp; Gloversville Railroad Co."/>
  </r>
  <r>
    <x v="5"/>
    <x v="11"/>
    <x v="364"/>
    <x v="68"/>
    <s v="Electric"/>
    <s v="Greenwich &amp; Schnylerville Electric Railroad"/>
  </r>
  <r>
    <x v="5"/>
    <x v="11"/>
    <x v="365"/>
    <x v="530"/>
    <s v="Electric"/>
    <s v="Hamburg Railway Co."/>
  </r>
  <r>
    <x v="5"/>
    <x v="11"/>
    <x v="366"/>
    <x v="28"/>
    <s v="Electric"/>
    <s v="Lima &amp; Honeoye Falls Electric Light &amp; Railroad"/>
  </r>
  <r>
    <x v="5"/>
    <x v="11"/>
    <x v="262"/>
    <x v="21"/>
    <s v="Electric"/>
    <s v="Hoosick Railway Co."/>
  </r>
  <r>
    <x v="5"/>
    <x v="11"/>
    <x v="97"/>
    <x v="231"/>
    <s v="Electric"/>
    <s v="The Hornellsville Electric Railway Co."/>
  </r>
  <r>
    <x v="5"/>
    <x v="11"/>
    <x v="97"/>
    <x v="531"/>
    <s v="Electric"/>
    <s v="Hornellsville &amp; Canisteo Railway Co."/>
  </r>
  <r>
    <x v="5"/>
    <x v="11"/>
    <x v="98"/>
    <x v="532"/>
    <s v="Electric"/>
    <s v="Albany &amp; Hudson Railway &amp; Power Co. "/>
  </r>
  <r>
    <x v="5"/>
    <x v="11"/>
    <x v="99"/>
    <x v="214"/>
    <s v="Electric"/>
    <s v="Huntington Railroad Co."/>
  </r>
  <r>
    <x v="5"/>
    <x v="11"/>
    <x v="100"/>
    <x v="533"/>
    <s v="Electric"/>
    <s v="Ithaca Street Railway Co."/>
  </r>
  <r>
    <x v="5"/>
    <x v="11"/>
    <x v="101"/>
    <x v="534"/>
    <s v="Electric"/>
    <s v="The Jamestown Street Railway Co."/>
  </r>
  <r>
    <x v="5"/>
    <x v="11"/>
    <x v="102"/>
    <x v="465"/>
    <s v="Electric"/>
    <s v="Kingston City Railroad Co."/>
  </r>
  <r>
    <x v="5"/>
    <x v="11"/>
    <x v="102"/>
    <x v="28"/>
    <s v="Electric"/>
    <s v="Colonial City Traction Co."/>
  </r>
  <r>
    <x v="5"/>
    <x v="11"/>
    <x v="104"/>
    <x v="17"/>
    <s v="Horse"/>
    <s v="The Larchmont Horse Railway Co."/>
  </r>
  <r>
    <x v="5"/>
    <x v="11"/>
    <x v="263"/>
    <x v="466"/>
    <s v="Electric"/>
    <s v="Lewiston &amp; Yongston Frontier Railroad Co."/>
  </r>
  <r>
    <x v="5"/>
    <x v="11"/>
    <x v="106"/>
    <x v="535"/>
    <s v="Electric"/>
    <s v="New York &amp; Queens County Railway Co."/>
  </r>
  <r>
    <x v="5"/>
    <x v="11"/>
    <x v="107"/>
    <x v="536"/>
    <s v="Electric"/>
    <s v="Middletown-Goshen Traction Co."/>
  </r>
  <r>
    <x v="5"/>
    <x v="11"/>
    <x v="108"/>
    <x v="28"/>
    <s v="Electric"/>
    <s v="Herkimer, Mohawk, Ilion &amp; Frankfort Electric Railway Co."/>
  </r>
  <r>
    <x v="5"/>
    <x v="11"/>
    <x v="109"/>
    <x v="314"/>
    <s v="Electric"/>
    <s v="Newburgh Electric Railway Co."/>
  </r>
  <r>
    <x v="5"/>
    <x v="11"/>
    <x v="332"/>
    <x v="537"/>
    <s v="Electric"/>
    <s v="New Paltx &amp; Walkill Valley Railroad Co."/>
  </r>
  <r>
    <x v="5"/>
    <x v="11"/>
    <x v="111"/>
    <x v="468"/>
    <s v="Horse"/>
    <s v="Central Crosstown R. R. Co."/>
  </r>
  <r>
    <x v="5"/>
    <x v="11"/>
    <x v="111"/>
    <x v="397"/>
    <s v="Horse"/>
    <s v="Dry Dock, E. Broadway &amp; Battery R. R. Co."/>
  </r>
  <r>
    <x v="5"/>
    <x v="11"/>
    <x v="111"/>
    <x v="533"/>
    <s v="Electric"/>
    <s v="42nd St., Manhattanville &amp; St. M. Ave. Ry. Co."/>
  </r>
  <r>
    <x v="5"/>
    <x v="11"/>
    <x v="111"/>
    <x v="240"/>
    <s v="Horse"/>
    <s v="42nd St., Manhattanville &amp; St. M. Ave. Ry. Co."/>
  </r>
  <r>
    <x v="5"/>
    <x v="11"/>
    <x v="111"/>
    <x v="538"/>
    <s v="Electric"/>
    <s v="Metropolitan Street Railway Co."/>
  </r>
  <r>
    <x v="5"/>
    <x v="11"/>
    <x v="111"/>
    <x v="350"/>
    <s v="Horse"/>
    <s v="Metropolitan Street Railway Co."/>
  </r>
  <r>
    <x v="5"/>
    <x v="11"/>
    <x v="111"/>
    <x v="539"/>
    <s v="Electric"/>
    <s v="The Third Ave. R. R. Co."/>
  </r>
  <r>
    <x v="5"/>
    <x v="11"/>
    <x v="111"/>
    <x v="540"/>
    <s v="Horse"/>
    <s v="Thirty-fourth Street Crosstown Railway"/>
  </r>
  <r>
    <x v="5"/>
    <x v="11"/>
    <x v="111"/>
    <x v="541"/>
    <s v="Electric"/>
    <s v="Union Ry. Co"/>
  </r>
  <r>
    <x v="5"/>
    <x v="11"/>
    <x v="111"/>
    <x v="542"/>
    <s v="Electric"/>
    <s v="Westchester Electric R. R. Co."/>
  </r>
  <r>
    <x v="5"/>
    <x v="11"/>
    <x v="112"/>
    <x v="236"/>
    <s v="Electric"/>
    <s v="Niagara George Railroad Co. "/>
  </r>
  <r>
    <x v="5"/>
    <x v="11"/>
    <x v="113"/>
    <x v="41"/>
    <s v="Electric"/>
    <s v="Ogdensburg Street Railway Co."/>
  </r>
  <r>
    <x v="5"/>
    <x v="11"/>
    <x v="114"/>
    <x v="471"/>
    <s v="Electric"/>
    <s v="Olean Street Railway Co."/>
  </r>
  <r>
    <x v="5"/>
    <x v="11"/>
    <x v="115"/>
    <x v="17"/>
    <s v="Horse"/>
    <s v="Oneida Railway Co."/>
  </r>
  <r>
    <x v="5"/>
    <x v="11"/>
    <x v="116"/>
    <x v="189"/>
    <s v="Electric"/>
    <s v="Oneonta &amp; Otega Valley Railway Co. "/>
  </r>
  <r>
    <x v="5"/>
    <x v="11"/>
    <x v="117"/>
    <x v="4"/>
    <s v="Electric"/>
    <s v="Oswego Street Railway Co."/>
  </r>
  <r>
    <x v="5"/>
    <x v="11"/>
    <x v="347"/>
    <x v="164"/>
    <s v="Electric"/>
    <s v="Pann Van, Keuka Park &amp; Branchport Railway"/>
  </r>
  <r>
    <x v="5"/>
    <x v="11"/>
    <x v="265"/>
    <x v="6"/>
    <s v="Electric"/>
    <s v="Plattsburgh Traction Co."/>
  </r>
  <r>
    <x v="5"/>
    <x v="11"/>
    <x v="354"/>
    <x v="0"/>
    <s v="Electric"/>
    <s v="Port Chester Street Railway Co. "/>
  </r>
  <r>
    <x v="5"/>
    <x v="11"/>
    <x v="333"/>
    <x v="400"/>
    <s v="Electric"/>
    <s v="Port Jervis Electric Street Railway Co. "/>
  </r>
  <r>
    <x v="5"/>
    <x v="11"/>
    <x v="118"/>
    <x v="543"/>
    <s v="Electric"/>
    <s v="City Railroad of Poughkeepsie"/>
  </r>
  <r>
    <x v="5"/>
    <x v="11"/>
    <x v="119"/>
    <x v="34"/>
    <s v="Electric"/>
    <s v="Irondequolt Park Railroad Co."/>
  </r>
  <r>
    <x v="5"/>
    <x v="11"/>
    <x v="119"/>
    <x v="544"/>
    <s v="Electric"/>
    <s v="Rochester Railway Co."/>
  </r>
  <r>
    <x v="5"/>
    <x v="11"/>
    <x v="119"/>
    <x v="473"/>
    <s v="Electric"/>
    <s v="Rochester &amp; Suburban Railroad Co."/>
  </r>
  <r>
    <x v="5"/>
    <x v="11"/>
    <x v="119"/>
    <x v="189"/>
    <s v="Electric"/>
    <s v="Rochester, Charlotte &amp; Manitou Co."/>
  </r>
  <r>
    <x v="5"/>
    <x v="11"/>
    <x v="120"/>
    <x v="105"/>
    <s v="Electric"/>
    <s v="Rockaway Electric railway Co. "/>
  </r>
  <r>
    <x v="5"/>
    <x v="11"/>
    <x v="25"/>
    <x v="6"/>
    <s v="Horse"/>
    <s v="Rome City Street Railway Co."/>
  </r>
  <r>
    <x v="5"/>
    <x v="11"/>
    <x v="121"/>
    <x v="545"/>
    <s v="Electric"/>
    <s v="Saratoga Traction Co."/>
  </r>
  <r>
    <x v="5"/>
    <x v="11"/>
    <x v="122"/>
    <x v="50"/>
    <s v="Electric"/>
    <s v="Schenectady Railway Co."/>
  </r>
  <r>
    <x v="5"/>
    <x v="11"/>
    <x v="266"/>
    <x v="257"/>
    <s v="Cable"/>
    <s v="Sea Cliff Inclined Cable Railway Co."/>
  </r>
  <r>
    <x v="5"/>
    <x v="11"/>
    <x v="124"/>
    <x v="292"/>
    <s v="Electric"/>
    <s v="Ossining Electric Railway Co."/>
  </r>
  <r>
    <x v="5"/>
    <x v="11"/>
    <x v="125"/>
    <x v="277"/>
    <s v="Electric"/>
    <s v="Staten Island Electric Railroad Co."/>
  </r>
  <r>
    <x v="5"/>
    <x v="11"/>
    <x v="125"/>
    <x v="546"/>
    <s v="Electric"/>
    <s v="Staten Island Midland Railroad Co."/>
  </r>
  <r>
    <x v="5"/>
    <x v="11"/>
    <x v="126"/>
    <x v="547"/>
    <s v="Electric"/>
    <s v="Syracuse Rapid Transit Railway Co."/>
  </r>
  <r>
    <x v="5"/>
    <x v="11"/>
    <x v="126"/>
    <x v="87"/>
    <s v="Electric"/>
    <s v="Syracuse &amp; Oneida Lake Electric Railway"/>
  </r>
  <r>
    <x v="5"/>
    <x v="11"/>
    <x v="126"/>
    <x v="548"/>
    <s v="Electric"/>
    <s v="Syracuse &amp; Suburban Railroad Co. "/>
  </r>
  <r>
    <x v="5"/>
    <x v="11"/>
    <x v="127"/>
    <x v="549"/>
    <s v="Electric"/>
    <s v="Stillwater &amp; Mechiesville Street Railway Co."/>
  </r>
  <r>
    <x v="5"/>
    <x v="11"/>
    <x v="129"/>
    <x v="41"/>
    <s v="Electric"/>
    <s v="Troy &amp; New England Railroad Co."/>
  </r>
  <r>
    <x v="5"/>
    <x v="11"/>
    <x v="130"/>
    <x v="477"/>
    <s v="Electric"/>
    <s v="Utica Belt Line Street Railroad Co."/>
  </r>
  <r>
    <x v="5"/>
    <x v="11"/>
    <x v="130"/>
    <x v="65"/>
    <s v="Electric"/>
    <s v="Utica &amp; Mohawk Railroad Co."/>
  </r>
  <r>
    <x v="5"/>
    <x v="11"/>
    <x v="131"/>
    <x v="550"/>
    <s v="Electric"/>
    <s v="Watertown &amp; Brownsville Street Railway Co."/>
  </r>
  <r>
    <x v="5"/>
    <x v="11"/>
    <x v="267"/>
    <x v="33"/>
    <s v="Electric"/>
    <s v="Black River Traction Co. "/>
  </r>
  <r>
    <x v="5"/>
    <x v="11"/>
    <x v="268"/>
    <x v="551"/>
    <s v="Electric"/>
    <s v="Tarrytown, White Plans &amp; MamaroneckRailway Co."/>
  </r>
  <r>
    <x v="5"/>
    <x v="11"/>
    <x v="132"/>
    <x v="27"/>
    <s v="Electric"/>
    <s v="Buffalo &amp; Williamsville Electric Railway Co."/>
  </r>
  <r>
    <x v="5"/>
    <x v="11"/>
    <x v="133"/>
    <x v="552"/>
    <s v="Electric"/>
    <s v="The Yonkers Railroad Co."/>
  </r>
  <r>
    <x v="5"/>
    <x v="12"/>
    <x v="134"/>
    <x v="553"/>
    <m/>
    <m/>
  </r>
  <r>
    <x v="5"/>
    <x v="12"/>
    <x v="135"/>
    <x v="481"/>
    <m/>
    <m/>
  </r>
  <r>
    <x v="5"/>
    <x v="12"/>
    <x v="136"/>
    <x v="176"/>
    <m/>
    <m/>
  </r>
  <r>
    <x v="5"/>
    <x v="12"/>
    <x v="137"/>
    <x v="19"/>
    <m/>
    <m/>
  </r>
  <r>
    <x v="5"/>
    <x v="20"/>
    <x v="302"/>
    <x v="20"/>
    <m/>
    <s v="Pacific Power &amp; Light Co."/>
  </r>
  <r>
    <x v="5"/>
    <x v="20"/>
    <x v="226"/>
    <x v="52"/>
    <m/>
    <s v="Portland Ry. Co."/>
  </r>
  <r>
    <x v="5"/>
    <x v="20"/>
    <x v="226"/>
    <x v="51"/>
    <m/>
    <s v="City &amp; Suburban Railway Co."/>
  </r>
  <r>
    <x v="5"/>
    <x v="20"/>
    <x v="226"/>
    <x v="67"/>
    <m/>
    <s v="Portland &amp; Oregon City Ry. Co."/>
  </r>
  <r>
    <x v="5"/>
    <x v="20"/>
    <x v="227"/>
    <x v="5"/>
    <m/>
    <s v="Salem Light &amp; Traction Co."/>
  </r>
  <r>
    <x v="5"/>
    <x v="14"/>
    <x v="142"/>
    <x v="34"/>
    <s v="Horse"/>
    <s v="Fresno Railroad Co."/>
  </r>
  <r>
    <x v="5"/>
    <x v="14"/>
    <x v="143"/>
    <x v="19"/>
    <s v="Horse"/>
    <s v="Fresno, Belmont &amp; Yosemite Railroad Co"/>
  </r>
  <r>
    <x v="5"/>
    <x v="14"/>
    <x v="143"/>
    <x v="482"/>
    <s v="Electric"/>
    <s v="Los Angeles Railway Co"/>
  </r>
  <r>
    <x v="5"/>
    <x v="14"/>
    <x v="143"/>
    <x v="483"/>
    <s v="Electric"/>
    <s v="Los Angeles-Pacific Railroad Co -"/>
  </r>
  <r>
    <x v="5"/>
    <x v="14"/>
    <x v="143"/>
    <x v="16"/>
    <s v="Steam"/>
    <s v="Los Angeles-Pacific Railroad Co -"/>
  </r>
  <r>
    <x v="5"/>
    <x v="14"/>
    <x v="143"/>
    <x v="25"/>
    <s v="Horse"/>
    <s v="Los Angeles-Pacific Railroad Co -"/>
  </r>
  <r>
    <x v="5"/>
    <x v="14"/>
    <x v="143"/>
    <x v="126"/>
    <s v="Cable"/>
    <s v="Temple Street Cable Railway Co."/>
  </r>
  <r>
    <x v="5"/>
    <x v="14"/>
    <x v="143"/>
    <x v="113"/>
    <s v="Electric"/>
    <s v="Los Angeles Traction Co."/>
  </r>
  <r>
    <x v="5"/>
    <x v="14"/>
    <x v="144"/>
    <x v="19"/>
    <m/>
    <m/>
  </r>
  <r>
    <x v="5"/>
    <x v="14"/>
    <x v="145"/>
    <x v="31"/>
    <m/>
    <m/>
  </r>
  <r>
    <x v="5"/>
    <x v="14"/>
    <x v="146"/>
    <x v="554"/>
    <m/>
    <m/>
  </r>
  <r>
    <x v="5"/>
    <x v="14"/>
    <x v="147"/>
    <x v="361"/>
    <m/>
    <m/>
  </r>
  <r>
    <x v="5"/>
    <x v="14"/>
    <x v="148"/>
    <x v="555"/>
    <m/>
    <m/>
  </r>
  <r>
    <x v="5"/>
    <x v="14"/>
    <x v="149"/>
    <x v="35"/>
    <m/>
    <m/>
  </r>
  <r>
    <x v="5"/>
    <x v="14"/>
    <x v="151"/>
    <x v="126"/>
    <m/>
    <m/>
  </r>
  <r>
    <x v="5"/>
    <x v="14"/>
    <x v="269"/>
    <x v="41"/>
    <m/>
    <m/>
  </r>
  <r>
    <x v="5"/>
    <x v="14"/>
    <x v="152"/>
    <x v="269"/>
    <s v="Electric"/>
    <s v="Sacramento Electric, Gas &amp; Railway Co"/>
  </r>
  <r>
    <x v="5"/>
    <x v="14"/>
    <x v="153"/>
    <x v="10"/>
    <s v="Electric"/>
    <s v="San Diego Electric Railway Co"/>
  </r>
  <r>
    <x v="5"/>
    <x v="14"/>
    <x v="154"/>
    <x v="4"/>
    <s v="Cable"/>
    <s v="California Street Cable Railroad Co"/>
  </r>
  <r>
    <x v="5"/>
    <x v="14"/>
    <x v="154"/>
    <x v="556"/>
    <s v="Cable"/>
    <s v="Geary Street Park &amp; Ocean Railroad Co."/>
  </r>
  <r>
    <x v="5"/>
    <x v="14"/>
    <x v="154"/>
    <x v="557"/>
    <s v="Cable"/>
    <s v="Market Street Railway Co. "/>
  </r>
  <r>
    <x v="5"/>
    <x v="14"/>
    <x v="154"/>
    <x v="558"/>
    <s v="Horse"/>
    <s v="Market Street Railway Co. "/>
  </r>
  <r>
    <x v="5"/>
    <x v="14"/>
    <x v="154"/>
    <x v="486"/>
    <s v="Steam"/>
    <s v="Market Street Railway Co. "/>
  </r>
  <r>
    <x v="5"/>
    <x v="14"/>
    <x v="154"/>
    <x v="559"/>
    <s v="Electric"/>
    <s v="Market Street Railway Co. "/>
  </r>
  <r>
    <x v="5"/>
    <x v="14"/>
    <x v="154"/>
    <x v="50"/>
    <s v="Cable"/>
    <s v="Presidio &amp; Ferries Railroad Co"/>
  </r>
  <r>
    <x v="5"/>
    <x v="14"/>
    <x v="154"/>
    <x v="56"/>
    <s v="Horse"/>
    <s v="Presidio &amp; Ferries Railroad Co"/>
  </r>
  <r>
    <x v="5"/>
    <x v="14"/>
    <x v="154"/>
    <x v="20"/>
    <s v="Steam"/>
    <s v="Presidio &amp; Ferries Railroad Co"/>
  </r>
  <r>
    <x v="5"/>
    <x v="14"/>
    <x v="154"/>
    <x v="18"/>
    <s v="Electric"/>
    <s v="San Francisco &amp; San Mateo electric Railway Co- "/>
  </r>
  <r>
    <x v="5"/>
    <x v="14"/>
    <x v="154"/>
    <x v="4"/>
    <s v="Cable"/>
    <s v="Sutter Street Railway Co."/>
  </r>
  <r>
    <x v="5"/>
    <x v="14"/>
    <x v="154"/>
    <x v="17"/>
    <s v="Horse"/>
    <s v="Sutter Street Railway Co."/>
  </r>
  <r>
    <x v="5"/>
    <x v="14"/>
    <x v="154"/>
    <x v="275"/>
    <s v="Electric"/>
    <s v="Sutro Railroad Co."/>
  </r>
  <r>
    <x v="5"/>
    <x v="14"/>
    <x v="155"/>
    <x v="32"/>
    <s v="Electric"/>
    <s v="San Jose &amp; Santa Clara Railroad Co."/>
  </r>
  <r>
    <x v="5"/>
    <x v="14"/>
    <x v="155"/>
    <x v="24"/>
    <s v="Electric"/>
    <s v="San Jose Railroad Co. "/>
  </r>
  <r>
    <x v="5"/>
    <x v="14"/>
    <x v="156"/>
    <x v="35"/>
    <m/>
    <m/>
  </r>
  <r>
    <x v="5"/>
    <x v="14"/>
    <x v="334"/>
    <x v="25"/>
    <m/>
    <m/>
  </r>
  <r>
    <x v="5"/>
    <x v="14"/>
    <x v="157"/>
    <x v="16"/>
    <m/>
    <m/>
  </r>
  <r>
    <x v="5"/>
    <x v="14"/>
    <x v="158"/>
    <x v="21"/>
    <m/>
    <m/>
  </r>
  <r>
    <x v="5"/>
    <x v="14"/>
    <x v="159"/>
    <x v="48"/>
    <m/>
    <m/>
  </r>
  <r>
    <x v="5"/>
    <x v="14"/>
    <x v="160"/>
    <x v="32"/>
    <s v="Electric"/>
    <s v="Stockton Electric Railway Co."/>
  </r>
  <r>
    <x v="5"/>
    <x v="15"/>
    <x v="162"/>
    <x v="16"/>
    <m/>
    <m/>
  </r>
  <r>
    <x v="5"/>
    <x v="15"/>
    <x v="163"/>
    <x v="560"/>
    <m/>
    <m/>
  </r>
  <r>
    <x v="5"/>
    <x v="15"/>
    <x v="164"/>
    <x v="25"/>
    <m/>
    <m/>
  </r>
  <r>
    <x v="5"/>
    <x v="15"/>
    <x v="167"/>
    <x v="21"/>
    <m/>
    <m/>
  </r>
  <r>
    <x v="5"/>
    <x v="15"/>
    <x v="168"/>
    <x v="19"/>
    <m/>
    <m/>
  </r>
  <r>
    <x v="5"/>
    <x v="15"/>
    <x v="169"/>
    <x v="296"/>
    <m/>
    <m/>
  </r>
  <r>
    <x v="5"/>
    <x v="15"/>
    <x v="170"/>
    <x v="420"/>
    <m/>
    <m/>
  </r>
  <r>
    <x v="5"/>
    <x v="15"/>
    <x v="171"/>
    <x v="489"/>
    <m/>
    <m/>
  </r>
  <r>
    <x v="5"/>
    <x v="22"/>
    <x v="271"/>
    <x v="53"/>
    <s v="Electric"/>
    <m/>
  </r>
  <r>
    <x v="5"/>
    <x v="22"/>
    <x v="355"/>
    <x v="561"/>
    <s v="Electric"/>
    <m/>
  </r>
  <r>
    <x v="5"/>
    <x v="22"/>
    <x v="275"/>
    <x v="19"/>
    <s v="Horse"/>
    <m/>
  </r>
  <r>
    <x v="5"/>
    <x v="22"/>
    <x v="276"/>
    <x v="281"/>
    <s v="Electric"/>
    <m/>
  </r>
  <r>
    <x v="5"/>
    <x v="22"/>
    <x v="277"/>
    <x v="8"/>
    <s v="Horse"/>
    <m/>
  </r>
  <r>
    <x v="5"/>
    <x v="22"/>
    <x v="278"/>
    <x v="419"/>
    <s v="Electric"/>
    <m/>
  </r>
  <r>
    <x v="5"/>
    <x v="22"/>
    <x v="279"/>
    <x v="18"/>
    <s v="Electric"/>
    <m/>
  </r>
  <r>
    <x v="5"/>
    <x v="22"/>
    <x v="280"/>
    <x v="283"/>
    <s v="Electric"/>
    <m/>
  </r>
  <r>
    <x v="5"/>
    <x v="22"/>
    <x v="281"/>
    <x v="31"/>
    <s v="Horse"/>
    <m/>
  </r>
  <r>
    <x v="5"/>
    <x v="22"/>
    <x v="282"/>
    <x v="34"/>
    <s v="Horse"/>
    <m/>
  </r>
  <r>
    <x v="5"/>
    <x v="22"/>
    <x v="283"/>
    <x v="562"/>
    <s v="Electric"/>
    <m/>
  </r>
  <r>
    <x v="5"/>
    <x v="22"/>
    <x v="284"/>
    <x v="23"/>
    <s v="Electric"/>
    <m/>
  </r>
  <r>
    <x v="5"/>
    <x v="22"/>
    <x v="285"/>
    <x v="365"/>
    <s v="Electric"/>
    <m/>
  </r>
  <r>
    <x v="5"/>
    <x v="22"/>
    <x v="286"/>
    <x v="8"/>
    <s v="Horse"/>
    <m/>
  </r>
  <r>
    <x v="5"/>
    <x v="22"/>
    <x v="287"/>
    <x v="19"/>
    <s v="Horse"/>
    <m/>
  </r>
  <r>
    <x v="5"/>
    <x v="13"/>
    <x v="349"/>
    <x v="21"/>
    <m/>
    <m/>
  </r>
  <r>
    <x v="5"/>
    <x v="13"/>
    <x v="367"/>
    <x v="28"/>
    <m/>
    <m/>
  </r>
  <r>
    <x v="5"/>
    <x v="13"/>
    <x v="289"/>
    <x v="31"/>
    <m/>
    <m/>
  </r>
  <r>
    <x v="5"/>
    <x v="13"/>
    <x v="138"/>
    <x v="23"/>
    <m/>
    <m/>
  </r>
  <r>
    <x v="5"/>
    <x v="13"/>
    <x v="139"/>
    <x v="41"/>
    <m/>
    <m/>
  </r>
  <r>
    <x v="5"/>
    <x v="13"/>
    <x v="368"/>
    <x v="9"/>
    <m/>
    <m/>
  </r>
  <r>
    <x v="5"/>
    <x v="13"/>
    <x v="224"/>
    <x v="21"/>
    <m/>
    <m/>
  </r>
  <r>
    <x v="5"/>
    <x v="13"/>
    <x v="335"/>
    <x v="32"/>
    <m/>
    <m/>
  </r>
  <r>
    <x v="5"/>
    <x v="1"/>
    <x v="290"/>
    <x v="68"/>
    <m/>
    <s v="Washington, Alexandria &amp; Mt. Vernon Electric Railway Co"/>
  </r>
  <r>
    <x v="5"/>
    <x v="1"/>
    <x v="336"/>
    <x v="20"/>
    <m/>
    <s v="The Berkley Street Railway Co."/>
  </r>
  <r>
    <x v="5"/>
    <x v="1"/>
    <x v="291"/>
    <x v="8"/>
    <m/>
    <s v="Piedmont Improvement &amp; Construction Co"/>
  </r>
  <r>
    <x v="5"/>
    <x v="1"/>
    <x v="207"/>
    <x v="28"/>
    <m/>
    <s v="Danville Street Car Co."/>
  </r>
  <r>
    <x v="5"/>
    <x v="1"/>
    <x v="292"/>
    <x v="563"/>
    <m/>
    <s v="Hampton &amp; Old Point Railway Co."/>
  </r>
  <r>
    <x v="5"/>
    <x v="1"/>
    <x v="292"/>
    <x v="16"/>
    <m/>
    <s v="Citizens Railway, Light &amp; Power Co"/>
  </r>
  <r>
    <x v="5"/>
    <x v="1"/>
    <x v="293"/>
    <x v="335"/>
    <m/>
    <s v="Norfolk Street Railroad Co"/>
  </r>
  <r>
    <x v="5"/>
    <x v="1"/>
    <x v="293"/>
    <x v="1"/>
    <m/>
    <s v="Norfolk &amp; Atlantic Terminal Co"/>
  </r>
  <r>
    <x v="5"/>
    <x v="1"/>
    <x v="293"/>
    <x v="33"/>
    <m/>
    <s v="Port Norfolk Electric Railway Co"/>
  </r>
  <r>
    <x v="5"/>
    <x v="1"/>
    <x v="18"/>
    <x v="25"/>
    <m/>
    <s v="Lynchburg Electric Railway &amp; Light Co."/>
  </r>
  <r>
    <x v="5"/>
    <x v="1"/>
    <x v="18"/>
    <x v="16"/>
    <m/>
    <s v="Lynchburg &amp; Rivermont Street Railway Co."/>
  </r>
  <r>
    <x v="5"/>
    <x v="1"/>
    <x v="19"/>
    <x v="81"/>
    <m/>
    <s v="Petersburg Street Railway Co."/>
  </r>
  <r>
    <x v="5"/>
    <x v="1"/>
    <x v="337"/>
    <x v="10"/>
    <m/>
    <s v="Portsmouth Street Railway Co."/>
  </r>
  <r>
    <x v="5"/>
    <x v="1"/>
    <x v="20"/>
    <x v="364"/>
    <m/>
    <s v="Richmond Passenger &amp; Power Co."/>
  </r>
  <r>
    <x v="5"/>
    <x v="1"/>
    <x v="20"/>
    <x v="393"/>
    <m/>
    <s v="Richmond Traction Co."/>
  </r>
  <r>
    <x v="5"/>
    <x v="1"/>
    <x v="350"/>
    <x v="35"/>
    <m/>
    <s v="Radford Water Power Co."/>
  </r>
  <r>
    <x v="5"/>
    <x v="1"/>
    <x v="294"/>
    <x v="143"/>
    <m/>
    <s v="Roanoke Street Railway Co."/>
  </r>
  <r>
    <x v="5"/>
    <x v="1"/>
    <x v="295"/>
    <x v="21"/>
    <m/>
    <s v="City Street Car Co."/>
  </r>
  <r>
    <x v="5"/>
    <x v="16"/>
    <x v="172"/>
    <x v="16"/>
    <m/>
    <m/>
  </r>
  <r>
    <x v="5"/>
    <x v="16"/>
    <x v="173"/>
    <x v="143"/>
    <m/>
    <m/>
  </r>
  <r>
    <x v="5"/>
    <x v="16"/>
    <x v="174"/>
    <x v="19"/>
    <m/>
    <m/>
  </r>
  <r>
    <x v="5"/>
    <x v="16"/>
    <x v="296"/>
    <x v="19"/>
    <m/>
    <m/>
  </r>
  <r>
    <x v="5"/>
    <x v="16"/>
    <x v="175"/>
    <x v="152"/>
    <m/>
    <s v="PugetSound Traction L&amp;P"/>
  </r>
  <r>
    <x v="5"/>
    <x v="16"/>
    <x v="175"/>
    <x v="53"/>
    <m/>
    <s v="Seattle Munic St.Ry."/>
  </r>
  <r>
    <x v="5"/>
    <x v="16"/>
    <x v="175"/>
    <x v="31"/>
    <m/>
    <s v="Seattle &amp; Rainer Valley Railway"/>
  </r>
  <r>
    <x v="5"/>
    <x v="16"/>
    <x v="176"/>
    <x v="491"/>
    <m/>
    <s v="Spokane &amp; Inland"/>
  </r>
  <r>
    <x v="5"/>
    <x v="16"/>
    <x v="176"/>
    <x v="172"/>
    <m/>
    <s v="Washingtou Water"/>
  </r>
  <r>
    <x v="5"/>
    <x v="16"/>
    <x v="177"/>
    <x v="492"/>
    <m/>
    <s v="Pacific Traction"/>
  </r>
  <r>
    <x v="5"/>
    <x v="16"/>
    <x v="177"/>
    <x v="113"/>
    <m/>
    <s v="Puget Sound Elec. Ry."/>
  </r>
  <r>
    <x v="5"/>
    <x v="16"/>
    <x v="178"/>
    <x v="20"/>
    <m/>
    <m/>
  </r>
  <r>
    <x v="5"/>
    <x v="16"/>
    <x v="179"/>
    <x v="28"/>
    <m/>
    <m/>
  </r>
  <r>
    <x v="5"/>
    <x v="16"/>
    <x v="186"/>
    <x v="54"/>
    <s v="Electric"/>
    <m/>
  </r>
  <r>
    <x v="5"/>
    <x v="16"/>
    <x v="187"/>
    <x v="16"/>
    <s v="Electric"/>
    <m/>
  </r>
  <r>
    <x v="5"/>
    <x v="16"/>
    <x v="188"/>
    <x v="67"/>
    <s v="Electric"/>
    <m/>
  </r>
  <r>
    <x v="5"/>
    <x v="16"/>
    <x v="189"/>
    <x v="564"/>
    <s v="Electric"/>
    <m/>
  </r>
  <r>
    <x v="5"/>
    <x v="16"/>
    <x v="312"/>
    <x v="53"/>
    <s v="Electric"/>
    <m/>
  </r>
  <r>
    <x v="5"/>
    <x v="16"/>
    <x v="351"/>
    <x v="16"/>
    <m/>
    <s v="Janesville Street Railway Co."/>
  </r>
  <r>
    <x v="5"/>
    <x v="16"/>
    <x v="313"/>
    <x v="565"/>
    <m/>
    <m/>
  </r>
  <r>
    <x v="5"/>
    <x v="16"/>
    <x v="191"/>
    <x v="33"/>
    <s v="Electric"/>
    <m/>
  </r>
  <r>
    <x v="5"/>
    <x v="16"/>
    <x v="192"/>
    <x v="50"/>
    <s v="Electric"/>
    <m/>
  </r>
  <r>
    <x v="5"/>
    <x v="16"/>
    <x v="193"/>
    <x v="161"/>
    <s v="Electric"/>
    <m/>
  </r>
  <r>
    <x v="5"/>
    <x v="16"/>
    <x v="194"/>
    <x v="19"/>
    <s v="Electric"/>
    <m/>
  </r>
  <r>
    <x v="5"/>
    <x v="16"/>
    <x v="195"/>
    <x v="80"/>
    <s v="Electric"/>
    <m/>
  </r>
  <r>
    <x v="5"/>
    <x v="16"/>
    <x v="197"/>
    <x v="24"/>
    <s v="Electric"/>
    <m/>
  </r>
  <r>
    <x v="5"/>
    <x v="16"/>
    <x v="369"/>
    <x v="126"/>
    <m/>
    <m/>
  </r>
  <r>
    <x v="5"/>
    <x v="18"/>
    <x v="199"/>
    <x v="424"/>
    <m/>
    <m/>
  </r>
  <r>
    <x v="5"/>
    <x v="18"/>
    <x v="199"/>
    <x v="425"/>
    <m/>
    <s v="Milwaukee Light, Heat &amp; Traction Co."/>
  </r>
  <r>
    <x v="5"/>
    <x v="18"/>
    <x v="186"/>
    <x v="54"/>
    <s v="Electric"/>
    <m/>
  </r>
  <r>
    <x v="5"/>
    <x v="18"/>
    <x v="187"/>
    <x v="16"/>
    <s v="Electric"/>
    <m/>
  </r>
  <r>
    <x v="5"/>
    <x v="18"/>
    <x v="188"/>
    <x v="67"/>
    <s v="Electric"/>
    <m/>
  </r>
  <r>
    <x v="5"/>
    <x v="18"/>
    <x v="189"/>
    <x v="564"/>
    <s v="Electric"/>
    <m/>
  </r>
  <r>
    <x v="5"/>
    <x v="18"/>
    <x v="312"/>
    <x v="53"/>
    <s v="Electric"/>
    <m/>
  </r>
  <r>
    <x v="5"/>
    <x v="18"/>
    <x v="351"/>
    <x v="16"/>
    <m/>
    <s v="Janesville Street Railway Co."/>
  </r>
  <r>
    <x v="5"/>
    <x v="18"/>
    <x v="313"/>
    <x v="565"/>
    <m/>
    <m/>
  </r>
  <r>
    <x v="5"/>
    <x v="18"/>
    <x v="191"/>
    <x v="33"/>
    <s v="Electric"/>
    <m/>
  </r>
  <r>
    <x v="5"/>
    <x v="18"/>
    <x v="192"/>
    <x v="50"/>
    <s v="Electric"/>
    <m/>
  </r>
  <r>
    <x v="5"/>
    <x v="18"/>
    <x v="193"/>
    <x v="161"/>
    <s v="Electric"/>
    <m/>
  </r>
  <r>
    <x v="5"/>
    <x v="18"/>
    <x v="194"/>
    <x v="19"/>
    <s v="Electric"/>
    <m/>
  </r>
  <r>
    <x v="5"/>
    <x v="18"/>
    <x v="195"/>
    <x v="80"/>
    <s v="Electric"/>
    <m/>
  </r>
  <r>
    <x v="5"/>
    <x v="18"/>
    <x v="197"/>
    <x v="24"/>
    <m/>
    <m/>
  </r>
  <r>
    <x v="5"/>
    <x v="18"/>
    <x v="369"/>
    <x v="126"/>
    <m/>
    <m/>
  </r>
  <r>
    <x v="6"/>
    <x v="5"/>
    <x v="44"/>
    <x v="164"/>
    <m/>
    <m/>
  </r>
  <r>
    <x v="6"/>
    <x v="5"/>
    <x v="45"/>
    <x v="57"/>
    <m/>
    <m/>
  </r>
  <r>
    <x v="6"/>
    <x v="5"/>
    <x v="47"/>
    <x v="168"/>
    <m/>
    <m/>
  </r>
  <r>
    <x v="6"/>
    <x v="5"/>
    <x v="48"/>
    <x v="31"/>
    <m/>
    <m/>
  </r>
  <r>
    <x v="6"/>
    <x v="5"/>
    <x v="49"/>
    <x v="169"/>
    <m/>
    <m/>
  </r>
  <r>
    <x v="6"/>
    <x v="5"/>
    <x v="50"/>
    <x v="24"/>
    <m/>
    <m/>
  </r>
  <r>
    <x v="6"/>
    <x v="5"/>
    <x v="51"/>
    <x v="368"/>
    <m/>
    <m/>
  </r>
  <r>
    <x v="6"/>
    <x v="5"/>
    <x v="239"/>
    <x v="176"/>
    <m/>
    <m/>
  </r>
  <r>
    <x v="6"/>
    <x v="5"/>
    <x v="52"/>
    <x v="25"/>
    <m/>
    <m/>
  </r>
  <r>
    <x v="6"/>
    <x v="6"/>
    <x v="32"/>
    <x v="494"/>
    <m/>
    <s v="Bristol &amp; Plainville Tramway Co"/>
  </r>
  <r>
    <x v="6"/>
    <x v="6"/>
    <x v="32"/>
    <x v="179"/>
    <m/>
    <s v="Danbury and Bethel Street Railway Co"/>
  </r>
  <r>
    <x v="6"/>
    <x v="6"/>
    <x v="32"/>
    <x v="566"/>
    <m/>
    <s v="Derby Street Railway Co"/>
  </r>
  <r>
    <x v="6"/>
    <x v="6"/>
    <x v="32"/>
    <x v="567"/>
    <m/>
    <s v="Hartford Street Railway Co"/>
  </r>
  <r>
    <x v="6"/>
    <x v="6"/>
    <x v="32"/>
    <x v="143"/>
    <m/>
    <s v="Hartford, Manchester &amp; Rockville Tramway Co"/>
  </r>
  <r>
    <x v="6"/>
    <x v="6"/>
    <x v="32"/>
    <x v="496"/>
    <m/>
    <s v="Farmington Street Railway Co"/>
  </r>
  <r>
    <x v="6"/>
    <x v="6"/>
    <x v="32"/>
    <x v="568"/>
    <m/>
    <s v="Meriden Electric Railway Co"/>
  </r>
  <r>
    <x v="6"/>
    <x v="6"/>
    <x v="32"/>
    <x v="23"/>
    <m/>
    <s v="Meriden, Southington &amp; Compounce Tramway Co"/>
  </r>
  <r>
    <x v="6"/>
    <x v="6"/>
    <x v="32"/>
    <x v="498"/>
    <m/>
    <s v="Middleton Street Railway Co"/>
  </r>
  <r>
    <x v="6"/>
    <x v="6"/>
    <x v="32"/>
    <x v="499"/>
    <m/>
    <s v="Montville Street Railway Co"/>
  </r>
  <r>
    <x v="6"/>
    <x v="6"/>
    <x v="32"/>
    <x v="569"/>
    <m/>
    <s v="Fair Haven &amp; Westville Railway Co"/>
  </r>
  <r>
    <x v="6"/>
    <x v="6"/>
    <x v="32"/>
    <x v="500"/>
    <m/>
    <s v="New London Street Railway Co "/>
  </r>
  <r>
    <x v="6"/>
    <x v="6"/>
    <x v="32"/>
    <x v="184"/>
    <m/>
    <s v="Norwich Street Railway Co"/>
  </r>
  <r>
    <x v="6"/>
    <x v="6"/>
    <x v="32"/>
    <x v="532"/>
    <m/>
    <s v="People's Tramway Co"/>
  </r>
  <r>
    <x v="6"/>
    <x v="6"/>
    <x v="32"/>
    <x v="570"/>
    <m/>
    <s v="Stamford Street Railroad Co"/>
  </r>
  <r>
    <x v="6"/>
    <x v="6"/>
    <x v="32"/>
    <x v="372"/>
    <m/>
    <s v="Hartford &amp; Springfield Street Railway Co"/>
  </r>
  <r>
    <x v="6"/>
    <x v="6"/>
    <x v="32"/>
    <x v="45"/>
    <m/>
    <s v="Torrington &amp; Wichester Street Railway Co"/>
  </r>
  <r>
    <x v="6"/>
    <x v="6"/>
    <x v="32"/>
    <x v="571"/>
    <m/>
    <s v="Milford Street Railway Co"/>
  </r>
  <r>
    <x v="6"/>
    <x v="6"/>
    <x v="32"/>
    <x v="493"/>
    <m/>
    <s v="Central Railway Electric Co"/>
  </r>
  <r>
    <x v="6"/>
    <x v="6"/>
    <x v="32"/>
    <x v="572"/>
    <m/>
    <s v="Winchester Avenue Railroad Co"/>
  </r>
  <r>
    <x v="6"/>
    <x v="6"/>
    <x v="32"/>
    <x v="434"/>
    <m/>
    <s v="Manufacturers’ Street Railway Co"/>
  </r>
  <r>
    <x v="6"/>
    <x v="6"/>
    <x v="32"/>
    <x v="50"/>
    <m/>
    <s v="N o rw a lk S tre e t R a ilw a y Co"/>
  </r>
  <r>
    <x v="6"/>
    <x v="6"/>
    <x v="32"/>
    <x v="22"/>
    <m/>
    <s v="Norwalk Tramway Co"/>
  </r>
  <r>
    <x v="6"/>
    <x v="6"/>
    <x v="32"/>
    <x v="32"/>
    <m/>
    <s v="Shelton Street Railway Co"/>
  </r>
  <r>
    <x v="6"/>
    <x v="6"/>
    <x v="32"/>
    <x v="25"/>
    <m/>
    <s v="Westport  &amp; Saugatuck Street Railway Co"/>
  </r>
  <r>
    <x v="6"/>
    <x v="7"/>
    <x v="67"/>
    <x v="17"/>
    <m/>
    <s v="Fort Meade Railway Co"/>
  </r>
  <r>
    <x v="6"/>
    <x v="7"/>
    <x v="68"/>
    <x v="573"/>
    <m/>
    <s v="Jacksonville Elec Co"/>
  </r>
  <r>
    <x v="6"/>
    <x v="7"/>
    <x v="68"/>
    <x v="81"/>
    <m/>
    <s v="North Jacksonville Street Rwy"/>
  </r>
  <r>
    <x v="6"/>
    <x v="7"/>
    <x v="68"/>
    <x v="31"/>
    <m/>
    <s v="Jacksonville Railway Co"/>
  </r>
  <r>
    <x v="6"/>
    <x v="7"/>
    <x v="69"/>
    <x v="31"/>
    <m/>
    <s v="The Key West Elec Co"/>
  </r>
  <r>
    <x v="6"/>
    <x v="7"/>
    <x v="242"/>
    <x v="24"/>
    <m/>
    <s v="Pensacola Elec Co"/>
  </r>
  <r>
    <x v="6"/>
    <x v="7"/>
    <x v="70"/>
    <x v="149"/>
    <m/>
    <s v="Tampa Elec Co"/>
  </r>
  <r>
    <x v="6"/>
    <x v="7"/>
    <x v="71"/>
    <x v="19"/>
    <m/>
    <s v="Palatka &amp; Heights Rwy Co"/>
  </r>
  <r>
    <x v="6"/>
    <x v="2"/>
    <x v="22"/>
    <x v="25"/>
    <s v="Electric"/>
    <m/>
  </r>
  <r>
    <x v="6"/>
    <x v="2"/>
    <x v="243"/>
    <x v="574"/>
    <s v="Electric"/>
    <m/>
  </r>
  <r>
    <x v="6"/>
    <x v="2"/>
    <x v="23"/>
    <x v="505"/>
    <s v="Electric"/>
    <m/>
  </r>
  <r>
    <x v="6"/>
    <x v="2"/>
    <x v="244"/>
    <x v="31"/>
    <s v="Steam"/>
    <m/>
  </r>
  <r>
    <x v="6"/>
    <x v="2"/>
    <x v="244"/>
    <x v="60"/>
    <s v="Electric"/>
    <m/>
  </r>
  <r>
    <x v="6"/>
    <x v="2"/>
    <x v="30"/>
    <x v="28"/>
    <s v="Horse"/>
    <m/>
  </r>
  <r>
    <x v="6"/>
    <x v="2"/>
    <x v="31"/>
    <x v="31"/>
    <s v="Horse"/>
    <m/>
  </r>
  <r>
    <x v="6"/>
    <x v="2"/>
    <x v="24"/>
    <x v="87"/>
    <s v="Electric"/>
    <m/>
  </r>
  <r>
    <x v="6"/>
    <x v="2"/>
    <x v="25"/>
    <x v="6"/>
    <s v="Electric"/>
    <m/>
  </r>
  <r>
    <x v="6"/>
    <x v="2"/>
    <x v="26"/>
    <x v="382"/>
    <s v="Electric"/>
    <m/>
  </r>
  <r>
    <x v="6"/>
    <x v="2"/>
    <x v="359"/>
    <x v="19"/>
    <s v="Electric"/>
    <m/>
  </r>
  <r>
    <x v="6"/>
    <x v="19"/>
    <x v="200"/>
    <x v="575"/>
    <m/>
    <m/>
  </r>
  <r>
    <x v="6"/>
    <x v="19"/>
    <x v="297"/>
    <x v="32"/>
    <m/>
    <m/>
  </r>
  <r>
    <x v="6"/>
    <x v="19"/>
    <x v="201"/>
    <x v="10"/>
    <m/>
    <m/>
  </r>
  <r>
    <x v="6"/>
    <x v="19"/>
    <x v="298"/>
    <x v="440"/>
    <m/>
    <m/>
  </r>
  <r>
    <x v="6"/>
    <x v="19"/>
    <x v="202"/>
    <x v="45"/>
    <m/>
    <m/>
  </r>
  <r>
    <x v="6"/>
    <x v="19"/>
    <x v="203"/>
    <x v="444"/>
    <m/>
    <m/>
  </r>
  <r>
    <x v="6"/>
    <x v="19"/>
    <x v="204"/>
    <x v="20"/>
    <m/>
    <m/>
  </r>
  <r>
    <x v="6"/>
    <x v="19"/>
    <x v="205"/>
    <x v="78"/>
    <m/>
    <m/>
  </r>
  <r>
    <x v="6"/>
    <x v="19"/>
    <x v="207"/>
    <x v="24"/>
    <m/>
    <m/>
  </r>
  <r>
    <x v="6"/>
    <x v="19"/>
    <x v="208"/>
    <x v="53"/>
    <m/>
    <m/>
  </r>
  <r>
    <x v="6"/>
    <x v="19"/>
    <x v="314"/>
    <x v="10"/>
    <m/>
    <m/>
  </r>
  <r>
    <x v="6"/>
    <x v="19"/>
    <x v="210"/>
    <x v="277"/>
    <m/>
    <m/>
  </r>
  <r>
    <x v="6"/>
    <x v="19"/>
    <x v="211"/>
    <x v="16"/>
    <m/>
    <m/>
  </r>
  <r>
    <x v="6"/>
    <x v="19"/>
    <x v="212"/>
    <x v="22"/>
    <m/>
    <m/>
  </r>
  <r>
    <x v="6"/>
    <x v="19"/>
    <x v="68"/>
    <x v="31"/>
    <m/>
    <m/>
  </r>
  <r>
    <x v="6"/>
    <x v="19"/>
    <x v="214"/>
    <x v="29"/>
    <m/>
    <m/>
  </r>
  <r>
    <x v="6"/>
    <x v="19"/>
    <x v="215"/>
    <x v="48"/>
    <m/>
    <m/>
  </r>
  <r>
    <x v="6"/>
    <x v="19"/>
    <x v="216"/>
    <x v="50"/>
    <m/>
    <m/>
  </r>
  <r>
    <x v="6"/>
    <x v="19"/>
    <x v="299"/>
    <x v="21"/>
    <m/>
    <m/>
  </r>
  <r>
    <x v="6"/>
    <x v="19"/>
    <x v="217"/>
    <x v="8"/>
    <m/>
    <m/>
  </r>
  <r>
    <x v="6"/>
    <x v="19"/>
    <x v="218"/>
    <x v="31"/>
    <m/>
    <m/>
  </r>
  <r>
    <x v="6"/>
    <x v="19"/>
    <x v="219"/>
    <x v="21"/>
    <m/>
    <m/>
  </r>
  <r>
    <x v="6"/>
    <x v="19"/>
    <x v="220"/>
    <x v="66"/>
    <m/>
    <m/>
  </r>
  <r>
    <x v="6"/>
    <x v="19"/>
    <x v="221"/>
    <x v="1"/>
    <m/>
    <m/>
  </r>
  <r>
    <x v="6"/>
    <x v="19"/>
    <x v="222"/>
    <x v="67"/>
    <m/>
    <m/>
  </r>
  <r>
    <x v="6"/>
    <x v="19"/>
    <x v="224"/>
    <x v="22"/>
    <m/>
    <m/>
  </r>
  <r>
    <x v="6"/>
    <x v="19"/>
    <x v="225"/>
    <x v="2"/>
    <m/>
    <m/>
  </r>
  <r>
    <x v="6"/>
    <x v="19"/>
    <x v="300"/>
    <x v="5"/>
    <m/>
    <m/>
  </r>
  <r>
    <x v="6"/>
    <x v="17"/>
    <x v="180"/>
    <x v="507"/>
    <m/>
    <s v="Union Traction Co."/>
  </r>
  <r>
    <x v="6"/>
    <x v="17"/>
    <x v="244"/>
    <x v="16"/>
    <m/>
    <s v="(John S.) Crump’s Street Railway."/>
  </r>
  <r>
    <x v="6"/>
    <x v="17"/>
    <x v="370"/>
    <x v="277"/>
    <m/>
    <s v="Evansville Electric Railway Co."/>
  </r>
  <r>
    <x v="6"/>
    <x v="17"/>
    <x v="182"/>
    <x v="277"/>
    <m/>
    <s v="Fort Wayne Traction Co"/>
  </r>
  <r>
    <x v="6"/>
    <x v="17"/>
    <x v="304"/>
    <x v="312"/>
    <m/>
    <s v="Hammond, Whiting &amp; East Chicago Electric Railway Co"/>
  </r>
  <r>
    <x v="6"/>
    <x v="17"/>
    <x v="183"/>
    <x v="317"/>
    <m/>
    <s v="Indianapolis Street Railway Co. "/>
  </r>
  <r>
    <x v="6"/>
    <x v="17"/>
    <x v="183"/>
    <x v="50"/>
    <m/>
    <s v="Broad Ripple Traction Co. "/>
  </r>
  <r>
    <x v="6"/>
    <x v="17"/>
    <x v="183"/>
    <x v="1"/>
    <m/>
    <s v="Indianapolis &amp; Greenfield Rapid Transit Co."/>
  </r>
  <r>
    <x v="6"/>
    <x v="17"/>
    <x v="183"/>
    <x v="33"/>
    <m/>
    <s v="Indianapolis, Greenwood &amp; Franklin Railroad Co."/>
  </r>
  <r>
    <x v="6"/>
    <x v="17"/>
    <x v="305"/>
    <x v="28"/>
    <m/>
    <s v="Kokomo Street Railway Light &amp; Power Co."/>
  </r>
  <r>
    <x v="6"/>
    <x v="17"/>
    <x v="306"/>
    <x v="167"/>
    <m/>
    <s v="Lafayette Street Railway Co"/>
  </r>
  <r>
    <x v="6"/>
    <x v="17"/>
    <x v="307"/>
    <x v="25"/>
    <m/>
    <s v="Indianapolis &amp; Logansport Traction Co. (1901)"/>
  </r>
  <r>
    <x v="6"/>
    <x v="17"/>
    <x v="191"/>
    <x v="19"/>
    <m/>
    <s v="Madison Light &amp; Railway Co."/>
  </r>
  <r>
    <x v="6"/>
    <x v="17"/>
    <x v="308"/>
    <x v="27"/>
    <m/>
    <s v="Marion Transit Railway Co."/>
  </r>
  <r>
    <x v="6"/>
    <x v="17"/>
    <x v="309"/>
    <x v="56"/>
    <m/>
    <s v="Lake Cities Electric Railway Co. "/>
  </r>
  <r>
    <x v="6"/>
    <x v="17"/>
    <x v="311"/>
    <x v="16"/>
    <m/>
    <s v="New Albany Railway Co."/>
  </r>
  <r>
    <x v="6"/>
    <x v="17"/>
    <x v="311"/>
    <x v="56"/>
    <m/>
    <s v="Highland Railroad Co."/>
  </r>
  <r>
    <x v="6"/>
    <x v="17"/>
    <x v="20"/>
    <x v="78"/>
    <m/>
    <s v="Richmond Traction Co "/>
  </r>
  <r>
    <x v="6"/>
    <x v="17"/>
    <x v="20"/>
    <x v="1"/>
    <m/>
    <s v="Richmond Street &amp; Interurban Railway Co."/>
  </r>
  <r>
    <x v="6"/>
    <x v="17"/>
    <x v="184"/>
    <x v="159"/>
    <m/>
    <s v="Indiana Railway Co "/>
  </r>
  <r>
    <x v="6"/>
    <x v="17"/>
    <x v="185"/>
    <x v="293"/>
    <m/>
    <s v="Terre Haute Electric Co."/>
  </r>
  <r>
    <x v="6"/>
    <x v="17"/>
    <x v="316"/>
    <x v="50"/>
    <m/>
    <s v="Vincennes Citizens’ Street Railway Co."/>
  </r>
  <r>
    <x v="6"/>
    <x v="17"/>
    <x v="371"/>
    <x v="143"/>
    <m/>
    <s v="Wabash River Traction Co. "/>
  </r>
  <r>
    <x v="6"/>
    <x v="17"/>
    <x v="317"/>
    <x v="31"/>
    <m/>
    <s v="Washington Street Railway Co."/>
  </r>
  <r>
    <x v="6"/>
    <x v="21"/>
    <x v="318"/>
    <x v="6"/>
    <m/>
    <m/>
  </r>
  <r>
    <x v="6"/>
    <x v="21"/>
    <x v="138"/>
    <x v="314"/>
    <m/>
    <m/>
  </r>
  <r>
    <x v="6"/>
    <x v="21"/>
    <x v="232"/>
    <x v="5"/>
    <m/>
    <m/>
  </r>
  <r>
    <x v="6"/>
    <x v="21"/>
    <x v="228"/>
    <x v="32"/>
    <m/>
    <m/>
  </r>
  <r>
    <x v="6"/>
    <x v="21"/>
    <x v="352"/>
    <x v="268"/>
    <m/>
    <m/>
  </r>
  <r>
    <x v="6"/>
    <x v="21"/>
    <x v="230"/>
    <x v="29"/>
    <m/>
    <m/>
  </r>
  <r>
    <x v="6"/>
    <x v="21"/>
    <x v="233"/>
    <x v="19"/>
    <m/>
    <m/>
  </r>
  <r>
    <x v="6"/>
    <x v="21"/>
    <x v="360"/>
    <x v="8"/>
    <m/>
    <m/>
  </r>
  <r>
    <x v="6"/>
    <x v="21"/>
    <x v="234"/>
    <x v="16"/>
    <m/>
    <m/>
  </r>
  <r>
    <x v="6"/>
    <x v="21"/>
    <x v="235"/>
    <x v="8"/>
    <m/>
    <m/>
  </r>
  <r>
    <x v="6"/>
    <x v="21"/>
    <x v="319"/>
    <x v="315"/>
    <m/>
    <m/>
  </r>
  <r>
    <x v="6"/>
    <x v="21"/>
    <x v="236"/>
    <x v="21"/>
    <m/>
    <m/>
  </r>
  <r>
    <x v="6"/>
    <x v="21"/>
    <x v="237"/>
    <x v="50"/>
    <m/>
    <m/>
  </r>
  <r>
    <x v="6"/>
    <x v="21"/>
    <x v="231"/>
    <x v="438"/>
    <m/>
    <m/>
  </r>
  <r>
    <x v="6"/>
    <x v="21"/>
    <x v="320"/>
    <x v="20"/>
    <m/>
    <m/>
  </r>
  <r>
    <x v="6"/>
    <x v="21"/>
    <x v="238"/>
    <x v="159"/>
    <m/>
    <m/>
  </r>
  <r>
    <x v="6"/>
    <x v="4"/>
    <x v="37"/>
    <x v="31"/>
    <m/>
    <m/>
  </r>
  <r>
    <x v="6"/>
    <x v="4"/>
    <x v="321"/>
    <x v="31"/>
    <m/>
    <m/>
  </r>
  <r>
    <x v="6"/>
    <x v="4"/>
    <x v="322"/>
    <x v="165"/>
    <m/>
    <m/>
  </r>
  <r>
    <x v="6"/>
    <x v="4"/>
    <x v="372"/>
    <x v="23"/>
    <m/>
    <s v="Passenger &amp; Belt Railway Co."/>
  </r>
  <r>
    <x v="6"/>
    <x v="4"/>
    <x v="372"/>
    <x v="45"/>
    <m/>
    <s v="Georgetown &amp; Lexington T raction Co."/>
  </r>
  <r>
    <x v="6"/>
    <x v="4"/>
    <x v="339"/>
    <x v="20"/>
    <s v="Horse"/>
    <s v="LOUISVILLE STREET RAILWAY SYSTEM"/>
  </r>
  <r>
    <x v="6"/>
    <x v="4"/>
    <x v="339"/>
    <x v="299"/>
    <s v="Electric"/>
    <s v="LOUISVILLE STREET RAILWAY SYSTEM"/>
  </r>
  <r>
    <x v="6"/>
    <x v="4"/>
    <x v="340"/>
    <x v="151"/>
    <m/>
    <m/>
  </r>
  <r>
    <x v="6"/>
    <x v="4"/>
    <x v="341"/>
    <x v="41"/>
    <m/>
    <m/>
  </r>
  <r>
    <x v="6"/>
    <x v="4"/>
    <x v="342"/>
    <x v="23"/>
    <m/>
    <m/>
  </r>
  <r>
    <x v="6"/>
    <x v="10"/>
    <x v="79"/>
    <x v="19"/>
    <m/>
    <s v="Home Electric Co."/>
  </r>
  <r>
    <x v="6"/>
    <x v="10"/>
    <x v="78"/>
    <x v="31"/>
    <m/>
    <s v="Lake Charles Street Railway Co."/>
  </r>
  <r>
    <x v="6"/>
    <x v="10"/>
    <x v="76"/>
    <x v="439"/>
    <m/>
    <s v="New Orleans City Railroad Co."/>
  </r>
  <r>
    <x v="6"/>
    <x v="10"/>
    <x v="77"/>
    <x v="81"/>
    <m/>
    <s v="Shreveport City Railroad Co."/>
  </r>
  <r>
    <x v="6"/>
    <x v="10"/>
    <x v="76"/>
    <x v="166"/>
    <m/>
    <s v="New Orleans &amp; Carrollton Railroad Co."/>
  </r>
  <r>
    <x v="6"/>
    <x v="10"/>
    <x v="76"/>
    <x v="318"/>
    <m/>
    <s v="St. Charles Street Railroad Co."/>
  </r>
  <r>
    <x v="6"/>
    <x v="10"/>
    <x v="76"/>
    <x v="379"/>
    <m/>
    <s v="Orleans Railroad Co."/>
  </r>
  <r>
    <x v="6"/>
    <x v="10"/>
    <x v="76"/>
    <x v="41"/>
    <m/>
    <s v="Orleans &amp; Jefferson Railway Co."/>
  </r>
  <r>
    <x v="6"/>
    <x v="8"/>
    <x v="73"/>
    <x v="576"/>
    <m/>
    <s v="The United Railways &amp; Electric Co. of Baltimore"/>
  </r>
  <r>
    <x v="6"/>
    <x v="8"/>
    <x v="75"/>
    <x v="6"/>
    <m/>
    <s v="Cumberland Electric Railway Co"/>
  </r>
  <r>
    <x v="6"/>
    <x v="8"/>
    <x v="246"/>
    <x v="381"/>
    <m/>
    <s v="Frederick &amp; Middletown Railway Co"/>
  </r>
  <r>
    <x v="6"/>
    <x v="8"/>
    <x v="246"/>
    <x v="25"/>
    <m/>
    <s v="Myersville &amp; Catoctin Railway Co"/>
  </r>
  <r>
    <x v="6"/>
    <x v="8"/>
    <x v="246"/>
    <x v="382"/>
    <m/>
    <s v="Washington, Frederick &amp; Gettysburg Electric Railway"/>
  </r>
  <r>
    <x v="6"/>
    <x v="8"/>
    <x v="247"/>
    <x v="53"/>
    <m/>
    <s v="Hagerstown Railway Co"/>
  </r>
  <r>
    <x v="6"/>
    <x v="8"/>
    <x v="247"/>
    <x v="78"/>
    <m/>
    <s v="Hagerstown &amp; Boonsboro Railway Co"/>
  </r>
  <r>
    <x v="6"/>
    <x v="9"/>
    <x v="32"/>
    <x v="19"/>
    <m/>
    <m/>
  </r>
  <r>
    <x v="6"/>
    <x v="9"/>
    <x v="32"/>
    <x v="157"/>
    <m/>
    <m/>
  </r>
  <r>
    <x v="6"/>
    <x v="9"/>
    <x v="32"/>
    <x v="577"/>
    <m/>
    <m/>
  </r>
  <r>
    <x v="6"/>
    <x v="9"/>
    <x v="32"/>
    <x v="294"/>
    <m/>
    <m/>
  </r>
  <r>
    <x v="6"/>
    <x v="9"/>
    <x v="32"/>
    <x v="578"/>
    <m/>
    <m/>
  </r>
  <r>
    <x v="6"/>
    <x v="9"/>
    <x v="32"/>
    <x v="1"/>
    <m/>
    <m/>
  </r>
  <r>
    <x v="6"/>
    <x v="9"/>
    <x v="32"/>
    <x v="383"/>
    <m/>
    <m/>
  </r>
  <r>
    <x v="6"/>
    <x v="9"/>
    <x v="32"/>
    <x v="1"/>
    <m/>
    <m/>
  </r>
  <r>
    <x v="6"/>
    <x v="9"/>
    <x v="32"/>
    <x v="579"/>
    <m/>
    <m/>
  </r>
  <r>
    <x v="6"/>
    <x v="9"/>
    <x v="32"/>
    <x v="50"/>
    <m/>
    <m/>
  </r>
  <r>
    <x v="6"/>
    <x v="9"/>
    <x v="32"/>
    <x v="56"/>
    <m/>
    <m/>
  </r>
  <r>
    <x v="6"/>
    <x v="9"/>
    <x v="32"/>
    <x v="580"/>
    <m/>
    <m/>
  </r>
  <r>
    <x v="6"/>
    <x v="9"/>
    <x v="32"/>
    <x v="139"/>
    <m/>
    <m/>
  </r>
  <r>
    <x v="6"/>
    <x v="9"/>
    <x v="32"/>
    <x v="1"/>
    <m/>
    <m/>
  </r>
  <r>
    <x v="6"/>
    <x v="9"/>
    <x v="32"/>
    <x v="82"/>
    <m/>
    <m/>
  </r>
  <r>
    <x v="6"/>
    <x v="9"/>
    <x v="32"/>
    <x v="45"/>
    <m/>
    <m/>
  </r>
  <r>
    <x v="6"/>
    <x v="9"/>
    <x v="32"/>
    <x v="50"/>
    <m/>
    <m/>
  </r>
  <r>
    <x v="6"/>
    <x v="9"/>
    <x v="32"/>
    <x v="32"/>
    <m/>
    <m/>
  </r>
  <r>
    <x v="6"/>
    <x v="9"/>
    <x v="32"/>
    <x v="26"/>
    <m/>
    <m/>
  </r>
  <r>
    <x v="6"/>
    <x v="9"/>
    <x v="32"/>
    <x v="144"/>
    <m/>
    <m/>
  </r>
  <r>
    <x v="6"/>
    <x v="9"/>
    <x v="32"/>
    <x v="5"/>
    <m/>
    <m/>
  </r>
  <r>
    <x v="6"/>
    <x v="9"/>
    <x v="32"/>
    <x v="28"/>
    <m/>
    <m/>
  </r>
  <r>
    <x v="6"/>
    <x v="9"/>
    <x v="32"/>
    <x v="6"/>
    <m/>
    <m/>
  </r>
  <r>
    <x v="6"/>
    <x v="9"/>
    <x v="32"/>
    <x v="23"/>
    <m/>
    <m/>
  </r>
  <r>
    <x v="6"/>
    <x v="9"/>
    <x v="32"/>
    <x v="34"/>
    <m/>
    <m/>
  </r>
  <r>
    <x v="6"/>
    <x v="9"/>
    <x v="32"/>
    <x v="291"/>
    <m/>
    <m/>
  </r>
  <r>
    <x v="6"/>
    <x v="9"/>
    <x v="32"/>
    <x v="144"/>
    <m/>
    <m/>
  </r>
  <r>
    <x v="6"/>
    <x v="9"/>
    <x v="32"/>
    <x v="166"/>
    <m/>
    <m/>
  </r>
  <r>
    <x v="6"/>
    <x v="9"/>
    <x v="32"/>
    <x v="22"/>
    <m/>
    <m/>
  </r>
  <r>
    <x v="6"/>
    <x v="9"/>
    <x v="32"/>
    <x v="21"/>
    <m/>
    <m/>
  </r>
  <r>
    <x v="6"/>
    <x v="3"/>
    <x v="32"/>
    <x v="20"/>
    <m/>
    <s v="Clinton Street Railway Co."/>
  </r>
  <r>
    <x v="6"/>
    <x v="3"/>
    <x v="32"/>
    <x v="34"/>
    <m/>
    <s v="Hannibal Railway Co."/>
  </r>
  <r>
    <x v="6"/>
    <x v="3"/>
    <x v="33"/>
    <x v="581"/>
    <m/>
    <s v="Metropolitan Street Railway Co."/>
  </r>
  <r>
    <x v="6"/>
    <x v="3"/>
    <x v="32"/>
    <x v="139"/>
    <m/>
    <s v="Kansas City—Leavenworth Railway Co."/>
  </r>
  <r>
    <x v="6"/>
    <x v="3"/>
    <x v="32"/>
    <x v="26"/>
    <m/>
    <s v="Kansas City &amp; St. Joseph Electric Railroad Co."/>
  </r>
  <r>
    <x v="6"/>
    <x v="3"/>
    <x v="343"/>
    <x v="9"/>
    <m/>
    <s v="St Joseph Railway, Light, Heat &amp; Power Co."/>
  </r>
  <r>
    <x v="6"/>
    <x v="3"/>
    <x v="324"/>
    <x v="290"/>
    <m/>
    <s v="Southwest Missouri Electric Railway Co"/>
  </r>
  <r>
    <x v="6"/>
    <x v="3"/>
    <x v="250"/>
    <x v="52"/>
    <m/>
    <s v="Sedalia Electric &amp; Railway Co."/>
  </r>
  <r>
    <x v="6"/>
    <x v="3"/>
    <x v="224"/>
    <x v="324"/>
    <m/>
    <s v="Springfield Traction Co."/>
  </r>
  <r>
    <x v="6"/>
    <x v="3"/>
    <x v="325"/>
    <x v="35"/>
    <m/>
    <s v="Citizens Street Railway Co."/>
  </r>
  <r>
    <x v="6"/>
    <x v="3"/>
    <x v="361"/>
    <x v="56"/>
    <m/>
    <s v="Carrollton Electric Railway Co."/>
  </r>
  <r>
    <x v="6"/>
    <x v="3"/>
    <x v="206"/>
    <x v="34"/>
    <m/>
    <s v="Chillicothe Street Railroad Co."/>
  </r>
  <r>
    <x v="6"/>
    <x v="3"/>
    <x v="344"/>
    <x v="582"/>
    <m/>
    <m/>
  </r>
  <r>
    <x v="6"/>
    <x v="3"/>
    <x v="373"/>
    <x v="45"/>
    <m/>
    <s v="St. Francis County Electric Railroad Co."/>
  </r>
  <r>
    <x v="6"/>
    <x v="0"/>
    <x v="0"/>
    <x v="269"/>
    <m/>
    <s v="Altantic Coast Electric Railroad"/>
  </r>
  <r>
    <x v="6"/>
    <x v="0"/>
    <x v="0"/>
    <x v="583"/>
    <m/>
    <s v="Asbury Park &amp; Sea Glet Railroad"/>
  </r>
  <r>
    <x v="6"/>
    <x v="0"/>
    <x v="1"/>
    <x v="1"/>
    <m/>
    <s v="West Jersey &amp; Seashore R. R. Co"/>
  </r>
  <r>
    <x v="6"/>
    <x v="0"/>
    <x v="1"/>
    <x v="1"/>
    <m/>
    <s v="Alantie City Electric Railways"/>
  </r>
  <r>
    <x v="6"/>
    <x v="0"/>
    <x v="252"/>
    <x v="18"/>
    <m/>
    <s v="The Bridgeton &amp; Milliville Traction Co"/>
  </r>
  <r>
    <x v="6"/>
    <x v="0"/>
    <x v="326"/>
    <x v="33"/>
    <m/>
    <s v="Brigantine Trasportation Co"/>
  </r>
  <r>
    <x v="6"/>
    <x v="0"/>
    <x v="138"/>
    <x v="50"/>
    <m/>
    <s v="Burlington &amp; Mount Holly Traction Railway Co."/>
  </r>
  <r>
    <x v="6"/>
    <x v="0"/>
    <x v="138"/>
    <x v="209"/>
    <m/>
    <s v="Burllington &amp; Mount Holly Traction Railroad"/>
  </r>
  <r>
    <x v="6"/>
    <x v="0"/>
    <x v="138"/>
    <x v="564"/>
    <m/>
    <s v="People's Traction Co"/>
  </r>
  <r>
    <x v="6"/>
    <x v="0"/>
    <x v="3"/>
    <x v="584"/>
    <m/>
    <s v="Camden &amp; Suburban Railway"/>
  </r>
  <r>
    <x v="6"/>
    <x v="0"/>
    <x v="3"/>
    <x v="585"/>
    <m/>
    <s v="Camden Horse Railroad"/>
  </r>
  <r>
    <x v="6"/>
    <x v="0"/>
    <x v="3"/>
    <x v="586"/>
    <m/>
    <s v="Camden Gloueester &amp; Woodbury Railway"/>
  </r>
  <r>
    <x v="6"/>
    <x v="0"/>
    <x v="3"/>
    <x v="73"/>
    <m/>
    <s v="Camden &amp; Trenton Railway Co"/>
  </r>
  <r>
    <x v="6"/>
    <x v="0"/>
    <x v="4"/>
    <x v="587"/>
    <m/>
    <s v="Cape May, Delaware Bay &amp; Sewell's Point Railroad"/>
  </r>
  <r>
    <x v="6"/>
    <x v="0"/>
    <x v="5"/>
    <x v="8"/>
    <m/>
    <s v="Elizabeht Street Railway Co."/>
  </r>
  <r>
    <x v="6"/>
    <x v="0"/>
    <x v="362"/>
    <x v="588"/>
    <m/>
    <s v="The New Jersey &amp; Hudson River Railway &amp; Ferry Co"/>
  </r>
  <r>
    <x v="6"/>
    <x v="0"/>
    <x v="254"/>
    <x v="512"/>
    <m/>
    <s v="New Jerry Electric Railway Co."/>
  </r>
  <r>
    <x v="6"/>
    <x v="0"/>
    <x v="6"/>
    <x v="589"/>
    <m/>
    <s v="North Jersey Street Railway Co.11"/>
  </r>
  <r>
    <x v="6"/>
    <x v="0"/>
    <x v="8"/>
    <x v="590"/>
    <m/>
    <s v="Jersey Central Tracation Co"/>
  </r>
  <r>
    <x v="6"/>
    <x v="0"/>
    <x v="353"/>
    <x v="590"/>
    <m/>
    <s v="Long Branch Electric Railway Co."/>
  </r>
  <r>
    <x v="6"/>
    <x v="0"/>
    <x v="374"/>
    <x v="245"/>
    <m/>
    <s v="Barllingten County Traction Co"/>
  </r>
  <r>
    <x v="6"/>
    <x v="0"/>
    <x v="375"/>
    <x v="22"/>
    <m/>
    <s v="Morris County Traction C0"/>
  </r>
  <r>
    <x v="6"/>
    <x v="0"/>
    <x v="9"/>
    <x v="591"/>
    <m/>
    <s v="Millville Traction Co"/>
  </r>
  <r>
    <x v="6"/>
    <x v="0"/>
    <x v="10"/>
    <x v="255"/>
    <m/>
    <s v="Mount Holly Street Rilway"/>
  </r>
  <r>
    <x v="6"/>
    <x v="0"/>
    <x v="11"/>
    <x v="416"/>
    <m/>
    <s v="New Brunswick"/>
  </r>
  <r>
    <x v="6"/>
    <x v="0"/>
    <x v="327"/>
    <x v="592"/>
    <m/>
    <s v="Ocrean City Electric Railway Co."/>
  </r>
  <r>
    <x v="6"/>
    <x v="0"/>
    <x v="12"/>
    <x v="593"/>
    <m/>
    <s v="Orange Mountain Traction cO"/>
  </r>
  <r>
    <x v="6"/>
    <x v="0"/>
    <x v="12"/>
    <x v="17"/>
    <m/>
    <s v="Orange Mountain Traction cO"/>
  </r>
  <r>
    <x v="6"/>
    <x v="0"/>
    <x v="12"/>
    <x v="593"/>
    <m/>
    <s v="South Orange &amp; Maplewood Traction Co"/>
  </r>
  <r>
    <x v="6"/>
    <x v="0"/>
    <x v="13"/>
    <x v="25"/>
    <m/>
    <s v="Paterson Railay Co"/>
  </r>
  <r>
    <x v="6"/>
    <x v="0"/>
    <x v="14"/>
    <x v="594"/>
    <m/>
    <s v="Phillpsburg Horse Car Railraod Co"/>
  </r>
  <r>
    <x v="6"/>
    <x v="0"/>
    <x v="256"/>
    <x v="595"/>
    <m/>
    <s v="Bay Head &amp; Point pleasant Street Railraod Co."/>
  </r>
  <r>
    <x v="6"/>
    <x v="0"/>
    <x v="258"/>
    <x v="596"/>
    <m/>
    <s v="Atlantic Highland, Red Bank &amp; Long Branch Electric Railway Co."/>
  </r>
  <r>
    <x v="6"/>
    <x v="0"/>
    <x v="17"/>
    <x v="22"/>
    <m/>
    <s v="Trenton Street Railway Co"/>
  </r>
  <r>
    <x v="6"/>
    <x v="0"/>
    <x v="17"/>
    <x v="55"/>
    <m/>
    <s v="Meror County Traction Co"/>
  </r>
  <r>
    <x v="6"/>
    <x v="0"/>
    <x v="17"/>
    <x v="16"/>
    <m/>
    <s v="Trenton Pennlinton &amp; Hopewill Street Railway Co"/>
  </r>
  <r>
    <x v="6"/>
    <x v="0"/>
    <x v="17"/>
    <x v="597"/>
    <m/>
    <s v="Trenton Lawreacvlle &amp; Prlnenton Railroad Co"/>
  </r>
  <r>
    <x v="6"/>
    <x v="0"/>
    <x v="17"/>
    <x v="598"/>
    <m/>
    <s v="Trenton &amp; New Benawick Railroad Co."/>
  </r>
  <r>
    <x v="6"/>
    <x v="11"/>
    <x v="28"/>
    <x v="599"/>
    <m/>
    <s v="United Traction Co."/>
  </r>
  <r>
    <x v="6"/>
    <x v="11"/>
    <x v="80"/>
    <x v="600"/>
    <m/>
    <s v="Amsterdam Street Railroad"/>
  </r>
  <r>
    <x v="6"/>
    <x v="11"/>
    <x v="81"/>
    <x v="601"/>
    <m/>
    <s v="Auburn &amp; Syracuse Electric Railroad Co. "/>
  </r>
  <r>
    <x v="6"/>
    <x v="11"/>
    <x v="345"/>
    <x v="32"/>
    <m/>
    <s v="The Ballston Terminal Railroad Co."/>
  </r>
  <r>
    <x v="6"/>
    <x v="11"/>
    <x v="83"/>
    <x v="516"/>
    <m/>
    <s v="Binghamton Railroad Co. "/>
  </r>
  <r>
    <x v="6"/>
    <x v="11"/>
    <x v="84"/>
    <x v="602"/>
    <m/>
    <s v="Brooklyn Rapid Transit Co."/>
  </r>
  <r>
    <x v="6"/>
    <x v="11"/>
    <x v="84"/>
    <x v="518"/>
    <m/>
    <s v="Brooklyn, Queens Co. &amp; Suburban R. R. Co."/>
  </r>
  <r>
    <x v="6"/>
    <x v="11"/>
    <x v="84"/>
    <x v="392"/>
    <m/>
    <s v="Sea Beach Railway Co. "/>
  </r>
  <r>
    <x v="6"/>
    <x v="11"/>
    <x v="84"/>
    <x v="166"/>
    <m/>
    <s v="New York &amp; North Shore Railroad Co."/>
  </r>
  <r>
    <x v="6"/>
    <x v="11"/>
    <x v="84"/>
    <x v="603"/>
    <m/>
    <s v="Coney Island &amp; Brooklyn R. R. Co."/>
  </r>
  <r>
    <x v="6"/>
    <x v="11"/>
    <x v="84"/>
    <x v="35"/>
    <m/>
    <s v="Van Brunt St. &amp; Erie Basin R. R. Co."/>
  </r>
  <r>
    <x v="6"/>
    <x v="11"/>
    <x v="84"/>
    <x v="517"/>
    <m/>
    <s v="Brooklyn, Newtown &amp; Bowery Bay Railroad Co. "/>
  </r>
  <r>
    <x v="6"/>
    <x v="11"/>
    <x v="32"/>
    <x v="96"/>
    <m/>
    <s v="The Long Island Electric Railway Co."/>
  </r>
  <r>
    <x v="6"/>
    <x v="11"/>
    <x v="85"/>
    <x v="604"/>
    <m/>
    <s v="International Traction Co."/>
  </r>
  <r>
    <x v="6"/>
    <x v="11"/>
    <x v="85"/>
    <x v="526"/>
    <m/>
    <s v="Buffalo, Hamburg &amp; Aurora Electric Railway Co."/>
  </r>
  <r>
    <x v="6"/>
    <x v="11"/>
    <x v="85"/>
    <x v="60"/>
    <m/>
    <s v="Buffalo &amp; Depew Railway Co. "/>
  </r>
  <r>
    <x v="6"/>
    <x v="11"/>
    <x v="86"/>
    <x v="20"/>
    <m/>
    <s v="Canandigua Electric Light &amp; Railroad Co."/>
  </r>
  <r>
    <x v="6"/>
    <x v="11"/>
    <x v="376"/>
    <x v="605"/>
    <m/>
    <s v="Catskill Electric Railway Co."/>
  </r>
  <r>
    <x v="6"/>
    <x v="11"/>
    <x v="260"/>
    <x v="49"/>
    <m/>
    <s v="The Cohoes City Railway Co."/>
  </r>
  <r>
    <x v="6"/>
    <x v="11"/>
    <x v="346"/>
    <x v="394"/>
    <m/>
    <s v="Corning &amp; Painted Street Railway"/>
  </r>
  <r>
    <x v="6"/>
    <x v="11"/>
    <x v="88"/>
    <x v="144"/>
    <m/>
    <s v="Cortland &amp; Homer Horse Railroad Co."/>
  </r>
  <r>
    <x v="6"/>
    <x v="11"/>
    <x v="363"/>
    <x v="527"/>
    <m/>
    <s v="Buffalo, Dunkirk &amp; Western Railroad Co."/>
  </r>
  <r>
    <x v="6"/>
    <x v="11"/>
    <x v="90"/>
    <x v="606"/>
    <m/>
    <s v="Elmira Water, Light &amp; Railroad Co."/>
  </r>
  <r>
    <x v="6"/>
    <x v="11"/>
    <x v="90"/>
    <x v="607"/>
    <m/>
    <s v="Elminra &amp; Seneca Lake Railway Co."/>
  </r>
  <r>
    <x v="6"/>
    <x v="11"/>
    <x v="91"/>
    <x v="40"/>
    <m/>
    <s v="Citizens' Street Railroad Co."/>
  </r>
  <r>
    <x v="6"/>
    <x v="11"/>
    <x v="91"/>
    <x v="19"/>
    <m/>
    <s v="Fishkill Electric Railway Co. "/>
  </r>
  <r>
    <x v="6"/>
    <x v="11"/>
    <x v="377"/>
    <x v="608"/>
    <m/>
    <s v="Franklyn Electric Street Railway Co."/>
  </r>
  <r>
    <x v="6"/>
    <x v="11"/>
    <x v="93"/>
    <x v="104"/>
    <m/>
    <s v="Dunkirk &amp; Fredonia Railroad Co."/>
  </r>
  <r>
    <x v="6"/>
    <x v="11"/>
    <x v="331"/>
    <x v="529"/>
    <m/>
    <s v="Buffalo, Gardenville &amp; Ebenezer Railway Co. "/>
  </r>
  <r>
    <x v="6"/>
    <x v="11"/>
    <x v="261"/>
    <x v="346"/>
    <m/>
    <s v="Geneva, Waterloo, Seneca Falls &amp; Cayuga Lake Traction Co."/>
  </r>
  <r>
    <x v="6"/>
    <x v="11"/>
    <x v="95"/>
    <x v="1"/>
    <m/>
    <s v="Hudson Valley Railway"/>
  </r>
  <r>
    <x v="6"/>
    <x v="11"/>
    <x v="96"/>
    <x v="609"/>
    <m/>
    <s v="Fonda, Johnstown &amp; Gloversville Railroad Co."/>
  </r>
  <r>
    <x v="6"/>
    <x v="11"/>
    <x v="96"/>
    <x v="610"/>
    <m/>
    <s v="The Aldrondack Lakes' Traction Co.4.65"/>
  </r>
  <r>
    <x v="6"/>
    <x v="11"/>
    <x v="96"/>
    <x v="611"/>
    <m/>
    <s v="Mountain Lake Electric Railroad"/>
  </r>
  <r>
    <x v="6"/>
    <x v="11"/>
    <x v="378"/>
    <x v="612"/>
    <m/>
    <s v="Greenwich &amp; Schnylerville Electric Railroad"/>
  </r>
  <r>
    <x v="6"/>
    <x v="11"/>
    <x v="365"/>
    <x v="20"/>
    <m/>
    <s v="Hamburg Railway Co."/>
  </r>
  <r>
    <x v="6"/>
    <x v="11"/>
    <x v="366"/>
    <x v="28"/>
    <m/>
    <s v="Lime &amp; Honeoye Falls Electric Light &amp; Railroad Co."/>
  </r>
  <r>
    <x v="6"/>
    <x v="11"/>
    <x v="262"/>
    <x v="21"/>
    <m/>
    <s v="Bennington &amp; Hoosick Valley Railway Co."/>
  </r>
  <r>
    <x v="6"/>
    <x v="11"/>
    <x v="97"/>
    <x v="231"/>
    <m/>
    <s v="The Hornellsville Electric Railway Co."/>
  </r>
  <r>
    <x v="6"/>
    <x v="11"/>
    <x v="97"/>
    <x v="531"/>
    <m/>
    <s v="Hornellsville &amp; Canisteo Railway Co."/>
  </r>
  <r>
    <x v="6"/>
    <x v="11"/>
    <x v="98"/>
    <x v="613"/>
    <m/>
    <s v="Albany &amp; Hudson Railway &amp; Power Co. "/>
  </r>
  <r>
    <x v="6"/>
    <x v="11"/>
    <x v="99"/>
    <x v="214"/>
    <m/>
    <s v="Huntington Railroad Co."/>
  </r>
  <r>
    <x v="6"/>
    <x v="11"/>
    <x v="100"/>
    <x v="573"/>
    <m/>
    <s v="Ithaca Street Railway Co."/>
  </r>
  <r>
    <x v="6"/>
    <x v="11"/>
    <x v="101"/>
    <x v="534"/>
    <m/>
    <s v="The Jamestown Street Railway Co."/>
  </r>
  <r>
    <x v="6"/>
    <x v="11"/>
    <x v="102"/>
    <x v="151"/>
    <m/>
    <s v="Kingston Consolidated Railroad Co."/>
  </r>
  <r>
    <x v="6"/>
    <x v="11"/>
    <x v="263"/>
    <x v="466"/>
    <m/>
    <s v="Lewiston &amp; Yongston Frontier Railroad Co."/>
  </r>
  <r>
    <x v="6"/>
    <x v="11"/>
    <x v="106"/>
    <x v="535"/>
    <m/>
    <s v="New York &amp; Queens County Railway Co."/>
  </r>
  <r>
    <x v="6"/>
    <x v="11"/>
    <x v="107"/>
    <x v="536"/>
    <m/>
    <s v="The Wallkill Transit"/>
  </r>
  <r>
    <x v="6"/>
    <x v="11"/>
    <x v="108"/>
    <x v="28"/>
    <m/>
    <s v="Herkimer, Mohawk, Ilion &amp; Frankfort Electric Railway Co."/>
  </r>
  <r>
    <x v="6"/>
    <x v="11"/>
    <x v="109"/>
    <x v="314"/>
    <m/>
    <s v="Orange County Tracction Co."/>
  </r>
  <r>
    <x v="6"/>
    <x v="11"/>
    <x v="332"/>
    <x v="614"/>
    <m/>
    <s v="New Paltz, Highland &amp; Poughkeepsie Traction Co."/>
  </r>
  <r>
    <x v="6"/>
    <x v="11"/>
    <x v="111"/>
    <x v="615"/>
    <m/>
    <s v="New York City Railway Co. "/>
  </r>
  <r>
    <x v="6"/>
    <x v="11"/>
    <x v="111"/>
    <x v="616"/>
    <m/>
    <s v="Metropolitan Street Railway Co."/>
  </r>
  <r>
    <x v="6"/>
    <x v="11"/>
    <x v="111"/>
    <x v="617"/>
    <m/>
    <s v="Broadway &amp; Seventh Ave R. R. Co."/>
  </r>
  <r>
    <x v="6"/>
    <x v="11"/>
    <x v="111"/>
    <x v="618"/>
    <m/>
    <s v="Fulton Street Railroad Co."/>
  </r>
  <r>
    <x v="6"/>
    <x v="11"/>
    <x v="111"/>
    <x v="539"/>
    <m/>
    <s v="Third Ave. R. R. Co."/>
  </r>
  <r>
    <x v="6"/>
    <x v="11"/>
    <x v="111"/>
    <x v="619"/>
    <m/>
    <s v="42nd St., Manhattanville &amp; St. M. Ave. Ry. Co."/>
  </r>
  <r>
    <x v="6"/>
    <x v="11"/>
    <x v="111"/>
    <x v="620"/>
    <m/>
    <s v="Union Ry. Co"/>
  </r>
  <r>
    <x v="6"/>
    <x v="11"/>
    <x v="111"/>
    <x v="16"/>
    <m/>
    <s v="Southern Boulevard Railroad Co."/>
  </r>
  <r>
    <x v="6"/>
    <x v="11"/>
    <x v="111"/>
    <x v="621"/>
    <m/>
    <s v="Westchester Electric R. R. Co."/>
  </r>
  <r>
    <x v="6"/>
    <x v="11"/>
    <x v="112"/>
    <x v="236"/>
    <m/>
    <s v="Niagra Falls Gorge Railroad Co. "/>
  </r>
  <r>
    <x v="6"/>
    <x v="11"/>
    <x v="113"/>
    <x v="41"/>
    <m/>
    <s v="Ogdensburg Street Railway Co."/>
  </r>
  <r>
    <x v="6"/>
    <x v="11"/>
    <x v="114"/>
    <x v="433"/>
    <m/>
    <s v="Olean Street Railway Co."/>
  </r>
  <r>
    <x v="6"/>
    <x v="11"/>
    <x v="116"/>
    <x v="189"/>
    <m/>
    <s v="Oneonta &amp; Otega Valley Railway Co. "/>
  </r>
  <r>
    <x v="6"/>
    <x v="11"/>
    <x v="379"/>
    <x v="20"/>
    <m/>
    <s v="Westchester Traction Co.. "/>
  </r>
  <r>
    <x v="6"/>
    <x v="11"/>
    <x v="117"/>
    <x v="4"/>
    <m/>
    <s v="Oswego Traction Co."/>
  </r>
  <r>
    <x v="6"/>
    <x v="11"/>
    <x v="380"/>
    <x v="32"/>
    <m/>
    <s v="Peekskill Lighting &amp; Railroad Co. "/>
  </r>
  <r>
    <x v="6"/>
    <x v="11"/>
    <x v="347"/>
    <x v="164"/>
    <m/>
    <s v="Pann Van, Keuka Park &amp; Branchport Railway"/>
  </r>
  <r>
    <x v="6"/>
    <x v="11"/>
    <x v="265"/>
    <x v="6"/>
    <m/>
    <s v="Plattsburgh Traction Co."/>
  </r>
  <r>
    <x v="6"/>
    <x v="11"/>
    <x v="354"/>
    <x v="622"/>
    <m/>
    <s v="Port Chester Street Railway Co. "/>
  </r>
  <r>
    <x v="6"/>
    <x v="11"/>
    <x v="333"/>
    <x v="400"/>
    <m/>
    <s v="Port Jervis Electric Street Railway Co. "/>
  </r>
  <r>
    <x v="6"/>
    <x v="11"/>
    <x v="118"/>
    <x v="543"/>
    <m/>
    <s v="Poughkeepsie City &amp; Wappingers Falls Electric Railway"/>
  </r>
  <r>
    <x v="6"/>
    <x v="11"/>
    <x v="119"/>
    <x v="623"/>
    <m/>
    <s v="Rochester Railway Co."/>
  </r>
  <r>
    <x v="6"/>
    <x v="11"/>
    <x v="119"/>
    <x v="624"/>
    <m/>
    <s v="Rochester &amp; Suburban Railroad Co."/>
  </r>
  <r>
    <x v="6"/>
    <x v="11"/>
    <x v="119"/>
    <x v="189"/>
    <m/>
    <s v="Rochester, Charlotte &amp; Manitou Co."/>
  </r>
  <r>
    <x v="6"/>
    <x v="11"/>
    <x v="119"/>
    <x v="173"/>
    <m/>
    <s v="Rochester, Sodus Bay Railroad Co. "/>
  </r>
  <r>
    <x v="6"/>
    <x v="11"/>
    <x v="120"/>
    <x v="625"/>
    <m/>
    <s v="Ocean Electric Railway Co."/>
  </r>
  <r>
    <x v="6"/>
    <x v="11"/>
    <x v="25"/>
    <x v="124"/>
    <m/>
    <s v="Rome City Street Railway Co."/>
  </r>
  <r>
    <x v="6"/>
    <x v="11"/>
    <x v="122"/>
    <x v="166"/>
    <m/>
    <s v="Schenectady Railway Co."/>
  </r>
  <r>
    <x v="6"/>
    <x v="11"/>
    <x v="266"/>
    <x v="626"/>
    <m/>
    <s v="The Nassau County Railway Co. "/>
  </r>
  <r>
    <x v="6"/>
    <x v="11"/>
    <x v="124"/>
    <x v="56"/>
    <m/>
    <s v="Ossining Electric Railway Co."/>
  </r>
  <r>
    <x v="6"/>
    <x v="11"/>
    <x v="125"/>
    <x v="277"/>
    <m/>
    <s v="Richmond Light &amp; Railroad Co. "/>
  </r>
  <r>
    <x v="6"/>
    <x v="11"/>
    <x v="125"/>
    <x v="546"/>
    <m/>
    <s v="Staten Island Midland Railroad Co."/>
  </r>
  <r>
    <x v="6"/>
    <x v="11"/>
    <x v="127"/>
    <x v="549"/>
    <m/>
    <s v="Stillwater &amp; Mechiesville Street Railway Co."/>
  </r>
  <r>
    <x v="6"/>
    <x v="11"/>
    <x v="126"/>
    <x v="627"/>
    <m/>
    <s v="Syracuse Rapid Transit Railway Co."/>
  </r>
  <r>
    <x v="6"/>
    <x v="11"/>
    <x v="126"/>
    <x v="628"/>
    <m/>
    <s v="Syracuse, Lakseside &amp; Baldwinsville Railway"/>
  </r>
  <r>
    <x v="6"/>
    <x v="11"/>
    <x v="129"/>
    <x v="41"/>
    <m/>
    <s v="Troy &amp; New England Railroad Co."/>
  </r>
  <r>
    <x v="6"/>
    <x v="11"/>
    <x v="130"/>
    <x v="65"/>
    <m/>
    <s v="Utica &amp; Mohawk Railroad Co."/>
  </r>
  <r>
    <x v="6"/>
    <x v="11"/>
    <x v="131"/>
    <x v="550"/>
    <m/>
    <s v="Black River Traction Co. "/>
  </r>
  <r>
    <x v="6"/>
    <x v="11"/>
    <x v="268"/>
    <x v="629"/>
    <m/>
    <s v="Tarrytown, White Plans &amp; MamaroneckRailway Co."/>
  </r>
  <r>
    <x v="6"/>
    <x v="11"/>
    <x v="132"/>
    <x v="34"/>
    <m/>
    <s v="Buffalo &amp; Williamsville Electric Railway Co."/>
  </r>
  <r>
    <x v="6"/>
    <x v="11"/>
    <x v="133"/>
    <x v="630"/>
    <m/>
    <s v="The Yonkers Railroad Co."/>
  </r>
  <r>
    <x v="6"/>
    <x v="12"/>
    <x v="134"/>
    <x v="631"/>
    <m/>
    <m/>
  </r>
  <r>
    <x v="6"/>
    <x v="12"/>
    <x v="135"/>
    <x v="632"/>
    <m/>
    <m/>
  </r>
  <r>
    <x v="6"/>
    <x v="12"/>
    <x v="136"/>
    <x v="176"/>
    <m/>
    <m/>
  </r>
  <r>
    <x v="6"/>
    <x v="12"/>
    <x v="137"/>
    <x v="34"/>
    <m/>
    <m/>
  </r>
  <r>
    <x v="6"/>
    <x v="20"/>
    <x v="302"/>
    <x v="19"/>
    <m/>
    <s v="Astoria Electric Company"/>
  </r>
  <r>
    <x v="6"/>
    <x v="20"/>
    <x v="226"/>
    <x v="52"/>
    <m/>
    <s v="Portland Ry. Co."/>
  </r>
  <r>
    <x v="6"/>
    <x v="20"/>
    <x v="226"/>
    <x v="57"/>
    <m/>
    <s v="City &amp; Suburban Railway Co."/>
  </r>
  <r>
    <x v="6"/>
    <x v="20"/>
    <x v="226"/>
    <x v="12"/>
    <m/>
    <s v="Portland &amp; Oregon City Ry. Co."/>
  </r>
  <r>
    <x v="6"/>
    <x v="20"/>
    <x v="227"/>
    <x v="8"/>
    <m/>
    <s v="Salem Electric Railway Co."/>
  </r>
  <r>
    <x v="6"/>
    <x v="14"/>
    <x v="142"/>
    <x v="34"/>
    <s v="Horse"/>
    <s v="Fresno Railroad Co."/>
  </r>
  <r>
    <x v="6"/>
    <x v="14"/>
    <x v="142"/>
    <x v="19"/>
    <s v="Horse"/>
    <s v="Fresno, Belmont &amp; Yosemite Railroad Co"/>
  </r>
  <r>
    <x v="6"/>
    <x v="14"/>
    <x v="381"/>
    <x v="48"/>
    <m/>
    <m/>
  </r>
  <r>
    <x v="6"/>
    <x v="14"/>
    <x v="143"/>
    <x v="482"/>
    <s v="Electric"/>
    <s v="Los Angeles Railway Co"/>
  </r>
  <r>
    <x v="6"/>
    <x v="14"/>
    <x v="143"/>
    <x v="483"/>
    <s v="Electric"/>
    <s v="Los Angeles-Pacific Railroad Co -"/>
  </r>
  <r>
    <x v="6"/>
    <x v="14"/>
    <x v="143"/>
    <x v="16"/>
    <s v="Steam"/>
    <s v="Los Angeles-Pacific Railroad Co -"/>
  </r>
  <r>
    <x v="6"/>
    <x v="14"/>
    <x v="143"/>
    <x v="25"/>
    <s v="Horse"/>
    <s v="Los Angeles-Pacific Railroad Co -"/>
  </r>
  <r>
    <x v="6"/>
    <x v="14"/>
    <x v="143"/>
    <x v="25"/>
    <s v="Cable"/>
    <s v="Temple Street Cable Railway Co."/>
  </r>
  <r>
    <x v="6"/>
    <x v="14"/>
    <x v="143"/>
    <x v="113"/>
    <s v="Electric"/>
    <s v="Los Angeles Traction Co."/>
  </r>
  <r>
    <x v="6"/>
    <x v="14"/>
    <x v="144"/>
    <x v="19"/>
    <m/>
    <m/>
  </r>
  <r>
    <x v="6"/>
    <x v="14"/>
    <x v="145"/>
    <x v="31"/>
    <m/>
    <m/>
  </r>
  <r>
    <x v="6"/>
    <x v="14"/>
    <x v="146"/>
    <x v="554"/>
    <m/>
    <m/>
  </r>
  <r>
    <x v="6"/>
    <x v="14"/>
    <x v="147"/>
    <x v="361"/>
    <m/>
    <m/>
  </r>
  <r>
    <x v="6"/>
    <x v="14"/>
    <x v="148"/>
    <x v="633"/>
    <m/>
    <m/>
  </r>
  <r>
    <x v="6"/>
    <x v="14"/>
    <x v="382"/>
    <x v="56"/>
    <m/>
    <m/>
  </r>
  <r>
    <x v="6"/>
    <x v="14"/>
    <x v="151"/>
    <x v="634"/>
    <m/>
    <m/>
  </r>
  <r>
    <x v="6"/>
    <x v="14"/>
    <x v="269"/>
    <x v="41"/>
    <m/>
    <m/>
  </r>
  <r>
    <x v="6"/>
    <x v="14"/>
    <x v="152"/>
    <x v="269"/>
    <s v="Electric"/>
    <s v="Sacramento Electric, Gas &amp; Railway Co"/>
  </r>
  <r>
    <x v="6"/>
    <x v="14"/>
    <x v="153"/>
    <x v="10"/>
    <s v="Electric"/>
    <s v="San Diego Electric Railway Co"/>
  </r>
  <r>
    <x v="6"/>
    <x v="14"/>
    <x v="154"/>
    <x v="4"/>
    <s v="Cable"/>
    <s v="California Street Cable Railroad Co"/>
  </r>
  <r>
    <x v="6"/>
    <x v="14"/>
    <x v="154"/>
    <x v="635"/>
    <s v="Cable"/>
    <s v="Geary Street Park &amp; Ocean Railroad Co."/>
  </r>
  <r>
    <x v="6"/>
    <x v="14"/>
    <x v="154"/>
    <x v="636"/>
    <s v="Cable"/>
    <s v="Market Street Railway Co. "/>
  </r>
  <r>
    <x v="6"/>
    <x v="14"/>
    <x v="154"/>
    <x v="637"/>
    <s v="Horse"/>
    <s v="Market Street Railway Co. "/>
  </r>
  <r>
    <x v="6"/>
    <x v="14"/>
    <x v="154"/>
    <x v="638"/>
    <s v="Steam"/>
    <s v="Market Street Railway Co. "/>
  </r>
  <r>
    <x v="6"/>
    <x v="14"/>
    <x v="154"/>
    <x v="639"/>
    <s v="Electric"/>
    <s v="Market Street Railway Co. "/>
  </r>
  <r>
    <x v="6"/>
    <x v="14"/>
    <x v="154"/>
    <x v="50"/>
    <s v="Cable"/>
    <s v="Presidio &amp; Ferries Railroad Co"/>
  </r>
  <r>
    <x v="6"/>
    <x v="14"/>
    <x v="154"/>
    <x v="56"/>
    <s v="Horse"/>
    <s v="Presidio &amp; Ferries Railroad Co"/>
  </r>
  <r>
    <x v="6"/>
    <x v="14"/>
    <x v="154"/>
    <x v="56"/>
    <s v="Steam"/>
    <s v="Presidio &amp; Ferries Railroad Co"/>
  </r>
  <r>
    <x v="6"/>
    <x v="14"/>
    <x v="154"/>
    <x v="18"/>
    <s v="Electric"/>
    <s v="San Francisco &amp; San Mateo electric Railway Co- "/>
  </r>
  <r>
    <x v="6"/>
    <x v="14"/>
    <x v="154"/>
    <x v="4"/>
    <s v="Cable"/>
    <s v="Sutter Street Railway Co."/>
  </r>
  <r>
    <x v="6"/>
    <x v="14"/>
    <x v="154"/>
    <x v="17"/>
    <s v="Horse"/>
    <s v="Sutter Street Railway Co."/>
  </r>
  <r>
    <x v="6"/>
    <x v="14"/>
    <x v="154"/>
    <x v="275"/>
    <s v="Electric"/>
    <s v="Sutro Railroad Co."/>
  </r>
  <r>
    <x v="6"/>
    <x v="14"/>
    <x v="155"/>
    <x v="68"/>
    <s v="Electric"/>
    <s v="San Jose &amp; Santa Clara Railroad Co."/>
  </r>
  <r>
    <x v="6"/>
    <x v="14"/>
    <x v="155"/>
    <x v="23"/>
    <s v="Electric"/>
    <s v="San Jose Railroad Co. "/>
  </r>
  <r>
    <x v="6"/>
    <x v="14"/>
    <x v="334"/>
    <x v="25"/>
    <m/>
    <m/>
  </r>
  <r>
    <x v="6"/>
    <x v="14"/>
    <x v="157"/>
    <x v="21"/>
    <m/>
    <m/>
  </r>
  <r>
    <x v="6"/>
    <x v="14"/>
    <x v="158"/>
    <x v="21"/>
    <m/>
    <m/>
  </r>
  <r>
    <x v="6"/>
    <x v="14"/>
    <x v="159"/>
    <x v="48"/>
    <m/>
    <m/>
  </r>
  <r>
    <x v="6"/>
    <x v="14"/>
    <x v="160"/>
    <x v="32"/>
    <s v="Electric"/>
    <s v="Stockton Electric Railway Co."/>
  </r>
  <r>
    <x v="6"/>
    <x v="15"/>
    <x v="162"/>
    <x v="16"/>
    <m/>
    <m/>
  </r>
  <r>
    <x v="6"/>
    <x v="15"/>
    <x v="163"/>
    <x v="640"/>
    <m/>
    <m/>
  </r>
  <r>
    <x v="6"/>
    <x v="15"/>
    <x v="164"/>
    <x v="25"/>
    <m/>
    <m/>
  </r>
  <r>
    <x v="6"/>
    <x v="15"/>
    <x v="167"/>
    <x v="21"/>
    <m/>
    <m/>
  </r>
  <r>
    <x v="6"/>
    <x v="15"/>
    <x v="168"/>
    <x v="20"/>
    <m/>
    <m/>
  </r>
  <r>
    <x v="6"/>
    <x v="15"/>
    <x v="169"/>
    <x v="80"/>
    <m/>
    <m/>
  </r>
  <r>
    <x v="6"/>
    <x v="15"/>
    <x v="170"/>
    <x v="47"/>
    <m/>
    <m/>
  </r>
  <r>
    <x v="6"/>
    <x v="15"/>
    <x v="171"/>
    <x v="489"/>
    <m/>
    <m/>
  </r>
  <r>
    <x v="6"/>
    <x v="22"/>
    <x v="271"/>
    <x v="53"/>
    <s v="Electric"/>
    <m/>
  </r>
  <r>
    <x v="6"/>
    <x v="22"/>
    <x v="355"/>
    <x v="332"/>
    <s v="Electric"/>
    <m/>
  </r>
  <r>
    <x v="6"/>
    <x v="22"/>
    <x v="275"/>
    <x v="19"/>
    <s v="Horse"/>
    <m/>
  </r>
  <r>
    <x v="6"/>
    <x v="22"/>
    <x v="276"/>
    <x v="378"/>
    <s v="Electric"/>
    <m/>
  </r>
  <r>
    <x v="6"/>
    <x v="22"/>
    <x v="277"/>
    <x v="8"/>
    <s v="Horse"/>
    <m/>
  </r>
  <r>
    <x v="6"/>
    <x v="22"/>
    <x v="278"/>
    <x v="419"/>
    <s v="Electric"/>
    <m/>
  </r>
  <r>
    <x v="6"/>
    <x v="22"/>
    <x v="279"/>
    <x v="18"/>
    <s v="Electric"/>
    <m/>
  </r>
  <r>
    <x v="6"/>
    <x v="22"/>
    <x v="280"/>
    <x v="283"/>
    <s v="Electric"/>
    <m/>
  </r>
  <r>
    <x v="6"/>
    <x v="22"/>
    <x v="281"/>
    <x v="31"/>
    <s v="Horse"/>
    <m/>
  </r>
  <r>
    <x v="6"/>
    <x v="22"/>
    <x v="282"/>
    <x v="28"/>
    <s v="Electric"/>
    <m/>
  </r>
  <r>
    <x v="6"/>
    <x v="22"/>
    <x v="282"/>
    <x v="34"/>
    <s v="Horse"/>
    <m/>
  </r>
  <r>
    <x v="6"/>
    <x v="22"/>
    <x v="283"/>
    <x v="220"/>
    <s v="Electric"/>
    <m/>
  </r>
  <r>
    <x v="6"/>
    <x v="22"/>
    <x v="284"/>
    <x v="23"/>
    <s v="Electric"/>
    <m/>
  </r>
  <r>
    <x v="6"/>
    <x v="22"/>
    <x v="285"/>
    <x v="365"/>
    <s v="Electric"/>
    <m/>
  </r>
  <r>
    <x v="6"/>
    <x v="22"/>
    <x v="286"/>
    <x v="8"/>
    <s v="Horse"/>
    <m/>
  </r>
  <r>
    <x v="6"/>
    <x v="22"/>
    <x v="287"/>
    <x v="19"/>
    <s v="Horse"/>
    <m/>
  </r>
  <r>
    <x v="6"/>
    <x v="13"/>
    <x v="349"/>
    <x v="21"/>
    <m/>
    <m/>
  </r>
  <r>
    <x v="6"/>
    <x v="13"/>
    <x v="367"/>
    <x v="28"/>
    <m/>
    <m/>
  </r>
  <r>
    <x v="6"/>
    <x v="13"/>
    <x v="138"/>
    <x v="23"/>
    <m/>
    <m/>
  </r>
  <r>
    <x v="6"/>
    <x v="13"/>
    <x v="139"/>
    <x v="41"/>
    <m/>
    <m/>
  </r>
  <r>
    <x v="6"/>
    <x v="13"/>
    <x v="368"/>
    <x v="9"/>
    <m/>
    <m/>
  </r>
  <r>
    <x v="6"/>
    <x v="13"/>
    <x v="224"/>
    <x v="21"/>
    <m/>
    <m/>
  </r>
  <r>
    <x v="6"/>
    <x v="13"/>
    <x v="335"/>
    <x v="32"/>
    <m/>
    <m/>
  </r>
  <r>
    <x v="6"/>
    <x v="1"/>
    <x v="290"/>
    <x v="641"/>
    <m/>
    <s v="Washington, Alexandria &amp; Mt. Vernon Electric Railway Co"/>
  </r>
  <r>
    <x v="6"/>
    <x v="1"/>
    <x v="336"/>
    <x v="28"/>
    <m/>
    <s v="The Berkley Street Railway Co."/>
  </r>
  <r>
    <x v="6"/>
    <x v="1"/>
    <x v="291"/>
    <x v="8"/>
    <m/>
    <s v="Piedmont Improvement &amp; Construction Co"/>
  </r>
  <r>
    <x v="6"/>
    <x v="1"/>
    <x v="207"/>
    <x v="28"/>
    <m/>
    <s v="Danville Street Car Co."/>
  </r>
  <r>
    <x v="6"/>
    <x v="1"/>
    <x v="292"/>
    <x v="563"/>
    <m/>
    <s v="Hampton &amp; Old Point Railway Co."/>
  </r>
  <r>
    <x v="6"/>
    <x v="1"/>
    <x v="292"/>
    <x v="16"/>
    <m/>
    <s v="Citizens Railway, Light &amp; Power Co"/>
  </r>
  <r>
    <x v="6"/>
    <x v="1"/>
    <x v="293"/>
    <x v="422"/>
    <m/>
    <s v="Norfolk Street Railroad Co"/>
  </r>
  <r>
    <x v="6"/>
    <x v="1"/>
    <x v="293"/>
    <x v="1"/>
    <m/>
    <s v="Norfolk &amp; Atlantic Terminal Co"/>
  </r>
  <r>
    <x v="6"/>
    <x v="1"/>
    <x v="293"/>
    <x v="33"/>
    <m/>
    <s v="Port Norfolk Electric Railway Co"/>
  </r>
  <r>
    <x v="6"/>
    <x v="1"/>
    <x v="18"/>
    <x v="25"/>
    <m/>
    <s v="Lynchburg Electric Railway &amp; Light Co."/>
  </r>
  <r>
    <x v="6"/>
    <x v="1"/>
    <x v="18"/>
    <x v="16"/>
    <m/>
    <s v="Lynchburg &amp; Rivermont Street Railway Co."/>
  </r>
  <r>
    <x v="6"/>
    <x v="1"/>
    <x v="19"/>
    <x v="81"/>
    <m/>
    <s v="Petersburg Street Railway Co."/>
  </r>
  <r>
    <x v="6"/>
    <x v="1"/>
    <x v="337"/>
    <x v="10"/>
    <m/>
    <s v="Portsmouth Street Railway Co."/>
  </r>
  <r>
    <x v="6"/>
    <x v="1"/>
    <x v="20"/>
    <x v="642"/>
    <m/>
    <s v="Richmond Passenger &amp; Power Co."/>
  </r>
  <r>
    <x v="6"/>
    <x v="1"/>
    <x v="20"/>
    <x v="643"/>
    <m/>
    <s v="Richmond Traction Co."/>
  </r>
  <r>
    <x v="6"/>
    <x v="1"/>
    <x v="20"/>
    <x v="644"/>
    <m/>
    <s v="Richmond and Petersburg Electric Railway Co."/>
  </r>
  <r>
    <x v="6"/>
    <x v="1"/>
    <x v="350"/>
    <x v="35"/>
    <m/>
    <s v="Radford Water Power Co."/>
  </r>
  <r>
    <x v="6"/>
    <x v="1"/>
    <x v="294"/>
    <x v="143"/>
    <m/>
    <s v="Roanoke Street Railway Co."/>
  </r>
  <r>
    <x v="6"/>
    <x v="1"/>
    <x v="295"/>
    <x v="21"/>
    <m/>
    <s v="City Street Car Co."/>
  </r>
  <r>
    <x v="6"/>
    <x v="16"/>
    <x v="172"/>
    <x v="498"/>
    <m/>
    <m/>
  </r>
  <r>
    <x v="6"/>
    <x v="16"/>
    <x v="173"/>
    <x v="143"/>
    <m/>
    <m/>
  </r>
  <r>
    <x v="6"/>
    <x v="16"/>
    <x v="174"/>
    <x v="19"/>
    <m/>
    <m/>
  </r>
  <r>
    <x v="6"/>
    <x v="16"/>
    <x v="296"/>
    <x v="19"/>
    <m/>
    <m/>
  </r>
  <r>
    <x v="6"/>
    <x v="16"/>
    <x v="175"/>
    <x v="645"/>
    <m/>
    <s v="Pacific Northeast Traction"/>
  </r>
  <r>
    <x v="6"/>
    <x v="16"/>
    <x v="175"/>
    <x v="53"/>
    <m/>
    <s v="Seattle Munic St.Ry."/>
  </r>
  <r>
    <x v="6"/>
    <x v="16"/>
    <x v="175"/>
    <x v="31"/>
    <m/>
    <s v="Seattle &amp; Rainer Valley Railway"/>
  </r>
  <r>
    <x v="6"/>
    <x v="16"/>
    <x v="176"/>
    <x v="491"/>
    <m/>
    <s v="Spokane &amp; Inland"/>
  </r>
  <r>
    <x v="6"/>
    <x v="16"/>
    <x v="177"/>
    <x v="66"/>
    <m/>
    <s v="Pacific Traction"/>
  </r>
  <r>
    <x v="6"/>
    <x v="16"/>
    <x v="177"/>
    <x v="290"/>
    <m/>
    <s v="Puget Sound Elec. Ry."/>
  </r>
  <r>
    <x v="6"/>
    <x v="16"/>
    <x v="178"/>
    <x v="20"/>
    <m/>
    <m/>
  </r>
  <r>
    <x v="6"/>
    <x v="16"/>
    <x v="179"/>
    <x v="28"/>
    <m/>
    <m/>
  </r>
  <r>
    <x v="6"/>
    <x v="18"/>
    <x v="186"/>
    <x v="80"/>
    <s v="Electric"/>
    <m/>
  </r>
  <r>
    <x v="6"/>
    <x v="18"/>
    <x v="187"/>
    <x v="16"/>
    <s v="Electric"/>
    <m/>
  </r>
  <r>
    <x v="6"/>
    <x v="18"/>
    <x v="188"/>
    <x v="67"/>
    <s v="Electric"/>
    <m/>
  </r>
  <r>
    <x v="6"/>
    <x v="18"/>
    <x v="189"/>
    <x v="564"/>
    <s v="Electric"/>
    <m/>
  </r>
  <r>
    <x v="6"/>
    <x v="18"/>
    <x v="312"/>
    <x v="53"/>
    <s v="Electric"/>
    <m/>
  </r>
  <r>
    <x v="6"/>
    <x v="18"/>
    <x v="351"/>
    <x v="16"/>
    <m/>
    <s v="Janesville Street Railway Co."/>
  </r>
  <r>
    <x v="6"/>
    <x v="18"/>
    <x v="313"/>
    <x v="646"/>
    <m/>
    <m/>
  </r>
  <r>
    <x v="6"/>
    <x v="18"/>
    <x v="191"/>
    <x v="144"/>
    <s v="Electric"/>
    <m/>
  </r>
  <r>
    <x v="6"/>
    <x v="18"/>
    <x v="192"/>
    <x v="50"/>
    <s v="Electric"/>
    <m/>
  </r>
  <r>
    <x v="6"/>
    <x v="18"/>
    <x v="193"/>
    <x v="647"/>
    <s v="Electric"/>
    <m/>
  </r>
  <r>
    <x v="6"/>
    <x v="18"/>
    <x v="194"/>
    <x v="19"/>
    <s v="Electric"/>
    <m/>
  </r>
  <r>
    <x v="6"/>
    <x v="18"/>
    <x v="195"/>
    <x v="9"/>
    <s v="Electric"/>
    <m/>
  </r>
  <r>
    <x v="6"/>
    <x v="18"/>
    <x v="197"/>
    <x v="24"/>
    <m/>
    <m/>
  </r>
  <r>
    <x v="6"/>
    <x v="18"/>
    <x v="383"/>
    <x v="12"/>
    <m/>
    <m/>
  </r>
  <r>
    <x v="6"/>
    <x v="18"/>
    <x v="369"/>
    <x v="126"/>
    <m/>
    <m/>
  </r>
  <r>
    <x v="6"/>
    <x v="18"/>
    <x v="199"/>
    <x v="424"/>
    <m/>
    <m/>
  </r>
  <r>
    <x v="6"/>
    <x v="18"/>
    <x v="199"/>
    <x v="425"/>
    <m/>
    <s v="Milwaukee Light, Heat &amp; Traction Co."/>
  </r>
  <r>
    <x v="7"/>
    <x v="5"/>
    <x v="44"/>
    <x v="41"/>
    <m/>
    <m/>
  </r>
  <r>
    <x v="7"/>
    <x v="5"/>
    <x v="45"/>
    <x v="648"/>
    <m/>
    <m/>
  </r>
  <r>
    <x v="7"/>
    <x v="5"/>
    <x v="47"/>
    <x v="172"/>
    <m/>
    <m/>
  </r>
  <r>
    <x v="7"/>
    <x v="5"/>
    <x v="48"/>
    <x v="31"/>
    <m/>
    <m/>
  </r>
  <r>
    <x v="7"/>
    <x v="5"/>
    <x v="49"/>
    <x v="169"/>
    <m/>
    <m/>
  </r>
  <r>
    <x v="7"/>
    <x v="5"/>
    <x v="50"/>
    <x v="22"/>
    <m/>
    <m/>
  </r>
  <r>
    <x v="7"/>
    <x v="5"/>
    <x v="51"/>
    <x v="368"/>
    <m/>
    <m/>
  </r>
  <r>
    <x v="7"/>
    <x v="5"/>
    <x v="239"/>
    <x v="176"/>
    <m/>
    <m/>
  </r>
  <r>
    <x v="7"/>
    <x v="5"/>
    <x v="52"/>
    <x v="28"/>
    <m/>
    <m/>
  </r>
  <r>
    <x v="7"/>
    <x v="6"/>
    <x v="32"/>
    <x v="649"/>
    <m/>
    <s v="Connecticut Railway &amp; Lighting Co "/>
  </r>
  <r>
    <x v="7"/>
    <x v="6"/>
    <x v="32"/>
    <x v="41"/>
    <m/>
    <s v="Modus &amp; East Hampton Railway Co"/>
  </r>
  <r>
    <x v="7"/>
    <x v="6"/>
    <x v="32"/>
    <x v="494"/>
    <m/>
    <s v="Bristol &amp; Plainville Tramway Co"/>
  </r>
  <r>
    <x v="7"/>
    <x v="6"/>
    <x v="32"/>
    <x v="179"/>
    <m/>
    <s v="Danbury and Bethel Street Railway Co"/>
  </r>
  <r>
    <x v="7"/>
    <x v="6"/>
    <x v="32"/>
    <x v="567"/>
    <m/>
    <s v="Hartford Street Railway Co"/>
  </r>
  <r>
    <x v="7"/>
    <x v="6"/>
    <x v="32"/>
    <x v="143"/>
    <m/>
    <s v="Hartford, Manchester &amp; Rockville Tramway Co"/>
  </r>
  <r>
    <x v="7"/>
    <x v="6"/>
    <x v="32"/>
    <x v="496"/>
    <m/>
    <s v="Farmington Street Railway Co"/>
  </r>
  <r>
    <x v="7"/>
    <x v="6"/>
    <x v="32"/>
    <x v="568"/>
    <m/>
    <s v="Meriden Electric Railway Co"/>
  </r>
  <r>
    <x v="7"/>
    <x v="6"/>
    <x v="32"/>
    <x v="23"/>
    <m/>
    <s v="Meriden, Southington &amp; Compounce Tramway Co"/>
  </r>
  <r>
    <x v="7"/>
    <x v="6"/>
    <x v="32"/>
    <x v="498"/>
    <m/>
    <s v="Middleton Street Railway Co"/>
  </r>
  <r>
    <x v="7"/>
    <x v="6"/>
    <x v="32"/>
    <x v="499"/>
    <m/>
    <s v="Montville Street Railway Co"/>
  </r>
  <r>
    <x v="7"/>
    <x v="6"/>
    <x v="32"/>
    <x v="572"/>
    <m/>
    <s v="New England Street Railway Co"/>
  </r>
  <r>
    <x v="7"/>
    <x v="6"/>
    <x v="32"/>
    <x v="569"/>
    <m/>
    <s v="Fair Haven &amp; Westville Railway Co"/>
  </r>
  <r>
    <x v="7"/>
    <x v="6"/>
    <x v="32"/>
    <x v="500"/>
    <m/>
    <s v="New London Street Railway Co "/>
  </r>
  <r>
    <x v="7"/>
    <x v="6"/>
    <x v="32"/>
    <x v="184"/>
    <m/>
    <s v="Norwich Street Railway Co"/>
  </r>
  <r>
    <x v="7"/>
    <x v="6"/>
    <x v="32"/>
    <x v="26"/>
    <m/>
    <s v="People's Tramway Co"/>
  </r>
  <r>
    <x v="7"/>
    <x v="6"/>
    <x v="32"/>
    <x v="570"/>
    <m/>
    <s v="Stamford Street Railroad Co"/>
  </r>
  <r>
    <x v="7"/>
    <x v="6"/>
    <x v="32"/>
    <x v="650"/>
    <m/>
    <s v="Suffield Street Railway Co"/>
  </r>
  <r>
    <x v="7"/>
    <x v="6"/>
    <x v="32"/>
    <x v="69"/>
    <m/>
    <s v="Hartford &amp; Springfield Street Railway Co"/>
  </r>
  <r>
    <x v="7"/>
    <x v="6"/>
    <x v="32"/>
    <x v="45"/>
    <m/>
    <s v="Torrington &amp; Wichester Street Railway Co"/>
  </r>
  <r>
    <x v="7"/>
    <x v="7"/>
    <x v="384"/>
    <x v="20"/>
    <m/>
    <s v="Ameilia Beach Co"/>
  </r>
  <r>
    <x v="7"/>
    <x v="7"/>
    <x v="67"/>
    <x v="56"/>
    <m/>
    <s v="Fort Meade Railway Co"/>
  </r>
  <r>
    <x v="7"/>
    <x v="7"/>
    <x v="68"/>
    <x v="10"/>
    <m/>
    <s v="Jacksonville Elec Co"/>
  </r>
  <r>
    <x v="7"/>
    <x v="7"/>
    <x v="69"/>
    <x v="31"/>
    <m/>
    <s v="The Key West Elec Co"/>
  </r>
  <r>
    <x v="7"/>
    <x v="7"/>
    <x v="242"/>
    <x v="24"/>
    <m/>
    <s v="127 Pensacola Elec Co"/>
  </r>
  <r>
    <x v="7"/>
    <x v="7"/>
    <x v="70"/>
    <x v="113"/>
    <m/>
    <s v="Tampa Elec Co"/>
  </r>
  <r>
    <x v="7"/>
    <x v="7"/>
    <x v="71"/>
    <x v="19"/>
    <m/>
    <s v="Palatka &amp; Heights Rwy Co"/>
  </r>
  <r>
    <x v="7"/>
    <x v="2"/>
    <x v="22"/>
    <x v="16"/>
    <s v="Electric"/>
    <m/>
  </r>
  <r>
    <x v="7"/>
    <x v="2"/>
    <x v="243"/>
    <x v="510"/>
    <s v="Electric"/>
    <m/>
  </r>
  <r>
    <x v="7"/>
    <x v="2"/>
    <x v="23"/>
    <x v="146"/>
    <s v="Electric"/>
    <m/>
  </r>
  <r>
    <x v="7"/>
    <x v="2"/>
    <x v="244"/>
    <x v="31"/>
    <s v="Steam"/>
    <m/>
  </r>
  <r>
    <x v="7"/>
    <x v="2"/>
    <x v="244"/>
    <x v="60"/>
    <s v="Electric"/>
    <m/>
  </r>
  <r>
    <x v="7"/>
    <x v="2"/>
    <x v="30"/>
    <x v="28"/>
    <s v="Horse"/>
    <m/>
  </r>
  <r>
    <x v="7"/>
    <x v="2"/>
    <x v="31"/>
    <x v="45"/>
    <s v="Electric"/>
    <m/>
  </r>
  <r>
    <x v="7"/>
    <x v="2"/>
    <x v="24"/>
    <x v="80"/>
    <s v="Electric"/>
    <m/>
  </r>
  <r>
    <x v="7"/>
    <x v="2"/>
    <x v="25"/>
    <x v="6"/>
    <s v="Electric"/>
    <m/>
  </r>
  <r>
    <x v="7"/>
    <x v="2"/>
    <x v="26"/>
    <x v="382"/>
    <s v="Electric"/>
    <m/>
  </r>
  <r>
    <x v="7"/>
    <x v="2"/>
    <x v="359"/>
    <x v="19"/>
    <s v="Electric"/>
    <m/>
  </r>
  <r>
    <x v="7"/>
    <x v="19"/>
    <x v="200"/>
    <x v="651"/>
    <m/>
    <m/>
  </r>
  <r>
    <x v="7"/>
    <x v="19"/>
    <x v="297"/>
    <x v="32"/>
    <m/>
    <m/>
  </r>
  <r>
    <x v="7"/>
    <x v="19"/>
    <x v="201"/>
    <x v="46"/>
    <m/>
    <m/>
  </r>
  <r>
    <x v="7"/>
    <x v="19"/>
    <x v="298"/>
    <x v="440"/>
    <m/>
    <m/>
  </r>
  <r>
    <x v="7"/>
    <x v="19"/>
    <x v="202"/>
    <x v="68"/>
    <m/>
    <m/>
  </r>
  <r>
    <x v="7"/>
    <x v="19"/>
    <x v="203"/>
    <x v="444"/>
    <m/>
    <m/>
  </r>
  <r>
    <x v="7"/>
    <x v="19"/>
    <x v="204"/>
    <x v="20"/>
    <m/>
    <m/>
  </r>
  <r>
    <x v="7"/>
    <x v="19"/>
    <x v="205"/>
    <x v="68"/>
    <m/>
    <m/>
  </r>
  <r>
    <x v="7"/>
    <x v="19"/>
    <x v="207"/>
    <x v="18"/>
    <m/>
    <m/>
  </r>
  <r>
    <x v="7"/>
    <x v="19"/>
    <x v="208"/>
    <x v="53"/>
    <m/>
    <m/>
  </r>
  <r>
    <x v="7"/>
    <x v="19"/>
    <x v="209"/>
    <x v="57"/>
    <m/>
    <m/>
  </r>
  <r>
    <x v="7"/>
    <x v="19"/>
    <x v="314"/>
    <x v="652"/>
    <m/>
    <m/>
  </r>
  <r>
    <x v="7"/>
    <x v="19"/>
    <x v="210"/>
    <x v="277"/>
    <m/>
    <m/>
  </r>
  <r>
    <x v="7"/>
    <x v="19"/>
    <x v="211"/>
    <x v="16"/>
    <m/>
    <m/>
  </r>
  <r>
    <x v="7"/>
    <x v="19"/>
    <x v="212"/>
    <x v="653"/>
    <m/>
    <m/>
  </r>
  <r>
    <x v="7"/>
    <x v="19"/>
    <x v="68"/>
    <x v="31"/>
    <m/>
    <m/>
  </r>
  <r>
    <x v="7"/>
    <x v="19"/>
    <x v="214"/>
    <x v="654"/>
    <m/>
    <m/>
  </r>
  <r>
    <x v="7"/>
    <x v="19"/>
    <x v="215"/>
    <x v="655"/>
    <m/>
    <m/>
  </r>
  <r>
    <x v="7"/>
    <x v="19"/>
    <x v="216"/>
    <x v="50"/>
    <m/>
    <m/>
  </r>
  <r>
    <x v="7"/>
    <x v="19"/>
    <x v="299"/>
    <x v="21"/>
    <m/>
    <m/>
  </r>
  <r>
    <x v="7"/>
    <x v="19"/>
    <x v="385"/>
    <x v="160"/>
    <m/>
    <m/>
  </r>
  <r>
    <x v="7"/>
    <x v="19"/>
    <x v="308"/>
    <x v="1"/>
    <m/>
    <m/>
  </r>
  <r>
    <x v="7"/>
    <x v="19"/>
    <x v="217"/>
    <x v="8"/>
    <m/>
    <m/>
  </r>
  <r>
    <x v="7"/>
    <x v="19"/>
    <x v="218"/>
    <x v="28"/>
    <m/>
    <m/>
  </r>
  <r>
    <x v="7"/>
    <x v="19"/>
    <x v="219"/>
    <x v="21"/>
    <m/>
    <m/>
  </r>
  <r>
    <x v="7"/>
    <x v="19"/>
    <x v="282"/>
    <x v="24"/>
    <m/>
    <m/>
  </r>
  <r>
    <x v="7"/>
    <x v="19"/>
    <x v="220"/>
    <x v="656"/>
    <m/>
    <m/>
  </r>
  <r>
    <x v="7"/>
    <x v="19"/>
    <x v="221"/>
    <x v="1"/>
    <m/>
    <m/>
  </r>
  <r>
    <x v="7"/>
    <x v="19"/>
    <x v="222"/>
    <x v="657"/>
    <m/>
    <m/>
  </r>
  <r>
    <x v="7"/>
    <x v="19"/>
    <x v="224"/>
    <x v="67"/>
    <m/>
    <m/>
  </r>
  <r>
    <x v="7"/>
    <x v="19"/>
    <x v="225"/>
    <x v="2"/>
    <m/>
    <m/>
  </r>
  <r>
    <x v="7"/>
    <x v="19"/>
    <x v="300"/>
    <x v="60"/>
    <m/>
    <m/>
  </r>
  <r>
    <x v="7"/>
    <x v="17"/>
    <x v="180"/>
    <x v="507"/>
    <s v="Electric"/>
    <s v="Union Traction Co."/>
  </r>
  <r>
    <x v="7"/>
    <x v="17"/>
    <x v="27"/>
    <x v="16"/>
    <s v="Electric"/>
    <s v="(John S.) Crump’s Street Railway."/>
  </r>
  <r>
    <x v="7"/>
    <x v="17"/>
    <x v="370"/>
    <x v="277"/>
    <s v="Electric"/>
    <s v="Evansville Electric Railway Co."/>
  </r>
  <r>
    <x v="7"/>
    <x v="17"/>
    <x v="182"/>
    <x v="277"/>
    <s v="Electric"/>
    <s v="Fort Wayne Traction Co"/>
  </r>
  <r>
    <x v="7"/>
    <x v="17"/>
    <x v="304"/>
    <x v="312"/>
    <s v="Electric"/>
    <s v="Hammond, Whiting &amp; East Chicago Electric Railway Co"/>
  </r>
  <r>
    <x v="7"/>
    <x v="17"/>
    <x v="183"/>
    <x v="317"/>
    <s v="Electric"/>
    <s v="Indianapolis Street Railway Co."/>
  </r>
  <r>
    <x v="7"/>
    <x v="17"/>
    <x v="183"/>
    <x v="50"/>
    <s v="Electric"/>
    <s v="Broad Ripple Traction Co. "/>
  </r>
  <r>
    <x v="7"/>
    <x v="17"/>
    <x v="183"/>
    <x v="293"/>
    <s v="Electric"/>
    <s v="Indianapolis &amp; Eastern Railway Co. "/>
  </r>
  <r>
    <x v="7"/>
    <x v="17"/>
    <x v="183"/>
    <x v="532"/>
    <s v="Electric"/>
    <s v="Indianapolis, Columbus &amp; Southern Traction Co. "/>
  </r>
  <r>
    <x v="7"/>
    <x v="17"/>
    <x v="183"/>
    <x v="5"/>
    <s v="Electric"/>
    <s v="Indianapolis &amp; Plainfield Electric Railway Co. "/>
  </r>
  <r>
    <x v="7"/>
    <x v="17"/>
    <x v="305"/>
    <x v="658"/>
    <s v="Electric"/>
    <s v="Kokomo Street Railway Light &amp; Power Co."/>
  </r>
  <r>
    <x v="7"/>
    <x v="17"/>
    <x v="386"/>
    <x v="23"/>
    <s v="Electric"/>
    <s v="Chicago &amp; South Shore Railway Co."/>
  </r>
  <r>
    <x v="7"/>
    <x v="17"/>
    <x v="306"/>
    <x v="167"/>
    <s v="Electric"/>
    <s v="Lafayette Street Railway Co"/>
  </r>
  <r>
    <x v="7"/>
    <x v="17"/>
    <x v="307"/>
    <x v="25"/>
    <s v="Electric"/>
    <s v="Indianapolis &amp; Logansport Traction Co."/>
  </r>
  <r>
    <x v="7"/>
    <x v="17"/>
    <x v="191"/>
    <x v="19"/>
    <s v="Electric"/>
    <s v="Madison Light &amp; Railway Co."/>
  </r>
  <r>
    <x v="7"/>
    <x v="17"/>
    <x v="308"/>
    <x v="27"/>
    <s v="Electric"/>
    <s v="Marion Transit Railway Co."/>
  </r>
  <r>
    <x v="7"/>
    <x v="17"/>
    <x v="309"/>
    <x v="56"/>
    <s v="Electric"/>
    <s v="Lake Cities Electric Railway Co. "/>
  </r>
  <r>
    <x v="7"/>
    <x v="17"/>
    <x v="310"/>
    <x v="80"/>
    <s v="Electric"/>
    <s v="Muncie, Hartford &amp; Fort Wayne Railway Co."/>
  </r>
  <r>
    <x v="7"/>
    <x v="17"/>
    <x v="311"/>
    <x v="33"/>
    <s v="Electric"/>
    <s v="New Albany Railway Co."/>
  </r>
  <r>
    <x v="7"/>
    <x v="17"/>
    <x v="311"/>
    <x v="56"/>
    <s v="Electric"/>
    <s v="Highland Railroad Co."/>
  </r>
  <r>
    <x v="7"/>
    <x v="17"/>
    <x v="311"/>
    <x v="16"/>
    <s v="Electric"/>
    <s v="Southern Indiana Interurban Railway Co"/>
  </r>
  <r>
    <x v="7"/>
    <x v="17"/>
    <x v="20"/>
    <x v="78"/>
    <s v="Electric"/>
    <s v="Richmond Traction Co"/>
  </r>
  <r>
    <x v="7"/>
    <x v="17"/>
    <x v="20"/>
    <x v="157"/>
    <s v="Electric"/>
    <s v="Richmond Street &amp; Interurban Railway Co."/>
  </r>
  <r>
    <x v="7"/>
    <x v="17"/>
    <x v="387"/>
    <x v="52"/>
    <s v="Electric"/>
    <s v="Indianapolis, Shelbyville &amp; Southeastern Traction Co"/>
  </r>
  <r>
    <x v="7"/>
    <x v="17"/>
    <x v="184"/>
    <x v="26"/>
    <s v="Electric"/>
    <s v="Indiana Railway Co"/>
  </r>
  <r>
    <x v="7"/>
    <x v="17"/>
    <x v="185"/>
    <x v="18"/>
    <s v="Electric"/>
    <s v="Terre Haute Electric Co. "/>
  </r>
  <r>
    <x v="7"/>
    <x v="17"/>
    <x v="316"/>
    <x v="21"/>
    <s v="Electric"/>
    <s v="Vincennes Citizens’ Street Railway Co."/>
  </r>
  <r>
    <x v="7"/>
    <x v="17"/>
    <x v="371"/>
    <x v="143"/>
    <s v="Electric"/>
    <s v="Wabash River Traction Co. "/>
  </r>
  <r>
    <x v="7"/>
    <x v="17"/>
    <x v="317"/>
    <x v="31"/>
    <s v="Electric"/>
    <s v="Washington Street Railway Co."/>
  </r>
  <r>
    <x v="7"/>
    <x v="21"/>
    <x v="318"/>
    <x v="6"/>
    <s v="Electric"/>
    <m/>
  </r>
  <r>
    <x v="7"/>
    <x v="21"/>
    <x v="138"/>
    <x v="36"/>
    <s v="Electric"/>
    <m/>
  </r>
  <r>
    <x v="7"/>
    <x v="21"/>
    <x v="232"/>
    <x v="5"/>
    <s v="Electric"/>
    <m/>
  </r>
  <r>
    <x v="7"/>
    <x v="21"/>
    <x v="388"/>
    <x v="56"/>
    <s v="Electric"/>
    <m/>
  </r>
  <r>
    <x v="7"/>
    <x v="21"/>
    <x v="228"/>
    <x v="32"/>
    <s v="Electric"/>
    <m/>
  </r>
  <r>
    <x v="7"/>
    <x v="21"/>
    <x v="352"/>
    <x v="11"/>
    <s v="Electric"/>
    <m/>
  </r>
  <r>
    <x v="7"/>
    <x v="21"/>
    <x v="229"/>
    <x v="382"/>
    <s v="Electric"/>
    <m/>
  </r>
  <r>
    <x v="7"/>
    <x v="21"/>
    <x v="389"/>
    <x v="80"/>
    <s v="Electric"/>
    <m/>
  </r>
  <r>
    <x v="7"/>
    <x v="21"/>
    <x v="230"/>
    <x v="29"/>
    <s v="Electric"/>
    <m/>
  </r>
  <r>
    <x v="7"/>
    <x v="21"/>
    <x v="233"/>
    <x v="19"/>
    <s v="Electric"/>
    <m/>
  </r>
  <r>
    <x v="7"/>
    <x v="21"/>
    <x v="360"/>
    <x v="8"/>
    <s v="Electric"/>
    <m/>
  </r>
  <r>
    <x v="7"/>
    <x v="21"/>
    <x v="234"/>
    <x v="21"/>
    <s v="Electric"/>
    <m/>
  </r>
  <r>
    <x v="7"/>
    <x v="21"/>
    <x v="235"/>
    <x v="8"/>
    <s v="Electric"/>
    <m/>
  </r>
  <r>
    <x v="7"/>
    <x v="21"/>
    <x v="319"/>
    <x v="315"/>
    <s v="Electric"/>
    <m/>
  </r>
  <r>
    <x v="7"/>
    <x v="21"/>
    <x v="236"/>
    <x v="21"/>
    <s v="Electric"/>
    <m/>
  </r>
  <r>
    <x v="7"/>
    <x v="21"/>
    <x v="390"/>
    <x v="19"/>
    <s v="Electric"/>
    <m/>
  </r>
  <r>
    <x v="7"/>
    <x v="21"/>
    <x v="237"/>
    <x v="41"/>
    <s v="Electric"/>
    <m/>
  </r>
  <r>
    <x v="7"/>
    <x v="21"/>
    <x v="231"/>
    <x v="659"/>
    <s v="Electric"/>
    <m/>
  </r>
  <r>
    <x v="7"/>
    <x v="21"/>
    <x v="320"/>
    <x v="20"/>
    <s v="Electric"/>
    <m/>
  </r>
  <r>
    <x v="7"/>
    <x v="21"/>
    <x v="238"/>
    <x v="159"/>
    <s v="Electric"/>
    <m/>
  </r>
  <r>
    <x v="7"/>
    <x v="4"/>
    <x v="37"/>
    <x v="16"/>
    <m/>
    <m/>
  </r>
  <r>
    <x v="7"/>
    <x v="4"/>
    <x v="321"/>
    <x v="31"/>
    <m/>
    <m/>
  </r>
  <r>
    <x v="7"/>
    <x v="4"/>
    <x v="322"/>
    <x v="165"/>
    <m/>
    <m/>
  </r>
  <r>
    <x v="7"/>
    <x v="4"/>
    <x v="40"/>
    <x v="23"/>
    <m/>
    <s v="Passenger &amp; Belt Railway Co."/>
  </r>
  <r>
    <x v="7"/>
    <x v="4"/>
    <x v="40"/>
    <x v="45"/>
    <m/>
    <s v="Georgetown &amp; Lexington Traction Co."/>
  </r>
  <r>
    <x v="7"/>
    <x v="4"/>
    <x v="339"/>
    <x v="510"/>
    <s v="Electric"/>
    <s v="LOUISVILLE STREET RAILWAY SYSTEM"/>
  </r>
  <r>
    <x v="7"/>
    <x v="4"/>
    <x v="339"/>
    <x v="527"/>
    <m/>
    <s v="Kentucky &amp; Indiana Bridge &amp; Railroad Co."/>
  </r>
  <r>
    <x v="7"/>
    <x v="4"/>
    <x v="339"/>
    <x v="166"/>
    <m/>
    <s v="Louisville &amp; Eastern Railroad Co"/>
  </r>
  <r>
    <x v="7"/>
    <x v="4"/>
    <x v="340"/>
    <x v="151"/>
    <m/>
    <m/>
  </r>
  <r>
    <x v="7"/>
    <x v="4"/>
    <x v="341"/>
    <x v="41"/>
    <m/>
    <m/>
  </r>
  <r>
    <x v="7"/>
    <x v="4"/>
    <x v="342"/>
    <x v="23"/>
    <m/>
    <m/>
  </r>
  <r>
    <x v="7"/>
    <x v="10"/>
    <x v="79"/>
    <x v="19"/>
    <m/>
    <s v="Home Electric Co."/>
  </r>
  <r>
    <x v="7"/>
    <x v="10"/>
    <x v="78"/>
    <x v="31"/>
    <m/>
    <s v="Lake Charles Street Railway Co."/>
  </r>
  <r>
    <x v="7"/>
    <x v="10"/>
    <x v="76"/>
    <x v="660"/>
    <m/>
    <s v="New Orleans Railways Co."/>
  </r>
  <r>
    <x v="7"/>
    <x v="10"/>
    <x v="77"/>
    <x v="81"/>
    <m/>
    <s v="Shreveport City Railroad Co."/>
  </r>
  <r>
    <x v="7"/>
    <x v="8"/>
    <x v="73"/>
    <x v="661"/>
    <s v="Electric"/>
    <s v="The United Railways &amp; Electric Co. of Baltimore"/>
  </r>
  <r>
    <x v="7"/>
    <x v="8"/>
    <x v="73"/>
    <x v="33"/>
    <s v="Electric"/>
    <s v="Baltimore &amp; Ohio Railroad Co."/>
  </r>
  <r>
    <x v="7"/>
    <x v="8"/>
    <x v="391"/>
    <x v="69"/>
    <s v="Electric"/>
    <s v="Bel Air &amp; Havre-de-Grace Railway &amp; Power Co."/>
  </r>
  <r>
    <x v="7"/>
    <x v="8"/>
    <x v="75"/>
    <x v="6"/>
    <s v="Electric"/>
    <s v="Cumberland Electric Railway Co"/>
  </r>
  <r>
    <x v="7"/>
    <x v="8"/>
    <x v="75"/>
    <x v="1"/>
    <s v="Electric"/>
    <s v="Cumberland &amp; Westernport Electric Railway Co."/>
  </r>
  <r>
    <x v="7"/>
    <x v="8"/>
    <x v="75"/>
    <x v="21"/>
    <s v="Electric"/>
    <s v="Westernport &amp; Lonaconing Railway Co."/>
  </r>
  <r>
    <x v="7"/>
    <x v="8"/>
    <x v="246"/>
    <x v="381"/>
    <s v="Electric"/>
    <s v="Frederick &amp; Middletown Railway Co"/>
  </r>
  <r>
    <x v="7"/>
    <x v="8"/>
    <x v="246"/>
    <x v="25"/>
    <s v="Electric"/>
    <s v="Myersville &amp; Catoctin Railway Co"/>
  </r>
  <r>
    <x v="7"/>
    <x v="8"/>
    <x v="246"/>
    <x v="382"/>
    <s v="Electric"/>
    <s v="Washington, Frederick &amp; Gettysburg Electric Railway"/>
  </r>
  <r>
    <x v="7"/>
    <x v="8"/>
    <x v="247"/>
    <x v="53"/>
    <s v="Electric"/>
    <s v="Hagerstown Railway Co"/>
  </r>
  <r>
    <x v="7"/>
    <x v="8"/>
    <x v="247"/>
    <x v="78"/>
    <s v="Electric"/>
    <s v="Hagerstown &amp; Boonsboro Railway Co"/>
  </r>
  <r>
    <x v="7"/>
    <x v="9"/>
    <x v="32"/>
    <x v="19"/>
    <m/>
    <m/>
  </r>
  <r>
    <x v="7"/>
    <x v="9"/>
    <x v="32"/>
    <x v="157"/>
    <m/>
    <m/>
  </r>
  <r>
    <x v="7"/>
    <x v="9"/>
    <x v="32"/>
    <x v="577"/>
    <m/>
    <m/>
  </r>
  <r>
    <x v="7"/>
    <x v="9"/>
    <x v="32"/>
    <x v="294"/>
    <m/>
    <m/>
  </r>
  <r>
    <x v="7"/>
    <x v="9"/>
    <x v="32"/>
    <x v="662"/>
    <m/>
    <m/>
  </r>
  <r>
    <x v="7"/>
    <x v="9"/>
    <x v="32"/>
    <x v="1"/>
    <m/>
    <m/>
  </r>
  <r>
    <x v="7"/>
    <x v="9"/>
    <x v="32"/>
    <x v="383"/>
    <m/>
    <m/>
  </r>
  <r>
    <x v="7"/>
    <x v="9"/>
    <x v="32"/>
    <x v="1"/>
    <m/>
    <m/>
  </r>
  <r>
    <x v="7"/>
    <x v="9"/>
    <x v="32"/>
    <x v="579"/>
    <m/>
    <m/>
  </r>
  <r>
    <x v="7"/>
    <x v="9"/>
    <x v="32"/>
    <x v="50"/>
    <m/>
    <m/>
  </r>
  <r>
    <x v="7"/>
    <x v="9"/>
    <x v="32"/>
    <x v="663"/>
    <m/>
    <m/>
  </r>
  <r>
    <x v="7"/>
    <x v="9"/>
    <x v="32"/>
    <x v="9"/>
    <m/>
    <m/>
  </r>
  <r>
    <x v="7"/>
    <x v="9"/>
    <x v="32"/>
    <x v="87"/>
    <m/>
    <m/>
  </r>
  <r>
    <x v="7"/>
    <x v="9"/>
    <x v="32"/>
    <x v="82"/>
    <m/>
    <m/>
  </r>
  <r>
    <x v="7"/>
    <x v="9"/>
    <x v="32"/>
    <x v="67"/>
    <m/>
    <m/>
  </r>
  <r>
    <x v="7"/>
    <x v="9"/>
    <x v="32"/>
    <x v="50"/>
    <m/>
    <m/>
  </r>
  <r>
    <x v="7"/>
    <x v="9"/>
    <x v="32"/>
    <x v="67"/>
    <m/>
    <m/>
  </r>
  <r>
    <x v="7"/>
    <x v="9"/>
    <x v="32"/>
    <x v="26"/>
    <m/>
    <m/>
  </r>
  <r>
    <x v="7"/>
    <x v="9"/>
    <x v="32"/>
    <x v="144"/>
    <m/>
    <m/>
  </r>
  <r>
    <x v="7"/>
    <x v="9"/>
    <x v="32"/>
    <x v="5"/>
    <m/>
    <m/>
  </r>
  <r>
    <x v="7"/>
    <x v="9"/>
    <x v="32"/>
    <x v="16"/>
    <m/>
    <m/>
  </r>
  <r>
    <x v="7"/>
    <x v="9"/>
    <x v="32"/>
    <x v="6"/>
    <m/>
    <m/>
  </r>
  <r>
    <x v="7"/>
    <x v="9"/>
    <x v="32"/>
    <x v="23"/>
    <m/>
    <m/>
  </r>
  <r>
    <x v="7"/>
    <x v="9"/>
    <x v="32"/>
    <x v="34"/>
    <m/>
    <m/>
  </r>
  <r>
    <x v="7"/>
    <x v="9"/>
    <x v="32"/>
    <x v="291"/>
    <m/>
    <m/>
  </r>
  <r>
    <x v="7"/>
    <x v="9"/>
    <x v="32"/>
    <x v="9"/>
    <m/>
    <m/>
  </r>
  <r>
    <x v="7"/>
    <x v="9"/>
    <x v="32"/>
    <x v="22"/>
    <m/>
    <m/>
  </r>
  <r>
    <x v="7"/>
    <x v="9"/>
    <x v="32"/>
    <x v="144"/>
    <m/>
    <m/>
  </r>
  <r>
    <x v="7"/>
    <x v="9"/>
    <x v="32"/>
    <x v="21"/>
    <m/>
    <m/>
  </r>
  <r>
    <x v="7"/>
    <x v="9"/>
    <x v="32"/>
    <x v="45"/>
    <m/>
    <m/>
  </r>
  <r>
    <x v="7"/>
    <x v="3"/>
    <x v="32"/>
    <x v="20"/>
    <m/>
    <s v="Clinton Street Railway Co."/>
  </r>
  <r>
    <x v="7"/>
    <x v="3"/>
    <x v="32"/>
    <x v="34"/>
    <m/>
    <s v="Hannibal Railway Co."/>
  </r>
  <r>
    <x v="7"/>
    <x v="3"/>
    <x v="33"/>
    <x v="664"/>
    <m/>
    <s v="Metropolitan Street Railway Co."/>
  </r>
  <r>
    <x v="7"/>
    <x v="3"/>
    <x v="33"/>
    <x v="139"/>
    <m/>
    <s v="Kansas City—Leavenworth Railway Co."/>
  </r>
  <r>
    <x v="7"/>
    <x v="3"/>
    <x v="33"/>
    <x v="339"/>
    <m/>
    <s v="Kansas City &amp; St. Joseph Electric Railroad Co."/>
  </r>
  <r>
    <x v="7"/>
    <x v="3"/>
    <x v="33"/>
    <x v="10"/>
    <m/>
    <s v="Kansas City &amp; Olathe Electric Railway Co."/>
  </r>
  <r>
    <x v="7"/>
    <x v="3"/>
    <x v="343"/>
    <x v="9"/>
    <m/>
    <s v="St Joseph Railway, Light, Heat &amp; Power Co."/>
  </r>
  <r>
    <x v="7"/>
    <x v="3"/>
    <x v="324"/>
    <x v="290"/>
    <m/>
    <s v="Southwest Missouri Electric Railway Co"/>
  </r>
  <r>
    <x v="7"/>
    <x v="3"/>
    <x v="250"/>
    <x v="52"/>
    <m/>
    <s v="Sedalia Electric &amp; Railway Co."/>
  </r>
  <r>
    <x v="7"/>
    <x v="3"/>
    <x v="224"/>
    <x v="324"/>
    <m/>
    <s v="Springfield Traction Co."/>
  </r>
  <r>
    <x v="7"/>
    <x v="3"/>
    <x v="325"/>
    <x v="10"/>
    <m/>
    <s v="Cape Girardeau &amp; Jackson Railroad Co."/>
  </r>
  <r>
    <x v="7"/>
    <x v="3"/>
    <x v="361"/>
    <x v="56"/>
    <m/>
    <s v="Carrollton Electric Railway Co."/>
  </r>
  <r>
    <x v="7"/>
    <x v="3"/>
    <x v="373"/>
    <x v="78"/>
    <m/>
    <s v="St. Francis County Electric Railroad Co."/>
  </r>
  <r>
    <x v="7"/>
    <x v="3"/>
    <x v="392"/>
    <x v="8"/>
    <m/>
    <s v="St. Louis Smelting &amp; Refining Co"/>
  </r>
  <r>
    <x v="7"/>
    <x v="3"/>
    <x v="393"/>
    <x v="16"/>
    <m/>
    <s v="Missouri Water, Light &amp; Traction Co."/>
  </r>
  <r>
    <x v="7"/>
    <x v="3"/>
    <x v="344"/>
    <x v="665"/>
    <m/>
    <m/>
  </r>
  <r>
    <x v="7"/>
    <x v="0"/>
    <x v="0"/>
    <x v="666"/>
    <m/>
    <s v="Altantic Coast Electric Railroad"/>
  </r>
  <r>
    <x v="7"/>
    <x v="0"/>
    <x v="0"/>
    <x v="583"/>
    <m/>
    <s v="Asbury Park &amp; Sea Glet Railroad"/>
  </r>
  <r>
    <x v="7"/>
    <x v="0"/>
    <x v="1"/>
    <x v="1"/>
    <m/>
    <s v="West Jersey &amp; Seashore R. R. Co"/>
  </r>
  <r>
    <x v="7"/>
    <x v="0"/>
    <x v="1"/>
    <x v="10"/>
    <m/>
    <s v="Alantie City Electric Railways"/>
  </r>
  <r>
    <x v="7"/>
    <x v="0"/>
    <x v="252"/>
    <x v="18"/>
    <m/>
    <s v="The Bridgeton &amp; Milliville Traction Co"/>
  </r>
  <r>
    <x v="7"/>
    <x v="0"/>
    <x v="326"/>
    <x v="33"/>
    <m/>
    <s v="Brigantine Trasportation Co"/>
  </r>
  <r>
    <x v="7"/>
    <x v="0"/>
    <x v="138"/>
    <x v="209"/>
    <m/>
    <s v="Burlington &amp; Mount Holly Traction Railway Co."/>
  </r>
  <r>
    <x v="7"/>
    <x v="0"/>
    <x v="3"/>
    <x v="667"/>
    <m/>
    <s v="Camden &amp; Suburban Railway"/>
  </r>
  <r>
    <x v="7"/>
    <x v="0"/>
    <x v="3"/>
    <x v="80"/>
    <m/>
    <s v="Camden Horse Railroad"/>
  </r>
  <r>
    <x v="7"/>
    <x v="0"/>
    <x v="3"/>
    <x v="586"/>
    <m/>
    <s v="Camden Gloueester &amp; Woodbury Railway"/>
  </r>
  <r>
    <x v="7"/>
    <x v="0"/>
    <x v="3"/>
    <x v="277"/>
    <m/>
    <s v="Camden &amp; Trenton Railway Co"/>
  </r>
  <r>
    <x v="7"/>
    <x v="0"/>
    <x v="4"/>
    <x v="7"/>
    <m/>
    <s v="Cape May, Delaware Bay &amp; Sewell's Point Railroad"/>
  </r>
  <r>
    <x v="7"/>
    <x v="0"/>
    <x v="362"/>
    <x v="22"/>
    <m/>
    <s v="The New Jersey &amp; Hudson River Railway &amp; Ferry Co"/>
  </r>
  <r>
    <x v="7"/>
    <x v="0"/>
    <x v="254"/>
    <x v="512"/>
    <m/>
    <s v="New Jerry Electric Railway Co."/>
  </r>
  <r>
    <x v="7"/>
    <x v="0"/>
    <x v="6"/>
    <x v="589"/>
    <m/>
    <s v="North Jersey Street Railway Co.11"/>
  </r>
  <r>
    <x v="7"/>
    <x v="0"/>
    <x v="8"/>
    <x v="668"/>
    <m/>
    <s v="Jersey Central Tracation Co"/>
  </r>
  <r>
    <x v="7"/>
    <x v="0"/>
    <x v="353"/>
    <x v="590"/>
    <m/>
    <s v="Long Branch Electric Railway Co."/>
  </r>
  <r>
    <x v="7"/>
    <x v="0"/>
    <x v="374"/>
    <x v="669"/>
    <m/>
    <s v="Barllingten County Traction Co"/>
  </r>
  <r>
    <x v="7"/>
    <x v="0"/>
    <x v="10"/>
    <x v="255"/>
    <m/>
    <s v="Mount Holly Street Rilway"/>
  </r>
  <r>
    <x v="7"/>
    <x v="0"/>
    <x v="11"/>
    <x v="332"/>
    <m/>
    <s v="New Brunswick"/>
  </r>
  <r>
    <x v="7"/>
    <x v="0"/>
    <x v="327"/>
    <x v="16"/>
    <m/>
    <s v="Ocrean City Electric Railway Co."/>
  </r>
  <r>
    <x v="7"/>
    <x v="0"/>
    <x v="12"/>
    <x v="41"/>
    <m/>
    <s v="Orange Mountain Traction cO"/>
  </r>
  <r>
    <x v="7"/>
    <x v="0"/>
    <x v="12"/>
    <x v="17"/>
    <m/>
    <s v="Orange Mountain Traction cO"/>
  </r>
  <r>
    <x v="7"/>
    <x v="0"/>
    <x v="12"/>
    <x v="514"/>
    <m/>
    <s v="South Orange &amp; Maplewood Traction Co"/>
  </r>
  <r>
    <x v="7"/>
    <x v="0"/>
    <x v="14"/>
    <x v="594"/>
    <m/>
    <s v="Phillpsburg Horse Car Railraod Co"/>
  </r>
  <r>
    <x v="7"/>
    <x v="0"/>
    <x v="256"/>
    <x v="670"/>
    <m/>
    <s v="Bay Head &amp; Point pleasant Street Railraod Co."/>
  </r>
  <r>
    <x v="7"/>
    <x v="0"/>
    <x v="258"/>
    <x v="671"/>
    <m/>
    <s v="Atlantic Highland, Red Bank &amp; Long Branch Electric Railway Co."/>
  </r>
  <r>
    <x v="7"/>
    <x v="0"/>
    <x v="16"/>
    <x v="69"/>
    <m/>
    <s v="Hudson River Traction Co"/>
  </r>
  <r>
    <x v="7"/>
    <x v="0"/>
    <x v="17"/>
    <x v="9"/>
    <m/>
    <s v="Trenton Street Railway Co"/>
  </r>
  <r>
    <x v="7"/>
    <x v="0"/>
    <x v="17"/>
    <x v="55"/>
    <m/>
    <s v="Meror County Traction Co"/>
  </r>
  <r>
    <x v="7"/>
    <x v="0"/>
    <x v="17"/>
    <x v="130"/>
    <m/>
    <s v="Trenton Lawreacvlle &amp; Prlnenton Railroad Co"/>
  </r>
  <r>
    <x v="7"/>
    <x v="0"/>
    <x v="17"/>
    <x v="130"/>
    <m/>
    <s v="Trenton &amp; New Benawick Railroad Co."/>
  </r>
  <r>
    <x v="7"/>
    <x v="11"/>
    <x v="28"/>
    <x v="672"/>
    <s v="Electric"/>
    <s v="United Traction Co."/>
  </r>
  <r>
    <x v="7"/>
    <x v="11"/>
    <x v="345"/>
    <x v="23"/>
    <s v="Electric"/>
    <s v="The Ballston Terminal Railroad Co."/>
  </r>
  <r>
    <x v="7"/>
    <x v="11"/>
    <x v="83"/>
    <x v="673"/>
    <s v="Electric"/>
    <s v="Binghamton Railroad Co. "/>
  </r>
  <r>
    <x v="7"/>
    <x v="11"/>
    <x v="84"/>
    <x v="674"/>
    <s v="Electric"/>
    <s v="Brooklyn Rapid Transit Co."/>
  </r>
  <r>
    <x v="7"/>
    <x v="11"/>
    <x v="84"/>
    <x v="518"/>
    <s v="Electric"/>
    <s v="Brooklyn, Queens Co. &amp; Suburban R. R. Co."/>
  </r>
  <r>
    <x v="7"/>
    <x v="11"/>
    <x v="84"/>
    <x v="392"/>
    <s v="Electric"/>
    <s v="Sea Beach Railway Co. "/>
  </r>
  <r>
    <x v="7"/>
    <x v="11"/>
    <x v="84"/>
    <x v="166"/>
    <s v="Electric"/>
    <s v="New York &amp; North Shore Railroad Co."/>
  </r>
  <r>
    <x v="7"/>
    <x v="11"/>
    <x v="84"/>
    <x v="603"/>
    <s v="Electric"/>
    <s v="Coney Island &amp; Brooklyn R. R. Co."/>
  </r>
  <r>
    <x v="7"/>
    <x v="11"/>
    <x v="84"/>
    <x v="35"/>
    <s v="Electric"/>
    <s v="Van Brunt St. &amp; Erie Basin R. R. Co."/>
  </r>
  <r>
    <x v="7"/>
    <x v="11"/>
    <x v="84"/>
    <x v="517"/>
    <s v="Electric"/>
    <s v="Brooklyn, Newtown &amp; Bowery Bay Railroad Co. "/>
  </r>
  <r>
    <x v="7"/>
    <x v="11"/>
    <x v="85"/>
    <x v="604"/>
    <s v="Electric"/>
    <s v="International Traction Co."/>
  </r>
  <r>
    <x v="7"/>
    <x v="11"/>
    <x v="85"/>
    <x v="526"/>
    <s v="Electric"/>
    <s v="Buffalo, Hamburg &amp; Aurora Electric Railway Co."/>
  </r>
  <r>
    <x v="7"/>
    <x v="11"/>
    <x v="86"/>
    <x v="20"/>
    <s v="Electric"/>
    <s v="Canandigua Electric Light &amp; Railroad Co."/>
  </r>
  <r>
    <x v="7"/>
    <x v="11"/>
    <x v="376"/>
    <x v="605"/>
    <s v="Electric"/>
    <s v="Catskill Electric Railway Co."/>
  </r>
  <r>
    <x v="7"/>
    <x v="11"/>
    <x v="260"/>
    <x v="49"/>
    <s v="Electric"/>
    <s v="The Cohoes City Railway Co."/>
  </r>
  <r>
    <x v="7"/>
    <x v="11"/>
    <x v="346"/>
    <x v="394"/>
    <s v="Electric"/>
    <s v="Corning &amp; Painted Street Railway"/>
  </r>
  <r>
    <x v="7"/>
    <x v="11"/>
    <x v="88"/>
    <x v="144"/>
    <s v="Electric"/>
    <s v="Cortland &amp; Homer Horse Railroad Co."/>
  </r>
  <r>
    <x v="7"/>
    <x v="11"/>
    <x v="363"/>
    <x v="675"/>
    <s v="Electric"/>
    <s v="Buffalo, Dunkirk &amp; Western Railroad Co."/>
  </r>
  <r>
    <x v="7"/>
    <x v="11"/>
    <x v="90"/>
    <x v="676"/>
    <s v="Electric"/>
    <s v="Elmira Water, Light &amp; Railroad Co."/>
  </r>
  <r>
    <x v="7"/>
    <x v="11"/>
    <x v="90"/>
    <x v="250"/>
    <s v="Electric"/>
    <s v="Elminra &amp; Seneca Lake Railway Co."/>
  </r>
  <r>
    <x v="7"/>
    <x v="11"/>
    <x v="91"/>
    <x v="677"/>
    <s v="Electric"/>
    <s v="Citizens' Street Railroad Co."/>
  </r>
  <r>
    <x v="7"/>
    <x v="11"/>
    <x v="91"/>
    <x v="165"/>
    <s v="Electric"/>
    <s v="Fishkill Electric Railway Co. "/>
  </r>
  <r>
    <x v="7"/>
    <x v="11"/>
    <x v="93"/>
    <x v="104"/>
    <s v="Electric"/>
    <s v="Dunkirk &amp; Fredonia Railroad Co."/>
  </r>
  <r>
    <x v="7"/>
    <x v="11"/>
    <x v="211"/>
    <x v="23"/>
    <s v="Electric"/>
    <s v="The New York &amp; Long Island Traction Co. "/>
  </r>
  <r>
    <x v="7"/>
    <x v="11"/>
    <x v="331"/>
    <x v="529"/>
    <s v="Electric"/>
    <s v="Buffalo, Gardenville &amp; Ebenezer Railway Co. "/>
  </r>
  <r>
    <x v="7"/>
    <x v="11"/>
    <x v="261"/>
    <x v="346"/>
    <s v="Electric"/>
    <s v="Geneva, Waterloo, Seneca Falls &amp; Cayuga Lake Traction Co."/>
  </r>
  <r>
    <x v="7"/>
    <x v="11"/>
    <x v="95"/>
    <x v="678"/>
    <s v="Electric"/>
    <s v="Hudson Valley Railway"/>
  </r>
  <r>
    <x v="7"/>
    <x v="11"/>
    <x v="96"/>
    <x v="609"/>
    <s v="Electric"/>
    <s v="Fonda, Johnstown &amp; Gloversville Railroad Co."/>
  </r>
  <r>
    <x v="7"/>
    <x v="11"/>
    <x v="96"/>
    <x v="679"/>
    <s v="Electric"/>
    <s v="The Aldrondack Lakes' Traction Co.4.65"/>
  </r>
  <r>
    <x v="7"/>
    <x v="11"/>
    <x v="365"/>
    <x v="680"/>
    <s v="Electric"/>
    <s v="Hamburg Railway Co."/>
  </r>
  <r>
    <x v="7"/>
    <x v="11"/>
    <x v="366"/>
    <x v="28"/>
    <s v="Electric"/>
    <s v="Lime &amp; Honeoye Falls Electric Light &amp; Railroad Co."/>
  </r>
  <r>
    <x v="7"/>
    <x v="11"/>
    <x v="262"/>
    <x v="21"/>
    <s v="Electric"/>
    <s v="Bennington &amp; Hoosick Valley Railway Co."/>
  </r>
  <r>
    <x v="7"/>
    <x v="11"/>
    <x v="97"/>
    <x v="231"/>
    <s v="Electric"/>
    <s v="The Hornellsville Electric Railway Co."/>
  </r>
  <r>
    <x v="7"/>
    <x v="11"/>
    <x v="97"/>
    <x v="531"/>
    <s v="Electric"/>
    <s v="Hornellsville &amp; Canisteo Railway Co."/>
  </r>
  <r>
    <x v="7"/>
    <x v="11"/>
    <x v="98"/>
    <x v="681"/>
    <s v="Electric"/>
    <s v="Albany &amp; Hudson Railway &amp; Power Co. "/>
  </r>
  <r>
    <x v="7"/>
    <x v="11"/>
    <x v="99"/>
    <x v="214"/>
    <s v="Electric"/>
    <s v="Huntington Railroad Co."/>
  </r>
  <r>
    <x v="7"/>
    <x v="11"/>
    <x v="100"/>
    <x v="573"/>
    <s v="Electric"/>
    <s v="Ithaca Street Railway Co."/>
  </r>
  <r>
    <x v="7"/>
    <x v="11"/>
    <x v="101"/>
    <x v="511"/>
    <s v="Electric"/>
    <s v="The Jamestown Street Railway Co."/>
  </r>
  <r>
    <x v="7"/>
    <x v="11"/>
    <x v="101"/>
    <x v="682"/>
    <s v="Electric"/>
    <s v="Chautauqua Traction Co."/>
  </r>
  <r>
    <x v="7"/>
    <x v="11"/>
    <x v="102"/>
    <x v="195"/>
    <s v="Electric"/>
    <s v="Kingston Consolidated Railroad Co."/>
  </r>
  <r>
    <x v="7"/>
    <x v="11"/>
    <x v="263"/>
    <x v="466"/>
    <s v="Electric"/>
    <s v="Lewiston &amp; Yongston Frontier Railroad Co."/>
  </r>
  <r>
    <x v="7"/>
    <x v="11"/>
    <x v="106"/>
    <x v="683"/>
    <s v="Electric"/>
    <s v="New York &amp; Queens County Railway Co."/>
  </r>
  <r>
    <x v="7"/>
    <x v="11"/>
    <x v="107"/>
    <x v="536"/>
    <s v="Electric"/>
    <s v="The Wallkill Transit"/>
  </r>
  <r>
    <x v="7"/>
    <x v="11"/>
    <x v="109"/>
    <x v="314"/>
    <s v="Electric"/>
    <s v="Orange County Tracction Co."/>
  </r>
  <r>
    <x v="7"/>
    <x v="11"/>
    <x v="332"/>
    <x v="614"/>
    <s v="Electric"/>
    <s v="New Paltz, Highland &amp; Poughkeepsie Traction Co."/>
  </r>
  <r>
    <x v="7"/>
    <x v="11"/>
    <x v="111"/>
    <x v="615"/>
    <s v="Electric"/>
    <s v="New York City Railway Co. "/>
  </r>
  <r>
    <x v="7"/>
    <x v="11"/>
    <x v="111"/>
    <x v="616"/>
    <s v="Electric"/>
    <s v="Metropolitan Street Railway Co."/>
  </r>
  <r>
    <x v="7"/>
    <x v="11"/>
    <x v="111"/>
    <x v="617"/>
    <s v="Electric"/>
    <s v="Broadway &amp; Seventh Ave R. R. Co."/>
  </r>
  <r>
    <x v="7"/>
    <x v="11"/>
    <x v="111"/>
    <x v="618"/>
    <s v="Electric"/>
    <s v="Fulton Street Railroad Co."/>
  </r>
  <r>
    <x v="7"/>
    <x v="11"/>
    <x v="111"/>
    <x v="684"/>
    <s v="Electric"/>
    <s v="Third Ave. R. R. Co."/>
  </r>
  <r>
    <x v="7"/>
    <x v="11"/>
    <x v="111"/>
    <x v="685"/>
    <s v="Electric"/>
    <s v="42nd St., Manhattanville &amp; St. M. Ave. Ry. Co."/>
  </r>
  <r>
    <x v="7"/>
    <x v="11"/>
    <x v="111"/>
    <x v="28"/>
    <s v="Electric"/>
    <s v="Kingsbridge Railway Co. "/>
  </r>
  <r>
    <x v="7"/>
    <x v="11"/>
    <x v="111"/>
    <x v="686"/>
    <s v="Electric"/>
    <s v="Union Ry. Co"/>
  </r>
  <r>
    <x v="7"/>
    <x v="11"/>
    <x v="111"/>
    <x v="16"/>
    <s v="Electric"/>
    <s v="Southern Boulevard Railroad Co."/>
  </r>
  <r>
    <x v="7"/>
    <x v="11"/>
    <x v="111"/>
    <x v="687"/>
    <s v="Electric"/>
    <s v="Westchester Electric R. R. Co."/>
  </r>
  <r>
    <x v="7"/>
    <x v="11"/>
    <x v="112"/>
    <x v="236"/>
    <s v="Electric"/>
    <s v="Niagra Falls Gorge Railroad Co. "/>
  </r>
  <r>
    <x v="7"/>
    <x v="11"/>
    <x v="113"/>
    <x v="41"/>
    <s v="Electric"/>
    <s v="Ogdensburg Street Railway Co."/>
  </r>
  <r>
    <x v="7"/>
    <x v="11"/>
    <x v="114"/>
    <x v="688"/>
    <s v="Electric"/>
    <s v="Olean Street Railway Co."/>
  </r>
  <r>
    <x v="7"/>
    <x v="11"/>
    <x v="115"/>
    <x v="31"/>
    <s v="Electric"/>
    <s v="Oneida Railway Co."/>
  </r>
  <r>
    <x v="7"/>
    <x v="11"/>
    <x v="116"/>
    <x v="189"/>
    <s v="Electric"/>
    <s v="Oneonta &amp; Otega Valley Railway Co. "/>
  </r>
  <r>
    <x v="7"/>
    <x v="11"/>
    <x v="379"/>
    <x v="20"/>
    <s v="Electric"/>
    <s v="Westchester Traction Co.. "/>
  </r>
  <r>
    <x v="7"/>
    <x v="11"/>
    <x v="117"/>
    <x v="4"/>
    <s v="Electric"/>
    <s v="Oswego Traction Co."/>
  </r>
  <r>
    <x v="7"/>
    <x v="11"/>
    <x v="380"/>
    <x v="587"/>
    <s v="Electric"/>
    <s v="Peekskill Lighting &amp; Railroad Co. "/>
  </r>
  <r>
    <x v="7"/>
    <x v="11"/>
    <x v="347"/>
    <x v="164"/>
    <s v="Electric"/>
    <s v="Pann Van, Keuka Park &amp; Branchport Railway"/>
  </r>
  <r>
    <x v="7"/>
    <x v="11"/>
    <x v="265"/>
    <x v="6"/>
    <s v="Electric"/>
    <s v="Plattsburgh Traction Co."/>
  </r>
  <r>
    <x v="7"/>
    <x v="11"/>
    <x v="354"/>
    <x v="314"/>
    <s v="Electric"/>
    <s v="Port Chester Street Railway Co. "/>
  </r>
  <r>
    <x v="7"/>
    <x v="11"/>
    <x v="333"/>
    <x v="400"/>
    <s v="Electric"/>
    <s v="Port Jervis Electric Street Railway Co. "/>
  </r>
  <r>
    <x v="7"/>
    <x v="11"/>
    <x v="118"/>
    <x v="543"/>
    <s v="Electric"/>
    <s v="Poughkeepsie City &amp; Wappingers Falls Electric Railway"/>
  </r>
  <r>
    <x v="7"/>
    <x v="11"/>
    <x v="119"/>
    <x v="623"/>
    <s v="Electric"/>
    <s v="Rochester Railway Co."/>
  </r>
  <r>
    <x v="7"/>
    <x v="11"/>
    <x v="119"/>
    <x v="473"/>
    <s v="Electric"/>
    <s v="Rochester &amp; Suburban Railroad Co."/>
  </r>
  <r>
    <x v="7"/>
    <x v="11"/>
    <x v="119"/>
    <x v="189"/>
    <s v="Electric"/>
    <s v="Rochester, Charlotte &amp; Manitou Co."/>
  </r>
  <r>
    <x v="7"/>
    <x v="11"/>
    <x v="119"/>
    <x v="173"/>
    <s v="Electric"/>
    <s v="Rochester, Sodus Bay Railroad Co. "/>
  </r>
  <r>
    <x v="7"/>
    <x v="11"/>
    <x v="120"/>
    <x v="625"/>
    <s v="Electric"/>
    <s v="Ocean Electric Railway Co."/>
  </r>
  <r>
    <x v="7"/>
    <x v="11"/>
    <x v="25"/>
    <x v="124"/>
    <s v="Electric"/>
    <s v="Rome City Street Railway Co."/>
  </r>
  <r>
    <x v="7"/>
    <x v="11"/>
    <x v="122"/>
    <x v="416"/>
    <s v="Electric"/>
    <s v="Schenectady Railway Co."/>
  </r>
  <r>
    <x v="7"/>
    <x v="11"/>
    <x v="266"/>
    <x v="626"/>
    <s v="Electric"/>
    <s v="The Nassau County Railway Co. "/>
  </r>
  <r>
    <x v="7"/>
    <x v="11"/>
    <x v="125"/>
    <x v="277"/>
    <s v="Electric"/>
    <s v="Richmond Light &amp; Railroad Co. "/>
  </r>
  <r>
    <x v="7"/>
    <x v="11"/>
    <x v="125"/>
    <x v="689"/>
    <s v="Electric"/>
    <s v="Staten Island Midland Railroad Co."/>
  </r>
  <r>
    <x v="7"/>
    <x v="11"/>
    <x v="125"/>
    <x v="19"/>
    <s v="Electric"/>
    <s v="Southfield Beach Railroad Co. "/>
  </r>
  <r>
    <x v="7"/>
    <x v="11"/>
    <x v="126"/>
    <x v="690"/>
    <s v="Electric"/>
    <s v="Syracuse Rapid Transit Railway Co."/>
  </r>
  <r>
    <x v="7"/>
    <x v="11"/>
    <x v="126"/>
    <x v="628"/>
    <s v="Electric"/>
    <s v="Syracuse, Lakseside &amp; Baldwinsville Railway"/>
  </r>
  <r>
    <x v="7"/>
    <x v="11"/>
    <x v="126"/>
    <x v="548"/>
    <s v="Electric"/>
    <s v="Syracuse &amp; South Bay Railway"/>
  </r>
  <r>
    <x v="7"/>
    <x v="11"/>
    <x v="129"/>
    <x v="41"/>
    <s v="Electric"/>
    <s v="Troy &amp; New England Railroad Co."/>
  </r>
  <r>
    <x v="7"/>
    <x v="11"/>
    <x v="130"/>
    <x v="691"/>
    <s v="Electric"/>
    <s v="Utica &amp; Mohawk Railroad Co."/>
  </r>
  <r>
    <x v="7"/>
    <x v="11"/>
    <x v="131"/>
    <x v="550"/>
    <s v="Electric"/>
    <s v="Black River Traction Co. "/>
  </r>
  <r>
    <x v="7"/>
    <x v="11"/>
    <x v="268"/>
    <x v="629"/>
    <s v="Electric"/>
    <s v="Tarrytown, White Plans &amp; MamaroneckRailway Co."/>
  </r>
  <r>
    <x v="7"/>
    <x v="11"/>
    <x v="132"/>
    <x v="34"/>
    <s v="Electric"/>
    <s v="Buffalo &amp; Williamsville Electric Railway Co."/>
  </r>
  <r>
    <x v="7"/>
    <x v="11"/>
    <x v="133"/>
    <x v="692"/>
    <s v="Electric"/>
    <s v="The Yonkers Railroad Co."/>
  </r>
  <r>
    <x v="7"/>
    <x v="12"/>
    <x v="134"/>
    <x v="631"/>
    <m/>
    <m/>
  </r>
  <r>
    <x v="7"/>
    <x v="12"/>
    <x v="135"/>
    <x v="693"/>
    <m/>
    <m/>
  </r>
  <r>
    <x v="7"/>
    <x v="12"/>
    <x v="136"/>
    <x v="176"/>
    <m/>
    <m/>
  </r>
  <r>
    <x v="7"/>
    <x v="12"/>
    <x v="137"/>
    <x v="34"/>
    <m/>
    <m/>
  </r>
  <r>
    <x v="7"/>
    <x v="23"/>
    <x v="394"/>
    <x v="16"/>
    <m/>
    <s v="Asheville Railroad Co."/>
  </r>
  <r>
    <x v="7"/>
    <x v="23"/>
    <x v="394"/>
    <x v="21"/>
    <m/>
    <s v="Asheville &amp; Weaverville Electric Railway &amp; Power Co."/>
  </r>
  <r>
    <x v="7"/>
    <x v="23"/>
    <x v="395"/>
    <x v="680"/>
    <m/>
    <s v="Charlotte Electric Railway, Light &amp; Power Co."/>
  </r>
  <r>
    <x v="7"/>
    <x v="23"/>
    <x v="396"/>
    <x v="28"/>
    <m/>
    <s v="Durham Traction Co."/>
  </r>
  <r>
    <x v="7"/>
    <x v="23"/>
    <x v="397"/>
    <x v="34"/>
    <m/>
    <s v="The Raleigh Electrlc Co."/>
  </r>
  <r>
    <x v="7"/>
    <x v="23"/>
    <x v="398"/>
    <x v="461"/>
    <m/>
    <s v="The Consolidated Railways, Light &amp; Power Co."/>
  </r>
  <r>
    <x v="7"/>
    <x v="23"/>
    <x v="399"/>
    <x v="694"/>
    <m/>
    <s v="The Fries Manufacturing &amp; Power Co."/>
  </r>
  <r>
    <x v="7"/>
    <x v="24"/>
    <x v="400"/>
    <x v="165"/>
    <m/>
    <s v="Metropolitan Railway Co."/>
  </r>
  <r>
    <x v="7"/>
    <x v="20"/>
    <x v="302"/>
    <x v="191"/>
    <m/>
    <s v="Astoria Electric Company 4"/>
  </r>
  <r>
    <x v="7"/>
    <x v="20"/>
    <x v="226"/>
    <x v="52"/>
    <m/>
    <s v="Portland Ry. Co"/>
  </r>
  <r>
    <x v="7"/>
    <x v="20"/>
    <x v="226"/>
    <x v="139"/>
    <m/>
    <s v="Oregon Water, Power &amp; Railway Co."/>
  </r>
  <r>
    <x v="7"/>
    <x v="20"/>
    <x v="226"/>
    <x v="416"/>
    <m/>
    <s v="City &amp; Suburban Railway Co."/>
  </r>
  <r>
    <x v="7"/>
    <x v="20"/>
    <x v="227"/>
    <x v="5"/>
    <m/>
    <s v="Salem Light &amp; Traction Co."/>
  </r>
  <r>
    <x v="7"/>
    <x v="14"/>
    <x v="348"/>
    <x v="695"/>
    <m/>
    <m/>
  </r>
  <r>
    <x v="7"/>
    <x v="14"/>
    <x v="142"/>
    <x v="34"/>
    <s v="Horse"/>
    <s v="Fresno Railroad Co."/>
  </r>
  <r>
    <x v="7"/>
    <x v="14"/>
    <x v="142"/>
    <x v="41"/>
    <m/>
    <s v="Fresno City Railway Co"/>
  </r>
  <r>
    <x v="7"/>
    <x v="14"/>
    <x v="381"/>
    <x v="48"/>
    <m/>
    <m/>
  </r>
  <r>
    <x v="7"/>
    <x v="14"/>
    <x v="143"/>
    <x v="696"/>
    <s v="Electric"/>
    <s v="Los Angeles Railway Co"/>
  </r>
  <r>
    <x v="7"/>
    <x v="14"/>
    <x v="143"/>
    <x v="697"/>
    <s v="Electric"/>
    <s v="Los Angeles-Pacific Railroad Co -"/>
  </r>
  <r>
    <x v="7"/>
    <x v="14"/>
    <x v="143"/>
    <x v="16"/>
    <s v="Steam"/>
    <s v="Los Angeles-Pacific Railroad Co -"/>
  </r>
  <r>
    <x v="7"/>
    <x v="14"/>
    <x v="143"/>
    <x v="31"/>
    <s v="Horse"/>
    <s v="Los Angeles-Pacific Railroad Co -"/>
  </r>
  <r>
    <x v="7"/>
    <x v="14"/>
    <x v="143"/>
    <x v="113"/>
    <s v="Electric"/>
    <s v="Los Angeles Traction Co."/>
  </r>
  <r>
    <x v="7"/>
    <x v="14"/>
    <x v="143"/>
    <x v="169"/>
    <s v="Electric"/>
    <s v="Los Angeles &amp; Redondo Railway Co"/>
  </r>
  <r>
    <x v="7"/>
    <x v="14"/>
    <x v="144"/>
    <x v="19"/>
    <m/>
    <m/>
  </r>
  <r>
    <x v="7"/>
    <x v="14"/>
    <x v="145"/>
    <x v="31"/>
    <m/>
    <m/>
  </r>
  <r>
    <x v="7"/>
    <x v="14"/>
    <x v="146"/>
    <x v="698"/>
    <m/>
    <m/>
  </r>
  <r>
    <x v="7"/>
    <x v="14"/>
    <x v="147"/>
    <x v="466"/>
    <m/>
    <m/>
  </r>
  <r>
    <x v="7"/>
    <x v="14"/>
    <x v="382"/>
    <x v="56"/>
    <m/>
    <m/>
  </r>
  <r>
    <x v="7"/>
    <x v="14"/>
    <x v="151"/>
    <x v="466"/>
    <m/>
    <m/>
  </r>
  <r>
    <x v="7"/>
    <x v="14"/>
    <x v="269"/>
    <x v="41"/>
    <m/>
    <m/>
  </r>
  <r>
    <x v="7"/>
    <x v="14"/>
    <x v="152"/>
    <x v="269"/>
    <s v="Electric"/>
    <s v="Sacramento Electric, Gas &amp; Railway Co"/>
  </r>
  <r>
    <x v="7"/>
    <x v="14"/>
    <x v="270"/>
    <x v="69"/>
    <m/>
    <m/>
  </r>
  <r>
    <x v="7"/>
    <x v="14"/>
    <x v="153"/>
    <x v="10"/>
    <s v="Electric"/>
    <s v="San Diego Electric Railway Co"/>
  </r>
  <r>
    <x v="7"/>
    <x v="14"/>
    <x v="154"/>
    <x v="4"/>
    <s v="Cable"/>
    <s v="California Street Cable Railroad Co"/>
  </r>
  <r>
    <x v="7"/>
    <x v="14"/>
    <x v="154"/>
    <x v="566"/>
    <s v="Cable"/>
    <s v="Geary Street Park &amp; Ocean Railroad Co."/>
  </r>
  <r>
    <x v="7"/>
    <x v="14"/>
    <x v="154"/>
    <x v="699"/>
    <s v="Electric"/>
    <s v="United Railroads of San Francisco."/>
  </r>
  <r>
    <x v="7"/>
    <x v="14"/>
    <x v="154"/>
    <x v="700"/>
    <s v="Cable"/>
    <s v="United Railroads of San Francisco."/>
  </r>
  <r>
    <x v="7"/>
    <x v="14"/>
    <x v="154"/>
    <x v="701"/>
    <s v="Horse"/>
    <s v="United Railroads of San Francisco."/>
  </r>
  <r>
    <x v="7"/>
    <x v="14"/>
    <x v="154"/>
    <x v="181"/>
    <s v="Steam"/>
    <s v="United Railroads of San Francisco."/>
  </r>
  <r>
    <x v="7"/>
    <x v="14"/>
    <x v="154"/>
    <x v="50"/>
    <s v="Cable"/>
    <s v="Presidio &amp; Ferries Railroad Co"/>
  </r>
  <r>
    <x v="7"/>
    <x v="14"/>
    <x v="154"/>
    <x v="56"/>
    <s v="Horse"/>
    <s v="Presidio &amp; Ferries Railroad Co"/>
  </r>
  <r>
    <x v="7"/>
    <x v="14"/>
    <x v="154"/>
    <x v="56"/>
    <s v="Steam"/>
    <s v="Presidio &amp; Ferries Railroad Co"/>
  </r>
  <r>
    <x v="7"/>
    <x v="14"/>
    <x v="155"/>
    <x v="68"/>
    <s v="Electric"/>
    <s v="San Jose &amp; Santa Clara Railroad Co."/>
  </r>
  <r>
    <x v="7"/>
    <x v="14"/>
    <x v="155"/>
    <x v="23"/>
    <s v="Electric"/>
    <s v="San Jose Railroad Co. "/>
  </r>
  <r>
    <x v="7"/>
    <x v="14"/>
    <x v="334"/>
    <x v="25"/>
    <m/>
    <m/>
  </r>
  <r>
    <x v="7"/>
    <x v="14"/>
    <x v="157"/>
    <x v="21"/>
    <m/>
    <m/>
  </r>
  <r>
    <x v="7"/>
    <x v="14"/>
    <x v="158"/>
    <x v="21"/>
    <m/>
    <m/>
  </r>
  <r>
    <x v="7"/>
    <x v="14"/>
    <x v="159"/>
    <x v="48"/>
    <m/>
    <m/>
  </r>
  <r>
    <x v="7"/>
    <x v="14"/>
    <x v="160"/>
    <x v="32"/>
    <s v="Electric"/>
    <s v="Stockton Electric Railway Co."/>
  </r>
  <r>
    <x v="7"/>
    <x v="25"/>
    <x v="401"/>
    <x v="56"/>
    <s v="Horse"/>
    <m/>
  </r>
  <r>
    <x v="7"/>
    <x v="25"/>
    <x v="402"/>
    <x v="33"/>
    <s v="Horse"/>
    <s v="Sioux Falls Traction System."/>
  </r>
  <r>
    <x v="7"/>
    <x v="15"/>
    <x v="162"/>
    <x v="16"/>
    <m/>
    <m/>
  </r>
  <r>
    <x v="7"/>
    <x v="15"/>
    <x v="163"/>
    <x v="640"/>
    <m/>
    <m/>
  </r>
  <r>
    <x v="7"/>
    <x v="15"/>
    <x v="164"/>
    <x v="25"/>
    <m/>
    <m/>
  </r>
  <r>
    <x v="7"/>
    <x v="15"/>
    <x v="167"/>
    <x v="21"/>
    <m/>
    <m/>
  </r>
  <r>
    <x v="7"/>
    <x v="15"/>
    <x v="168"/>
    <x v="20"/>
    <m/>
    <m/>
  </r>
  <r>
    <x v="7"/>
    <x v="15"/>
    <x v="169"/>
    <x v="80"/>
    <m/>
    <m/>
  </r>
  <r>
    <x v="7"/>
    <x v="15"/>
    <x v="170"/>
    <x v="47"/>
    <m/>
    <m/>
  </r>
  <r>
    <x v="7"/>
    <x v="15"/>
    <x v="171"/>
    <x v="489"/>
    <m/>
    <m/>
  </r>
  <r>
    <x v="7"/>
    <x v="22"/>
    <x v="271"/>
    <x v="204"/>
    <s v="Electric"/>
    <m/>
  </r>
  <r>
    <x v="7"/>
    <x v="22"/>
    <x v="403"/>
    <x v="80"/>
    <s v="Electric"/>
    <m/>
  </r>
  <r>
    <x v="7"/>
    <x v="22"/>
    <x v="355"/>
    <x v="100"/>
    <s v="Electric"/>
    <m/>
  </r>
  <r>
    <x v="7"/>
    <x v="22"/>
    <x v="275"/>
    <x v="53"/>
    <s v="Electric"/>
    <m/>
  </r>
  <r>
    <x v="7"/>
    <x v="22"/>
    <x v="275"/>
    <x v="19"/>
    <s v="Horse"/>
    <m/>
  </r>
  <r>
    <x v="7"/>
    <x v="22"/>
    <x v="276"/>
    <x v="46"/>
    <s v="Electric"/>
    <m/>
  </r>
  <r>
    <x v="7"/>
    <x v="22"/>
    <x v="278"/>
    <x v="419"/>
    <s v="Electric"/>
    <m/>
  </r>
  <r>
    <x v="7"/>
    <x v="22"/>
    <x v="279"/>
    <x v="18"/>
    <s v="Electric"/>
    <m/>
  </r>
  <r>
    <x v="7"/>
    <x v="22"/>
    <x v="280"/>
    <x v="19"/>
    <s v="Electric"/>
    <m/>
  </r>
  <r>
    <x v="7"/>
    <x v="22"/>
    <x v="281"/>
    <x v="31"/>
    <s v="Horse"/>
    <m/>
  </r>
  <r>
    <x v="7"/>
    <x v="22"/>
    <x v="282"/>
    <x v="28"/>
    <s v="Electric"/>
    <m/>
  </r>
  <r>
    <x v="7"/>
    <x v="22"/>
    <x v="283"/>
    <x v="702"/>
    <s v="Electric"/>
    <m/>
  </r>
  <r>
    <x v="7"/>
    <x v="22"/>
    <x v="284"/>
    <x v="23"/>
    <s v="Electric"/>
    <m/>
  </r>
  <r>
    <x v="7"/>
    <x v="22"/>
    <x v="285"/>
    <x v="365"/>
    <s v="Electric"/>
    <m/>
  </r>
  <r>
    <x v="7"/>
    <x v="22"/>
    <x v="286"/>
    <x v="8"/>
    <s v="Horse"/>
    <m/>
  </r>
  <r>
    <x v="7"/>
    <x v="13"/>
    <x v="349"/>
    <x v="195"/>
    <m/>
    <m/>
  </r>
  <r>
    <x v="7"/>
    <x v="13"/>
    <x v="367"/>
    <x v="6"/>
    <m/>
    <m/>
  </r>
  <r>
    <x v="7"/>
    <x v="13"/>
    <x v="289"/>
    <x v="31"/>
    <m/>
    <m/>
  </r>
  <r>
    <x v="7"/>
    <x v="13"/>
    <x v="138"/>
    <x v="23"/>
    <m/>
    <m/>
  </r>
  <r>
    <x v="7"/>
    <x v="13"/>
    <x v="139"/>
    <x v="41"/>
    <m/>
    <m/>
  </r>
  <r>
    <x v="7"/>
    <x v="13"/>
    <x v="404"/>
    <x v="45"/>
    <m/>
    <m/>
  </r>
  <r>
    <x v="7"/>
    <x v="13"/>
    <x v="224"/>
    <x v="33"/>
    <m/>
    <m/>
  </r>
  <r>
    <x v="7"/>
    <x v="13"/>
    <x v="335"/>
    <x v="32"/>
    <m/>
    <m/>
  </r>
  <r>
    <x v="7"/>
    <x v="1"/>
    <x v="290"/>
    <x v="641"/>
    <m/>
    <s v="Washington, Alexandria &amp; Mt. Vernon Electric Railway Co"/>
  </r>
  <r>
    <x v="7"/>
    <x v="1"/>
    <x v="336"/>
    <x v="23"/>
    <m/>
    <s v="The Berkley Street Railway Co."/>
  </r>
  <r>
    <x v="7"/>
    <x v="1"/>
    <x v="291"/>
    <x v="8"/>
    <m/>
    <s v="Piedmont Improvement &amp; Construction Co"/>
  </r>
  <r>
    <x v="7"/>
    <x v="1"/>
    <x v="207"/>
    <x v="28"/>
    <m/>
    <s v="Danville Street Car Co."/>
  </r>
  <r>
    <x v="7"/>
    <x v="1"/>
    <x v="292"/>
    <x v="563"/>
    <m/>
    <s v="Hampton &amp; Old Point Railway Co."/>
  </r>
  <r>
    <x v="7"/>
    <x v="1"/>
    <x v="292"/>
    <x v="16"/>
    <m/>
    <s v="Citizens Railway, Light &amp; Power Co"/>
  </r>
  <r>
    <x v="7"/>
    <x v="1"/>
    <x v="292"/>
    <x v="11"/>
    <m/>
    <s v="Hampton Roads Railway &amp; Electric Co."/>
  </r>
  <r>
    <x v="7"/>
    <x v="1"/>
    <x v="293"/>
    <x v="422"/>
    <m/>
    <s v="Norfolk Street Railroad Co"/>
  </r>
  <r>
    <x v="7"/>
    <x v="1"/>
    <x v="293"/>
    <x v="1"/>
    <m/>
    <s v="Norfolk &amp; Atlantic Terminal Co"/>
  </r>
  <r>
    <x v="7"/>
    <x v="1"/>
    <x v="293"/>
    <x v="33"/>
    <m/>
    <s v="Port Norfolk Electric Railway Co"/>
  </r>
  <r>
    <x v="7"/>
    <x v="1"/>
    <x v="293"/>
    <x v="32"/>
    <m/>
    <s v="Bay Shore Terminal Co."/>
  </r>
  <r>
    <x v="7"/>
    <x v="1"/>
    <x v="293"/>
    <x v="29"/>
    <m/>
    <s v="Chesapeake Transit Co."/>
  </r>
  <r>
    <x v="7"/>
    <x v="1"/>
    <x v="18"/>
    <x v="501"/>
    <m/>
    <s v="Lynchburg Traction &amp; Light Co."/>
  </r>
  <r>
    <x v="7"/>
    <x v="1"/>
    <x v="337"/>
    <x v="10"/>
    <m/>
    <s v="Portsmouth Street Railway Co."/>
  </r>
  <r>
    <x v="7"/>
    <x v="1"/>
    <x v="20"/>
    <x v="703"/>
    <m/>
    <s v="Richmond Passenger &amp; Power Co."/>
  </r>
  <r>
    <x v="7"/>
    <x v="1"/>
    <x v="350"/>
    <x v="333"/>
    <m/>
    <s v="Radford Water Power Co."/>
  </r>
  <r>
    <x v="7"/>
    <x v="1"/>
    <x v="294"/>
    <x v="365"/>
    <m/>
    <s v="Roanoke Street Railway Co."/>
  </r>
  <r>
    <x v="7"/>
    <x v="1"/>
    <x v="295"/>
    <x v="21"/>
    <m/>
    <s v="City Street Car Co."/>
  </r>
  <r>
    <x v="7"/>
    <x v="16"/>
    <x v="172"/>
    <x v="32"/>
    <m/>
    <m/>
  </r>
  <r>
    <x v="7"/>
    <x v="16"/>
    <x v="173"/>
    <x v="23"/>
    <m/>
    <m/>
  </r>
  <r>
    <x v="7"/>
    <x v="16"/>
    <x v="174"/>
    <x v="19"/>
    <m/>
    <m/>
  </r>
  <r>
    <x v="7"/>
    <x v="16"/>
    <x v="296"/>
    <x v="19"/>
    <m/>
    <m/>
  </r>
  <r>
    <x v="7"/>
    <x v="16"/>
    <x v="175"/>
    <x v="704"/>
    <m/>
    <s v="Pacific Northeast Traction"/>
  </r>
  <r>
    <x v="7"/>
    <x v="16"/>
    <x v="175"/>
    <x v="53"/>
    <m/>
    <s v="Seattle Munic St.Ry."/>
  </r>
  <r>
    <x v="7"/>
    <x v="16"/>
    <x v="175"/>
    <x v="31"/>
    <m/>
    <s v="Seattle &amp; Rainer Valley Railway"/>
  </r>
  <r>
    <x v="7"/>
    <x v="16"/>
    <x v="176"/>
    <x v="705"/>
    <m/>
    <s v="Spokane &amp; Inland"/>
  </r>
  <r>
    <x v="7"/>
    <x v="16"/>
    <x v="177"/>
    <x v="66"/>
    <m/>
    <s v="Pacific Traction"/>
  </r>
  <r>
    <x v="7"/>
    <x v="16"/>
    <x v="177"/>
    <x v="57"/>
    <m/>
    <s v="Puget Sound Elec. Ry."/>
  </r>
  <r>
    <x v="7"/>
    <x v="16"/>
    <x v="178"/>
    <x v="20"/>
    <m/>
    <m/>
  </r>
  <r>
    <x v="7"/>
    <x v="16"/>
    <x v="179"/>
    <x v="28"/>
    <m/>
    <m/>
  </r>
  <r>
    <x v="7"/>
    <x v="18"/>
    <x v="186"/>
    <x v="10"/>
    <s v="Electric"/>
    <s v="Wisconsin Traction Light. Heat &amp; Power Co."/>
  </r>
  <r>
    <x v="7"/>
    <x v="18"/>
    <x v="187"/>
    <x v="16"/>
    <s v="Electric"/>
    <m/>
  </r>
  <r>
    <x v="7"/>
    <x v="18"/>
    <x v="188"/>
    <x v="67"/>
    <s v="Electric"/>
    <m/>
  </r>
  <r>
    <x v="7"/>
    <x v="18"/>
    <x v="189"/>
    <x v="534"/>
    <s v="Electric"/>
    <m/>
  </r>
  <r>
    <x v="7"/>
    <x v="18"/>
    <x v="312"/>
    <x v="22"/>
    <s v="Electric"/>
    <m/>
  </r>
  <r>
    <x v="7"/>
    <x v="18"/>
    <x v="351"/>
    <x v="16"/>
    <m/>
    <s v="Janesville Street Railway Co."/>
  </r>
  <r>
    <x v="7"/>
    <x v="18"/>
    <x v="313"/>
    <x v="92"/>
    <m/>
    <m/>
  </r>
  <r>
    <x v="7"/>
    <x v="18"/>
    <x v="191"/>
    <x v="144"/>
    <s v="Electric"/>
    <m/>
  </r>
  <r>
    <x v="7"/>
    <x v="18"/>
    <x v="192"/>
    <x v="50"/>
    <s v="Electric"/>
    <m/>
  </r>
  <r>
    <x v="7"/>
    <x v="18"/>
    <x v="193"/>
    <x v="647"/>
    <s v="Electric"/>
    <m/>
  </r>
  <r>
    <x v="7"/>
    <x v="18"/>
    <x v="194"/>
    <x v="19"/>
    <s v="Electric"/>
    <m/>
  </r>
  <r>
    <x v="7"/>
    <x v="18"/>
    <x v="195"/>
    <x v="9"/>
    <s v="Electric"/>
    <m/>
  </r>
  <r>
    <x v="7"/>
    <x v="18"/>
    <x v="197"/>
    <x v="532"/>
    <m/>
    <m/>
  </r>
  <r>
    <x v="7"/>
    <x v="18"/>
    <x v="405"/>
    <x v="32"/>
    <m/>
    <m/>
  </r>
  <r>
    <x v="7"/>
    <x v="18"/>
    <x v="369"/>
    <x v="31"/>
    <m/>
    <m/>
  </r>
  <r>
    <x v="7"/>
    <x v="18"/>
    <x v="199"/>
    <x v="706"/>
    <m/>
    <m/>
  </r>
  <r>
    <x v="7"/>
    <x v="18"/>
    <x v="199"/>
    <x v="707"/>
    <m/>
    <s v="Milwaukee Light, Heat &amp; Traction Co."/>
  </r>
  <r>
    <x v="8"/>
    <x v="5"/>
    <x v="44"/>
    <x v="41"/>
    <m/>
    <m/>
  </r>
  <r>
    <x v="8"/>
    <x v="5"/>
    <x v="45"/>
    <x v="192"/>
    <m/>
    <m/>
  </r>
  <r>
    <x v="8"/>
    <x v="5"/>
    <x v="47"/>
    <x v="32"/>
    <m/>
    <m/>
  </r>
  <r>
    <x v="8"/>
    <x v="5"/>
    <x v="48"/>
    <x v="25"/>
    <m/>
    <m/>
  </r>
  <r>
    <x v="8"/>
    <x v="5"/>
    <x v="49"/>
    <x v="169"/>
    <m/>
    <m/>
  </r>
  <r>
    <x v="8"/>
    <x v="5"/>
    <x v="50"/>
    <x v="11"/>
    <m/>
    <m/>
  </r>
  <r>
    <x v="8"/>
    <x v="5"/>
    <x v="51"/>
    <x v="592"/>
    <m/>
    <m/>
  </r>
  <r>
    <x v="8"/>
    <x v="5"/>
    <x v="52"/>
    <x v="6"/>
    <m/>
    <m/>
  </r>
  <r>
    <x v="8"/>
    <x v="5"/>
    <x v="53"/>
    <x v="32"/>
    <m/>
    <m/>
  </r>
  <r>
    <x v="8"/>
    <x v="5"/>
    <x v="54"/>
    <x v="16"/>
    <m/>
    <m/>
  </r>
  <r>
    <x v="8"/>
    <x v="7"/>
    <x v="384"/>
    <x v="20"/>
    <m/>
    <s v="Ameilia Beach Co"/>
  </r>
  <r>
    <x v="8"/>
    <x v="7"/>
    <x v="67"/>
    <x v="56"/>
    <m/>
    <s v="Fort Meade Railway Co"/>
  </r>
  <r>
    <x v="8"/>
    <x v="7"/>
    <x v="68"/>
    <x v="708"/>
    <m/>
    <s v="Jacksonville Elec Co"/>
  </r>
  <r>
    <x v="8"/>
    <x v="7"/>
    <x v="68"/>
    <x v="28"/>
    <m/>
    <s v="North Jacksonville Street Rwy"/>
  </r>
  <r>
    <x v="8"/>
    <x v="7"/>
    <x v="69"/>
    <x v="25"/>
    <m/>
    <s v="The Key West Elec Co"/>
  </r>
  <r>
    <x v="8"/>
    <x v="7"/>
    <x v="242"/>
    <x v="24"/>
    <m/>
    <s v="Pensacola Elec Co"/>
  </r>
  <r>
    <x v="8"/>
    <x v="7"/>
    <x v="70"/>
    <x v="709"/>
    <m/>
    <s v=" Tampa Elec Co"/>
  </r>
  <r>
    <x v="8"/>
    <x v="7"/>
    <x v="71"/>
    <x v="19"/>
    <m/>
    <s v="Palatka &amp; Heights Rwy Co"/>
  </r>
  <r>
    <x v="8"/>
    <x v="2"/>
    <x v="22"/>
    <x v="16"/>
    <s v="Electric"/>
    <m/>
  </r>
  <r>
    <x v="8"/>
    <x v="2"/>
    <x v="243"/>
    <x v="507"/>
    <s v="Electric"/>
    <m/>
  </r>
  <r>
    <x v="8"/>
    <x v="2"/>
    <x v="23"/>
    <x v="146"/>
    <s v="Electric"/>
    <m/>
  </r>
  <r>
    <x v="8"/>
    <x v="2"/>
    <x v="244"/>
    <x v="31"/>
    <s v="Steam"/>
    <m/>
  </r>
  <r>
    <x v="8"/>
    <x v="2"/>
    <x v="244"/>
    <x v="710"/>
    <s v="Electric"/>
    <m/>
  </r>
  <r>
    <x v="8"/>
    <x v="2"/>
    <x v="30"/>
    <x v="28"/>
    <s v="Horse"/>
    <m/>
  </r>
  <r>
    <x v="8"/>
    <x v="2"/>
    <x v="406"/>
    <x v="9"/>
    <s v="Electric"/>
    <m/>
  </r>
  <r>
    <x v="8"/>
    <x v="2"/>
    <x v="24"/>
    <x v="80"/>
    <s v="Electric"/>
    <m/>
  </r>
  <r>
    <x v="8"/>
    <x v="2"/>
    <x v="25"/>
    <x v="6"/>
    <s v="Electric"/>
    <m/>
  </r>
  <r>
    <x v="8"/>
    <x v="2"/>
    <x v="26"/>
    <x v="711"/>
    <s v="Electric"/>
    <m/>
  </r>
  <r>
    <x v="8"/>
    <x v="2"/>
    <x v="359"/>
    <x v="19"/>
    <s v="Electric"/>
    <m/>
  </r>
  <r>
    <x v="8"/>
    <x v="19"/>
    <x v="200"/>
    <x v="712"/>
    <m/>
    <m/>
  </r>
  <r>
    <x v="8"/>
    <x v="19"/>
    <x v="297"/>
    <x v="69"/>
    <m/>
    <m/>
  </r>
  <r>
    <x v="8"/>
    <x v="19"/>
    <x v="201"/>
    <x v="378"/>
    <m/>
    <m/>
  </r>
  <r>
    <x v="8"/>
    <x v="19"/>
    <x v="298"/>
    <x v="440"/>
    <m/>
    <m/>
  </r>
  <r>
    <x v="8"/>
    <x v="19"/>
    <x v="202"/>
    <x v="68"/>
    <m/>
    <m/>
  </r>
  <r>
    <x v="8"/>
    <x v="19"/>
    <x v="203"/>
    <x v="713"/>
    <m/>
    <m/>
  </r>
  <r>
    <x v="8"/>
    <x v="19"/>
    <x v="204"/>
    <x v="20"/>
    <m/>
    <m/>
  </r>
  <r>
    <x v="8"/>
    <x v="19"/>
    <x v="205"/>
    <x v="280"/>
    <m/>
    <m/>
  </r>
  <r>
    <x v="8"/>
    <x v="19"/>
    <x v="207"/>
    <x v="5"/>
    <m/>
    <m/>
  </r>
  <r>
    <x v="8"/>
    <x v="19"/>
    <x v="208"/>
    <x v="53"/>
    <m/>
    <m/>
  </r>
  <r>
    <x v="8"/>
    <x v="19"/>
    <x v="209"/>
    <x v="21"/>
    <m/>
    <m/>
  </r>
  <r>
    <x v="8"/>
    <x v="19"/>
    <x v="314"/>
    <x v="437"/>
    <m/>
    <m/>
  </r>
  <r>
    <x v="8"/>
    <x v="19"/>
    <x v="211"/>
    <x v="21"/>
    <m/>
    <m/>
  </r>
  <r>
    <x v="8"/>
    <x v="19"/>
    <x v="212"/>
    <x v="714"/>
    <m/>
    <m/>
  </r>
  <r>
    <x v="8"/>
    <x v="19"/>
    <x v="68"/>
    <x v="31"/>
    <m/>
    <m/>
  </r>
  <r>
    <x v="8"/>
    <x v="19"/>
    <x v="214"/>
    <x v="171"/>
    <m/>
    <m/>
  </r>
  <r>
    <x v="8"/>
    <x v="19"/>
    <x v="215"/>
    <x v="655"/>
    <m/>
    <m/>
  </r>
  <r>
    <x v="8"/>
    <x v="19"/>
    <x v="216"/>
    <x v="715"/>
    <m/>
    <m/>
  </r>
  <r>
    <x v="8"/>
    <x v="19"/>
    <x v="299"/>
    <x v="21"/>
    <m/>
    <m/>
  </r>
  <r>
    <x v="8"/>
    <x v="19"/>
    <x v="385"/>
    <x v="160"/>
    <m/>
    <m/>
  </r>
  <r>
    <x v="8"/>
    <x v="19"/>
    <x v="308"/>
    <x v="1"/>
    <m/>
    <m/>
  </r>
  <r>
    <x v="8"/>
    <x v="19"/>
    <x v="217"/>
    <x v="8"/>
    <m/>
    <m/>
  </r>
  <r>
    <x v="8"/>
    <x v="19"/>
    <x v="218"/>
    <x v="16"/>
    <m/>
    <m/>
  </r>
  <r>
    <x v="8"/>
    <x v="19"/>
    <x v="407"/>
    <x v="192"/>
    <m/>
    <m/>
  </r>
  <r>
    <x v="8"/>
    <x v="19"/>
    <x v="408"/>
    <x v="716"/>
    <m/>
    <m/>
  </r>
  <r>
    <x v="8"/>
    <x v="19"/>
    <x v="219"/>
    <x v="21"/>
    <m/>
    <m/>
  </r>
  <r>
    <x v="8"/>
    <x v="19"/>
    <x v="282"/>
    <x v="24"/>
    <m/>
    <m/>
  </r>
  <r>
    <x v="8"/>
    <x v="19"/>
    <x v="220"/>
    <x v="717"/>
    <m/>
    <m/>
  </r>
  <r>
    <x v="8"/>
    <x v="19"/>
    <x v="221"/>
    <x v="1"/>
    <m/>
    <m/>
  </r>
  <r>
    <x v="8"/>
    <x v="19"/>
    <x v="222"/>
    <x v="718"/>
    <m/>
    <m/>
  </r>
  <r>
    <x v="8"/>
    <x v="19"/>
    <x v="223"/>
    <x v="10"/>
    <m/>
    <m/>
  </r>
  <r>
    <x v="8"/>
    <x v="19"/>
    <x v="224"/>
    <x v="149"/>
    <m/>
    <m/>
  </r>
  <r>
    <x v="8"/>
    <x v="19"/>
    <x v="225"/>
    <x v="6"/>
    <m/>
    <m/>
  </r>
  <r>
    <x v="8"/>
    <x v="19"/>
    <x v="300"/>
    <x v="60"/>
    <m/>
    <m/>
  </r>
  <r>
    <x v="8"/>
    <x v="17"/>
    <x v="180"/>
    <x v="719"/>
    <s v="Electric"/>
    <s v="Union Traction Co."/>
  </r>
  <r>
    <x v="8"/>
    <x v="17"/>
    <x v="27"/>
    <x v="16"/>
    <s v="Electric"/>
    <s v="(John S.) Crump’s Street Railway."/>
  </r>
  <r>
    <x v="8"/>
    <x v="17"/>
    <x v="181"/>
    <x v="720"/>
    <s v="Electric"/>
    <s v="Evansville Electric Railway Co."/>
  </r>
  <r>
    <x v="8"/>
    <x v="17"/>
    <x v="182"/>
    <x v="721"/>
    <s v="Electric"/>
    <s v="Fort Wayne Traction Co."/>
  </r>
  <r>
    <x v="8"/>
    <x v="17"/>
    <x v="182"/>
    <x v="721"/>
    <s v="Electric"/>
    <s v="Fort Wayne &amp; Southwestern Traction Co."/>
  </r>
  <r>
    <x v="8"/>
    <x v="17"/>
    <x v="304"/>
    <x v="313"/>
    <s v="Electric"/>
    <s v="Hammond, Whiting &amp; East Chicago Electric Railway Co"/>
  </r>
  <r>
    <x v="8"/>
    <x v="17"/>
    <x v="183"/>
    <x v="722"/>
    <s v="Electric"/>
    <s v="Indianapolis Traction &amp; Terminal Co."/>
  </r>
  <r>
    <x v="8"/>
    <x v="17"/>
    <x v="183"/>
    <x v="50"/>
    <s v="Electric"/>
    <s v="Indianapolis Traction &amp; Terminal Co."/>
  </r>
  <r>
    <x v="8"/>
    <x v="17"/>
    <x v="183"/>
    <x v="259"/>
    <s v="Electric"/>
    <s v="Indianapolis &amp; Eastern Railway Co."/>
  </r>
  <r>
    <x v="8"/>
    <x v="17"/>
    <x v="183"/>
    <x v="9"/>
    <s v="Electric"/>
    <s v="Indianapolis, Columbus &amp; Southern Traction Co."/>
  </r>
  <r>
    <x v="8"/>
    <x v="17"/>
    <x v="183"/>
    <x v="5"/>
    <s v="Electric"/>
    <s v="Indianapolis Coal Traction Co. "/>
  </r>
  <r>
    <x v="8"/>
    <x v="17"/>
    <x v="183"/>
    <x v="47"/>
    <s v="Electric"/>
    <s v="Indianapolis &amp; Northwestern Traction Co"/>
  </r>
  <r>
    <x v="8"/>
    <x v="17"/>
    <x v="305"/>
    <x v="658"/>
    <s v="Electric"/>
    <s v="Kokomo, Marion &amp; Western Traction Co."/>
  </r>
  <r>
    <x v="8"/>
    <x v="17"/>
    <x v="386"/>
    <x v="5"/>
    <s v="Electric"/>
    <s v="Lafayette"/>
  </r>
  <r>
    <x v="8"/>
    <x v="17"/>
    <x v="409"/>
    <x v="167"/>
    <s v="Electric"/>
    <s v="Lafayette Street Railway Co"/>
  </r>
  <r>
    <x v="8"/>
    <x v="17"/>
    <x v="307"/>
    <x v="25"/>
    <s v="Electric"/>
    <s v="Indianapolis &amp; Logansport Traction Co."/>
  </r>
  <r>
    <x v="8"/>
    <x v="17"/>
    <x v="191"/>
    <x v="19"/>
    <s v="Electric"/>
    <s v="Madison Light &amp; Railway Co."/>
  </r>
  <r>
    <x v="8"/>
    <x v="17"/>
    <x v="308"/>
    <x v="27"/>
    <s v="Electric"/>
    <s v="Marion Transit Railway Co."/>
  </r>
  <r>
    <x v="8"/>
    <x v="17"/>
    <x v="309"/>
    <x v="56"/>
    <s v="Electric"/>
    <s v="Lake Cities Electric Railway Co. "/>
  </r>
  <r>
    <x v="8"/>
    <x v="17"/>
    <x v="310"/>
    <x v="170"/>
    <s v="Electric"/>
    <s v="Muncie, Hartford &amp; Fort Wayne Railway Co."/>
  </r>
  <r>
    <x v="8"/>
    <x v="17"/>
    <x v="311"/>
    <x v="22"/>
    <s v="Electric"/>
    <s v="Louisville &amp; Southern Indiana Traction Co."/>
  </r>
  <r>
    <x v="8"/>
    <x v="17"/>
    <x v="311"/>
    <x v="56"/>
    <s v="Electric"/>
    <s v="Louisville &amp; Southern Indiana Traction Co."/>
  </r>
  <r>
    <x v="8"/>
    <x v="17"/>
    <x v="410"/>
    <x v="723"/>
    <s v="Electric"/>
    <s v="Evansville &amp; Princeton Traction Co."/>
  </r>
  <r>
    <x v="8"/>
    <x v="17"/>
    <x v="20"/>
    <x v="78"/>
    <s v="Electric"/>
    <s v="Richmond Traction Co."/>
  </r>
  <r>
    <x v="8"/>
    <x v="17"/>
    <x v="20"/>
    <x v="157"/>
    <s v="Electric"/>
    <s v="Richmond Street &amp; Interurban Railway Co."/>
  </r>
  <r>
    <x v="8"/>
    <x v="17"/>
    <x v="387"/>
    <x v="113"/>
    <s v="Electric"/>
    <s v="Indianapolis, Shelbyville &amp; Southeastern Traction Co"/>
  </r>
  <r>
    <x v="8"/>
    <x v="17"/>
    <x v="184"/>
    <x v="26"/>
    <s v="Electric"/>
    <s v="Indiana Railway Co"/>
  </r>
  <r>
    <x v="8"/>
    <x v="17"/>
    <x v="184"/>
    <x v="78"/>
    <s v="Electric"/>
    <s v="South Bend &amp; Southern Michigan Railway Co."/>
  </r>
  <r>
    <x v="8"/>
    <x v="17"/>
    <x v="411"/>
    <x v="724"/>
    <s v="Electric"/>
    <s v="Terre Haute Electric Co."/>
  </r>
  <r>
    <x v="8"/>
    <x v="17"/>
    <x v="411"/>
    <x v="501"/>
    <s v="Electric"/>
    <s v="Terre Haute Electric Traction Co"/>
  </r>
  <r>
    <x v="8"/>
    <x v="17"/>
    <x v="316"/>
    <x v="21"/>
    <s v="Electric"/>
    <s v="Vincennes Citizens’ Street Railway Co."/>
  </r>
  <r>
    <x v="8"/>
    <x v="17"/>
    <x v="371"/>
    <x v="143"/>
    <s v="Electric"/>
    <s v="Wabash River Traction Co. "/>
  </r>
  <r>
    <x v="8"/>
    <x v="17"/>
    <x v="317"/>
    <x v="31"/>
    <s v="Electric"/>
    <s v="Washington Street Railway Co."/>
  </r>
  <r>
    <x v="8"/>
    <x v="21"/>
    <x v="318"/>
    <x v="16"/>
    <s v="Electric"/>
    <m/>
  </r>
  <r>
    <x v="8"/>
    <x v="21"/>
    <x v="138"/>
    <x v="36"/>
    <s v="Electric"/>
    <m/>
  </r>
  <r>
    <x v="8"/>
    <x v="21"/>
    <x v="232"/>
    <x v="5"/>
    <s v="Electric"/>
    <m/>
  </r>
  <r>
    <x v="8"/>
    <x v="21"/>
    <x v="388"/>
    <x v="56"/>
    <s v="Electric"/>
    <m/>
  </r>
  <r>
    <x v="8"/>
    <x v="21"/>
    <x v="228"/>
    <x v="32"/>
    <s v="Electric"/>
    <m/>
  </r>
  <r>
    <x v="8"/>
    <x v="21"/>
    <x v="352"/>
    <x v="725"/>
    <s v="Electric"/>
    <m/>
  </r>
  <r>
    <x v="8"/>
    <x v="21"/>
    <x v="229"/>
    <x v="382"/>
    <s v="Electric"/>
    <m/>
  </r>
  <r>
    <x v="8"/>
    <x v="21"/>
    <x v="389"/>
    <x v="166"/>
    <s v="Electric"/>
    <m/>
  </r>
  <r>
    <x v="8"/>
    <x v="21"/>
    <x v="230"/>
    <x v="29"/>
    <s v="Electric"/>
    <m/>
  </r>
  <r>
    <x v="8"/>
    <x v="21"/>
    <x v="412"/>
    <x v="19"/>
    <s v="Electric"/>
    <m/>
  </r>
  <r>
    <x v="8"/>
    <x v="21"/>
    <x v="233"/>
    <x v="19"/>
    <s v="Electric"/>
    <m/>
  </r>
  <r>
    <x v="8"/>
    <x v="21"/>
    <x v="360"/>
    <x v="8"/>
    <s v="Electric"/>
    <m/>
  </r>
  <r>
    <x v="8"/>
    <x v="21"/>
    <x v="234"/>
    <x v="21"/>
    <s v="Electric"/>
    <m/>
  </r>
  <r>
    <x v="8"/>
    <x v="21"/>
    <x v="235"/>
    <x v="8"/>
    <s v="Electric"/>
    <m/>
  </r>
  <r>
    <x v="8"/>
    <x v="21"/>
    <x v="319"/>
    <x v="315"/>
    <s v="Electric"/>
    <m/>
  </r>
  <r>
    <x v="8"/>
    <x v="21"/>
    <x v="236"/>
    <x v="33"/>
    <s v="Electric"/>
    <m/>
  </r>
  <r>
    <x v="8"/>
    <x v="21"/>
    <x v="390"/>
    <x v="19"/>
    <s v="Electric"/>
    <m/>
  </r>
  <r>
    <x v="8"/>
    <x v="21"/>
    <x v="237"/>
    <x v="41"/>
    <s v="Electric"/>
    <m/>
  </r>
  <r>
    <x v="8"/>
    <x v="21"/>
    <x v="231"/>
    <x v="659"/>
    <s v="Electric"/>
    <m/>
  </r>
  <r>
    <x v="8"/>
    <x v="21"/>
    <x v="320"/>
    <x v="20"/>
    <s v="Electric"/>
    <m/>
  </r>
  <r>
    <x v="8"/>
    <x v="21"/>
    <x v="238"/>
    <x v="9"/>
    <s v="Electric"/>
    <m/>
  </r>
  <r>
    <x v="8"/>
    <x v="21"/>
    <x v="238"/>
    <x v="9"/>
    <s v="Steam"/>
    <m/>
  </r>
  <r>
    <x v="8"/>
    <x v="4"/>
    <x v="37"/>
    <x v="50"/>
    <m/>
    <m/>
  </r>
  <r>
    <x v="8"/>
    <x v="4"/>
    <x v="321"/>
    <x v="28"/>
    <m/>
    <m/>
  </r>
  <r>
    <x v="8"/>
    <x v="4"/>
    <x v="322"/>
    <x v="165"/>
    <m/>
    <m/>
  </r>
  <r>
    <x v="8"/>
    <x v="4"/>
    <x v="372"/>
    <x v="23"/>
    <m/>
    <s v="Passenger &amp; Belt Railway Co."/>
  </r>
  <r>
    <x v="8"/>
    <x v="4"/>
    <x v="372"/>
    <x v="45"/>
    <m/>
    <s v="Georgetown &amp; Lexington Traction Co."/>
  </r>
  <r>
    <x v="8"/>
    <x v="4"/>
    <x v="339"/>
    <x v="726"/>
    <m/>
    <s v="LOUISVILLE STREET RAILWAY SYSTEM"/>
  </r>
  <r>
    <x v="8"/>
    <x v="4"/>
    <x v="339"/>
    <x v="6"/>
    <s v="Electric"/>
    <s v="Kentucky &amp; Indiana Bridge &amp; Railroad Co."/>
  </r>
  <r>
    <x v="8"/>
    <x v="4"/>
    <x v="339"/>
    <x v="69"/>
    <m/>
    <s v="Louisville &amp; Eastern Railroad Co"/>
  </r>
  <r>
    <x v="8"/>
    <x v="4"/>
    <x v="340"/>
    <x v="151"/>
    <m/>
    <m/>
  </r>
  <r>
    <x v="8"/>
    <x v="4"/>
    <x v="341"/>
    <x v="41"/>
    <m/>
    <m/>
  </r>
  <r>
    <x v="8"/>
    <x v="4"/>
    <x v="342"/>
    <x v="23"/>
    <m/>
    <m/>
  </r>
  <r>
    <x v="8"/>
    <x v="10"/>
    <x v="79"/>
    <x v="19"/>
    <m/>
    <s v="Baton Rouge Electric &amp; Gas Co."/>
  </r>
  <r>
    <x v="8"/>
    <x v="10"/>
    <x v="78"/>
    <x v="31"/>
    <m/>
    <s v="Lake Charles Street Railway Co."/>
  </r>
  <r>
    <x v="8"/>
    <x v="10"/>
    <x v="76"/>
    <x v="727"/>
    <m/>
    <s v="New Orleans Railways Co."/>
  </r>
  <r>
    <x v="8"/>
    <x v="10"/>
    <x v="77"/>
    <x v="395"/>
    <m/>
    <s v="Shreveport Traction Co."/>
  </r>
  <r>
    <x v="8"/>
    <x v="10"/>
    <x v="77"/>
    <x v="255"/>
    <m/>
    <s v="Highland Park Traction Co."/>
  </r>
  <r>
    <x v="8"/>
    <x v="8"/>
    <x v="73"/>
    <x v="728"/>
    <m/>
    <s v="The United Railways &amp; Electric Co. of Baltimore"/>
  </r>
  <r>
    <x v="8"/>
    <x v="8"/>
    <x v="73"/>
    <x v="33"/>
    <m/>
    <s v="Baltimore &amp; Ohio Railroad Co."/>
  </r>
  <r>
    <x v="8"/>
    <x v="8"/>
    <x v="391"/>
    <x v="24"/>
    <m/>
    <s v="The Baltimore &amp; Bel Air Electric Railway Co"/>
  </r>
  <r>
    <x v="8"/>
    <x v="8"/>
    <x v="75"/>
    <x v="6"/>
    <m/>
    <s v="Cumberland Electric Railway Co"/>
  </r>
  <r>
    <x v="8"/>
    <x v="8"/>
    <x v="75"/>
    <x v="167"/>
    <m/>
    <s v="Cumberland &amp; Westernport Electric Railway Co."/>
  </r>
  <r>
    <x v="8"/>
    <x v="8"/>
    <x v="75"/>
    <x v="21"/>
    <m/>
    <s v="Westernport &amp; Lonaconing Railway Co."/>
  </r>
  <r>
    <x v="8"/>
    <x v="8"/>
    <x v="246"/>
    <x v="381"/>
    <m/>
    <s v="Frederick &amp; Middletown Railway Co"/>
  </r>
  <r>
    <x v="8"/>
    <x v="8"/>
    <x v="246"/>
    <x v="25"/>
    <m/>
    <s v="Myersville &amp; Catoctin Railway Co"/>
  </r>
  <r>
    <x v="8"/>
    <x v="8"/>
    <x v="247"/>
    <x v="53"/>
    <m/>
    <s v="Hagerstown Railway Co"/>
  </r>
  <r>
    <x v="8"/>
    <x v="8"/>
    <x v="247"/>
    <x v="78"/>
    <m/>
    <s v="Hagerstown &amp; Boonsboro Railway Co"/>
  </r>
  <r>
    <x v="8"/>
    <x v="9"/>
    <x v="32"/>
    <x v="19"/>
    <m/>
    <m/>
  </r>
  <r>
    <x v="8"/>
    <x v="9"/>
    <x v="32"/>
    <x v="441"/>
    <m/>
    <m/>
  </r>
  <r>
    <x v="8"/>
    <x v="9"/>
    <x v="32"/>
    <x v="729"/>
    <m/>
    <m/>
  </r>
  <r>
    <x v="8"/>
    <x v="9"/>
    <x v="32"/>
    <x v="294"/>
    <m/>
    <m/>
  </r>
  <r>
    <x v="8"/>
    <x v="9"/>
    <x v="32"/>
    <x v="730"/>
    <m/>
    <m/>
  </r>
  <r>
    <x v="8"/>
    <x v="9"/>
    <x v="32"/>
    <x v="23"/>
    <m/>
    <m/>
  </r>
  <r>
    <x v="8"/>
    <x v="9"/>
    <x v="32"/>
    <x v="50"/>
    <m/>
    <m/>
  </r>
  <r>
    <x v="8"/>
    <x v="9"/>
    <x v="32"/>
    <x v="9"/>
    <m/>
    <m/>
  </r>
  <r>
    <x v="8"/>
    <x v="9"/>
    <x v="32"/>
    <x v="169"/>
    <m/>
    <m/>
  </r>
  <r>
    <x v="8"/>
    <x v="9"/>
    <x v="32"/>
    <x v="731"/>
    <m/>
    <m/>
  </r>
  <r>
    <x v="8"/>
    <x v="9"/>
    <x v="32"/>
    <x v="732"/>
    <m/>
    <m/>
  </r>
  <r>
    <x v="8"/>
    <x v="9"/>
    <x v="32"/>
    <x v="50"/>
    <m/>
    <m/>
  </r>
  <r>
    <x v="8"/>
    <x v="9"/>
    <x v="32"/>
    <x v="645"/>
    <m/>
    <m/>
  </r>
  <r>
    <x v="8"/>
    <x v="9"/>
    <x v="32"/>
    <x v="721"/>
    <m/>
    <m/>
  </r>
  <r>
    <x v="8"/>
    <x v="9"/>
    <x v="32"/>
    <x v="26"/>
    <m/>
    <m/>
  </r>
  <r>
    <x v="8"/>
    <x v="9"/>
    <x v="32"/>
    <x v="173"/>
    <m/>
    <m/>
  </r>
  <r>
    <x v="8"/>
    <x v="9"/>
    <x v="32"/>
    <x v="5"/>
    <m/>
    <m/>
  </r>
  <r>
    <x v="8"/>
    <x v="9"/>
    <x v="32"/>
    <x v="16"/>
    <m/>
    <m/>
  </r>
  <r>
    <x v="8"/>
    <x v="9"/>
    <x v="32"/>
    <x v="23"/>
    <m/>
    <m/>
  </r>
  <r>
    <x v="8"/>
    <x v="9"/>
    <x v="32"/>
    <x v="416"/>
    <m/>
    <m/>
  </r>
  <r>
    <x v="8"/>
    <x v="9"/>
    <x v="32"/>
    <x v="23"/>
    <m/>
    <m/>
  </r>
  <r>
    <x v="8"/>
    <x v="9"/>
    <x v="32"/>
    <x v="34"/>
    <m/>
    <m/>
  </r>
  <r>
    <x v="8"/>
    <x v="9"/>
    <x v="32"/>
    <x v="32"/>
    <m/>
    <m/>
  </r>
  <r>
    <x v="8"/>
    <x v="9"/>
    <x v="32"/>
    <x v="9"/>
    <m/>
    <m/>
  </r>
  <r>
    <x v="8"/>
    <x v="9"/>
    <x v="32"/>
    <x v="144"/>
    <m/>
    <m/>
  </r>
  <r>
    <x v="8"/>
    <x v="9"/>
    <x v="32"/>
    <x v="21"/>
    <m/>
    <m/>
  </r>
  <r>
    <x v="8"/>
    <x v="9"/>
    <x v="32"/>
    <x v="733"/>
    <m/>
    <m/>
  </r>
  <r>
    <x v="8"/>
    <x v="9"/>
    <x v="32"/>
    <x v="45"/>
    <m/>
    <m/>
  </r>
  <r>
    <x v="8"/>
    <x v="3"/>
    <x v="344"/>
    <x v="734"/>
    <m/>
    <m/>
  </r>
  <r>
    <x v="8"/>
    <x v="3"/>
    <x v="32"/>
    <x v="20"/>
    <m/>
    <s v="Clinton Street Railway Co."/>
  </r>
  <r>
    <x v="8"/>
    <x v="3"/>
    <x v="32"/>
    <x v="34"/>
    <m/>
    <s v="Hannibal Railway Co."/>
  </r>
  <r>
    <x v="8"/>
    <x v="3"/>
    <x v="33"/>
    <x v="735"/>
    <m/>
    <s v="Kansas City Railway &amp; Light Co."/>
  </r>
  <r>
    <x v="8"/>
    <x v="3"/>
    <x v="33"/>
    <x v="9"/>
    <m/>
    <s v="Kansas City—Leavenworth Railway Co."/>
  </r>
  <r>
    <x v="8"/>
    <x v="3"/>
    <x v="33"/>
    <x v="422"/>
    <m/>
    <s v="Kansas City &amp; St. Joseph Electric Railroad Co."/>
  </r>
  <r>
    <x v="8"/>
    <x v="3"/>
    <x v="33"/>
    <x v="10"/>
    <m/>
    <s v="Kansas City &amp; Olathe Electric Railway Co."/>
  </r>
  <r>
    <x v="8"/>
    <x v="3"/>
    <x v="323"/>
    <x v="9"/>
    <m/>
    <s v="St Joseph Railway, Light, Heat &amp; Power Co."/>
  </r>
  <r>
    <x v="8"/>
    <x v="3"/>
    <x v="324"/>
    <x v="339"/>
    <m/>
    <s v="Southwest Missouri Electric Railway Co"/>
  </r>
  <r>
    <x v="8"/>
    <x v="3"/>
    <x v="250"/>
    <x v="87"/>
    <m/>
    <s v="Sedalia Electric &amp; Railway Co."/>
  </r>
  <r>
    <x v="8"/>
    <x v="3"/>
    <x v="224"/>
    <x v="324"/>
    <m/>
    <s v="Springfield Traction Co."/>
  </r>
  <r>
    <x v="8"/>
    <x v="3"/>
    <x v="325"/>
    <x v="10"/>
    <m/>
    <s v="Cape Girardeau &amp; Jackson Railroad Co."/>
  </r>
  <r>
    <x v="8"/>
    <x v="3"/>
    <x v="361"/>
    <x v="56"/>
    <m/>
    <s v="Carrollton Electric Railway Co."/>
  </r>
  <r>
    <x v="8"/>
    <x v="3"/>
    <x v="373"/>
    <x v="78"/>
    <m/>
    <s v="St. Francis County Electric Railroad Co."/>
  </r>
  <r>
    <x v="8"/>
    <x v="3"/>
    <x v="393"/>
    <x v="16"/>
    <m/>
    <s v="Missouri Water, Light &amp; Traction Co."/>
  </r>
  <r>
    <x v="8"/>
    <x v="0"/>
    <x v="0"/>
    <x v="269"/>
    <m/>
    <s v="Altantic Coast Electric Railroad"/>
  </r>
  <r>
    <x v="8"/>
    <x v="0"/>
    <x v="0"/>
    <x v="583"/>
    <m/>
    <s v="Asbury Park &amp; Sea Glet Railroad"/>
  </r>
  <r>
    <x v="8"/>
    <x v="0"/>
    <x v="1"/>
    <x v="1"/>
    <m/>
    <s v="West Jersey &amp; Seashore R. R. Co"/>
  </r>
  <r>
    <x v="8"/>
    <x v="0"/>
    <x v="1"/>
    <x v="1"/>
    <m/>
    <s v="Alantie City Electric Railways"/>
  </r>
  <r>
    <x v="8"/>
    <x v="0"/>
    <x v="252"/>
    <x v="18"/>
    <m/>
    <s v="The Bridgeton &amp; Milliville Traction Co"/>
  </r>
  <r>
    <x v="8"/>
    <x v="0"/>
    <x v="326"/>
    <x v="33"/>
    <m/>
    <s v="Brigantine Trasportation Co"/>
  </r>
  <r>
    <x v="8"/>
    <x v="0"/>
    <x v="138"/>
    <x v="564"/>
    <m/>
    <s v="People's Traction Co"/>
  </r>
  <r>
    <x v="8"/>
    <x v="0"/>
    <x v="3"/>
    <x v="408"/>
    <m/>
    <s v="Camden &amp; Suburban Railway"/>
  </r>
  <r>
    <x v="8"/>
    <x v="0"/>
    <x v="3"/>
    <x v="736"/>
    <m/>
    <s v="Camden Horse Railroad"/>
  </r>
  <r>
    <x v="8"/>
    <x v="0"/>
    <x v="3"/>
    <x v="586"/>
    <m/>
    <s v="Camden Gloueester &amp; Woodbury Railway"/>
  </r>
  <r>
    <x v="8"/>
    <x v="0"/>
    <x v="3"/>
    <x v="277"/>
    <m/>
    <s v="Camden &amp; Trenton Railway Co"/>
  </r>
  <r>
    <x v="8"/>
    <x v="0"/>
    <x v="4"/>
    <x v="587"/>
    <m/>
    <s v="Cape May, Delaware Bay &amp; Sewell's Point Railroad"/>
  </r>
  <r>
    <x v="8"/>
    <x v="0"/>
    <x v="362"/>
    <x v="588"/>
    <m/>
    <s v="The New Jersey &amp; Hudson River Railway &amp; Ferry Co"/>
  </r>
  <r>
    <x v="8"/>
    <x v="0"/>
    <x v="254"/>
    <x v="589"/>
    <m/>
    <s v="New Jerry Electric Railway Co."/>
  </r>
  <r>
    <x v="8"/>
    <x v="0"/>
    <x v="254"/>
    <x v="737"/>
    <m/>
    <s v="Public Service Corporation of New Jersey"/>
  </r>
  <r>
    <x v="8"/>
    <x v="0"/>
    <x v="8"/>
    <x v="41"/>
    <m/>
    <s v="Jersey Central Tracation Co"/>
  </r>
  <r>
    <x v="8"/>
    <x v="0"/>
    <x v="353"/>
    <x v="591"/>
    <m/>
    <s v="Long Branch Electric Railway Co."/>
  </r>
  <r>
    <x v="8"/>
    <x v="0"/>
    <x v="374"/>
    <x v="245"/>
    <m/>
    <s v="Barllingten County Traction Co"/>
  </r>
  <r>
    <x v="8"/>
    <x v="0"/>
    <x v="413"/>
    <x v="22"/>
    <m/>
    <s v="Moris County Traction Co"/>
  </r>
  <r>
    <x v="8"/>
    <x v="0"/>
    <x v="10"/>
    <x v="252"/>
    <m/>
    <s v="Mount Holly Street Rilway"/>
  </r>
  <r>
    <x v="8"/>
    <x v="0"/>
    <x v="11"/>
    <x v="416"/>
    <m/>
    <s v="New Brunswick"/>
  </r>
  <r>
    <x v="8"/>
    <x v="0"/>
    <x v="327"/>
    <x v="592"/>
    <m/>
    <s v="Ocrean City Electric Railway Co."/>
  </r>
  <r>
    <x v="8"/>
    <x v="0"/>
    <x v="12"/>
    <x v="738"/>
    <m/>
    <s v="Orange Mountain Traction cO"/>
  </r>
  <r>
    <x v="8"/>
    <x v="0"/>
    <x v="12"/>
    <x v="17"/>
    <m/>
    <s v="Orange Mountain Traction cO"/>
  </r>
  <r>
    <x v="8"/>
    <x v="0"/>
    <x v="12"/>
    <x v="593"/>
    <m/>
    <s v="South Orange &amp; Maplewood Traction Co"/>
  </r>
  <r>
    <x v="8"/>
    <x v="0"/>
    <x v="414"/>
    <x v="48"/>
    <m/>
    <s v="Raritan Traction Co"/>
  </r>
  <r>
    <x v="8"/>
    <x v="0"/>
    <x v="14"/>
    <x v="594"/>
    <m/>
    <s v="Phillpsburg Horse Car Railraod Co"/>
  </r>
  <r>
    <x v="8"/>
    <x v="0"/>
    <x v="256"/>
    <x v="595"/>
    <m/>
    <s v="Bay Head &amp; Point pleasant Street Railraod Co."/>
  </r>
  <r>
    <x v="8"/>
    <x v="0"/>
    <x v="258"/>
    <x v="596"/>
    <m/>
    <s v="Atlantic Highland, Red Bank &amp; Long Branch Electric Railway Co."/>
  </r>
  <r>
    <x v="8"/>
    <x v="0"/>
    <x v="16"/>
    <x v="739"/>
    <m/>
    <s v="Hudson River Traction Co"/>
  </r>
  <r>
    <x v="8"/>
    <x v="0"/>
    <x v="17"/>
    <x v="9"/>
    <m/>
    <s v="Trenton Street Railway Co"/>
  </r>
  <r>
    <x v="8"/>
    <x v="0"/>
    <x v="17"/>
    <x v="55"/>
    <m/>
    <s v="Meror County Traction Co"/>
  </r>
  <r>
    <x v="8"/>
    <x v="0"/>
    <x v="17"/>
    <x v="597"/>
    <m/>
    <s v="Trenton Lawreacvlle &amp; Prlnenton Railroad Co"/>
  </r>
  <r>
    <x v="8"/>
    <x v="0"/>
    <x v="17"/>
    <x v="130"/>
    <m/>
    <s v="Vardley, Morrisville and Treaction Street Railway Co."/>
  </r>
  <r>
    <x v="8"/>
    <x v="0"/>
    <x v="17"/>
    <x v="598"/>
    <m/>
    <s v="Trenton &amp; New Brunwich Railroad"/>
  </r>
  <r>
    <x v="8"/>
    <x v="11"/>
    <x v="28"/>
    <x v="740"/>
    <s v="Electric"/>
    <s v="United Traction Co."/>
  </r>
  <r>
    <x v="8"/>
    <x v="11"/>
    <x v="81"/>
    <x v="741"/>
    <s v="Electric"/>
    <s v="Auburn &amp; Syracuse Electric Railroad Co. "/>
  </r>
  <r>
    <x v="8"/>
    <x v="11"/>
    <x v="345"/>
    <x v="23"/>
    <s v="Electric"/>
    <s v="The Ballston Terminal Railroad Co."/>
  </r>
  <r>
    <x v="8"/>
    <x v="11"/>
    <x v="83"/>
    <x v="742"/>
    <s v="Electric"/>
    <s v="Binghamton Railroad Co. "/>
  </r>
  <r>
    <x v="8"/>
    <x v="11"/>
    <x v="84"/>
    <x v="743"/>
    <s v="Electric"/>
    <s v="Brooklyn Rapid Transit Co."/>
  </r>
  <r>
    <x v="8"/>
    <x v="11"/>
    <x v="84"/>
    <x v="744"/>
    <s v="Electric"/>
    <s v="Coney Island &amp; Brooklyn R. R. Co."/>
  </r>
  <r>
    <x v="8"/>
    <x v="11"/>
    <x v="84"/>
    <x v="35"/>
    <s v="Electric"/>
    <s v="Van Brunt St. &amp; Erie Basin R. R. Co."/>
  </r>
  <r>
    <x v="8"/>
    <x v="11"/>
    <x v="84"/>
    <x v="128"/>
    <s v="Electric"/>
    <s v="Sea Beach Railway Co. "/>
  </r>
  <r>
    <x v="8"/>
    <x v="11"/>
    <x v="84"/>
    <x v="745"/>
    <s v="Electric"/>
    <s v="Long Island Electric Railway Co. "/>
  </r>
  <r>
    <x v="8"/>
    <x v="11"/>
    <x v="85"/>
    <x v="746"/>
    <s v="Electric"/>
    <s v="International Traction Co."/>
  </r>
  <r>
    <x v="8"/>
    <x v="11"/>
    <x v="85"/>
    <x v="519"/>
    <s v="Electric"/>
    <s v="Buffalo Railway Co."/>
  </r>
  <r>
    <x v="8"/>
    <x v="11"/>
    <x v="85"/>
    <x v="747"/>
    <s v="Electric"/>
    <s v="Buffalo, Hamburg &amp; Aurora Electric Railway Co."/>
  </r>
  <r>
    <x v="8"/>
    <x v="11"/>
    <x v="85"/>
    <x v="748"/>
    <s v="Electric"/>
    <s v="Buffalo &amp; Depew Railway Co. "/>
  </r>
  <r>
    <x v="8"/>
    <x v="11"/>
    <x v="86"/>
    <x v="20"/>
    <s v="Electric"/>
    <s v="Canandigua Electric Light &amp; Railroad Co."/>
  </r>
  <r>
    <x v="8"/>
    <x v="11"/>
    <x v="376"/>
    <x v="16"/>
    <s v="Electric"/>
    <s v="Catskill Electric Railway Co."/>
  </r>
  <r>
    <x v="8"/>
    <x v="11"/>
    <x v="87"/>
    <x v="17"/>
    <s v="Horse"/>
    <s v="Pelham Park Railroad Co."/>
  </r>
  <r>
    <x v="8"/>
    <x v="11"/>
    <x v="87"/>
    <x v="56"/>
    <s v="Horse"/>
    <s v="City Island Railroad"/>
  </r>
  <r>
    <x v="8"/>
    <x v="11"/>
    <x v="260"/>
    <x v="749"/>
    <s v="Electric"/>
    <s v="The Cohoes City Railway Co."/>
  </r>
  <r>
    <x v="8"/>
    <x v="11"/>
    <x v="346"/>
    <x v="394"/>
    <s v="Electric"/>
    <s v="Corning &amp; Painted Street Railway"/>
  </r>
  <r>
    <x v="8"/>
    <x v="11"/>
    <x v="88"/>
    <x v="185"/>
    <s v="Electric"/>
    <s v="Cortland &amp; Homer Horse Railroad Co."/>
  </r>
  <r>
    <x v="8"/>
    <x v="11"/>
    <x v="89"/>
    <x v="226"/>
    <s v="Horse"/>
    <s v="Deerfield &amp; Utica Railroad Co. "/>
  </r>
  <r>
    <x v="8"/>
    <x v="11"/>
    <x v="363"/>
    <x v="675"/>
    <s v="Electric"/>
    <s v="Buffalo, Dunkirk &amp; Western Railroad Co."/>
  </r>
  <r>
    <x v="8"/>
    <x v="11"/>
    <x v="90"/>
    <x v="676"/>
    <s v="Electric"/>
    <s v="Elmira Water, Light &amp; Railroad Co."/>
  </r>
  <r>
    <x v="8"/>
    <x v="11"/>
    <x v="90"/>
    <x v="750"/>
    <s v="Electric"/>
    <s v="Elminra &amp; Seneca Lake Railway Co."/>
  </r>
  <r>
    <x v="8"/>
    <x v="11"/>
    <x v="91"/>
    <x v="677"/>
    <s v="Electric"/>
    <s v="Citizens' Street Railroad Co."/>
  </r>
  <r>
    <x v="8"/>
    <x v="11"/>
    <x v="91"/>
    <x v="751"/>
    <s v="Electric"/>
    <s v="Fishkill Electric Railway Co. "/>
  </r>
  <r>
    <x v="8"/>
    <x v="11"/>
    <x v="93"/>
    <x v="351"/>
    <s v="Electric"/>
    <s v="Dunkirk &amp; Fredonia Railroad Co."/>
  </r>
  <r>
    <x v="8"/>
    <x v="11"/>
    <x v="94"/>
    <x v="625"/>
    <s v="Horse"/>
    <s v="Fulton &amp; Oswego Falls Street Railway Co. "/>
  </r>
  <r>
    <x v="8"/>
    <x v="11"/>
    <x v="331"/>
    <x v="529"/>
    <s v="Electric"/>
    <s v="Buffalo, Gardenville &amp; Ebenezer Railway Co. "/>
  </r>
  <r>
    <x v="8"/>
    <x v="11"/>
    <x v="261"/>
    <x v="346"/>
    <s v="Electric"/>
    <s v="Geneva, Waterloo, Seneca Falls &amp; Cayuga Lake Traction Co."/>
  </r>
  <r>
    <x v="8"/>
    <x v="11"/>
    <x v="95"/>
    <x v="752"/>
    <s v="Electric"/>
    <s v="Hudson Valley Railway"/>
  </r>
  <r>
    <x v="8"/>
    <x v="11"/>
    <x v="96"/>
    <x v="704"/>
    <s v="Electric"/>
    <s v="Fonda, Johnstown &amp; Gloversville Railroad Co."/>
  </r>
  <r>
    <x v="8"/>
    <x v="11"/>
    <x v="96"/>
    <x v="753"/>
    <s v="Electric"/>
    <s v="The Aldrondack Lakes' Traction Co.4.65"/>
  </r>
  <r>
    <x v="8"/>
    <x v="11"/>
    <x v="365"/>
    <x v="172"/>
    <s v="Electric"/>
    <s v="Hamburg Railway Co."/>
  </r>
  <r>
    <x v="8"/>
    <x v="11"/>
    <x v="415"/>
    <x v="754"/>
    <s v="Electric"/>
    <s v="The New York &amp; Staten Island Traction Co."/>
  </r>
  <r>
    <x v="8"/>
    <x v="11"/>
    <x v="366"/>
    <x v="121"/>
    <s v="Electric"/>
    <s v="Lime &amp; Honeoye Falls Electric Light &amp; Railroad Co."/>
  </r>
  <r>
    <x v="8"/>
    <x v="11"/>
    <x v="262"/>
    <x v="21"/>
    <s v="Electric"/>
    <s v="Bennington &amp; Hoosick Valley Railway Co."/>
  </r>
  <r>
    <x v="8"/>
    <x v="11"/>
    <x v="97"/>
    <x v="231"/>
    <s v="Electric"/>
    <s v="The Hornellsville Electric Railway Co."/>
  </r>
  <r>
    <x v="8"/>
    <x v="11"/>
    <x v="97"/>
    <x v="531"/>
    <s v="Electric"/>
    <s v="Hornellsville &amp; Canisteo Railway Co."/>
  </r>
  <r>
    <x v="8"/>
    <x v="11"/>
    <x v="98"/>
    <x v="681"/>
    <s v="Electric"/>
    <s v="Albany &amp; Hudson Railway &amp; Power Co. "/>
  </r>
  <r>
    <x v="8"/>
    <x v="11"/>
    <x v="99"/>
    <x v="214"/>
    <s v="Electric"/>
    <s v="Huntington Railroad Co."/>
  </r>
  <r>
    <x v="8"/>
    <x v="11"/>
    <x v="100"/>
    <x v="573"/>
    <s v="Electric"/>
    <s v="Ithaca Street Railway Co."/>
  </r>
  <r>
    <x v="8"/>
    <x v="11"/>
    <x v="101"/>
    <x v="511"/>
    <s v="Electric"/>
    <s v="The Jamestown Street Railway Co."/>
  </r>
  <r>
    <x v="8"/>
    <x v="11"/>
    <x v="102"/>
    <x v="195"/>
    <s v="Electric"/>
    <s v="Kingston Consolidated Railroad Co."/>
  </r>
  <r>
    <x v="8"/>
    <x v="11"/>
    <x v="263"/>
    <x v="466"/>
    <s v="Electric"/>
    <s v="Lewiston &amp; Yongston Frontier Railroad Co."/>
  </r>
  <r>
    <x v="8"/>
    <x v="11"/>
    <x v="416"/>
    <x v="17"/>
    <s v="Electric"/>
    <s v="Great South Bay Ferry Co. "/>
  </r>
  <r>
    <x v="8"/>
    <x v="11"/>
    <x v="106"/>
    <x v="683"/>
    <s v="Electric"/>
    <s v="New York &amp; Queens County Railway Co."/>
  </r>
  <r>
    <x v="8"/>
    <x v="11"/>
    <x v="107"/>
    <x v="755"/>
    <s v="Electric"/>
    <s v="The Wallkill Transit"/>
  </r>
  <r>
    <x v="8"/>
    <x v="11"/>
    <x v="109"/>
    <x v="314"/>
    <s v="Electric"/>
    <s v="Orange County Tracction Co."/>
  </r>
  <r>
    <x v="8"/>
    <x v="11"/>
    <x v="332"/>
    <x v="614"/>
    <s v="Electric"/>
    <s v="New Paltz, Highland &amp; Poughkeepsie Traction Co."/>
  </r>
  <r>
    <x v="8"/>
    <x v="11"/>
    <x v="111"/>
    <x v="756"/>
    <s v="Electric"/>
    <s v="Metropolitan Street Railway Co."/>
  </r>
  <r>
    <x v="8"/>
    <x v="11"/>
    <x v="111"/>
    <x v="757"/>
    <s v="Electric"/>
    <s v="Bleeker Street &amp; Fulton Ferry R. R. Co."/>
  </r>
  <r>
    <x v="8"/>
    <x v="11"/>
    <x v="111"/>
    <x v="738"/>
    <s v="Electric"/>
    <s v="Broadway &amp; Seventh Ave R. R. Co."/>
  </r>
  <r>
    <x v="8"/>
    <x v="11"/>
    <x v="111"/>
    <x v="758"/>
    <s v="Electric"/>
    <s v="Christopher &amp; Tenth St. R. R. Co."/>
  </r>
  <r>
    <x v="8"/>
    <x v="11"/>
    <x v="111"/>
    <x v="759"/>
    <s v="Electric"/>
    <s v="Fulton Street Railroad Co."/>
  </r>
  <r>
    <x v="8"/>
    <x v="11"/>
    <x v="111"/>
    <x v="760"/>
    <s v="Electric"/>
    <s v="34th Street Crosstown"/>
  </r>
  <r>
    <x v="8"/>
    <x v="11"/>
    <x v="111"/>
    <x v="761"/>
    <s v="Electric"/>
    <s v="28th &amp; 29th Streets Crosstown Railway Co."/>
  </r>
  <r>
    <x v="8"/>
    <x v="11"/>
    <x v="111"/>
    <x v="762"/>
    <s v="Electric"/>
    <s v="23rd Street Ry. Co."/>
  </r>
  <r>
    <x v="8"/>
    <x v="11"/>
    <x v="111"/>
    <x v="763"/>
    <s v="Electric"/>
    <s v="42nd St., Manhattanville &amp; St. M. Ave. Ry. Co."/>
  </r>
  <r>
    <x v="8"/>
    <x v="11"/>
    <x v="111"/>
    <x v="764"/>
    <s v="Electric"/>
    <s v="Dry Dock, E. Broadway &amp; Battery R. R. Co."/>
  </r>
  <r>
    <x v="8"/>
    <x v="11"/>
    <x v="111"/>
    <x v="685"/>
    <s v="Electric"/>
    <s v="42nd St., Manhattanville &amp; St. M. Ave. Ry. Co."/>
  </r>
  <r>
    <x v="8"/>
    <x v="11"/>
    <x v="111"/>
    <x v="765"/>
    <s v="Horse"/>
    <s v="Kingsbridge Railway Co. "/>
  </r>
  <r>
    <x v="8"/>
    <x v="11"/>
    <x v="111"/>
    <x v="766"/>
    <s v="Electric"/>
    <s v="Union Ry. Co"/>
  </r>
  <r>
    <x v="8"/>
    <x v="11"/>
    <x v="111"/>
    <x v="118"/>
    <s v="Electric"/>
    <s v="The Bronx Traction Co. "/>
  </r>
  <r>
    <x v="8"/>
    <x v="11"/>
    <x v="111"/>
    <x v="16"/>
    <s v="Electric"/>
    <s v="Southern Boulevard Railroad Co."/>
  </r>
  <r>
    <x v="8"/>
    <x v="11"/>
    <x v="111"/>
    <x v="767"/>
    <s v="Electric"/>
    <s v="Westchester Electric R. R. Co."/>
  </r>
  <r>
    <x v="8"/>
    <x v="11"/>
    <x v="112"/>
    <x v="768"/>
    <s v="Electric"/>
    <s v="Niagra Falls Gorge Railroad Co. "/>
  </r>
  <r>
    <x v="8"/>
    <x v="11"/>
    <x v="113"/>
    <x v="41"/>
    <s v="Electric"/>
    <s v="Ogdensburg Street Railway Co."/>
  </r>
  <r>
    <x v="8"/>
    <x v="11"/>
    <x v="114"/>
    <x v="113"/>
    <s v="Electric"/>
    <s v="Olean Street Railway Co."/>
  </r>
  <r>
    <x v="8"/>
    <x v="11"/>
    <x v="115"/>
    <x v="769"/>
    <s v="Electric"/>
    <s v="Oneida Railway Co."/>
  </r>
  <r>
    <x v="8"/>
    <x v="11"/>
    <x v="116"/>
    <x v="26"/>
    <s v="Electric"/>
    <s v="Oneonta &amp; Otega Valley Railway Co. "/>
  </r>
  <r>
    <x v="8"/>
    <x v="11"/>
    <x v="379"/>
    <x v="20"/>
    <s v="Horse"/>
    <s v="Westchester Traction Co.. "/>
  </r>
  <r>
    <x v="8"/>
    <x v="11"/>
    <x v="117"/>
    <x v="770"/>
    <s v="Electric"/>
    <s v="Oswego Traction Co."/>
  </r>
  <r>
    <x v="8"/>
    <x v="11"/>
    <x v="380"/>
    <x v="771"/>
    <s v="Horse"/>
    <s v="Peekskill Lighting &amp; Railroad Co. "/>
  </r>
  <r>
    <x v="8"/>
    <x v="11"/>
    <x v="347"/>
    <x v="164"/>
    <s v="Electric"/>
    <s v="Pann Van, Keuka Park &amp; Branchport Railway"/>
  </r>
  <r>
    <x v="8"/>
    <x v="11"/>
    <x v="265"/>
    <x v="6"/>
    <s v="Horse"/>
    <s v="Plattsburgh Traction Co."/>
  </r>
  <r>
    <x v="8"/>
    <x v="11"/>
    <x v="354"/>
    <x v="314"/>
    <s v="Electric"/>
    <s v="Port Chester Street Railway Co. "/>
  </r>
  <r>
    <x v="8"/>
    <x v="11"/>
    <x v="333"/>
    <x v="400"/>
    <s v="Electric"/>
    <s v="Port Jervis Electric Street Railway Co. "/>
  </r>
  <r>
    <x v="8"/>
    <x v="11"/>
    <x v="118"/>
    <x v="543"/>
    <s v="Electric"/>
    <s v="Poughkeepsie City &amp; Wappingers Falls Electric Railway"/>
  </r>
  <r>
    <x v="8"/>
    <x v="11"/>
    <x v="119"/>
    <x v="772"/>
    <s v="Electric"/>
    <s v="Rochester Railway Co."/>
  </r>
  <r>
    <x v="8"/>
    <x v="11"/>
    <x v="119"/>
    <x v="540"/>
    <s v="Electric"/>
    <s v="Rochester &amp; Suburban Railroad Co."/>
  </r>
  <r>
    <x v="8"/>
    <x v="11"/>
    <x v="119"/>
    <x v="189"/>
    <s v="Electric"/>
    <s v="Rochester, Charlotte &amp; Manitou Co."/>
  </r>
  <r>
    <x v="8"/>
    <x v="11"/>
    <x v="120"/>
    <x v="625"/>
    <s v="Electric"/>
    <s v="Ocean Electric Railway Co."/>
  </r>
  <r>
    <x v="8"/>
    <x v="11"/>
    <x v="25"/>
    <x v="773"/>
    <s v="Electric"/>
    <s v="Rome City Street Railway Co."/>
  </r>
  <r>
    <x v="8"/>
    <x v="11"/>
    <x v="121"/>
    <x v="774"/>
    <s v="Electric"/>
    <s v="The North River Railway Co."/>
  </r>
  <r>
    <x v="8"/>
    <x v="11"/>
    <x v="122"/>
    <x v="775"/>
    <s v="Electric"/>
    <s v="Schenectady Railway Co."/>
  </r>
  <r>
    <x v="8"/>
    <x v="11"/>
    <x v="266"/>
    <x v="257"/>
    <s v="Cable"/>
    <s v="Sea Cliff Inclined Cable Railway Co."/>
  </r>
  <r>
    <x v="8"/>
    <x v="11"/>
    <x v="266"/>
    <x v="626"/>
    <s v="Electric"/>
    <s v="The Nassau County Railway Co. "/>
  </r>
  <r>
    <x v="8"/>
    <x v="11"/>
    <x v="125"/>
    <x v="277"/>
    <s v="Electric"/>
    <s v="Richmond Light &amp; Railroad Co. "/>
  </r>
  <r>
    <x v="8"/>
    <x v="11"/>
    <x v="125"/>
    <x v="776"/>
    <s v="Electric"/>
    <s v="Staten Island Midland Railroad Co."/>
  </r>
  <r>
    <x v="8"/>
    <x v="11"/>
    <x v="125"/>
    <x v="19"/>
    <s v="Electric"/>
    <s v="Southfield Beach Railroad Co. "/>
  </r>
  <r>
    <x v="8"/>
    <x v="11"/>
    <x v="126"/>
    <x v="777"/>
    <s v="Electric"/>
    <s v="Syracuse Rapid Transit Railway Co."/>
  </r>
  <r>
    <x v="8"/>
    <x v="11"/>
    <x v="126"/>
    <x v="778"/>
    <s v="Electric"/>
    <s v="Syracuse &amp; Suburban Railroad Co. "/>
  </r>
  <r>
    <x v="8"/>
    <x v="11"/>
    <x v="126"/>
    <x v="779"/>
    <s v="Electric"/>
    <s v="Syracuse, Lakeside &amp; Baldwinsville Railway"/>
  </r>
  <r>
    <x v="8"/>
    <x v="11"/>
    <x v="129"/>
    <x v="41"/>
    <s v="Electric"/>
    <s v="Troy &amp; New England Railroad Co."/>
  </r>
  <r>
    <x v="8"/>
    <x v="11"/>
    <x v="130"/>
    <x v="780"/>
    <s v="Electric"/>
    <s v="Utica &amp; Mohawk Railroad Co."/>
  </r>
  <r>
    <x v="8"/>
    <x v="11"/>
    <x v="131"/>
    <x v="550"/>
    <s v="Electric"/>
    <s v="Black River Traction Co. "/>
  </r>
  <r>
    <x v="8"/>
    <x v="11"/>
    <x v="267"/>
    <x v="20"/>
    <s v="Electric"/>
    <s v="Waverly, Sayre &amp; Athens Traction Co."/>
  </r>
  <r>
    <x v="8"/>
    <x v="11"/>
    <x v="268"/>
    <x v="781"/>
    <s v="Electric"/>
    <s v="Tarrytown, White Plans &amp; MamaroneckRailway Co."/>
  </r>
  <r>
    <x v="8"/>
    <x v="11"/>
    <x v="132"/>
    <x v="34"/>
    <s v="Electric"/>
    <s v="Buffalo &amp; Williamsville Electric Railway Co."/>
  </r>
  <r>
    <x v="8"/>
    <x v="11"/>
    <x v="133"/>
    <x v="782"/>
    <s v="Electric"/>
    <s v="The Yonkers Railroad Co."/>
  </r>
  <r>
    <x v="8"/>
    <x v="12"/>
    <x v="134"/>
    <x v="631"/>
    <m/>
    <m/>
  </r>
  <r>
    <x v="8"/>
    <x v="12"/>
    <x v="135"/>
    <x v="783"/>
    <m/>
    <m/>
  </r>
  <r>
    <x v="8"/>
    <x v="12"/>
    <x v="136"/>
    <x v="176"/>
    <m/>
    <m/>
  </r>
  <r>
    <x v="8"/>
    <x v="12"/>
    <x v="137"/>
    <x v="31"/>
    <m/>
    <m/>
  </r>
  <r>
    <x v="8"/>
    <x v="23"/>
    <x v="394"/>
    <x v="784"/>
    <m/>
    <s v="Asheville Electric Co."/>
  </r>
  <r>
    <x v="8"/>
    <x v="23"/>
    <x v="394"/>
    <x v="21"/>
    <m/>
    <s v="Asheville &amp; Weaverville Electric Railway &amp; Power Co."/>
  </r>
  <r>
    <x v="8"/>
    <x v="23"/>
    <x v="395"/>
    <x v="680"/>
    <m/>
    <s v="Charlotte Electric Railway, Light &amp; Power Co."/>
  </r>
  <r>
    <x v="8"/>
    <x v="23"/>
    <x v="396"/>
    <x v="28"/>
    <m/>
    <s v="Durham Traction Co."/>
  </r>
  <r>
    <x v="8"/>
    <x v="23"/>
    <x v="397"/>
    <x v="34"/>
    <m/>
    <s v="The Raleigh Electrlc Co."/>
  </r>
  <r>
    <x v="8"/>
    <x v="23"/>
    <x v="398"/>
    <x v="461"/>
    <m/>
    <s v="The Consolidated Railways, Light &amp; Power Co."/>
  </r>
  <r>
    <x v="8"/>
    <x v="23"/>
    <x v="399"/>
    <x v="694"/>
    <m/>
    <s v="The Fries Manufacturing &amp; Power Co."/>
  </r>
  <r>
    <x v="8"/>
    <x v="24"/>
    <x v="400"/>
    <x v="785"/>
    <m/>
    <s v="Metropolitan Railway Co."/>
  </r>
  <r>
    <x v="8"/>
    <x v="20"/>
    <x v="302"/>
    <x v="191"/>
    <m/>
    <s v="Astoria Electric Company"/>
  </r>
  <r>
    <x v="8"/>
    <x v="20"/>
    <x v="226"/>
    <x v="335"/>
    <m/>
    <s v="Portland Ry. Co."/>
  </r>
  <r>
    <x v="8"/>
    <x v="20"/>
    <x v="226"/>
    <x v="57"/>
    <m/>
    <s v="Oregon Water, Power &amp; Railway Co."/>
  </r>
  <r>
    <x v="8"/>
    <x v="20"/>
    <x v="226"/>
    <x v="786"/>
    <m/>
    <s v="City &amp; Suburban Railway Co."/>
  </r>
  <r>
    <x v="8"/>
    <x v="20"/>
    <x v="227"/>
    <x v="32"/>
    <m/>
    <s v="Salem Light &amp; Traction Co."/>
  </r>
  <r>
    <x v="8"/>
    <x v="14"/>
    <x v="417"/>
    <x v="50"/>
    <m/>
    <m/>
  </r>
  <r>
    <x v="8"/>
    <x v="14"/>
    <x v="348"/>
    <x v="406"/>
    <m/>
    <m/>
  </r>
  <r>
    <x v="8"/>
    <x v="14"/>
    <x v="141"/>
    <x v="25"/>
    <m/>
    <m/>
  </r>
  <r>
    <x v="8"/>
    <x v="14"/>
    <x v="142"/>
    <x v="4"/>
    <s v="Electric"/>
    <s v="Fresno City Railway Co"/>
  </r>
  <r>
    <x v="8"/>
    <x v="14"/>
    <x v="143"/>
    <x v="787"/>
    <s v="Electric"/>
    <s v="Los Angeles Railway Co"/>
  </r>
  <r>
    <x v="8"/>
    <x v="14"/>
    <x v="143"/>
    <x v="697"/>
    <s v="Electric"/>
    <s v="Los Angeles-Pacific Railroad Co -"/>
  </r>
  <r>
    <x v="8"/>
    <x v="14"/>
    <x v="143"/>
    <x v="16"/>
    <s v="Steam"/>
    <s v="Los Angeles-Pacific Railroad Co -"/>
  </r>
  <r>
    <x v="8"/>
    <x v="14"/>
    <x v="143"/>
    <x v="31"/>
    <s v="Horse"/>
    <s v="Los Angeles-Pacific Railroad Co -"/>
  </r>
  <r>
    <x v="8"/>
    <x v="14"/>
    <x v="143"/>
    <x v="200"/>
    <s v="Electric"/>
    <s v="Los Angeles Internrban Railway Co"/>
  </r>
  <r>
    <x v="8"/>
    <x v="14"/>
    <x v="143"/>
    <x v="9"/>
    <s v="Electric"/>
    <s v="Los Angeles &amp; Redondo Railway Co"/>
  </r>
  <r>
    <x v="8"/>
    <x v="14"/>
    <x v="144"/>
    <x v="19"/>
    <m/>
    <m/>
  </r>
  <r>
    <x v="8"/>
    <x v="14"/>
    <x v="145"/>
    <x v="6"/>
    <m/>
    <m/>
  </r>
  <r>
    <x v="8"/>
    <x v="14"/>
    <x v="146"/>
    <x v="788"/>
    <m/>
    <m/>
  </r>
  <r>
    <x v="8"/>
    <x v="14"/>
    <x v="147"/>
    <x v="466"/>
    <m/>
    <m/>
  </r>
  <r>
    <x v="8"/>
    <x v="14"/>
    <x v="149"/>
    <x v="35"/>
    <m/>
    <m/>
  </r>
  <r>
    <x v="8"/>
    <x v="14"/>
    <x v="382"/>
    <x v="56"/>
    <m/>
    <m/>
  </r>
  <r>
    <x v="8"/>
    <x v="14"/>
    <x v="150"/>
    <x v="789"/>
    <m/>
    <m/>
  </r>
  <r>
    <x v="8"/>
    <x v="14"/>
    <x v="269"/>
    <x v="41"/>
    <m/>
    <m/>
  </r>
  <r>
    <x v="8"/>
    <x v="14"/>
    <x v="152"/>
    <x v="269"/>
    <s v="Electric"/>
    <s v="Sacramento Electric, Gas &amp; Railway Co"/>
  </r>
  <r>
    <x v="8"/>
    <x v="14"/>
    <x v="270"/>
    <x v="157"/>
    <m/>
    <m/>
  </r>
  <r>
    <x v="8"/>
    <x v="14"/>
    <x v="153"/>
    <x v="10"/>
    <s v="Electric"/>
    <s v="San Diego Electric Railway Co"/>
  </r>
  <r>
    <x v="8"/>
    <x v="14"/>
    <x v="154"/>
    <x v="4"/>
    <s v="Cable"/>
    <s v="California Street Cable Railroad Co"/>
  </r>
  <r>
    <x v="8"/>
    <x v="14"/>
    <x v="154"/>
    <x v="566"/>
    <s v="Cable"/>
    <s v="Geary Street Park &amp; Ocean Railroad Co."/>
  </r>
  <r>
    <x v="8"/>
    <x v="14"/>
    <x v="154"/>
    <x v="790"/>
    <s v="Electric"/>
    <s v="United Railroads of San Francisco. "/>
  </r>
  <r>
    <x v="8"/>
    <x v="14"/>
    <x v="154"/>
    <x v="791"/>
    <s v="Cable"/>
    <s v="United Railroads of San Francisco. "/>
  </r>
  <r>
    <x v="8"/>
    <x v="14"/>
    <x v="154"/>
    <x v="701"/>
    <s v="Horse"/>
    <s v="United Railroads of San Francisco. "/>
  </r>
  <r>
    <x v="8"/>
    <x v="14"/>
    <x v="154"/>
    <x v="181"/>
    <s v="Steam"/>
    <s v="United Railroads of San Francisco. "/>
  </r>
  <r>
    <x v="8"/>
    <x v="14"/>
    <x v="154"/>
    <x v="50"/>
    <s v="Cable"/>
    <s v="Presidio &amp; Ferries Railroad Co"/>
  </r>
  <r>
    <x v="8"/>
    <x v="14"/>
    <x v="154"/>
    <x v="56"/>
    <s v="Horse"/>
    <s v="Presidio &amp; Ferries Railroad Co"/>
  </r>
  <r>
    <x v="8"/>
    <x v="14"/>
    <x v="154"/>
    <x v="56"/>
    <s v="Steam"/>
    <s v="Presidio &amp; Ferries Railroad Co"/>
  </r>
  <r>
    <x v="8"/>
    <x v="14"/>
    <x v="154"/>
    <x v="53"/>
    <s v="Electric"/>
    <s v="South San Francisco Railroad &amp; Power Co"/>
  </r>
  <r>
    <x v="8"/>
    <x v="14"/>
    <x v="154"/>
    <x v="80"/>
    <s v="Electric"/>
    <s v="North Shore Railroad Co"/>
  </r>
  <r>
    <x v="8"/>
    <x v="14"/>
    <x v="154"/>
    <x v="792"/>
    <s v="Steam"/>
    <s v="North Shore Railroad Co"/>
  </r>
  <r>
    <x v="8"/>
    <x v="14"/>
    <x v="155"/>
    <x v="68"/>
    <s v="Electric"/>
    <s v="San Jose &amp; Santa Clara Railroad Co."/>
  </r>
  <r>
    <x v="8"/>
    <x v="14"/>
    <x v="155"/>
    <x v="23"/>
    <s v="Electric"/>
    <s v="San Jose Railroad Co. "/>
  </r>
  <r>
    <x v="8"/>
    <x v="14"/>
    <x v="155"/>
    <x v="10"/>
    <s v="Electric"/>
    <s v="San Jose &amp; Los Gatos Internrban Railway Co."/>
  </r>
  <r>
    <x v="8"/>
    <x v="14"/>
    <x v="157"/>
    <x v="21"/>
    <m/>
    <m/>
  </r>
  <r>
    <x v="8"/>
    <x v="14"/>
    <x v="158"/>
    <x v="314"/>
    <m/>
    <m/>
  </r>
  <r>
    <x v="8"/>
    <x v="14"/>
    <x v="159"/>
    <x v="48"/>
    <m/>
    <m/>
  </r>
  <r>
    <x v="8"/>
    <x v="14"/>
    <x v="160"/>
    <x v="32"/>
    <s v="Electric"/>
    <s v="Stockton Electric Railway Co."/>
  </r>
  <r>
    <x v="8"/>
    <x v="25"/>
    <x v="418"/>
    <x v="20"/>
    <s v="Electric"/>
    <s v="Chicago, Burlington &amp; Quincy Railroad Co."/>
  </r>
  <r>
    <x v="8"/>
    <x v="15"/>
    <x v="162"/>
    <x v="16"/>
    <m/>
    <m/>
  </r>
  <r>
    <x v="8"/>
    <x v="15"/>
    <x v="163"/>
    <x v="793"/>
    <m/>
    <m/>
  </r>
  <r>
    <x v="8"/>
    <x v="15"/>
    <x v="164"/>
    <x v="25"/>
    <m/>
    <m/>
  </r>
  <r>
    <x v="8"/>
    <x v="15"/>
    <x v="167"/>
    <x v="31"/>
    <m/>
    <m/>
  </r>
  <r>
    <x v="8"/>
    <x v="15"/>
    <x v="168"/>
    <x v="8"/>
    <m/>
    <m/>
  </r>
  <r>
    <x v="8"/>
    <x v="15"/>
    <x v="169"/>
    <x v="18"/>
    <m/>
    <m/>
  </r>
  <r>
    <x v="8"/>
    <x v="15"/>
    <x v="170"/>
    <x v="47"/>
    <m/>
    <m/>
  </r>
  <r>
    <x v="8"/>
    <x v="15"/>
    <x v="171"/>
    <x v="489"/>
    <m/>
    <m/>
  </r>
  <r>
    <x v="8"/>
    <x v="22"/>
    <x v="271"/>
    <x v="204"/>
    <s v="Electric"/>
    <m/>
  </r>
  <r>
    <x v="8"/>
    <x v="22"/>
    <x v="403"/>
    <x v="382"/>
    <s v="Electric"/>
    <m/>
  </r>
  <r>
    <x v="8"/>
    <x v="22"/>
    <x v="419"/>
    <x v="35"/>
    <s v="Electric"/>
    <m/>
  </r>
  <r>
    <x v="8"/>
    <x v="22"/>
    <x v="420"/>
    <x v="75"/>
    <s v="Electric"/>
    <m/>
  </r>
  <r>
    <x v="8"/>
    <x v="22"/>
    <x v="273"/>
    <x v="66"/>
    <s v="Electric"/>
    <m/>
  </r>
  <r>
    <x v="8"/>
    <x v="22"/>
    <x v="275"/>
    <x v="794"/>
    <s v="Electric"/>
    <m/>
  </r>
  <r>
    <x v="8"/>
    <x v="22"/>
    <x v="276"/>
    <x v="46"/>
    <s v="Electric"/>
    <m/>
  </r>
  <r>
    <x v="8"/>
    <x v="22"/>
    <x v="278"/>
    <x v="795"/>
    <s v="Electric"/>
    <m/>
  </r>
  <r>
    <x v="8"/>
    <x v="22"/>
    <x v="279"/>
    <x v="388"/>
    <s v="Electric"/>
    <m/>
  </r>
  <r>
    <x v="8"/>
    <x v="22"/>
    <x v="280"/>
    <x v="19"/>
    <s v="Electric"/>
    <m/>
  </r>
  <r>
    <x v="8"/>
    <x v="22"/>
    <x v="281"/>
    <x v="31"/>
    <s v="Horse"/>
    <m/>
  </r>
  <r>
    <x v="8"/>
    <x v="22"/>
    <x v="282"/>
    <x v="28"/>
    <s v="Electric"/>
    <m/>
  </r>
  <r>
    <x v="8"/>
    <x v="22"/>
    <x v="283"/>
    <x v="702"/>
    <s v="Electric"/>
    <m/>
  </r>
  <r>
    <x v="8"/>
    <x v="22"/>
    <x v="284"/>
    <x v="69"/>
    <s v="Electric"/>
    <m/>
  </r>
  <r>
    <x v="8"/>
    <x v="22"/>
    <x v="285"/>
    <x v="365"/>
    <s v="Electric"/>
    <m/>
  </r>
  <r>
    <x v="8"/>
    <x v="22"/>
    <x v="286"/>
    <x v="8"/>
    <s v="Horse"/>
    <m/>
  </r>
  <r>
    <x v="8"/>
    <x v="13"/>
    <x v="349"/>
    <x v="195"/>
    <m/>
    <m/>
  </r>
  <r>
    <x v="8"/>
    <x v="13"/>
    <x v="367"/>
    <x v="50"/>
    <m/>
    <m/>
  </r>
  <r>
    <x v="8"/>
    <x v="13"/>
    <x v="289"/>
    <x v="31"/>
    <m/>
    <m/>
  </r>
  <r>
    <x v="8"/>
    <x v="13"/>
    <x v="138"/>
    <x v="277"/>
    <m/>
    <m/>
  </r>
  <r>
    <x v="8"/>
    <x v="13"/>
    <x v="139"/>
    <x v="29"/>
    <m/>
    <m/>
  </r>
  <r>
    <x v="8"/>
    <x v="13"/>
    <x v="404"/>
    <x v="45"/>
    <m/>
    <m/>
  </r>
  <r>
    <x v="8"/>
    <x v="13"/>
    <x v="224"/>
    <x v="33"/>
    <m/>
    <m/>
  </r>
  <r>
    <x v="8"/>
    <x v="13"/>
    <x v="335"/>
    <x v="32"/>
    <m/>
    <m/>
  </r>
  <r>
    <x v="8"/>
    <x v="1"/>
    <x v="290"/>
    <x v="796"/>
    <m/>
    <s v="Washington, Alexandria &amp; Mt. Vernon Electric Railway Co"/>
  </r>
  <r>
    <x v="8"/>
    <x v="1"/>
    <x v="336"/>
    <x v="797"/>
    <m/>
    <s v="The Berkley Street Railway Co."/>
  </r>
  <r>
    <x v="8"/>
    <x v="1"/>
    <x v="291"/>
    <x v="556"/>
    <m/>
    <s v="Piedmont Improvement &amp; Construction Co"/>
  </r>
  <r>
    <x v="8"/>
    <x v="1"/>
    <x v="207"/>
    <x v="798"/>
    <m/>
    <s v="Danville Street Car Co."/>
  </r>
  <r>
    <x v="8"/>
    <x v="1"/>
    <x v="292"/>
    <x v="799"/>
    <m/>
    <s v="Hampton &amp; Old Point Railway Co."/>
  </r>
  <r>
    <x v="8"/>
    <x v="1"/>
    <x v="292"/>
    <x v="800"/>
    <m/>
    <s v="Citizens Railway, Light &amp; Power Co"/>
  </r>
  <r>
    <x v="8"/>
    <x v="1"/>
    <x v="292"/>
    <x v="11"/>
    <m/>
    <s v="Hampton Roads Railway &amp; Electric Co."/>
  </r>
  <r>
    <x v="8"/>
    <x v="1"/>
    <x v="293"/>
    <x v="362"/>
    <m/>
    <s v="Norfolk Street Railroad Co"/>
  </r>
  <r>
    <x v="8"/>
    <x v="1"/>
    <x v="293"/>
    <x v="29"/>
    <m/>
    <s v="Norfolk &amp; Ocean View Railroad Co."/>
  </r>
  <r>
    <x v="8"/>
    <x v="1"/>
    <x v="293"/>
    <x v="801"/>
    <m/>
    <s v="Norfolk &amp; Atlantic Terminal Co"/>
  </r>
  <r>
    <x v="8"/>
    <x v="1"/>
    <x v="293"/>
    <x v="33"/>
    <m/>
    <s v="Bay Shore Terminal Co."/>
  </r>
  <r>
    <x v="8"/>
    <x v="1"/>
    <x v="293"/>
    <x v="80"/>
    <m/>
    <s v="Chesapeake Transit Co."/>
  </r>
  <r>
    <x v="8"/>
    <x v="1"/>
    <x v="18"/>
    <x v="802"/>
    <m/>
    <s v="Lynchburg Traction &amp; Light Co."/>
  </r>
  <r>
    <x v="8"/>
    <x v="1"/>
    <x v="337"/>
    <x v="128"/>
    <m/>
    <s v="Portsmouth Street Railway Co."/>
  </r>
  <r>
    <x v="8"/>
    <x v="1"/>
    <x v="20"/>
    <x v="703"/>
    <m/>
    <s v="Richmond Passenger &amp; Power Co."/>
  </r>
  <r>
    <x v="8"/>
    <x v="1"/>
    <x v="350"/>
    <x v="44"/>
    <m/>
    <s v="Radford Water Power Co."/>
  </r>
  <r>
    <x v="8"/>
    <x v="1"/>
    <x v="294"/>
    <x v="803"/>
    <m/>
    <s v="Roanoke Street Railway Co."/>
  </r>
  <r>
    <x v="8"/>
    <x v="1"/>
    <x v="295"/>
    <x v="48"/>
    <m/>
    <s v="City Street Car Co."/>
  </r>
  <r>
    <x v="8"/>
    <x v="1"/>
    <x v="421"/>
    <x v="20"/>
    <m/>
    <s v="Bluestone Traction Co."/>
  </r>
  <r>
    <x v="8"/>
    <x v="16"/>
    <x v="422"/>
    <x v="31"/>
    <m/>
    <m/>
  </r>
  <r>
    <x v="8"/>
    <x v="16"/>
    <x v="423"/>
    <x v="804"/>
    <m/>
    <m/>
  </r>
  <r>
    <x v="8"/>
    <x v="16"/>
    <x v="424"/>
    <x v="34"/>
    <m/>
    <m/>
  </r>
  <r>
    <x v="8"/>
    <x v="16"/>
    <x v="172"/>
    <x v="113"/>
    <m/>
    <m/>
  </r>
  <r>
    <x v="8"/>
    <x v="16"/>
    <x v="296"/>
    <x v="61"/>
    <m/>
    <m/>
  </r>
  <r>
    <x v="8"/>
    <x v="16"/>
    <x v="175"/>
    <x v="707"/>
    <m/>
    <s v="Pacific Northeast Traction"/>
  </r>
  <r>
    <x v="8"/>
    <x v="16"/>
    <x v="175"/>
    <x v="31"/>
    <m/>
    <s v="PugetSound Traction L&amp;P"/>
  </r>
  <r>
    <x v="8"/>
    <x v="16"/>
    <x v="175"/>
    <x v="53"/>
    <m/>
    <s v="Seattle Munic St.Ry."/>
  </r>
  <r>
    <x v="8"/>
    <x v="16"/>
    <x v="176"/>
    <x v="32"/>
    <m/>
    <s v="Spokane &amp; Inland"/>
  </r>
  <r>
    <x v="8"/>
    <x v="16"/>
    <x v="176"/>
    <x v="169"/>
    <m/>
    <s v="Washingtou Water"/>
  </r>
  <r>
    <x v="8"/>
    <x v="16"/>
    <x v="177"/>
    <x v="805"/>
    <m/>
    <s v="Pacific Traction"/>
  </r>
  <r>
    <x v="8"/>
    <x v="16"/>
    <x v="177"/>
    <x v="806"/>
    <m/>
    <s v="Puget Sound Elec. Ry."/>
  </r>
  <r>
    <x v="8"/>
    <x v="16"/>
    <x v="177"/>
    <x v="335"/>
    <m/>
    <s v="Tacoma Ry. &amp; Pwr. Co."/>
  </r>
  <r>
    <x v="8"/>
    <x v="16"/>
    <x v="178"/>
    <x v="20"/>
    <m/>
    <m/>
  </r>
  <r>
    <x v="8"/>
    <x v="16"/>
    <x v="179"/>
    <x v="28"/>
    <m/>
    <m/>
  </r>
  <r>
    <x v="8"/>
    <x v="18"/>
    <x v="186"/>
    <x v="10"/>
    <s v="Electric"/>
    <s v="Wisconsin Traction Light. Heat &amp; Power Co."/>
  </r>
  <r>
    <x v="8"/>
    <x v="18"/>
    <x v="187"/>
    <x v="16"/>
    <s v="Electric"/>
    <m/>
  </r>
  <r>
    <x v="8"/>
    <x v="18"/>
    <x v="188"/>
    <x v="67"/>
    <s v="Electric"/>
    <m/>
  </r>
  <r>
    <x v="8"/>
    <x v="18"/>
    <x v="189"/>
    <x v="532"/>
    <s v="Electric"/>
    <m/>
  </r>
  <r>
    <x v="8"/>
    <x v="18"/>
    <x v="312"/>
    <x v="375"/>
    <s v="Electric"/>
    <m/>
  </r>
  <r>
    <x v="8"/>
    <x v="18"/>
    <x v="351"/>
    <x v="16"/>
    <m/>
    <s v="Janesville Street Railway Co."/>
  </r>
  <r>
    <x v="8"/>
    <x v="18"/>
    <x v="313"/>
    <x v="92"/>
    <m/>
    <m/>
  </r>
  <r>
    <x v="8"/>
    <x v="18"/>
    <x v="191"/>
    <x v="144"/>
    <s v="Electric"/>
    <m/>
  </r>
  <r>
    <x v="8"/>
    <x v="18"/>
    <x v="425"/>
    <x v="81"/>
    <s v="Electric"/>
    <m/>
  </r>
  <r>
    <x v="8"/>
    <x v="18"/>
    <x v="193"/>
    <x v="226"/>
    <s v="Electric"/>
    <m/>
  </r>
  <r>
    <x v="8"/>
    <x v="18"/>
    <x v="195"/>
    <x v="9"/>
    <s v="Electric"/>
    <m/>
  </r>
  <r>
    <x v="8"/>
    <x v="18"/>
    <x v="197"/>
    <x v="277"/>
    <m/>
    <m/>
  </r>
  <r>
    <x v="8"/>
    <x v="18"/>
    <x v="383"/>
    <x v="80"/>
    <m/>
    <m/>
  </r>
  <r>
    <x v="8"/>
    <x v="18"/>
    <x v="405"/>
    <x v="32"/>
    <m/>
    <m/>
  </r>
  <r>
    <x v="8"/>
    <x v="18"/>
    <x v="369"/>
    <x v="31"/>
    <m/>
    <m/>
  </r>
  <r>
    <x v="8"/>
    <x v="18"/>
    <x v="199"/>
    <x v="726"/>
    <m/>
    <m/>
  </r>
  <r>
    <x v="8"/>
    <x v="18"/>
    <x v="199"/>
    <x v="487"/>
    <m/>
    <s v="Milwaukee Light, Heat &amp; Traction Co."/>
  </r>
  <r>
    <x v="8"/>
    <x v="18"/>
    <x v="199"/>
    <x v="24"/>
    <m/>
    <s v="Wisconsin Traction Light, Heat &amp; Power Co."/>
  </r>
  <r>
    <x v="9"/>
    <x v="5"/>
    <x v="44"/>
    <x v="144"/>
    <m/>
    <m/>
  </r>
  <r>
    <x v="9"/>
    <x v="5"/>
    <x v="45"/>
    <x v="807"/>
    <m/>
    <m/>
  </r>
  <r>
    <x v="9"/>
    <x v="5"/>
    <x v="47"/>
    <x v="32"/>
    <m/>
    <m/>
  </r>
  <r>
    <x v="9"/>
    <x v="5"/>
    <x v="48"/>
    <x v="25"/>
    <m/>
    <m/>
  </r>
  <r>
    <x v="9"/>
    <x v="5"/>
    <x v="49"/>
    <x v="169"/>
    <m/>
    <m/>
  </r>
  <r>
    <x v="9"/>
    <x v="5"/>
    <x v="50"/>
    <x v="808"/>
    <m/>
    <m/>
  </r>
  <r>
    <x v="9"/>
    <x v="5"/>
    <x v="51"/>
    <x v="15"/>
    <m/>
    <m/>
  </r>
  <r>
    <x v="9"/>
    <x v="5"/>
    <x v="52"/>
    <x v="6"/>
    <m/>
    <m/>
  </r>
  <r>
    <x v="9"/>
    <x v="5"/>
    <x v="53"/>
    <x v="809"/>
    <m/>
    <m/>
  </r>
  <r>
    <x v="9"/>
    <x v="5"/>
    <x v="54"/>
    <x v="33"/>
    <m/>
    <m/>
  </r>
  <r>
    <x v="9"/>
    <x v="7"/>
    <x v="384"/>
    <x v="20"/>
    <m/>
    <s v="Ameilia Beach Co"/>
  </r>
  <r>
    <x v="9"/>
    <x v="7"/>
    <x v="67"/>
    <x v="56"/>
    <m/>
    <s v="Fort Meade Railway Co"/>
  </r>
  <r>
    <x v="9"/>
    <x v="7"/>
    <x v="68"/>
    <x v="810"/>
    <m/>
    <s v="Jacksonville Elec Co"/>
  </r>
  <r>
    <x v="9"/>
    <x v="7"/>
    <x v="68"/>
    <x v="34"/>
    <m/>
    <s v="North Jacksonville Street Rwy"/>
  </r>
  <r>
    <x v="9"/>
    <x v="7"/>
    <x v="69"/>
    <x v="25"/>
    <m/>
    <s v="The Key West Elec Co"/>
  </r>
  <r>
    <x v="9"/>
    <x v="7"/>
    <x v="242"/>
    <x v="22"/>
    <m/>
    <s v="Pensacola Elec Co"/>
  </r>
  <r>
    <x v="9"/>
    <x v="7"/>
    <x v="70"/>
    <x v="811"/>
    <m/>
    <s v="Tampa Elec Co"/>
  </r>
  <r>
    <x v="9"/>
    <x v="7"/>
    <x v="426"/>
    <x v="32"/>
    <m/>
    <s v="Manatee Light A Traction"/>
  </r>
  <r>
    <x v="9"/>
    <x v="7"/>
    <x v="71"/>
    <x v="19"/>
    <m/>
    <s v="Palatka &amp; Heights Rwy Co"/>
  </r>
  <r>
    <x v="9"/>
    <x v="2"/>
    <x v="22"/>
    <x v="2"/>
    <s v="Electric"/>
    <m/>
  </r>
  <r>
    <x v="9"/>
    <x v="2"/>
    <x v="243"/>
    <x v="812"/>
    <s v="Electric"/>
    <m/>
  </r>
  <r>
    <x v="9"/>
    <x v="2"/>
    <x v="23"/>
    <x v="813"/>
    <s v="Electric"/>
    <m/>
  </r>
  <r>
    <x v="9"/>
    <x v="2"/>
    <x v="427"/>
    <x v="31"/>
    <s v="Steam"/>
    <m/>
  </r>
  <r>
    <x v="9"/>
    <x v="2"/>
    <x v="244"/>
    <x v="814"/>
    <s v="Electric"/>
    <m/>
  </r>
  <r>
    <x v="9"/>
    <x v="2"/>
    <x v="30"/>
    <x v="28"/>
    <s v="Horse"/>
    <m/>
  </r>
  <r>
    <x v="9"/>
    <x v="2"/>
    <x v="406"/>
    <x v="293"/>
    <s v="Electric"/>
    <m/>
  </r>
  <r>
    <x v="9"/>
    <x v="2"/>
    <x v="24"/>
    <x v="80"/>
    <s v="Electric"/>
    <m/>
  </r>
  <r>
    <x v="9"/>
    <x v="2"/>
    <x v="25"/>
    <x v="48"/>
    <s v="Electric"/>
    <m/>
  </r>
  <r>
    <x v="9"/>
    <x v="2"/>
    <x v="26"/>
    <x v="815"/>
    <s v="Electric"/>
    <m/>
  </r>
  <r>
    <x v="9"/>
    <x v="2"/>
    <x v="359"/>
    <x v="19"/>
    <s v="Electric"/>
    <m/>
  </r>
  <r>
    <x v="9"/>
    <x v="2"/>
    <x v="317"/>
    <x v="816"/>
    <s v="Horse"/>
    <m/>
  </r>
  <r>
    <x v="9"/>
    <x v="19"/>
    <x v="200"/>
    <x v="817"/>
    <m/>
    <m/>
  </r>
  <r>
    <x v="9"/>
    <x v="19"/>
    <x v="297"/>
    <x v="26"/>
    <m/>
    <m/>
  </r>
  <r>
    <x v="9"/>
    <x v="19"/>
    <x v="201"/>
    <x v="818"/>
    <m/>
    <m/>
  </r>
  <r>
    <x v="9"/>
    <x v="19"/>
    <x v="298"/>
    <x v="440"/>
    <m/>
    <m/>
  </r>
  <r>
    <x v="9"/>
    <x v="19"/>
    <x v="202"/>
    <x v="67"/>
    <m/>
    <m/>
  </r>
  <r>
    <x v="9"/>
    <x v="19"/>
    <x v="203"/>
    <x v="713"/>
    <m/>
    <m/>
  </r>
  <r>
    <x v="9"/>
    <x v="19"/>
    <x v="204"/>
    <x v="20"/>
    <m/>
    <m/>
  </r>
  <r>
    <x v="9"/>
    <x v="19"/>
    <x v="205"/>
    <x v="378"/>
    <m/>
    <m/>
  </r>
  <r>
    <x v="9"/>
    <x v="19"/>
    <x v="206"/>
    <x v="819"/>
    <m/>
    <m/>
  </r>
  <r>
    <x v="9"/>
    <x v="19"/>
    <x v="207"/>
    <x v="5"/>
    <m/>
    <m/>
  </r>
  <r>
    <x v="9"/>
    <x v="19"/>
    <x v="208"/>
    <x v="53"/>
    <m/>
    <m/>
  </r>
  <r>
    <x v="9"/>
    <x v="19"/>
    <x v="209"/>
    <x v="820"/>
    <m/>
    <m/>
  </r>
  <r>
    <x v="9"/>
    <x v="19"/>
    <x v="314"/>
    <x v="821"/>
    <m/>
    <m/>
  </r>
  <r>
    <x v="9"/>
    <x v="19"/>
    <x v="210"/>
    <x v="822"/>
    <m/>
    <m/>
  </r>
  <r>
    <x v="9"/>
    <x v="19"/>
    <x v="211"/>
    <x v="50"/>
    <m/>
    <m/>
  </r>
  <r>
    <x v="9"/>
    <x v="19"/>
    <x v="212"/>
    <x v="309"/>
    <m/>
    <m/>
  </r>
  <r>
    <x v="9"/>
    <x v="19"/>
    <x v="213"/>
    <x v="34"/>
    <m/>
    <m/>
  </r>
  <r>
    <x v="9"/>
    <x v="19"/>
    <x v="68"/>
    <x v="31"/>
    <m/>
    <m/>
  </r>
  <r>
    <x v="9"/>
    <x v="19"/>
    <x v="214"/>
    <x v="171"/>
    <m/>
    <m/>
  </r>
  <r>
    <x v="9"/>
    <x v="19"/>
    <x v="215"/>
    <x v="823"/>
    <m/>
    <m/>
  </r>
  <r>
    <x v="9"/>
    <x v="19"/>
    <x v="216"/>
    <x v="715"/>
    <m/>
    <m/>
  </r>
  <r>
    <x v="9"/>
    <x v="19"/>
    <x v="299"/>
    <x v="21"/>
    <m/>
    <m/>
  </r>
  <r>
    <x v="9"/>
    <x v="19"/>
    <x v="385"/>
    <x v="568"/>
    <m/>
    <m/>
  </r>
  <r>
    <x v="9"/>
    <x v="19"/>
    <x v="308"/>
    <x v="824"/>
    <m/>
    <m/>
  </r>
  <r>
    <x v="9"/>
    <x v="19"/>
    <x v="217"/>
    <x v="608"/>
    <m/>
    <m/>
  </r>
  <r>
    <x v="9"/>
    <x v="19"/>
    <x v="218"/>
    <x v="21"/>
    <m/>
    <m/>
  </r>
  <r>
    <x v="9"/>
    <x v="19"/>
    <x v="407"/>
    <x v="192"/>
    <m/>
    <m/>
  </r>
  <r>
    <x v="9"/>
    <x v="19"/>
    <x v="408"/>
    <x v="716"/>
    <m/>
    <m/>
  </r>
  <r>
    <x v="9"/>
    <x v="19"/>
    <x v="219"/>
    <x v="21"/>
    <m/>
    <m/>
  </r>
  <r>
    <x v="9"/>
    <x v="19"/>
    <x v="282"/>
    <x v="379"/>
    <m/>
    <m/>
  </r>
  <r>
    <x v="9"/>
    <x v="19"/>
    <x v="220"/>
    <x v="825"/>
    <m/>
    <m/>
  </r>
  <r>
    <x v="9"/>
    <x v="19"/>
    <x v="221"/>
    <x v="1"/>
    <m/>
    <m/>
  </r>
  <r>
    <x v="9"/>
    <x v="19"/>
    <x v="222"/>
    <x v="826"/>
    <m/>
    <m/>
  </r>
  <r>
    <x v="9"/>
    <x v="19"/>
    <x v="223"/>
    <x v="827"/>
    <m/>
    <m/>
  </r>
  <r>
    <x v="9"/>
    <x v="19"/>
    <x v="224"/>
    <x v="828"/>
    <m/>
    <m/>
  </r>
  <r>
    <x v="9"/>
    <x v="19"/>
    <x v="225"/>
    <x v="6"/>
    <m/>
    <m/>
  </r>
  <r>
    <x v="9"/>
    <x v="19"/>
    <x v="300"/>
    <x v="60"/>
    <m/>
    <m/>
  </r>
  <r>
    <x v="9"/>
    <x v="19"/>
    <x v="301"/>
    <x v="17"/>
    <m/>
    <m/>
  </r>
  <r>
    <x v="9"/>
    <x v="17"/>
    <x v="180"/>
    <x v="829"/>
    <s v="Electric"/>
    <s v="Union Traction Co."/>
  </r>
  <r>
    <x v="9"/>
    <x v="17"/>
    <x v="27"/>
    <x v="6"/>
    <s v="Electric"/>
    <s v="Columbus Street Railway &amp; Light Co. "/>
  </r>
  <r>
    <x v="9"/>
    <x v="17"/>
    <x v="181"/>
    <x v="720"/>
    <s v="Electric"/>
    <s v="Evansville Electric Railway Co."/>
  </r>
  <r>
    <x v="9"/>
    <x v="17"/>
    <x v="182"/>
    <x v="830"/>
    <s v="Electric"/>
    <s v="Fort Wayne &amp; Wabash Valley Traction Co."/>
  </r>
  <r>
    <x v="9"/>
    <x v="17"/>
    <x v="304"/>
    <x v="313"/>
    <s v="Electric"/>
    <s v="Hammond, Whiting &amp; East Chicago Electric Railway Co"/>
  </r>
  <r>
    <x v="9"/>
    <x v="17"/>
    <x v="183"/>
    <x v="207"/>
    <s v="Electric"/>
    <s v="Indianapolis Traction &amp; Terminal Co."/>
  </r>
  <r>
    <x v="9"/>
    <x v="17"/>
    <x v="183"/>
    <x v="259"/>
    <s v="Electric"/>
    <s v="Indianapolis &amp; Eastern Railway Co. "/>
  </r>
  <r>
    <x v="9"/>
    <x v="17"/>
    <x v="183"/>
    <x v="282"/>
    <s v="Electric"/>
    <s v="Indianapolis, Columbus &amp; Southern Traction Co. "/>
  </r>
  <r>
    <x v="9"/>
    <x v="17"/>
    <x v="183"/>
    <x v="281"/>
    <s v="Electric"/>
    <s v="Indianapolis &amp; Martinsville Rapid Transit Co."/>
  </r>
  <r>
    <x v="9"/>
    <x v="17"/>
    <x v="183"/>
    <x v="5"/>
    <s v="Electric"/>
    <s v="Indianapolis Coal Traction Co."/>
  </r>
  <r>
    <x v="9"/>
    <x v="17"/>
    <x v="183"/>
    <x v="707"/>
    <s v="Electric"/>
    <s v="Indianapolis &amp; Northwestern Traction Co"/>
  </r>
  <r>
    <x v="9"/>
    <x v="17"/>
    <x v="305"/>
    <x v="831"/>
    <s v="Electric"/>
    <s v="Kokomo, Marion &amp; Western Traction Co. "/>
  </r>
  <r>
    <x v="9"/>
    <x v="17"/>
    <x v="191"/>
    <x v="19"/>
    <s v="Electric"/>
    <s v="Madison Light &amp; Railway Co."/>
  </r>
  <r>
    <x v="9"/>
    <x v="17"/>
    <x v="308"/>
    <x v="22"/>
    <s v="Electric"/>
    <s v="Indiana Northern Traction Co."/>
  </r>
  <r>
    <x v="9"/>
    <x v="17"/>
    <x v="309"/>
    <x v="832"/>
    <s v="Electric"/>
    <s v="Michigan City Electric Co. "/>
  </r>
  <r>
    <x v="9"/>
    <x v="17"/>
    <x v="309"/>
    <x v="19"/>
    <s v="Electric"/>
    <s v="Michigan City Traction Co. "/>
  </r>
  <r>
    <x v="9"/>
    <x v="17"/>
    <x v="310"/>
    <x v="169"/>
    <s v="Electric"/>
    <s v="Muncie, Hartford &amp; Fort Wayne Railway Co."/>
  </r>
  <r>
    <x v="9"/>
    <x v="17"/>
    <x v="311"/>
    <x v="73"/>
    <s v="Electric"/>
    <s v="Louisville &amp; Southern Indiana Traction Co. "/>
  </r>
  <r>
    <x v="9"/>
    <x v="17"/>
    <x v="410"/>
    <x v="833"/>
    <s v="Electric"/>
    <s v="Evansville &amp; Princeton Traction Co."/>
  </r>
  <r>
    <x v="9"/>
    <x v="17"/>
    <x v="20"/>
    <x v="18"/>
    <s v="Electric"/>
    <s v="Richmond Street &amp; Interurban Railway Co."/>
  </r>
  <r>
    <x v="9"/>
    <x v="17"/>
    <x v="387"/>
    <x v="688"/>
    <s v="Electric"/>
    <s v="Indianapolis, Shelbyville &amp; Southeastern Traction Co"/>
  </r>
  <r>
    <x v="9"/>
    <x v="17"/>
    <x v="184"/>
    <x v="26"/>
    <s v="Electric"/>
    <s v="Indiana Railway Co "/>
  </r>
  <r>
    <x v="9"/>
    <x v="17"/>
    <x v="184"/>
    <x v="78"/>
    <s v="Electric"/>
    <s v="South Bend &amp; Southern Michigan Railway Co."/>
  </r>
  <r>
    <x v="9"/>
    <x v="17"/>
    <x v="185"/>
    <x v="834"/>
    <s v="Electric"/>
    <s v="Terre Haute Traction &amp; Light Co. "/>
  </r>
  <r>
    <x v="9"/>
    <x v="17"/>
    <x v="316"/>
    <x v="33"/>
    <s v="Electric"/>
    <s v="Vincennes Citizens’ Street Railway Co."/>
  </r>
  <r>
    <x v="9"/>
    <x v="17"/>
    <x v="428"/>
    <x v="31"/>
    <s v="Electric"/>
    <s v="Winona &amp; Warsaw Railway Co."/>
  </r>
  <r>
    <x v="9"/>
    <x v="17"/>
    <x v="317"/>
    <x v="13"/>
    <s v="Electric"/>
    <s v="Washington Street Railway Co."/>
  </r>
  <r>
    <x v="9"/>
    <x v="21"/>
    <x v="318"/>
    <x v="16"/>
    <s v="Electric"/>
    <m/>
  </r>
  <r>
    <x v="9"/>
    <x v="21"/>
    <x v="138"/>
    <x v="69"/>
    <s v="Electric"/>
    <m/>
  </r>
  <r>
    <x v="9"/>
    <x v="21"/>
    <x v="232"/>
    <x v="835"/>
    <s v="Electric"/>
    <m/>
  </r>
  <r>
    <x v="9"/>
    <x v="21"/>
    <x v="388"/>
    <x v="56"/>
    <s v="Electric"/>
    <m/>
  </r>
  <r>
    <x v="9"/>
    <x v="21"/>
    <x v="228"/>
    <x v="836"/>
    <s v="Electric"/>
    <m/>
  </r>
  <r>
    <x v="9"/>
    <x v="21"/>
    <x v="352"/>
    <x v="725"/>
    <s v="Electric"/>
    <m/>
  </r>
  <r>
    <x v="9"/>
    <x v="21"/>
    <x v="229"/>
    <x v="642"/>
    <s v="Electric"/>
    <m/>
  </r>
  <r>
    <x v="9"/>
    <x v="21"/>
    <x v="389"/>
    <x v="166"/>
    <s v="Electric"/>
    <m/>
  </r>
  <r>
    <x v="9"/>
    <x v="21"/>
    <x v="230"/>
    <x v="837"/>
    <s v="Electric"/>
    <m/>
  </r>
  <r>
    <x v="9"/>
    <x v="21"/>
    <x v="412"/>
    <x v="19"/>
    <s v="Electric"/>
    <m/>
  </r>
  <r>
    <x v="9"/>
    <x v="21"/>
    <x v="233"/>
    <x v="19"/>
    <s v="Electric"/>
    <m/>
  </r>
  <r>
    <x v="9"/>
    <x v="21"/>
    <x v="360"/>
    <x v="838"/>
    <s v="Electric"/>
    <m/>
  </r>
  <r>
    <x v="9"/>
    <x v="21"/>
    <x v="234"/>
    <x v="21"/>
    <s v="Electric"/>
    <m/>
  </r>
  <r>
    <x v="9"/>
    <x v="21"/>
    <x v="235"/>
    <x v="8"/>
    <s v="Electric"/>
    <m/>
  </r>
  <r>
    <x v="9"/>
    <x v="21"/>
    <x v="319"/>
    <x v="188"/>
    <s v="Electric"/>
    <m/>
  </r>
  <r>
    <x v="9"/>
    <x v="21"/>
    <x v="236"/>
    <x v="32"/>
    <s v="Electric"/>
    <m/>
  </r>
  <r>
    <x v="9"/>
    <x v="21"/>
    <x v="390"/>
    <x v="19"/>
    <s v="Electric"/>
    <m/>
  </r>
  <r>
    <x v="9"/>
    <x v="21"/>
    <x v="237"/>
    <x v="4"/>
    <s v="Electric"/>
    <m/>
  </r>
  <r>
    <x v="9"/>
    <x v="21"/>
    <x v="231"/>
    <x v="659"/>
    <s v="Electric"/>
    <m/>
  </r>
  <r>
    <x v="9"/>
    <x v="21"/>
    <x v="320"/>
    <x v="58"/>
    <s v="Electric"/>
    <m/>
  </r>
  <r>
    <x v="9"/>
    <x v="21"/>
    <x v="238"/>
    <x v="74"/>
    <s v="Electric"/>
    <m/>
  </r>
  <r>
    <x v="9"/>
    <x v="21"/>
    <x v="238"/>
    <x v="67"/>
    <s v="Steam"/>
    <m/>
  </r>
  <r>
    <x v="9"/>
    <x v="4"/>
    <x v="37"/>
    <x v="50"/>
    <m/>
    <m/>
  </r>
  <r>
    <x v="9"/>
    <x v="4"/>
    <x v="429"/>
    <x v="41"/>
    <m/>
    <m/>
  </r>
  <r>
    <x v="9"/>
    <x v="4"/>
    <x v="322"/>
    <x v="48"/>
    <m/>
    <m/>
  </r>
  <r>
    <x v="9"/>
    <x v="4"/>
    <x v="372"/>
    <x v="23"/>
    <m/>
    <s v="Passenger &amp; Belt Railway Co."/>
  </r>
  <r>
    <x v="9"/>
    <x v="4"/>
    <x v="372"/>
    <x v="45"/>
    <m/>
    <s v="Georgetown &amp; Lexington Traction Co."/>
  </r>
  <r>
    <x v="9"/>
    <x v="4"/>
    <x v="372"/>
    <x v="166"/>
    <m/>
    <s v="Blue Grass Consolidated Traction Co."/>
  </r>
  <r>
    <x v="9"/>
    <x v="4"/>
    <x v="339"/>
    <x v="726"/>
    <s v="Electric"/>
    <s v="LOUISVILLE STREET RAILWAY SYSTEM"/>
  </r>
  <r>
    <x v="9"/>
    <x v="4"/>
    <x v="339"/>
    <x v="6"/>
    <m/>
    <s v="Kentucky &amp; Indiana Bridge &amp; Railroad Co."/>
  </r>
  <r>
    <x v="9"/>
    <x v="4"/>
    <x v="339"/>
    <x v="69"/>
    <m/>
    <s v="Louisville &amp; Eastern Railroad Co"/>
  </r>
  <r>
    <x v="9"/>
    <x v="4"/>
    <x v="340"/>
    <x v="151"/>
    <m/>
    <m/>
  </r>
  <r>
    <x v="9"/>
    <x v="4"/>
    <x v="341"/>
    <x v="41"/>
    <m/>
    <m/>
  </r>
  <r>
    <x v="9"/>
    <x v="4"/>
    <x v="342"/>
    <x v="48"/>
    <m/>
    <m/>
  </r>
  <r>
    <x v="9"/>
    <x v="4"/>
    <x v="430"/>
    <x v="17"/>
    <m/>
    <m/>
  </r>
  <r>
    <x v="9"/>
    <x v="10"/>
    <x v="79"/>
    <x v="19"/>
    <m/>
    <s v="Baton Rouge Electric &amp; Gas Co."/>
  </r>
  <r>
    <x v="9"/>
    <x v="10"/>
    <x v="76"/>
    <x v="727"/>
    <m/>
    <s v="New Orleans Railways Co."/>
  </r>
  <r>
    <x v="9"/>
    <x v="10"/>
    <x v="77"/>
    <x v="32"/>
    <m/>
    <s v="Shreveport Traction Co."/>
  </r>
  <r>
    <x v="9"/>
    <x v="8"/>
    <x v="73"/>
    <x v="728"/>
    <s v="Electric"/>
    <s v="The United Railways &amp; Electric Co. of Baltimore"/>
  </r>
  <r>
    <x v="9"/>
    <x v="8"/>
    <x v="73"/>
    <x v="41"/>
    <s v="Electric"/>
    <s v="Baltimore &amp; Ohio Railroad Co."/>
  </r>
  <r>
    <x v="9"/>
    <x v="8"/>
    <x v="391"/>
    <x v="40"/>
    <s v="Electric"/>
    <s v="The Baltimore &amp; Bel Air Electric Railway Co"/>
  </r>
  <r>
    <x v="9"/>
    <x v="8"/>
    <x v="75"/>
    <x v="6"/>
    <s v="Electric"/>
    <s v="Cumberland Electric Railway Co"/>
  </r>
  <r>
    <x v="9"/>
    <x v="8"/>
    <x v="75"/>
    <x v="167"/>
    <s v="Electric"/>
    <s v="Cumberland &amp; Westernport Electric Railway Co."/>
  </r>
  <r>
    <x v="9"/>
    <x v="8"/>
    <x v="246"/>
    <x v="23"/>
    <s v="Electric"/>
    <s v="Frederick &amp; Middletown Railway Co"/>
  </r>
  <r>
    <x v="9"/>
    <x v="8"/>
    <x v="246"/>
    <x v="25"/>
    <s v="Electric"/>
    <s v="Myersville &amp; Catoctin Railway Co"/>
  </r>
  <r>
    <x v="9"/>
    <x v="8"/>
    <x v="247"/>
    <x v="53"/>
    <s v="Electric"/>
    <s v="Hagerstown Railway Co"/>
  </r>
  <r>
    <x v="9"/>
    <x v="8"/>
    <x v="247"/>
    <x v="78"/>
    <s v="Electric"/>
    <s v="Hagerstown &amp; Boonsboro Railway Co"/>
  </r>
  <r>
    <x v="9"/>
    <x v="8"/>
    <x v="431"/>
    <x v="839"/>
    <s v="Electric"/>
    <s v="Westernport &amp; Lonaconing Railway Co."/>
  </r>
  <r>
    <x v="9"/>
    <x v="9"/>
    <x v="32"/>
    <x v="19"/>
    <m/>
    <m/>
  </r>
  <r>
    <x v="9"/>
    <x v="9"/>
    <x v="32"/>
    <x v="167"/>
    <m/>
    <m/>
  </r>
  <r>
    <x v="9"/>
    <x v="9"/>
    <x v="32"/>
    <x v="441"/>
    <m/>
    <m/>
  </r>
  <r>
    <x v="9"/>
    <x v="9"/>
    <x v="32"/>
    <x v="840"/>
    <m/>
    <m/>
  </r>
  <r>
    <x v="9"/>
    <x v="9"/>
    <x v="32"/>
    <x v="841"/>
    <m/>
    <m/>
  </r>
  <r>
    <x v="9"/>
    <x v="9"/>
    <x v="32"/>
    <x v="842"/>
    <m/>
    <m/>
  </r>
  <r>
    <x v="9"/>
    <x v="9"/>
    <x v="32"/>
    <x v="23"/>
    <m/>
    <m/>
  </r>
  <r>
    <x v="9"/>
    <x v="9"/>
    <x v="32"/>
    <x v="5"/>
    <m/>
    <m/>
  </r>
  <r>
    <x v="9"/>
    <x v="9"/>
    <x v="32"/>
    <x v="50"/>
    <m/>
    <m/>
  </r>
  <r>
    <x v="9"/>
    <x v="9"/>
    <x v="32"/>
    <x v="731"/>
    <m/>
    <m/>
  </r>
  <r>
    <x v="9"/>
    <x v="9"/>
    <x v="32"/>
    <x v="268"/>
    <m/>
    <m/>
  </r>
  <r>
    <x v="9"/>
    <x v="9"/>
    <x v="32"/>
    <x v="843"/>
    <m/>
    <m/>
  </r>
  <r>
    <x v="9"/>
    <x v="9"/>
    <x v="32"/>
    <x v="30"/>
    <m/>
    <m/>
  </r>
  <r>
    <x v="9"/>
    <x v="9"/>
    <x v="32"/>
    <x v="31"/>
    <m/>
    <m/>
  </r>
  <r>
    <x v="9"/>
    <x v="9"/>
    <x v="32"/>
    <x v="269"/>
    <m/>
    <m/>
  </r>
  <r>
    <x v="9"/>
    <x v="9"/>
    <x v="32"/>
    <x v="721"/>
    <m/>
    <m/>
  </r>
  <r>
    <x v="9"/>
    <x v="9"/>
    <x v="32"/>
    <x v="844"/>
    <m/>
    <m/>
  </r>
  <r>
    <x v="9"/>
    <x v="9"/>
    <x v="32"/>
    <x v="169"/>
    <m/>
    <m/>
  </r>
  <r>
    <x v="9"/>
    <x v="9"/>
    <x v="32"/>
    <x v="41"/>
    <m/>
    <m/>
  </r>
  <r>
    <x v="9"/>
    <x v="9"/>
    <x v="32"/>
    <x v="16"/>
    <m/>
    <m/>
  </r>
  <r>
    <x v="9"/>
    <x v="9"/>
    <x v="32"/>
    <x v="69"/>
    <m/>
    <m/>
  </r>
  <r>
    <x v="9"/>
    <x v="9"/>
    <x v="32"/>
    <x v="159"/>
    <m/>
    <m/>
  </r>
  <r>
    <x v="9"/>
    <x v="9"/>
    <x v="32"/>
    <x v="23"/>
    <m/>
    <m/>
  </r>
  <r>
    <x v="9"/>
    <x v="9"/>
    <x v="32"/>
    <x v="34"/>
    <m/>
    <m/>
  </r>
  <r>
    <x v="9"/>
    <x v="9"/>
    <x v="32"/>
    <x v="31"/>
    <m/>
    <m/>
  </r>
  <r>
    <x v="9"/>
    <x v="9"/>
    <x v="32"/>
    <x v="32"/>
    <m/>
    <m/>
  </r>
  <r>
    <x v="9"/>
    <x v="9"/>
    <x v="32"/>
    <x v="18"/>
    <m/>
    <m/>
  </r>
  <r>
    <x v="9"/>
    <x v="9"/>
    <x v="32"/>
    <x v="144"/>
    <m/>
    <m/>
  </r>
  <r>
    <x v="9"/>
    <x v="9"/>
    <x v="32"/>
    <x v="16"/>
    <m/>
    <m/>
  </r>
  <r>
    <x v="9"/>
    <x v="3"/>
    <x v="32"/>
    <x v="20"/>
    <m/>
    <s v="Clinton Street Railway Co."/>
  </r>
  <r>
    <x v="9"/>
    <x v="3"/>
    <x v="32"/>
    <x v="31"/>
    <m/>
    <s v="Hannibal Railway Co."/>
  </r>
  <r>
    <x v="9"/>
    <x v="3"/>
    <x v="33"/>
    <x v="735"/>
    <m/>
    <s v="Kansas City Railway &amp; Light Co."/>
  </r>
  <r>
    <x v="9"/>
    <x v="3"/>
    <x v="33"/>
    <x v="9"/>
    <m/>
    <s v="Kansas City—Leavenworth Railway Co."/>
  </r>
  <r>
    <x v="9"/>
    <x v="3"/>
    <x v="33"/>
    <x v="57"/>
    <m/>
    <s v="The Kansas City, Lawrence k Topeka Railway Co."/>
  </r>
  <r>
    <x v="9"/>
    <x v="3"/>
    <x v="33"/>
    <x v="422"/>
    <m/>
    <s v="Kansas City &amp; St. Joseph Electric Railroad Co."/>
  </r>
  <r>
    <x v="9"/>
    <x v="3"/>
    <x v="33"/>
    <x v="10"/>
    <m/>
    <s v="Kansas City &amp; Olathe Electric Railway Co."/>
  </r>
  <r>
    <x v="9"/>
    <x v="3"/>
    <x v="33"/>
    <x v="45"/>
    <m/>
    <s v="Kansas City k Bonner Springs Railway Co"/>
  </r>
  <r>
    <x v="9"/>
    <x v="3"/>
    <x v="323"/>
    <x v="220"/>
    <m/>
    <s v="St Joseph Railway, Light, Heat &amp; Power Co."/>
  </r>
  <r>
    <x v="9"/>
    <x v="3"/>
    <x v="324"/>
    <x v="339"/>
    <m/>
    <s v="Southwest Missouri Electric Railway Co"/>
  </r>
  <r>
    <x v="9"/>
    <x v="3"/>
    <x v="250"/>
    <x v="87"/>
    <m/>
    <s v="Sedalia Transit Co."/>
  </r>
  <r>
    <x v="9"/>
    <x v="3"/>
    <x v="224"/>
    <x v="324"/>
    <m/>
    <s v="Springfield Traction Co."/>
  </r>
  <r>
    <x v="9"/>
    <x v="3"/>
    <x v="325"/>
    <x v="10"/>
    <m/>
    <s v="Cape Girardeau &amp; Jackson Railroad Co."/>
  </r>
  <r>
    <x v="9"/>
    <x v="3"/>
    <x v="361"/>
    <x v="17"/>
    <m/>
    <s v="Carrollton Electric Railway Co."/>
  </r>
  <r>
    <x v="9"/>
    <x v="3"/>
    <x v="373"/>
    <x v="845"/>
    <m/>
    <s v="St. Francis County Electric Railroad Co."/>
  </r>
  <r>
    <x v="9"/>
    <x v="3"/>
    <x v="393"/>
    <x v="16"/>
    <m/>
    <s v="Missouri Water, Light &amp; Traction Co."/>
  </r>
  <r>
    <x v="9"/>
    <x v="3"/>
    <x v="344"/>
    <x v="56"/>
    <m/>
    <s v="St. Louis &amp; East St. Louis Electric Railway Co"/>
  </r>
  <r>
    <x v="9"/>
    <x v="3"/>
    <x v="344"/>
    <x v="846"/>
    <m/>
    <s v="St. Louis &amp; Kirkwood Railroad Co."/>
  </r>
  <r>
    <x v="9"/>
    <x v="3"/>
    <x v="344"/>
    <x v="847"/>
    <m/>
    <s v="St. Louis &amp; Meramec River Railroad Co."/>
  </r>
  <r>
    <x v="9"/>
    <x v="3"/>
    <x v="344"/>
    <x v="487"/>
    <m/>
    <s v="St. Louis &amp; Suburban Railway Co."/>
  </r>
  <r>
    <x v="9"/>
    <x v="3"/>
    <x v="344"/>
    <x v="54"/>
    <m/>
    <s v="BRENTWOOD, CLAYTON A ST. LOUIS RAILROAD CO."/>
  </r>
  <r>
    <x v="9"/>
    <x v="3"/>
    <x v="344"/>
    <x v="848"/>
    <m/>
    <s v="St. Louis, St. Charles ft Western Railroad Co."/>
  </r>
  <r>
    <x v="9"/>
    <x v="3"/>
    <x v="344"/>
    <x v="849"/>
    <m/>
    <m/>
  </r>
  <r>
    <x v="9"/>
    <x v="26"/>
    <x v="432"/>
    <x v="626"/>
    <m/>
    <s v="State of North Dakota Electric Railway"/>
  </r>
  <r>
    <x v="9"/>
    <x v="26"/>
    <x v="433"/>
    <x v="41"/>
    <m/>
    <s v="Fargo &amp; Moorhead Street Railway Co."/>
  </r>
  <r>
    <x v="9"/>
    <x v="0"/>
    <x v="0"/>
    <x v="850"/>
    <m/>
    <s v="Altantic Coast Electric Railroad"/>
  </r>
  <r>
    <x v="9"/>
    <x v="0"/>
    <x v="0"/>
    <x v="600"/>
    <m/>
    <s v="Seashore Electric Railway Co"/>
  </r>
  <r>
    <x v="9"/>
    <x v="0"/>
    <x v="0"/>
    <x v="851"/>
    <m/>
    <s v="Asbury Park &amp; Sea Glet Railroad"/>
  </r>
  <r>
    <x v="9"/>
    <x v="0"/>
    <x v="1"/>
    <x v="1"/>
    <m/>
    <s v="West Jersey &amp; Seashore R. R. Co"/>
  </r>
  <r>
    <x v="9"/>
    <x v="0"/>
    <x v="1"/>
    <x v="1"/>
    <m/>
    <s v="Alantie City Electric Railways"/>
  </r>
  <r>
    <x v="9"/>
    <x v="0"/>
    <x v="252"/>
    <x v="18"/>
    <m/>
    <s v="The Bridgeton &amp; Milliville Traction Co"/>
  </r>
  <r>
    <x v="9"/>
    <x v="0"/>
    <x v="138"/>
    <x v="209"/>
    <m/>
    <s v="People's Traction Co"/>
  </r>
  <r>
    <x v="9"/>
    <x v="0"/>
    <x v="3"/>
    <x v="852"/>
    <m/>
    <s v="Camden &amp; Suburban Railway"/>
  </r>
  <r>
    <x v="9"/>
    <x v="0"/>
    <x v="4"/>
    <x v="157"/>
    <m/>
    <s v="Ocrean Street Passenger Railway Co."/>
  </r>
  <r>
    <x v="9"/>
    <x v="0"/>
    <x v="4"/>
    <x v="853"/>
    <m/>
    <s v="Cape May, Delaware Bay &amp; Sewell's Point Railroad"/>
  </r>
  <r>
    <x v="9"/>
    <x v="0"/>
    <x v="362"/>
    <x v="854"/>
    <m/>
    <s v="The New Jersey &amp; Hudson River Railway &amp; Ferry Co"/>
  </r>
  <r>
    <x v="9"/>
    <x v="0"/>
    <x v="8"/>
    <x v="855"/>
    <m/>
    <s v="Jersey Central Tracation Co"/>
  </r>
  <r>
    <x v="9"/>
    <x v="0"/>
    <x v="353"/>
    <x v="856"/>
    <m/>
    <s v="Long Branch Electric Railway Co."/>
  </r>
  <r>
    <x v="9"/>
    <x v="0"/>
    <x v="374"/>
    <x v="23"/>
    <m/>
    <s v="Barllingten County Traction Co"/>
  </r>
  <r>
    <x v="9"/>
    <x v="0"/>
    <x v="10"/>
    <x v="857"/>
    <m/>
    <s v="Mount Holly Street Rilway"/>
  </r>
  <r>
    <x v="9"/>
    <x v="0"/>
    <x v="7"/>
    <x v="858"/>
    <m/>
    <s v="Public Service Corporation of New Jersey"/>
  </r>
  <r>
    <x v="9"/>
    <x v="0"/>
    <x v="7"/>
    <x v="859"/>
    <m/>
    <s v="Newark Passsenger Railway Co."/>
  </r>
  <r>
    <x v="9"/>
    <x v="0"/>
    <x v="7"/>
    <x v="860"/>
    <m/>
    <s v="Passaic &amp; Newark Electric Traction Co"/>
  </r>
  <r>
    <x v="9"/>
    <x v="0"/>
    <x v="7"/>
    <x v="10"/>
    <m/>
    <s v="The Newark &amp; South Orange Railway Co"/>
  </r>
  <r>
    <x v="9"/>
    <x v="0"/>
    <x v="7"/>
    <x v="861"/>
    <m/>
    <s v="Jersey City, Hoboken &amp; Pateson Street Railways Co"/>
  </r>
  <r>
    <x v="9"/>
    <x v="0"/>
    <x v="7"/>
    <x v="408"/>
    <m/>
    <s v="Camden &amp; Suburban Railway Co."/>
  </r>
  <r>
    <x v="9"/>
    <x v="0"/>
    <x v="327"/>
    <x v="592"/>
    <m/>
    <s v="Ocrean City Electric Railway Co."/>
  </r>
  <r>
    <x v="9"/>
    <x v="0"/>
    <x v="12"/>
    <x v="17"/>
    <m/>
    <s v="Orange Mountain Traction cO"/>
  </r>
  <r>
    <x v="9"/>
    <x v="0"/>
    <x v="14"/>
    <x v="400"/>
    <m/>
    <s v="Phillpsburg Horse Car Railraod Co"/>
  </r>
  <r>
    <x v="9"/>
    <x v="0"/>
    <x v="256"/>
    <x v="595"/>
    <m/>
    <s v="Bay Head &amp; Point pleasant Street Railraod Co."/>
  </r>
  <r>
    <x v="9"/>
    <x v="0"/>
    <x v="258"/>
    <x v="596"/>
    <m/>
    <s v="Atlantic Highland, Red Bank &amp; Long Branch Electric Railway Co."/>
  </r>
  <r>
    <x v="9"/>
    <x v="0"/>
    <x v="16"/>
    <x v="1"/>
    <m/>
    <s v="Hudson River Traction Co"/>
  </r>
  <r>
    <x v="9"/>
    <x v="0"/>
    <x v="17"/>
    <x v="173"/>
    <m/>
    <s v="Trenton Street Railway Co"/>
  </r>
  <r>
    <x v="9"/>
    <x v="0"/>
    <x v="17"/>
    <x v="862"/>
    <m/>
    <s v="Meror County Traction Co"/>
  </r>
  <r>
    <x v="9"/>
    <x v="0"/>
    <x v="17"/>
    <x v="23"/>
    <m/>
    <s v="Trenton Lawreacvlle &amp; Prlnenton Railroad Co"/>
  </r>
  <r>
    <x v="9"/>
    <x v="0"/>
    <x v="17"/>
    <x v="113"/>
    <m/>
    <s v="New Jensey &amp; Penneyliania Traction Co"/>
  </r>
  <r>
    <x v="9"/>
    <x v="0"/>
    <x v="17"/>
    <x v="863"/>
    <m/>
    <s v="Trenton &amp; New Brunwich Railroad"/>
  </r>
  <r>
    <x v="9"/>
    <x v="0"/>
    <x v="17"/>
    <x v="9"/>
    <m/>
    <s v="Trenton, Lakewood &amp; Atantic Railway Co."/>
  </r>
  <r>
    <x v="9"/>
    <x v="11"/>
    <x v="28"/>
    <x v="864"/>
    <s v="Electric"/>
    <s v="United Traction Co."/>
  </r>
  <r>
    <x v="9"/>
    <x v="11"/>
    <x v="28"/>
    <x v="865"/>
    <s v="Electric"/>
    <s v="Capitol Railway"/>
  </r>
  <r>
    <x v="9"/>
    <x v="11"/>
    <x v="81"/>
    <x v="866"/>
    <s v="Electric"/>
    <s v="Auburn &amp; Syracuse Electric Railroad Co. "/>
  </r>
  <r>
    <x v="9"/>
    <x v="11"/>
    <x v="82"/>
    <x v="133"/>
    <s v="Electric"/>
    <s v="Babylon Railroad Co."/>
  </r>
  <r>
    <x v="9"/>
    <x v="11"/>
    <x v="345"/>
    <x v="23"/>
    <s v="Electric"/>
    <s v="The Ballston Terminal Railroad Co."/>
  </r>
  <r>
    <x v="9"/>
    <x v="11"/>
    <x v="330"/>
    <x v="336"/>
    <s v="Electric"/>
    <s v="Buffalo, Bellevue &amp; Lancaster Railway Co."/>
  </r>
  <r>
    <x v="9"/>
    <x v="11"/>
    <x v="83"/>
    <x v="867"/>
    <s v="Electric"/>
    <s v="Binghamton Railroad Co. "/>
  </r>
  <r>
    <x v="9"/>
    <x v="11"/>
    <x v="84"/>
    <x v="868"/>
    <s v="Electric"/>
    <s v="Brooklyn Rapid Transit Co."/>
  </r>
  <r>
    <x v="9"/>
    <x v="11"/>
    <x v="84"/>
    <x v="744"/>
    <s v="Electric"/>
    <s v="Coney Island &amp; Brooklyn R. R. Co."/>
  </r>
  <r>
    <x v="9"/>
    <x v="11"/>
    <x v="84"/>
    <x v="35"/>
    <s v="Electric"/>
    <s v="Van Brunt St. &amp; Erie Basin R. R. Co."/>
  </r>
  <r>
    <x v="9"/>
    <x v="11"/>
    <x v="84"/>
    <x v="869"/>
    <s v="Electric"/>
    <s v="Brooklyn, Newtown &amp; Bowery Bay Railroad Co. "/>
  </r>
  <r>
    <x v="9"/>
    <x v="11"/>
    <x v="85"/>
    <x v="870"/>
    <s v="Electric"/>
    <s v="International Traction Co."/>
  </r>
  <r>
    <x v="9"/>
    <x v="11"/>
    <x v="85"/>
    <x v="519"/>
    <s v="Electric"/>
    <s v="Buffalo Railway Co."/>
  </r>
  <r>
    <x v="9"/>
    <x v="11"/>
    <x v="85"/>
    <x v="22"/>
    <s v="Electric"/>
    <s v="Buffalo Southern Railway Co."/>
  </r>
  <r>
    <x v="9"/>
    <x v="11"/>
    <x v="85"/>
    <x v="748"/>
    <s v="Electric"/>
    <s v="Buffalo &amp; Depew Railway Co. "/>
  </r>
  <r>
    <x v="9"/>
    <x v="11"/>
    <x v="86"/>
    <x v="20"/>
    <s v="Electric"/>
    <s v="Canandigua Electric Light &amp; Railroad Co."/>
  </r>
  <r>
    <x v="9"/>
    <x v="11"/>
    <x v="376"/>
    <x v="25"/>
    <s v="Electric"/>
    <s v="Catskill Electric Railway Co."/>
  </r>
  <r>
    <x v="9"/>
    <x v="11"/>
    <x v="87"/>
    <x v="17"/>
    <s v="Horse"/>
    <s v="Pelham Park Railroad Co."/>
  </r>
  <r>
    <x v="9"/>
    <x v="11"/>
    <x v="87"/>
    <x v="56"/>
    <s v="Horse"/>
    <s v="City Island Railroad"/>
  </r>
  <r>
    <x v="9"/>
    <x v="11"/>
    <x v="260"/>
    <x v="749"/>
    <s v="Electric"/>
    <s v="The Cohoes City Railway Co."/>
  </r>
  <r>
    <x v="9"/>
    <x v="11"/>
    <x v="346"/>
    <x v="394"/>
    <s v="Electric"/>
    <s v="Corning &amp; Painted Street Railway"/>
  </r>
  <r>
    <x v="9"/>
    <x v="11"/>
    <x v="88"/>
    <x v="185"/>
    <s v="Electric"/>
    <s v="Cortland &amp; Homer Horse Railroad Co."/>
  </r>
  <r>
    <x v="9"/>
    <x v="11"/>
    <x v="89"/>
    <x v="226"/>
    <s v="Horse"/>
    <s v="Deerfield &amp; Utica Railroad Co. "/>
  </r>
  <r>
    <x v="9"/>
    <x v="11"/>
    <x v="363"/>
    <x v="16"/>
    <s v="Electric"/>
    <s v="Buffalo, Dunkirk &amp; Western Railroad Co."/>
  </r>
  <r>
    <x v="9"/>
    <x v="11"/>
    <x v="90"/>
    <x v="676"/>
    <s v="Electric"/>
    <s v="Elmira Water, Light &amp; Railroad Co."/>
  </r>
  <r>
    <x v="9"/>
    <x v="11"/>
    <x v="90"/>
    <x v="250"/>
    <s v="Electric"/>
    <s v="Elminra &amp; Seneca Lake Railway Co."/>
  </r>
  <r>
    <x v="9"/>
    <x v="11"/>
    <x v="91"/>
    <x v="677"/>
    <s v="Electric"/>
    <s v="Citizens' Street Railroad Co."/>
  </r>
  <r>
    <x v="9"/>
    <x v="11"/>
    <x v="91"/>
    <x v="751"/>
    <s v="Electric"/>
    <s v="Fishkill Electric Railway Co. "/>
  </r>
  <r>
    <x v="9"/>
    <x v="11"/>
    <x v="93"/>
    <x v="871"/>
    <s v="Electric"/>
    <s v="Dunkirk &amp; Fredonia Railroad Co."/>
  </r>
  <r>
    <x v="9"/>
    <x v="11"/>
    <x v="94"/>
    <x v="625"/>
    <s v="Horse"/>
    <s v="Fulton &amp; Oswego Falls Street Railway Co. "/>
  </r>
  <r>
    <x v="9"/>
    <x v="11"/>
    <x v="261"/>
    <x v="346"/>
    <s v="Electric"/>
    <s v="Geneva, Waterloo, Seneca Falls &amp; Cayuga Lake Traction Co."/>
  </r>
  <r>
    <x v="9"/>
    <x v="11"/>
    <x v="95"/>
    <x v="872"/>
    <s v="Electric"/>
    <s v="Hudson Valley Railway"/>
  </r>
  <r>
    <x v="9"/>
    <x v="11"/>
    <x v="96"/>
    <x v="704"/>
    <s v="Electric"/>
    <s v="Fonda, Johnstown &amp; Gloversville Railroad Co."/>
  </r>
  <r>
    <x v="9"/>
    <x v="11"/>
    <x v="96"/>
    <x v="463"/>
    <s v="Electric"/>
    <s v="The Aldrondack Lakes' Traction Co.4.65"/>
  </r>
  <r>
    <x v="9"/>
    <x v="11"/>
    <x v="365"/>
    <x v="873"/>
    <s v="Electric"/>
    <s v="Hamburg Railway Co."/>
  </r>
  <r>
    <x v="9"/>
    <x v="11"/>
    <x v="415"/>
    <x v="754"/>
    <s v="Electric"/>
    <s v="The New York &amp; Staten Island Traction Co."/>
  </r>
  <r>
    <x v="9"/>
    <x v="11"/>
    <x v="366"/>
    <x v="121"/>
    <s v="Electric"/>
    <s v="Lime &amp; Honeoye Falls Electric Light &amp; Railroad Co."/>
  </r>
  <r>
    <x v="9"/>
    <x v="11"/>
    <x v="262"/>
    <x v="21"/>
    <s v="Electric"/>
    <s v="Bennington &amp; Hoosick Valley Railway Co."/>
  </r>
  <r>
    <x v="9"/>
    <x v="11"/>
    <x v="97"/>
    <x v="231"/>
    <s v="Electric"/>
    <s v="The Hornellsville Electric Railway Co."/>
  </r>
  <r>
    <x v="9"/>
    <x v="11"/>
    <x v="97"/>
    <x v="531"/>
    <s v="Electric"/>
    <s v="Hornellsville &amp; Canisteo Railway Co."/>
  </r>
  <r>
    <x v="9"/>
    <x v="11"/>
    <x v="98"/>
    <x v="874"/>
    <s v="Electric"/>
    <s v="Albany &amp; Hudson Railway &amp; Power Co. "/>
  </r>
  <r>
    <x v="9"/>
    <x v="11"/>
    <x v="99"/>
    <x v="214"/>
    <s v="Electric"/>
    <s v="Huntington Railroad Co."/>
  </r>
  <r>
    <x v="9"/>
    <x v="11"/>
    <x v="100"/>
    <x v="573"/>
    <s v="Electric"/>
    <s v="Ithaca Street Railway Co."/>
  </r>
  <r>
    <x v="9"/>
    <x v="11"/>
    <x v="101"/>
    <x v="875"/>
    <s v="Electric"/>
    <s v="The Jamestown Street Railway Co."/>
  </r>
  <r>
    <x v="9"/>
    <x v="11"/>
    <x v="101"/>
    <x v="682"/>
    <s v="Electric"/>
    <s v="Chautauqua Traction Co."/>
  </r>
  <r>
    <x v="9"/>
    <x v="11"/>
    <x v="102"/>
    <x v="195"/>
    <s v="Electric"/>
    <s v="Kingston Consolidated Railroad Co."/>
  </r>
  <r>
    <x v="9"/>
    <x v="11"/>
    <x v="263"/>
    <x v="466"/>
    <s v="Electric"/>
    <s v="Lewiston &amp; Yongston Frontier Railroad Co."/>
  </r>
  <r>
    <x v="9"/>
    <x v="11"/>
    <x v="434"/>
    <x v="56"/>
    <s v="Electric"/>
    <s v="Liberty &amp; Jeffersonville Electric Railway Co. "/>
  </r>
  <r>
    <x v="9"/>
    <x v="11"/>
    <x v="416"/>
    <x v="17"/>
    <s v="Electric"/>
    <s v="Great South Bay Ferry Co. "/>
  </r>
  <r>
    <x v="9"/>
    <x v="11"/>
    <x v="106"/>
    <x v="683"/>
    <s v="Electric"/>
    <s v="New York &amp; Queens County Railway Co."/>
  </r>
  <r>
    <x v="9"/>
    <x v="11"/>
    <x v="107"/>
    <x v="755"/>
    <s v="Electric"/>
    <s v="The Wallkill Transit"/>
  </r>
  <r>
    <x v="9"/>
    <x v="11"/>
    <x v="109"/>
    <x v="876"/>
    <s v="Electric"/>
    <s v="Orange County Tracction Co."/>
  </r>
  <r>
    <x v="9"/>
    <x v="11"/>
    <x v="332"/>
    <x v="614"/>
    <s v="Electric"/>
    <s v="New Paltz, Highland &amp; Poughkeepsie Traction Co."/>
  </r>
  <r>
    <x v="9"/>
    <x v="11"/>
    <x v="111"/>
    <x v="877"/>
    <s v="Electric"/>
    <s v="New York City Railway Co. "/>
  </r>
  <r>
    <x v="9"/>
    <x v="11"/>
    <x v="111"/>
    <x v="878"/>
    <s v="Electric"/>
    <s v="Metropolitan Street Railway Co."/>
  </r>
  <r>
    <x v="9"/>
    <x v="11"/>
    <x v="111"/>
    <x v="757"/>
    <s v="Horse"/>
    <s v="Bleeker Street &amp; Fulton Ferry R. R. Co."/>
  </r>
  <r>
    <x v="9"/>
    <x v="11"/>
    <x v="111"/>
    <x v="879"/>
    <s v="Electric"/>
    <s v="Broadway &amp; Seventh Ave R. R. Co."/>
  </r>
  <r>
    <x v="9"/>
    <x v="11"/>
    <x v="111"/>
    <x v="758"/>
    <s v="Electric"/>
    <s v="Christopher &amp; Tenth St. R. R. Co."/>
  </r>
  <r>
    <x v="9"/>
    <x v="11"/>
    <x v="111"/>
    <x v="880"/>
    <s v="Electric"/>
    <s v="Central Park, North &amp; East River R. R. Co."/>
  </r>
  <r>
    <x v="9"/>
    <x v="11"/>
    <x v="111"/>
    <x v="22"/>
    <s v="Electric"/>
    <s v="Eighth Ave. R. R. Co."/>
  </r>
  <r>
    <x v="9"/>
    <x v="11"/>
    <x v="111"/>
    <x v="881"/>
    <s v="Electric"/>
    <s v="42nd St. &amp; Grand St Ferry R. R. Co."/>
  </r>
  <r>
    <x v="9"/>
    <x v="11"/>
    <x v="111"/>
    <x v="759"/>
    <s v="Electric"/>
    <s v="Fulton Street Railroad Co."/>
  </r>
  <r>
    <x v="9"/>
    <x v="11"/>
    <x v="111"/>
    <x v="69"/>
    <s v="Electric"/>
    <s v="Ninth Avenue R. R. Co."/>
  </r>
  <r>
    <x v="9"/>
    <x v="11"/>
    <x v="111"/>
    <x v="882"/>
    <s v="Electric"/>
    <s v="Second Avenue R. R. Co. "/>
  </r>
  <r>
    <x v="9"/>
    <x v="11"/>
    <x v="111"/>
    <x v="761"/>
    <s v="Horse"/>
    <s v="28th &amp; 29th Streets Crosstown Railway Co."/>
  </r>
  <r>
    <x v="9"/>
    <x v="11"/>
    <x v="111"/>
    <x v="762"/>
    <s v="Electric"/>
    <s v="23rd Street Ry. Co."/>
  </r>
  <r>
    <x v="9"/>
    <x v="11"/>
    <x v="111"/>
    <x v="883"/>
    <s v="Electric"/>
    <s v="New York, Westerchester &amp; Conn Traction Co. "/>
  </r>
  <r>
    <x v="9"/>
    <x v="11"/>
    <x v="111"/>
    <x v="884"/>
    <s v="Electric"/>
    <s v="Third Ave. R. R. Co."/>
  </r>
  <r>
    <x v="9"/>
    <x v="11"/>
    <x v="111"/>
    <x v="764"/>
    <s v="Horse"/>
    <s v="Dry Dock, E. Broadway &amp; Battery R. R. Co."/>
  </r>
  <r>
    <x v="9"/>
    <x v="11"/>
    <x v="111"/>
    <x v="885"/>
    <s v="Electric"/>
    <s v="42nd St., Manhattanville &amp; St. M. Ave. Ry. Co."/>
  </r>
  <r>
    <x v="9"/>
    <x v="11"/>
    <x v="111"/>
    <x v="763"/>
    <s v="Horse"/>
    <s v="42nd St., Manhattanville &amp; St. M. Ave. Ry. Co."/>
  </r>
  <r>
    <x v="9"/>
    <x v="11"/>
    <x v="111"/>
    <x v="765"/>
    <s v="Electric"/>
    <s v="Kingsbridge Railway Co. "/>
  </r>
  <r>
    <x v="9"/>
    <x v="11"/>
    <x v="111"/>
    <x v="886"/>
    <s v="Electric"/>
    <s v="Union Ry. Co"/>
  </r>
  <r>
    <x v="9"/>
    <x v="11"/>
    <x v="111"/>
    <x v="118"/>
    <s v="Electric"/>
    <s v="The Bronx Traction Co. "/>
  </r>
  <r>
    <x v="9"/>
    <x v="11"/>
    <x v="111"/>
    <x v="16"/>
    <s v="Electric"/>
    <s v="Southern Boulevard Railroad Co."/>
  </r>
  <r>
    <x v="9"/>
    <x v="11"/>
    <x v="111"/>
    <x v="887"/>
    <s v="Electric"/>
    <s v="Westchester Electric R. R. Co."/>
  </r>
  <r>
    <x v="9"/>
    <x v="11"/>
    <x v="111"/>
    <x v="888"/>
    <s v="Electric"/>
    <s v="Interborough Rapid Transit Co. "/>
  </r>
  <r>
    <x v="9"/>
    <x v="11"/>
    <x v="112"/>
    <x v="768"/>
    <s v="Electric"/>
    <s v="Niagra Falls Gorge Railroad Co. "/>
  </r>
  <r>
    <x v="9"/>
    <x v="11"/>
    <x v="435"/>
    <x v="889"/>
    <s v="Electric"/>
    <s v="Northpoint Traction Co."/>
  </r>
  <r>
    <x v="9"/>
    <x v="11"/>
    <x v="113"/>
    <x v="41"/>
    <s v="Electric"/>
    <s v="Ogdensburg Street Railway Co."/>
  </r>
  <r>
    <x v="9"/>
    <x v="11"/>
    <x v="114"/>
    <x v="80"/>
    <s v="Electric"/>
    <s v="Olean Street Railway Co."/>
  </r>
  <r>
    <x v="9"/>
    <x v="11"/>
    <x v="115"/>
    <x v="890"/>
    <s v="Electric"/>
    <s v="Oneida Railway Co."/>
  </r>
  <r>
    <x v="9"/>
    <x v="11"/>
    <x v="116"/>
    <x v="891"/>
    <s v="Electric"/>
    <s v="Oneonta &amp; Otega Valley Railway Co. "/>
  </r>
  <r>
    <x v="9"/>
    <x v="11"/>
    <x v="379"/>
    <x v="20"/>
    <s v="Electric"/>
    <s v="Westchester Traction Co.. "/>
  </r>
  <r>
    <x v="9"/>
    <x v="11"/>
    <x v="117"/>
    <x v="770"/>
    <s v="Electric"/>
    <s v="Oswego Traction Co."/>
  </r>
  <r>
    <x v="9"/>
    <x v="11"/>
    <x v="380"/>
    <x v="771"/>
    <s v="Electric"/>
    <s v="Peekskill Lighting &amp; Railroad Co. "/>
  </r>
  <r>
    <x v="9"/>
    <x v="11"/>
    <x v="347"/>
    <x v="164"/>
    <s v="Electric"/>
    <s v="Pann Van, Keuka Park &amp; Branchport Railway"/>
  </r>
  <r>
    <x v="9"/>
    <x v="11"/>
    <x v="265"/>
    <x v="6"/>
    <s v="Electric"/>
    <s v="Plattsburgh Traction Co."/>
  </r>
  <r>
    <x v="9"/>
    <x v="11"/>
    <x v="354"/>
    <x v="314"/>
    <s v="Electric"/>
    <s v="Port Chester Street Railway Co. "/>
  </r>
  <r>
    <x v="9"/>
    <x v="11"/>
    <x v="333"/>
    <x v="400"/>
    <s v="Electric"/>
    <s v="Port Jervis Electric Street Railway Co. "/>
  </r>
  <r>
    <x v="9"/>
    <x v="11"/>
    <x v="118"/>
    <x v="543"/>
    <s v="Electric"/>
    <s v="Poughkeepsie City &amp; Wappingers Falls Electric Railway"/>
  </r>
  <r>
    <x v="9"/>
    <x v="11"/>
    <x v="119"/>
    <x v="892"/>
    <s v="Electric"/>
    <s v="Rochester Railway Co."/>
  </r>
  <r>
    <x v="9"/>
    <x v="11"/>
    <x v="119"/>
    <x v="189"/>
    <s v="Electric"/>
    <s v="Rochester, Charlotte &amp; Manitou Co."/>
  </r>
  <r>
    <x v="9"/>
    <x v="11"/>
    <x v="119"/>
    <x v="159"/>
    <s v="Electric"/>
    <s v="Rochester &amp; Eastern Rapid Co."/>
  </r>
  <r>
    <x v="9"/>
    <x v="11"/>
    <x v="119"/>
    <x v="869"/>
    <s v="Electric"/>
    <s v="Rochester, Syracuse &amp; Eastern Railroad Co."/>
  </r>
  <r>
    <x v="9"/>
    <x v="11"/>
    <x v="120"/>
    <x v="893"/>
    <s v="Electric"/>
    <s v="Ocean Electric Railway Co."/>
  </r>
  <r>
    <x v="9"/>
    <x v="11"/>
    <x v="25"/>
    <x v="773"/>
    <s v="Electric"/>
    <s v="Rome City Street Railway Co."/>
  </r>
  <r>
    <x v="9"/>
    <x v="11"/>
    <x v="121"/>
    <x v="774"/>
    <s v="Electric"/>
    <s v="The North River Railway Co."/>
  </r>
  <r>
    <x v="9"/>
    <x v="11"/>
    <x v="122"/>
    <x v="894"/>
    <s v="Electric"/>
    <s v="Schenectady Railway Co."/>
  </r>
  <r>
    <x v="9"/>
    <x v="11"/>
    <x v="266"/>
    <x v="257"/>
    <s v="Cable"/>
    <s v="Sea Cliff Inclined Cable Railway Co."/>
  </r>
  <r>
    <x v="9"/>
    <x v="11"/>
    <x v="266"/>
    <x v="626"/>
    <s v="Electric"/>
    <s v="The Nassau County Railway Co. "/>
  </r>
  <r>
    <x v="9"/>
    <x v="11"/>
    <x v="125"/>
    <x v="277"/>
    <s v="Electric"/>
    <s v="Richmond Light &amp; Railroad Co. "/>
  </r>
  <r>
    <x v="9"/>
    <x v="11"/>
    <x v="125"/>
    <x v="776"/>
    <s v="Electric"/>
    <s v="Staten Island Midland Railroad Co."/>
  </r>
  <r>
    <x v="9"/>
    <x v="11"/>
    <x v="125"/>
    <x v="778"/>
    <s v="Electric"/>
    <s v="Southfield Beach Railroad Co. "/>
  </r>
  <r>
    <x v="9"/>
    <x v="11"/>
    <x v="126"/>
    <x v="779"/>
    <s v="Electric"/>
    <s v="Syracuse, Lakseside &amp; Baldwinsville Railway"/>
  </r>
  <r>
    <x v="9"/>
    <x v="11"/>
    <x v="129"/>
    <x v="41"/>
    <s v="Electric"/>
    <s v="Troy &amp; New England Railroad Co."/>
  </r>
  <r>
    <x v="9"/>
    <x v="11"/>
    <x v="130"/>
    <x v="895"/>
    <s v="Electric"/>
    <s v="Utica &amp; Mohawk Railroad Co."/>
  </r>
  <r>
    <x v="9"/>
    <x v="11"/>
    <x v="131"/>
    <x v="550"/>
    <s v="Electric"/>
    <s v="Black River Traction Co. "/>
  </r>
  <r>
    <x v="9"/>
    <x v="11"/>
    <x v="267"/>
    <x v="20"/>
    <s v="Electric"/>
    <s v="Waverly, Sayre &amp; Athens Traction Co."/>
  </r>
  <r>
    <x v="9"/>
    <x v="11"/>
    <x v="268"/>
    <x v="896"/>
    <s v="Electric"/>
    <s v="Tarrytown, White Plans &amp; MamaroneckRailway Co."/>
  </r>
  <r>
    <x v="9"/>
    <x v="11"/>
    <x v="132"/>
    <x v="78"/>
    <s v="Electric"/>
    <s v="Buffalo &amp; Williamsville Electric Railway Co."/>
  </r>
  <r>
    <x v="9"/>
    <x v="11"/>
    <x v="133"/>
    <x v="897"/>
    <s v="Electric"/>
    <s v="The Yonkers Railroad Co."/>
  </r>
  <r>
    <x v="9"/>
    <x v="12"/>
    <x v="134"/>
    <x v="898"/>
    <m/>
    <m/>
  </r>
  <r>
    <x v="9"/>
    <x v="12"/>
    <x v="135"/>
    <x v="899"/>
    <m/>
    <m/>
  </r>
  <r>
    <x v="9"/>
    <x v="12"/>
    <x v="136"/>
    <x v="176"/>
    <m/>
    <m/>
  </r>
  <r>
    <x v="9"/>
    <x v="12"/>
    <x v="137"/>
    <x v="31"/>
    <m/>
    <m/>
  </r>
  <r>
    <x v="9"/>
    <x v="23"/>
    <x v="394"/>
    <x v="784"/>
    <m/>
    <s v="Asheville Electric Co."/>
  </r>
  <r>
    <x v="9"/>
    <x v="23"/>
    <x v="394"/>
    <x v="33"/>
    <m/>
    <s v="Asheville &amp; Weaverville Electric Railway &amp; Power Co."/>
  </r>
  <r>
    <x v="9"/>
    <x v="23"/>
    <x v="395"/>
    <x v="680"/>
    <m/>
    <s v="Charlotte Electric Railway, Light &amp; Power Co."/>
  </r>
  <r>
    <x v="9"/>
    <x v="23"/>
    <x v="396"/>
    <x v="900"/>
    <m/>
    <s v="Durham Traction Co."/>
  </r>
  <r>
    <x v="9"/>
    <x v="23"/>
    <x v="436"/>
    <x v="33"/>
    <m/>
    <s v="Greensboro Electric Co."/>
  </r>
  <r>
    <x v="9"/>
    <x v="23"/>
    <x v="397"/>
    <x v="34"/>
    <m/>
    <s v="The Raleigh Electrlc Co."/>
  </r>
  <r>
    <x v="9"/>
    <x v="23"/>
    <x v="437"/>
    <x v="20"/>
    <m/>
    <s v="Salisbury &amp; Spencer Railway Co."/>
  </r>
  <r>
    <x v="9"/>
    <x v="23"/>
    <x v="398"/>
    <x v="461"/>
    <m/>
    <s v="The Consolidated Railways, Light &amp; Power Co."/>
  </r>
  <r>
    <x v="9"/>
    <x v="23"/>
    <x v="399"/>
    <x v="395"/>
    <m/>
    <s v="The Fries Manufacturing &amp; Power Co."/>
  </r>
  <r>
    <x v="9"/>
    <x v="24"/>
    <x v="400"/>
    <x v="69"/>
    <m/>
    <s v="Metropolitan Railway Co."/>
  </r>
  <r>
    <x v="9"/>
    <x v="24"/>
    <x v="438"/>
    <x v="25"/>
    <m/>
    <s v="Shawnee Tucumeeh Traction Co"/>
  </r>
  <r>
    <x v="9"/>
    <x v="20"/>
    <x v="28"/>
    <x v="5"/>
    <m/>
    <s v="Albany Street Railway Co. 14 3.6"/>
  </r>
  <r>
    <x v="9"/>
    <x v="20"/>
    <x v="302"/>
    <x v="191"/>
    <m/>
    <s v="Astoria Electric Company"/>
  </r>
  <r>
    <x v="9"/>
    <x v="20"/>
    <x v="439"/>
    <x v="31"/>
    <m/>
    <s v="Willamette Valley Southern Ry./Falls Co."/>
  </r>
  <r>
    <x v="9"/>
    <x v="20"/>
    <x v="226"/>
    <x v="74"/>
    <m/>
    <s v="Oregon Water, Power &amp; Railway Co."/>
  </r>
  <r>
    <x v="9"/>
    <x v="20"/>
    <x v="226"/>
    <x v="653"/>
    <m/>
    <s v="Portland Consolidated Railway Co."/>
  </r>
  <r>
    <x v="9"/>
    <x v="20"/>
    <x v="227"/>
    <x v="5"/>
    <m/>
    <s v="Salem Electric Railway Co."/>
  </r>
  <r>
    <x v="9"/>
    <x v="20"/>
    <x v="440"/>
    <x v="292"/>
    <m/>
    <s v="Union St &amp; Suburban Ry. C."/>
  </r>
  <r>
    <x v="9"/>
    <x v="14"/>
    <x v="417"/>
    <x v="50"/>
    <m/>
    <m/>
  </r>
  <r>
    <x v="9"/>
    <x v="14"/>
    <x v="441"/>
    <x v="901"/>
    <m/>
    <m/>
  </r>
  <r>
    <x v="9"/>
    <x v="14"/>
    <x v="348"/>
    <x v="406"/>
    <m/>
    <m/>
  </r>
  <r>
    <x v="9"/>
    <x v="14"/>
    <x v="141"/>
    <x v="33"/>
    <m/>
    <m/>
  </r>
  <r>
    <x v="9"/>
    <x v="14"/>
    <x v="142"/>
    <x v="204"/>
    <s v="Electric"/>
    <s v="Fresno Traction Co."/>
  </r>
  <r>
    <x v="9"/>
    <x v="14"/>
    <x v="442"/>
    <x v="191"/>
    <m/>
    <m/>
  </r>
  <r>
    <x v="9"/>
    <x v="14"/>
    <x v="143"/>
    <x v="574"/>
    <s v="Electric"/>
    <s v="Los Angeles Railway Co"/>
  </r>
  <r>
    <x v="9"/>
    <x v="14"/>
    <x v="143"/>
    <x v="902"/>
    <s v="Electric"/>
    <s v="Los Angeles-Pacific Railroad Co -"/>
  </r>
  <r>
    <x v="9"/>
    <x v="14"/>
    <x v="143"/>
    <x v="16"/>
    <s v="Steam"/>
    <s v="Los Angeles-Pacific Railroad Co -"/>
  </r>
  <r>
    <x v="9"/>
    <x v="14"/>
    <x v="143"/>
    <x v="903"/>
    <s v="Electric"/>
    <s v="Los Angeles Internrban Railway Co.—"/>
  </r>
  <r>
    <x v="9"/>
    <x v="14"/>
    <x v="143"/>
    <x v="438"/>
    <s v="Electric"/>
    <s v="Los Angeles &amp; Redondo Railway Co"/>
  </r>
  <r>
    <x v="9"/>
    <x v="14"/>
    <x v="143"/>
    <x v="904"/>
    <s v="Electric"/>
    <s v="Los Angeles Railway Co"/>
  </r>
  <r>
    <x v="9"/>
    <x v="14"/>
    <x v="144"/>
    <x v="19"/>
    <m/>
    <m/>
  </r>
  <r>
    <x v="9"/>
    <x v="14"/>
    <x v="145"/>
    <x v="905"/>
    <m/>
    <m/>
  </r>
  <r>
    <x v="9"/>
    <x v="14"/>
    <x v="146"/>
    <x v="906"/>
    <m/>
    <m/>
  </r>
  <r>
    <x v="9"/>
    <x v="14"/>
    <x v="147"/>
    <x v="466"/>
    <m/>
    <m/>
  </r>
  <r>
    <x v="9"/>
    <x v="14"/>
    <x v="149"/>
    <x v="35"/>
    <m/>
    <m/>
  </r>
  <r>
    <x v="9"/>
    <x v="14"/>
    <x v="382"/>
    <x v="80"/>
    <m/>
    <m/>
  </r>
  <r>
    <x v="9"/>
    <x v="14"/>
    <x v="150"/>
    <x v="789"/>
    <m/>
    <m/>
  </r>
  <r>
    <x v="9"/>
    <x v="14"/>
    <x v="269"/>
    <x v="41"/>
    <m/>
    <m/>
  </r>
  <r>
    <x v="9"/>
    <x v="14"/>
    <x v="152"/>
    <x v="12"/>
    <s v="Electric"/>
    <s v="Sacramento Electric, Gas &amp; Railway Co"/>
  </r>
  <r>
    <x v="9"/>
    <x v="14"/>
    <x v="270"/>
    <x v="907"/>
    <m/>
    <m/>
  </r>
  <r>
    <x v="9"/>
    <x v="14"/>
    <x v="153"/>
    <x v="1"/>
    <s v="Electric"/>
    <s v="San Diego Electric Railway Co"/>
  </r>
  <r>
    <x v="9"/>
    <x v="14"/>
    <x v="154"/>
    <x v="4"/>
    <s v="Cable"/>
    <s v="California Street Cable Railroad Co"/>
  </r>
  <r>
    <x v="9"/>
    <x v="14"/>
    <x v="154"/>
    <x v="566"/>
    <s v="Cable"/>
    <s v="Geary Street Park &amp; Ocean Railroad Co."/>
  </r>
  <r>
    <x v="9"/>
    <x v="14"/>
    <x v="154"/>
    <x v="790"/>
    <s v="Electric"/>
    <s v="United Railroads of San Francisco.  Under contol of United Railways Investment Co. of San Francisco "/>
  </r>
  <r>
    <x v="9"/>
    <x v="14"/>
    <x v="154"/>
    <x v="791"/>
    <s v="Cable"/>
    <s v="United Railroads of San Francisco.  Under contol of United Railways Investment Co. of San Francisco "/>
  </r>
  <r>
    <x v="9"/>
    <x v="14"/>
    <x v="154"/>
    <x v="701"/>
    <s v="Horse"/>
    <s v="United Railroads of San Francisco.  Under contol of United Railways Investment Co. of San Francisco "/>
  </r>
  <r>
    <x v="9"/>
    <x v="14"/>
    <x v="154"/>
    <x v="181"/>
    <s v="Steam"/>
    <s v="United Railroads of San Francisco.  Under contol of United Railways Investment Co. of San Francisco "/>
  </r>
  <r>
    <x v="9"/>
    <x v="14"/>
    <x v="154"/>
    <x v="50"/>
    <s v="Cable"/>
    <s v="Presidio &amp; Ferries Railroad Co"/>
  </r>
  <r>
    <x v="9"/>
    <x v="14"/>
    <x v="154"/>
    <x v="56"/>
    <s v="Horse"/>
    <s v="Presidio &amp; Ferries Railroad Co"/>
  </r>
  <r>
    <x v="9"/>
    <x v="14"/>
    <x v="154"/>
    <x v="56"/>
    <s v="Steam"/>
    <s v="Presidio &amp; Ferries Railroad Co"/>
  </r>
  <r>
    <x v="9"/>
    <x v="14"/>
    <x v="154"/>
    <x v="400"/>
    <s v="Electric"/>
    <s v="South San Francisco Railroad &amp; Power Co"/>
  </r>
  <r>
    <x v="9"/>
    <x v="14"/>
    <x v="154"/>
    <x v="908"/>
    <s v="Electric"/>
    <s v="North Shore Railroad Co."/>
  </r>
  <r>
    <x v="9"/>
    <x v="14"/>
    <x v="154"/>
    <x v="792"/>
    <s v="Steam"/>
    <s v="North Shore Railroad Co."/>
  </r>
  <r>
    <x v="9"/>
    <x v="14"/>
    <x v="155"/>
    <x v="68"/>
    <s v="Electric"/>
    <s v="San Jose &amp; Santa Clara Railroad Co."/>
  </r>
  <r>
    <x v="9"/>
    <x v="14"/>
    <x v="155"/>
    <x v="23"/>
    <s v="Electric"/>
    <s v="San Jose Railroad Co. "/>
  </r>
  <r>
    <x v="9"/>
    <x v="14"/>
    <x v="155"/>
    <x v="80"/>
    <s v="Electric"/>
    <s v="San Jose &amp; Los Gatos Internrban Railway Co."/>
  </r>
  <r>
    <x v="9"/>
    <x v="14"/>
    <x v="157"/>
    <x v="21"/>
    <m/>
    <m/>
  </r>
  <r>
    <x v="9"/>
    <x v="14"/>
    <x v="158"/>
    <x v="10"/>
    <m/>
    <m/>
  </r>
  <r>
    <x v="9"/>
    <x v="14"/>
    <x v="159"/>
    <x v="48"/>
    <m/>
    <m/>
  </r>
  <r>
    <x v="9"/>
    <x v="14"/>
    <x v="160"/>
    <x v="32"/>
    <s v="Electric"/>
    <s v="Stockton Electric Railway Co."/>
  </r>
  <r>
    <x v="9"/>
    <x v="25"/>
    <x v="418"/>
    <x v="19"/>
    <s v="Electric"/>
    <s v="Chicago, Burlington &amp; Quincy Railroad Co."/>
  </r>
  <r>
    <x v="9"/>
    <x v="15"/>
    <x v="162"/>
    <x v="16"/>
    <m/>
    <m/>
  </r>
  <r>
    <x v="9"/>
    <x v="15"/>
    <x v="163"/>
    <x v="909"/>
    <m/>
    <m/>
  </r>
  <r>
    <x v="9"/>
    <x v="15"/>
    <x v="164"/>
    <x v="25"/>
    <m/>
    <m/>
  </r>
  <r>
    <x v="9"/>
    <x v="15"/>
    <x v="167"/>
    <x v="31"/>
    <m/>
    <m/>
  </r>
  <r>
    <x v="9"/>
    <x v="15"/>
    <x v="168"/>
    <x v="19"/>
    <m/>
    <m/>
  </r>
  <r>
    <x v="9"/>
    <x v="15"/>
    <x v="169"/>
    <x v="166"/>
    <m/>
    <m/>
  </r>
  <r>
    <x v="9"/>
    <x v="15"/>
    <x v="170"/>
    <x v="47"/>
    <m/>
    <m/>
  </r>
  <r>
    <x v="9"/>
    <x v="15"/>
    <x v="171"/>
    <x v="420"/>
    <m/>
    <m/>
  </r>
  <r>
    <x v="9"/>
    <x v="22"/>
    <x v="271"/>
    <x v="910"/>
    <s v="Electric"/>
    <m/>
  </r>
  <r>
    <x v="9"/>
    <x v="22"/>
    <x v="403"/>
    <x v="68"/>
    <s v="Electric"/>
    <m/>
  </r>
  <r>
    <x v="9"/>
    <x v="22"/>
    <x v="419"/>
    <x v="35"/>
    <s v="Electric"/>
    <m/>
  </r>
  <r>
    <x v="9"/>
    <x v="22"/>
    <x v="420"/>
    <x v="75"/>
    <s v="Electric"/>
    <m/>
  </r>
  <r>
    <x v="9"/>
    <x v="22"/>
    <x v="273"/>
    <x v="911"/>
    <s v="Electric"/>
    <m/>
  </r>
  <r>
    <x v="9"/>
    <x v="22"/>
    <x v="275"/>
    <x v="912"/>
    <s v="Electric"/>
    <m/>
  </r>
  <r>
    <x v="9"/>
    <x v="22"/>
    <x v="276"/>
    <x v="642"/>
    <s v="Electric"/>
    <m/>
  </r>
  <r>
    <x v="9"/>
    <x v="22"/>
    <x v="278"/>
    <x v="795"/>
    <s v="Electric"/>
    <m/>
  </r>
  <r>
    <x v="9"/>
    <x v="22"/>
    <x v="279"/>
    <x v="913"/>
    <s v="Electric"/>
    <m/>
  </r>
  <r>
    <x v="9"/>
    <x v="22"/>
    <x v="280"/>
    <x v="19"/>
    <s v="Electric"/>
    <m/>
  </r>
  <r>
    <x v="9"/>
    <x v="22"/>
    <x v="281"/>
    <x v="31"/>
    <s v="Horse"/>
    <m/>
  </r>
  <r>
    <x v="9"/>
    <x v="22"/>
    <x v="282"/>
    <x v="28"/>
    <s v="Electric"/>
    <m/>
  </r>
  <r>
    <x v="9"/>
    <x v="22"/>
    <x v="283"/>
    <x v="9"/>
    <s v="Electric"/>
    <m/>
  </r>
  <r>
    <x v="9"/>
    <x v="22"/>
    <x v="284"/>
    <x v="69"/>
    <s v="Electric"/>
    <m/>
  </r>
  <r>
    <x v="9"/>
    <x v="22"/>
    <x v="443"/>
    <x v="45"/>
    <s v="Electric"/>
    <m/>
  </r>
  <r>
    <x v="9"/>
    <x v="22"/>
    <x v="285"/>
    <x v="365"/>
    <s v="Electric"/>
    <m/>
  </r>
  <r>
    <x v="9"/>
    <x v="22"/>
    <x v="286"/>
    <x v="8"/>
    <s v="Horse"/>
    <m/>
  </r>
  <r>
    <x v="9"/>
    <x v="13"/>
    <x v="349"/>
    <x v="195"/>
    <m/>
    <m/>
  </r>
  <r>
    <x v="9"/>
    <x v="13"/>
    <x v="367"/>
    <x v="50"/>
    <m/>
    <m/>
  </r>
  <r>
    <x v="9"/>
    <x v="13"/>
    <x v="289"/>
    <x v="31"/>
    <m/>
    <m/>
  </r>
  <r>
    <x v="9"/>
    <x v="13"/>
    <x v="138"/>
    <x v="277"/>
    <m/>
    <m/>
  </r>
  <r>
    <x v="9"/>
    <x v="13"/>
    <x v="139"/>
    <x v="29"/>
    <m/>
    <m/>
  </r>
  <r>
    <x v="9"/>
    <x v="13"/>
    <x v="404"/>
    <x v="45"/>
    <m/>
    <m/>
  </r>
  <r>
    <x v="9"/>
    <x v="13"/>
    <x v="224"/>
    <x v="33"/>
    <m/>
    <m/>
  </r>
  <r>
    <x v="9"/>
    <x v="13"/>
    <x v="335"/>
    <x v="32"/>
    <m/>
    <m/>
  </r>
  <r>
    <x v="9"/>
    <x v="1"/>
    <x v="290"/>
    <x v="914"/>
    <m/>
    <s v="Washington, Alexandria &amp; Mt. Vernon Electric Railway Co"/>
  </r>
  <r>
    <x v="9"/>
    <x v="1"/>
    <x v="336"/>
    <x v="246"/>
    <m/>
    <s v="The Berkley Street Railway Co."/>
  </r>
  <r>
    <x v="9"/>
    <x v="1"/>
    <x v="291"/>
    <x v="556"/>
    <m/>
    <s v="Piedmont Improvement &amp; Construction Co"/>
  </r>
  <r>
    <x v="9"/>
    <x v="1"/>
    <x v="207"/>
    <x v="798"/>
    <m/>
    <s v="Danville Street Car Co."/>
  </r>
  <r>
    <x v="9"/>
    <x v="1"/>
    <x v="292"/>
    <x v="799"/>
    <m/>
    <s v="Hampton &amp; Old Point Railway Co."/>
  </r>
  <r>
    <x v="9"/>
    <x v="1"/>
    <x v="292"/>
    <x v="164"/>
    <m/>
    <s v="Citizens Railway, Light &amp; Power Co"/>
  </r>
  <r>
    <x v="9"/>
    <x v="1"/>
    <x v="292"/>
    <x v="11"/>
    <m/>
    <s v="Hampton Roads Railway &amp; Electric Co."/>
  </r>
  <r>
    <x v="9"/>
    <x v="1"/>
    <x v="293"/>
    <x v="362"/>
    <m/>
    <s v="Norfolk Street Railroad Co"/>
  </r>
  <r>
    <x v="9"/>
    <x v="1"/>
    <x v="293"/>
    <x v="29"/>
    <m/>
    <s v="Norfolk &amp; Ocean View Railroad Co."/>
  </r>
  <r>
    <x v="9"/>
    <x v="1"/>
    <x v="293"/>
    <x v="801"/>
    <m/>
    <s v="Norfolk &amp; Atlantic Terminal Co"/>
  </r>
  <r>
    <x v="9"/>
    <x v="1"/>
    <x v="293"/>
    <x v="33"/>
    <m/>
    <s v="Bay Shore Terminal Co."/>
  </r>
  <r>
    <x v="9"/>
    <x v="1"/>
    <x v="293"/>
    <x v="80"/>
    <m/>
    <s v="Chesapeake Transit Co."/>
  </r>
  <r>
    <x v="9"/>
    <x v="1"/>
    <x v="18"/>
    <x v="802"/>
    <m/>
    <s v="Lynchburg Traction &amp; Light Co."/>
  </r>
  <r>
    <x v="9"/>
    <x v="1"/>
    <x v="337"/>
    <x v="128"/>
    <m/>
    <s v="Portsmouth Street Railway Co."/>
  </r>
  <r>
    <x v="9"/>
    <x v="1"/>
    <x v="20"/>
    <x v="703"/>
    <m/>
    <s v="Richmond Passenger &amp; Power Co."/>
  </r>
  <r>
    <x v="9"/>
    <x v="1"/>
    <x v="350"/>
    <x v="104"/>
    <m/>
    <s v="Radford Water Power Co."/>
  </r>
  <r>
    <x v="9"/>
    <x v="1"/>
    <x v="294"/>
    <x v="803"/>
    <m/>
    <s v="Roanoke Street Railway Co."/>
  </r>
  <r>
    <x v="9"/>
    <x v="1"/>
    <x v="295"/>
    <x v="48"/>
    <m/>
    <s v="City Street Car Co."/>
  </r>
  <r>
    <x v="9"/>
    <x v="1"/>
    <x v="421"/>
    <x v="8"/>
    <m/>
    <s v="Bluestone Traction Co."/>
  </r>
  <r>
    <x v="9"/>
    <x v="1"/>
    <x v="444"/>
    <x v="12"/>
    <m/>
    <s v="Great Falls &amp; Old Dominion Railroad Co."/>
  </r>
  <r>
    <x v="9"/>
    <x v="1"/>
    <x v="445"/>
    <x v="15"/>
    <m/>
    <m/>
  </r>
  <r>
    <x v="9"/>
    <x v="1"/>
    <x v="446"/>
    <x v="56"/>
    <m/>
    <s v="Tazewell Street Railway Co."/>
  </r>
  <r>
    <x v="9"/>
    <x v="16"/>
    <x v="422"/>
    <x v="28"/>
    <m/>
    <m/>
  </r>
  <r>
    <x v="9"/>
    <x v="16"/>
    <x v="423"/>
    <x v="915"/>
    <m/>
    <m/>
  </r>
  <r>
    <x v="9"/>
    <x v="16"/>
    <x v="424"/>
    <x v="34"/>
    <m/>
    <m/>
  </r>
  <r>
    <x v="9"/>
    <x v="16"/>
    <x v="172"/>
    <x v="916"/>
    <m/>
    <m/>
  </r>
  <r>
    <x v="9"/>
    <x v="16"/>
    <x v="296"/>
    <x v="15"/>
    <m/>
    <m/>
  </r>
  <r>
    <x v="9"/>
    <x v="16"/>
    <x v="175"/>
    <x v="917"/>
    <m/>
    <s v="Pacific Northeast Traction"/>
  </r>
  <r>
    <x v="9"/>
    <x v="16"/>
    <x v="175"/>
    <x v="3"/>
    <m/>
    <s v="PugetSound Traction L&amp;P"/>
  </r>
  <r>
    <x v="9"/>
    <x v="16"/>
    <x v="175"/>
    <x v="25"/>
    <m/>
    <s v="Seattle Munic St.Ry."/>
  </r>
  <r>
    <x v="9"/>
    <x v="16"/>
    <x v="176"/>
    <x v="1"/>
    <m/>
    <s v="Spokane &amp; Inland"/>
  </r>
  <r>
    <x v="9"/>
    <x v="16"/>
    <x v="176"/>
    <x v="918"/>
    <m/>
    <s v="Washingtou Water"/>
  </r>
  <r>
    <x v="9"/>
    <x v="16"/>
    <x v="177"/>
    <x v="919"/>
    <m/>
    <s v="Pacific Traction"/>
  </r>
  <r>
    <x v="9"/>
    <x v="16"/>
    <x v="177"/>
    <x v="920"/>
    <m/>
    <s v="Puget Sound Elec. Ry."/>
  </r>
  <r>
    <x v="9"/>
    <x v="16"/>
    <x v="178"/>
    <x v="20"/>
    <m/>
    <m/>
  </r>
  <r>
    <x v="9"/>
    <x v="16"/>
    <x v="179"/>
    <x v="28"/>
    <m/>
    <m/>
  </r>
  <r>
    <x v="9"/>
    <x v="18"/>
    <x v="186"/>
    <x v="335"/>
    <s v="Electric"/>
    <s v="Wisconsin Traction Light. Heat &amp; Power Co."/>
  </r>
  <r>
    <x v="9"/>
    <x v="18"/>
    <x v="187"/>
    <x v="16"/>
    <s v="Electric"/>
    <m/>
  </r>
  <r>
    <x v="9"/>
    <x v="18"/>
    <x v="188"/>
    <x v="67"/>
    <s v="Electric"/>
    <m/>
  </r>
  <r>
    <x v="9"/>
    <x v="18"/>
    <x v="189"/>
    <x v="532"/>
    <s v="Electric"/>
    <m/>
  </r>
  <r>
    <x v="9"/>
    <x v="18"/>
    <x v="312"/>
    <x v="57"/>
    <s v="Electric"/>
    <m/>
  </r>
  <r>
    <x v="9"/>
    <x v="18"/>
    <x v="447"/>
    <x v="151"/>
    <s v="Electric"/>
    <m/>
  </r>
  <r>
    <x v="9"/>
    <x v="18"/>
    <x v="351"/>
    <x v="16"/>
    <m/>
    <s v="Janesville Street Railway Co."/>
  </r>
  <r>
    <x v="9"/>
    <x v="18"/>
    <x v="313"/>
    <x v="92"/>
    <m/>
    <m/>
  </r>
  <r>
    <x v="9"/>
    <x v="18"/>
    <x v="191"/>
    <x v="144"/>
    <m/>
    <m/>
  </r>
  <r>
    <x v="9"/>
    <x v="18"/>
    <x v="425"/>
    <x v="81"/>
    <s v="Electric"/>
    <s v="Maintowoc &amp; Northenern Traction Co."/>
  </r>
  <r>
    <x v="9"/>
    <x v="18"/>
    <x v="193"/>
    <x v="226"/>
    <s v="Electric"/>
    <m/>
  </r>
  <r>
    <x v="9"/>
    <x v="18"/>
    <x v="195"/>
    <x v="9"/>
    <s v="Electric"/>
    <m/>
  </r>
  <r>
    <x v="9"/>
    <x v="18"/>
    <x v="197"/>
    <x v="277"/>
    <m/>
    <m/>
  </r>
  <r>
    <x v="9"/>
    <x v="18"/>
    <x v="383"/>
    <x v="52"/>
    <m/>
    <m/>
  </r>
  <r>
    <x v="9"/>
    <x v="18"/>
    <x v="405"/>
    <x v="78"/>
    <m/>
    <m/>
  </r>
  <r>
    <x v="9"/>
    <x v="18"/>
    <x v="369"/>
    <x v="31"/>
    <m/>
    <m/>
  </r>
  <r>
    <x v="9"/>
    <x v="18"/>
    <x v="199"/>
    <x v="904"/>
    <m/>
    <m/>
  </r>
  <r>
    <x v="9"/>
    <x v="18"/>
    <x v="199"/>
    <x v="437"/>
    <m/>
    <s v="Milwaukee Light, Heat &amp; Traction Co."/>
  </r>
  <r>
    <x v="10"/>
    <x v="5"/>
    <x v="44"/>
    <x v="41"/>
    <m/>
    <m/>
  </r>
  <r>
    <x v="10"/>
    <x v="5"/>
    <x v="45"/>
    <x v="192"/>
    <m/>
    <m/>
  </r>
  <r>
    <x v="10"/>
    <x v="5"/>
    <x v="47"/>
    <x v="32"/>
    <m/>
    <m/>
  </r>
  <r>
    <x v="10"/>
    <x v="5"/>
    <x v="48"/>
    <x v="25"/>
    <m/>
    <m/>
  </r>
  <r>
    <x v="10"/>
    <x v="5"/>
    <x v="49"/>
    <x v="169"/>
    <m/>
    <m/>
  </r>
  <r>
    <x v="10"/>
    <x v="5"/>
    <x v="50"/>
    <x v="11"/>
    <m/>
    <m/>
  </r>
  <r>
    <x v="10"/>
    <x v="5"/>
    <x v="51"/>
    <x v="592"/>
    <m/>
    <m/>
  </r>
  <r>
    <x v="10"/>
    <x v="5"/>
    <x v="52"/>
    <x v="6"/>
    <m/>
    <m/>
  </r>
  <r>
    <x v="10"/>
    <x v="5"/>
    <x v="53"/>
    <x v="32"/>
    <m/>
    <m/>
  </r>
  <r>
    <x v="10"/>
    <x v="5"/>
    <x v="54"/>
    <x v="16"/>
    <m/>
    <m/>
  </r>
  <r>
    <x v="10"/>
    <x v="7"/>
    <x v="384"/>
    <x v="20"/>
    <m/>
    <s v="Ameilia Beach Co"/>
  </r>
  <r>
    <x v="10"/>
    <x v="7"/>
    <x v="67"/>
    <x v="56"/>
    <m/>
    <s v="Fort Meade Railway Co"/>
  </r>
  <r>
    <x v="10"/>
    <x v="7"/>
    <x v="68"/>
    <x v="563"/>
    <m/>
    <s v="Jacksonville Elec Co"/>
  </r>
  <r>
    <x v="10"/>
    <x v="7"/>
    <x v="448"/>
    <x v="765"/>
    <m/>
    <s v="North Jacksonville Street Rwy"/>
  </r>
  <r>
    <x v="10"/>
    <x v="7"/>
    <x v="69"/>
    <x v="921"/>
    <m/>
    <s v="The Key West Elec Co"/>
  </r>
  <r>
    <x v="10"/>
    <x v="7"/>
    <x v="242"/>
    <x v="22"/>
    <m/>
    <s v="Pensacola Elec Co"/>
  </r>
  <r>
    <x v="10"/>
    <x v="7"/>
    <x v="70"/>
    <x v="922"/>
    <m/>
    <s v="Tampa Elec Co"/>
  </r>
  <r>
    <x v="10"/>
    <x v="7"/>
    <x v="426"/>
    <x v="32"/>
    <m/>
    <s v="Manatee Light A Traction"/>
  </r>
  <r>
    <x v="10"/>
    <x v="7"/>
    <x v="71"/>
    <x v="20"/>
    <m/>
    <s v="Palatka &amp; Heights Rwy Co"/>
  </r>
  <r>
    <x v="10"/>
    <x v="2"/>
    <x v="22"/>
    <x v="2"/>
    <s v="Electric"/>
    <m/>
  </r>
  <r>
    <x v="10"/>
    <x v="2"/>
    <x v="243"/>
    <x v="507"/>
    <s v="Electric"/>
    <m/>
  </r>
  <r>
    <x v="10"/>
    <x v="2"/>
    <x v="23"/>
    <x v="813"/>
    <s v="Electric"/>
    <m/>
  </r>
  <r>
    <x v="10"/>
    <x v="2"/>
    <x v="244"/>
    <x v="31"/>
    <s v="Steam"/>
    <m/>
  </r>
  <r>
    <x v="10"/>
    <x v="2"/>
    <x v="244"/>
    <x v="814"/>
    <s v="Electric"/>
    <m/>
  </r>
  <r>
    <x v="10"/>
    <x v="2"/>
    <x v="30"/>
    <x v="28"/>
    <s v="Horse"/>
    <m/>
  </r>
  <r>
    <x v="10"/>
    <x v="2"/>
    <x v="31"/>
    <x v="21"/>
    <s v="Electric"/>
    <m/>
  </r>
  <r>
    <x v="10"/>
    <x v="2"/>
    <x v="24"/>
    <x v="80"/>
    <s v="Electric"/>
    <m/>
  </r>
  <r>
    <x v="10"/>
    <x v="2"/>
    <x v="25"/>
    <x v="48"/>
    <s v="Electric"/>
    <m/>
  </r>
  <r>
    <x v="10"/>
    <x v="2"/>
    <x v="26"/>
    <x v="923"/>
    <s v="Electric"/>
    <m/>
  </r>
  <r>
    <x v="10"/>
    <x v="2"/>
    <x v="359"/>
    <x v="19"/>
    <s v="Electric"/>
    <m/>
  </r>
  <r>
    <x v="10"/>
    <x v="2"/>
    <x v="317"/>
    <x v="816"/>
    <s v="Horse"/>
    <m/>
  </r>
  <r>
    <x v="10"/>
    <x v="19"/>
    <x v="200"/>
    <x v="924"/>
    <m/>
    <m/>
  </r>
  <r>
    <x v="10"/>
    <x v="19"/>
    <x v="297"/>
    <x v="828"/>
    <m/>
    <m/>
  </r>
  <r>
    <x v="10"/>
    <x v="19"/>
    <x v="201"/>
    <x v="818"/>
    <m/>
    <m/>
  </r>
  <r>
    <x v="10"/>
    <x v="19"/>
    <x v="298"/>
    <x v="440"/>
    <m/>
    <m/>
  </r>
  <r>
    <x v="10"/>
    <x v="19"/>
    <x v="202"/>
    <x v="925"/>
    <m/>
    <m/>
  </r>
  <r>
    <x v="10"/>
    <x v="19"/>
    <x v="203"/>
    <x v="713"/>
    <m/>
    <m/>
  </r>
  <r>
    <x v="10"/>
    <x v="19"/>
    <x v="204"/>
    <x v="20"/>
    <m/>
    <m/>
  </r>
  <r>
    <x v="10"/>
    <x v="19"/>
    <x v="205"/>
    <x v="78"/>
    <m/>
    <m/>
  </r>
  <r>
    <x v="10"/>
    <x v="19"/>
    <x v="206"/>
    <x v="280"/>
    <m/>
    <m/>
  </r>
  <r>
    <x v="10"/>
    <x v="19"/>
    <x v="207"/>
    <x v="5"/>
    <m/>
    <m/>
  </r>
  <r>
    <x v="10"/>
    <x v="19"/>
    <x v="208"/>
    <x v="60"/>
    <m/>
    <m/>
  </r>
  <r>
    <x v="10"/>
    <x v="19"/>
    <x v="209"/>
    <x v="820"/>
    <m/>
    <m/>
  </r>
  <r>
    <x v="10"/>
    <x v="19"/>
    <x v="314"/>
    <x v="926"/>
    <m/>
    <m/>
  </r>
  <r>
    <x v="10"/>
    <x v="19"/>
    <x v="210"/>
    <x v="151"/>
    <m/>
    <m/>
  </r>
  <r>
    <x v="10"/>
    <x v="19"/>
    <x v="211"/>
    <x v="50"/>
    <m/>
    <m/>
  </r>
  <r>
    <x v="10"/>
    <x v="19"/>
    <x v="212"/>
    <x v="927"/>
    <m/>
    <m/>
  </r>
  <r>
    <x v="10"/>
    <x v="19"/>
    <x v="213"/>
    <x v="6"/>
    <m/>
    <m/>
  </r>
  <r>
    <x v="10"/>
    <x v="19"/>
    <x v="68"/>
    <x v="31"/>
    <m/>
    <m/>
  </r>
  <r>
    <x v="10"/>
    <x v="19"/>
    <x v="214"/>
    <x v="928"/>
    <m/>
    <m/>
  </r>
  <r>
    <x v="10"/>
    <x v="19"/>
    <x v="215"/>
    <x v="48"/>
    <m/>
    <m/>
  </r>
  <r>
    <x v="10"/>
    <x v="19"/>
    <x v="216"/>
    <x v="929"/>
    <m/>
    <m/>
  </r>
  <r>
    <x v="10"/>
    <x v="19"/>
    <x v="299"/>
    <x v="569"/>
    <m/>
    <m/>
  </r>
  <r>
    <x v="10"/>
    <x v="19"/>
    <x v="385"/>
    <x v="568"/>
    <m/>
    <m/>
  </r>
  <r>
    <x v="10"/>
    <x v="19"/>
    <x v="308"/>
    <x v="824"/>
    <m/>
    <m/>
  </r>
  <r>
    <x v="10"/>
    <x v="19"/>
    <x v="217"/>
    <x v="5"/>
    <m/>
    <m/>
  </r>
  <r>
    <x v="10"/>
    <x v="19"/>
    <x v="218"/>
    <x v="21"/>
    <m/>
    <m/>
  </r>
  <r>
    <x v="10"/>
    <x v="19"/>
    <x v="407"/>
    <x v="192"/>
    <m/>
    <m/>
  </r>
  <r>
    <x v="10"/>
    <x v="19"/>
    <x v="408"/>
    <x v="22"/>
    <m/>
    <m/>
  </r>
  <r>
    <x v="10"/>
    <x v="19"/>
    <x v="219"/>
    <x v="466"/>
    <m/>
    <m/>
  </r>
  <r>
    <x v="10"/>
    <x v="19"/>
    <x v="282"/>
    <x v="930"/>
    <m/>
    <m/>
  </r>
  <r>
    <x v="10"/>
    <x v="19"/>
    <x v="220"/>
    <x v="825"/>
    <m/>
    <m/>
  </r>
  <r>
    <x v="10"/>
    <x v="19"/>
    <x v="221"/>
    <x v="1"/>
    <m/>
    <m/>
  </r>
  <r>
    <x v="10"/>
    <x v="19"/>
    <x v="222"/>
    <x v="280"/>
    <m/>
    <m/>
  </r>
  <r>
    <x v="10"/>
    <x v="19"/>
    <x v="223"/>
    <x v="12"/>
    <m/>
    <m/>
  </r>
  <r>
    <x v="10"/>
    <x v="19"/>
    <x v="224"/>
    <x v="296"/>
    <m/>
    <m/>
  </r>
  <r>
    <x v="10"/>
    <x v="19"/>
    <x v="225"/>
    <x v="9"/>
    <m/>
    <m/>
  </r>
  <r>
    <x v="10"/>
    <x v="19"/>
    <x v="300"/>
    <x v="10"/>
    <m/>
    <m/>
  </r>
  <r>
    <x v="10"/>
    <x v="19"/>
    <x v="301"/>
    <x v="21"/>
    <m/>
    <m/>
  </r>
  <r>
    <x v="10"/>
    <x v="17"/>
    <x v="180"/>
    <x v="931"/>
    <s v="Electric"/>
    <s v="Union Traction Co"/>
  </r>
  <r>
    <x v="10"/>
    <x v="17"/>
    <x v="449"/>
    <x v="19"/>
    <s v="Electric"/>
    <s v="Angola Railway &amp; Power Co."/>
  </r>
  <r>
    <x v="10"/>
    <x v="17"/>
    <x v="27"/>
    <x v="6"/>
    <s v="Electric"/>
    <s v="Columbus Street Railway &amp; Light Co."/>
  </r>
  <r>
    <x v="10"/>
    <x v="17"/>
    <x v="181"/>
    <x v="720"/>
    <s v="Electric"/>
    <s v="Evansville Electric Railway Co."/>
  </r>
  <r>
    <x v="10"/>
    <x v="17"/>
    <x v="181"/>
    <x v="78"/>
    <s v="Electric"/>
    <s v="Evansville Suburban &amp; Newburg Railway Co."/>
  </r>
  <r>
    <x v="10"/>
    <x v="17"/>
    <x v="182"/>
    <x v="726"/>
    <s v="Electric"/>
    <s v="Fort Wayne &amp; Wabash Valley Traction Co. "/>
  </r>
  <r>
    <x v="10"/>
    <x v="17"/>
    <x v="304"/>
    <x v="313"/>
    <s v="Electric"/>
    <s v="Hammond, Whiting &amp; East Chicago Electric Railway Co"/>
  </r>
  <r>
    <x v="10"/>
    <x v="17"/>
    <x v="183"/>
    <x v="207"/>
    <s v="Electric"/>
    <s v="Indianapolis Traction &amp; Terminal Co."/>
  </r>
  <r>
    <x v="10"/>
    <x v="17"/>
    <x v="183"/>
    <x v="259"/>
    <s v="Electric"/>
    <s v="Indianapolis &amp; Eastern Railway Co."/>
  </r>
  <r>
    <x v="10"/>
    <x v="17"/>
    <x v="183"/>
    <x v="932"/>
    <s v="Electric"/>
    <s v="Indianapolis, Columbus &amp; Southern Traction Co. "/>
  </r>
  <r>
    <x v="10"/>
    <x v="17"/>
    <x v="183"/>
    <x v="281"/>
    <s v="Electric"/>
    <s v="Indianapolis &amp; Martinsville Rapid Transit Co."/>
  </r>
  <r>
    <x v="10"/>
    <x v="17"/>
    <x v="183"/>
    <x v="5"/>
    <s v="Electric"/>
    <s v="Indianapolis Coal Traction Co."/>
  </r>
  <r>
    <x v="10"/>
    <x v="17"/>
    <x v="183"/>
    <x v="707"/>
    <s v="Electric"/>
    <s v="Indianapolis &amp; Northwestern Traction Co"/>
  </r>
  <r>
    <x v="10"/>
    <x v="17"/>
    <x v="183"/>
    <x v="416"/>
    <s v="Electric"/>
    <s v="The Indianapolis &amp; Cincinnati Traction Co"/>
  </r>
  <r>
    <x v="10"/>
    <x v="17"/>
    <x v="305"/>
    <x v="933"/>
    <s v="Electric"/>
    <s v="Kokomo, Marion &amp; Western Traction Co."/>
  </r>
  <r>
    <x v="10"/>
    <x v="17"/>
    <x v="191"/>
    <x v="19"/>
    <s v="Electric"/>
    <s v="Madison Light &amp; Railway Co."/>
  </r>
  <r>
    <x v="10"/>
    <x v="17"/>
    <x v="309"/>
    <x v="832"/>
    <s v="Electric"/>
    <s v="Michigan City Electric Co."/>
  </r>
  <r>
    <x v="10"/>
    <x v="17"/>
    <x v="309"/>
    <x v="19"/>
    <s v="Electric"/>
    <s v="Michigan City Traction Co. "/>
  </r>
  <r>
    <x v="10"/>
    <x v="17"/>
    <x v="310"/>
    <x v="169"/>
    <s v="Electric"/>
    <s v="Muncie, Hartford &amp; Fort Wayne Railway Co."/>
  </r>
  <r>
    <x v="10"/>
    <x v="17"/>
    <x v="311"/>
    <x v="73"/>
    <s v="Electric"/>
    <s v="Louisville &amp; Southern Indiana Traction Co. "/>
  </r>
  <r>
    <x v="10"/>
    <x v="17"/>
    <x v="410"/>
    <x v="833"/>
    <s v="Electric"/>
    <s v="Evansville &amp; Princeton Traction Co."/>
  </r>
  <r>
    <x v="10"/>
    <x v="17"/>
    <x v="20"/>
    <x v="18"/>
    <s v="Electric"/>
    <s v="Richmond Street &amp; Interurban Railway Co."/>
  </r>
  <r>
    <x v="10"/>
    <x v="17"/>
    <x v="184"/>
    <x v="416"/>
    <s v="Electric"/>
    <s v="Northern Indiana Railway Co. "/>
  </r>
  <r>
    <x v="10"/>
    <x v="17"/>
    <x v="184"/>
    <x v="166"/>
    <s v="Electric"/>
    <s v="Southern Michigan Railway Co "/>
  </r>
  <r>
    <x v="10"/>
    <x v="17"/>
    <x v="185"/>
    <x v="934"/>
    <s v="Electric"/>
    <s v="Terre Haute Traction &amp; Light Co. "/>
  </r>
  <r>
    <x v="10"/>
    <x v="17"/>
    <x v="316"/>
    <x v="33"/>
    <s v="Electric"/>
    <s v="Vincennes Citizens’ Street Railway Co."/>
  </r>
  <r>
    <x v="10"/>
    <x v="17"/>
    <x v="428"/>
    <x v="31"/>
    <s v="Electric"/>
    <s v="Winona &amp; Warsaw Railway Co."/>
  </r>
  <r>
    <x v="10"/>
    <x v="17"/>
    <x v="317"/>
    <x v="13"/>
    <s v="Electric"/>
    <s v="Washington Street Railway Co."/>
  </r>
  <r>
    <x v="10"/>
    <x v="21"/>
    <x v="318"/>
    <x v="16"/>
    <s v="Electric"/>
    <m/>
  </r>
  <r>
    <x v="10"/>
    <x v="21"/>
    <x v="138"/>
    <x v="69"/>
    <s v="Electric"/>
    <m/>
  </r>
  <r>
    <x v="10"/>
    <x v="21"/>
    <x v="232"/>
    <x v="835"/>
    <s v="Electric"/>
    <m/>
  </r>
  <r>
    <x v="10"/>
    <x v="21"/>
    <x v="388"/>
    <x v="56"/>
    <s v="Electric"/>
    <m/>
  </r>
  <r>
    <x v="10"/>
    <x v="21"/>
    <x v="228"/>
    <x v="402"/>
    <s v="Electric"/>
    <m/>
  </r>
  <r>
    <x v="10"/>
    <x v="21"/>
    <x v="352"/>
    <x v="725"/>
    <s v="Electric"/>
    <m/>
  </r>
  <r>
    <x v="10"/>
    <x v="21"/>
    <x v="229"/>
    <x v="642"/>
    <s v="Electric"/>
    <m/>
  </r>
  <r>
    <x v="10"/>
    <x v="21"/>
    <x v="389"/>
    <x v="935"/>
    <s v="Electric"/>
    <m/>
  </r>
  <r>
    <x v="10"/>
    <x v="21"/>
    <x v="230"/>
    <x v="837"/>
    <s v="Electric"/>
    <m/>
  </r>
  <r>
    <x v="10"/>
    <x v="21"/>
    <x v="412"/>
    <x v="19"/>
    <s v="Electric"/>
    <m/>
  </r>
  <r>
    <x v="10"/>
    <x v="21"/>
    <x v="233"/>
    <x v="19"/>
    <s v="Electric"/>
    <m/>
  </r>
  <r>
    <x v="10"/>
    <x v="21"/>
    <x v="360"/>
    <x v="838"/>
    <s v="Electric"/>
    <m/>
  </r>
  <r>
    <x v="10"/>
    <x v="21"/>
    <x v="234"/>
    <x v="21"/>
    <s v="Electric"/>
    <m/>
  </r>
  <r>
    <x v="10"/>
    <x v="21"/>
    <x v="235"/>
    <x v="8"/>
    <s v="Electric"/>
    <m/>
  </r>
  <r>
    <x v="10"/>
    <x v="21"/>
    <x v="319"/>
    <x v="188"/>
    <s v="Electric"/>
    <m/>
  </r>
  <r>
    <x v="10"/>
    <x v="21"/>
    <x v="236"/>
    <x v="32"/>
    <s v="Electric"/>
    <m/>
  </r>
  <r>
    <x v="10"/>
    <x v="21"/>
    <x v="390"/>
    <x v="19"/>
    <s v="Electric"/>
    <m/>
  </r>
  <r>
    <x v="10"/>
    <x v="21"/>
    <x v="237"/>
    <x v="4"/>
    <s v="Electric"/>
    <m/>
  </r>
  <r>
    <x v="10"/>
    <x v="21"/>
    <x v="231"/>
    <x v="659"/>
    <s v="Electric"/>
    <m/>
  </r>
  <r>
    <x v="10"/>
    <x v="21"/>
    <x v="320"/>
    <x v="58"/>
    <s v="Electric"/>
    <m/>
  </r>
  <r>
    <x v="10"/>
    <x v="21"/>
    <x v="238"/>
    <x v="74"/>
    <s v="Electric"/>
    <m/>
  </r>
  <r>
    <x v="10"/>
    <x v="21"/>
    <x v="238"/>
    <x v="67"/>
    <s v="Steam"/>
    <m/>
  </r>
  <r>
    <x v="10"/>
    <x v="4"/>
    <x v="37"/>
    <x v="50"/>
    <m/>
    <m/>
  </r>
  <r>
    <x v="10"/>
    <x v="4"/>
    <x v="429"/>
    <x v="41"/>
    <m/>
    <m/>
  </r>
  <r>
    <x v="10"/>
    <x v="4"/>
    <x v="372"/>
    <x v="74"/>
    <m/>
    <s v=" Lexington &amp; Interurban Railways Co"/>
  </r>
  <r>
    <x v="10"/>
    <x v="4"/>
    <x v="339"/>
    <x v="726"/>
    <s v="Electric"/>
    <s v="LOUISVILLE STREET RAILWAY SYSTEM(electricity)"/>
  </r>
  <r>
    <x v="10"/>
    <x v="4"/>
    <x v="339"/>
    <x v="6"/>
    <m/>
    <s v="Kentucky &amp; Indiana Bridge &amp; Railroad Co."/>
  </r>
  <r>
    <x v="10"/>
    <x v="4"/>
    <x v="339"/>
    <x v="69"/>
    <m/>
    <s v="Louisville &amp; Eastern Railroad Co"/>
  </r>
  <r>
    <x v="10"/>
    <x v="4"/>
    <x v="340"/>
    <x v="151"/>
    <m/>
    <m/>
  </r>
  <r>
    <x v="10"/>
    <x v="4"/>
    <x v="341"/>
    <x v="41"/>
    <m/>
    <m/>
  </r>
  <r>
    <x v="10"/>
    <x v="4"/>
    <x v="342"/>
    <x v="93"/>
    <m/>
    <m/>
  </r>
  <r>
    <x v="10"/>
    <x v="4"/>
    <x v="430"/>
    <x v="56"/>
    <m/>
    <m/>
  </r>
  <r>
    <x v="10"/>
    <x v="10"/>
    <x v="290"/>
    <x v="19"/>
    <m/>
    <s v="Alexandria Electric Railways Co."/>
  </r>
  <r>
    <x v="10"/>
    <x v="10"/>
    <x v="79"/>
    <x v="19"/>
    <m/>
    <s v="Baton Rouge Electric &amp; Gas Co."/>
  </r>
  <r>
    <x v="10"/>
    <x v="10"/>
    <x v="78"/>
    <x v="21"/>
    <m/>
    <s v="Lake Charles Street Railway Co."/>
  </r>
  <r>
    <x v="10"/>
    <x v="10"/>
    <x v="76"/>
    <x v="727"/>
    <m/>
    <s v="New Orleans Railway &amp; Light Co."/>
  </r>
  <r>
    <x v="10"/>
    <x v="10"/>
    <x v="76"/>
    <x v="28"/>
    <m/>
    <s v="Algiers Railway &amp; Lighting Co."/>
  </r>
  <r>
    <x v="10"/>
    <x v="10"/>
    <x v="77"/>
    <x v="32"/>
    <m/>
    <s v="Shreveport Traction Co."/>
  </r>
  <r>
    <x v="10"/>
    <x v="8"/>
    <x v="73"/>
    <x v="936"/>
    <s v="Electric"/>
    <s v="The United Railways &amp; Electric Co. of Baltimore"/>
  </r>
  <r>
    <x v="10"/>
    <x v="8"/>
    <x v="73"/>
    <x v="41"/>
    <s v="Electric"/>
    <s v="Baltimore &amp; Ohio Railroad Co."/>
  </r>
  <r>
    <x v="10"/>
    <x v="8"/>
    <x v="391"/>
    <x v="24"/>
    <s v="Electric"/>
    <s v="The Baltimore &amp; Bel Air Electric Railway Co"/>
  </r>
  <r>
    <x v="10"/>
    <x v="8"/>
    <x v="391"/>
    <x v="69"/>
    <s v="Electric"/>
    <s v="Bel Air &amp; Havre-de-Grace Railway &amp; Power Co."/>
  </r>
  <r>
    <x v="10"/>
    <x v="8"/>
    <x v="75"/>
    <x v="6"/>
    <s v="Electric"/>
    <s v="Cumberland Electric Railway Co"/>
  </r>
  <r>
    <x v="10"/>
    <x v="8"/>
    <x v="75"/>
    <x v="167"/>
    <s v="Electric"/>
    <s v="Cumberland &amp; Westernport Electric Railway Co."/>
  </r>
  <r>
    <x v="10"/>
    <x v="8"/>
    <x v="246"/>
    <x v="23"/>
    <s v="Electric"/>
    <s v="Frederick &amp; Middletown Railway Co"/>
  </r>
  <r>
    <x v="10"/>
    <x v="8"/>
    <x v="246"/>
    <x v="25"/>
    <s v="Electric"/>
    <s v="Myersville &amp; Catoctin Railway Co"/>
  </r>
  <r>
    <x v="10"/>
    <x v="8"/>
    <x v="247"/>
    <x v="53"/>
    <s v="Electric"/>
    <s v="Hagerstown Railway Co"/>
  </r>
  <r>
    <x v="10"/>
    <x v="8"/>
    <x v="247"/>
    <x v="28"/>
    <s v="Electric"/>
    <s v="Hagerstown &amp; Northern Railroad Co"/>
  </r>
  <r>
    <x v="10"/>
    <x v="8"/>
    <x v="247"/>
    <x v="78"/>
    <s v="Electric"/>
    <s v="Hagerstown &amp; Boonsboro Railway Co"/>
  </r>
  <r>
    <x v="10"/>
    <x v="8"/>
    <x v="450"/>
    <x v="637"/>
    <s v="Electric"/>
    <s v="Kensington Railway Co"/>
  </r>
  <r>
    <x v="10"/>
    <x v="8"/>
    <x v="431"/>
    <x v="839"/>
    <s v="Electric"/>
    <s v="Westernport &amp; Lonaconing Railway Co."/>
  </r>
  <r>
    <x v="10"/>
    <x v="9"/>
    <x v="32"/>
    <x v="19"/>
    <m/>
    <m/>
  </r>
  <r>
    <x v="10"/>
    <x v="9"/>
    <x v="32"/>
    <x v="67"/>
    <m/>
    <m/>
  </r>
  <r>
    <x v="10"/>
    <x v="9"/>
    <x v="32"/>
    <x v="937"/>
    <m/>
    <m/>
  </r>
  <r>
    <x v="10"/>
    <x v="9"/>
    <x v="32"/>
    <x v="841"/>
    <m/>
    <m/>
  </r>
  <r>
    <x v="10"/>
    <x v="9"/>
    <x v="32"/>
    <x v="294"/>
    <m/>
    <m/>
  </r>
  <r>
    <x v="10"/>
    <x v="9"/>
    <x v="32"/>
    <x v="23"/>
    <m/>
    <m/>
  </r>
  <r>
    <x v="10"/>
    <x v="9"/>
    <x v="32"/>
    <x v="5"/>
    <m/>
    <m/>
  </r>
  <r>
    <x v="10"/>
    <x v="9"/>
    <x v="32"/>
    <x v="81"/>
    <m/>
    <m/>
  </r>
  <r>
    <x v="10"/>
    <x v="9"/>
    <x v="32"/>
    <x v="938"/>
    <m/>
    <m/>
  </r>
  <r>
    <x v="10"/>
    <x v="9"/>
    <x v="32"/>
    <x v="603"/>
    <m/>
    <m/>
  </r>
  <r>
    <x v="10"/>
    <x v="9"/>
    <x v="32"/>
    <x v="420"/>
    <m/>
    <m/>
  </r>
  <r>
    <x v="10"/>
    <x v="9"/>
    <x v="32"/>
    <x v="157"/>
    <m/>
    <m/>
  </r>
  <r>
    <x v="10"/>
    <x v="9"/>
    <x v="32"/>
    <x v="22"/>
    <m/>
    <m/>
  </r>
  <r>
    <x v="10"/>
    <x v="9"/>
    <x v="32"/>
    <x v="939"/>
    <m/>
    <m/>
  </r>
  <r>
    <x v="10"/>
    <x v="9"/>
    <x v="32"/>
    <x v="31"/>
    <m/>
    <m/>
  </r>
  <r>
    <x v="10"/>
    <x v="9"/>
    <x v="32"/>
    <x v="80"/>
    <m/>
    <m/>
  </r>
  <r>
    <x v="10"/>
    <x v="9"/>
    <x v="32"/>
    <x v="146"/>
    <m/>
    <m/>
  </r>
  <r>
    <x v="10"/>
    <x v="9"/>
    <x v="32"/>
    <x v="57"/>
    <m/>
    <m/>
  </r>
  <r>
    <x v="10"/>
    <x v="9"/>
    <x v="32"/>
    <x v="721"/>
    <m/>
    <m/>
  </r>
  <r>
    <x v="10"/>
    <x v="9"/>
    <x v="32"/>
    <x v="220"/>
    <m/>
    <m/>
  </r>
  <r>
    <x v="10"/>
    <x v="9"/>
    <x v="32"/>
    <x v="9"/>
    <m/>
    <m/>
  </r>
  <r>
    <x v="10"/>
    <x v="9"/>
    <x v="32"/>
    <x v="41"/>
    <m/>
    <m/>
  </r>
  <r>
    <x v="10"/>
    <x v="9"/>
    <x v="32"/>
    <x v="16"/>
    <m/>
    <m/>
  </r>
  <r>
    <x v="10"/>
    <x v="9"/>
    <x v="32"/>
    <x v="167"/>
    <m/>
    <m/>
  </r>
  <r>
    <x v="10"/>
    <x v="9"/>
    <x v="32"/>
    <x v="420"/>
    <m/>
    <m/>
  </r>
  <r>
    <x v="10"/>
    <x v="9"/>
    <x v="32"/>
    <x v="23"/>
    <m/>
    <m/>
  </r>
  <r>
    <x v="10"/>
    <x v="9"/>
    <x v="32"/>
    <x v="34"/>
    <m/>
    <m/>
  </r>
  <r>
    <x v="10"/>
    <x v="9"/>
    <x v="32"/>
    <x v="31"/>
    <m/>
    <m/>
  </r>
  <r>
    <x v="10"/>
    <x v="9"/>
    <x v="32"/>
    <x v="159"/>
    <m/>
    <m/>
  </r>
  <r>
    <x v="10"/>
    <x v="9"/>
    <x v="32"/>
    <x v="32"/>
    <m/>
    <m/>
  </r>
  <r>
    <x v="10"/>
    <x v="9"/>
    <x v="32"/>
    <x v="293"/>
    <m/>
    <m/>
  </r>
  <r>
    <x v="10"/>
    <x v="9"/>
    <x v="32"/>
    <x v="23"/>
    <m/>
    <m/>
  </r>
  <r>
    <x v="10"/>
    <x v="9"/>
    <x v="32"/>
    <x v="16"/>
    <m/>
    <m/>
  </r>
  <r>
    <x v="10"/>
    <x v="9"/>
    <x v="32"/>
    <x v="422"/>
    <m/>
    <m/>
  </r>
  <r>
    <x v="10"/>
    <x v="3"/>
    <x v="32"/>
    <x v="20"/>
    <m/>
    <s v="Clinton Street Railway Co."/>
  </r>
  <r>
    <x v="10"/>
    <x v="3"/>
    <x v="32"/>
    <x v="31"/>
    <m/>
    <s v="Hannibal Railway Co."/>
  </r>
  <r>
    <x v="10"/>
    <x v="3"/>
    <x v="33"/>
    <x v="940"/>
    <m/>
    <s v="Kansas City Railway &amp; Light Co."/>
  </r>
  <r>
    <x v="10"/>
    <x v="3"/>
    <x v="33"/>
    <x v="57"/>
    <m/>
    <s v="The Kansas City, Lawrence k Topeka Railway Co."/>
  </r>
  <r>
    <x v="10"/>
    <x v="3"/>
    <x v="33"/>
    <x v="422"/>
    <m/>
    <s v="Kansas City &amp; St. Joseph Electric Railroad Co."/>
  </r>
  <r>
    <x v="10"/>
    <x v="3"/>
    <x v="33"/>
    <x v="10"/>
    <m/>
    <s v="Kansas City &amp; Olathe Electric Railway Co."/>
  </r>
  <r>
    <x v="10"/>
    <x v="3"/>
    <x v="33"/>
    <x v="45"/>
    <m/>
    <s v="Kansas City k Bonner Springs Railway Co"/>
  </r>
  <r>
    <x v="10"/>
    <x v="3"/>
    <x v="33"/>
    <x v="9"/>
    <m/>
    <s v="Kansas City—Western Railway."/>
  </r>
  <r>
    <x v="10"/>
    <x v="3"/>
    <x v="33"/>
    <x v="22"/>
    <m/>
    <s v="The Missouri &amp; Kansas Internrban Railway Co."/>
  </r>
  <r>
    <x v="10"/>
    <x v="3"/>
    <x v="323"/>
    <x v="220"/>
    <m/>
    <s v="St Joseph Railway, Light, Heat &amp; Power Co."/>
  </r>
  <r>
    <x v="10"/>
    <x v="3"/>
    <x v="324"/>
    <x v="339"/>
    <m/>
    <s v="Southwest Missouri Electric Railway Co"/>
  </r>
  <r>
    <x v="10"/>
    <x v="3"/>
    <x v="250"/>
    <x v="87"/>
    <m/>
    <s v="Sedalia Transit Co."/>
  </r>
  <r>
    <x v="10"/>
    <x v="3"/>
    <x v="224"/>
    <x v="532"/>
    <m/>
    <s v="Springfield Railway &amp; Light Co."/>
  </r>
  <r>
    <x v="10"/>
    <x v="3"/>
    <x v="224"/>
    <x v="35"/>
    <m/>
    <s v="KICK A POO TRANSIT CO."/>
  </r>
  <r>
    <x v="10"/>
    <x v="3"/>
    <x v="325"/>
    <x v="10"/>
    <m/>
    <s v="Cape Girardeau &amp; Jackson Railroad Co."/>
  </r>
  <r>
    <x v="10"/>
    <x v="3"/>
    <x v="361"/>
    <x v="17"/>
    <m/>
    <s v="Carrollton Electric Railway Co."/>
  </r>
  <r>
    <x v="10"/>
    <x v="3"/>
    <x v="373"/>
    <x v="845"/>
    <m/>
    <s v="St. Francis County Electric Railroad Co."/>
  </r>
  <r>
    <x v="10"/>
    <x v="3"/>
    <x v="393"/>
    <x v="16"/>
    <m/>
    <s v="Missouri Water, Light &amp; Traction Co."/>
  </r>
  <r>
    <x v="10"/>
    <x v="3"/>
    <x v="344"/>
    <x v="941"/>
    <m/>
    <m/>
  </r>
  <r>
    <x v="10"/>
    <x v="26"/>
    <x v="432"/>
    <x v="626"/>
    <m/>
    <s v="State of North Dakota Electric Railway"/>
  </r>
  <r>
    <x v="10"/>
    <x v="26"/>
    <x v="433"/>
    <x v="78"/>
    <m/>
    <s v="Fargo &amp; Moorhead Street Railway Co."/>
  </r>
  <r>
    <x v="10"/>
    <x v="0"/>
    <x v="451"/>
    <x v="8"/>
    <m/>
    <s v="Five Mile Beach Electric Railway Co."/>
  </r>
  <r>
    <x v="10"/>
    <x v="0"/>
    <x v="0"/>
    <x v="850"/>
    <m/>
    <s v="Altantic Coast Electric Railroad"/>
  </r>
  <r>
    <x v="10"/>
    <x v="0"/>
    <x v="0"/>
    <x v="56"/>
    <m/>
    <s v="Asbury Park &amp; Sea Glet Railroad"/>
  </r>
  <r>
    <x v="10"/>
    <x v="0"/>
    <x v="1"/>
    <x v="1"/>
    <m/>
    <s v="West Jersey &amp; Seashore R. R. Co"/>
  </r>
  <r>
    <x v="10"/>
    <x v="0"/>
    <x v="1"/>
    <x v="12"/>
    <m/>
    <s v="Alantie City Electric Railways"/>
  </r>
  <r>
    <x v="10"/>
    <x v="0"/>
    <x v="252"/>
    <x v="18"/>
    <m/>
    <s v="The Bridgeton &amp; Milliville Traction Co"/>
  </r>
  <r>
    <x v="10"/>
    <x v="0"/>
    <x v="138"/>
    <x v="209"/>
    <m/>
    <s v="People's Traction Co"/>
  </r>
  <r>
    <x v="10"/>
    <x v="0"/>
    <x v="3"/>
    <x v="942"/>
    <m/>
    <s v="Camden &amp; Suburban Railway"/>
  </r>
  <r>
    <x v="10"/>
    <x v="0"/>
    <x v="4"/>
    <x v="853"/>
    <m/>
    <s v="Ocrean Street Passenger Railway Co."/>
  </r>
  <r>
    <x v="10"/>
    <x v="0"/>
    <x v="4"/>
    <x v="943"/>
    <m/>
    <s v="Cape May, Delaware Bay &amp; Sewell's Point Railroad"/>
  </r>
  <r>
    <x v="10"/>
    <x v="0"/>
    <x v="362"/>
    <x v="854"/>
    <m/>
    <s v="The New Jersey &amp; Hudson River Railway &amp; Ferry Co"/>
  </r>
  <r>
    <x v="10"/>
    <x v="0"/>
    <x v="254"/>
    <x v="19"/>
    <m/>
    <s v="Hoboken Maunfacturers Railroads Co."/>
  </r>
  <r>
    <x v="10"/>
    <x v="0"/>
    <x v="8"/>
    <x v="29"/>
    <m/>
    <s v="Jersey Central Tracation Co"/>
  </r>
  <r>
    <x v="10"/>
    <x v="0"/>
    <x v="353"/>
    <x v="856"/>
    <m/>
    <s v="Long Branch Electric Railway Co."/>
  </r>
  <r>
    <x v="10"/>
    <x v="0"/>
    <x v="374"/>
    <x v="22"/>
    <m/>
    <s v="Barllingten County Traction Co"/>
  </r>
  <r>
    <x v="10"/>
    <x v="0"/>
    <x v="10"/>
    <x v="857"/>
    <m/>
    <s v="Mount Holly Street Rilway"/>
  </r>
  <r>
    <x v="10"/>
    <x v="0"/>
    <x v="7"/>
    <x v="944"/>
    <m/>
    <s v="Public Service Corporation of New Jersey"/>
  </r>
  <r>
    <x v="10"/>
    <x v="0"/>
    <x v="7"/>
    <x v="859"/>
    <m/>
    <s v="Newark Passsenger Railway Co."/>
  </r>
  <r>
    <x v="10"/>
    <x v="0"/>
    <x v="7"/>
    <x v="860"/>
    <m/>
    <s v="Passaic &amp; Newark Electric Traction Co"/>
  </r>
  <r>
    <x v="10"/>
    <x v="0"/>
    <x v="7"/>
    <x v="945"/>
    <m/>
    <s v="The Newark &amp; South Orange Railway Co"/>
  </r>
  <r>
    <x v="10"/>
    <x v="0"/>
    <x v="7"/>
    <x v="946"/>
    <m/>
    <s v="Jersey City, Hoboken &amp; Pateson Street Railways Co"/>
  </r>
  <r>
    <x v="10"/>
    <x v="0"/>
    <x v="7"/>
    <x v="10"/>
    <m/>
    <s v="The Newark &amp; South Orange Railway Co"/>
  </r>
  <r>
    <x v="10"/>
    <x v="0"/>
    <x v="327"/>
    <x v="593"/>
    <m/>
    <s v="Ocrean City Electric Railway Co."/>
  </r>
  <r>
    <x v="10"/>
    <x v="0"/>
    <x v="327"/>
    <x v="947"/>
    <m/>
    <s v="Camden &amp; Suburban Railway"/>
  </r>
  <r>
    <x v="10"/>
    <x v="0"/>
    <x v="327"/>
    <x v="416"/>
    <m/>
    <s v="Burnswick Traction Co"/>
  </r>
  <r>
    <x v="10"/>
    <x v="0"/>
    <x v="327"/>
    <x v="586"/>
    <m/>
    <s v="Camden , Glouchester &amp; Woodbury Railway Co."/>
  </r>
  <r>
    <x v="10"/>
    <x v="0"/>
    <x v="12"/>
    <x v="17"/>
    <m/>
    <s v="Orange Mountain Traction cO"/>
  </r>
  <r>
    <x v="10"/>
    <x v="0"/>
    <x v="14"/>
    <x v="948"/>
    <m/>
    <s v="Phillpsburg Horse Car Railraod Co"/>
  </r>
  <r>
    <x v="10"/>
    <x v="0"/>
    <x v="258"/>
    <x v="596"/>
    <m/>
    <s v="Atlantic Highland, Red Bank &amp; Long Branch Electric Railway Co."/>
  </r>
  <r>
    <x v="10"/>
    <x v="0"/>
    <x v="16"/>
    <x v="1"/>
    <m/>
    <s v="Hudson River Traction Co"/>
  </r>
  <r>
    <x v="10"/>
    <x v="0"/>
    <x v="17"/>
    <x v="173"/>
    <m/>
    <s v="Trenton Street Railway Co"/>
  </r>
  <r>
    <x v="10"/>
    <x v="0"/>
    <x v="17"/>
    <x v="949"/>
    <m/>
    <s v="Meror County Traction Co"/>
  </r>
  <r>
    <x v="10"/>
    <x v="0"/>
    <x v="17"/>
    <x v="23"/>
    <m/>
    <s v="Trenton Lawreacvlle &amp; Prlnenton Railroad Co"/>
  </r>
  <r>
    <x v="10"/>
    <x v="0"/>
    <x v="17"/>
    <x v="113"/>
    <m/>
    <s v="New Jensey &amp; Penneyliania Traction Co"/>
  </r>
  <r>
    <x v="10"/>
    <x v="0"/>
    <x v="17"/>
    <x v="73"/>
    <m/>
    <s v="Trenton &amp; New Brunwich Railroad"/>
  </r>
  <r>
    <x v="10"/>
    <x v="0"/>
    <x v="17"/>
    <x v="9"/>
    <m/>
    <s v="Trenton, Lakewood &amp; Atantic Railway Co."/>
  </r>
  <r>
    <x v="10"/>
    <x v="11"/>
    <x v="28"/>
    <x v="864"/>
    <s v="Electric"/>
    <s v="United Traction Co."/>
  </r>
  <r>
    <x v="10"/>
    <x v="11"/>
    <x v="81"/>
    <x v="866"/>
    <s v="Electric"/>
    <s v="Auburn &amp; Syracuse Electric Railroad Co. "/>
  </r>
  <r>
    <x v="10"/>
    <x v="11"/>
    <x v="82"/>
    <x v="133"/>
    <s v="Electric"/>
    <s v="Babylon Railroad Co."/>
  </r>
  <r>
    <x v="10"/>
    <x v="11"/>
    <x v="345"/>
    <x v="23"/>
    <s v="Electric"/>
    <s v="The Ballston Terminal Railroad Co."/>
  </r>
  <r>
    <x v="10"/>
    <x v="11"/>
    <x v="330"/>
    <x v="336"/>
    <s v="Electric"/>
    <s v="Buffalo, Bellevue &amp; Lancaster Railway Co."/>
  </r>
  <r>
    <x v="10"/>
    <x v="11"/>
    <x v="83"/>
    <x v="950"/>
    <s v="Electric"/>
    <s v="Binghamton Railroad Co. "/>
  </r>
  <r>
    <x v="10"/>
    <x v="11"/>
    <x v="84"/>
    <x v="951"/>
    <s v="Electric"/>
    <s v="Brooklyn Rapid Transit Co."/>
  </r>
  <r>
    <x v="10"/>
    <x v="11"/>
    <x v="84"/>
    <x v="744"/>
    <s v="Electric"/>
    <s v="Coney Island &amp; Brooklyn R. R. Co."/>
  </r>
  <r>
    <x v="10"/>
    <x v="11"/>
    <x v="84"/>
    <x v="35"/>
    <s v="Electric"/>
    <s v="Van Brunt St. &amp; Erie Basin R. R. Co."/>
  </r>
  <r>
    <x v="10"/>
    <x v="11"/>
    <x v="85"/>
    <x v="952"/>
    <s v="Electric"/>
    <s v="International Traction Co."/>
  </r>
  <r>
    <x v="10"/>
    <x v="11"/>
    <x v="85"/>
    <x v="519"/>
    <s v="Electric"/>
    <s v="Buffalo Railway Co."/>
  </r>
  <r>
    <x v="10"/>
    <x v="11"/>
    <x v="85"/>
    <x v="22"/>
    <s v="Electric"/>
    <s v="Buffalo Southern Railway Co."/>
  </r>
  <r>
    <x v="10"/>
    <x v="11"/>
    <x v="85"/>
    <x v="953"/>
    <s v="Electric"/>
    <s v="Buffalo &amp; Depew Railway Co. "/>
  </r>
  <r>
    <x v="10"/>
    <x v="11"/>
    <x v="86"/>
    <x v="9"/>
    <s v="Electric"/>
    <s v="Canandigua Electric Light &amp; Railroad Co."/>
  </r>
  <r>
    <x v="10"/>
    <x v="11"/>
    <x v="376"/>
    <x v="25"/>
    <s v="Electric"/>
    <s v="Catskill Electric Railway Co."/>
  </r>
  <r>
    <x v="10"/>
    <x v="11"/>
    <x v="87"/>
    <x v="17"/>
    <s v="Horse"/>
    <s v="Pelham Park Railroad Co."/>
  </r>
  <r>
    <x v="10"/>
    <x v="11"/>
    <x v="87"/>
    <x v="56"/>
    <s v="Horse"/>
    <s v="City Island Railroad"/>
  </r>
  <r>
    <x v="10"/>
    <x v="11"/>
    <x v="260"/>
    <x v="749"/>
    <s v="Electric"/>
    <s v="The Cohoes City Railway Co."/>
  </r>
  <r>
    <x v="10"/>
    <x v="11"/>
    <x v="346"/>
    <x v="394"/>
    <s v="Electric"/>
    <s v="Corning &amp; Painted Street Railway"/>
  </r>
  <r>
    <x v="10"/>
    <x v="11"/>
    <x v="88"/>
    <x v="23"/>
    <s v="Electric"/>
    <s v="Cortland &amp; Homer Horse Railroad Co."/>
  </r>
  <r>
    <x v="10"/>
    <x v="11"/>
    <x v="363"/>
    <x v="16"/>
    <s v="Electric"/>
    <s v="Buffalo, Dunkirk &amp; Western Railroad Co."/>
  </r>
  <r>
    <x v="10"/>
    <x v="11"/>
    <x v="90"/>
    <x v="676"/>
    <s v="Electric"/>
    <s v="Elmira Water, Light &amp; Railroad Co."/>
  </r>
  <r>
    <x v="10"/>
    <x v="11"/>
    <x v="90"/>
    <x v="250"/>
    <s v="Electric"/>
    <s v="Elminra &amp; Seneca Lake Railway Co."/>
  </r>
  <r>
    <x v="10"/>
    <x v="11"/>
    <x v="91"/>
    <x v="677"/>
    <s v="Electric"/>
    <s v="Citizens' Street Railroad Co."/>
  </r>
  <r>
    <x v="10"/>
    <x v="11"/>
    <x v="91"/>
    <x v="751"/>
    <s v="Electric"/>
    <s v="Fishkill Electric Railway Co. "/>
  </r>
  <r>
    <x v="10"/>
    <x v="11"/>
    <x v="93"/>
    <x v="871"/>
    <s v="Electric"/>
    <s v="Dunkirk &amp; Fredonia Railroad Co."/>
  </r>
  <r>
    <x v="10"/>
    <x v="11"/>
    <x v="94"/>
    <x v="625"/>
    <s v="Horse"/>
    <s v="Fulton &amp; Oswego Falls Street Railway Co. "/>
  </r>
  <r>
    <x v="10"/>
    <x v="11"/>
    <x v="261"/>
    <x v="346"/>
    <s v="Electric"/>
    <s v="Geneva, Waterloo, Seneca Falls &amp; Cayuga Lake Traction Co."/>
  </r>
  <r>
    <x v="10"/>
    <x v="11"/>
    <x v="95"/>
    <x v="872"/>
    <s v="Electric"/>
    <s v="Hudson Valley Railway"/>
  </r>
  <r>
    <x v="10"/>
    <x v="11"/>
    <x v="96"/>
    <x v="704"/>
    <s v="Electric"/>
    <s v="Fonda, Johnstown &amp; Gloversville Railroad Co."/>
  </r>
  <r>
    <x v="10"/>
    <x v="11"/>
    <x v="96"/>
    <x v="753"/>
    <s v="Electric"/>
    <s v="The Aldrondack Lakes' Traction Co.4.65"/>
  </r>
  <r>
    <x v="10"/>
    <x v="11"/>
    <x v="365"/>
    <x v="201"/>
    <s v="Electric"/>
    <s v="Hamburg Railway Co."/>
  </r>
  <r>
    <x v="10"/>
    <x v="11"/>
    <x v="415"/>
    <x v="754"/>
    <s v="Electric"/>
    <s v="The New York &amp; Staten Island Traction Co."/>
  </r>
  <r>
    <x v="10"/>
    <x v="11"/>
    <x v="366"/>
    <x v="121"/>
    <s v="Electric"/>
    <s v="Lime &amp; Honeoye Falls Electric Light &amp; Railroad Co."/>
  </r>
  <r>
    <x v="10"/>
    <x v="11"/>
    <x v="262"/>
    <x v="21"/>
    <s v="Electric"/>
    <s v="Bennington &amp; Hoosick Valley Railway Co."/>
  </r>
  <r>
    <x v="10"/>
    <x v="11"/>
    <x v="97"/>
    <x v="231"/>
    <s v="Electric"/>
    <s v="The Hornellsville Electric Railway Co."/>
  </r>
  <r>
    <x v="10"/>
    <x v="11"/>
    <x v="97"/>
    <x v="531"/>
    <s v="Electric"/>
    <s v="Hornellsville &amp; Canisteo Railway Co."/>
  </r>
  <r>
    <x v="10"/>
    <x v="11"/>
    <x v="98"/>
    <x v="874"/>
    <s v="Electric"/>
    <s v="Albany &amp; Hudson Railway &amp; Power Co. "/>
  </r>
  <r>
    <x v="10"/>
    <x v="11"/>
    <x v="99"/>
    <x v="214"/>
    <s v="Electric"/>
    <s v="Huntington Railroad Co."/>
  </r>
  <r>
    <x v="10"/>
    <x v="11"/>
    <x v="100"/>
    <x v="573"/>
    <s v="Electric"/>
    <s v="Ithaca Street Railway Co."/>
  </r>
  <r>
    <x v="10"/>
    <x v="11"/>
    <x v="452"/>
    <x v="954"/>
    <s v="Electric"/>
    <s v="Long Island Electric Railway Co. "/>
  </r>
  <r>
    <x v="10"/>
    <x v="11"/>
    <x v="101"/>
    <x v="875"/>
    <s v="Electric"/>
    <s v="The Jamestown Street Railway Co."/>
  </r>
  <r>
    <x v="10"/>
    <x v="11"/>
    <x v="101"/>
    <x v="955"/>
    <s v="Electric"/>
    <s v="Chautauqua Traction Co."/>
  </r>
  <r>
    <x v="10"/>
    <x v="11"/>
    <x v="101"/>
    <x v="67"/>
    <s v="Electric"/>
    <s v="Warreu &amp; Jamestown Street Railway Co. "/>
  </r>
  <r>
    <x v="10"/>
    <x v="11"/>
    <x v="102"/>
    <x v="195"/>
    <s v="Electric"/>
    <s v="Kingston Consolidated Railroad Co."/>
  </r>
  <r>
    <x v="10"/>
    <x v="11"/>
    <x v="263"/>
    <x v="466"/>
    <s v="Electric"/>
    <s v="Lewiston &amp; Yongston Frontier Railroad Co."/>
  </r>
  <r>
    <x v="10"/>
    <x v="11"/>
    <x v="434"/>
    <x v="56"/>
    <s v="Electric"/>
    <s v="Liberty &amp; Jeffersonville Electric Railway Co. "/>
  </r>
  <r>
    <x v="10"/>
    <x v="11"/>
    <x v="416"/>
    <x v="28"/>
    <s v="Electric"/>
    <s v="Great South Bay Ferry Co. "/>
  </r>
  <r>
    <x v="10"/>
    <x v="11"/>
    <x v="106"/>
    <x v="683"/>
    <s v="Electric"/>
    <s v="New York &amp; Queens County Railway Co."/>
  </r>
  <r>
    <x v="10"/>
    <x v="11"/>
    <x v="106"/>
    <x v="956"/>
    <s v="Electric"/>
    <s v="The New York &amp; Long Island Traction Co."/>
  </r>
  <r>
    <x v="10"/>
    <x v="11"/>
    <x v="107"/>
    <x v="755"/>
    <s v="Electric"/>
    <s v="The Wallkill Transit"/>
  </r>
  <r>
    <x v="10"/>
    <x v="11"/>
    <x v="109"/>
    <x v="876"/>
    <s v="Electric"/>
    <s v="Orange County Tracction Co."/>
  </r>
  <r>
    <x v="10"/>
    <x v="11"/>
    <x v="332"/>
    <x v="614"/>
    <s v="Electric"/>
    <s v="New Paltz, Highland &amp; Poughkeepsie Traction Co."/>
  </r>
  <r>
    <x v="10"/>
    <x v="11"/>
    <x v="111"/>
    <x v="877"/>
    <s v="Electric"/>
    <s v="New York City Railway Co. "/>
  </r>
  <r>
    <x v="10"/>
    <x v="11"/>
    <x v="111"/>
    <x v="878"/>
    <s v="Electric"/>
    <s v="Metropolitan Street Railway Co."/>
  </r>
  <r>
    <x v="10"/>
    <x v="11"/>
    <x v="111"/>
    <x v="757"/>
    <s v="Horse"/>
    <s v="Bleeker Street &amp; Fulton Ferry R. R. Co."/>
  </r>
  <r>
    <x v="10"/>
    <x v="11"/>
    <x v="111"/>
    <x v="393"/>
    <s v="Electric"/>
    <s v="Broadway &amp; Seventh Ave R. R. Co."/>
  </r>
  <r>
    <x v="10"/>
    <x v="11"/>
    <x v="111"/>
    <x v="758"/>
    <s v="Electric"/>
    <s v="Christopher &amp; Tenth St. R. R. Co."/>
  </r>
  <r>
    <x v="10"/>
    <x v="11"/>
    <x v="111"/>
    <x v="880"/>
    <s v="Electric"/>
    <s v="Central Park, North &amp; East River R. R. Co."/>
  </r>
  <r>
    <x v="10"/>
    <x v="11"/>
    <x v="111"/>
    <x v="22"/>
    <s v="Electric"/>
    <s v="Eighth Ave. R. R. Co."/>
  </r>
  <r>
    <x v="10"/>
    <x v="11"/>
    <x v="111"/>
    <x v="881"/>
    <s v="Electric"/>
    <s v="42nd St. &amp; Grand St Ferry R. R. Co."/>
  </r>
  <r>
    <x v="10"/>
    <x v="11"/>
    <x v="111"/>
    <x v="759"/>
    <s v="Electric"/>
    <s v="Fulton Street Railroad Co."/>
  </r>
  <r>
    <x v="10"/>
    <x v="11"/>
    <x v="111"/>
    <x v="69"/>
    <s v="Electric"/>
    <s v="Ninth Avenue R. R. Co."/>
  </r>
  <r>
    <x v="10"/>
    <x v="11"/>
    <x v="111"/>
    <x v="882"/>
    <s v="Electric"/>
    <s v="Second Avenue R. R. Co. "/>
  </r>
  <r>
    <x v="10"/>
    <x v="11"/>
    <x v="111"/>
    <x v="761"/>
    <s v="Horse"/>
    <s v="28th &amp; 29th Streets Crosstown Railway Co."/>
  </r>
  <r>
    <x v="10"/>
    <x v="11"/>
    <x v="111"/>
    <x v="762"/>
    <s v="Electric"/>
    <s v="23rd Street Ry. Co."/>
  </r>
  <r>
    <x v="10"/>
    <x v="11"/>
    <x v="111"/>
    <x v="883"/>
    <s v="Electric"/>
    <s v="New York, Westerchester &amp; Conn Traction Co. "/>
  </r>
  <r>
    <x v="10"/>
    <x v="11"/>
    <x v="111"/>
    <x v="884"/>
    <s v="Electric"/>
    <s v="Third Ave. R. R. Co."/>
  </r>
  <r>
    <x v="10"/>
    <x v="11"/>
    <x v="111"/>
    <x v="764"/>
    <s v="Horse"/>
    <s v="Dry Dock, E. Broadway &amp; Battery R. R. Co."/>
  </r>
  <r>
    <x v="10"/>
    <x v="11"/>
    <x v="111"/>
    <x v="885"/>
    <s v="Electric"/>
    <s v="42nd St., Manhattanville &amp; St. M. Ave. Ry. Co."/>
  </r>
  <r>
    <x v="10"/>
    <x v="11"/>
    <x v="111"/>
    <x v="763"/>
    <s v="Horse"/>
    <s v="42nd St., Manhattanville &amp; St. M. Ave. Ry. Co."/>
  </r>
  <r>
    <x v="10"/>
    <x v="11"/>
    <x v="111"/>
    <x v="765"/>
    <s v="Electric"/>
    <s v="Kingsbridge Railway Co. "/>
  </r>
  <r>
    <x v="10"/>
    <x v="11"/>
    <x v="111"/>
    <x v="957"/>
    <s v="Electric"/>
    <s v="Union Ry. Co"/>
  </r>
  <r>
    <x v="10"/>
    <x v="11"/>
    <x v="111"/>
    <x v="118"/>
    <s v="Electric"/>
    <s v="The Bronx Traction Co. "/>
  </r>
  <r>
    <x v="10"/>
    <x v="11"/>
    <x v="111"/>
    <x v="16"/>
    <s v="Electric"/>
    <s v="Southern Boulevard Railroad Co."/>
  </r>
  <r>
    <x v="10"/>
    <x v="11"/>
    <x v="111"/>
    <x v="958"/>
    <s v="Electric"/>
    <s v="Westchester Electric R. R. Co."/>
  </r>
  <r>
    <x v="10"/>
    <x v="11"/>
    <x v="111"/>
    <x v="888"/>
    <s v="Electric"/>
    <s v="Interborough Rapid Transit Co. "/>
  </r>
  <r>
    <x v="10"/>
    <x v="11"/>
    <x v="112"/>
    <x v="768"/>
    <s v="Electric"/>
    <s v="Niagra Falls Gorge Railroad Co. "/>
  </r>
  <r>
    <x v="10"/>
    <x v="11"/>
    <x v="435"/>
    <x v="889"/>
    <s v="Electric"/>
    <s v="Northpoint Traction Co."/>
  </r>
  <r>
    <x v="10"/>
    <x v="11"/>
    <x v="113"/>
    <x v="41"/>
    <s v="Electric"/>
    <s v="Ogdensburg Street Railway Co."/>
  </r>
  <r>
    <x v="10"/>
    <x v="11"/>
    <x v="114"/>
    <x v="959"/>
    <s v="Electric"/>
    <s v="Olean Street Railway Co."/>
  </r>
  <r>
    <x v="10"/>
    <x v="11"/>
    <x v="115"/>
    <x v="890"/>
    <s v="Electric"/>
    <s v="Oneida Railway Co."/>
  </r>
  <r>
    <x v="10"/>
    <x v="11"/>
    <x v="116"/>
    <x v="891"/>
    <s v="Electric"/>
    <s v="Oneonta &amp; Otega Valley Railway Co. "/>
  </r>
  <r>
    <x v="10"/>
    <x v="11"/>
    <x v="379"/>
    <x v="20"/>
    <s v="Electric"/>
    <s v="Westchester Traction Co.. "/>
  </r>
  <r>
    <x v="10"/>
    <x v="11"/>
    <x v="117"/>
    <x v="770"/>
    <s v="Electric"/>
    <s v="Oswego Traction Co."/>
  </r>
  <r>
    <x v="10"/>
    <x v="11"/>
    <x v="380"/>
    <x v="771"/>
    <s v="Electric"/>
    <s v="Peekskill Lighting &amp; Railroad Co. "/>
  </r>
  <r>
    <x v="10"/>
    <x v="11"/>
    <x v="347"/>
    <x v="164"/>
    <s v="Electric"/>
    <s v="Pann Van, Keuka Park &amp; Branchport Railway"/>
  </r>
  <r>
    <x v="10"/>
    <x v="11"/>
    <x v="265"/>
    <x v="6"/>
    <s v="Electric"/>
    <s v="Plattsburgh Traction Co."/>
  </r>
  <r>
    <x v="10"/>
    <x v="11"/>
    <x v="354"/>
    <x v="314"/>
    <s v="Electric"/>
    <s v="Port Chester Street Railway Co. "/>
  </r>
  <r>
    <x v="10"/>
    <x v="11"/>
    <x v="333"/>
    <x v="400"/>
    <s v="Electric"/>
    <s v="Port Jervis Electric Street Railway Co. "/>
  </r>
  <r>
    <x v="10"/>
    <x v="11"/>
    <x v="118"/>
    <x v="543"/>
    <s v="Electric"/>
    <s v="Poughkeepsie City &amp; Wappingers Falls Electric Railway"/>
  </r>
  <r>
    <x v="10"/>
    <x v="11"/>
    <x v="119"/>
    <x v="960"/>
    <s v="Electric"/>
    <s v="Rochester Railway Co."/>
  </r>
  <r>
    <x v="10"/>
    <x v="11"/>
    <x v="119"/>
    <x v="189"/>
    <s v="Electric"/>
    <s v="Rochester, Charlotte &amp; Manitou Co."/>
  </r>
  <r>
    <x v="10"/>
    <x v="11"/>
    <x v="119"/>
    <x v="892"/>
    <s v="Electric"/>
    <s v="Rochester &amp; Suburban Railroad Co."/>
  </r>
  <r>
    <x v="10"/>
    <x v="11"/>
    <x v="120"/>
    <x v="961"/>
    <s v="Electric"/>
    <s v="Ocean Electric Railway Co."/>
  </r>
  <r>
    <x v="10"/>
    <x v="11"/>
    <x v="25"/>
    <x v="773"/>
    <s v="Electric"/>
    <s v="Rome City Street Railway Co."/>
  </r>
  <r>
    <x v="10"/>
    <x v="11"/>
    <x v="121"/>
    <x v="774"/>
    <s v="Electric"/>
    <s v="The North River Railway Co."/>
  </r>
  <r>
    <x v="10"/>
    <x v="11"/>
    <x v="122"/>
    <x v="962"/>
    <s v="Electric"/>
    <s v="Schenectady Railway Co."/>
  </r>
  <r>
    <x v="10"/>
    <x v="11"/>
    <x v="266"/>
    <x v="257"/>
    <s v="Cable"/>
    <s v="Sea Cliff Inclined Cable Railway Co."/>
  </r>
  <r>
    <x v="10"/>
    <x v="11"/>
    <x v="266"/>
    <x v="626"/>
    <s v="Electric"/>
    <s v="The Nassau County Railway Co. "/>
  </r>
  <r>
    <x v="10"/>
    <x v="11"/>
    <x v="125"/>
    <x v="277"/>
    <s v="Electric"/>
    <s v="Richmond Light &amp; Railroad Co. "/>
  </r>
  <r>
    <x v="10"/>
    <x v="11"/>
    <x v="125"/>
    <x v="776"/>
    <s v="Electric"/>
    <s v="Staten Island Midland Railroad Co."/>
  </r>
  <r>
    <x v="10"/>
    <x v="11"/>
    <x v="125"/>
    <x v="19"/>
    <s v="Electric"/>
    <s v="Southfield Beach Railroad Co. "/>
  </r>
  <r>
    <x v="10"/>
    <x v="11"/>
    <x v="126"/>
    <x v="441"/>
    <s v="Electric"/>
    <s v="Syracuse Rapid Transit Railway Co."/>
  </r>
  <r>
    <x v="10"/>
    <x v="11"/>
    <x v="126"/>
    <x v="779"/>
    <s v="Electric"/>
    <s v="Syracuse &amp; Suburban Railroad Co. "/>
  </r>
  <r>
    <x v="10"/>
    <x v="11"/>
    <x v="129"/>
    <x v="41"/>
    <s v="Electric"/>
    <s v="Troy &amp; New England Railroad Co."/>
  </r>
  <r>
    <x v="10"/>
    <x v="11"/>
    <x v="130"/>
    <x v="963"/>
    <s v="Electric"/>
    <s v="Utica &amp; Mohawk Railroad Co."/>
  </r>
  <r>
    <x v="10"/>
    <x v="11"/>
    <x v="131"/>
    <x v="550"/>
    <s v="Electric"/>
    <s v="Black River Traction Co. "/>
  </r>
  <r>
    <x v="10"/>
    <x v="11"/>
    <x v="267"/>
    <x v="33"/>
    <s v="Electric"/>
    <s v="Waverly, Sayre &amp; Athens Traction Co."/>
  </r>
  <r>
    <x v="10"/>
    <x v="11"/>
    <x v="268"/>
    <x v="964"/>
    <s v="Electric"/>
    <s v="Tarrytown, White Plans &amp; MamaroneckRailway Co."/>
  </r>
  <r>
    <x v="10"/>
    <x v="11"/>
    <x v="132"/>
    <x v="78"/>
    <s v="Electric"/>
    <s v="Buffalo &amp; Williamsville Electric Railway Co."/>
  </r>
  <r>
    <x v="10"/>
    <x v="11"/>
    <x v="133"/>
    <x v="965"/>
    <s v="Electric"/>
    <s v="The Yonkers Railroad Co."/>
  </r>
  <r>
    <x v="10"/>
    <x v="12"/>
    <x v="134"/>
    <x v="966"/>
    <m/>
    <m/>
  </r>
  <r>
    <x v="10"/>
    <x v="12"/>
    <x v="135"/>
    <x v="967"/>
    <m/>
    <m/>
  </r>
  <r>
    <x v="10"/>
    <x v="12"/>
    <x v="136"/>
    <x v="176"/>
    <m/>
    <m/>
  </r>
  <r>
    <x v="10"/>
    <x v="12"/>
    <x v="137"/>
    <x v="31"/>
    <m/>
    <m/>
  </r>
  <r>
    <x v="10"/>
    <x v="23"/>
    <x v="394"/>
    <x v="784"/>
    <m/>
    <s v="Asheville Electric Co."/>
  </r>
  <r>
    <x v="10"/>
    <x v="23"/>
    <x v="394"/>
    <x v="27"/>
    <m/>
    <s v="Asheville &amp; Weaverville Electric Railway &amp; Power Co. "/>
  </r>
  <r>
    <x v="10"/>
    <x v="23"/>
    <x v="395"/>
    <x v="314"/>
    <m/>
    <s v="Charlotte Electric Railway, Light &amp; Power Co."/>
  </r>
  <r>
    <x v="10"/>
    <x v="23"/>
    <x v="396"/>
    <x v="900"/>
    <m/>
    <s v="Durham Traction Co."/>
  </r>
  <r>
    <x v="10"/>
    <x v="23"/>
    <x v="436"/>
    <x v="33"/>
    <m/>
    <s v="Greensboro Electric Co."/>
  </r>
  <r>
    <x v="10"/>
    <x v="23"/>
    <x v="397"/>
    <x v="28"/>
    <m/>
    <s v="The Raleigh Electrlc Co."/>
  </r>
  <r>
    <x v="10"/>
    <x v="23"/>
    <x v="437"/>
    <x v="20"/>
    <m/>
    <s v="Salisbury &amp; Spencer Railway Co."/>
  </r>
  <r>
    <x v="10"/>
    <x v="23"/>
    <x v="398"/>
    <x v="461"/>
    <m/>
    <s v="The Consolidated Railways, Light &amp; Power Co."/>
  </r>
  <r>
    <x v="10"/>
    <x v="23"/>
    <x v="399"/>
    <x v="395"/>
    <m/>
    <s v="The Fries Manufacturing &amp; Power Co."/>
  </r>
  <r>
    <x v="10"/>
    <x v="24"/>
    <x v="400"/>
    <x v="69"/>
    <m/>
    <s v="Metropolitan Railway Co."/>
  </r>
  <r>
    <x v="10"/>
    <x v="24"/>
    <x v="438"/>
    <x v="25"/>
    <m/>
    <s v="Shawnee Tucumeeh Traction Co"/>
  </r>
  <r>
    <x v="10"/>
    <x v="24"/>
    <x v="453"/>
    <x v="6"/>
    <m/>
    <s v="The Guthrie Railway Co"/>
  </r>
  <r>
    <x v="10"/>
    <x v="24"/>
    <x v="40"/>
    <x v="47"/>
    <m/>
    <s v="Oklahoma City, Lexington &amp; Sulphue Springs Electric Railway"/>
  </r>
  <r>
    <x v="10"/>
    <x v="20"/>
    <x v="28"/>
    <x v="608"/>
    <m/>
    <s v="Albany Street Railway Co. 14 3.6"/>
  </r>
  <r>
    <x v="10"/>
    <x v="20"/>
    <x v="302"/>
    <x v="191"/>
    <m/>
    <s v="Astoria Electric Company"/>
  </r>
  <r>
    <x v="10"/>
    <x v="20"/>
    <x v="439"/>
    <x v="31"/>
    <m/>
    <s v="Willamette Valley Southern Ry./Falls Co."/>
  </r>
  <r>
    <x v="10"/>
    <x v="20"/>
    <x v="226"/>
    <x v="74"/>
    <m/>
    <s v="Oregon Water, Power &amp; Railway Co."/>
  </r>
  <r>
    <x v="10"/>
    <x v="20"/>
    <x v="226"/>
    <x v="968"/>
    <m/>
    <s v="Portland Railway Co."/>
  </r>
  <r>
    <x v="10"/>
    <x v="20"/>
    <x v="227"/>
    <x v="5"/>
    <m/>
    <s v="Salem Electric Railway Co."/>
  </r>
  <r>
    <x v="10"/>
    <x v="20"/>
    <x v="440"/>
    <x v="292"/>
    <m/>
    <s v="Union St &amp; Suburban Ry. C."/>
  </r>
  <r>
    <x v="10"/>
    <x v="14"/>
    <x v="417"/>
    <x v="313"/>
    <m/>
    <m/>
  </r>
  <r>
    <x v="10"/>
    <x v="14"/>
    <x v="441"/>
    <x v="320"/>
    <m/>
    <m/>
  </r>
  <r>
    <x v="10"/>
    <x v="14"/>
    <x v="348"/>
    <x v="406"/>
    <m/>
    <m/>
  </r>
  <r>
    <x v="10"/>
    <x v="14"/>
    <x v="141"/>
    <x v="41"/>
    <m/>
    <m/>
  </r>
  <r>
    <x v="10"/>
    <x v="14"/>
    <x v="142"/>
    <x v="204"/>
    <s v="Electric"/>
    <s v="Fresno Traction Co."/>
  </r>
  <r>
    <x v="10"/>
    <x v="14"/>
    <x v="442"/>
    <x v="191"/>
    <m/>
    <m/>
  </r>
  <r>
    <x v="10"/>
    <x v="14"/>
    <x v="143"/>
    <x v="904"/>
    <m/>
    <s v="Los Angeles Railway Co"/>
  </r>
  <r>
    <x v="10"/>
    <x v="14"/>
    <x v="143"/>
    <x v="902"/>
    <s v="Electric"/>
    <s v="Los Angeles-Pacific Railroad Co -"/>
  </r>
  <r>
    <x v="10"/>
    <x v="14"/>
    <x v="143"/>
    <x v="16"/>
    <s v="Steam"/>
    <s v="Los Angeles-Pacific Railroad Co -"/>
  </r>
  <r>
    <x v="10"/>
    <x v="14"/>
    <x v="143"/>
    <x v="969"/>
    <s v="Electric"/>
    <s v="Los Angeles Internrban Railway Co.—"/>
  </r>
  <r>
    <x v="10"/>
    <x v="14"/>
    <x v="143"/>
    <x v="438"/>
    <s v="Electric"/>
    <s v="Los Angeles &amp; Redondo Railway Co"/>
  </r>
  <r>
    <x v="10"/>
    <x v="14"/>
    <x v="144"/>
    <x v="19"/>
    <m/>
    <m/>
  </r>
  <r>
    <x v="10"/>
    <x v="14"/>
    <x v="145"/>
    <x v="905"/>
    <m/>
    <m/>
  </r>
  <r>
    <x v="10"/>
    <x v="14"/>
    <x v="454"/>
    <x v="532"/>
    <m/>
    <m/>
  </r>
  <r>
    <x v="10"/>
    <x v="14"/>
    <x v="146"/>
    <x v="88"/>
    <m/>
    <m/>
  </r>
  <r>
    <x v="10"/>
    <x v="14"/>
    <x v="147"/>
    <x v="41"/>
    <m/>
    <m/>
  </r>
  <r>
    <x v="10"/>
    <x v="14"/>
    <x v="149"/>
    <x v="252"/>
    <m/>
    <m/>
  </r>
  <r>
    <x v="10"/>
    <x v="14"/>
    <x v="382"/>
    <x v="166"/>
    <m/>
    <m/>
  </r>
  <r>
    <x v="10"/>
    <x v="14"/>
    <x v="150"/>
    <x v="789"/>
    <m/>
    <m/>
  </r>
  <r>
    <x v="10"/>
    <x v="14"/>
    <x v="269"/>
    <x v="32"/>
    <m/>
    <m/>
  </r>
  <r>
    <x v="10"/>
    <x v="14"/>
    <x v="152"/>
    <x v="173"/>
    <s v="Electric"/>
    <s v="Sacramento Electric, Gas &amp; Railway Co"/>
  </r>
  <r>
    <x v="10"/>
    <x v="14"/>
    <x v="270"/>
    <x v="166"/>
    <m/>
    <m/>
  </r>
  <r>
    <x v="10"/>
    <x v="14"/>
    <x v="153"/>
    <x v="644"/>
    <m/>
    <s v="San Diego Electric Railway Co"/>
  </r>
  <r>
    <x v="10"/>
    <x v="14"/>
    <x v="154"/>
    <x v="4"/>
    <s v="Cable"/>
    <s v="California Street Cable Railroad Co"/>
  </r>
  <r>
    <x v="10"/>
    <x v="14"/>
    <x v="154"/>
    <x v="566"/>
    <s v="Cable"/>
    <s v="Geary Street Park &amp; Ocean Railroad Co."/>
  </r>
  <r>
    <x v="10"/>
    <x v="14"/>
    <x v="154"/>
    <x v="790"/>
    <s v="Electric"/>
    <s v="United Railroads of San Francisco"/>
  </r>
  <r>
    <x v="10"/>
    <x v="14"/>
    <x v="154"/>
    <x v="791"/>
    <s v="Cable"/>
    <s v="United Railroads of San Francisco"/>
  </r>
  <r>
    <x v="10"/>
    <x v="14"/>
    <x v="154"/>
    <x v="701"/>
    <s v="Horse"/>
    <s v="United Railroads of San Francisco"/>
  </r>
  <r>
    <x v="10"/>
    <x v="14"/>
    <x v="154"/>
    <x v="181"/>
    <s v="Steam"/>
    <s v="United Railroads of San Francisco"/>
  </r>
  <r>
    <x v="10"/>
    <x v="14"/>
    <x v="154"/>
    <x v="50"/>
    <s v="Cable"/>
    <s v="Presidio &amp; Ferries Railroad Co"/>
  </r>
  <r>
    <x v="10"/>
    <x v="14"/>
    <x v="154"/>
    <x v="56"/>
    <s v="Horse"/>
    <s v="Presidio &amp; Ferries Railroad Co"/>
  </r>
  <r>
    <x v="10"/>
    <x v="14"/>
    <x v="154"/>
    <x v="56"/>
    <s v="Steam"/>
    <s v="Presidio &amp; Ferries Railroad Co"/>
  </r>
  <r>
    <x v="10"/>
    <x v="14"/>
    <x v="154"/>
    <x v="400"/>
    <s v="Electric"/>
    <s v="South San Francisco Railroad &amp; Power Co"/>
  </r>
  <r>
    <x v="10"/>
    <x v="14"/>
    <x v="154"/>
    <x v="908"/>
    <s v="Electric"/>
    <s v="North Shore Railroad Co.—This company has electrically equipped a branch of its steam road between Sausalito and San Rafael."/>
  </r>
  <r>
    <x v="10"/>
    <x v="14"/>
    <x v="154"/>
    <x v="792"/>
    <s v="Steam"/>
    <s v="North Shore Railroad Co.—This company has electrically equipped a branch of its steam road between Sausalito and San Rafael."/>
  </r>
  <r>
    <x v="10"/>
    <x v="14"/>
    <x v="155"/>
    <x v="68"/>
    <s v="Electric"/>
    <s v="San Jose &amp; Santa Clara Railroad Co."/>
  </r>
  <r>
    <x v="10"/>
    <x v="14"/>
    <x v="155"/>
    <x v="23"/>
    <s v="Electric"/>
    <s v="San Jose Railroad Co. "/>
  </r>
  <r>
    <x v="10"/>
    <x v="14"/>
    <x v="155"/>
    <x v="157"/>
    <s v="Electric"/>
    <s v="San Jose &amp; Los Gatos Internrban Railway Co."/>
  </r>
  <r>
    <x v="10"/>
    <x v="14"/>
    <x v="157"/>
    <x v="21"/>
    <m/>
    <m/>
  </r>
  <r>
    <x v="10"/>
    <x v="14"/>
    <x v="158"/>
    <x v="10"/>
    <m/>
    <m/>
  </r>
  <r>
    <x v="10"/>
    <x v="14"/>
    <x v="159"/>
    <x v="16"/>
    <m/>
    <m/>
  </r>
  <r>
    <x v="10"/>
    <x v="14"/>
    <x v="160"/>
    <x v="32"/>
    <s v="Electric"/>
    <s v="Stockton Electric Railway Co."/>
  </r>
  <r>
    <x v="10"/>
    <x v="25"/>
    <x v="418"/>
    <x v="19"/>
    <s v="Electric"/>
    <s v="Chicago, Burlington &amp; Quincy Railroad Co."/>
  </r>
  <r>
    <x v="10"/>
    <x v="15"/>
    <x v="162"/>
    <x v="8"/>
    <m/>
    <m/>
  </r>
  <r>
    <x v="10"/>
    <x v="15"/>
    <x v="163"/>
    <x v="441"/>
    <m/>
    <m/>
  </r>
  <r>
    <x v="10"/>
    <x v="15"/>
    <x v="164"/>
    <x v="25"/>
    <m/>
    <m/>
  </r>
  <r>
    <x v="10"/>
    <x v="15"/>
    <x v="167"/>
    <x v="31"/>
    <m/>
    <m/>
  </r>
  <r>
    <x v="10"/>
    <x v="15"/>
    <x v="168"/>
    <x v="19"/>
    <m/>
    <m/>
  </r>
  <r>
    <x v="10"/>
    <x v="15"/>
    <x v="169"/>
    <x v="139"/>
    <m/>
    <m/>
  </r>
  <r>
    <x v="10"/>
    <x v="15"/>
    <x v="170"/>
    <x v="47"/>
    <m/>
    <m/>
  </r>
  <r>
    <x v="10"/>
    <x v="15"/>
    <x v="171"/>
    <x v="420"/>
    <m/>
    <m/>
  </r>
  <r>
    <x v="10"/>
    <x v="22"/>
    <x v="271"/>
    <x v="970"/>
    <s v="Electric"/>
    <m/>
  </r>
  <r>
    <x v="10"/>
    <x v="22"/>
    <x v="403"/>
    <x v="78"/>
    <s v="Electric"/>
    <m/>
  </r>
  <r>
    <x v="10"/>
    <x v="22"/>
    <x v="419"/>
    <x v="35"/>
    <s v="Electric"/>
    <m/>
  </r>
  <r>
    <x v="10"/>
    <x v="22"/>
    <x v="420"/>
    <x v="75"/>
    <s v="Electric"/>
    <m/>
  </r>
  <r>
    <x v="10"/>
    <x v="22"/>
    <x v="273"/>
    <x v="971"/>
    <s v="Electric"/>
    <m/>
  </r>
  <r>
    <x v="10"/>
    <x v="22"/>
    <x v="275"/>
    <x v="972"/>
    <s v="Electric"/>
    <m/>
  </r>
  <r>
    <x v="10"/>
    <x v="22"/>
    <x v="276"/>
    <x v="973"/>
    <s v="Electric"/>
    <m/>
  </r>
  <r>
    <x v="10"/>
    <x v="22"/>
    <x v="278"/>
    <x v="795"/>
    <s v="Electric"/>
    <m/>
  </r>
  <r>
    <x v="10"/>
    <x v="22"/>
    <x v="279"/>
    <x v="974"/>
    <s v="Electric"/>
    <m/>
  </r>
  <r>
    <x v="10"/>
    <x v="22"/>
    <x v="280"/>
    <x v="25"/>
    <s v="Electric"/>
    <m/>
  </r>
  <r>
    <x v="10"/>
    <x v="22"/>
    <x v="281"/>
    <x v="31"/>
    <s v="Horse"/>
    <m/>
  </r>
  <r>
    <x v="10"/>
    <x v="22"/>
    <x v="282"/>
    <x v="28"/>
    <s v="Electric"/>
    <m/>
  </r>
  <r>
    <x v="10"/>
    <x v="22"/>
    <x v="283"/>
    <x v="220"/>
    <s v="Electric"/>
    <m/>
  </r>
  <r>
    <x v="10"/>
    <x v="22"/>
    <x v="284"/>
    <x v="69"/>
    <s v="Electric"/>
    <m/>
  </r>
  <r>
    <x v="10"/>
    <x v="22"/>
    <x v="443"/>
    <x v="265"/>
    <s v="Electric"/>
    <m/>
  </r>
  <r>
    <x v="10"/>
    <x v="22"/>
    <x v="285"/>
    <x v="69"/>
    <s v="Electric"/>
    <m/>
  </r>
  <r>
    <x v="10"/>
    <x v="22"/>
    <x v="286"/>
    <x v="8"/>
    <s v="Horse"/>
    <m/>
  </r>
  <r>
    <x v="10"/>
    <x v="13"/>
    <x v="349"/>
    <x v="195"/>
    <m/>
    <m/>
  </r>
  <r>
    <x v="10"/>
    <x v="13"/>
    <x v="367"/>
    <x v="50"/>
    <m/>
    <m/>
  </r>
  <r>
    <x v="10"/>
    <x v="13"/>
    <x v="289"/>
    <x v="31"/>
    <m/>
    <m/>
  </r>
  <r>
    <x v="10"/>
    <x v="13"/>
    <x v="138"/>
    <x v="11"/>
    <m/>
    <m/>
  </r>
  <r>
    <x v="10"/>
    <x v="13"/>
    <x v="139"/>
    <x v="29"/>
    <m/>
    <m/>
  </r>
  <r>
    <x v="10"/>
    <x v="13"/>
    <x v="404"/>
    <x v="45"/>
    <m/>
    <m/>
  </r>
  <r>
    <x v="10"/>
    <x v="13"/>
    <x v="224"/>
    <x v="33"/>
    <m/>
    <m/>
  </r>
  <r>
    <x v="10"/>
    <x v="1"/>
    <x v="290"/>
    <x v="914"/>
    <m/>
    <s v="Washington, Alexandria &amp; Mt. Vernon Electric Railway Co"/>
  </r>
  <r>
    <x v="10"/>
    <x v="1"/>
    <x v="336"/>
    <x v="975"/>
    <m/>
    <s v="The Berkley Street Railway Co."/>
  </r>
  <r>
    <x v="10"/>
    <x v="1"/>
    <x v="291"/>
    <x v="485"/>
    <m/>
    <s v="Piedmont Improvement &amp; Construction Co"/>
  </r>
  <r>
    <x v="10"/>
    <x v="1"/>
    <x v="207"/>
    <x v="976"/>
    <m/>
    <s v="Danville Street Car Co."/>
  </r>
  <r>
    <x v="10"/>
    <x v="1"/>
    <x v="292"/>
    <x v="799"/>
    <m/>
    <s v="Hampton &amp; Old Point Railway Co."/>
  </r>
  <r>
    <x v="10"/>
    <x v="1"/>
    <x v="292"/>
    <x v="164"/>
    <m/>
    <s v="Citizens Railway, Light &amp; Power Co"/>
  </r>
  <r>
    <x v="10"/>
    <x v="1"/>
    <x v="292"/>
    <x v="210"/>
    <m/>
    <s v="Hampton Roads Railway &amp; Electric Co."/>
  </r>
  <r>
    <x v="10"/>
    <x v="1"/>
    <x v="293"/>
    <x v="362"/>
    <m/>
    <s v="Norfolk Street Railroad Co"/>
  </r>
  <r>
    <x v="10"/>
    <x v="1"/>
    <x v="293"/>
    <x v="29"/>
    <m/>
    <s v="Norfolk &amp; Ocean View Railroad Co."/>
  </r>
  <r>
    <x v="10"/>
    <x v="1"/>
    <x v="293"/>
    <x v="801"/>
    <m/>
    <s v="Norfolk &amp; Atlantic Terminal Co"/>
  </r>
  <r>
    <x v="10"/>
    <x v="1"/>
    <x v="293"/>
    <x v="45"/>
    <m/>
    <s v="Bay Shore Terminal Co."/>
  </r>
  <r>
    <x v="10"/>
    <x v="1"/>
    <x v="293"/>
    <x v="80"/>
    <m/>
    <s v="Chesapeake Transit Co."/>
  </r>
  <r>
    <x v="10"/>
    <x v="1"/>
    <x v="18"/>
    <x v="69"/>
    <m/>
    <s v="Lynchburg Traction &amp; Light Co."/>
  </r>
  <r>
    <x v="10"/>
    <x v="1"/>
    <x v="337"/>
    <x v="128"/>
    <m/>
    <s v="Portsmouth Street Railway Co."/>
  </r>
  <r>
    <x v="10"/>
    <x v="1"/>
    <x v="20"/>
    <x v="703"/>
    <m/>
    <s v="Richmond Passenger &amp; Power Co."/>
  </r>
  <r>
    <x v="10"/>
    <x v="1"/>
    <x v="350"/>
    <x v="104"/>
    <m/>
    <s v="Radford Water Power Co."/>
  </r>
  <r>
    <x v="10"/>
    <x v="1"/>
    <x v="294"/>
    <x v="803"/>
    <m/>
    <s v="Roanoke Street Railway Co."/>
  </r>
  <r>
    <x v="10"/>
    <x v="1"/>
    <x v="295"/>
    <x v="48"/>
    <m/>
    <s v="City Street Car Co."/>
  </r>
  <r>
    <x v="10"/>
    <x v="1"/>
    <x v="421"/>
    <x v="8"/>
    <m/>
    <s v="Bluestone Traction Co."/>
  </r>
  <r>
    <x v="10"/>
    <x v="1"/>
    <x v="444"/>
    <x v="12"/>
    <m/>
    <s v="Great Falls &amp; Old Dominion Railroad Co."/>
  </r>
  <r>
    <x v="10"/>
    <x v="1"/>
    <x v="445"/>
    <x v="15"/>
    <m/>
    <m/>
  </r>
  <r>
    <x v="10"/>
    <x v="1"/>
    <x v="446"/>
    <x v="56"/>
    <m/>
    <s v="Tazewell Street Railway Co."/>
  </r>
  <r>
    <x v="10"/>
    <x v="16"/>
    <x v="422"/>
    <x v="28"/>
    <m/>
    <m/>
  </r>
  <r>
    <x v="10"/>
    <x v="16"/>
    <x v="423"/>
    <x v="930"/>
    <m/>
    <m/>
  </r>
  <r>
    <x v="10"/>
    <x v="16"/>
    <x v="424"/>
    <x v="34"/>
    <m/>
    <m/>
  </r>
  <r>
    <x v="10"/>
    <x v="16"/>
    <x v="172"/>
    <x v="916"/>
    <m/>
    <m/>
  </r>
  <r>
    <x v="10"/>
    <x v="16"/>
    <x v="296"/>
    <x v="15"/>
    <m/>
    <m/>
  </r>
  <r>
    <x v="10"/>
    <x v="16"/>
    <x v="175"/>
    <x v="917"/>
    <m/>
    <s v="Pacific Northeast Traction"/>
  </r>
  <r>
    <x v="10"/>
    <x v="16"/>
    <x v="175"/>
    <x v="31"/>
    <m/>
    <s v="PugetSound Traction L&amp;P"/>
  </r>
  <r>
    <x v="10"/>
    <x v="16"/>
    <x v="175"/>
    <x v="532"/>
    <m/>
    <s v="Seattle Munic St.Ry."/>
  </r>
  <r>
    <x v="10"/>
    <x v="16"/>
    <x v="175"/>
    <x v="54"/>
    <m/>
    <s v="Seattle &amp; Rainer Valley Railway"/>
  </r>
  <r>
    <x v="10"/>
    <x v="16"/>
    <x v="455"/>
    <x v="977"/>
    <m/>
    <m/>
  </r>
  <r>
    <x v="10"/>
    <x v="16"/>
    <x v="176"/>
    <x v="978"/>
    <m/>
    <s v="Spokane &amp; Inland"/>
  </r>
  <r>
    <x v="10"/>
    <x v="16"/>
    <x v="176"/>
    <x v="979"/>
    <m/>
    <s v="Washingtou Water"/>
  </r>
  <r>
    <x v="10"/>
    <x v="16"/>
    <x v="177"/>
    <x v="919"/>
    <m/>
    <s v="Pacific Traction"/>
  </r>
  <r>
    <x v="10"/>
    <x v="16"/>
    <x v="177"/>
    <x v="980"/>
    <m/>
    <s v="Puget Sound Elec. Ry."/>
  </r>
  <r>
    <x v="10"/>
    <x v="16"/>
    <x v="178"/>
    <x v="20"/>
    <m/>
    <m/>
  </r>
  <r>
    <x v="10"/>
    <x v="16"/>
    <x v="179"/>
    <x v="28"/>
    <m/>
    <m/>
  </r>
  <r>
    <x v="10"/>
    <x v="18"/>
    <x v="199"/>
    <x v="722"/>
    <m/>
    <m/>
  </r>
  <r>
    <x v="10"/>
    <x v="18"/>
    <x v="199"/>
    <x v="437"/>
    <m/>
    <s v="Milwaukee Light, Heat &amp; Traction Co."/>
  </r>
  <r>
    <x v="10"/>
    <x v="18"/>
    <x v="186"/>
    <x v="24"/>
    <s v="Electric"/>
    <m/>
  </r>
  <r>
    <x v="10"/>
    <x v="18"/>
    <x v="187"/>
    <x v="16"/>
    <s v="Electric"/>
    <m/>
  </r>
  <r>
    <x v="10"/>
    <x v="18"/>
    <x v="188"/>
    <x v="67"/>
    <s v="Electric"/>
    <m/>
  </r>
  <r>
    <x v="10"/>
    <x v="18"/>
    <x v="189"/>
    <x v="113"/>
    <s v="Electric"/>
    <m/>
  </r>
  <r>
    <x v="10"/>
    <x v="18"/>
    <x v="312"/>
    <x v="57"/>
    <s v="Electric"/>
    <s v="Green Bay Traction Co."/>
  </r>
  <r>
    <x v="10"/>
    <x v="18"/>
    <x v="447"/>
    <x v="151"/>
    <s v="Electric"/>
    <s v="Kenosha Electric Railway Co."/>
  </r>
  <r>
    <x v="10"/>
    <x v="18"/>
    <x v="351"/>
    <x v="16"/>
    <m/>
    <s v="Janesville Street Railway Co."/>
  </r>
  <r>
    <x v="10"/>
    <x v="18"/>
    <x v="313"/>
    <x v="92"/>
    <m/>
    <m/>
  </r>
  <r>
    <x v="10"/>
    <x v="18"/>
    <x v="191"/>
    <x v="144"/>
    <s v="Electric"/>
    <m/>
  </r>
  <r>
    <x v="10"/>
    <x v="18"/>
    <x v="425"/>
    <x v="81"/>
    <m/>
    <s v="Maintowoc &amp; Northenern Traction Co."/>
  </r>
  <r>
    <x v="10"/>
    <x v="18"/>
    <x v="193"/>
    <x v="226"/>
    <s v="Electric"/>
    <m/>
  </r>
  <r>
    <x v="10"/>
    <x v="18"/>
    <x v="195"/>
    <x v="9"/>
    <s v="Electric"/>
    <m/>
  </r>
  <r>
    <x v="10"/>
    <x v="18"/>
    <x v="197"/>
    <x v="277"/>
    <m/>
    <m/>
  </r>
  <r>
    <x v="10"/>
    <x v="18"/>
    <x v="383"/>
    <x v="52"/>
    <m/>
    <m/>
  </r>
  <r>
    <x v="10"/>
    <x v="18"/>
    <x v="405"/>
    <x v="78"/>
    <m/>
    <m/>
  </r>
  <r>
    <x v="10"/>
    <x v="18"/>
    <x v="369"/>
    <x v="31"/>
    <m/>
    <m/>
  </r>
  <r>
    <x v="11"/>
    <x v="5"/>
    <x v="44"/>
    <x v="144"/>
    <m/>
    <m/>
  </r>
  <r>
    <x v="11"/>
    <x v="5"/>
    <x v="45"/>
    <x v="981"/>
    <m/>
    <m/>
  </r>
  <r>
    <x v="11"/>
    <x v="5"/>
    <x v="47"/>
    <x v="81"/>
    <m/>
    <m/>
  </r>
  <r>
    <x v="11"/>
    <x v="5"/>
    <x v="48"/>
    <x v="25"/>
    <m/>
    <m/>
  </r>
  <r>
    <x v="11"/>
    <x v="5"/>
    <x v="49"/>
    <x v="375"/>
    <m/>
    <m/>
  </r>
  <r>
    <x v="11"/>
    <x v="5"/>
    <x v="50"/>
    <x v="169"/>
    <m/>
    <m/>
  </r>
  <r>
    <x v="11"/>
    <x v="5"/>
    <x v="51"/>
    <x v="16"/>
    <m/>
    <m/>
  </r>
  <r>
    <x v="11"/>
    <x v="5"/>
    <x v="52"/>
    <x v="48"/>
    <m/>
    <m/>
  </r>
  <r>
    <x v="11"/>
    <x v="5"/>
    <x v="53"/>
    <x v="982"/>
    <m/>
    <m/>
  </r>
  <r>
    <x v="11"/>
    <x v="5"/>
    <x v="54"/>
    <x v="78"/>
    <m/>
    <m/>
  </r>
  <r>
    <x v="11"/>
    <x v="7"/>
    <x v="384"/>
    <x v="20"/>
    <m/>
    <s v="Ameilia Beach Co"/>
  </r>
  <r>
    <x v="11"/>
    <x v="7"/>
    <x v="67"/>
    <x v="56"/>
    <m/>
    <s v="Fort Meade Railway Co"/>
  </r>
  <r>
    <x v="11"/>
    <x v="7"/>
    <x v="68"/>
    <x v="563"/>
    <m/>
    <s v="Jacksonville Elec Co"/>
  </r>
  <r>
    <x v="11"/>
    <x v="7"/>
    <x v="68"/>
    <x v="765"/>
    <m/>
    <s v="North Jacksonville Street Rwy"/>
  </r>
  <r>
    <x v="11"/>
    <x v="7"/>
    <x v="69"/>
    <x v="25"/>
    <m/>
    <s v="The Key West Elec Co"/>
  </r>
  <r>
    <x v="11"/>
    <x v="7"/>
    <x v="242"/>
    <x v="22"/>
    <m/>
    <s v="Pensacola Elec Co"/>
  </r>
  <r>
    <x v="11"/>
    <x v="7"/>
    <x v="456"/>
    <x v="41"/>
    <m/>
    <s v="St Johns Elec Co"/>
  </r>
  <r>
    <x v="11"/>
    <x v="7"/>
    <x v="70"/>
    <x v="983"/>
    <m/>
    <s v="Tampa Elec Co"/>
  </r>
  <r>
    <x v="11"/>
    <x v="7"/>
    <x v="426"/>
    <x v="32"/>
    <m/>
    <s v="Manatee Light A Traction"/>
  </r>
  <r>
    <x v="11"/>
    <x v="7"/>
    <x v="71"/>
    <x v="20"/>
    <m/>
    <s v="Palatka &amp; Heights Rwy Co"/>
  </r>
  <r>
    <x v="11"/>
    <x v="2"/>
    <x v="22"/>
    <x v="16"/>
    <m/>
    <m/>
  </r>
  <r>
    <x v="11"/>
    <x v="2"/>
    <x v="243"/>
    <x v="507"/>
    <m/>
    <m/>
  </r>
  <r>
    <x v="11"/>
    <x v="2"/>
    <x v="23"/>
    <x v="813"/>
    <m/>
    <m/>
  </r>
  <r>
    <x v="11"/>
    <x v="2"/>
    <x v="244"/>
    <x v="814"/>
    <m/>
    <m/>
  </r>
  <r>
    <x v="11"/>
    <x v="2"/>
    <x v="31"/>
    <x v="21"/>
    <m/>
    <m/>
  </r>
  <r>
    <x v="11"/>
    <x v="2"/>
    <x v="24"/>
    <x v="80"/>
    <m/>
    <m/>
  </r>
  <r>
    <x v="11"/>
    <x v="2"/>
    <x v="25"/>
    <x v="48"/>
    <m/>
    <m/>
  </r>
  <r>
    <x v="11"/>
    <x v="2"/>
    <x v="26"/>
    <x v="984"/>
    <m/>
    <m/>
  </r>
  <r>
    <x v="11"/>
    <x v="2"/>
    <x v="359"/>
    <x v="19"/>
    <m/>
    <m/>
  </r>
  <r>
    <x v="11"/>
    <x v="19"/>
    <x v="297"/>
    <x v="74"/>
    <m/>
    <m/>
  </r>
  <r>
    <x v="11"/>
    <x v="19"/>
    <x v="201"/>
    <x v="985"/>
    <m/>
    <m/>
  </r>
  <r>
    <x v="11"/>
    <x v="19"/>
    <x v="298"/>
    <x v="440"/>
    <m/>
    <m/>
  </r>
  <r>
    <x v="11"/>
    <x v="19"/>
    <x v="202"/>
    <x v="986"/>
    <m/>
    <m/>
  </r>
  <r>
    <x v="11"/>
    <x v="19"/>
    <x v="203"/>
    <x v="41"/>
    <m/>
    <m/>
  </r>
  <r>
    <x v="11"/>
    <x v="19"/>
    <x v="204"/>
    <x v="31"/>
    <m/>
    <m/>
  </r>
  <r>
    <x v="11"/>
    <x v="19"/>
    <x v="205"/>
    <x v="420"/>
    <m/>
    <m/>
  </r>
  <r>
    <x v="11"/>
    <x v="19"/>
    <x v="206"/>
    <x v="69"/>
    <m/>
    <m/>
  </r>
  <r>
    <x v="11"/>
    <x v="19"/>
    <x v="207"/>
    <x v="987"/>
    <m/>
    <m/>
  </r>
  <r>
    <x v="11"/>
    <x v="19"/>
    <x v="208"/>
    <x v="5"/>
    <m/>
    <m/>
  </r>
  <r>
    <x v="11"/>
    <x v="19"/>
    <x v="209"/>
    <x v="1"/>
    <m/>
    <m/>
  </r>
  <r>
    <x v="11"/>
    <x v="19"/>
    <x v="314"/>
    <x v="988"/>
    <m/>
    <m/>
  </r>
  <r>
    <x v="11"/>
    <x v="19"/>
    <x v="210"/>
    <x v="375"/>
    <m/>
    <m/>
  </r>
  <r>
    <x v="11"/>
    <x v="19"/>
    <x v="211"/>
    <x v="23"/>
    <m/>
    <m/>
  </r>
  <r>
    <x v="11"/>
    <x v="19"/>
    <x v="212"/>
    <x v="989"/>
    <m/>
    <m/>
  </r>
  <r>
    <x v="11"/>
    <x v="19"/>
    <x v="213"/>
    <x v="57"/>
    <m/>
    <m/>
  </r>
  <r>
    <x v="11"/>
    <x v="19"/>
    <x v="68"/>
    <x v="36"/>
    <m/>
    <m/>
  </r>
  <r>
    <x v="11"/>
    <x v="19"/>
    <x v="214"/>
    <x v="990"/>
    <m/>
    <m/>
  </r>
  <r>
    <x v="11"/>
    <x v="19"/>
    <x v="215"/>
    <x v="991"/>
    <m/>
    <m/>
  </r>
  <r>
    <x v="11"/>
    <x v="19"/>
    <x v="216"/>
    <x v="992"/>
    <m/>
    <m/>
  </r>
  <r>
    <x v="11"/>
    <x v="19"/>
    <x v="220"/>
    <x v="825"/>
    <m/>
    <m/>
  </r>
  <r>
    <x v="11"/>
    <x v="19"/>
    <x v="221"/>
    <x v="993"/>
    <m/>
    <m/>
  </r>
  <r>
    <x v="11"/>
    <x v="19"/>
    <x v="200"/>
    <x v="994"/>
    <m/>
    <m/>
  </r>
  <r>
    <x v="11"/>
    <x v="21"/>
    <x v="318"/>
    <x v="16"/>
    <s v="Electric"/>
    <m/>
  </r>
  <r>
    <x v="11"/>
    <x v="21"/>
    <x v="138"/>
    <x v="69"/>
    <s v="Electric"/>
    <m/>
  </r>
  <r>
    <x v="11"/>
    <x v="21"/>
    <x v="232"/>
    <x v="995"/>
    <s v="Electric"/>
    <m/>
  </r>
  <r>
    <x v="11"/>
    <x v="21"/>
    <x v="388"/>
    <x v="56"/>
    <s v="Electric"/>
    <m/>
  </r>
  <r>
    <x v="11"/>
    <x v="21"/>
    <x v="228"/>
    <x v="402"/>
    <s v="Electric"/>
    <m/>
  </r>
  <r>
    <x v="11"/>
    <x v="21"/>
    <x v="352"/>
    <x v="725"/>
    <s v="Electric"/>
    <m/>
  </r>
  <r>
    <x v="11"/>
    <x v="21"/>
    <x v="229"/>
    <x v="996"/>
    <s v="Electric"/>
    <m/>
  </r>
  <r>
    <x v="11"/>
    <x v="21"/>
    <x v="389"/>
    <x v="997"/>
    <s v="Electric"/>
    <m/>
  </r>
  <r>
    <x v="11"/>
    <x v="21"/>
    <x v="230"/>
    <x v="837"/>
    <s v="Electric"/>
    <m/>
  </r>
  <r>
    <x v="11"/>
    <x v="21"/>
    <x v="412"/>
    <x v="19"/>
    <s v="Electric"/>
    <m/>
  </r>
  <r>
    <x v="11"/>
    <x v="21"/>
    <x v="233"/>
    <x v="19"/>
    <s v="Electric"/>
    <m/>
  </r>
  <r>
    <x v="11"/>
    <x v="21"/>
    <x v="360"/>
    <x v="838"/>
    <s v="Electric"/>
    <m/>
  </r>
  <r>
    <x v="11"/>
    <x v="21"/>
    <x v="234"/>
    <x v="21"/>
    <s v="Electric"/>
    <m/>
  </r>
  <r>
    <x v="11"/>
    <x v="21"/>
    <x v="235"/>
    <x v="8"/>
    <s v="Electric"/>
    <m/>
  </r>
  <r>
    <x v="11"/>
    <x v="21"/>
    <x v="319"/>
    <x v="188"/>
    <s v="Electric"/>
    <m/>
  </r>
  <r>
    <x v="11"/>
    <x v="21"/>
    <x v="236"/>
    <x v="32"/>
    <s v="Electric"/>
    <m/>
  </r>
  <r>
    <x v="11"/>
    <x v="21"/>
    <x v="390"/>
    <x v="144"/>
    <s v="Electric"/>
    <m/>
  </r>
  <r>
    <x v="11"/>
    <x v="21"/>
    <x v="237"/>
    <x v="32"/>
    <s v="Electric"/>
    <m/>
  </r>
  <r>
    <x v="11"/>
    <x v="21"/>
    <x v="231"/>
    <x v="659"/>
    <s v="Electric"/>
    <m/>
  </r>
  <r>
    <x v="11"/>
    <x v="21"/>
    <x v="320"/>
    <x v="58"/>
    <s v="Electric"/>
    <m/>
  </r>
  <r>
    <x v="11"/>
    <x v="21"/>
    <x v="238"/>
    <x v="74"/>
    <s v="Electric"/>
    <m/>
  </r>
  <r>
    <x v="11"/>
    <x v="21"/>
    <x v="238"/>
    <x v="67"/>
    <s v="Steam"/>
    <m/>
  </r>
  <r>
    <x v="11"/>
    <x v="4"/>
    <x v="37"/>
    <x v="50"/>
    <m/>
    <m/>
  </r>
  <r>
    <x v="11"/>
    <x v="4"/>
    <x v="321"/>
    <x v="28"/>
    <m/>
    <m/>
  </r>
  <r>
    <x v="11"/>
    <x v="4"/>
    <x v="372"/>
    <x v="998"/>
    <m/>
    <s v="Lexington &amp; Interurban Railways Co"/>
  </r>
  <r>
    <x v="11"/>
    <x v="4"/>
    <x v="339"/>
    <x v="726"/>
    <s v="Electric"/>
    <s v="LOUISVILLE STREET RAILWAY SYSTEM"/>
  </r>
  <r>
    <x v="11"/>
    <x v="4"/>
    <x v="339"/>
    <x v="1"/>
    <m/>
    <s v="Louisville &amp; Eastern Railroad Co"/>
  </r>
  <r>
    <x v="11"/>
    <x v="4"/>
    <x v="339"/>
    <x v="169"/>
    <m/>
    <s v="Indianapolis &amp; Louisville Traction Co"/>
  </r>
  <r>
    <x v="11"/>
    <x v="4"/>
    <x v="340"/>
    <x v="151"/>
    <m/>
    <m/>
  </r>
  <r>
    <x v="11"/>
    <x v="4"/>
    <x v="341"/>
    <x v="60"/>
    <m/>
    <m/>
  </r>
  <r>
    <x v="11"/>
    <x v="4"/>
    <x v="342"/>
    <x v="655"/>
    <m/>
    <m/>
  </r>
  <r>
    <x v="11"/>
    <x v="4"/>
    <x v="457"/>
    <x v="20"/>
    <m/>
    <m/>
  </r>
  <r>
    <x v="11"/>
    <x v="4"/>
    <x v="430"/>
    <x v="56"/>
    <m/>
    <m/>
  </r>
  <r>
    <x v="11"/>
    <x v="10"/>
    <x v="290"/>
    <x v="34"/>
    <m/>
    <s v="Alexandria Electric Railways Co."/>
  </r>
  <r>
    <x v="11"/>
    <x v="10"/>
    <x v="79"/>
    <x v="19"/>
    <m/>
    <s v="Baton Rouge Electric &amp; Gas Co."/>
  </r>
  <r>
    <x v="11"/>
    <x v="10"/>
    <x v="78"/>
    <x v="21"/>
    <m/>
    <s v="Lake Charles Street Railway Co."/>
  </r>
  <r>
    <x v="11"/>
    <x v="10"/>
    <x v="458"/>
    <x v="21"/>
    <m/>
    <s v="Monroe Municipal Street Railway"/>
  </r>
  <r>
    <x v="11"/>
    <x v="10"/>
    <x v="76"/>
    <x v="727"/>
    <m/>
    <s v="New Orleans Railway &amp; Light Co."/>
  </r>
  <r>
    <x v="11"/>
    <x v="10"/>
    <x v="76"/>
    <x v="28"/>
    <m/>
    <s v="Algiers Railway &amp; Lighting Co."/>
  </r>
  <r>
    <x v="11"/>
    <x v="10"/>
    <x v="77"/>
    <x v="60"/>
    <m/>
    <s v="Shreveport Traction Co."/>
  </r>
  <r>
    <x v="11"/>
    <x v="8"/>
    <x v="73"/>
    <x v="999"/>
    <s v="Electric"/>
    <s v="The United Railways &amp; Electric Co. of Baltimore"/>
  </r>
  <r>
    <x v="11"/>
    <x v="8"/>
    <x v="73"/>
    <x v="67"/>
    <s v="Electric"/>
    <s v="Maryland Electric Railways Co."/>
  </r>
  <r>
    <x v="11"/>
    <x v="8"/>
    <x v="73"/>
    <x v="41"/>
    <s v="Electric"/>
    <s v="Baltimore &amp; Ohio Railroad Co."/>
  </r>
  <r>
    <x v="11"/>
    <x v="8"/>
    <x v="391"/>
    <x v="40"/>
    <s v="Electric"/>
    <s v="The Baltimore &amp; Bel Air Electric Railway Co"/>
  </r>
  <r>
    <x v="11"/>
    <x v="8"/>
    <x v="75"/>
    <x v="6"/>
    <s v="Electric"/>
    <s v="Cumberland Electric Railway Co"/>
  </r>
  <r>
    <x v="11"/>
    <x v="8"/>
    <x v="75"/>
    <x v="29"/>
    <s v="Electric"/>
    <s v="Cumberland &amp; Westernport Electric Railway Co."/>
  </r>
  <r>
    <x v="11"/>
    <x v="8"/>
    <x v="246"/>
    <x v="23"/>
    <s v="Electric"/>
    <s v="Frederick &amp; Middletown Railway Co"/>
  </r>
  <r>
    <x v="11"/>
    <x v="8"/>
    <x v="246"/>
    <x v="25"/>
    <s v="Electric"/>
    <s v="Myersville &amp; Catoctin Railway Co"/>
  </r>
  <r>
    <x v="11"/>
    <x v="8"/>
    <x v="246"/>
    <x v="73"/>
    <s v="Electric"/>
    <s v="The Washington, Frederick &amp; Gettysburg Railway Co"/>
  </r>
  <r>
    <x v="11"/>
    <x v="8"/>
    <x v="247"/>
    <x v="53"/>
    <s v="Electric"/>
    <s v="Hagerstown Railway Co"/>
  </r>
  <r>
    <x v="11"/>
    <x v="8"/>
    <x v="247"/>
    <x v="144"/>
    <s v="Electric"/>
    <s v="Hagerstown &amp; Northern Railroad Co"/>
  </r>
  <r>
    <x v="11"/>
    <x v="8"/>
    <x v="247"/>
    <x v="78"/>
    <s v="Electric"/>
    <s v="Hagerstown &amp; Boonsboro Railway Co"/>
  </r>
  <r>
    <x v="11"/>
    <x v="8"/>
    <x v="450"/>
    <x v="637"/>
    <s v="Electric"/>
    <s v="Kensington Railway Co"/>
  </r>
  <r>
    <x v="11"/>
    <x v="9"/>
    <x v="32"/>
    <x v="19"/>
    <m/>
    <m/>
  </r>
  <r>
    <x v="11"/>
    <x v="9"/>
    <x v="32"/>
    <x v="12"/>
    <m/>
    <m/>
  </r>
  <r>
    <x v="11"/>
    <x v="9"/>
    <x v="32"/>
    <x v="1000"/>
    <m/>
    <m/>
  </r>
  <r>
    <x v="11"/>
    <x v="9"/>
    <x v="32"/>
    <x v="1001"/>
    <m/>
    <m/>
  </r>
  <r>
    <x v="11"/>
    <x v="9"/>
    <x v="32"/>
    <x v="294"/>
    <m/>
    <m/>
  </r>
  <r>
    <x v="11"/>
    <x v="9"/>
    <x v="32"/>
    <x v="23"/>
    <m/>
    <m/>
  </r>
  <r>
    <x v="11"/>
    <x v="9"/>
    <x v="32"/>
    <x v="5"/>
    <m/>
    <m/>
  </r>
  <r>
    <x v="11"/>
    <x v="9"/>
    <x v="32"/>
    <x v="81"/>
    <m/>
    <m/>
  </r>
  <r>
    <x v="11"/>
    <x v="9"/>
    <x v="32"/>
    <x v="938"/>
    <m/>
    <m/>
  </r>
  <r>
    <x v="11"/>
    <x v="9"/>
    <x v="32"/>
    <x v="603"/>
    <m/>
    <m/>
  </r>
  <r>
    <x v="11"/>
    <x v="9"/>
    <x v="32"/>
    <x v="420"/>
    <m/>
    <m/>
  </r>
  <r>
    <x v="11"/>
    <x v="9"/>
    <x v="32"/>
    <x v="157"/>
    <m/>
    <m/>
  </r>
  <r>
    <x v="11"/>
    <x v="9"/>
    <x v="32"/>
    <x v="22"/>
    <m/>
    <m/>
  </r>
  <r>
    <x v="11"/>
    <x v="9"/>
    <x v="32"/>
    <x v="87"/>
    <m/>
    <m/>
  </r>
  <r>
    <x v="11"/>
    <x v="9"/>
    <x v="32"/>
    <x v="50"/>
    <m/>
    <m/>
  </r>
  <r>
    <x v="11"/>
    <x v="9"/>
    <x v="32"/>
    <x v="80"/>
    <m/>
    <m/>
  </r>
  <r>
    <x v="11"/>
    <x v="9"/>
    <x v="32"/>
    <x v="57"/>
    <m/>
    <m/>
  </r>
  <r>
    <x v="11"/>
    <x v="9"/>
    <x v="32"/>
    <x v="1002"/>
    <m/>
    <m/>
  </r>
  <r>
    <x v="11"/>
    <x v="9"/>
    <x v="32"/>
    <x v="1003"/>
    <m/>
    <m/>
  </r>
  <r>
    <x v="11"/>
    <x v="9"/>
    <x v="32"/>
    <x v="490"/>
    <m/>
    <m/>
  </r>
  <r>
    <x v="11"/>
    <x v="9"/>
    <x v="32"/>
    <x v="1004"/>
    <m/>
    <m/>
  </r>
  <r>
    <x v="11"/>
    <x v="9"/>
    <x v="32"/>
    <x v="1005"/>
    <m/>
    <m/>
  </r>
  <r>
    <x v="11"/>
    <x v="9"/>
    <x v="32"/>
    <x v="1006"/>
    <m/>
    <m/>
  </r>
  <r>
    <x v="11"/>
    <x v="9"/>
    <x v="32"/>
    <x v="9"/>
    <m/>
    <m/>
  </r>
  <r>
    <x v="11"/>
    <x v="9"/>
    <x v="32"/>
    <x v="41"/>
    <m/>
    <m/>
  </r>
  <r>
    <x v="11"/>
    <x v="9"/>
    <x v="32"/>
    <x v="16"/>
    <m/>
    <m/>
  </r>
  <r>
    <x v="11"/>
    <x v="9"/>
    <x v="32"/>
    <x v="167"/>
    <m/>
    <m/>
  </r>
  <r>
    <x v="11"/>
    <x v="9"/>
    <x v="32"/>
    <x v="23"/>
    <m/>
    <m/>
  </r>
  <r>
    <x v="11"/>
    <x v="9"/>
    <x v="32"/>
    <x v="31"/>
    <m/>
    <m/>
  </r>
  <r>
    <x v="11"/>
    <x v="9"/>
    <x v="32"/>
    <x v="31"/>
    <m/>
    <m/>
  </r>
  <r>
    <x v="11"/>
    <x v="9"/>
    <x v="32"/>
    <x v="159"/>
    <m/>
    <m/>
  </r>
  <r>
    <x v="11"/>
    <x v="9"/>
    <x v="32"/>
    <x v="32"/>
    <m/>
    <m/>
  </r>
  <r>
    <x v="11"/>
    <x v="9"/>
    <x v="32"/>
    <x v="48"/>
    <m/>
    <m/>
  </r>
  <r>
    <x v="11"/>
    <x v="9"/>
    <x v="32"/>
    <x v="422"/>
    <m/>
    <m/>
  </r>
  <r>
    <x v="11"/>
    <x v="3"/>
    <x v="32"/>
    <x v="31"/>
    <m/>
    <s v="Hannibal Railway Co."/>
  </r>
  <r>
    <x v="11"/>
    <x v="3"/>
    <x v="459"/>
    <x v="159"/>
    <m/>
    <s v="Joplin k Pittsburg Railway Co."/>
  </r>
  <r>
    <x v="11"/>
    <x v="3"/>
    <x v="33"/>
    <x v="1007"/>
    <m/>
    <s v="Kansas City Railway &amp; Light Co."/>
  </r>
  <r>
    <x v="11"/>
    <x v="3"/>
    <x v="33"/>
    <x v="57"/>
    <m/>
    <s v="The Kansas City, Lawrence k Topeka Railway Co."/>
  </r>
  <r>
    <x v="11"/>
    <x v="3"/>
    <x v="33"/>
    <x v="422"/>
    <m/>
    <s v="Kansas City &amp; St. Joseph Electric Railroad Co."/>
  </r>
  <r>
    <x v="11"/>
    <x v="3"/>
    <x v="33"/>
    <x v="10"/>
    <m/>
    <s v="Kansas City &amp; Olathe Electric Railway Co."/>
  </r>
  <r>
    <x v="11"/>
    <x v="3"/>
    <x v="33"/>
    <x v="45"/>
    <m/>
    <s v="Kansas City k Bonner Springs Railway Co"/>
  </r>
  <r>
    <x v="11"/>
    <x v="3"/>
    <x v="33"/>
    <x v="22"/>
    <m/>
    <s v="The Missouri &amp; Kansas Internrban Railway Co."/>
  </r>
  <r>
    <x v="11"/>
    <x v="3"/>
    <x v="343"/>
    <x v="220"/>
    <m/>
    <s v="St Joseph Railway, Light, Heat &amp; Power Co."/>
  </r>
  <r>
    <x v="11"/>
    <x v="3"/>
    <x v="324"/>
    <x v="57"/>
    <m/>
    <s v="Southwest Missouri Electric Railway Co"/>
  </r>
  <r>
    <x v="11"/>
    <x v="3"/>
    <x v="224"/>
    <x v="532"/>
    <m/>
    <s v="Springfield Railway &amp; Light Co."/>
  </r>
  <r>
    <x v="11"/>
    <x v="3"/>
    <x v="325"/>
    <x v="10"/>
    <m/>
    <s v="Cape Girardeau &amp; Jackson Railroad Co."/>
  </r>
  <r>
    <x v="11"/>
    <x v="3"/>
    <x v="361"/>
    <x v="17"/>
    <m/>
    <s v="Carrollton Electric Railway Co."/>
  </r>
  <r>
    <x v="11"/>
    <x v="3"/>
    <x v="373"/>
    <x v="93"/>
    <m/>
    <s v="St. Francis County Electric Railroad Co."/>
  </r>
  <r>
    <x v="11"/>
    <x v="3"/>
    <x v="393"/>
    <x v="16"/>
    <m/>
    <s v="Missouri Water, Light &amp; Traction Co."/>
  </r>
  <r>
    <x v="11"/>
    <x v="3"/>
    <x v="460"/>
    <x v="11"/>
    <m/>
    <s v="St. Louis, Webster k Talley Park Railway Co."/>
  </r>
  <r>
    <x v="11"/>
    <x v="3"/>
    <x v="461"/>
    <x v="332"/>
    <m/>
    <s v="Maryville &amp; St. Jogeph Electric Railway Co."/>
  </r>
  <r>
    <x v="11"/>
    <x v="3"/>
    <x v="344"/>
    <x v="1008"/>
    <m/>
    <m/>
  </r>
  <r>
    <x v="11"/>
    <x v="26"/>
    <x v="432"/>
    <x v="626"/>
    <m/>
    <s v="State of North Dakota Electric Railway"/>
  </r>
  <r>
    <x v="11"/>
    <x v="26"/>
    <x v="433"/>
    <x v="5"/>
    <m/>
    <s v="Fargo &amp; Moorhead Street Railway Co."/>
  </r>
  <r>
    <x v="11"/>
    <x v="0"/>
    <x v="451"/>
    <x v="25"/>
    <m/>
    <s v="Five Mile Beach Electric Railway Co."/>
  </r>
  <r>
    <x v="11"/>
    <x v="0"/>
    <x v="0"/>
    <x v="850"/>
    <m/>
    <s v="Altantic Coast Electric Railroad"/>
  </r>
  <r>
    <x v="11"/>
    <x v="0"/>
    <x v="0"/>
    <x v="600"/>
    <m/>
    <s v="Seashore Electric Railway Co"/>
  </r>
  <r>
    <x v="11"/>
    <x v="0"/>
    <x v="0"/>
    <x v="56"/>
    <m/>
    <s v="Asbury Park &amp; Sea Glet Railroad"/>
  </r>
  <r>
    <x v="11"/>
    <x v="0"/>
    <x v="1"/>
    <x v="1"/>
    <m/>
    <s v="West Jersey &amp; Seashore R. R. Co"/>
  </r>
  <r>
    <x v="11"/>
    <x v="0"/>
    <x v="1"/>
    <x v="12"/>
    <m/>
    <s v="Alantie City Electric Railways"/>
  </r>
  <r>
    <x v="11"/>
    <x v="0"/>
    <x v="252"/>
    <x v="18"/>
    <m/>
    <s v="The Bridgeton &amp; Milliville Traction Co"/>
  </r>
  <r>
    <x v="11"/>
    <x v="0"/>
    <x v="3"/>
    <x v="942"/>
    <m/>
    <s v="Camden &amp; Suburban Railway"/>
  </r>
  <r>
    <x v="11"/>
    <x v="0"/>
    <x v="4"/>
    <x v="853"/>
    <m/>
    <s v="Ocrean Street Passenger Railway Co."/>
  </r>
  <r>
    <x v="11"/>
    <x v="0"/>
    <x v="4"/>
    <x v="943"/>
    <m/>
    <s v="Cape May, Delaware Bay &amp; Sewell's Point Railroad"/>
  </r>
  <r>
    <x v="11"/>
    <x v="0"/>
    <x v="362"/>
    <x v="854"/>
    <m/>
    <s v="The New Jersey &amp; Hudson River Railway &amp; Ferry Co"/>
  </r>
  <r>
    <x v="11"/>
    <x v="0"/>
    <x v="254"/>
    <x v="19"/>
    <m/>
    <s v="Hoboken Maunfacturers Railroads Co."/>
  </r>
  <r>
    <x v="11"/>
    <x v="0"/>
    <x v="8"/>
    <x v="29"/>
    <m/>
    <s v="Jersey Central Tracation Co"/>
  </r>
  <r>
    <x v="11"/>
    <x v="0"/>
    <x v="353"/>
    <x v="856"/>
    <m/>
    <s v="Long Branch Electric Railway Co."/>
  </r>
  <r>
    <x v="11"/>
    <x v="0"/>
    <x v="9"/>
    <x v="591"/>
    <m/>
    <s v="Millville Traction Co"/>
  </r>
  <r>
    <x v="11"/>
    <x v="0"/>
    <x v="374"/>
    <x v="22"/>
    <m/>
    <s v="Barllingten County Traction Co"/>
  </r>
  <r>
    <x v="11"/>
    <x v="0"/>
    <x v="10"/>
    <x v="857"/>
    <m/>
    <s v="Mount Holly Street Rilway"/>
  </r>
  <r>
    <x v="11"/>
    <x v="0"/>
    <x v="7"/>
    <x v="944"/>
    <m/>
    <s v="Public Service Corporation of New Jersey"/>
  </r>
  <r>
    <x v="11"/>
    <x v="0"/>
    <x v="7"/>
    <x v="859"/>
    <m/>
    <s v="Newark Passsenger Railway Co."/>
  </r>
  <r>
    <x v="11"/>
    <x v="0"/>
    <x v="7"/>
    <x v="860"/>
    <m/>
    <s v="Passaic &amp; Newark Electric Traction Co"/>
  </r>
  <r>
    <x v="11"/>
    <x v="0"/>
    <x v="7"/>
    <x v="945"/>
    <m/>
    <s v="The Newark &amp; South Orange Railway Co"/>
  </r>
  <r>
    <x v="11"/>
    <x v="0"/>
    <x v="7"/>
    <x v="946"/>
    <m/>
    <s v="Jersey City, Hoboken &amp; Pateson Street Railways Co"/>
  </r>
  <r>
    <x v="11"/>
    <x v="0"/>
    <x v="7"/>
    <x v="10"/>
    <m/>
    <s v="The Newark &amp; South Orange Railway Co"/>
  </r>
  <r>
    <x v="11"/>
    <x v="0"/>
    <x v="327"/>
    <x v="593"/>
    <m/>
    <s v="Ocrean City Electric Railway Co."/>
  </r>
  <r>
    <x v="11"/>
    <x v="0"/>
    <x v="327"/>
    <x v="947"/>
    <m/>
    <s v="Camden &amp; Suburban Railway"/>
  </r>
  <r>
    <x v="11"/>
    <x v="0"/>
    <x v="327"/>
    <x v="416"/>
    <m/>
    <s v="Burnswick Traction Co"/>
  </r>
  <r>
    <x v="11"/>
    <x v="0"/>
    <x v="327"/>
    <x v="586"/>
    <m/>
    <s v="Camden , Glouchester &amp; Woodbury Railway Co."/>
  </r>
  <r>
    <x v="11"/>
    <x v="0"/>
    <x v="12"/>
    <x v="17"/>
    <m/>
    <s v="Orange Mountain Traction cO"/>
  </r>
  <r>
    <x v="11"/>
    <x v="0"/>
    <x v="14"/>
    <x v="948"/>
    <m/>
    <s v="Phillpsburg Horse Car Railraod Co"/>
  </r>
  <r>
    <x v="11"/>
    <x v="0"/>
    <x v="258"/>
    <x v="596"/>
    <m/>
    <s v="Atlantic Highland, Red Bank &amp; Long Branch Electric Railway Co."/>
  </r>
  <r>
    <x v="11"/>
    <x v="0"/>
    <x v="16"/>
    <x v="1"/>
    <m/>
    <s v="Hudson River Traction Co"/>
  </r>
  <r>
    <x v="11"/>
    <x v="0"/>
    <x v="17"/>
    <x v="173"/>
    <m/>
    <s v="Trenton Street Railway Co"/>
  </r>
  <r>
    <x v="11"/>
    <x v="0"/>
    <x v="17"/>
    <x v="949"/>
    <m/>
    <s v="Meror County Traction Co"/>
  </r>
  <r>
    <x v="11"/>
    <x v="0"/>
    <x v="17"/>
    <x v="23"/>
    <m/>
    <s v="Trenton Lawreacvlle &amp; Prlnenton Railroad Co"/>
  </r>
  <r>
    <x v="11"/>
    <x v="0"/>
    <x v="17"/>
    <x v="113"/>
    <m/>
    <s v="New Jensey &amp; Penneyliania Traction Co"/>
  </r>
  <r>
    <x v="11"/>
    <x v="0"/>
    <x v="17"/>
    <x v="73"/>
    <m/>
    <s v="Trenton &amp; New Brunwich Railroad"/>
  </r>
  <r>
    <x v="11"/>
    <x v="0"/>
    <x v="17"/>
    <x v="9"/>
    <m/>
    <s v="Trenton, Lakewood &amp; Atantic Railway Co."/>
  </r>
  <r>
    <x v="11"/>
    <x v="0"/>
    <x v="462"/>
    <x v="204"/>
    <m/>
    <s v="Easton &amp; Wahinton Traction CO"/>
  </r>
  <r>
    <x v="11"/>
    <x v="11"/>
    <x v="28"/>
    <x v="864"/>
    <s v="Electric"/>
    <s v="United Traction Co."/>
  </r>
  <r>
    <x v="11"/>
    <x v="11"/>
    <x v="28"/>
    <x v="1009"/>
    <s v="Electric"/>
    <s v="Capitol Railway"/>
  </r>
  <r>
    <x v="11"/>
    <x v="11"/>
    <x v="81"/>
    <x v="1010"/>
    <s v="Electric"/>
    <s v="Auburn &amp; Syracuse Electric Railroad Co. "/>
  </r>
  <r>
    <x v="11"/>
    <x v="11"/>
    <x v="82"/>
    <x v="133"/>
    <s v="Electric"/>
    <s v="Babylon Railroad Co."/>
  </r>
  <r>
    <x v="11"/>
    <x v="11"/>
    <x v="345"/>
    <x v="69"/>
    <s v="Electric"/>
    <s v="The Ballston Terminal Railroad Co."/>
  </r>
  <r>
    <x v="11"/>
    <x v="11"/>
    <x v="83"/>
    <x v="721"/>
    <s v="Electric"/>
    <s v="Binghamton Railroad Co. "/>
  </r>
  <r>
    <x v="11"/>
    <x v="11"/>
    <x v="84"/>
    <x v="1011"/>
    <s v="Electric"/>
    <s v="Brooklyn Rapid Transit Co."/>
  </r>
  <r>
    <x v="11"/>
    <x v="11"/>
    <x v="84"/>
    <x v="1012"/>
    <s v="Electric"/>
    <s v="Coney Island &amp; Brooklyn R. R. Co."/>
  </r>
  <r>
    <x v="11"/>
    <x v="11"/>
    <x v="84"/>
    <x v="35"/>
    <s v="Electric"/>
    <s v="Van Brunt St. &amp; Erie Basin R. R. Co."/>
  </r>
  <r>
    <x v="11"/>
    <x v="11"/>
    <x v="84"/>
    <x v="869"/>
    <s v="Electric"/>
    <s v="Brooklyn, Newtown &amp; Bowery Bay Railroad Co. "/>
  </r>
  <r>
    <x v="11"/>
    <x v="11"/>
    <x v="85"/>
    <x v="1013"/>
    <s v="Electric"/>
    <s v="International Traction Co."/>
  </r>
  <r>
    <x v="11"/>
    <x v="11"/>
    <x v="85"/>
    <x v="1014"/>
    <s v="Electric"/>
    <s v="Buffalo Southern Railway Co."/>
  </r>
  <r>
    <x v="11"/>
    <x v="11"/>
    <x v="85"/>
    <x v="953"/>
    <s v="Electric"/>
    <s v="Buffalo &amp; Depew Railway Co. "/>
  </r>
  <r>
    <x v="11"/>
    <x v="11"/>
    <x v="86"/>
    <x v="422"/>
    <s v="Electric"/>
    <s v="Rochester &amp; Eastern Rapid Co."/>
  </r>
  <r>
    <x v="11"/>
    <x v="11"/>
    <x v="376"/>
    <x v="25"/>
    <s v="Electric"/>
    <s v="Catskill Electric Railway Co."/>
  </r>
  <r>
    <x v="11"/>
    <x v="11"/>
    <x v="87"/>
    <x v="17"/>
    <s v="Horse"/>
    <s v="Pelham Park Railroad Co."/>
  </r>
  <r>
    <x v="11"/>
    <x v="11"/>
    <x v="87"/>
    <x v="56"/>
    <s v="Horse"/>
    <s v="City Island Railroad"/>
  </r>
  <r>
    <x v="11"/>
    <x v="11"/>
    <x v="260"/>
    <x v="749"/>
    <s v="Electric"/>
    <s v="The Cohoes City Railway Co."/>
  </r>
  <r>
    <x v="11"/>
    <x v="11"/>
    <x v="346"/>
    <x v="668"/>
    <s v="Electric"/>
    <s v="Corning &amp; Painted Street Railway"/>
  </r>
  <r>
    <x v="11"/>
    <x v="11"/>
    <x v="88"/>
    <x v="1015"/>
    <s v="Electric"/>
    <s v="Cortland County Traction Co."/>
  </r>
  <r>
    <x v="11"/>
    <x v="11"/>
    <x v="363"/>
    <x v="16"/>
    <s v="Electric"/>
    <s v="Buffalo, Dunkirk &amp; Western Railroad Co."/>
  </r>
  <r>
    <x v="11"/>
    <x v="11"/>
    <x v="90"/>
    <x v="676"/>
    <s v="Electric"/>
    <s v="Elmira Water, Light &amp; Railroad Co."/>
  </r>
  <r>
    <x v="11"/>
    <x v="11"/>
    <x v="90"/>
    <x v="250"/>
    <s v="Electric"/>
    <s v="Elminra &amp; Seneca Lake Railway Co."/>
  </r>
  <r>
    <x v="11"/>
    <x v="11"/>
    <x v="91"/>
    <x v="1016"/>
    <s v="Electric"/>
    <s v="Citizens' Street Railroad Co."/>
  </r>
  <r>
    <x v="11"/>
    <x v="11"/>
    <x v="91"/>
    <x v="677"/>
    <s v="Electric"/>
    <s v="Fishkill Electric Railway Co. "/>
  </r>
  <r>
    <x v="11"/>
    <x v="11"/>
    <x v="93"/>
    <x v="871"/>
    <s v="Electric"/>
    <s v="Dunkirk &amp; Fredonia Railroad Co."/>
  </r>
  <r>
    <x v="11"/>
    <x v="11"/>
    <x v="94"/>
    <x v="625"/>
    <s v="Horse"/>
    <s v="Fulton &amp; Oswego Falls Street Railway Co. "/>
  </r>
  <r>
    <x v="11"/>
    <x v="11"/>
    <x v="94"/>
    <x v="41"/>
    <s v="Electric"/>
    <s v="Syracuse &amp; Ontario Railroad"/>
  </r>
  <r>
    <x v="11"/>
    <x v="11"/>
    <x v="261"/>
    <x v="346"/>
    <s v="Electric"/>
    <s v="Geneva, Waterloo, Seneca Falls &amp; Cayuga Lake Traction Co."/>
  </r>
  <r>
    <x v="11"/>
    <x v="11"/>
    <x v="463"/>
    <x v="485"/>
    <s v="Electric"/>
    <s v="Glen Cove Railroad Co."/>
  </r>
  <r>
    <x v="11"/>
    <x v="11"/>
    <x v="95"/>
    <x v="1017"/>
    <s v="Electric"/>
    <s v="Hudson Valley Railway"/>
  </r>
  <r>
    <x v="11"/>
    <x v="11"/>
    <x v="96"/>
    <x v="704"/>
    <s v="Electric"/>
    <s v="Fonda, Johnstown &amp; Gloversville Railroad Co."/>
  </r>
  <r>
    <x v="11"/>
    <x v="11"/>
    <x v="96"/>
    <x v="753"/>
    <s v="Electric"/>
    <s v="The Aldrondack Lakes' Traction Co.4.65"/>
  </r>
  <r>
    <x v="11"/>
    <x v="11"/>
    <x v="365"/>
    <x v="873"/>
    <s v="Electric"/>
    <s v="Hamburg Railway Co."/>
  </r>
  <r>
    <x v="11"/>
    <x v="11"/>
    <x v="415"/>
    <x v="471"/>
    <s v="Electric"/>
    <s v="The New York &amp; Staten Island Traction Co."/>
  </r>
  <r>
    <x v="11"/>
    <x v="11"/>
    <x v="366"/>
    <x v="121"/>
    <s v="Electric"/>
    <s v="Lime &amp; Honeoye Falls Electric Light &amp; Railroad Co."/>
  </r>
  <r>
    <x v="11"/>
    <x v="11"/>
    <x v="262"/>
    <x v="21"/>
    <s v="Electric"/>
    <s v="Bennington &amp; Hoosick Valley Railway Co."/>
  </r>
  <r>
    <x v="11"/>
    <x v="11"/>
    <x v="97"/>
    <x v="231"/>
    <s v="Electric"/>
    <s v="The Hornellsville Electric Railway Co."/>
  </r>
  <r>
    <x v="11"/>
    <x v="11"/>
    <x v="97"/>
    <x v="531"/>
    <s v="Electric"/>
    <s v="Hornellsville &amp; Canisteo Railway Co."/>
  </r>
  <r>
    <x v="11"/>
    <x v="11"/>
    <x v="98"/>
    <x v="874"/>
    <s v="Electric"/>
    <s v="Albany &amp; Hudson Railway &amp; Power Co. "/>
  </r>
  <r>
    <x v="11"/>
    <x v="11"/>
    <x v="99"/>
    <x v="1018"/>
    <s v="Electric"/>
    <s v="Huntington Railroad Co."/>
  </r>
  <r>
    <x v="11"/>
    <x v="11"/>
    <x v="100"/>
    <x v="144"/>
    <s v="Electric"/>
    <s v="Ithaca Street Railway Co."/>
  </r>
  <r>
    <x v="11"/>
    <x v="11"/>
    <x v="101"/>
    <x v="875"/>
    <s v="Electric"/>
    <s v="The Jamestown Street Railway Co."/>
  </r>
  <r>
    <x v="11"/>
    <x v="11"/>
    <x v="101"/>
    <x v="1019"/>
    <s v="Electric"/>
    <s v="Chautauqua Traction Co."/>
  </r>
  <r>
    <x v="11"/>
    <x v="11"/>
    <x v="101"/>
    <x v="67"/>
    <s v="Electric"/>
    <s v="Warreu &amp; Jamestown Street Railway Co. "/>
  </r>
  <r>
    <x v="11"/>
    <x v="11"/>
    <x v="452"/>
    <x v="1020"/>
    <s v="Electric"/>
    <s v="Long Island Electric Railway Co. "/>
  </r>
  <r>
    <x v="11"/>
    <x v="11"/>
    <x v="464"/>
    <x v="1021"/>
    <s v="Electric"/>
    <s v="Keeseville, Ausable, Chasm &amp; Lake Chaplain Railroad"/>
  </r>
  <r>
    <x v="11"/>
    <x v="11"/>
    <x v="102"/>
    <x v="195"/>
    <s v="Electric"/>
    <s v="Kingston Consolidated Railroad Co."/>
  </r>
  <r>
    <x v="11"/>
    <x v="11"/>
    <x v="263"/>
    <x v="466"/>
    <s v="Electric"/>
    <s v="Lewiston &amp; Yongston Frontier Railroad Co."/>
  </r>
  <r>
    <x v="11"/>
    <x v="11"/>
    <x v="434"/>
    <x v="56"/>
    <s v="Electric"/>
    <s v="Liberty &amp; Jeffersonville Electric Railway Co. "/>
  </r>
  <r>
    <x v="11"/>
    <x v="11"/>
    <x v="416"/>
    <x v="17"/>
    <s v="Electric"/>
    <s v="Seashore Municpal Railroad Co. "/>
  </r>
  <r>
    <x v="11"/>
    <x v="11"/>
    <x v="106"/>
    <x v="683"/>
    <s v="Electric"/>
    <s v="New York &amp; Queens County Railway Co."/>
  </r>
  <r>
    <x v="11"/>
    <x v="11"/>
    <x v="106"/>
    <x v="956"/>
    <s v="Electric"/>
    <s v="Long Island Consodlidated Electrical Companies"/>
  </r>
  <r>
    <x v="11"/>
    <x v="11"/>
    <x v="107"/>
    <x v="536"/>
    <s v="Electric"/>
    <s v="The Wallkill Transit"/>
  </r>
  <r>
    <x v="11"/>
    <x v="11"/>
    <x v="7"/>
    <x v="537"/>
    <s v="Electric"/>
    <s v="New &amp; Marion Railway Co. "/>
  </r>
  <r>
    <x v="11"/>
    <x v="11"/>
    <x v="109"/>
    <x v="876"/>
    <s v="Electric"/>
    <s v="Orange County Tracction Co."/>
  </r>
  <r>
    <x v="11"/>
    <x v="11"/>
    <x v="332"/>
    <x v="614"/>
    <s v="Electric"/>
    <s v="New Paltz, Highland &amp; Poughkeepsie Traction Co."/>
  </r>
  <r>
    <x v="11"/>
    <x v="11"/>
    <x v="111"/>
    <x v="877"/>
    <s v="Electric"/>
    <s v="New York City Railway Co. "/>
  </r>
  <r>
    <x v="11"/>
    <x v="11"/>
    <x v="111"/>
    <x v="878"/>
    <s v="Electric"/>
    <s v="Metropolitan Street Railway Co."/>
  </r>
  <r>
    <x v="11"/>
    <x v="11"/>
    <x v="111"/>
    <x v="757"/>
    <s v="Horse"/>
    <s v="Bleeker Street &amp; Fulton Ferry R. R. Co."/>
  </r>
  <r>
    <x v="11"/>
    <x v="11"/>
    <x v="111"/>
    <x v="22"/>
    <s v="Electric"/>
    <s v="Broadway &amp; Seventh Ave R. R. Co."/>
  </r>
  <r>
    <x v="11"/>
    <x v="11"/>
    <x v="111"/>
    <x v="1022"/>
    <s v="Electric"/>
    <s v="Central Park, North &amp; East River R. R. Co."/>
  </r>
  <r>
    <x v="11"/>
    <x v="11"/>
    <x v="111"/>
    <x v="22"/>
    <s v="Electric"/>
    <s v="Eighth Ave. R. R. Co."/>
  </r>
  <r>
    <x v="11"/>
    <x v="11"/>
    <x v="111"/>
    <x v="1023"/>
    <s v="Electric"/>
    <s v="42nd St. &amp; Grand St Ferry R. R. Co."/>
  </r>
  <r>
    <x v="11"/>
    <x v="11"/>
    <x v="111"/>
    <x v="759"/>
    <s v="Electric"/>
    <s v="Fulton Street Railroad Co."/>
  </r>
  <r>
    <x v="11"/>
    <x v="11"/>
    <x v="111"/>
    <x v="69"/>
    <s v="Electric"/>
    <s v="Ninth Avenue R. R. Co."/>
  </r>
  <r>
    <x v="11"/>
    <x v="11"/>
    <x v="111"/>
    <x v="1024"/>
    <s v="Electric"/>
    <s v="Second Avenue R. R. Co. "/>
  </r>
  <r>
    <x v="11"/>
    <x v="11"/>
    <x v="111"/>
    <x v="1025"/>
    <s v="Electric"/>
    <s v="34th Street Crosstown"/>
  </r>
  <r>
    <x v="11"/>
    <x v="11"/>
    <x v="111"/>
    <x v="761"/>
    <s v="Horse"/>
    <s v="28th &amp; 29th Streets Crosstown Railway Co."/>
  </r>
  <r>
    <x v="11"/>
    <x v="11"/>
    <x v="111"/>
    <x v="1026"/>
    <s v="Electric"/>
    <s v="23rd Street Ry. Co."/>
  </r>
  <r>
    <x v="11"/>
    <x v="11"/>
    <x v="111"/>
    <x v="883"/>
    <s v="Electric"/>
    <s v="New York, Westerchester &amp; Conn Traction Co. "/>
  </r>
  <r>
    <x v="11"/>
    <x v="11"/>
    <x v="111"/>
    <x v="1027"/>
    <s v="Electric"/>
    <s v="Third Ave. R. R. Co."/>
  </r>
  <r>
    <x v="11"/>
    <x v="11"/>
    <x v="111"/>
    <x v="1028"/>
    <s v="Electric"/>
    <s v="Dry Dock, E. Broadway &amp; Battery R. R. Co."/>
  </r>
  <r>
    <x v="11"/>
    <x v="11"/>
    <x v="111"/>
    <x v="885"/>
    <s v="Electric"/>
    <s v="42nd St., Manhattanville &amp; St. M. Ave. Ry. Co."/>
  </r>
  <r>
    <x v="11"/>
    <x v="11"/>
    <x v="111"/>
    <x v="118"/>
    <s v="Horse"/>
    <s v="42nd St., Manhattanville &amp; St. M. Ave. Ry. Co."/>
  </r>
  <r>
    <x v="11"/>
    <x v="11"/>
    <x v="111"/>
    <x v="765"/>
    <s v="Electric"/>
    <s v="Kingsbridge Railway Co. "/>
  </r>
  <r>
    <x v="11"/>
    <x v="11"/>
    <x v="111"/>
    <x v="1029"/>
    <s v="Electric"/>
    <s v="Union Ry. Co"/>
  </r>
  <r>
    <x v="11"/>
    <x v="11"/>
    <x v="111"/>
    <x v="1030"/>
    <s v="Electric"/>
    <s v="The Bronx Traction Co. "/>
  </r>
  <r>
    <x v="11"/>
    <x v="11"/>
    <x v="111"/>
    <x v="16"/>
    <s v="Electric"/>
    <s v="Southern Boulevard Railroad Co."/>
  </r>
  <r>
    <x v="11"/>
    <x v="11"/>
    <x v="111"/>
    <x v="1031"/>
    <s v="Electric"/>
    <s v="Westchester Electric R. R. Co."/>
  </r>
  <r>
    <x v="11"/>
    <x v="11"/>
    <x v="111"/>
    <x v="888"/>
    <s v="Electric"/>
    <s v="Interborough Rapid Transit Co. "/>
  </r>
  <r>
    <x v="11"/>
    <x v="11"/>
    <x v="111"/>
    <x v="1032"/>
    <s v="Electric"/>
    <s v="New York City Interboroiugh Railway Co. "/>
  </r>
  <r>
    <x v="11"/>
    <x v="11"/>
    <x v="112"/>
    <x v="329"/>
    <s v="Electric"/>
    <s v="Niagra Falls Gorge Railroad Co. "/>
  </r>
  <r>
    <x v="11"/>
    <x v="11"/>
    <x v="112"/>
    <x v="1033"/>
    <s v="Electric"/>
    <s v="The Electric City Railroad Co. "/>
  </r>
  <r>
    <x v="11"/>
    <x v="11"/>
    <x v="435"/>
    <x v="889"/>
    <s v="Electric"/>
    <s v="Northpoint Traction Co."/>
  </r>
  <r>
    <x v="11"/>
    <x v="11"/>
    <x v="113"/>
    <x v="41"/>
    <s v="Electric"/>
    <s v="Ogdensburg Street Railway Co."/>
  </r>
  <r>
    <x v="11"/>
    <x v="11"/>
    <x v="114"/>
    <x v="1034"/>
    <s v="Electric"/>
    <s v="Olean Street Railway Co."/>
  </r>
  <r>
    <x v="11"/>
    <x v="11"/>
    <x v="115"/>
    <x v="890"/>
    <s v="Electric"/>
    <s v="Oneida Railway Co."/>
  </r>
  <r>
    <x v="11"/>
    <x v="11"/>
    <x v="116"/>
    <x v="1035"/>
    <s v="Electric"/>
    <s v="Oneonta &amp; Mohawk Valley Railway Co. "/>
  </r>
  <r>
    <x v="11"/>
    <x v="11"/>
    <x v="379"/>
    <x v="20"/>
    <s v="Electric"/>
    <s v="Westchester Traction Co.. "/>
  </r>
  <r>
    <x v="11"/>
    <x v="11"/>
    <x v="117"/>
    <x v="770"/>
    <s v="Electric"/>
    <s v="Oswego Traction Co."/>
  </r>
  <r>
    <x v="11"/>
    <x v="11"/>
    <x v="380"/>
    <x v="771"/>
    <s v="Electric"/>
    <s v="Peekskill Lighting &amp; Railroad Co. "/>
  </r>
  <r>
    <x v="11"/>
    <x v="11"/>
    <x v="347"/>
    <x v="164"/>
    <s v="Electric"/>
    <s v="Pann Van, Keuka Park &amp; Branchport Railway"/>
  </r>
  <r>
    <x v="11"/>
    <x v="11"/>
    <x v="265"/>
    <x v="6"/>
    <s v="Electric"/>
    <s v="Plattsburgh Traction Co."/>
  </r>
  <r>
    <x v="11"/>
    <x v="11"/>
    <x v="354"/>
    <x v="461"/>
    <s v="Electric"/>
    <s v="Port Chester Street Railway Co. "/>
  </r>
  <r>
    <x v="11"/>
    <x v="11"/>
    <x v="333"/>
    <x v="400"/>
    <s v="Electric"/>
    <s v="Port Jervis Electric Street Railway Co. "/>
  </r>
  <r>
    <x v="11"/>
    <x v="11"/>
    <x v="118"/>
    <x v="543"/>
    <s v="Electric"/>
    <s v="Poughkeepsie City &amp; Wappingers Falls Electric Railway"/>
  </r>
  <r>
    <x v="11"/>
    <x v="11"/>
    <x v="119"/>
    <x v="1036"/>
    <s v="Electric"/>
    <s v="Rochester Railway &amp; Light Co."/>
  </r>
  <r>
    <x v="11"/>
    <x v="11"/>
    <x v="119"/>
    <x v="1037"/>
    <s v="Electric"/>
    <s v="Rochester &amp; Suburban Railroad Co."/>
  </r>
  <r>
    <x v="11"/>
    <x v="11"/>
    <x v="119"/>
    <x v="189"/>
    <s v="Electric"/>
    <s v="Rochester, Charlotte &amp; Manitou Co."/>
  </r>
  <r>
    <x v="11"/>
    <x v="11"/>
    <x v="120"/>
    <x v="1038"/>
    <s v="Electric"/>
    <s v="Ocean Electric Railway Co."/>
  </r>
  <r>
    <x v="11"/>
    <x v="11"/>
    <x v="25"/>
    <x v="773"/>
    <s v="Electric"/>
    <s v="Rome City Street Railway Co."/>
  </r>
  <r>
    <x v="11"/>
    <x v="11"/>
    <x v="121"/>
    <x v="774"/>
    <s v="Electric"/>
    <s v="The North River Railway Co."/>
  </r>
  <r>
    <x v="11"/>
    <x v="11"/>
    <x v="122"/>
    <x v="1039"/>
    <s v="Electric"/>
    <s v="Schenectady Railway Co."/>
  </r>
  <r>
    <x v="11"/>
    <x v="11"/>
    <x v="266"/>
    <x v="257"/>
    <s v="Cable"/>
    <s v="Sea Cliff Inclined Cable Railway Co."/>
  </r>
  <r>
    <x v="11"/>
    <x v="11"/>
    <x v="266"/>
    <x v="626"/>
    <s v="Electric"/>
    <s v="The Nassau County Railway Co. "/>
  </r>
  <r>
    <x v="11"/>
    <x v="11"/>
    <x v="125"/>
    <x v="1040"/>
    <s v="Electric"/>
    <s v="Richmond Light &amp; Railroad Co. "/>
  </r>
  <r>
    <x v="11"/>
    <x v="11"/>
    <x v="125"/>
    <x v="776"/>
    <s v="Electric"/>
    <s v="Staten Island Midland Railroad Co."/>
  </r>
  <r>
    <x v="11"/>
    <x v="11"/>
    <x v="125"/>
    <x v="19"/>
    <s v="Electric"/>
    <s v="Southfield Beach Railroad Co. "/>
  </r>
  <r>
    <x v="11"/>
    <x v="11"/>
    <x v="126"/>
    <x v="1041"/>
    <s v="Electric"/>
    <s v="Syracuse, Rapid Transit Railway Co. "/>
  </r>
  <r>
    <x v="11"/>
    <x v="11"/>
    <x v="126"/>
    <x v="778"/>
    <s v="Electric"/>
    <s v="Syracuse &amp; Suburban Railroad Co. "/>
  </r>
  <r>
    <x v="11"/>
    <x v="11"/>
    <x v="126"/>
    <x v="1042"/>
    <s v="Electric"/>
    <s v="Syracuse, Lake Shore &amp; Northern Railroad"/>
  </r>
  <r>
    <x v="11"/>
    <x v="11"/>
    <x v="129"/>
    <x v="41"/>
    <s v="Electric"/>
    <s v="Troy &amp; New England Railroad Co."/>
  </r>
  <r>
    <x v="11"/>
    <x v="11"/>
    <x v="130"/>
    <x v="963"/>
    <s v="Electric"/>
    <s v="Utica &amp; Mohawk Railroad Co."/>
  </r>
  <r>
    <x v="11"/>
    <x v="11"/>
    <x v="131"/>
    <x v="550"/>
    <s v="Electric"/>
    <s v="Black River Traction Co. "/>
  </r>
  <r>
    <x v="11"/>
    <x v="11"/>
    <x v="131"/>
    <x v="1043"/>
    <s v="Electric"/>
    <s v="St Lawrence International Electric Railroad &amp; Land Co."/>
  </r>
  <r>
    <x v="11"/>
    <x v="11"/>
    <x v="267"/>
    <x v="1044"/>
    <s v="Electric"/>
    <s v="Waverly, Sayre &amp; Athens Traction Co."/>
  </r>
  <r>
    <x v="11"/>
    <x v="11"/>
    <x v="268"/>
    <x v="964"/>
    <s v="Electric"/>
    <s v="Tarrytown, White Plans &amp; MamaroneckRailway Co."/>
  </r>
  <r>
    <x v="11"/>
    <x v="11"/>
    <x v="132"/>
    <x v="78"/>
    <s v="Electric"/>
    <s v="Buffalo &amp; Williamsville Electric Railway Co."/>
  </r>
  <r>
    <x v="11"/>
    <x v="11"/>
    <x v="133"/>
    <x v="965"/>
    <s v="Electric"/>
    <s v="The Yonkers Railroad Co."/>
  </r>
  <r>
    <x v="11"/>
    <x v="12"/>
    <x v="134"/>
    <x v="1045"/>
    <m/>
    <m/>
  </r>
  <r>
    <x v="11"/>
    <x v="12"/>
    <x v="135"/>
    <x v="1046"/>
    <m/>
    <m/>
  </r>
  <r>
    <x v="11"/>
    <x v="12"/>
    <x v="136"/>
    <x v="21"/>
    <m/>
    <m/>
  </r>
  <r>
    <x v="11"/>
    <x v="12"/>
    <x v="137"/>
    <x v="31"/>
    <m/>
    <m/>
  </r>
  <r>
    <x v="11"/>
    <x v="23"/>
    <x v="394"/>
    <x v="784"/>
    <m/>
    <s v="Asheville Electric Co."/>
  </r>
  <r>
    <x v="11"/>
    <x v="23"/>
    <x v="394"/>
    <x v="45"/>
    <m/>
    <s v="Asheville Rapid Transit"/>
  </r>
  <r>
    <x v="11"/>
    <x v="23"/>
    <x v="394"/>
    <x v="27"/>
    <m/>
    <s v="Asherille &amp; Craggy Mountain Railway Co.—"/>
  </r>
  <r>
    <x v="11"/>
    <x v="23"/>
    <x v="395"/>
    <x v="10"/>
    <m/>
    <s v="Charlotte Electric Railway, Light &amp; Power Co."/>
  </r>
  <r>
    <x v="11"/>
    <x v="23"/>
    <x v="396"/>
    <x v="900"/>
    <m/>
    <s v="Durham Traction Co."/>
  </r>
  <r>
    <x v="11"/>
    <x v="23"/>
    <x v="436"/>
    <x v="32"/>
    <m/>
    <s v="Greensboro Electric Co."/>
  </r>
  <r>
    <x v="11"/>
    <x v="23"/>
    <x v="397"/>
    <x v="28"/>
    <m/>
    <s v="The Raleigh Electrlc Co."/>
  </r>
  <r>
    <x v="11"/>
    <x v="23"/>
    <x v="437"/>
    <x v="34"/>
    <m/>
    <s v="Salisbury &amp; Spencer Railway Co."/>
  </r>
  <r>
    <x v="11"/>
    <x v="23"/>
    <x v="398"/>
    <x v="461"/>
    <m/>
    <s v="The Consolidated Railways, Light &amp; Power Co."/>
  </r>
  <r>
    <x v="11"/>
    <x v="23"/>
    <x v="399"/>
    <x v="41"/>
    <m/>
    <s v="The Fries Manufacturing &amp; Power Co."/>
  </r>
  <r>
    <x v="11"/>
    <x v="24"/>
    <x v="400"/>
    <x v="1047"/>
    <m/>
    <m/>
  </r>
  <r>
    <x v="11"/>
    <x v="24"/>
    <x v="438"/>
    <x v="32"/>
    <m/>
    <m/>
  </r>
  <r>
    <x v="11"/>
    <x v="24"/>
    <x v="453"/>
    <x v="6"/>
    <m/>
    <m/>
  </r>
  <r>
    <x v="11"/>
    <x v="24"/>
    <x v="40"/>
    <x v="47"/>
    <m/>
    <m/>
  </r>
  <r>
    <x v="11"/>
    <x v="24"/>
    <x v="465"/>
    <x v="19"/>
    <m/>
    <m/>
  </r>
  <r>
    <x v="11"/>
    <x v="17"/>
    <x v="180"/>
    <x v="1048"/>
    <s v="Electric"/>
    <s v="Union Traction Co. "/>
  </r>
  <r>
    <x v="11"/>
    <x v="17"/>
    <x v="449"/>
    <x v="19"/>
    <s v="Electric"/>
    <s v="Angola Railway &amp; Power Co."/>
  </r>
  <r>
    <x v="11"/>
    <x v="17"/>
    <x v="466"/>
    <x v="281"/>
    <s v="Electric"/>
    <s v="Marion, Bluffton &amp; Eastern Traction Co"/>
  </r>
  <r>
    <x v="11"/>
    <x v="17"/>
    <x v="27"/>
    <x v="6"/>
    <s v="Electric"/>
    <s v="Columbus Street Railway &amp; Light Co. "/>
  </r>
  <r>
    <x v="11"/>
    <x v="17"/>
    <x v="208"/>
    <x v="502"/>
    <s v="Electric"/>
    <s v="The Fort Wayne &amp; Springfield Railway Co"/>
  </r>
  <r>
    <x v="11"/>
    <x v="17"/>
    <x v="181"/>
    <x v="1049"/>
    <s v="Electric"/>
    <s v="Evansville &amp; Southern Indiana Traction Co."/>
  </r>
  <r>
    <x v="11"/>
    <x v="17"/>
    <x v="181"/>
    <x v="92"/>
    <s v="Electric"/>
    <s v="Evansville &amp; Mt. Vernon Electric Railway."/>
  </r>
  <r>
    <x v="11"/>
    <x v="17"/>
    <x v="181"/>
    <x v="29"/>
    <s v="Electric"/>
    <s v="Evansville Suburban &amp; Newburg Railway Co."/>
  </r>
  <r>
    <x v="11"/>
    <x v="17"/>
    <x v="182"/>
    <x v="726"/>
    <s v="Electric"/>
    <s v="Fort Wayne &amp; Wabash Valley Traction Co. "/>
  </r>
  <r>
    <x v="11"/>
    <x v="17"/>
    <x v="304"/>
    <x v="313"/>
    <s v="Electric"/>
    <s v="Hammond, Whiting &amp; East Chicago Electric Railway Co"/>
  </r>
  <r>
    <x v="11"/>
    <x v="17"/>
    <x v="183"/>
    <x v="207"/>
    <s v="Electric"/>
    <s v="Indianapolis Traction &amp; Terminal Co."/>
  </r>
  <r>
    <x v="11"/>
    <x v="17"/>
    <x v="183"/>
    <x v="259"/>
    <s v="Electric"/>
    <s v="Indianapolis &amp; Eastern Railway Co."/>
  </r>
  <r>
    <x v="11"/>
    <x v="17"/>
    <x v="183"/>
    <x v="974"/>
    <s v="Electric"/>
    <s v="Indianapolis, Columbus &amp; Southern Traction Co."/>
  </r>
  <r>
    <x v="11"/>
    <x v="17"/>
    <x v="183"/>
    <x v="281"/>
    <s v="Electric"/>
    <s v="Indianapolis &amp; Martinsville Rapid Transit Co."/>
  </r>
  <r>
    <x v="11"/>
    <x v="17"/>
    <x v="183"/>
    <x v="5"/>
    <s v="Electric"/>
    <s v="Indianapolis Coal Traction Co. "/>
  </r>
  <r>
    <x v="11"/>
    <x v="17"/>
    <x v="183"/>
    <x v="707"/>
    <s v="Electric"/>
    <s v="Indianapolis &amp; Northwestern Traction Co"/>
  </r>
  <r>
    <x v="11"/>
    <x v="17"/>
    <x v="183"/>
    <x v="1050"/>
    <s v="Electric"/>
    <s v="The Indianapolis &amp; Cincinnati Traction Co"/>
  </r>
  <r>
    <x v="11"/>
    <x v="17"/>
    <x v="467"/>
    <x v="9"/>
    <s v="Electric"/>
    <s v="Toledo &amp; Chicago Interurban Railway Co."/>
  </r>
  <r>
    <x v="11"/>
    <x v="17"/>
    <x v="305"/>
    <x v="933"/>
    <s v="Electric"/>
    <s v="Kokomo, Marion &amp; Western Traction Co. "/>
  </r>
  <r>
    <x v="11"/>
    <x v="17"/>
    <x v="468"/>
    <x v="41"/>
    <s v="Electric"/>
    <s v="Lebanon-Thornton Traction"/>
  </r>
  <r>
    <x v="11"/>
    <x v="17"/>
    <x v="191"/>
    <x v="31"/>
    <s v="Electric"/>
    <s v="Madison Light &amp; Railway Co."/>
  </r>
  <r>
    <x v="11"/>
    <x v="17"/>
    <x v="311"/>
    <x v="73"/>
    <s v="Electric"/>
    <s v="Louisville &amp; Southern Indiana Traction Co."/>
  </r>
  <r>
    <x v="11"/>
    <x v="17"/>
    <x v="311"/>
    <x v="22"/>
    <s v="Electric"/>
    <s v="Louisville &amp; Northern Railway &amp; Lighting Co."/>
  </r>
  <r>
    <x v="11"/>
    <x v="17"/>
    <x v="20"/>
    <x v="18"/>
    <s v="Electric"/>
    <s v="Terre Haute, Indianapolis &amp; Eastern Traction Co. "/>
  </r>
  <r>
    <x v="11"/>
    <x v="17"/>
    <x v="184"/>
    <x v="786"/>
    <s v="Electric"/>
    <s v="Chicago, South Bend &amp; Northern Indiana Traction Co "/>
  </r>
  <r>
    <x v="11"/>
    <x v="17"/>
    <x v="184"/>
    <x v="166"/>
    <s v="Electric"/>
    <s v="Southern Michigan Railway Co "/>
  </r>
  <r>
    <x v="11"/>
    <x v="17"/>
    <x v="185"/>
    <x v="996"/>
    <s v="Electric"/>
    <s v="Terre Haute Traction &amp; Light Co. "/>
  </r>
  <r>
    <x v="11"/>
    <x v="17"/>
    <x v="316"/>
    <x v="48"/>
    <s v="Electric"/>
    <s v="Vincennes Citizens’ Street Railway Co."/>
  </r>
  <r>
    <x v="11"/>
    <x v="17"/>
    <x v="428"/>
    <x v="31"/>
    <s v="Electric"/>
    <s v="Winona &amp; Warsaw Railway Co."/>
  </r>
  <r>
    <x v="11"/>
    <x v="17"/>
    <x v="317"/>
    <x v="13"/>
    <s v="Electric"/>
    <s v="Washington Street Railway Co."/>
  </r>
  <r>
    <x v="11"/>
    <x v="20"/>
    <x v="302"/>
    <x v="191"/>
    <m/>
    <s v="Astoria Electric Company"/>
  </r>
  <r>
    <x v="11"/>
    <x v="20"/>
    <x v="439"/>
    <x v="31"/>
    <m/>
    <s v="Willamette Valley Southern Ry./Falls Co."/>
  </r>
  <r>
    <x v="11"/>
    <x v="20"/>
    <x v="469"/>
    <x v="17"/>
    <m/>
    <s v="Forest Grove Transportation Co."/>
  </r>
  <r>
    <x v="11"/>
    <x v="20"/>
    <x v="226"/>
    <x v="362"/>
    <m/>
    <s v="Oregon Electric Railway Co."/>
  </r>
  <r>
    <x v="11"/>
    <x v="20"/>
    <x v="226"/>
    <x v="74"/>
    <m/>
    <s v="Oregon Water, Power &amp; Railway Co."/>
  </r>
  <r>
    <x v="11"/>
    <x v="20"/>
    <x v="226"/>
    <x v="1051"/>
    <m/>
    <s v="Portland Railway Co."/>
  </r>
  <r>
    <x v="11"/>
    <x v="20"/>
    <x v="227"/>
    <x v="45"/>
    <m/>
    <s v="Portland General Electric Co."/>
  </r>
  <r>
    <x v="11"/>
    <x v="20"/>
    <x v="440"/>
    <x v="292"/>
    <m/>
    <s v="Union St &amp; Suburban Ry. C."/>
  </r>
  <r>
    <x v="11"/>
    <x v="14"/>
    <x v="417"/>
    <x v="313"/>
    <m/>
    <m/>
  </r>
  <r>
    <x v="11"/>
    <x v="14"/>
    <x v="441"/>
    <x v="1052"/>
    <m/>
    <m/>
  </r>
  <r>
    <x v="11"/>
    <x v="14"/>
    <x v="348"/>
    <x v="670"/>
    <m/>
    <m/>
  </r>
  <r>
    <x v="11"/>
    <x v="14"/>
    <x v="141"/>
    <x v="41"/>
    <m/>
    <m/>
  </r>
  <r>
    <x v="11"/>
    <x v="14"/>
    <x v="142"/>
    <x v="204"/>
    <s v="Electric"/>
    <s v="Fresno Traction Co."/>
  </r>
  <r>
    <x v="11"/>
    <x v="14"/>
    <x v="442"/>
    <x v="191"/>
    <m/>
    <m/>
  </r>
  <r>
    <x v="11"/>
    <x v="14"/>
    <x v="143"/>
    <x v="1053"/>
    <s v="Electric"/>
    <s v="Los Angeles Railway Co"/>
  </r>
  <r>
    <x v="11"/>
    <x v="14"/>
    <x v="143"/>
    <x v="1054"/>
    <s v="Electric"/>
    <s v="Los Angeles-Pacific Railroad Co -"/>
  </r>
  <r>
    <x v="11"/>
    <x v="14"/>
    <x v="143"/>
    <x v="1055"/>
    <s v="Electric"/>
    <s v="Pacific Electric Railway Co.—"/>
  </r>
  <r>
    <x v="11"/>
    <x v="14"/>
    <x v="143"/>
    <x v="1056"/>
    <s v="Electric"/>
    <s v="Los Angeles Internrban Railway Co.—"/>
  </r>
  <r>
    <x v="11"/>
    <x v="14"/>
    <x v="143"/>
    <x v="843"/>
    <s v="Electric"/>
    <s v="Los Angeles &amp; Redondo Railway Co"/>
  </r>
  <r>
    <x v="11"/>
    <x v="14"/>
    <x v="145"/>
    <x v="905"/>
    <m/>
    <m/>
  </r>
  <r>
    <x v="11"/>
    <x v="14"/>
    <x v="454"/>
    <x v="532"/>
    <m/>
    <m/>
  </r>
  <r>
    <x v="11"/>
    <x v="14"/>
    <x v="146"/>
    <x v="1057"/>
    <m/>
    <m/>
  </r>
  <r>
    <x v="11"/>
    <x v="14"/>
    <x v="147"/>
    <x v="41"/>
    <m/>
    <m/>
  </r>
  <r>
    <x v="11"/>
    <x v="14"/>
    <x v="149"/>
    <x v="252"/>
    <m/>
    <m/>
  </r>
  <r>
    <x v="11"/>
    <x v="14"/>
    <x v="382"/>
    <x v="166"/>
    <m/>
    <m/>
  </r>
  <r>
    <x v="11"/>
    <x v="14"/>
    <x v="470"/>
    <x v="53"/>
    <m/>
    <m/>
  </r>
  <r>
    <x v="11"/>
    <x v="14"/>
    <x v="150"/>
    <x v="789"/>
    <m/>
    <m/>
  </r>
  <r>
    <x v="11"/>
    <x v="14"/>
    <x v="269"/>
    <x v="32"/>
    <m/>
    <m/>
  </r>
  <r>
    <x v="11"/>
    <x v="14"/>
    <x v="152"/>
    <x v="173"/>
    <s v="Electric"/>
    <s v="Sacramento Electric, Gas &amp; Railway Co"/>
  </r>
  <r>
    <x v="11"/>
    <x v="14"/>
    <x v="270"/>
    <x v="166"/>
    <m/>
    <m/>
  </r>
  <r>
    <x v="11"/>
    <x v="14"/>
    <x v="153"/>
    <x v="1058"/>
    <s v="Electric"/>
    <s v="San Diego Electric Railway Co"/>
  </r>
  <r>
    <x v="11"/>
    <x v="14"/>
    <x v="153"/>
    <x v="35"/>
    <s v="Electric"/>
    <s v="South Park &amp; East Side Railway Co. "/>
  </r>
  <r>
    <x v="11"/>
    <x v="14"/>
    <x v="154"/>
    <x v="4"/>
    <s v="Cable"/>
    <s v="California Street Cable Railroad Co"/>
  </r>
  <r>
    <x v="11"/>
    <x v="14"/>
    <x v="154"/>
    <x v="566"/>
    <s v="Cable"/>
    <s v="Geary Street Park &amp; Ocean Railroad Co."/>
  </r>
  <r>
    <x v="11"/>
    <x v="14"/>
    <x v="154"/>
    <x v="1059"/>
    <m/>
    <s v="United Railroads of San Francisco. "/>
  </r>
  <r>
    <x v="11"/>
    <x v="14"/>
    <x v="154"/>
    <x v="50"/>
    <s v="Cable"/>
    <s v="Presidio &amp; Ferries Railroad Co"/>
  </r>
  <r>
    <x v="11"/>
    <x v="14"/>
    <x v="154"/>
    <x v="56"/>
    <s v="Horse"/>
    <s v="Presidio &amp; Ferries Railroad Co"/>
  </r>
  <r>
    <x v="11"/>
    <x v="14"/>
    <x v="154"/>
    <x v="56"/>
    <s v="Steam"/>
    <s v="Presidio &amp; Ferries Railroad Co"/>
  </r>
  <r>
    <x v="11"/>
    <x v="14"/>
    <x v="154"/>
    <x v="400"/>
    <s v="Electric"/>
    <s v="South San Francisco Railroad &amp; Power Co"/>
  </r>
  <r>
    <x v="11"/>
    <x v="14"/>
    <x v="154"/>
    <x v="1060"/>
    <s v="Electric"/>
    <s v="Northwestern Pacific Railroad Co"/>
  </r>
  <r>
    <x v="11"/>
    <x v="14"/>
    <x v="154"/>
    <x v="487"/>
    <s v="Steam"/>
    <s v="Northwestern Pacific Railroad Co"/>
  </r>
  <r>
    <x v="11"/>
    <x v="14"/>
    <x v="155"/>
    <x v="80"/>
    <s v="Electric"/>
    <s v="San Jose &amp; Santa Clara Railroad Co."/>
  </r>
  <r>
    <x v="11"/>
    <x v="14"/>
    <x v="155"/>
    <x v="204"/>
    <s v="Electric"/>
    <s v="San Jose Railway Co."/>
  </r>
  <r>
    <x v="11"/>
    <x v="14"/>
    <x v="155"/>
    <x v="157"/>
    <s v="Electric"/>
    <s v="San Jose &amp; Los Gatos Internrban Railway Co."/>
  </r>
  <r>
    <x v="11"/>
    <x v="14"/>
    <x v="156"/>
    <x v="34"/>
    <m/>
    <m/>
  </r>
  <r>
    <x v="11"/>
    <x v="14"/>
    <x v="157"/>
    <x v="21"/>
    <m/>
    <m/>
  </r>
  <r>
    <x v="11"/>
    <x v="14"/>
    <x v="158"/>
    <x v="10"/>
    <m/>
    <m/>
  </r>
  <r>
    <x v="11"/>
    <x v="14"/>
    <x v="159"/>
    <x v="16"/>
    <m/>
    <m/>
  </r>
  <r>
    <x v="11"/>
    <x v="14"/>
    <x v="160"/>
    <x v="32"/>
    <s v="Electric"/>
    <s v="Stockton Electric Railroad Co."/>
  </r>
  <r>
    <x v="11"/>
    <x v="25"/>
    <x v="418"/>
    <x v="19"/>
    <s v="Electric"/>
    <s v="Chicago, Burlington &amp; Quincy Railroad Co."/>
  </r>
  <r>
    <x v="11"/>
    <x v="15"/>
    <x v="162"/>
    <x v="8"/>
    <m/>
    <m/>
  </r>
  <r>
    <x v="11"/>
    <x v="15"/>
    <x v="163"/>
    <x v="420"/>
    <m/>
    <m/>
  </r>
  <r>
    <x v="11"/>
    <x v="15"/>
    <x v="164"/>
    <x v="25"/>
    <m/>
    <m/>
  </r>
  <r>
    <x v="11"/>
    <x v="15"/>
    <x v="167"/>
    <x v="81"/>
    <m/>
    <m/>
  </r>
  <r>
    <x v="11"/>
    <x v="15"/>
    <x v="168"/>
    <x v="19"/>
    <m/>
    <m/>
  </r>
  <r>
    <x v="11"/>
    <x v="15"/>
    <x v="169"/>
    <x v="347"/>
    <m/>
    <m/>
  </r>
  <r>
    <x v="11"/>
    <x v="15"/>
    <x v="170"/>
    <x v="294"/>
    <m/>
    <m/>
  </r>
  <r>
    <x v="11"/>
    <x v="15"/>
    <x v="171"/>
    <x v="1061"/>
    <m/>
    <m/>
  </r>
  <r>
    <x v="11"/>
    <x v="22"/>
    <x v="471"/>
    <x v="16"/>
    <s v="Electric"/>
    <m/>
  </r>
  <r>
    <x v="11"/>
    <x v="22"/>
    <x v="271"/>
    <x v="970"/>
    <s v="Electric"/>
    <m/>
  </r>
  <r>
    <x v="11"/>
    <x v="22"/>
    <x v="403"/>
    <x v="32"/>
    <s v="Electric"/>
    <m/>
  </r>
  <r>
    <x v="11"/>
    <x v="22"/>
    <x v="419"/>
    <x v="35"/>
    <s v="Electric"/>
    <m/>
  </r>
  <r>
    <x v="11"/>
    <x v="22"/>
    <x v="420"/>
    <x v="75"/>
    <s v="Electric"/>
    <m/>
  </r>
  <r>
    <x v="11"/>
    <x v="22"/>
    <x v="273"/>
    <x v="1062"/>
    <s v="Electric"/>
    <m/>
  </r>
  <r>
    <x v="11"/>
    <x v="22"/>
    <x v="275"/>
    <x v="1063"/>
    <s v="Electric"/>
    <m/>
  </r>
  <r>
    <x v="11"/>
    <x v="22"/>
    <x v="276"/>
    <x v="1064"/>
    <s v="Electric"/>
    <m/>
  </r>
  <r>
    <x v="11"/>
    <x v="22"/>
    <x v="277"/>
    <x v="139"/>
    <s v="Electric"/>
    <m/>
  </r>
  <r>
    <x v="11"/>
    <x v="22"/>
    <x v="278"/>
    <x v="754"/>
    <s v="Electric"/>
    <m/>
  </r>
  <r>
    <x v="11"/>
    <x v="22"/>
    <x v="279"/>
    <x v="220"/>
    <s v="Electric"/>
    <m/>
  </r>
  <r>
    <x v="11"/>
    <x v="22"/>
    <x v="280"/>
    <x v="25"/>
    <s v="Electric"/>
    <m/>
  </r>
  <r>
    <x v="11"/>
    <x v="22"/>
    <x v="281"/>
    <x v="31"/>
    <s v="Horse"/>
    <m/>
  </r>
  <r>
    <x v="11"/>
    <x v="22"/>
    <x v="472"/>
    <x v="56"/>
    <s v="Gas"/>
    <m/>
  </r>
  <r>
    <x v="11"/>
    <x v="22"/>
    <x v="282"/>
    <x v="28"/>
    <s v="Electric"/>
    <m/>
  </r>
  <r>
    <x v="11"/>
    <x v="22"/>
    <x v="283"/>
    <x v="220"/>
    <s v="Electric"/>
    <m/>
  </r>
  <r>
    <x v="11"/>
    <x v="22"/>
    <x v="473"/>
    <x v="17"/>
    <s v="Horse"/>
    <m/>
  </r>
  <r>
    <x v="11"/>
    <x v="22"/>
    <x v="284"/>
    <x v="69"/>
    <s v="Electric"/>
    <m/>
  </r>
  <r>
    <x v="11"/>
    <x v="22"/>
    <x v="443"/>
    <x v="265"/>
    <s v="Electric"/>
    <m/>
  </r>
  <r>
    <x v="11"/>
    <x v="22"/>
    <x v="285"/>
    <x v="69"/>
    <s v="Electric"/>
    <m/>
  </r>
  <r>
    <x v="11"/>
    <x v="22"/>
    <x v="286"/>
    <x v="8"/>
    <s v="Horse"/>
    <m/>
  </r>
  <r>
    <x v="11"/>
    <x v="13"/>
    <x v="349"/>
    <x v="81"/>
    <m/>
    <m/>
  </r>
  <r>
    <x v="11"/>
    <x v="13"/>
    <x v="367"/>
    <x v="50"/>
    <m/>
    <m/>
  </r>
  <r>
    <x v="11"/>
    <x v="13"/>
    <x v="289"/>
    <x v="31"/>
    <m/>
    <m/>
  </r>
  <r>
    <x v="11"/>
    <x v="13"/>
    <x v="138"/>
    <x v="11"/>
    <m/>
    <m/>
  </r>
  <r>
    <x v="11"/>
    <x v="13"/>
    <x v="139"/>
    <x v="29"/>
    <m/>
    <m/>
  </r>
  <r>
    <x v="11"/>
    <x v="13"/>
    <x v="404"/>
    <x v="45"/>
    <m/>
    <m/>
  </r>
  <r>
    <x v="11"/>
    <x v="13"/>
    <x v="224"/>
    <x v="33"/>
    <m/>
    <m/>
  </r>
  <r>
    <x v="11"/>
    <x v="13"/>
    <x v="335"/>
    <x v="32"/>
    <m/>
    <m/>
  </r>
  <r>
    <x v="11"/>
    <x v="1"/>
    <x v="290"/>
    <x v="1065"/>
    <m/>
    <s v="Washington, Alexandria &amp; Mt. Vernon Electric Railway Co"/>
  </r>
  <r>
    <x v="11"/>
    <x v="1"/>
    <x v="291"/>
    <x v="485"/>
    <m/>
    <s v="Piedmont Improvement &amp; Construction Co"/>
  </r>
  <r>
    <x v="11"/>
    <x v="1"/>
    <x v="207"/>
    <x v="1066"/>
    <m/>
    <s v="Danville Street Car Co."/>
  </r>
  <r>
    <x v="11"/>
    <x v="1"/>
    <x v="292"/>
    <x v="799"/>
    <m/>
    <s v="Hampton &amp; Old Point Railway Co."/>
  </r>
  <r>
    <x v="11"/>
    <x v="1"/>
    <x v="292"/>
    <x v="164"/>
    <m/>
    <s v="Citizens Railway, Light &amp; Power Co"/>
  </r>
  <r>
    <x v="11"/>
    <x v="1"/>
    <x v="292"/>
    <x v="210"/>
    <m/>
    <s v="Hampton Roads Railway &amp; Electric Co."/>
  </r>
  <r>
    <x v="11"/>
    <x v="1"/>
    <x v="293"/>
    <x v="1067"/>
    <m/>
    <s v="Norfolk Street Railroad Co"/>
  </r>
  <r>
    <x v="11"/>
    <x v="1"/>
    <x v="293"/>
    <x v="23"/>
    <m/>
    <s v="Norfolk &amp; Ocean View Railroad Co."/>
  </r>
  <r>
    <x v="11"/>
    <x v="1"/>
    <x v="293"/>
    <x v="801"/>
    <m/>
    <s v="Norfolk &amp; Atlantic Terminal Co"/>
  </r>
  <r>
    <x v="11"/>
    <x v="1"/>
    <x v="293"/>
    <x v="159"/>
    <m/>
    <s v="Chesapeake Transit Co."/>
  </r>
  <r>
    <x v="11"/>
    <x v="1"/>
    <x v="18"/>
    <x v="69"/>
    <m/>
    <s v="Lynchburg Traction &amp; Light Co."/>
  </r>
  <r>
    <x v="11"/>
    <x v="1"/>
    <x v="20"/>
    <x v="703"/>
    <m/>
    <s v="Richmond Passenger &amp; Power Co."/>
  </r>
  <r>
    <x v="11"/>
    <x v="1"/>
    <x v="350"/>
    <x v="104"/>
    <m/>
    <s v="Radford Water Power Co."/>
  </r>
  <r>
    <x v="11"/>
    <x v="1"/>
    <x v="294"/>
    <x v="803"/>
    <m/>
    <s v="Roanoke Street Railway Co."/>
  </r>
  <r>
    <x v="11"/>
    <x v="1"/>
    <x v="295"/>
    <x v="48"/>
    <m/>
    <s v="City Street Car Co."/>
  </r>
  <r>
    <x v="11"/>
    <x v="1"/>
    <x v="421"/>
    <x v="8"/>
    <m/>
    <s v="Bluestone Traction Co."/>
  </r>
  <r>
    <x v="11"/>
    <x v="1"/>
    <x v="444"/>
    <x v="12"/>
    <m/>
    <s v="Great Falls &amp; Old Dominion Railroad Co."/>
  </r>
  <r>
    <x v="11"/>
    <x v="1"/>
    <x v="446"/>
    <x v="56"/>
    <m/>
    <s v="Tazewell Street Railway Co."/>
  </r>
  <r>
    <x v="11"/>
    <x v="16"/>
    <x v="422"/>
    <x v="466"/>
    <m/>
    <m/>
  </r>
  <r>
    <x v="11"/>
    <x v="16"/>
    <x v="423"/>
    <x v="551"/>
    <m/>
    <m/>
  </r>
  <r>
    <x v="11"/>
    <x v="16"/>
    <x v="172"/>
    <x v="22"/>
    <m/>
    <m/>
  </r>
  <r>
    <x v="11"/>
    <x v="16"/>
    <x v="296"/>
    <x v="15"/>
    <m/>
    <m/>
  </r>
  <r>
    <x v="11"/>
    <x v="16"/>
    <x v="175"/>
    <x v="1068"/>
    <m/>
    <s v="Pacific Northeast Traction"/>
  </r>
  <r>
    <x v="11"/>
    <x v="16"/>
    <x v="175"/>
    <x v="31"/>
    <m/>
    <s v="PugetSound Traction L&amp;P"/>
  </r>
  <r>
    <x v="11"/>
    <x v="16"/>
    <x v="175"/>
    <x v="532"/>
    <m/>
    <s v="Seattle Munic St.Ry."/>
  </r>
  <r>
    <x v="11"/>
    <x v="16"/>
    <x v="175"/>
    <x v="5"/>
    <m/>
    <s v="Seattle &amp; Rainer Valley Railway"/>
  </r>
  <r>
    <x v="11"/>
    <x v="16"/>
    <x v="455"/>
    <x v="977"/>
    <m/>
    <m/>
  </r>
  <r>
    <x v="11"/>
    <x v="16"/>
    <x v="176"/>
    <x v="157"/>
    <m/>
    <s v="Spokane &amp; Inland"/>
  </r>
  <r>
    <x v="11"/>
    <x v="16"/>
    <x v="176"/>
    <x v="1069"/>
    <m/>
    <s v="Washingtou Water"/>
  </r>
  <r>
    <x v="11"/>
    <x v="16"/>
    <x v="177"/>
    <x v="1070"/>
    <m/>
    <s v="Pacific Traction"/>
  </r>
  <r>
    <x v="11"/>
    <x v="16"/>
    <x v="177"/>
    <x v="1071"/>
    <m/>
    <s v="Puget Sound Elec. Ry."/>
  </r>
  <r>
    <x v="11"/>
    <x v="16"/>
    <x v="177"/>
    <x v="32"/>
    <m/>
    <s v="Tacoma Ry. &amp; Pwr. Co."/>
  </r>
  <r>
    <x v="11"/>
    <x v="16"/>
    <x v="178"/>
    <x v="20"/>
    <m/>
    <m/>
  </r>
  <r>
    <x v="11"/>
    <x v="16"/>
    <x v="179"/>
    <x v="24"/>
    <m/>
    <m/>
  </r>
  <r>
    <x v="11"/>
    <x v="18"/>
    <x v="186"/>
    <x v="24"/>
    <s v="Electric"/>
    <s v="Wisconsin Traction Light. Heat &amp; Power Co."/>
  </r>
  <r>
    <x v="11"/>
    <x v="18"/>
    <x v="187"/>
    <x v="16"/>
    <s v="Electric"/>
    <m/>
  </r>
  <r>
    <x v="11"/>
    <x v="18"/>
    <x v="474"/>
    <x v="28"/>
    <s v="Electric"/>
    <m/>
  </r>
  <r>
    <x v="11"/>
    <x v="18"/>
    <x v="188"/>
    <x v="67"/>
    <m/>
    <m/>
  </r>
  <r>
    <x v="11"/>
    <x v="18"/>
    <x v="189"/>
    <x v="1072"/>
    <s v="Electric"/>
    <s v="Wisconsin Rapid Transit"/>
  </r>
  <r>
    <x v="11"/>
    <x v="18"/>
    <x v="312"/>
    <x v="1073"/>
    <m/>
    <s v="Green Bay Traction Co."/>
  </r>
  <r>
    <x v="11"/>
    <x v="18"/>
    <x v="447"/>
    <x v="151"/>
    <m/>
    <s v="Kenosha Electric Railway Co."/>
  </r>
  <r>
    <x v="11"/>
    <x v="18"/>
    <x v="351"/>
    <x v="16"/>
    <m/>
    <s v="Janesville Street Railway Co."/>
  </r>
  <r>
    <x v="11"/>
    <x v="18"/>
    <x v="313"/>
    <x v="1074"/>
    <m/>
    <m/>
  </r>
  <r>
    <x v="11"/>
    <x v="18"/>
    <x v="191"/>
    <x v="54"/>
    <s v="Electric"/>
    <s v="Madison &amp; Interurban Traction Co."/>
  </r>
  <r>
    <x v="11"/>
    <x v="18"/>
    <x v="425"/>
    <x v="81"/>
    <m/>
    <s v="Maintowoc &amp; Northenern Traction Co."/>
  </r>
  <r>
    <x v="11"/>
    <x v="18"/>
    <x v="193"/>
    <x v="226"/>
    <s v="Electric"/>
    <m/>
  </r>
  <r>
    <x v="11"/>
    <x v="18"/>
    <x v="195"/>
    <x v="9"/>
    <s v="Electric"/>
    <s v="Wiunebago Traction Co."/>
  </r>
  <r>
    <x v="11"/>
    <x v="18"/>
    <x v="197"/>
    <x v="277"/>
    <m/>
    <m/>
  </r>
  <r>
    <x v="11"/>
    <x v="18"/>
    <x v="405"/>
    <x v="1075"/>
    <m/>
    <m/>
  </r>
  <r>
    <x v="11"/>
    <x v="18"/>
    <x v="369"/>
    <x v="31"/>
    <m/>
    <m/>
  </r>
  <r>
    <x v="11"/>
    <x v="18"/>
    <x v="199"/>
    <x v="1076"/>
    <m/>
    <m/>
  </r>
  <r>
    <x v="11"/>
    <x v="18"/>
    <x v="199"/>
    <x v="510"/>
    <m/>
    <s v="Milwaukee Light, Heat &amp; Traction Co."/>
  </r>
  <r>
    <x v="11"/>
    <x v="18"/>
    <x v="199"/>
    <x v="46"/>
    <m/>
    <s v="Milwaukee Northern Railway Co."/>
  </r>
  <r>
    <x v="11"/>
    <x v="18"/>
    <x v="199"/>
    <x v="1077"/>
    <m/>
    <s v="Milwaukee Western Railway Co."/>
  </r>
  <r>
    <x v="12"/>
    <x v="5"/>
    <x v="44"/>
    <x v="144"/>
    <m/>
    <m/>
  </r>
  <r>
    <x v="12"/>
    <x v="5"/>
    <x v="45"/>
    <x v="1078"/>
    <m/>
    <m/>
  </r>
  <r>
    <x v="12"/>
    <x v="5"/>
    <x v="47"/>
    <x v="78"/>
    <m/>
    <m/>
  </r>
  <r>
    <x v="12"/>
    <x v="5"/>
    <x v="48"/>
    <x v="25"/>
    <m/>
    <m/>
  </r>
  <r>
    <x v="12"/>
    <x v="5"/>
    <x v="50"/>
    <x v="169"/>
    <m/>
    <m/>
  </r>
  <r>
    <x v="12"/>
    <x v="5"/>
    <x v="51"/>
    <x v="16"/>
    <m/>
    <m/>
  </r>
  <r>
    <x v="12"/>
    <x v="5"/>
    <x v="52"/>
    <x v="48"/>
    <m/>
    <m/>
  </r>
  <r>
    <x v="12"/>
    <x v="5"/>
    <x v="53"/>
    <x v="809"/>
    <m/>
    <m/>
  </r>
  <r>
    <x v="12"/>
    <x v="5"/>
    <x v="54"/>
    <x v="32"/>
    <m/>
    <m/>
  </r>
  <r>
    <x v="12"/>
    <x v="7"/>
    <x v="384"/>
    <x v="20"/>
    <m/>
    <s v="Ameilia Beach Co"/>
  </r>
  <r>
    <x v="12"/>
    <x v="7"/>
    <x v="67"/>
    <x v="56"/>
    <m/>
    <s v="Fort Meade Railway Co"/>
  </r>
  <r>
    <x v="12"/>
    <x v="7"/>
    <x v="68"/>
    <x v="11"/>
    <m/>
    <s v="Jacksonville Elec Co"/>
  </r>
  <r>
    <x v="12"/>
    <x v="7"/>
    <x v="68"/>
    <x v="765"/>
    <m/>
    <s v="North Jacksonville Street Rwy"/>
  </r>
  <r>
    <x v="12"/>
    <x v="7"/>
    <x v="69"/>
    <x v="25"/>
    <m/>
    <s v="The Key West Elec Co"/>
  </r>
  <r>
    <x v="12"/>
    <x v="7"/>
    <x v="242"/>
    <x v="1079"/>
    <m/>
    <s v="Pensacola Elec Co"/>
  </r>
  <r>
    <x v="12"/>
    <x v="7"/>
    <x v="456"/>
    <x v="41"/>
    <m/>
    <s v="St Johns Elec Co"/>
  </r>
  <r>
    <x v="12"/>
    <x v="7"/>
    <x v="70"/>
    <x v="290"/>
    <m/>
    <s v="Tampa Elec Co"/>
  </r>
  <r>
    <x v="12"/>
    <x v="7"/>
    <x v="70"/>
    <x v="21"/>
    <m/>
    <s v="Tampa Sulphur Springs Traction"/>
  </r>
  <r>
    <x v="12"/>
    <x v="7"/>
    <x v="426"/>
    <x v="32"/>
    <m/>
    <s v="Manatee Light A Traction"/>
  </r>
  <r>
    <x v="12"/>
    <x v="2"/>
    <x v="22"/>
    <x v="1080"/>
    <s v="Electric"/>
    <m/>
  </r>
  <r>
    <x v="12"/>
    <x v="2"/>
    <x v="243"/>
    <x v="1081"/>
    <s v="Electric"/>
    <m/>
  </r>
  <r>
    <x v="12"/>
    <x v="2"/>
    <x v="23"/>
    <x v="146"/>
    <s v="Electric"/>
    <m/>
  </r>
  <r>
    <x v="12"/>
    <x v="2"/>
    <x v="244"/>
    <x v="1082"/>
    <s v="Electric"/>
    <m/>
  </r>
  <r>
    <x v="12"/>
    <x v="2"/>
    <x v="244"/>
    <x v="31"/>
    <s v="Steam"/>
    <m/>
  </r>
  <r>
    <x v="12"/>
    <x v="2"/>
    <x v="31"/>
    <x v="21"/>
    <s v="Electric"/>
    <m/>
  </r>
  <r>
    <x v="12"/>
    <x v="2"/>
    <x v="24"/>
    <x v="80"/>
    <s v="Electric"/>
    <m/>
  </r>
  <r>
    <x v="12"/>
    <x v="2"/>
    <x v="25"/>
    <x v="81"/>
    <s v="Electric"/>
    <m/>
  </r>
  <r>
    <x v="12"/>
    <x v="2"/>
    <x v="26"/>
    <x v="663"/>
    <s v="Electric"/>
    <m/>
  </r>
  <r>
    <x v="12"/>
    <x v="2"/>
    <x v="359"/>
    <x v="19"/>
    <s v="Electric"/>
    <m/>
  </r>
  <r>
    <x v="12"/>
    <x v="2"/>
    <x v="30"/>
    <x v="28"/>
    <s v="Horse"/>
    <m/>
  </r>
  <r>
    <x v="12"/>
    <x v="2"/>
    <x v="317"/>
    <x v="816"/>
    <s v="Horse"/>
    <m/>
  </r>
  <r>
    <x v="12"/>
    <x v="19"/>
    <x v="297"/>
    <x v="364"/>
    <m/>
    <m/>
  </r>
  <r>
    <x v="12"/>
    <x v="19"/>
    <x v="201"/>
    <x v="1083"/>
    <m/>
    <m/>
  </r>
  <r>
    <x v="12"/>
    <x v="19"/>
    <x v="298"/>
    <x v="440"/>
    <m/>
    <m/>
  </r>
  <r>
    <x v="12"/>
    <x v="19"/>
    <x v="202"/>
    <x v="1084"/>
    <m/>
    <m/>
  </r>
  <r>
    <x v="12"/>
    <x v="19"/>
    <x v="203"/>
    <x v="1085"/>
    <m/>
    <m/>
  </r>
  <r>
    <x v="12"/>
    <x v="19"/>
    <x v="200"/>
    <x v="1086"/>
    <m/>
    <m/>
  </r>
  <r>
    <x v="12"/>
    <x v="19"/>
    <x v="220"/>
    <x v="1087"/>
    <m/>
    <m/>
  </r>
  <r>
    <x v="12"/>
    <x v="19"/>
    <x v="221"/>
    <x v="1088"/>
    <m/>
    <m/>
  </r>
  <r>
    <x v="12"/>
    <x v="19"/>
    <x v="314"/>
    <x v="1089"/>
    <m/>
    <m/>
  </r>
  <r>
    <x v="12"/>
    <x v="19"/>
    <x v="210"/>
    <x v="1090"/>
    <m/>
    <m/>
  </r>
  <r>
    <x v="12"/>
    <x v="17"/>
    <x v="180"/>
    <x v="1048"/>
    <s v="Electric"/>
    <s v="Union Traction Co. "/>
  </r>
  <r>
    <x v="12"/>
    <x v="17"/>
    <x v="449"/>
    <x v="19"/>
    <s v="Electric"/>
    <s v="Angola Railway &amp; Power Co."/>
  </r>
  <r>
    <x v="12"/>
    <x v="17"/>
    <x v="466"/>
    <x v="281"/>
    <s v="Electric"/>
    <s v="Marion, Bluffton &amp; Eastern Traction Co"/>
  </r>
  <r>
    <x v="12"/>
    <x v="17"/>
    <x v="27"/>
    <x v="6"/>
    <s v="Electric"/>
    <s v="Columbus Street Railway &amp; Light Co."/>
  </r>
  <r>
    <x v="12"/>
    <x v="17"/>
    <x v="208"/>
    <x v="502"/>
    <s v="Electric"/>
    <s v="The Fort Wayne &amp; Springfield Railway Co"/>
  </r>
  <r>
    <x v="12"/>
    <x v="17"/>
    <x v="181"/>
    <x v="1049"/>
    <s v="Electric"/>
    <s v="Evansville &amp; Southern Indiana Traction Co."/>
  </r>
  <r>
    <x v="12"/>
    <x v="17"/>
    <x v="181"/>
    <x v="844"/>
    <s v="Electric"/>
    <s v="Evansville Railways Co."/>
  </r>
  <r>
    <x v="12"/>
    <x v="17"/>
    <x v="181"/>
    <x v="29"/>
    <s v="Electric"/>
    <s v="Evansville Suburban &amp; Newburg Railway Co."/>
  </r>
  <r>
    <x v="12"/>
    <x v="17"/>
    <x v="182"/>
    <x v="1091"/>
    <s v="Electric"/>
    <s v="Fort Wayne &amp; Wabash Valley Traction Co. "/>
  </r>
  <r>
    <x v="12"/>
    <x v="17"/>
    <x v="183"/>
    <x v="1092"/>
    <s v="Electric"/>
    <s v="Indianapolis Traction &amp; Terminal Co. "/>
  </r>
  <r>
    <x v="12"/>
    <x v="17"/>
    <x v="183"/>
    <x v="1093"/>
    <s v="Electric"/>
    <s v="Indianapolis, Columbus &amp; Southern Traction Co."/>
  </r>
  <r>
    <x v="12"/>
    <x v="17"/>
    <x v="183"/>
    <x v="1050"/>
    <s v="Electric"/>
    <s v="The Indianapolis &amp; Cincinnati Traction Co"/>
  </r>
  <r>
    <x v="12"/>
    <x v="17"/>
    <x v="467"/>
    <x v="290"/>
    <s v="Electric"/>
    <s v="Toledo &amp; Chicago Interurban Railway Co."/>
  </r>
  <r>
    <x v="12"/>
    <x v="17"/>
    <x v="305"/>
    <x v="9"/>
    <s v="Electric"/>
    <s v="Kokomo, Marion &amp; Western Traction Co. "/>
  </r>
  <r>
    <x v="12"/>
    <x v="17"/>
    <x v="468"/>
    <x v="41"/>
    <s v="Electric"/>
    <s v="Lebanon-Thornton Traction"/>
  </r>
  <r>
    <x v="12"/>
    <x v="17"/>
    <x v="191"/>
    <x v="31"/>
    <s v="Electric"/>
    <s v="Madison Light &amp; Railway Co."/>
  </r>
  <r>
    <x v="12"/>
    <x v="17"/>
    <x v="311"/>
    <x v="73"/>
    <s v="Electric"/>
    <s v="Louisville &amp; Southern Indiana Traction Co."/>
  </r>
  <r>
    <x v="12"/>
    <x v="17"/>
    <x v="311"/>
    <x v="22"/>
    <s v="Electric"/>
    <s v="Louisville &amp; Northern Railway &amp; Lighting Co. "/>
  </r>
  <r>
    <x v="12"/>
    <x v="17"/>
    <x v="226"/>
    <x v="11"/>
    <s v="Electric"/>
    <s v="Muncie &amp; Portland Traction Co"/>
  </r>
  <r>
    <x v="12"/>
    <x v="17"/>
    <x v="20"/>
    <x v="1094"/>
    <s v="Electric"/>
    <s v="Terre Haute, Indianapolis &amp; Eastern Traction Co. "/>
  </r>
  <r>
    <x v="12"/>
    <x v="17"/>
    <x v="184"/>
    <x v="441"/>
    <s v="Electric"/>
    <s v="Chicago, South Bend &amp; Northern Indiana Traction Co "/>
  </r>
  <r>
    <x v="12"/>
    <x v="17"/>
    <x v="184"/>
    <x v="166"/>
    <s v="Electric"/>
    <s v="Southern Michigan Railway Co"/>
  </r>
  <r>
    <x v="12"/>
    <x v="17"/>
    <x v="316"/>
    <x v="48"/>
    <s v="Electric"/>
    <s v="Vincennes Traction &amp; Light Co. "/>
  </r>
  <r>
    <x v="12"/>
    <x v="17"/>
    <x v="428"/>
    <x v="126"/>
    <s v="Electric"/>
    <s v="Winona &amp; Warsaw Railway Co."/>
  </r>
  <r>
    <x v="12"/>
    <x v="17"/>
    <x v="317"/>
    <x v="13"/>
    <s v="Electric"/>
    <s v="Washington Street Railway Co."/>
  </r>
  <r>
    <x v="12"/>
    <x v="21"/>
    <x v="475"/>
    <x v="34"/>
    <s v="Electric"/>
    <m/>
  </r>
  <r>
    <x v="12"/>
    <x v="21"/>
    <x v="318"/>
    <x v="16"/>
    <s v="Electric"/>
    <m/>
  </r>
  <r>
    <x v="12"/>
    <x v="21"/>
    <x v="138"/>
    <x v="1"/>
    <s v="Electric"/>
    <m/>
  </r>
  <r>
    <x v="12"/>
    <x v="21"/>
    <x v="232"/>
    <x v="1095"/>
    <s v="Electric"/>
    <m/>
  </r>
  <r>
    <x v="12"/>
    <x v="21"/>
    <x v="388"/>
    <x v="56"/>
    <s v="Electric"/>
    <m/>
  </r>
  <r>
    <x v="12"/>
    <x v="21"/>
    <x v="228"/>
    <x v="1096"/>
    <s v="Electric"/>
    <m/>
  </r>
  <r>
    <x v="12"/>
    <x v="21"/>
    <x v="352"/>
    <x v="80"/>
    <s v="Electric"/>
    <m/>
  </r>
  <r>
    <x v="12"/>
    <x v="21"/>
    <x v="229"/>
    <x v="1097"/>
    <s v="Electric"/>
    <m/>
  </r>
  <r>
    <x v="12"/>
    <x v="21"/>
    <x v="389"/>
    <x v="1098"/>
    <s v="Electric"/>
    <m/>
  </r>
  <r>
    <x v="12"/>
    <x v="21"/>
    <x v="230"/>
    <x v="837"/>
    <s v="Electric"/>
    <m/>
  </r>
  <r>
    <x v="12"/>
    <x v="21"/>
    <x v="412"/>
    <x v="704"/>
    <s v="Electric"/>
    <m/>
  </r>
  <r>
    <x v="12"/>
    <x v="21"/>
    <x v="233"/>
    <x v="19"/>
    <s v="Electric"/>
    <m/>
  </r>
  <r>
    <x v="12"/>
    <x v="21"/>
    <x v="234"/>
    <x v="21"/>
    <s v="Electric"/>
    <m/>
  </r>
  <r>
    <x v="12"/>
    <x v="21"/>
    <x v="235"/>
    <x v="8"/>
    <s v="Electric"/>
    <m/>
  </r>
  <r>
    <x v="12"/>
    <x v="21"/>
    <x v="319"/>
    <x v="188"/>
    <s v="Electric"/>
    <m/>
  </r>
  <r>
    <x v="12"/>
    <x v="21"/>
    <x v="236"/>
    <x v="32"/>
    <s v="Electric"/>
    <m/>
  </r>
  <r>
    <x v="12"/>
    <x v="21"/>
    <x v="390"/>
    <x v="144"/>
    <s v="Electric"/>
    <m/>
  </r>
  <r>
    <x v="12"/>
    <x v="21"/>
    <x v="237"/>
    <x v="5"/>
    <s v="Electric"/>
    <m/>
  </r>
  <r>
    <x v="12"/>
    <x v="21"/>
    <x v="231"/>
    <x v="659"/>
    <s v="Electric"/>
    <m/>
  </r>
  <r>
    <x v="12"/>
    <x v="21"/>
    <x v="320"/>
    <x v="58"/>
    <s v="Electric"/>
    <m/>
  </r>
  <r>
    <x v="12"/>
    <x v="21"/>
    <x v="238"/>
    <x v="74"/>
    <s v="Electric"/>
    <m/>
  </r>
  <r>
    <x v="12"/>
    <x v="21"/>
    <x v="238"/>
    <x v="67"/>
    <s v="Steam"/>
    <m/>
  </r>
  <r>
    <x v="12"/>
    <x v="4"/>
    <x v="37"/>
    <x v="50"/>
    <m/>
    <m/>
  </r>
  <r>
    <x v="12"/>
    <x v="4"/>
    <x v="321"/>
    <x v="28"/>
    <m/>
    <m/>
  </r>
  <r>
    <x v="12"/>
    <x v="4"/>
    <x v="372"/>
    <x v="1099"/>
    <m/>
    <s v="Lexington &amp; Interurban Railways Co"/>
  </r>
  <r>
    <x v="12"/>
    <x v="4"/>
    <x v="339"/>
    <x v="726"/>
    <s v="Electric"/>
    <s v="LOUISVILLE STREET RAILWAY SYSTEM"/>
  </r>
  <r>
    <x v="12"/>
    <x v="4"/>
    <x v="339"/>
    <x v="1"/>
    <m/>
    <s v="Louisville &amp; Eastern Railroad Co"/>
  </r>
  <r>
    <x v="12"/>
    <x v="4"/>
    <x v="339"/>
    <x v="169"/>
    <m/>
    <s v="Indianapolis &amp; Louisville Traction Co"/>
  </r>
  <r>
    <x v="12"/>
    <x v="4"/>
    <x v="340"/>
    <x v="151"/>
    <m/>
    <m/>
  </r>
  <r>
    <x v="12"/>
    <x v="4"/>
    <x v="341"/>
    <x v="60"/>
    <m/>
    <m/>
  </r>
  <r>
    <x v="12"/>
    <x v="4"/>
    <x v="342"/>
    <x v="1"/>
    <m/>
    <m/>
  </r>
  <r>
    <x v="12"/>
    <x v="4"/>
    <x v="457"/>
    <x v="20"/>
    <m/>
    <m/>
  </r>
  <r>
    <x v="12"/>
    <x v="10"/>
    <x v="290"/>
    <x v="34"/>
    <m/>
    <s v="Alexandria Electric Railways Co."/>
  </r>
  <r>
    <x v="12"/>
    <x v="10"/>
    <x v="79"/>
    <x v="8"/>
    <m/>
    <s v="Baton Rouge Electric Co."/>
  </r>
  <r>
    <x v="12"/>
    <x v="10"/>
    <x v="78"/>
    <x v="21"/>
    <m/>
    <s v="Lake Charles Street Railway Co."/>
  </r>
  <r>
    <x v="12"/>
    <x v="10"/>
    <x v="458"/>
    <x v="41"/>
    <m/>
    <s v="Monroe St. Railway"/>
  </r>
  <r>
    <x v="12"/>
    <x v="10"/>
    <x v="76"/>
    <x v="727"/>
    <m/>
    <s v="New Orleans Railway &amp; Light Co."/>
  </r>
  <r>
    <x v="12"/>
    <x v="10"/>
    <x v="76"/>
    <x v="28"/>
    <m/>
    <s v="Algiers Railway &amp; Lighting Co."/>
  </r>
  <r>
    <x v="12"/>
    <x v="10"/>
    <x v="77"/>
    <x v="69"/>
    <m/>
    <s v="Shreveport Traction Co."/>
  </r>
  <r>
    <x v="12"/>
    <x v="10"/>
    <x v="476"/>
    <x v="8"/>
    <m/>
    <s v="Winnfield Oil Well Railway Co."/>
  </r>
  <r>
    <x v="12"/>
    <x v="8"/>
    <x v="73"/>
    <x v="999"/>
    <s v="Electric"/>
    <s v="The United Railways &amp; Electric Co. of Baltimore"/>
  </r>
  <r>
    <x v="12"/>
    <x v="8"/>
    <x v="73"/>
    <x v="67"/>
    <s v="Electric"/>
    <s v="Maryland Electric Railways Co."/>
  </r>
  <r>
    <x v="12"/>
    <x v="8"/>
    <x v="73"/>
    <x v="17"/>
    <s v="Electric"/>
    <s v="The Lorraine Electric Railway"/>
  </r>
  <r>
    <x v="12"/>
    <x v="8"/>
    <x v="73"/>
    <x v="41"/>
    <s v="Electric"/>
    <s v="Baltimore &amp; Ohio Railroad Co."/>
  </r>
  <r>
    <x v="12"/>
    <x v="8"/>
    <x v="391"/>
    <x v="40"/>
    <s v="Electric"/>
    <s v="The Baltimore &amp; Bel Air Electric Railway Co"/>
  </r>
  <r>
    <x v="12"/>
    <x v="8"/>
    <x v="75"/>
    <x v="6"/>
    <s v="Electric"/>
    <s v="Cumberland Electric Railway Co"/>
  </r>
  <r>
    <x v="12"/>
    <x v="8"/>
    <x v="75"/>
    <x v="29"/>
    <s v="Electric"/>
    <s v="Cumberland &amp; Westernport Electric Railway Co."/>
  </r>
  <r>
    <x v="12"/>
    <x v="8"/>
    <x v="246"/>
    <x v="22"/>
    <s v="Electric"/>
    <s v="Frederick &amp; Middletown Railway Co"/>
  </r>
  <r>
    <x v="12"/>
    <x v="8"/>
    <x v="246"/>
    <x v="25"/>
    <s v="Electric"/>
    <s v="Myersville &amp; Catoctin Railway Co"/>
  </r>
  <r>
    <x v="12"/>
    <x v="8"/>
    <x v="246"/>
    <x v="41"/>
    <s v="Electric"/>
    <s v="The Washington, Frederick &amp; Gettysburg Railway Co"/>
  </r>
  <r>
    <x v="12"/>
    <x v="8"/>
    <x v="247"/>
    <x v="53"/>
    <s v="Electric"/>
    <s v="Hagerstown Railway Co"/>
  </r>
  <r>
    <x v="12"/>
    <x v="8"/>
    <x v="247"/>
    <x v="144"/>
    <s v="Electric"/>
    <s v="Hagerstown &amp; Northern Railroad Co"/>
  </r>
  <r>
    <x v="12"/>
    <x v="8"/>
    <x v="247"/>
    <x v="78"/>
    <s v="Electric"/>
    <s v="Hagerstown &amp; Boonsboro Railway Co"/>
  </r>
  <r>
    <x v="12"/>
    <x v="8"/>
    <x v="450"/>
    <x v="637"/>
    <s v="Electric"/>
    <s v="Kensington Railway Co"/>
  </r>
  <r>
    <x v="12"/>
    <x v="9"/>
    <x v="32"/>
    <x v="19"/>
    <m/>
    <m/>
  </r>
  <r>
    <x v="12"/>
    <x v="9"/>
    <x v="32"/>
    <x v="12"/>
    <m/>
    <m/>
  </r>
  <r>
    <x v="12"/>
    <x v="9"/>
    <x v="32"/>
    <x v="1100"/>
    <m/>
    <m/>
  </r>
  <r>
    <x v="12"/>
    <x v="9"/>
    <x v="32"/>
    <x v="1001"/>
    <m/>
    <m/>
  </r>
  <r>
    <x v="12"/>
    <x v="9"/>
    <x v="32"/>
    <x v="5"/>
    <m/>
    <m/>
  </r>
  <r>
    <x v="12"/>
    <x v="9"/>
    <x v="32"/>
    <x v="1101"/>
    <m/>
    <m/>
  </r>
  <r>
    <x v="12"/>
    <x v="9"/>
    <x v="32"/>
    <x v="603"/>
    <m/>
    <m/>
  </r>
  <r>
    <x v="12"/>
    <x v="9"/>
    <x v="32"/>
    <x v="1099"/>
    <m/>
    <m/>
  </r>
  <r>
    <x v="12"/>
    <x v="9"/>
    <x v="32"/>
    <x v="157"/>
    <m/>
    <m/>
  </r>
  <r>
    <x v="12"/>
    <x v="9"/>
    <x v="32"/>
    <x v="22"/>
    <m/>
    <m/>
  </r>
  <r>
    <x v="12"/>
    <x v="9"/>
    <x v="32"/>
    <x v="87"/>
    <m/>
    <m/>
  </r>
  <r>
    <x v="12"/>
    <x v="9"/>
    <x v="32"/>
    <x v="50"/>
    <m/>
    <m/>
  </r>
  <r>
    <x v="12"/>
    <x v="9"/>
    <x v="32"/>
    <x v="80"/>
    <m/>
    <m/>
  </r>
  <r>
    <x v="12"/>
    <x v="9"/>
    <x v="32"/>
    <x v="1102"/>
    <m/>
    <m/>
  </r>
  <r>
    <x v="12"/>
    <x v="9"/>
    <x v="32"/>
    <x v="9"/>
    <m/>
    <m/>
  </r>
  <r>
    <x v="12"/>
    <x v="9"/>
    <x v="32"/>
    <x v="41"/>
    <m/>
    <m/>
  </r>
  <r>
    <x v="12"/>
    <x v="9"/>
    <x v="32"/>
    <x v="28"/>
    <m/>
    <m/>
  </r>
  <r>
    <x v="12"/>
    <x v="9"/>
    <x v="32"/>
    <x v="1103"/>
    <m/>
    <m/>
  </r>
  <r>
    <x v="12"/>
    <x v="9"/>
    <x v="32"/>
    <x v="23"/>
    <m/>
    <m/>
  </r>
  <r>
    <x v="12"/>
    <x v="9"/>
    <x v="32"/>
    <x v="34"/>
    <m/>
    <m/>
  </r>
  <r>
    <x v="12"/>
    <x v="9"/>
    <x v="32"/>
    <x v="31"/>
    <m/>
    <m/>
  </r>
  <r>
    <x v="12"/>
    <x v="9"/>
    <x v="32"/>
    <x v="159"/>
    <m/>
    <m/>
  </r>
  <r>
    <x v="12"/>
    <x v="9"/>
    <x v="32"/>
    <x v="146"/>
    <m/>
    <m/>
  </r>
  <r>
    <x v="12"/>
    <x v="9"/>
    <x v="32"/>
    <x v="48"/>
    <m/>
    <m/>
  </r>
  <r>
    <x v="12"/>
    <x v="9"/>
    <x v="32"/>
    <x v="422"/>
    <m/>
    <m/>
  </r>
  <r>
    <x v="12"/>
    <x v="3"/>
    <x v="32"/>
    <x v="16"/>
    <m/>
    <s v="Hannibal Railway Co."/>
  </r>
  <r>
    <x v="12"/>
    <x v="3"/>
    <x v="459"/>
    <x v="1104"/>
    <m/>
    <s v="Joplin &amp; Pittsburg Railway Co."/>
  </r>
  <r>
    <x v="12"/>
    <x v="3"/>
    <x v="33"/>
    <x v="1105"/>
    <m/>
    <s v="Kansas City Railway &amp; Light Co."/>
  </r>
  <r>
    <x v="12"/>
    <x v="3"/>
    <x v="32"/>
    <x v="57"/>
    <m/>
    <s v="The Kansas City, Lawrence k Topeka Railway Co."/>
  </r>
  <r>
    <x v="12"/>
    <x v="3"/>
    <x v="32"/>
    <x v="10"/>
    <m/>
    <s v="Kansas City &amp; Olathe Electric Railway Co."/>
  </r>
  <r>
    <x v="12"/>
    <x v="3"/>
    <x v="32"/>
    <x v="45"/>
    <m/>
    <s v="Kansas City k Bonner Springs Railway Co"/>
  </r>
  <r>
    <x v="12"/>
    <x v="3"/>
    <x v="32"/>
    <x v="67"/>
    <m/>
    <s v="The Missouri &amp; Kansas Internrban Railway Co."/>
  </r>
  <r>
    <x v="12"/>
    <x v="3"/>
    <x v="343"/>
    <x v="138"/>
    <m/>
    <s v="St Joseph Railway, Light, Heat &amp; Power Co."/>
  </r>
  <r>
    <x v="12"/>
    <x v="3"/>
    <x v="324"/>
    <x v="330"/>
    <m/>
    <s v="Southwest Missouri Electric Railway Co"/>
  </r>
  <r>
    <x v="12"/>
    <x v="3"/>
    <x v="250"/>
    <x v="48"/>
    <m/>
    <s v="Sedalia Light And Traction Co."/>
  </r>
  <r>
    <x v="12"/>
    <x v="3"/>
    <x v="224"/>
    <x v="532"/>
    <m/>
    <s v="Springfield Railway &amp; Light Co."/>
  </r>
  <r>
    <x v="12"/>
    <x v="3"/>
    <x v="325"/>
    <x v="10"/>
    <m/>
    <s v="Cape Girardeau &amp; Jackson Railroad Co."/>
  </r>
  <r>
    <x v="12"/>
    <x v="3"/>
    <x v="361"/>
    <x v="17"/>
    <m/>
    <s v="Carrollton Electric Railway Co."/>
  </r>
  <r>
    <x v="12"/>
    <x v="3"/>
    <x v="373"/>
    <x v="571"/>
    <m/>
    <s v="St. Francis County Electric Railroad Co."/>
  </r>
  <r>
    <x v="12"/>
    <x v="3"/>
    <x v="393"/>
    <x v="31"/>
    <m/>
    <s v="Missouri Water, Light &amp; Traction Co."/>
  </r>
  <r>
    <x v="12"/>
    <x v="3"/>
    <x v="477"/>
    <x v="87"/>
    <m/>
    <s v="The Mexico, Santa Fe &amp; Perry Traction Co."/>
  </r>
  <r>
    <x v="12"/>
    <x v="3"/>
    <x v="478"/>
    <x v="31"/>
    <m/>
    <s v="Cassville &amp; W’estern Railway Co."/>
  </r>
  <r>
    <x v="12"/>
    <x v="3"/>
    <x v="479"/>
    <x v="35"/>
    <m/>
    <s v="Excelsior Springs &amp; Suburban Railway Co"/>
  </r>
  <r>
    <x v="12"/>
    <x v="3"/>
    <x v="36"/>
    <x v="1106"/>
    <m/>
    <m/>
  </r>
  <r>
    <x v="12"/>
    <x v="26"/>
    <x v="432"/>
    <x v="17"/>
    <s v="Electric"/>
    <s v="State of North Dakota Electric Railway"/>
  </r>
  <r>
    <x v="12"/>
    <x v="26"/>
    <x v="433"/>
    <x v="5"/>
    <s v="Electric"/>
    <s v="Fargo &amp; Moorhead Street Railway Co."/>
  </r>
  <r>
    <x v="12"/>
    <x v="26"/>
    <x v="480"/>
    <x v="35"/>
    <s v="Electric"/>
    <s v="Grand Forks Transit Co"/>
  </r>
  <r>
    <x v="12"/>
    <x v="0"/>
    <x v="451"/>
    <x v="25"/>
    <m/>
    <s v="Five Mile Beach Electric Railway Co."/>
  </r>
  <r>
    <x v="12"/>
    <x v="0"/>
    <x v="0"/>
    <x v="1107"/>
    <m/>
    <s v="Altantic Coast Electric Railroad"/>
  </r>
  <r>
    <x v="12"/>
    <x v="0"/>
    <x v="0"/>
    <x v="600"/>
    <m/>
    <s v="Seashore Electric Railway Co"/>
  </r>
  <r>
    <x v="12"/>
    <x v="0"/>
    <x v="0"/>
    <x v="851"/>
    <m/>
    <s v="Asbury Park &amp; Sea Glet Railroad"/>
  </r>
  <r>
    <x v="12"/>
    <x v="0"/>
    <x v="1"/>
    <x v="1108"/>
    <m/>
    <s v="Central Passenger Railway Co."/>
  </r>
  <r>
    <x v="12"/>
    <x v="0"/>
    <x v="1"/>
    <x v="1109"/>
    <m/>
    <s v="West Jersey &amp; Seashore R. R Co"/>
  </r>
  <r>
    <x v="12"/>
    <x v="0"/>
    <x v="1"/>
    <x v="10"/>
    <m/>
    <s v="Altantic City &amp; suburbian Traction"/>
  </r>
  <r>
    <x v="12"/>
    <x v="0"/>
    <x v="252"/>
    <x v="1110"/>
    <m/>
    <s v="The Bridgeton &amp; Milliville Traction Co"/>
  </r>
  <r>
    <x v="12"/>
    <x v="0"/>
    <x v="4"/>
    <x v="853"/>
    <m/>
    <s v="Ocrean Street Passenger Railway Co."/>
  </r>
  <r>
    <x v="12"/>
    <x v="0"/>
    <x v="4"/>
    <x v="17"/>
    <m/>
    <s v="Cape May, Delaware Bay &amp; Sewell's Point Railroad"/>
  </r>
  <r>
    <x v="12"/>
    <x v="0"/>
    <x v="362"/>
    <x v="1111"/>
    <m/>
    <s v="The New Jersey &amp; Hudson River Railway &amp; Ferry Co"/>
  </r>
  <r>
    <x v="12"/>
    <x v="0"/>
    <x v="254"/>
    <x v="19"/>
    <m/>
    <s v="Hoboken Maunfacturers Railroads Co."/>
  </r>
  <r>
    <x v="12"/>
    <x v="0"/>
    <x v="8"/>
    <x v="80"/>
    <m/>
    <s v="Jersey Central Tracation Co"/>
  </r>
  <r>
    <x v="12"/>
    <x v="0"/>
    <x v="353"/>
    <x v="856"/>
    <m/>
    <s v="Long Branch Electric Railway Co."/>
  </r>
  <r>
    <x v="12"/>
    <x v="0"/>
    <x v="9"/>
    <x v="591"/>
    <m/>
    <s v="Millville Traction Co"/>
  </r>
  <r>
    <x v="12"/>
    <x v="0"/>
    <x v="374"/>
    <x v="80"/>
    <m/>
    <s v="Barllingten County Traction Co"/>
  </r>
  <r>
    <x v="12"/>
    <x v="0"/>
    <x v="10"/>
    <x v="857"/>
    <m/>
    <s v="Mount Holly Street Rilway"/>
  </r>
  <r>
    <x v="12"/>
    <x v="0"/>
    <x v="7"/>
    <x v="1112"/>
    <m/>
    <s v="Public Service Corporation of New Jersey"/>
  </r>
  <r>
    <x v="12"/>
    <x v="0"/>
    <x v="327"/>
    <x v="16"/>
    <m/>
    <s v="Ocrean City Electric Railway Co."/>
  </r>
  <r>
    <x v="12"/>
    <x v="0"/>
    <x v="327"/>
    <x v="1113"/>
    <m/>
    <s v="Burnswick Traction Co"/>
  </r>
  <r>
    <x v="12"/>
    <x v="0"/>
    <x v="12"/>
    <x v="35"/>
    <m/>
    <s v="Orange Mountain Traction cO"/>
  </r>
  <r>
    <x v="12"/>
    <x v="0"/>
    <x v="14"/>
    <x v="948"/>
    <m/>
    <s v="Phillpsburg Horse Car Railraod Co"/>
  </r>
  <r>
    <x v="12"/>
    <x v="0"/>
    <x v="258"/>
    <x v="32"/>
    <m/>
    <s v="Atlantic Highland, Red Bank &amp; Long Branch Electric Railway Co."/>
  </r>
  <r>
    <x v="12"/>
    <x v="0"/>
    <x v="16"/>
    <x v="1"/>
    <m/>
    <s v="Hudson River Traction Co"/>
  </r>
  <r>
    <x v="12"/>
    <x v="0"/>
    <x v="17"/>
    <x v="173"/>
    <m/>
    <s v="Trenton Street Railway Co"/>
  </r>
  <r>
    <x v="12"/>
    <x v="0"/>
    <x v="17"/>
    <x v="862"/>
    <m/>
    <s v="Meror County Traction Co"/>
  </r>
  <r>
    <x v="12"/>
    <x v="0"/>
    <x v="17"/>
    <x v="23"/>
    <m/>
    <s v="Trenton Lawreacvlle &amp; Prlnenton Railroad Co"/>
  </r>
  <r>
    <x v="12"/>
    <x v="0"/>
    <x v="17"/>
    <x v="173"/>
    <m/>
    <s v="New Jensey &amp; Penneyliania Traction Co"/>
  </r>
  <r>
    <x v="12"/>
    <x v="0"/>
    <x v="17"/>
    <x v="1114"/>
    <m/>
    <s v="Trenton &amp; New Brunwich Railroad"/>
  </r>
  <r>
    <x v="12"/>
    <x v="0"/>
    <x v="17"/>
    <x v="9"/>
    <m/>
    <s v="New Jersey Short Line Railroad"/>
  </r>
  <r>
    <x v="12"/>
    <x v="0"/>
    <x v="17"/>
    <x v="852"/>
    <m/>
    <s v="camden &amp; Trenton Railway"/>
  </r>
  <r>
    <x v="12"/>
    <x v="0"/>
    <x v="17"/>
    <x v="19"/>
    <m/>
    <s v="Trenton, Lakewood &amp; Altantic Railway"/>
  </r>
  <r>
    <x v="12"/>
    <x v="0"/>
    <x v="462"/>
    <x v="204"/>
    <m/>
    <s v="Easton &amp; Wahinton Traction CO"/>
  </r>
  <r>
    <x v="12"/>
    <x v="11"/>
    <x v="28"/>
    <x v="1115"/>
    <s v="Electric"/>
    <s v="United Traction Co."/>
  </r>
  <r>
    <x v="12"/>
    <x v="11"/>
    <x v="28"/>
    <x v="1009"/>
    <s v="Electric"/>
    <s v="Capitol Railway"/>
  </r>
  <r>
    <x v="12"/>
    <x v="11"/>
    <x v="81"/>
    <x v="1116"/>
    <s v="Electric"/>
    <s v="Auburn &amp; Syracuse Electric Railroad Co. "/>
  </r>
  <r>
    <x v="12"/>
    <x v="11"/>
    <x v="82"/>
    <x v="133"/>
    <s v="Electric"/>
    <s v="Babylon Railroad Co."/>
  </r>
  <r>
    <x v="12"/>
    <x v="11"/>
    <x v="345"/>
    <x v="23"/>
    <s v="Electric"/>
    <s v="The Ballston Terminal Railroad Co."/>
  </r>
  <r>
    <x v="12"/>
    <x v="11"/>
    <x v="83"/>
    <x v="721"/>
    <s v="Electric"/>
    <s v="Binghamton Railroad Co. "/>
  </r>
  <r>
    <x v="12"/>
    <x v="11"/>
    <x v="84"/>
    <x v="1011"/>
    <s v="Electric"/>
    <s v="Brooklyn Rapid Transit Co."/>
  </r>
  <r>
    <x v="12"/>
    <x v="11"/>
    <x v="84"/>
    <x v="1012"/>
    <s v="Electric"/>
    <s v="Coney Island &amp; Brooklyn R. R. Co."/>
  </r>
  <r>
    <x v="12"/>
    <x v="11"/>
    <x v="84"/>
    <x v="35"/>
    <s v="Electric"/>
    <s v="Van Brunt St. &amp; Erie Basin R. R. Co."/>
  </r>
  <r>
    <x v="12"/>
    <x v="11"/>
    <x v="84"/>
    <x v="869"/>
    <s v="Electric"/>
    <s v="Brooklyn, Newtown &amp; Bowery Bay Railroad Co. "/>
  </r>
  <r>
    <x v="12"/>
    <x v="11"/>
    <x v="85"/>
    <x v="1117"/>
    <s v="Electric"/>
    <s v="International Traction Co."/>
  </r>
  <r>
    <x v="12"/>
    <x v="11"/>
    <x v="85"/>
    <x v="1014"/>
    <s v="Electric"/>
    <s v="Buffalo Southern Railway Co."/>
  </r>
  <r>
    <x v="12"/>
    <x v="11"/>
    <x v="85"/>
    <x v="953"/>
    <s v="Electric"/>
    <s v="Buffalo &amp; Depew Railway Co. "/>
  </r>
  <r>
    <x v="12"/>
    <x v="11"/>
    <x v="85"/>
    <x v="1118"/>
    <s v="Electric"/>
    <s v="Buffalo &amp; Lake Erie Traction Co."/>
  </r>
  <r>
    <x v="12"/>
    <x v="11"/>
    <x v="86"/>
    <x v="362"/>
    <s v="Electric"/>
    <s v="Rochester &amp; Eastern Rapid Co."/>
  </r>
  <r>
    <x v="12"/>
    <x v="11"/>
    <x v="376"/>
    <x v="25"/>
    <s v="Electric"/>
    <s v="Catskill Electric Railway Co."/>
  </r>
  <r>
    <x v="12"/>
    <x v="11"/>
    <x v="87"/>
    <x v="943"/>
    <s v="Horse"/>
    <s v="Pelham Park Railroad Co."/>
  </r>
  <r>
    <x v="12"/>
    <x v="11"/>
    <x v="87"/>
    <x v="56"/>
    <s v="Horse"/>
    <s v="City Island Railroad"/>
  </r>
  <r>
    <x v="12"/>
    <x v="11"/>
    <x v="260"/>
    <x v="749"/>
    <s v="Electric"/>
    <s v="The Cohoes City Railway Co."/>
  </r>
  <r>
    <x v="12"/>
    <x v="11"/>
    <x v="346"/>
    <x v="668"/>
    <s v="Electric"/>
    <s v="Corning &amp; Painted Street Railway"/>
  </r>
  <r>
    <x v="12"/>
    <x v="11"/>
    <x v="88"/>
    <x v="1"/>
    <s v="Electric"/>
    <s v="Cortland County Traction Co."/>
  </r>
  <r>
    <x v="12"/>
    <x v="11"/>
    <x v="90"/>
    <x v="676"/>
    <s v="Electric"/>
    <s v="Elmira Water, Light &amp; Railroad Co."/>
  </r>
  <r>
    <x v="12"/>
    <x v="11"/>
    <x v="90"/>
    <x v="250"/>
    <s v="Electric"/>
    <s v="Elminra &amp; Seneca Lake Railway Co."/>
  </r>
  <r>
    <x v="12"/>
    <x v="11"/>
    <x v="91"/>
    <x v="1016"/>
    <s v="Electric"/>
    <s v="Citizens' Street Railroad Co."/>
  </r>
  <r>
    <x v="12"/>
    <x v="11"/>
    <x v="91"/>
    <x v="883"/>
    <s v="Electric"/>
    <s v="Fishkill Electric Railway Co. "/>
  </r>
  <r>
    <x v="12"/>
    <x v="11"/>
    <x v="93"/>
    <x v="871"/>
    <s v="Electric"/>
    <s v="Dunkirk &amp; Fredonia Railroad Co."/>
  </r>
  <r>
    <x v="12"/>
    <x v="11"/>
    <x v="94"/>
    <x v="625"/>
    <s v="Horse"/>
    <s v="Fulton &amp; Oswego Falls Street Railway Co. "/>
  </r>
  <r>
    <x v="12"/>
    <x v="11"/>
    <x v="94"/>
    <x v="41"/>
    <s v="Electric"/>
    <s v="Syracuse &amp; Ontario Railroad"/>
  </r>
  <r>
    <x v="12"/>
    <x v="11"/>
    <x v="261"/>
    <x v="346"/>
    <s v="Electric"/>
    <s v="Geneva, Waterloo, Seneca Falls &amp; Cayuga Lake Traction Co."/>
  </r>
  <r>
    <x v="12"/>
    <x v="11"/>
    <x v="463"/>
    <x v="485"/>
    <s v="Electric"/>
    <s v="Glen Cove Railroad Co."/>
  </r>
  <r>
    <x v="12"/>
    <x v="11"/>
    <x v="95"/>
    <x v="1119"/>
    <s v="Electric"/>
    <s v="Hudson Valley Railway"/>
  </r>
  <r>
    <x v="12"/>
    <x v="11"/>
    <x v="96"/>
    <x v="704"/>
    <s v="Electric"/>
    <s v="Fonda, Johnstown &amp; Gloversville Railroad Co."/>
  </r>
  <r>
    <x v="12"/>
    <x v="11"/>
    <x v="96"/>
    <x v="25"/>
    <s v="Electric"/>
    <s v="The Aldrondack Lakes' Traction Co.4.65"/>
  </r>
  <r>
    <x v="12"/>
    <x v="11"/>
    <x v="366"/>
    <x v="121"/>
    <s v="Electric"/>
    <s v="Lime &amp; Honeoye Falls Electric Light &amp; Railroad Co."/>
  </r>
  <r>
    <x v="12"/>
    <x v="11"/>
    <x v="262"/>
    <x v="1120"/>
    <s v="Electric"/>
    <s v="Bennington &amp; Hoosick Valley Railway Co."/>
  </r>
  <r>
    <x v="12"/>
    <x v="11"/>
    <x v="97"/>
    <x v="231"/>
    <s v="Electric"/>
    <s v="The Hornellsville Electric Railway Co."/>
  </r>
  <r>
    <x v="12"/>
    <x v="11"/>
    <x v="97"/>
    <x v="531"/>
    <s v="Electric"/>
    <s v="Hornellsville &amp; Canisteo Railway Co."/>
  </r>
  <r>
    <x v="12"/>
    <x v="11"/>
    <x v="98"/>
    <x v="1121"/>
    <s v="Electric"/>
    <s v="Albany &amp; Hudson Railway &amp; Power Co. "/>
  </r>
  <r>
    <x v="12"/>
    <x v="11"/>
    <x v="99"/>
    <x v="214"/>
    <s v="Electric"/>
    <s v="Huntington Railroad Co."/>
  </r>
  <r>
    <x v="12"/>
    <x v="11"/>
    <x v="100"/>
    <x v="144"/>
    <s v="Electric"/>
    <s v="Ithaca Street Railway Co."/>
  </r>
  <r>
    <x v="12"/>
    <x v="11"/>
    <x v="101"/>
    <x v="1122"/>
    <s v="Electric"/>
    <s v="The Jamestown Street Railway Co."/>
  </r>
  <r>
    <x v="12"/>
    <x v="11"/>
    <x v="101"/>
    <x v="1123"/>
    <s v="Electric"/>
    <s v="Chautauqua Traction Co."/>
  </r>
  <r>
    <x v="12"/>
    <x v="11"/>
    <x v="101"/>
    <x v="67"/>
    <s v="Electric"/>
    <s v="Warreu &amp; Jamestown Street Railway Co. "/>
  </r>
  <r>
    <x v="12"/>
    <x v="11"/>
    <x v="452"/>
    <x v="1020"/>
    <s v="Electric"/>
    <s v="Long Island Electric Railway Co. "/>
  </r>
  <r>
    <x v="12"/>
    <x v="11"/>
    <x v="464"/>
    <x v="1021"/>
    <s v="Electric"/>
    <s v="Keeseville, Ausable, Chasm &amp; Lake Chaplain Railroad"/>
  </r>
  <r>
    <x v="12"/>
    <x v="11"/>
    <x v="102"/>
    <x v="769"/>
    <s v="Electric"/>
    <s v="Kingston Consolidated Railroad Co."/>
  </r>
  <r>
    <x v="12"/>
    <x v="11"/>
    <x v="263"/>
    <x v="466"/>
    <s v="Electric"/>
    <s v="Lewiston &amp; Yongston Frontier Railroad Co."/>
  </r>
  <r>
    <x v="12"/>
    <x v="11"/>
    <x v="434"/>
    <x v="56"/>
    <s v="Electric"/>
    <s v="Liberty &amp; Jeffersonville Electric Railway Co. "/>
  </r>
  <r>
    <x v="12"/>
    <x v="11"/>
    <x v="416"/>
    <x v="17"/>
    <s v="Electric"/>
    <s v="Seashore Municpal Railroad Co. "/>
  </r>
  <r>
    <x v="12"/>
    <x v="11"/>
    <x v="106"/>
    <x v="683"/>
    <s v="Electric"/>
    <s v="New York &amp; Queens County Railway Co."/>
  </r>
  <r>
    <x v="12"/>
    <x v="11"/>
    <x v="106"/>
    <x v="1124"/>
    <s v="Electric"/>
    <s v="Long Island Consodlidated Electrical Companies"/>
  </r>
  <r>
    <x v="12"/>
    <x v="11"/>
    <x v="106"/>
    <x v="1125"/>
    <s v="Electric"/>
    <s v="Long Island Railroad Co. "/>
  </r>
  <r>
    <x v="12"/>
    <x v="11"/>
    <x v="107"/>
    <x v="536"/>
    <s v="Electric"/>
    <s v="The Wallkill Transit"/>
  </r>
  <r>
    <x v="12"/>
    <x v="11"/>
    <x v="7"/>
    <x v="537"/>
    <s v="Electric"/>
    <s v="New &amp; Marion Railway Co. "/>
  </r>
  <r>
    <x v="12"/>
    <x v="11"/>
    <x v="109"/>
    <x v="876"/>
    <s v="Electric"/>
    <s v="Orange County Tracction Co."/>
  </r>
  <r>
    <x v="12"/>
    <x v="11"/>
    <x v="332"/>
    <x v="614"/>
    <s v="Electric"/>
    <s v="New Paltz, Highland &amp; Poughkeepsie Traction Co."/>
  </r>
  <r>
    <x v="12"/>
    <x v="11"/>
    <x v="111"/>
    <x v="1126"/>
    <s v="Electric"/>
    <s v="New York City Railway Co. "/>
  </r>
  <r>
    <x v="12"/>
    <x v="11"/>
    <x v="111"/>
    <x v="1127"/>
    <s v="Electric"/>
    <s v="Metropolitan Street Railway Co."/>
  </r>
  <r>
    <x v="12"/>
    <x v="11"/>
    <x v="111"/>
    <x v="757"/>
    <s v="Horse"/>
    <s v="Bleeker Street &amp; Fulton Ferry R. R. Co."/>
  </r>
  <r>
    <x v="12"/>
    <x v="11"/>
    <x v="111"/>
    <x v="1128"/>
    <s v="Electric"/>
    <s v="Broadway &amp; Seventh Ave R. R. Co."/>
  </r>
  <r>
    <x v="12"/>
    <x v="11"/>
    <x v="111"/>
    <x v="1022"/>
    <s v="Electric"/>
    <s v="Central Park, North &amp; East River R. R. Co."/>
  </r>
  <r>
    <x v="12"/>
    <x v="11"/>
    <x v="111"/>
    <x v="22"/>
    <s v="Electric"/>
    <s v="Eighth Ave. R. R. Co."/>
  </r>
  <r>
    <x v="12"/>
    <x v="11"/>
    <x v="111"/>
    <x v="1023"/>
    <s v="Electric"/>
    <s v="42nd St. &amp; Grand St Ferry R. R. Co."/>
  </r>
  <r>
    <x v="12"/>
    <x v="11"/>
    <x v="111"/>
    <x v="69"/>
    <s v="Electric"/>
    <s v="New York &amp; Harlem R. R. Co."/>
  </r>
  <r>
    <x v="12"/>
    <x v="11"/>
    <x v="111"/>
    <x v="759"/>
    <s v="Electric"/>
    <s v="Fulton Street Railroad Co."/>
  </r>
  <r>
    <x v="12"/>
    <x v="11"/>
    <x v="111"/>
    <x v="69"/>
    <s v="Electric"/>
    <s v="Ninth Avenue R. R. Co."/>
  </r>
  <r>
    <x v="12"/>
    <x v="11"/>
    <x v="111"/>
    <x v="1025"/>
    <s v="Electric"/>
    <s v="34th Street Crosstown"/>
  </r>
  <r>
    <x v="12"/>
    <x v="11"/>
    <x v="111"/>
    <x v="761"/>
    <s v="Horse"/>
    <s v="28th &amp; 29th Streets Crosstown Railway Co."/>
  </r>
  <r>
    <x v="12"/>
    <x v="11"/>
    <x v="111"/>
    <x v="1026"/>
    <s v="Electric"/>
    <s v="23rd Street Ry. Co."/>
  </r>
  <r>
    <x v="12"/>
    <x v="11"/>
    <x v="111"/>
    <x v="1018"/>
    <s v="Electric"/>
    <s v="New York, Westerchester &amp; Conn Traction Co. "/>
  </r>
  <r>
    <x v="12"/>
    <x v="11"/>
    <x v="111"/>
    <x v="695"/>
    <s v="Electric"/>
    <s v="Third Ave. R. R. Co."/>
  </r>
  <r>
    <x v="12"/>
    <x v="11"/>
    <x v="111"/>
    <x v="1129"/>
    <s v="Electric"/>
    <s v="Dry Dock, E. Broadway &amp; Battery R. R. Co."/>
  </r>
  <r>
    <x v="12"/>
    <x v="11"/>
    <x v="111"/>
    <x v="885"/>
    <s v="Electric"/>
    <s v="42nd St., Manhattanville &amp; St. M. Ave. Ry. Co."/>
  </r>
  <r>
    <x v="12"/>
    <x v="11"/>
    <x v="111"/>
    <x v="118"/>
    <s v="Horse"/>
    <s v="42nd St., Manhattanville &amp; St. M. Ave. Ry. Co."/>
  </r>
  <r>
    <x v="12"/>
    <x v="11"/>
    <x v="111"/>
    <x v="905"/>
    <s v="Electric"/>
    <s v="Kingsbridge Railway Co. "/>
  </r>
  <r>
    <x v="12"/>
    <x v="11"/>
    <x v="111"/>
    <x v="192"/>
    <s v="Electric"/>
    <s v="Union Ry. Co"/>
  </r>
  <r>
    <x v="12"/>
    <x v="11"/>
    <x v="111"/>
    <x v="1030"/>
    <s v="Electric"/>
    <s v="The Bronx Traction Co. "/>
  </r>
  <r>
    <x v="12"/>
    <x v="11"/>
    <x v="111"/>
    <x v="1130"/>
    <s v="Electric"/>
    <s v="Southern Boulevard Railroad Co."/>
  </r>
  <r>
    <x v="12"/>
    <x v="11"/>
    <x v="111"/>
    <x v="1131"/>
    <s v="Electric"/>
    <s v="Westchester Electric R. R. Co."/>
  </r>
  <r>
    <x v="12"/>
    <x v="11"/>
    <x v="111"/>
    <x v="888"/>
    <s v="Electric"/>
    <s v="Interborough Rapid Transit Co. "/>
  </r>
  <r>
    <x v="12"/>
    <x v="11"/>
    <x v="111"/>
    <x v="1032"/>
    <s v="Electric"/>
    <s v="New York City Interboroiugh Railway Co. "/>
  </r>
  <r>
    <x v="12"/>
    <x v="11"/>
    <x v="112"/>
    <x v="1132"/>
    <s v="Electric"/>
    <s v="Niagra Falls Gorge Railroad Co. "/>
  </r>
  <r>
    <x v="12"/>
    <x v="11"/>
    <x v="112"/>
    <x v="233"/>
    <s v="Electric"/>
    <s v="The Electric City Railroad Co. "/>
  </r>
  <r>
    <x v="12"/>
    <x v="11"/>
    <x v="435"/>
    <x v="889"/>
    <s v="Electric"/>
    <s v="Northpoint Traction Co."/>
  </r>
  <r>
    <x v="12"/>
    <x v="11"/>
    <x v="113"/>
    <x v="144"/>
    <s v="Electric"/>
    <s v="Ogdensburg Street Railway Co."/>
  </r>
  <r>
    <x v="12"/>
    <x v="11"/>
    <x v="114"/>
    <x v="704"/>
    <s v="Electric"/>
    <s v="Olean Street Railway Co."/>
  </r>
  <r>
    <x v="12"/>
    <x v="11"/>
    <x v="115"/>
    <x v="1133"/>
    <s v="Electric"/>
    <s v="Oneida Railway Co."/>
  </r>
  <r>
    <x v="12"/>
    <x v="11"/>
    <x v="116"/>
    <x v="1035"/>
    <s v="Electric"/>
    <s v="Oneonta &amp; Mohawk Valley Railway Co. "/>
  </r>
  <r>
    <x v="12"/>
    <x v="11"/>
    <x v="379"/>
    <x v="20"/>
    <s v="Electric"/>
    <s v="Westchester Traction Co.. "/>
  </r>
  <r>
    <x v="12"/>
    <x v="11"/>
    <x v="117"/>
    <x v="770"/>
    <s v="Electric"/>
    <s v="Oswego Traction Co."/>
  </r>
  <r>
    <x v="12"/>
    <x v="11"/>
    <x v="481"/>
    <x v="16"/>
    <s v="Electric"/>
    <s v="Paul Smith Electric Light, Power &amp; Railroad Co. "/>
  </r>
  <r>
    <x v="12"/>
    <x v="11"/>
    <x v="380"/>
    <x v="771"/>
    <s v="Electric"/>
    <s v="Peekskill Lighting &amp; Railroad Co. "/>
  </r>
  <r>
    <x v="12"/>
    <x v="11"/>
    <x v="347"/>
    <x v="1134"/>
    <s v="Electric"/>
    <s v="Pann Van, Keuka Park &amp; Branchport Railway"/>
  </r>
  <r>
    <x v="12"/>
    <x v="11"/>
    <x v="265"/>
    <x v="202"/>
    <s v="Electric"/>
    <s v="Plattsburgh Traction Co."/>
  </r>
  <r>
    <x v="12"/>
    <x v="11"/>
    <x v="354"/>
    <x v="73"/>
    <s v="Electric"/>
    <s v="Port Chester Street Railway Co. "/>
  </r>
  <r>
    <x v="12"/>
    <x v="11"/>
    <x v="333"/>
    <x v="400"/>
    <s v="Electric"/>
    <s v="Port Jervis Electric Street Railway Co. "/>
  </r>
  <r>
    <x v="12"/>
    <x v="11"/>
    <x v="118"/>
    <x v="543"/>
    <s v="Electric"/>
    <s v="Poughkeepsie City &amp; Wappingers Falls Electric Railway"/>
  </r>
  <r>
    <x v="12"/>
    <x v="11"/>
    <x v="119"/>
    <x v="1135"/>
    <s v="Electric"/>
    <s v="Rochester Railway &amp; Light Co."/>
  </r>
  <r>
    <x v="12"/>
    <x v="11"/>
    <x v="119"/>
    <x v="1136"/>
    <s v="Electric"/>
    <s v="Rochester &amp; Suburban Railroad Co."/>
  </r>
  <r>
    <x v="12"/>
    <x v="11"/>
    <x v="119"/>
    <x v="189"/>
    <s v="Electric"/>
    <s v="Rochester, Charlotte &amp; Manitou Co."/>
  </r>
  <r>
    <x v="12"/>
    <x v="11"/>
    <x v="119"/>
    <x v="375"/>
    <s v="Electric"/>
    <s v="Rochester, Syracuse &amp; Eastern Railroad Co."/>
  </r>
  <r>
    <x v="12"/>
    <x v="11"/>
    <x v="120"/>
    <x v="1137"/>
    <s v="Electric"/>
    <s v="Ocean Electric Railway Co."/>
  </r>
  <r>
    <x v="12"/>
    <x v="11"/>
    <x v="25"/>
    <x v="773"/>
    <s v="Electric"/>
    <s v="Rome City Street Railway Co."/>
  </r>
  <r>
    <x v="12"/>
    <x v="11"/>
    <x v="121"/>
    <x v="774"/>
    <s v="Electric"/>
    <s v="The North River Railway Co."/>
  </r>
  <r>
    <x v="12"/>
    <x v="11"/>
    <x v="122"/>
    <x v="1138"/>
    <s v="Electric"/>
    <s v="Schenectady Railway Co."/>
  </r>
  <r>
    <x v="12"/>
    <x v="11"/>
    <x v="266"/>
    <x v="257"/>
    <s v="Cable"/>
    <s v="Sea Cliff Inclined Cable Railway Co."/>
  </r>
  <r>
    <x v="12"/>
    <x v="11"/>
    <x v="266"/>
    <x v="626"/>
    <s v="Electric"/>
    <s v="The Nassau County Railway Co. "/>
  </r>
  <r>
    <x v="12"/>
    <x v="11"/>
    <x v="125"/>
    <x v="1040"/>
    <s v="Electric"/>
    <s v="Richmond Light &amp; Railroad Co. "/>
  </r>
  <r>
    <x v="12"/>
    <x v="11"/>
    <x v="125"/>
    <x v="776"/>
    <s v="Electric"/>
    <s v="Staten Island Midland Railroad Co."/>
  </r>
  <r>
    <x v="12"/>
    <x v="11"/>
    <x v="125"/>
    <x v="19"/>
    <s v="Electric"/>
    <s v="Southfield Beach Railroad Co. "/>
  </r>
  <r>
    <x v="12"/>
    <x v="11"/>
    <x v="126"/>
    <x v="1139"/>
    <s v="Electric"/>
    <s v="Syracuse, Rapid Transit Railway Co. "/>
  </r>
  <r>
    <x v="12"/>
    <x v="11"/>
    <x v="126"/>
    <x v="778"/>
    <s v="Electric"/>
    <s v="Syracuse &amp; Suburban Railroad Co. "/>
  </r>
  <r>
    <x v="12"/>
    <x v="11"/>
    <x v="126"/>
    <x v="1140"/>
    <s v="Electric"/>
    <s v="Syracuse, Lake Shore &amp; Northern Railroad"/>
  </r>
  <r>
    <x v="12"/>
    <x v="11"/>
    <x v="126"/>
    <x v="68"/>
    <s v="Electric"/>
    <s v="Syracuse &amp; South Bay Electric Railway"/>
  </r>
  <r>
    <x v="12"/>
    <x v="11"/>
    <x v="129"/>
    <x v="41"/>
    <s v="Electric"/>
    <s v="Troy &amp; New England Railroad Co."/>
  </r>
  <r>
    <x v="12"/>
    <x v="11"/>
    <x v="130"/>
    <x v="1141"/>
    <s v="Electric"/>
    <s v="Utica &amp; Mohawk Railroad Co."/>
  </r>
  <r>
    <x v="12"/>
    <x v="11"/>
    <x v="131"/>
    <x v="550"/>
    <s v="Electric"/>
    <s v="Black River Traction Co. "/>
  </r>
  <r>
    <x v="12"/>
    <x v="11"/>
    <x v="131"/>
    <x v="1043"/>
    <s v="Electric"/>
    <s v="St Lawrence International Electric Railroad &amp; Land Co."/>
  </r>
  <r>
    <x v="12"/>
    <x v="11"/>
    <x v="267"/>
    <x v="1142"/>
    <s v="Electric"/>
    <s v="Waverly, Sayre &amp; Athens Traction Co."/>
  </r>
  <r>
    <x v="12"/>
    <x v="11"/>
    <x v="268"/>
    <x v="964"/>
    <s v="Electric"/>
    <s v="Tarrytown, White Plans &amp; MamaroneckRailway Co."/>
  </r>
  <r>
    <x v="12"/>
    <x v="11"/>
    <x v="132"/>
    <x v="78"/>
    <s v="Electric"/>
    <s v="Buffalo &amp; Williamsville Electric Railway Co."/>
  </r>
  <r>
    <x v="12"/>
    <x v="11"/>
    <x v="133"/>
    <x v="1143"/>
    <s v="Electric"/>
    <s v="The Yonkers Railroad Co."/>
  </r>
  <r>
    <x v="12"/>
    <x v="12"/>
    <x v="134"/>
    <x v="1144"/>
    <m/>
    <m/>
  </r>
  <r>
    <x v="12"/>
    <x v="12"/>
    <x v="482"/>
    <x v="31"/>
    <m/>
    <m/>
  </r>
  <r>
    <x v="12"/>
    <x v="12"/>
    <x v="135"/>
    <x v="1145"/>
    <m/>
    <m/>
  </r>
  <r>
    <x v="12"/>
    <x v="12"/>
    <x v="136"/>
    <x v="21"/>
    <m/>
    <m/>
  </r>
  <r>
    <x v="12"/>
    <x v="12"/>
    <x v="137"/>
    <x v="16"/>
    <m/>
    <m/>
  </r>
  <r>
    <x v="12"/>
    <x v="23"/>
    <x v="394"/>
    <x v="784"/>
    <m/>
    <s v="Asheville Electric Co."/>
  </r>
  <r>
    <x v="12"/>
    <x v="23"/>
    <x v="394"/>
    <x v="25"/>
    <m/>
    <s v="Asheville Rapid Transit"/>
  </r>
  <r>
    <x v="12"/>
    <x v="23"/>
    <x v="394"/>
    <x v="35"/>
    <m/>
    <s v="Asherille &amp; Craggy Mountain Railway Co.—"/>
  </r>
  <r>
    <x v="12"/>
    <x v="23"/>
    <x v="395"/>
    <x v="314"/>
    <m/>
    <s v="Charlotte Electric Railway, Light &amp; Power Co."/>
  </r>
  <r>
    <x v="12"/>
    <x v="23"/>
    <x v="396"/>
    <x v="900"/>
    <m/>
    <s v="Durham Traction Co."/>
  </r>
  <r>
    <x v="12"/>
    <x v="23"/>
    <x v="436"/>
    <x v="32"/>
    <m/>
    <s v="Greensboro Electric Co."/>
  </r>
  <r>
    <x v="12"/>
    <x v="23"/>
    <x v="397"/>
    <x v="28"/>
    <m/>
    <s v="The Raleigh Electrlc Co."/>
  </r>
  <r>
    <x v="12"/>
    <x v="23"/>
    <x v="437"/>
    <x v="34"/>
    <m/>
    <s v="Salisbury &amp; Spencer Railway Co."/>
  </r>
  <r>
    <x v="12"/>
    <x v="23"/>
    <x v="398"/>
    <x v="511"/>
    <m/>
    <s v="The Consolidated Railways, Light &amp; Power Co."/>
  </r>
  <r>
    <x v="12"/>
    <x v="23"/>
    <x v="399"/>
    <x v="4"/>
    <m/>
    <s v="The Fries Manufacturing &amp; Power Co."/>
  </r>
  <r>
    <x v="12"/>
    <x v="24"/>
    <x v="400"/>
    <x v="11"/>
    <m/>
    <s v="Metropolitan Railway Co."/>
  </r>
  <r>
    <x v="12"/>
    <x v="24"/>
    <x v="400"/>
    <x v="20"/>
    <m/>
    <s v="Oklahoma City Traction Co"/>
  </r>
  <r>
    <x v="12"/>
    <x v="24"/>
    <x v="438"/>
    <x v="32"/>
    <m/>
    <s v="Shawnee Tucumeeh Traction Co"/>
  </r>
  <r>
    <x v="12"/>
    <x v="24"/>
    <x v="453"/>
    <x v="6"/>
    <m/>
    <s v="The Guthrie Railway Co"/>
  </r>
  <r>
    <x v="12"/>
    <x v="24"/>
    <x v="40"/>
    <x v="47"/>
    <m/>
    <s v="Oklahoma City, Lexington &amp; Sulphue Springs Electric Railway"/>
  </r>
  <r>
    <x v="12"/>
    <x v="24"/>
    <x v="465"/>
    <x v="25"/>
    <m/>
    <s v="Tulsa Street Railway Co"/>
  </r>
  <r>
    <x v="12"/>
    <x v="24"/>
    <x v="483"/>
    <x v="186"/>
    <m/>
    <s v="Ardmore Traction Co"/>
  </r>
  <r>
    <x v="12"/>
    <x v="24"/>
    <x v="484"/>
    <x v="1146"/>
    <m/>
    <s v="Bartlesville Interurban Railway"/>
  </r>
  <r>
    <x v="12"/>
    <x v="24"/>
    <x v="485"/>
    <x v="33"/>
    <m/>
    <s v="The Enid City Railway Co"/>
  </r>
  <r>
    <x v="12"/>
    <x v="24"/>
    <x v="486"/>
    <x v="1147"/>
    <m/>
    <s v="Choclaw Railway &amp; Lighting Co"/>
  </r>
  <r>
    <x v="12"/>
    <x v="24"/>
    <x v="487"/>
    <x v="32"/>
    <m/>
    <s v="Muskogee Electric Traction Co"/>
  </r>
  <r>
    <x v="12"/>
    <x v="14"/>
    <x v="417"/>
    <x v="313"/>
    <m/>
    <m/>
  </r>
  <r>
    <x v="12"/>
    <x v="14"/>
    <x v="441"/>
    <x v="1051"/>
    <m/>
    <m/>
  </r>
  <r>
    <x v="12"/>
    <x v="14"/>
    <x v="348"/>
    <x v="1148"/>
    <m/>
    <m/>
  </r>
  <r>
    <x v="12"/>
    <x v="14"/>
    <x v="141"/>
    <x v="45"/>
    <m/>
    <m/>
  </r>
  <r>
    <x v="12"/>
    <x v="14"/>
    <x v="142"/>
    <x v="204"/>
    <s v="Electric"/>
    <s v="Fresno Traction Co."/>
  </r>
  <r>
    <x v="12"/>
    <x v="14"/>
    <x v="442"/>
    <x v="191"/>
    <m/>
    <m/>
  </r>
  <r>
    <x v="12"/>
    <x v="14"/>
    <x v="143"/>
    <x v="1149"/>
    <s v="Electric"/>
    <s v="Los Angeles Railway Co"/>
  </r>
  <r>
    <x v="12"/>
    <x v="14"/>
    <x v="143"/>
    <x v="1150"/>
    <s v="Electric"/>
    <s v="Los Angeles-Pacific Railroad Co -"/>
  </r>
  <r>
    <x v="12"/>
    <x v="14"/>
    <x v="143"/>
    <x v="1151"/>
    <s v="Electric"/>
    <s v="Pacific Electric Railway Co."/>
  </r>
  <r>
    <x v="12"/>
    <x v="14"/>
    <x v="143"/>
    <x v="1152"/>
    <s v="Electric"/>
    <s v="Los Angeles Internrban Railway Co."/>
  </r>
  <r>
    <x v="12"/>
    <x v="14"/>
    <x v="143"/>
    <x v="17"/>
    <s v="Electric"/>
    <s v="Los Angeles &amp; San Diego Beach Railway"/>
  </r>
  <r>
    <x v="12"/>
    <x v="14"/>
    <x v="143"/>
    <x v="1153"/>
    <s v="Electric"/>
    <s v="Los Angeles &amp; Redondo Railway Co"/>
  </r>
  <r>
    <x v="12"/>
    <x v="14"/>
    <x v="145"/>
    <x v="39"/>
    <m/>
    <m/>
  </r>
  <r>
    <x v="12"/>
    <x v="14"/>
    <x v="454"/>
    <x v="532"/>
    <m/>
    <m/>
  </r>
  <r>
    <x v="12"/>
    <x v="14"/>
    <x v="146"/>
    <x v="1154"/>
    <m/>
    <m/>
  </r>
  <r>
    <x v="12"/>
    <x v="14"/>
    <x v="147"/>
    <x v="41"/>
    <m/>
    <m/>
  </r>
  <r>
    <x v="12"/>
    <x v="14"/>
    <x v="149"/>
    <x v="252"/>
    <m/>
    <m/>
  </r>
  <r>
    <x v="12"/>
    <x v="14"/>
    <x v="382"/>
    <x v="715"/>
    <m/>
    <m/>
  </r>
  <r>
    <x v="12"/>
    <x v="14"/>
    <x v="151"/>
    <x v="104"/>
    <m/>
    <m/>
  </r>
  <r>
    <x v="12"/>
    <x v="14"/>
    <x v="20"/>
    <x v="23"/>
    <m/>
    <m/>
  </r>
  <r>
    <x v="12"/>
    <x v="14"/>
    <x v="269"/>
    <x v="286"/>
    <m/>
    <m/>
  </r>
  <r>
    <x v="12"/>
    <x v="14"/>
    <x v="152"/>
    <x v="1155"/>
    <s v="Electric"/>
    <s v="Sacramento Electric, Gas &amp; Railway Co"/>
  </r>
  <r>
    <x v="12"/>
    <x v="14"/>
    <x v="270"/>
    <x v="169"/>
    <m/>
    <m/>
  </r>
  <r>
    <x v="12"/>
    <x v="14"/>
    <x v="153"/>
    <x v="1156"/>
    <s v="Electric"/>
    <s v="San Diego Electric Railway Co"/>
  </r>
  <r>
    <x v="12"/>
    <x v="14"/>
    <x v="153"/>
    <x v="41"/>
    <s v="Electric"/>
    <s v="National City &amp; Otay Railway Co."/>
  </r>
  <r>
    <x v="12"/>
    <x v="14"/>
    <x v="153"/>
    <x v="1"/>
    <s v="Steam"/>
    <s v="National City &amp; Otay Railway Co."/>
  </r>
  <r>
    <x v="12"/>
    <x v="14"/>
    <x v="153"/>
    <x v="8"/>
    <s v="Electric"/>
    <s v="South Park &amp; East Side Railway Co. "/>
  </r>
  <r>
    <x v="12"/>
    <x v="14"/>
    <x v="154"/>
    <x v="4"/>
    <s v="Cable"/>
    <s v="California Street Cable Railroad Co"/>
  </r>
  <r>
    <x v="12"/>
    <x v="14"/>
    <x v="154"/>
    <x v="566"/>
    <s v="Cable"/>
    <s v="Geary Street Park &amp; Ocean Railroad Co."/>
  </r>
  <r>
    <x v="12"/>
    <x v="14"/>
    <x v="154"/>
    <x v="1059"/>
    <m/>
    <s v="United Railroads of San Francisco.  "/>
  </r>
  <r>
    <x v="12"/>
    <x v="14"/>
    <x v="154"/>
    <x v="68"/>
    <s v="Electric"/>
    <s v="Presidio &amp; Ferries Railroad Co"/>
  </r>
  <r>
    <x v="12"/>
    <x v="14"/>
    <x v="154"/>
    <x v="400"/>
    <s v="Electric"/>
    <s v="South San Francisco Railroad &amp; Power Co"/>
  </r>
  <r>
    <x v="12"/>
    <x v="14"/>
    <x v="154"/>
    <x v="1060"/>
    <s v="Electric"/>
    <s v="Northwestern Pacific Railroad Co."/>
  </r>
  <r>
    <x v="12"/>
    <x v="14"/>
    <x v="154"/>
    <x v="487"/>
    <s v="Steam"/>
    <s v="Northwestern Pacific Railroad Co."/>
  </r>
  <r>
    <x v="12"/>
    <x v="14"/>
    <x v="155"/>
    <x v="22"/>
    <s v="Electric"/>
    <s v="San Jose &amp; Santa Clara Railroad Co."/>
  </r>
  <r>
    <x v="12"/>
    <x v="14"/>
    <x v="155"/>
    <x v="204"/>
    <s v="Electric"/>
    <s v="San Jose Railway Co."/>
  </r>
  <r>
    <x v="12"/>
    <x v="14"/>
    <x v="155"/>
    <x v="157"/>
    <s v="Electric"/>
    <s v="San Jose &amp; Los Gatos Internrban Railway Co."/>
  </r>
  <r>
    <x v="12"/>
    <x v="14"/>
    <x v="156"/>
    <x v="34"/>
    <m/>
    <m/>
  </r>
  <r>
    <x v="12"/>
    <x v="14"/>
    <x v="157"/>
    <x v="21"/>
    <m/>
    <m/>
  </r>
  <r>
    <x v="12"/>
    <x v="14"/>
    <x v="158"/>
    <x v="5"/>
    <m/>
    <m/>
  </r>
  <r>
    <x v="12"/>
    <x v="14"/>
    <x v="160"/>
    <x v="32"/>
    <s v="Electric"/>
    <s v="Stockton Electric Railroad Co."/>
  </r>
  <r>
    <x v="12"/>
    <x v="14"/>
    <x v="160"/>
    <x v="52"/>
    <s v="Electric"/>
    <s v="Central California Traction Co."/>
  </r>
  <r>
    <x v="12"/>
    <x v="25"/>
    <x v="418"/>
    <x v="19"/>
    <m/>
    <s v="Chicago, Burlington &amp; Quincy Railroad Co."/>
  </r>
  <r>
    <x v="12"/>
    <x v="25"/>
    <x v="402"/>
    <x v="25"/>
    <m/>
    <s v="Sioux Falls Traction System."/>
  </r>
  <r>
    <x v="12"/>
    <x v="15"/>
    <x v="162"/>
    <x v="31"/>
    <m/>
    <m/>
  </r>
  <r>
    <x v="12"/>
    <x v="15"/>
    <x v="163"/>
    <x v="420"/>
    <m/>
    <m/>
  </r>
  <r>
    <x v="12"/>
    <x v="15"/>
    <x v="164"/>
    <x v="25"/>
    <m/>
    <m/>
  </r>
  <r>
    <x v="12"/>
    <x v="15"/>
    <x v="167"/>
    <x v="78"/>
    <m/>
    <m/>
  </r>
  <r>
    <x v="12"/>
    <x v="15"/>
    <x v="168"/>
    <x v="19"/>
    <m/>
    <m/>
  </r>
  <r>
    <x v="12"/>
    <x v="15"/>
    <x v="169"/>
    <x v="26"/>
    <m/>
    <m/>
  </r>
  <r>
    <x v="12"/>
    <x v="15"/>
    <x v="170"/>
    <x v="192"/>
    <m/>
    <m/>
  </r>
  <r>
    <x v="12"/>
    <x v="15"/>
    <x v="171"/>
    <x v="1157"/>
    <m/>
    <m/>
  </r>
  <r>
    <x v="12"/>
    <x v="22"/>
    <x v="471"/>
    <x v="16"/>
    <s v="Electric"/>
    <m/>
  </r>
  <r>
    <x v="12"/>
    <x v="22"/>
    <x v="271"/>
    <x v="970"/>
    <s v="Electric"/>
    <m/>
  </r>
  <r>
    <x v="12"/>
    <x v="22"/>
    <x v="403"/>
    <x v="32"/>
    <s v="Electric"/>
    <m/>
  </r>
  <r>
    <x v="12"/>
    <x v="22"/>
    <x v="419"/>
    <x v="35"/>
    <s v="Electric"/>
    <m/>
  </r>
  <r>
    <x v="12"/>
    <x v="22"/>
    <x v="420"/>
    <x v="75"/>
    <s v="Electric"/>
    <m/>
  </r>
  <r>
    <x v="12"/>
    <x v="22"/>
    <x v="273"/>
    <x v="1076"/>
    <s v="Electric"/>
    <m/>
  </r>
  <r>
    <x v="12"/>
    <x v="22"/>
    <x v="488"/>
    <x v="16"/>
    <s v="Electric"/>
    <m/>
  </r>
  <r>
    <x v="12"/>
    <x v="22"/>
    <x v="275"/>
    <x v="1063"/>
    <s v="Electric"/>
    <m/>
  </r>
  <r>
    <x v="12"/>
    <x v="22"/>
    <x v="276"/>
    <x v="1158"/>
    <s v="Electric"/>
    <m/>
  </r>
  <r>
    <x v="12"/>
    <x v="22"/>
    <x v="277"/>
    <x v="139"/>
    <s v="Electric"/>
    <m/>
  </r>
  <r>
    <x v="12"/>
    <x v="22"/>
    <x v="278"/>
    <x v="831"/>
    <s v="Electric"/>
    <m/>
  </r>
  <r>
    <x v="12"/>
    <x v="22"/>
    <x v="279"/>
    <x v="950"/>
    <s v="Electric"/>
    <m/>
  </r>
  <r>
    <x v="12"/>
    <x v="22"/>
    <x v="280"/>
    <x v="25"/>
    <s v="Electric"/>
    <m/>
  </r>
  <r>
    <x v="12"/>
    <x v="22"/>
    <x v="281"/>
    <x v="14"/>
    <s v="Horse"/>
    <m/>
  </r>
  <r>
    <x v="12"/>
    <x v="22"/>
    <x v="489"/>
    <x v="56"/>
    <s v="Gasoline"/>
    <m/>
  </r>
  <r>
    <x v="12"/>
    <x v="22"/>
    <x v="282"/>
    <x v="28"/>
    <s v="Electric"/>
    <m/>
  </r>
  <r>
    <x v="12"/>
    <x v="22"/>
    <x v="283"/>
    <x v="51"/>
    <s v="Electric"/>
    <m/>
  </r>
  <r>
    <x v="12"/>
    <x v="22"/>
    <x v="473"/>
    <x v="17"/>
    <s v="Horse"/>
    <m/>
  </r>
  <r>
    <x v="12"/>
    <x v="22"/>
    <x v="284"/>
    <x v="69"/>
    <s v="Electric"/>
    <m/>
  </r>
  <r>
    <x v="12"/>
    <x v="22"/>
    <x v="443"/>
    <x v="265"/>
    <s v="Electric"/>
    <m/>
  </r>
  <r>
    <x v="12"/>
    <x v="22"/>
    <x v="285"/>
    <x v="69"/>
    <s v="Electric"/>
    <m/>
  </r>
  <r>
    <x v="12"/>
    <x v="22"/>
    <x v="286"/>
    <x v="8"/>
    <s v="Horse"/>
    <m/>
  </r>
  <r>
    <x v="12"/>
    <x v="13"/>
    <x v="349"/>
    <x v="81"/>
    <m/>
    <m/>
  </r>
  <r>
    <x v="12"/>
    <x v="13"/>
    <x v="367"/>
    <x v="50"/>
    <m/>
    <m/>
  </r>
  <r>
    <x v="12"/>
    <x v="13"/>
    <x v="289"/>
    <x v="31"/>
    <m/>
    <m/>
  </r>
  <r>
    <x v="12"/>
    <x v="13"/>
    <x v="138"/>
    <x v="11"/>
    <m/>
    <m/>
  </r>
  <r>
    <x v="12"/>
    <x v="13"/>
    <x v="139"/>
    <x v="29"/>
    <m/>
    <m/>
  </r>
  <r>
    <x v="12"/>
    <x v="13"/>
    <x v="404"/>
    <x v="45"/>
    <m/>
    <m/>
  </r>
  <r>
    <x v="12"/>
    <x v="13"/>
    <x v="224"/>
    <x v="33"/>
    <m/>
    <m/>
  </r>
  <r>
    <x v="12"/>
    <x v="13"/>
    <x v="335"/>
    <x v="32"/>
    <m/>
    <m/>
  </r>
  <r>
    <x v="12"/>
    <x v="1"/>
    <x v="290"/>
    <x v="1065"/>
    <m/>
    <s v="Washington, Alexandria &amp; Mt. Vernon Electric Railway Co"/>
  </r>
  <r>
    <x v="12"/>
    <x v="1"/>
    <x v="291"/>
    <x v="485"/>
    <m/>
    <s v="Piedmont Improvement &amp; Construction Co"/>
  </r>
  <r>
    <x v="12"/>
    <x v="1"/>
    <x v="207"/>
    <x v="1159"/>
    <m/>
    <s v="Danville Street Car Co."/>
  </r>
  <r>
    <x v="12"/>
    <x v="1"/>
    <x v="292"/>
    <x v="799"/>
    <m/>
    <s v="Hampton &amp; Old Point Railway Co."/>
  </r>
  <r>
    <x v="12"/>
    <x v="1"/>
    <x v="292"/>
    <x v="164"/>
    <m/>
    <s v="Citizens Railway, Light &amp; Power Co"/>
  </r>
  <r>
    <x v="12"/>
    <x v="1"/>
    <x v="292"/>
    <x v="210"/>
    <m/>
    <s v="Hampton Roads Railway &amp; Electric Co."/>
  </r>
  <r>
    <x v="12"/>
    <x v="1"/>
    <x v="293"/>
    <x v="1160"/>
    <m/>
    <m/>
  </r>
  <r>
    <x v="12"/>
    <x v="1"/>
    <x v="18"/>
    <x v="53"/>
    <m/>
    <s v="Lynchburg Traction &amp; Light Co."/>
  </r>
  <r>
    <x v="12"/>
    <x v="1"/>
    <x v="20"/>
    <x v="317"/>
    <m/>
    <s v="Richmond Passenger &amp; Power Co."/>
  </r>
  <r>
    <x v="12"/>
    <x v="1"/>
    <x v="350"/>
    <x v="104"/>
    <m/>
    <s v="Radford Water Power Co."/>
  </r>
  <r>
    <x v="12"/>
    <x v="1"/>
    <x v="294"/>
    <x v="1161"/>
    <m/>
    <s v="Roanoke Street Railway Co."/>
  </r>
  <r>
    <x v="12"/>
    <x v="1"/>
    <x v="295"/>
    <x v="48"/>
    <m/>
    <s v="City Street Car Co."/>
  </r>
  <r>
    <x v="12"/>
    <x v="1"/>
    <x v="421"/>
    <x v="16"/>
    <m/>
    <s v="Bluestone Traction Co."/>
  </r>
  <r>
    <x v="12"/>
    <x v="1"/>
    <x v="444"/>
    <x v="1162"/>
    <m/>
    <s v="Great Falls &amp; Old Dominion Railroad Co."/>
  </r>
  <r>
    <x v="12"/>
    <x v="1"/>
    <x v="446"/>
    <x v="56"/>
    <m/>
    <s v="Tazewell Street Railway Co."/>
  </r>
  <r>
    <x v="12"/>
    <x v="16"/>
    <x v="422"/>
    <x v="144"/>
    <m/>
    <m/>
  </r>
  <r>
    <x v="12"/>
    <x v="16"/>
    <x v="490"/>
    <x v="31"/>
    <m/>
    <m/>
  </r>
  <r>
    <x v="12"/>
    <x v="16"/>
    <x v="423"/>
    <x v="174"/>
    <m/>
    <m/>
  </r>
  <r>
    <x v="12"/>
    <x v="16"/>
    <x v="172"/>
    <x v="433"/>
    <m/>
    <m/>
  </r>
  <r>
    <x v="12"/>
    <x v="16"/>
    <x v="296"/>
    <x v="15"/>
    <m/>
    <m/>
  </r>
  <r>
    <x v="12"/>
    <x v="16"/>
    <x v="175"/>
    <x v="1163"/>
    <m/>
    <s v="Pacific Northeast Traction"/>
  </r>
  <r>
    <x v="12"/>
    <x v="16"/>
    <x v="175"/>
    <x v="532"/>
    <m/>
    <s v="Seattle Munic St.Ry."/>
  </r>
  <r>
    <x v="12"/>
    <x v="16"/>
    <x v="175"/>
    <x v="5"/>
    <m/>
    <s v="Seattle &amp; Rainer Valley Railway"/>
  </r>
  <r>
    <x v="12"/>
    <x v="16"/>
    <x v="455"/>
    <x v="977"/>
    <m/>
    <m/>
  </r>
  <r>
    <x v="12"/>
    <x v="16"/>
    <x v="176"/>
    <x v="1164"/>
    <m/>
    <s v="Spokane &amp; Inland"/>
  </r>
  <r>
    <x v="12"/>
    <x v="16"/>
    <x v="176"/>
    <x v="1165"/>
    <m/>
    <s v="Washingtou Water"/>
  </r>
  <r>
    <x v="12"/>
    <x v="16"/>
    <x v="177"/>
    <x v="1166"/>
    <m/>
    <s v="Pacific Traction"/>
  </r>
  <r>
    <x v="12"/>
    <x v="16"/>
    <x v="177"/>
    <x v="1071"/>
    <m/>
    <s v="Puget Sound Elec. Ry."/>
  </r>
  <r>
    <x v="12"/>
    <x v="16"/>
    <x v="177"/>
    <x v="1132"/>
    <m/>
    <s v="Tacoma Ry. &amp; Pwr. Co."/>
  </r>
  <r>
    <x v="12"/>
    <x v="16"/>
    <x v="178"/>
    <x v="20"/>
    <m/>
    <m/>
  </r>
  <r>
    <x v="12"/>
    <x v="16"/>
    <x v="179"/>
    <x v="167"/>
    <m/>
    <m/>
  </r>
  <r>
    <x v="12"/>
    <x v="18"/>
    <x v="186"/>
    <x v="24"/>
    <s v="Electric"/>
    <m/>
  </r>
  <r>
    <x v="12"/>
    <x v="18"/>
    <x v="187"/>
    <x v="16"/>
    <s v="Electric"/>
    <m/>
  </r>
  <r>
    <x v="12"/>
    <x v="18"/>
    <x v="474"/>
    <x v="28"/>
    <s v="Electric"/>
    <m/>
  </r>
  <r>
    <x v="12"/>
    <x v="18"/>
    <x v="491"/>
    <x v="1156"/>
    <s v="Electric"/>
    <m/>
  </r>
  <r>
    <x v="12"/>
    <x v="18"/>
    <x v="188"/>
    <x v="67"/>
    <s v="Electric"/>
    <m/>
  </r>
  <r>
    <x v="12"/>
    <x v="18"/>
    <x v="189"/>
    <x v="1167"/>
    <s v="Electric"/>
    <m/>
  </r>
  <r>
    <x v="12"/>
    <x v="18"/>
    <x v="312"/>
    <x v="1073"/>
    <s v="Electric"/>
    <s v="Green Bay Traction Co."/>
  </r>
  <r>
    <x v="12"/>
    <x v="18"/>
    <x v="447"/>
    <x v="151"/>
    <s v="Electric"/>
    <s v="Kenosha Electric Railway Co."/>
  </r>
  <r>
    <x v="12"/>
    <x v="18"/>
    <x v="351"/>
    <x v="16"/>
    <m/>
    <s v="Janesville Street Railway Co."/>
  </r>
  <r>
    <x v="12"/>
    <x v="18"/>
    <x v="313"/>
    <x v="1074"/>
    <m/>
    <m/>
  </r>
  <r>
    <x v="12"/>
    <x v="18"/>
    <x v="191"/>
    <x v="5"/>
    <s v="Electric"/>
    <m/>
  </r>
  <r>
    <x v="12"/>
    <x v="18"/>
    <x v="425"/>
    <x v="81"/>
    <m/>
    <s v="Maintowoc &amp; Northenern Traction Co."/>
  </r>
  <r>
    <x v="12"/>
    <x v="18"/>
    <x v="193"/>
    <x v="226"/>
    <s v="Electric"/>
    <m/>
  </r>
  <r>
    <x v="12"/>
    <x v="18"/>
    <x v="195"/>
    <x v="9"/>
    <s v="Electric"/>
    <m/>
  </r>
  <r>
    <x v="12"/>
    <x v="18"/>
    <x v="197"/>
    <x v="277"/>
    <m/>
    <m/>
  </r>
  <r>
    <x v="12"/>
    <x v="18"/>
    <x v="405"/>
    <x v="1075"/>
    <m/>
    <m/>
  </r>
  <r>
    <x v="12"/>
    <x v="18"/>
    <x v="369"/>
    <x v="31"/>
    <m/>
    <m/>
  </r>
  <r>
    <x v="12"/>
    <x v="18"/>
    <x v="199"/>
    <x v="1168"/>
    <m/>
    <s v="Milwaukee Street Railway Co. "/>
  </r>
  <r>
    <x v="12"/>
    <x v="18"/>
    <x v="199"/>
    <x v="697"/>
    <m/>
    <s v="Milwaukee Light, Heat &amp; Traction Co."/>
  </r>
  <r>
    <x v="12"/>
    <x v="18"/>
    <x v="199"/>
    <x v="1077"/>
    <m/>
    <s v="Milwaukee Western Railway Co."/>
  </r>
  <r>
    <x v="13"/>
    <x v="5"/>
    <x v="44"/>
    <x v="144"/>
    <m/>
    <m/>
  </r>
  <r>
    <x v="13"/>
    <x v="5"/>
    <x v="45"/>
    <x v="1078"/>
    <m/>
    <m/>
  </r>
  <r>
    <x v="13"/>
    <x v="5"/>
    <x v="47"/>
    <x v="78"/>
    <m/>
    <m/>
  </r>
  <r>
    <x v="13"/>
    <x v="5"/>
    <x v="48"/>
    <x v="16"/>
    <m/>
    <m/>
  </r>
  <r>
    <x v="13"/>
    <x v="5"/>
    <x v="49"/>
    <x v="169"/>
    <m/>
    <m/>
  </r>
  <r>
    <x v="13"/>
    <x v="5"/>
    <x v="50"/>
    <x v="169"/>
    <m/>
    <m/>
  </r>
  <r>
    <x v="13"/>
    <x v="5"/>
    <x v="51"/>
    <x v="50"/>
    <m/>
    <m/>
  </r>
  <r>
    <x v="13"/>
    <x v="5"/>
    <x v="52"/>
    <x v="48"/>
    <m/>
    <m/>
  </r>
  <r>
    <x v="13"/>
    <x v="5"/>
    <x v="53"/>
    <x v="809"/>
    <m/>
    <m/>
  </r>
  <r>
    <x v="13"/>
    <x v="5"/>
    <x v="54"/>
    <x v="32"/>
    <m/>
    <m/>
  </r>
  <r>
    <x v="13"/>
    <x v="7"/>
    <x v="384"/>
    <x v="20"/>
    <m/>
    <s v="Ameilia Beach Co"/>
  </r>
  <r>
    <x v="13"/>
    <x v="7"/>
    <x v="67"/>
    <x v="56"/>
    <m/>
    <s v="Fort Meade Railway Co"/>
  </r>
  <r>
    <x v="13"/>
    <x v="7"/>
    <x v="68"/>
    <x v="1169"/>
    <m/>
    <s v="Jacksonville Elec Co"/>
  </r>
  <r>
    <x v="13"/>
    <x v="7"/>
    <x v="69"/>
    <x v="25"/>
    <m/>
    <s v="The Key West Elec Co"/>
  </r>
  <r>
    <x v="13"/>
    <x v="7"/>
    <x v="242"/>
    <x v="1079"/>
    <m/>
    <s v="Pensacola Elec Co"/>
  </r>
  <r>
    <x v="13"/>
    <x v="7"/>
    <x v="456"/>
    <x v="41"/>
    <m/>
    <s v="St Johns Elec Co"/>
  </r>
  <r>
    <x v="13"/>
    <x v="7"/>
    <x v="70"/>
    <x v="310"/>
    <m/>
    <s v="Tampa Elec Co"/>
  </r>
  <r>
    <x v="13"/>
    <x v="7"/>
    <x v="70"/>
    <x v="54"/>
    <m/>
    <s v="Tampa Sulphur Springs Traction"/>
  </r>
  <r>
    <x v="13"/>
    <x v="7"/>
    <x v="70"/>
    <x v="17"/>
    <m/>
    <s v="East Pensacola City Rwy Co"/>
  </r>
  <r>
    <x v="13"/>
    <x v="7"/>
    <x v="426"/>
    <x v="32"/>
    <m/>
    <s v="Manatee Light A Traction"/>
  </r>
  <r>
    <x v="13"/>
    <x v="2"/>
    <x v="22"/>
    <x v="1080"/>
    <s v="Electric"/>
    <m/>
  </r>
  <r>
    <x v="13"/>
    <x v="2"/>
    <x v="243"/>
    <x v="1170"/>
    <s v="Electric"/>
    <m/>
  </r>
  <r>
    <x v="13"/>
    <x v="2"/>
    <x v="23"/>
    <x v="146"/>
    <s v="Electric"/>
    <m/>
  </r>
  <r>
    <x v="13"/>
    <x v="2"/>
    <x v="30"/>
    <x v="28"/>
    <s v="Horse"/>
    <m/>
  </r>
  <r>
    <x v="13"/>
    <x v="2"/>
    <x v="244"/>
    <x v="1171"/>
    <s v="Electric"/>
    <m/>
  </r>
  <r>
    <x v="13"/>
    <x v="2"/>
    <x v="244"/>
    <x v="25"/>
    <s v="Steam"/>
    <m/>
  </r>
  <r>
    <x v="13"/>
    <x v="2"/>
    <x v="31"/>
    <x v="21"/>
    <s v="Electric"/>
    <m/>
  </r>
  <r>
    <x v="13"/>
    <x v="2"/>
    <x v="24"/>
    <x v="80"/>
    <s v="Electric"/>
    <m/>
  </r>
  <r>
    <x v="13"/>
    <x v="2"/>
    <x v="25"/>
    <x v="81"/>
    <s v="Electric"/>
    <m/>
  </r>
  <r>
    <x v="13"/>
    <x v="2"/>
    <x v="26"/>
    <x v="287"/>
    <s v="Electric"/>
    <m/>
  </r>
  <r>
    <x v="13"/>
    <x v="2"/>
    <x v="359"/>
    <x v="19"/>
    <s v="Electric"/>
    <m/>
  </r>
  <r>
    <x v="13"/>
    <x v="2"/>
    <x v="317"/>
    <x v="816"/>
    <s v="Horse"/>
    <m/>
  </r>
  <r>
    <x v="13"/>
    <x v="19"/>
    <x v="297"/>
    <x v="364"/>
    <m/>
    <m/>
  </r>
  <r>
    <x v="13"/>
    <x v="19"/>
    <x v="201"/>
    <x v="1172"/>
    <m/>
    <m/>
  </r>
  <r>
    <x v="13"/>
    <x v="19"/>
    <x v="298"/>
    <x v="440"/>
    <m/>
    <m/>
  </r>
  <r>
    <x v="13"/>
    <x v="19"/>
    <x v="202"/>
    <x v="1173"/>
    <m/>
    <m/>
  </r>
  <r>
    <x v="13"/>
    <x v="19"/>
    <x v="203"/>
    <x v="1174"/>
    <m/>
    <m/>
  </r>
  <r>
    <x v="13"/>
    <x v="19"/>
    <x v="200"/>
    <x v="1175"/>
    <m/>
    <m/>
  </r>
  <r>
    <x v="13"/>
    <x v="19"/>
    <x v="220"/>
    <x v="1176"/>
    <m/>
    <m/>
  </r>
  <r>
    <x v="13"/>
    <x v="19"/>
    <x v="221"/>
    <x v="1177"/>
    <m/>
    <m/>
  </r>
  <r>
    <x v="13"/>
    <x v="19"/>
    <x v="314"/>
    <x v="1081"/>
    <m/>
    <m/>
  </r>
  <r>
    <x v="13"/>
    <x v="19"/>
    <x v="210"/>
    <x v="1178"/>
    <m/>
    <m/>
  </r>
  <r>
    <x v="13"/>
    <x v="17"/>
    <x v="180"/>
    <x v="1179"/>
    <s v="Electric"/>
    <s v="Union Traction Co. "/>
  </r>
  <r>
    <x v="13"/>
    <x v="17"/>
    <x v="449"/>
    <x v="31"/>
    <s v="Electric"/>
    <s v="Angola Railway &amp; Power Co."/>
  </r>
  <r>
    <x v="13"/>
    <x v="17"/>
    <x v="466"/>
    <x v="11"/>
    <s v="Electric"/>
    <s v="Marion, Bluffton &amp; Eastern Traction Co"/>
  </r>
  <r>
    <x v="13"/>
    <x v="17"/>
    <x v="27"/>
    <x v="6"/>
    <s v="Electric"/>
    <s v="Columbus Street Railway &amp; Light Co."/>
  </r>
  <r>
    <x v="13"/>
    <x v="17"/>
    <x v="208"/>
    <x v="502"/>
    <s v="Electric"/>
    <s v="The Fort Wayne &amp; Springfield Railway Co"/>
  </r>
  <r>
    <x v="13"/>
    <x v="17"/>
    <x v="181"/>
    <x v="1180"/>
    <s v="Electric"/>
    <s v="Evansville &amp; Southern Indiana Traction Co."/>
  </r>
  <r>
    <x v="13"/>
    <x v="17"/>
    <x v="181"/>
    <x v="844"/>
    <s v="Electric"/>
    <s v="Evansville Railways Co."/>
  </r>
  <r>
    <x v="13"/>
    <x v="17"/>
    <x v="181"/>
    <x v="29"/>
    <s v="Electric"/>
    <s v="Evansville Suburban &amp; Newburg Railway Co."/>
  </r>
  <r>
    <x v="13"/>
    <x v="17"/>
    <x v="492"/>
    <x v="14"/>
    <s v="Electric"/>
    <s v="French Lick &amp; West Baden Hallway Co"/>
  </r>
  <r>
    <x v="13"/>
    <x v="17"/>
    <x v="182"/>
    <x v="1181"/>
    <s v="Electric"/>
    <s v="Fort Wayne &amp; Wabash Valley Traction Co. "/>
  </r>
  <r>
    <x v="13"/>
    <x v="17"/>
    <x v="493"/>
    <x v="31"/>
    <s v="Electric"/>
    <s v="Gary &amp; Interurban Railway Co."/>
  </r>
  <r>
    <x v="13"/>
    <x v="17"/>
    <x v="183"/>
    <x v="1092"/>
    <s v="Electric"/>
    <s v="Indianapolis Traction &amp; Terminal Co. "/>
  </r>
  <r>
    <x v="13"/>
    <x v="17"/>
    <x v="183"/>
    <x v="1093"/>
    <s v="Electric"/>
    <s v="Indianapolis, Columbus &amp; Southern Traction Co."/>
  </r>
  <r>
    <x v="13"/>
    <x v="17"/>
    <x v="183"/>
    <x v="1050"/>
    <s v="Electric"/>
    <s v="The Indianapolis &amp; Cincinnati Traction Co"/>
  </r>
  <r>
    <x v="13"/>
    <x v="17"/>
    <x v="467"/>
    <x v="290"/>
    <s v="Electric"/>
    <s v="Toledo &amp; Chicago Interurban Railway Co."/>
  </r>
  <r>
    <x v="13"/>
    <x v="17"/>
    <x v="305"/>
    <x v="9"/>
    <s v="Electric"/>
    <s v="Kokomo, Marion &amp; Western Traction Co. "/>
  </r>
  <r>
    <x v="13"/>
    <x v="17"/>
    <x v="468"/>
    <x v="41"/>
    <s v="Electric"/>
    <s v="Lebanon-Thornton Traction"/>
  </r>
  <r>
    <x v="13"/>
    <x v="17"/>
    <x v="191"/>
    <x v="31"/>
    <s v="Electric"/>
    <s v="Madison Light &amp; Railway Co."/>
  </r>
  <r>
    <x v="13"/>
    <x v="17"/>
    <x v="311"/>
    <x v="73"/>
    <s v="Electric"/>
    <s v="Louisville &amp; Southern Indiana Traction Co."/>
  </r>
  <r>
    <x v="13"/>
    <x v="17"/>
    <x v="311"/>
    <x v="22"/>
    <s v="Electric"/>
    <s v="Louisville &amp; Northern Railway &amp; Lighting Co. "/>
  </r>
  <r>
    <x v="13"/>
    <x v="17"/>
    <x v="226"/>
    <x v="11"/>
    <s v="Electric"/>
    <s v="Muncie &amp; Portland Traction Co"/>
  </r>
  <r>
    <x v="13"/>
    <x v="17"/>
    <x v="20"/>
    <x v="1182"/>
    <s v="Electric"/>
    <s v="Terre Haute, Indianapolis &amp; Eastern Traction Co. "/>
  </r>
  <r>
    <x v="13"/>
    <x v="17"/>
    <x v="184"/>
    <x v="441"/>
    <s v="Electric"/>
    <s v="Chicago, South Bend &amp; Northern Indiana Traction Co "/>
  </r>
  <r>
    <x v="13"/>
    <x v="17"/>
    <x v="184"/>
    <x v="166"/>
    <s v="Electric"/>
    <s v="Southern Michigan Railway Co"/>
  </r>
  <r>
    <x v="13"/>
    <x v="17"/>
    <x v="316"/>
    <x v="1183"/>
    <s v="Electric"/>
    <s v="Vincennes Traction &amp; Light Co. "/>
  </r>
  <r>
    <x v="13"/>
    <x v="17"/>
    <x v="428"/>
    <x v="126"/>
    <s v="Electric"/>
    <s v="Winona &amp; Warsaw Railway Co."/>
  </r>
  <r>
    <x v="13"/>
    <x v="17"/>
    <x v="317"/>
    <x v="13"/>
    <s v="Electric"/>
    <s v="Washington Street Railway Co."/>
  </r>
  <r>
    <x v="13"/>
    <x v="21"/>
    <x v="475"/>
    <x v="144"/>
    <s v="Electric"/>
    <m/>
  </r>
  <r>
    <x v="13"/>
    <x v="21"/>
    <x v="318"/>
    <x v="31"/>
    <s v="Electric"/>
    <m/>
  </r>
  <r>
    <x v="13"/>
    <x v="21"/>
    <x v="138"/>
    <x v="1"/>
    <s v="Electric"/>
    <m/>
  </r>
  <r>
    <x v="13"/>
    <x v="21"/>
    <x v="232"/>
    <x v="1095"/>
    <s v="Electric"/>
    <m/>
  </r>
  <r>
    <x v="13"/>
    <x v="21"/>
    <x v="388"/>
    <x v="56"/>
    <s v="Electric"/>
    <m/>
  </r>
  <r>
    <x v="13"/>
    <x v="21"/>
    <x v="228"/>
    <x v="26"/>
    <s v="Electric"/>
    <m/>
  </r>
  <r>
    <x v="13"/>
    <x v="21"/>
    <x v="352"/>
    <x v="12"/>
    <s v="Electric"/>
    <m/>
  </r>
  <r>
    <x v="13"/>
    <x v="21"/>
    <x v="229"/>
    <x v="1097"/>
    <s v="Electric"/>
    <m/>
  </r>
  <r>
    <x v="13"/>
    <x v="21"/>
    <x v="389"/>
    <x v="1184"/>
    <s v="Electric"/>
    <m/>
  </r>
  <r>
    <x v="13"/>
    <x v="21"/>
    <x v="230"/>
    <x v="1185"/>
    <s v="Electric"/>
    <m/>
  </r>
  <r>
    <x v="13"/>
    <x v="21"/>
    <x v="412"/>
    <x v="171"/>
    <s v="Electric"/>
    <m/>
  </r>
  <r>
    <x v="13"/>
    <x v="21"/>
    <x v="233"/>
    <x v="19"/>
    <s v="Electric"/>
    <m/>
  </r>
  <r>
    <x v="13"/>
    <x v="21"/>
    <x v="234"/>
    <x v="21"/>
    <s v="Electric"/>
    <m/>
  </r>
  <r>
    <x v="13"/>
    <x v="21"/>
    <x v="235"/>
    <x v="8"/>
    <s v="Electric"/>
    <m/>
  </r>
  <r>
    <x v="13"/>
    <x v="21"/>
    <x v="319"/>
    <x v="188"/>
    <s v="Electric"/>
    <m/>
  </r>
  <r>
    <x v="13"/>
    <x v="21"/>
    <x v="236"/>
    <x v="32"/>
    <s v="Electric"/>
    <m/>
  </r>
  <r>
    <x v="13"/>
    <x v="21"/>
    <x v="390"/>
    <x v="144"/>
    <s v="Electric"/>
    <m/>
  </r>
  <r>
    <x v="13"/>
    <x v="21"/>
    <x v="237"/>
    <x v="5"/>
    <s v="Electric"/>
    <m/>
  </r>
  <r>
    <x v="13"/>
    <x v="21"/>
    <x v="231"/>
    <x v="659"/>
    <s v="Electric"/>
    <m/>
  </r>
  <r>
    <x v="13"/>
    <x v="21"/>
    <x v="320"/>
    <x v="58"/>
    <s v="Electric"/>
    <m/>
  </r>
  <r>
    <x v="13"/>
    <x v="21"/>
    <x v="238"/>
    <x v="74"/>
    <s v="Electric"/>
    <m/>
  </r>
  <r>
    <x v="13"/>
    <x v="21"/>
    <x v="238"/>
    <x v="67"/>
    <s v="Steam"/>
    <m/>
  </r>
  <r>
    <x v="13"/>
    <x v="4"/>
    <x v="37"/>
    <x v="50"/>
    <m/>
    <m/>
  </r>
  <r>
    <x v="13"/>
    <x v="4"/>
    <x v="429"/>
    <x v="66"/>
    <m/>
    <m/>
  </r>
  <r>
    <x v="13"/>
    <x v="4"/>
    <x v="321"/>
    <x v="28"/>
    <m/>
    <m/>
  </r>
  <r>
    <x v="13"/>
    <x v="4"/>
    <x v="372"/>
    <x v="1099"/>
    <m/>
    <s v="Lexington &amp; Interurban Railways Co"/>
  </r>
  <r>
    <x v="13"/>
    <x v="4"/>
    <x v="339"/>
    <x v="726"/>
    <s v="Electric"/>
    <s v="LOUISVILLE STREET RAILWAY SYSTEM"/>
  </r>
  <r>
    <x v="13"/>
    <x v="4"/>
    <x v="339"/>
    <x v="87"/>
    <m/>
    <s v="Louisville &amp; Eastern Railroad Co"/>
  </r>
  <r>
    <x v="13"/>
    <x v="4"/>
    <x v="339"/>
    <x v="169"/>
    <m/>
    <s v="Indianapolis &amp; Louisville Traction Co"/>
  </r>
  <r>
    <x v="13"/>
    <x v="4"/>
    <x v="340"/>
    <x v="151"/>
    <m/>
    <m/>
  </r>
  <r>
    <x v="13"/>
    <x v="4"/>
    <x v="341"/>
    <x v="60"/>
    <m/>
    <m/>
  </r>
  <r>
    <x v="13"/>
    <x v="4"/>
    <x v="342"/>
    <x v="114"/>
    <m/>
    <m/>
  </r>
  <r>
    <x v="13"/>
    <x v="4"/>
    <x v="457"/>
    <x v="20"/>
    <m/>
    <m/>
  </r>
  <r>
    <x v="13"/>
    <x v="10"/>
    <x v="290"/>
    <x v="28"/>
    <m/>
    <s v="Alexandria Electric Railways Co."/>
  </r>
  <r>
    <x v="13"/>
    <x v="10"/>
    <x v="79"/>
    <x v="8"/>
    <m/>
    <s v="Baton Rouge Electric Co."/>
  </r>
  <r>
    <x v="13"/>
    <x v="10"/>
    <x v="78"/>
    <x v="21"/>
    <m/>
    <s v="Lake Charles Railway, Light &amp; Water Works Co."/>
  </r>
  <r>
    <x v="13"/>
    <x v="10"/>
    <x v="458"/>
    <x v="41"/>
    <m/>
    <s v="Monroe St. Railway"/>
  </r>
  <r>
    <x v="13"/>
    <x v="10"/>
    <x v="76"/>
    <x v="1186"/>
    <m/>
    <s v="New Orleans Railway &amp; Light Co."/>
  </r>
  <r>
    <x v="13"/>
    <x v="10"/>
    <x v="76"/>
    <x v="28"/>
    <m/>
    <s v="Algiers Railway &amp; Lighting Co."/>
  </r>
  <r>
    <x v="13"/>
    <x v="10"/>
    <x v="77"/>
    <x v="69"/>
    <m/>
    <s v="Shreveport Traction Co."/>
  </r>
  <r>
    <x v="13"/>
    <x v="10"/>
    <x v="77"/>
    <x v="626"/>
    <m/>
    <s v="Shreveport Suburban Railroad Co."/>
  </r>
  <r>
    <x v="13"/>
    <x v="8"/>
    <x v="73"/>
    <x v="1187"/>
    <m/>
    <s v="The United Railways &amp; Electric Co. of Baltimore"/>
  </r>
  <r>
    <x v="13"/>
    <x v="8"/>
    <x v="73"/>
    <x v="67"/>
    <m/>
    <s v="Maryland Electric Railways Co."/>
  </r>
  <r>
    <x v="13"/>
    <x v="8"/>
    <x v="73"/>
    <x v="605"/>
    <m/>
    <s v="Baltimore, Halethorpe &amp; Elkridge Railway Co"/>
  </r>
  <r>
    <x v="13"/>
    <x v="8"/>
    <x v="73"/>
    <x v="17"/>
    <m/>
    <s v="The Lorraine Electric Railway"/>
  </r>
  <r>
    <x v="13"/>
    <x v="8"/>
    <x v="73"/>
    <x v="41"/>
    <m/>
    <s v="Baltimore &amp; Ohio Railroad Co."/>
  </r>
  <r>
    <x v="13"/>
    <x v="8"/>
    <x v="391"/>
    <x v="40"/>
    <m/>
    <s v="The Baltimore &amp; Bel Air Electric Railway Co"/>
  </r>
  <r>
    <x v="13"/>
    <x v="8"/>
    <x v="75"/>
    <x v="6"/>
    <m/>
    <s v="Cumberland Electric Railway Co"/>
  </r>
  <r>
    <x v="13"/>
    <x v="8"/>
    <x v="75"/>
    <x v="29"/>
    <m/>
    <s v="Cumberland &amp; Westernport Electric Railway Co."/>
  </r>
  <r>
    <x v="13"/>
    <x v="8"/>
    <x v="246"/>
    <x v="22"/>
    <m/>
    <s v="Frederick &amp; Middletown Railroad Co"/>
  </r>
  <r>
    <x v="13"/>
    <x v="8"/>
    <x v="246"/>
    <x v="25"/>
    <m/>
    <s v="Myersville &amp; Catoctin Railway Co"/>
  </r>
  <r>
    <x v="13"/>
    <x v="8"/>
    <x v="246"/>
    <x v="10"/>
    <m/>
    <s v="The Washington, Frederick &amp; Gettysburg Railway Co"/>
  </r>
  <r>
    <x v="13"/>
    <x v="8"/>
    <x v="247"/>
    <x v="290"/>
    <m/>
    <s v="Hagerstown Railway Co"/>
  </r>
  <r>
    <x v="13"/>
    <x v="8"/>
    <x v="450"/>
    <x v="637"/>
    <m/>
    <s v="Kensington Railway Co"/>
  </r>
  <r>
    <x v="13"/>
    <x v="9"/>
    <x v="32"/>
    <x v="19"/>
    <m/>
    <m/>
  </r>
  <r>
    <x v="13"/>
    <x v="9"/>
    <x v="32"/>
    <x v="12"/>
    <m/>
    <m/>
  </r>
  <r>
    <x v="13"/>
    <x v="9"/>
    <x v="32"/>
    <x v="1188"/>
    <m/>
    <m/>
  </r>
  <r>
    <x v="13"/>
    <x v="9"/>
    <x v="32"/>
    <x v="1001"/>
    <m/>
    <m/>
  </r>
  <r>
    <x v="13"/>
    <x v="9"/>
    <x v="32"/>
    <x v="173"/>
    <m/>
    <m/>
  </r>
  <r>
    <x v="13"/>
    <x v="9"/>
    <x v="32"/>
    <x v="81"/>
    <m/>
    <m/>
  </r>
  <r>
    <x v="13"/>
    <x v="9"/>
    <x v="32"/>
    <x v="1189"/>
    <m/>
    <m/>
  </r>
  <r>
    <x v="13"/>
    <x v="9"/>
    <x v="32"/>
    <x v="603"/>
    <m/>
    <m/>
  </r>
  <r>
    <x v="13"/>
    <x v="9"/>
    <x v="32"/>
    <x v="1099"/>
    <m/>
    <m/>
  </r>
  <r>
    <x v="13"/>
    <x v="9"/>
    <x v="32"/>
    <x v="11"/>
    <m/>
    <m/>
  </r>
  <r>
    <x v="13"/>
    <x v="9"/>
    <x v="32"/>
    <x v="50"/>
    <m/>
    <m/>
  </r>
  <r>
    <x v="13"/>
    <x v="9"/>
    <x v="32"/>
    <x v="1154"/>
    <m/>
    <m/>
  </r>
  <r>
    <x v="13"/>
    <x v="9"/>
    <x v="32"/>
    <x v="41"/>
    <m/>
    <m/>
  </r>
  <r>
    <x v="13"/>
    <x v="9"/>
    <x v="32"/>
    <x v="28"/>
    <m/>
    <m/>
  </r>
  <r>
    <x v="13"/>
    <x v="9"/>
    <x v="32"/>
    <x v="1103"/>
    <m/>
    <m/>
  </r>
  <r>
    <x v="13"/>
    <x v="9"/>
    <x v="32"/>
    <x v="23"/>
    <m/>
    <m/>
  </r>
  <r>
    <x v="13"/>
    <x v="9"/>
    <x v="32"/>
    <x v="34"/>
    <m/>
    <m/>
  </r>
  <r>
    <x v="13"/>
    <x v="9"/>
    <x v="32"/>
    <x v="41"/>
    <m/>
    <m/>
  </r>
  <r>
    <x v="13"/>
    <x v="9"/>
    <x v="32"/>
    <x v="146"/>
    <m/>
    <m/>
  </r>
  <r>
    <x v="13"/>
    <x v="9"/>
    <x v="32"/>
    <x v="293"/>
    <m/>
    <m/>
  </r>
  <r>
    <x v="13"/>
    <x v="9"/>
    <x v="32"/>
    <x v="181"/>
    <m/>
    <m/>
  </r>
  <r>
    <x v="13"/>
    <x v="3"/>
    <x v="32"/>
    <x v="16"/>
    <m/>
    <s v="Hannibal Railway Co."/>
  </r>
  <r>
    <x v="13"/>
    <x v="3"/>
    <x v="459"/>
    <x v="569"/>
    <m/>
    <s v="Joplin &amp; Pittsburg Railway Co."/>
  </r>
  <r>
    <x v="13"/>
    <x v="3"/>
    <x v="33"/>
    <x v="1105"/>
    <m/>
    <s v="Kansas City Railway &amp; Light Co."/>
  </r>
  <r>
    <x v="13"/>
    <x v="3"/>
    <x v="33"/>
    <x v="416"/>
    <m/>
    <s v="The Kansas City, Lawrence k Topeka Railway Co."/>
  </r>
  <r>
    <x v="13"/>
    <x v="3"/>
    <x v="33"/>
    <x v="21"/>
    <m/>
    <s v="Kansas City &amp; Olathe Electric Railway Co."/>
  </r>
  <r>
    <x v="13"/>
    <x v="3"/>
    <x v="33"/>
    <x v="67"/>
    <m/>
    <s v="The Missouri &amp; Kansas Internrban Railway Co."/>
  </r>
  <r>
    <x v="13"/>
    <x v="3"/>
    <x v="33"/>
    <x v="71"/>
    <m/>
    <s v="Ozarks"/>
  </r>
  <r>
    <x v="13"/>
    <x v="3"/>
    <x v="33"/>
    <x v="41"/>
    <m/>
    <s v="Blue Valley Railway."/>
  </r>
  <r>
    <x v="13"/>
    <x v="3"/>
    <x v="344"/>
    <x v="1190"/>
    <m/>
    <m/>
  </r>
  <r>
    <x v="13"/>
    <x v="3"/>
    <x v="323"/>
    <x v="375"/>
    <m/>
    <s v="St Joseph Railway, Light, Heat &amp; Power Co."/>
  </r>
  <r>
    <x v="13"/>
    <x v="3"/>
    <x v="324"/>
    <x v="330"/>
    <m/>
    <s v="Southwest Missouri Electric Railway Co"/>
  </r>
  <r>
    <x v="13"/>
    <x v="3"/>
    <x v="250"/>
    <x v="48"/>
    <m/>
    <s v="Sedalia Light And Traction Co."/>
  </r>
  <r>
    <x v="13"/>
    <x v="3"/>
    <x v="224"/>
    <x v="532"/>
    <m/>
    <s v="Springfield Railway &amp; Light Co."/>
  </r>
  <r>
    <x v="13"/>
    <x v="3"/>
    <x v="325"/>
    <x v="10"/>
    <m/>
    <s v="Cape Girardeau &amp; Jackson Railroad Co."/>
  </r>
  <r>
    <x v="13"/>
    <x v="3"/>
    <x v="361"/>
    <x v="17"/>
    <m/>
    <s v="Carrollton Electric Railway Co."/>
  </r>
  <r>
    <x v="13"/>
    <x v="3"/>
    <x v="373"/>
    <x v="571"/>
    <m/>
    <s v="St. Francis County Electric Railroad Co."/>
  </r>
  <r>
    <x v="13"/>
    <x v="3"/>
    <x v="393"/>
    <x v="31"/>
    <m/>
    <s v="Missouri Water, Light &amp; Traction Co."/>
  </r>
  <r>
    <x v="13"/>
    <x v="3"/>
    <x v="477"/>
    <x v="87"/>
    <m/>
    <s v="The Mexico, Santa Fe &amp; Perry Traction Co."/>
  </r>
  <r>
    <x v="13"/>
    <x v="3"/>
    <x v="478"/>
    <x v="31"/>
    <m/>
    <s v="Cassville &amp; W’estern Railway Co."/>
  </r>
  <r>
    <x v="13"/>
    <x v="3"/>
    <x v="479"/>
    <x v="35"/>
    <m/>
    <s v="Excelsior Springs &amp; Suburban Railway Co"/>
  </r>
  <r>
    <x v="13"/>
    <x v="26"/>
    <x v="432"/>
    <x v="17"/>
    <s v="Electric"/>
    <s v="State of North Dakota Electric Railway"/>
  </r>
  <r>
    <x v="13"/>
    <x v="26"/>
    <x v="433"/>
    <x v="5"/>
    <s v="Electric"/>
    <s v="Fargo &amp; Moorhead Street Railway Co."/>
  </r>
  <r>
    <x v="13"/>
    <x v="26"/>
    <x v="480"/>
    <x v="35"/>
    <s v="Electric"/>
    <s v="Grand Forks Transit Co"/>
  </r>
  <r>
    <x v="13"/>
    <x v="0"/>
    <x v="451"/>
    <x v="25"/>
    <m/>
    <s v="Five Mile Beach Electric Railway Co."/>
  </r>
  <r>
    <x v="13"/>
    <x v="0"/>
    <x v="0"/>
    <x v="1107"/>
    <m/>
    <s v="Altantic Coast Electric Railroad"/>
  </r>
  <r>
    <x v="13"/>
    <x v="0"/>
    <x v="0"/>
    <x v="600"/>
    <m/>
    <s v="Seashore Electric Railway Co"/>
  </r>
  <r>
    <x v="13"/>
    <x v="0"/>
    <x v="0"/>
    <x v="35"/>
    <m/>
    <s v="Asbury Park &amp; Sea Glet Railroad"/>
  </r>
  <r>
    <x v="13"/>
    <x v="0"/>
    <x v="1"/>
    <x v="608"/>
    <m/>
    <s v="Central Passenger Railway Co."/>
  </r>
  <r>
    <x v="13"/>
    <x v="0"/>
    <x v="1"/>
    <x v="1109"/>
    <m/>
    <s v="West Jersey &amp; Seashore R. R Co"/>
  </r>
  <r>
    <x v="13"/>
    <x v="0"/>
    <x v="1"/>
    <x v="10"/>
    <m/>
    <s v="Altantic City &amp; suburbian Traction"/>
  </r>
  <r>
    <x v="13"/>
    <x v="0"/>
    <x v="252"/>
    <x v="1110"/>
    <m/>
    <s v="The Bridgeton &amp; Milliville Traction Co"/>
  </r>
  <r>
    <x v="13"/>
    <x v="0"/>
    <x v="4"/>
    <x v="1191"/>
    <m/>
    <s v="Ocrean Street Passenger Railway Co."/>
  </r>
  <r>
    <x v="13"/>
    <x v="0"/>
    <x v="4"/>
    <x v="151"/>
    <m/>
    <s v="Cape May, Delaware Bay &amp; Sewell's Point Railroad"/>
  </r>
  <r>
    <x v="13"/>
    <x v="0"/>
    <x v="362"/>
    <x v="1111"/>
    <m/>
    <s v="The New Jersey &amp; Hudson River Railway &amp; Ferry Co"/>
  </r>
  <r>
    <x v="13"/>
    <x v="0"/>
    <x v="254"/>
    <x v="19"/>
    <m/>
    <s v="Hoboken Maunfacturers Railroads Co."/>
  </r>
  <r>
    <x v="13"/>
    <x v="0"/>
    <x v="8"/>
    <x v="80"/>
    <m/>
    <s v="Jersey Central Tracation Co"/>
  </r>
  <r>
    <x v="13"/>
    <x v="0"/>
    <x v="353"/>
    <x v="101"/>
    <m/>
    <s v="Long Branch Electric Railway Co."/>
  </r>
  <r>
    <x v="13"/>
    <x v="0"/>
    <x v="374"/>
    <x v="80"/>
    <m/>
    <s v="Barllingten County Traction Co"/>
  </r>
  <r>
    <x v="13"/>
    <x v="0"/>
    <x v="10"/>
    <x v="857"/>
    <m/>
    <s v="Mount Holly Street Rilway"/>
  </r>
  <r>
    <x v="13"/>
    <x v="0"/>
    <x v="7"/>
    <x v="1112"/>
    <m/>
    <s v="Public Service Corporation of New Jersey"/>
  </r>
  <r>
    <x v="13"/>
    <x v="0"/>
    <x v="327"/>
    <x v="16"/>
    <m/>
    <s v="Ocrean City Electric Railway Co."/>
  </r>
  <r>
    <x v="13"/>
    <x v="0"/>
    <x v="327"/>
    <x v="1113"/>
    <m/>
    <s v="Burnswick Traction Co"/>
  </r>
  <r>
    <x v="13"/>
    <x v="0"/>
    <x v="12"/>
    <x v="1192"/>
    <m/>
    <s v="Orange Mountain Traction cO"/>
  </r>
  <r>
    <x v="13"/>
    <x v="0"/>
    <x v="14"/>
    <x v="948"/>
    <m/>
    <s v="Phillpsburg Horse Car Railraod Co"/>
  </r>
  <r>
    <x v="13"/>
    <x v="0"/>
    <x v="258"/>
    <x v="32"/>
    <m/>
    <s v="Atlantic Highland, Red Bank &amp; Long Branch Electric Railway Co."/>
  </r>
  <r>
    <x v="13"/>
    <x v="0"/>
    <x v="16"/>
    <x v="1"/>
    <m/>
    <s v="Hudson River Traction Co"/>
  </r>
  <r>
    <x v="13"/>
    <x v="0"/>
    <x v="17"/>
    <x v="173"/>
    <m/>
    <s v="Trenton Street Railway Co"/>
  </r>
  <r>
    <x v="13"/>
    <x v="0"/>
    <x v="17"/>
    <x v="862"/>
    <m/>
    <s v="Meror County Traction Co"/>
  </r>
  <r>
    <x v="13"/>
    <x v="0"/>
    <x v="17"/>
    <x v="23"/>
    <m/>
    <s v="Trenton Lawreacvlle &amp; Prlnenton Railroad Co"/>
  </r>
  <r>
    <x v="13"/>
    <x v="0"/>
    <x v="17"/>
    <x v="173"/>
    <m/>
    <s v="New Jensey &amp; Penneyliania Traction Co"/>
  </r>
  <r>
    <x v="13"/>
    <x v="0"/>
    <x v="17"/>
    <x v="1114"/>
    <m/>
    <s v="Trenton &amp; New Brunwich Railroad"/>
  </r>
  <r>
    <x v="13"/>
    <x v="0"/>
    <x v="17"/>
    <x v="9"/>
    <m/>
    <s v="New Jersey Short Line Railroad"/>
  </r>
  <r>
    <x v="13"/>
    <x v="0"/>
    <x v="17"/>
    <x v="852"/>
    <m/>
    <s v="camden &amp; Trenton Railway"/>
  </r>
  <r>
    <x v="13"/>
    <x v="0"/>
    <x v="17"/>
    <x v="19"/>
    <m/>
    <s v="Trenton, Lakewood &amp; Altantic Railway"/>
  </r>
  <r>
    <x v="13"/>
    <x v="0"/>
    <x v="462"/>
    <x v="106"/>
    <m/>
    <s v="Easton &amp; Wahinton Traction CO"/>
  </r>
  <r>
    <x v="13"/>
    <x v="11"/>
    <x v="28"/>
    <x v="1115"/>
    <s v="Electric"/>
    <s v="United Traction Co."/>
  </r>
  <r>
    <x v="13"/>
    <x v="11"/>
    <x v="81"/>
    <x v="1083"/>
    <s v="Electric"/>
    <s v="Auburn &amp; Syracuse Electric Railroad Co. "/>
  </r>
  <r>
    <x v="13"/>
    <x v="11"/>
    <x v="82"/>
    <x v="133"/>
    <s v="Electric"/>
    <s v="Babylon Railroad Co."/>
  </r>
  <r>
    <x v="13"/>
    <x v="11"/>
    <x v="345"/>
    <x v="23"/>
    <s v="Electric"/>
    <s v="The Ballston Terminal Railroad Co."/>
  </r>
  <r>
    <x v="13"/>
    <x v="11"/>
    <x v="83"/>
    <x v="721"/>
    <s v="Electric"/>
    <s v="Binghamton Railroad Co. "/>
  </r>
  <r>
    <x v="13"/>
    <x v="11"/>
    <x v="84"/>
    <x v="1011"/>
    <s v="Electric"/>
    <s v="Brooklyn Rapid Transit Co."/>
  </r>
  <r>
    <x v="13"/>
    <x v="11"/>
    <x v="84"/>
    <x v="316"/>
    <s v="Electric"/>
    <s v="Coney Island &amp; Brooklyn R. R. Co."/>
  </r>
  <r>
    <x v="13"/>
    <x v="11"/>
    <x v="84"/>
    <x v="35"/>
    <s v="Electric"/>
    <s v="Van Brunt St. &amp; Erie Basin R. R. Co."/>
  </r>
  <r>
    <x v="13"/>
    <x v="11"/>
    <x v="84"/>
    <x v="107"/>
    <s v="Electric"/>
    <s v="Bush Terminal Railroad Co. "/>
  </r>
  <r>
    <x v="13"/>
    <x v="11"/>
    <x v="85"/>
    <x v="1193"/>
    <s v="Electric"/>
    <s v="International Traction Co."/>
  </r>
  <r>
    <x v="13"/>
    <x v="11"/>
    <x v="85"/>
    <x v="1014"/>
    <s v="Electric"/>
    <s v="Buffalo Southern Railway Co."/>
  </r>
  <r>
    <x v="13"/>
    <x v="11"/>
    <x v="85"/>
    <x v="953"/>
    <s v="Electric"/>
    <s v="Buffalo &amp; Depew Railway Co. "/>
  </r>
  <r>
    <x v="13"/>
    <x v="11"/>
    <x v="85"/>
    <x v="1118"/>
    <s v="Electric"/>
    <s v="Buffalo &amp; Lake Erie Traction Co."/>
  </r>
  <r>
    <x v="13"/>
    <x v="11"/>
    <x v="86"/>
    <x v="362"/>
    <s v="Electric"/>
    <s v="Rochester &amp; Eastern Rapid Co."/>
  </r>
  <r>
    <x v="13"/>
    <x v="11"/>
    <x v="376"/>
    <x v="25"/>
    <s v="Electric"/>
    <s v="Catskill Electric Railway Co."/>
  </r>
  <r>
    <x v="13"/>
    <x v="11"/>
    <x v="87"/>
    <x v="943"/>
    <s v="Horse"/>
    <s v="Pelham Park Railroad Co."/>
  </r>
  <r>
    <x v="13"/>
    <x v="11"/>
    <x v="87"/>
    <x v="56"/>
    <s v="Horse"/>
    <s v="City Island Railroad"/>
  </r>
  <r>
    <x v="13"/>
    <x v="11"/>
    <x v="260"/>
    <x v="749"/>
    <s v="Electric"/>
    <s v="The Cohoes City Railway Co."/>
  </r>
  <r>
    <x v="13"/>
    <x v="11"/>
    <x v="346"/>
    <x v="668"/>
    <s v="Electric"/>
    <s v="Corning &amp; Painted Street Railway"/>
  </r>
  <r>
    <x v="13"/>
    <x v="11"/>
    <x v="88"/>
    <x v="1"/>
    <s v="Electric"/>
    <s v="Cortland County Traction Co."/>
  </r>
  <r>
    <x v="13"/>
    <x v="11"/>
    <x v="90"/>
    <x v="676"/>
    <s v="Electric"/>
    <s v="Elmira Water, Light &amp; Railroad Co."/>
  </r>
  <r>
    <x v="13"/>
    <x v="11"/>
    <x v="90"/>
    <x v="250"/>
    <s v="Electric"/>
    <s v="Elminra &amp; Seneca Lake Railway Co."/>
  </r>
  <r>
    <x v="13"/>
    <x v="11"/>
    <x v="91"/>
    <x v="677"/>
    <s v="Electric"/>
    <s v="Citizens' Street Railroad Co."/>
  </r>
  <r>
    <x v="13"/>
    <x v="11"/>
    <x v="91"/>
    <x v="883"/>
    <s v="Electric"/>
    <s v="Fishkill Electric Railway Co. "/>
  </r>
  <r>
    <x v="13"/>
    <x v="11"/>
    <x v="94"/>
    <x v="625"/>
    <s v="Horse"/>
    <s v="Fulton &amp; Oswego Falls Street Railway Co. "/>
  </r>
  <r>
    <x v="13"/>
    <x v="11"/>
    <x v="261"/>
    <x v="346"/>
    <s v="Electric"/>
    <s v="Geneva, Waterloo, Seneca Falls &amp; Cayuga Lake Traction Co."/>
  </r>
  <r>
    <x v="13"/>
    <x v="11"/>
    <x v="463"/>
    <x v="485"/>
    <s v="Electric"/>
    <s v="Glen Cove Railroad Co."/>
  </r>
  <r>
    <x v="13"/>
    <x v="11"/>
    <x v="95"/>
    <x v="1119"/>
    <s v="Electric"/>
    <s v="Hudson Valley Railway"/>
  </r>
  <r>
    <x v="13"/>
    <x v="11"/>
    <x v="96"/>
    <x v="704"/>
    <s v="Electric"/>
    <s v="Fonda, Johnstown &amp; Gloversville Railroad Co."/>
  </r>
  <r>
    <x v="13"/>
    <x v="11"/>
    <x v="96"/>
    <x v="1194"/>
    <s v="Electric"/>
    <s v="The Aldrondack Lakes' Traction Co.4.65"/>
  </r>
  <r>
    <x v="13"/>
    <x v="11"/>
    <x v="366"/>
    <x v="121"/>
    <s v="Electric"/>
    <s v="Lime &amp; Honeoye Falls Electric Light &amp; Railroad Co."/>
  </r>
  <r>
    <x v="13"/>
    <x v="11"/>
    <x v="262"/>
    <x v="1120"/>
    <s v="Electric"/>
    <s v="Bennington &amp; Hoosick Valley Railway Co."/>
  </r>
  <r>
    <x v="13"/>
    <x v="11"/>
    <x v="97"/>
    <x v="531"/>
    <s v="Electric"/>
    <s v="Hornellsville &amp; Canisteo Railway Co."/>
  </r>
  <r>
    <x v="13"/>
    <x v="11"/>
    <x v="98"/>
    <x v="1121"/>
    <s v="Electric"/>
    <s v="Albany &amp; Hudson Railway &amp; Power Co. "/>
  </r>
  <r>
    <x v="13"/>
    <x v="11"/>
    <x v="99"/>
    <x v="214"/>
    <s v="Electric"/>
    <s v="Huntington Railroad Co."/>
  </r>
  <r>
    <x v="13"/>
    <x v="11"/>
    <x v="100"/>
    <x v="144"/>
    <s v="Electric"/>
    <s v="Ithaca Street Railway Co."/>
  </r>
  <r>
    <x v="13"/>
    <x v="11"/>
    <x v="101"/>
    <x v="1122"/>
    <s v="Electric"/>
    <s v="The Jamestown Street Railway Co."/>
  </r>
  <r>
    <x v="13"/>
    <x v="11"/>
    <x v="101"/>
    <x v="1195"/>
    <s v="Electric"/>
    <s v="Chautauqua Traction Co."/>
  </r>
  <r>
    <x v="13"/>
    <x v="11"/>
    <x v="101"/>
    <x v="67"/>
    <s v="Electric"/>
    <s v="Warreu &amp; Jamestown Street Railway Co. "/>
  </r>
  <r>
    <x v="13"/>
    <x v="11"/>
    <x v="452"/>
    <x v="1020"/>
    <s v="Electric"/>
    <s v="Long Island Electric Railway Co. "/>
  </r>
  <r>
    <x v="13"/>
    <x v="11"/>
    <x v="464"/>
    <x v="1021"/>
    <s v="Electric"/>
    <s v="Keeseville, Ausable, Chasm &amp; Lake Chaplain Railroad"/>
  </r>
  <r>
    <x v="13"/>
    <x v="11"/>
    <x v="102"/>
    <x v="769"/>
    <s v="Electric"/>
    <s v="Kingston Consolidated Railroad Co."/>
  </r>
  <r>
    <x v="13"/>
    <x v="11"/>
    <x v="263"/>
    <x v="466"/>
    <s v="Electric"/>
    <s v="Lewiston &amp; Yongston Frontier Railroad Co."/>
  </r>
  <r>
    <x v="13"/>
    <x v="11"/>
    <x v="434"/>
    <x v="56"/>
    <s v="Electric"/>
    <s v="Liberty &amp; Jeffersonville Electric Railway Co. "/>
  </r>
  <r>
    <x v="13"/>
    <x v="11"/>
    <x v="416"/>
    <x v="17"/>
    <s v="Electric"/>
    <s v="Seashore Municpal Railroad Co. "/>
  </r>
  <r>
    <x v="13"/>
    <x v="11"/>
    <x v="106"/>
    <x v="683"/>
    <s v="Electric"/>
    <s v="New York &amp; Queens County Railway Co."/>
  </r>
  <r>
    <x v="13"/>
    <x v="11"/>
    <x v="106"/>
    <x v="1124"/>
    <s v="Electric"/>
    <s v="Long Island Consodlidated Electrical Companies"/>
  </r>
  <r>
    <x v="13"/>
    <x v="11"/>
    <x v="106"/>
    <x v="1125"/>
    <s v="Electric"/>
    <s v="Long Island Railroad Co. "/>
  </r>
  <r>
    <x v="13"/>
    <x v="11"/>
    <x v="107"/>
    <x v="536"/>
    <s v="Electric"/>
    <s v="The Wallkill Transit"/>
  </r>
  <r>
    <x v="13"/>
    <x v="11"/>
    <x v="494"/>
    <x v="41"/>
    <s v="Electric"/>
    <s v="New York &amp; North Shore Traction Co. "/>
  </r>
  <r>
    <x v="13"/>
    <x v="11"/>
    <x v="7"/>
    <x v="537"/>
    <s v="Electric"/>
    <s v="New &amp; Marion Railway Co. "/>
  </r>
  <r>
    <x v="13"/>
    <x v="11"/>
    <x v="109"/>
    <x v="876"/>
    <s v="Electric"/>
    <s v="Orange County Tracction Co."/>
  </r>
  <r>
    <x v="13"/>
    <x v="11"/>
    <x v="332"/>
    <x v="614"/>
    <s v="Electric"/>
    <s v="New Paltz, Highland &amp; Poughkeepsie Traction Co."/>
  </r>
  <r>
    <x v="13"/>
    <x v="11"/>
    <x v="111"/>
    <x v="1126"/>
    <s v="Electric"/>
    <s v="New York City Railway Co. "/>
  </r>
  <r>
    <x v="13"/>
    <x v="11"/>
    <x v="111"/>
    <x v="1127"/>
    <s v="Electric"/>
    <s v="Metropolitan Street Railway Co."/>
  </r>
  <r>
    <x v="13"/>
    <x v="11"/>
    <x v="111"/>
    <x v="757"/>
    <s v="Electric"/>
    <s v="Bleeker Street &amp; Fulton Ferry R. R. Co."/>
  </r>
  <r>
    <x v="13"/>
    <x v="11"/>
    <x v="111"/>
    <x v="1128"/>
    <s v="Electric"/>
    <s v="Broadway &amp; Seventh Ave R. R. Co."/>
  </r>
  <r>
    <x v="13"/>
    <x v="11"/>
    <x v="111"/>
    <x v="1196"/>
    <s v="Electric"/>
    <s v="The Central Crosstown Railroad Co. "/>
  </r>
  <r>
    <x v="13"/>
    <x v="11"/>
    <x v="111"/>
    <x v="1197"/>
    <s v="Electric"/>
    <s v="Christopher &amp; Tenth St. R. R. Co."/>
  </r>
  <r>
    <x v="13"/>
    <x v="11"/>
    <x v="111"/>
    <x v="1022"/>
    <s v="Electric"/>
    <s v="Central Park, North &amp; East River R. R. Co."/>
  </r>
  <r>
    <x v="13"/>
    <x v="11"/>
    <x v="111"/>
    <x v="22"/>
    <s v="Electric"/>
    <s v="Eighth Ave. R. R. Co."/>
  </r>
  <r>
    <x v="13"/>
    <x v="11"/>
    <x v="111"/>
    <x v="1023"/>
    <s v="Electric"/>
    <s v="42nd St. &amp; Grand St Ferry R. R. Co."/>
  </r>
  <r>
    <x v="13"/>
    <x v="11"/>
    <x v="111"/>
    <x v="1198"/>
    <s v="Electric"/>
    <s v="New York &amp; Harlem R. R. Co."/>
  </r>
  <r>
    <x v="13"/>
    <x v="11"/>
    <x v="111"/>
    <x v="759"/>
    <s v="Electric"/>
    <s v="Fulton Street Railroad Co."/>
  </r>
  <r>
    <x v="13"/>
    <x v="11"/>
    <x v="111"/>
    <x v="69"/>
    <s v="Electric"/>
    <s v="Ninth Avenue R. R. Co."/>
  </r>
  <r>
    <x v="13"/>
    <x v="11"/>
    <x v="111"/>
    <x v="78"/>
    <s v="Electric"/>
    <s v="Sixth Avenue R. R. Co."/>
  </r>
  <r>
    <x v="13"/>
    <x v="11"/>
    <x v="111"/>
    <x v="1199"/>
    <s v="Electric"/>
    <s v="Second Avenue R. R. Co. "/>
  </r>
  <r>
    <x v="13"/>
    <x v="11"/>
    <x v="111"/>
    <x v="1025"/>
    <s v="Electric"/>
    <s v="34th Street Crosstown"/>
  </r>
  <r>
    <x v="13"/>
    <x v="11"/>
    <x v="111"/>
    <x v="761"/>
    <s v="Horse"/>
    <s v="28th &amp; 29th Streets Crosstown Railway Co."/>
  </r>
  <r>
    <x v="13"/>
    <x v="11"/>
    <x v="111"/>
    <x v="1026"/>
    <s v="Electric"/>
    <s v="23rd Street Ry. Co."/>
  </r>
  <r>
    <x v="13"/>
    <x v="11"/>
    <x v="111"/>
    <x v="1018"/>
    <s v="Electric"/>
    <s v="New York, Westerchester &amp; Conn Traction Co. "/>
  </r>
  <r>
    <x v="13"/>
    <x v="11"/>
    <x v="111"/>
    <x v="1200"/>
    <s v="Electric"/>
    <s v="Third Ave. R. R. Co."/>
  </r>
  <r>
    <x v="13"/>
    <x v="11"/>
    <x v="111"/>
    <x v="1129"/>
    <s v="Electric"/>
    <s v="Dry Dock, E. Broadway &amp; Battery R. R. Co."/>
  </r>
  <r>
    <x v="13"/>
    <x v="11"/>
    <x v="111"/>
    <x v="885"/>
    <s v="Electric"/>
    <s v="42nd St., Manhattanville &amp; St. M. Ave. Ry. Co."/>
  </r>
  <r>
    <x v="13"/>
    <x v="11"/>
    <x v="111"/>
    <x v="118"/>
    <s v="Horse"/>
    <s v="42nd St., Manhattanville &amp; St. M. Ave. Ry. Co."/>
  </r>
  <r>
    <x v="13"/>
    <x v="11"/>
    <x v="111"/>
    <x v="905"/>
    <s v="Electric"/>
    <s v="Kingsbridge Railway Co. "/>
  </r>
  <r>
    <x v="13"/>
    <x v="11"/>
    <x v="111"/>
    <x v="192"/>
    <s v="Electric"/>
    <s v="Union Ry. Co"/>
  </r>
  <r>
    <x v="13"/>
    <x v="11"/>
    <x v="111"/>
    <x v="1030"/>
    <s v="Electric"/>
    <s v="The Bronx Traction Co. "/>
  </r>
  <r>
    <x v="13"/>
    <x v="11"/>
    <x v="111"/>
    <x v="1130"/>
    <s v="Electric"/>
    <s v="Southern Boulevard Railroad Co."/>
  </r>
  <r>
    <x v="13"/>
    <x v="11"/>
    <x v="111"/>
    <x v="1131"/>
    <s v="Electric"/>
    <s v="Westchester Electric R. R. Co."/>
  </r>
  <r>
    <x v="13"/>
    <x v="11"/>
    <x v="111"/>
    <x v="888"/>
    <s v="Electric"/>
    <s v="Interborough Rapid Transit Co. "/>
  </r>
  <r>
    <x v="13"/>
    <x v="11"/>
    <x v="111"/>
    <x v="29"/>
    <s v="Electric"/>
    <s v="New York City Interboroiugh Railway Co. "/>
  </r>
  <r>
    <x v="13"/>
    <x v="11"/>
    <x v="112"/>
    <x v="1132"/>
    <s v="Electric"/>
    <s v="Niagra Falls Gorge Railroad Co. "/>
  </r>
  <r>
    <x v="13"/>
    <x v="11"/>
    <x v="112"/>
    <x v="838"/>
    <s v="Electric"/>
    <s v="The Electric City Railroad Co. "/>
  </r>
  <r>
    <x v="13"/>
    <x v="11"/>
    <x v="435"/>
    <x v="889"/>
    <s v="Electric"/>
    <s v="Northpoint Traction Co."/>
  </r>
  <r>
    <x v="13"/>
    <x v="11"/>
    <x v="113"/>
    <x v="144"/>
    <s v="Electric"/>
    <s v="Ogdensburg Street Railway Co."/>
  </r>
  <r>
    <x v="13"/>
    <x v="11"/>
    <x v="114"/>
    <x v="707"/>
    <s v="Electric"/>
    <s v="Olean Street Railway Co."/>
  </r>
  <r>
    <x v="13"/>
    <x v="11"/>
    <x v="115"/>
    <x v="1201"/>
    <s v="Electric"/>
    <s v="Oneida Railway Co."/>
  </r>
  <r>
    <x v="13"/>
    <x v="11"/>
    <x v="116"/>
    <x v="1035"/>
    <s v="Electric"/>
    <s v="Oneonta &amp; Mohawk Valley Railway Co. "/>
  </r>
  <r>
    <x v="13"/>
    <x v="11"/>
    <x v="379"/>
    <x v="20"/>
    <s v="Electric"/>
    <s v="Westchester Traction Co.. "/>
  </r>
  <r>
    <x v="13"/>
    <x v="11"/>
    <x v="117"/>
    <x v="770"/>
    <s v="Electric"/>
    <s v="Oswego Traction Co."/>
  </r>
  <r>
    <x v="13"/>
    <x v="11"/>
    <x v="481"/>
    <x v="16"/>
    <s v="Electric"/>
    <s v="Paul Smith Electric Light, Power &amp; Railroad Co. "/>
  </r>
  <r>
    <x v="13"/>
    <x v="11"/>
    <x v="380"/>
    <x v="771"/>
    <s v="Electric"/>
    <s v="Peekskill Lighting &amp; Railroad Co. "/>
  </r>
  <r>
    <x v="13"/>
    <x v="11"/>
    <x v="347"/>
    <x v="1134"/>
    <s v="Electric"/>
    <s v="Pann Van, Keuka Park &amp; Branchport Railway"/>
  </r>
  <r>
    <x v="13"/>
    <x v="11"/>
    <x v="265"/>
    <x v="178"/>
    <s v="Electric"/>
    <s v="Plattsburgh Traction Co."/>
  </r>
  <r>
    <x v="13"/>
    <x v="11"/>
    <x v="354"/>
    <x v="73"/>
    <s v="Electric"/>
    <s v="Port Chester Street Railway Co. "/>
  </r>
  <r>
    <x v="13"/>
    <x v="11"/>
    <x v="333"/>
    <x v="400"/>
    <s v="Electric"/>
    <s v="Port Jervis Electric Street Railway Co. "/>
  </r>
  <r>
    <x v="13"/>
    <x v="11"/>
    <x v="118"/>
    <x v="543"/>
    <s v="Electric"/>
    <s v="Poughkeepsie City &amp; Wappingers Falls Electric Railway"/>
  </r>
  <r>
    <x v="13"/>
    <x v="11"/>
    <x v="119"/>
    <x v="1135"/>
    <s v="Electric"/>
    <s v="Rochester Railway &amp; Light Co."/>
  </r>
  <r>
    <x v="13"/>
    <x v="11"/>
    <x v="119"/>
    <x v="1136"/>
    <s v="Electric"/>
    <s v="Rochester &amp; Suburban Railroad Co."/>
  </r>
  <r>
    <x v="13"/>
    <x v="11"/>
    <x v="119"/>
    <x v="189"/>
    <s v="Electric"/>
    <s v="Rochester, Charlotte &amp; Manitou Co."/>
  </r>
  <r>
    <x v="13"/>
    <x v="11"/>
    <x v="119"/>
    <x v="287"/>
    <s v="Electric"/>
    <s v="Rochester, Syracuse &amp; Eastern Railroad Co."/>
  </r>
  <r>
    <x v="13"/>
    <x v="11"/>
    <x v="120"/>
    <x v="1137"/>
    <s v="Electric"/>
    <s v="Ocean Electric Railway Co."/>
  </r>
  <r>
    <x v="13"/>
    <x v="11"/>
    <x v="25"/>
    <x v="773"/>
    <s v="Electric"/>
    <s v="Rome City Street Railway Co."/>
  </r>
  <r>
    <x v="13"/>
    <x v="11"/>
    <x v="121"/>
    <x v="774"/>
    <s v="Electric"/>
    <s v="The North River Railway Co."/>
  </r>
  <r>
    <x v="13"/>
    <x v="11"/>
    <x v="122"/>
    <x v="1202"/>
    <s v="Electric"/>
    <s v="Schenectady Railway Co."/>
  </r>
  <r>
    <x v="13"/>
    <x v="11"/>
    <x v="266"/>
    <x v="257"/>
    <s v="Cable"/>
    <s v="Sea Cliff Inclined Cable Railway Co."/>
  </r>
  <r>
    <x v="13"/>
    <x v="11"/>
    <x v="266"/>
    <x v="626"/>
    <s v="Electric"/>
    <s v="The Nassau County Railway Co. "/>
  </r>
  <r>
    <x v="13"/>
    <x v="11"/>
    <x v="125"/>
    <x v="1040"/>
    <s v="Electric"/>
    <s v="Richmond Light &amp; Railroad Co. "/>
  </r>
  <r>
    <x v="13"/>
    <x v="11"/>
    <x v="125"/>
    <x v="776"/>
    <s v="Electric"/>
    <s v="Staten Island Midland Railroad Co."/>
  </r>
  <r>
    <x v="13"/>
    <x v="11"/>
    <x v="125"/>
    <x v="19"/>
    <s v="Electric"/>
    <s v="Southfield Beach Railroad Co. "/>
  </r>
  <r>
    <x v="13"/>
    <x v="11"/>
    <x v="126"/>
    <x v="1139"/>
    <s v="Electric"/>
    <s v="Syracuse, Rapid Transit Railway Co. "/>
  </r>
  <r>
    <x v="13"/>
    <x v="11"/>
    <x v="126"/>
    <x v="778"/>
    <s v="Electric"/>
    <s v="Syracuse &amp; Suburban Railroad Co. "/>
  </r>
  <r>
    <x v="13"/>
    <x v="11"/>
    <x v="126"/>
    <x v="67"/>
    <s v="Electric"/>
    <s v="Syracuse, Lake Shore &amp; Northern Railroad"/>
  </r>
  <r>
    <x v="13"/>
    <x v="11"/>
    <x v="126"/>
    <x v="68"/>
    <s v="Electric"/>
    <s v="Syracuse &amp; South Bay Electric Railway"/>
  </r>
  <r>
    <x v="13"/>
    <x v="11"/>
    <x v="129"/>
    <x v="41"/>
    <s v="Electric"/>
    <s v="Troy &amp; New England Railroad Co."/>
  </r>
  <r>
    <x v="13"/>
    <x v="11"/>
    <x v="130"/>
    <x v="1141"/>
    <s v="Electric"/>
    <s v="Utica &amp; Mohawk Railroad Co."/>
  </r>
  <r>
    <x v="13"/>
    <x v="11"/>
    <x v="131"/>
    <x v="550"/>
    <s v="Electric"/>
    <s v="Black River Traction Co. "/>
  </r>
  <r>
    <x v="13"/>
    <x v="11"/>
    <x v="131"/>
    <x v="1043"/>
    <s v="Electric"/>
    <s v="St Lawrence International Electric Railroad &amp; Land Co."/>
  </r>
  <r>
    <x v="13"/>
    <x v="11"/>
    <x v="267"/>
    <x v="1142"/>
    <s v="Electric"/>
    <s v="Waverly, Sayre &amp; Athens Traction Co."/>
  </r>
  <r>
    <x v="13"/>
    <x v="11"/>
    <x v="268"/>
    <x v="964"/>
    <s v="Electric"/>
    <s v="Tarrytown, White Plans &amp; MamaroneckRailway Co."/>
  </r>
  <r>
    <x v="13"/>
    <x v="11"/>
    <x v="132"/>
    <x v="78"/>
    <s v="Electric"/>
    <s v="Buffalo &amp; Williamsville Electric Railway Co."/>
  </r>
  <r>
    <x v="13"/>
    <x v="11"/>
    <x v="133"/>
    <x v="1143"/>
    <s v="Electric"/>
    <s v="The Yonkers Railroad Co."/>
  </r>
  <r>
    <x v="13"/>
    <x v="12"/>
    <x v="134"/>
    <x v="1203"/>
    <m/>
    <m/>
  </r>
  <r>
    <x v="13"/>
    <x v="12"/>
    <x v="495"/>
    <x v="20"/>
    <m/>
    <m/>
  </r>
  <r>
    <x v="13"/>
    <x v="12"/>
    <x v="482"/>
    <x v="31"/>
    <m/>
    <m/>
  </r>
  <r>
    <x v="13"/>
    <x v="12"/>
    <x v="135"/>
    <x v="1204"/>
    <m/>
    <m/>
  </r>
  <r>
    <x v="13"/>
    <x v="12"/>
    <x v="136"/>
    <x v="21"/>
    <m/>
    <m/>
  </r>
  <r>
    <x v="13"/>
    <x v="12"/>
    <x v="137"/>
    <x v="16"/>
    <m/>
    <m/>
  </r>
  <r>
    <x v="13"/>
    <x v="23"/>
    <x v="394"/>
    <x v="784"/>
    <m/>
    <s v="Asheville Electric Co."/>
  </r>
  <r>
    <x v="13"/>
    <x v="23"/>
    <x v="394"/>
    <x v="28"/>
    <m/>
    <s v="Asheville &amp; East Tennessee Railroad."/>
  </r>
  <r>
    <x v="13"/>
    <x v="23"/>
    <x v="394"/>
    <x v="25"/>
    <m/>
    <s v="Asheville Rapid Transit"/>
  </r>
  <r>
    <x v="13"/>
    <x v="23"/>
    <x v="394"/>
    <x v="31"/>
    <m/>
    <s v="Weaverville Electric Co.—"/>
  </r>
  <r>
    <x v="13"/>
    <x v="23"/>
    <x v="395"/>
    <x v="68"/>
    <m/>
    <s v="Charlotte Electric Railway, Light &amp; Power Co."/>
  </r>
  <r>
    <x v="13"/>
    <x v="23"/>
    <x v="396"/>
    <x v="900"/>
    <m/>
    <s v="Durham Traction Co."/>
  </r>
  <r>
    <x v="13"/>
    <x v="23"/>
    <x v="496"/>
    <x v="19"/>
    <m/>
    <s v="Consolidated Railway &amp; Power Co.,"/>
  </r>
  <r>
    <x v="13"/>
    <x v="23"/>
    <x v="497"/>
    <x v="28"/>
    <m/>
    <s v="Goldsboro Traction Co."/>
  </r>
  <r>
    <x v="13"/>
    <x v="23"/>
    <x v="436"/>
    <x v="32"/>
    <m/>
    <s v="The North Carolina Public Service Co.,"/>
  </r>
  <r>
    <x v="13"/>
    <x v="23"/>
    <x v="397"/>
    <x v="45"/>
    <m/>
    <s v="Carolina Power &amp; Light Co."/>
  </r>
  <r>
    <x v="13"/>
    <x v="23"/>
    <x v="437"/>
    <x v="34"/>
    <m/>
    <s v="Salisbury &amp; Spencer Railway Co."/>
  </r>
  <r>
    <x v="13"/>
    <x v="23"/>
    <x v="398"/>
    <x v="149"/>
    <m/>
    <s v="The Consolidated Railways, Light &amp; Power Co. "/>
  </r>
  <r>
    <x v="13"/>
    <x v="23"/>
    <x v="399"/>
    <x v="4"/>
    <m/>
    <s v="The Fries Manufacturing &amp; Power Co."/>
  </r>
  <r>
    <x v="13"/>
    <x v="24"/>
    <x v="400"/>
    <x v="11"/>
    <m/>
    <s v="Metropolitan Railway Co."/>
  </r>
  <r>
    <x v="13"/>
    <x v="24"/>
    <x v="400"/>
    <x v="20"/>
    <m/>
    <s v="Oklahoma City Traction Co"/>
  </r>
  <r>
    <x v="13"/>
    <x v="24"/>
    <x v="438"/>
    <x v="32"/>
    <m/>
    <s v="Shawnee Tucumeeh Traction Co"/>
  </r>
  <r>
    <x v="13"/>
    <x v="24"/>
    <x v="453"/>
    <x v="6"/>
    <m/>
    <s v="The Guthrie Railway Co"/>
  </r>
  <r>
    <x v="13"/>
    <x v="24"/>
    <x v="40"/>
    <x v="47"/>
    <m/>
    <s v="Oklahoma City, Lexington &amp; Sulphue Springs Electric Railway"/>
  </r>
  <r>
    <x v="13"/>
    <x v="24"/>
    <x v="465"/>
    <x v="25"/>
    <m/>
    <s v="Tulsa Street Railway Co"/>
  </r>
  <r>
    <x v="13"/>
    <x v="24"/>
    <x v="484"/>
    <x v="323"/>
    <m/>
    <s v="Bartlesville Interurban Railway"/>
  </r>
  <r>
    <x v="13"/>
    <x v="24"/>
    <x v="485"/>
    <x v="33"/>
    <m/>
    <s v="The Enid City Railway Co"/>
  </r>
  <r>
    <x v="13"/>
    <x v="24"/>
    <x v="486"/>
    <x v="229"/>
    <m/>
    <s v="Choclaw Railway &amp; Lighting Co"/>
  </r>
  <r>
    <x v="13"/>
    <x v="24"/>
    <x v="487"/>
    <x v="5"/>
    <m/>
    <s v="Muskogee Electric Traction Co"/>
  </r>
  <r>
    <x v="13"/>
    <x v="24"/>
    <x v="498"/>
    <x v="56"/>
    <m/>
    <s v="Sapulpa Interurban Traction Co"/>
  </r>
  <r>
    <x v="13"/>
    <x v="24"/>
    <x v="499"/>
    <x v="31"/>
    <m/>
    <s v="Oklahoma Kansas &amp; Missouri Interurban Railway Co"/>
  </r>
  <r>
    <x v="13"/>
    <x v="14"/>
    <x v="417"/>
    <x v="831"/>
    <m/>
    <m/>
  </r>
  <r>
    <x v="13"/>
    <x v="14"/>
    <x v="441"/>
    <x v="162"/>
    <m/>
    <m/>
  </r>
  <r>
    <x v="13"/>
    <x v="14"/>
    <x v="141"/>
    <x v="45"/>
    <m/>
    <m/>
  </r>
  <r>
    <x v="13"/>
    <x v="14"/>
    <x v="500"/>
    <x v="149"/>
    <m/>
    <m/>
  </r>
  <r>
    <x v="13"/>
    <x v="14"/>
    <x v="142"/>
    <x v="204"/>
    <s v="Electric"/>
    <s v="Fresno Traction Co."/>
  </r>
  <r>
    <x v="13"/>
    <x v="14"/>
    <x v="143"/>
    <x v="1205"/>
    <s v="Electric"/>
    <s v="Los Angeles Railway Co"/>
  </r>
  <r>
    <x v="13"/>
    <x v="14"/>
    <x v="143"/>
    <x v="1150"/>
    <s v="Electric"/>
    <s v="Los Angeles-Pacific Co"/>
  </r>
  <r>
    <x v="13"/>
    <x v="14"/>
    <x v="143"/>
    <x v="1206"/>
    <s v="Electric"/>
    <s v="Pacific Electric Railway Co."/>
  </r>
  <r>
    <x v="13"/>
    <x v="14"/>
    <x v="143"/>
    <x v="1207"/>
    <s v="Electric"/>
    <s v="Los Angeles Internrban Railway Co."/>
  </r>
  <r>
    <x v="13"/>
    <x v="14"/>
    <x v="143"/>
    <x v="17"/>
    <s v="Electric"/>
    <s v="Los Angeles &amp; San Diego Beach Railway. "/>
  </r>
  <r>
    <x v="13"/>
    <x v="14"/>
    <x v="143"/>
    <x v="314"/>
    <s v="Steam"/>
    <s v="Los Angeles &amp; San Diego Beach Railway. "/>
  </r>
  <r>
    <x v="13"/>
    <x v="14"/>
    <x v="143"/>
    <x v="1208"/>
    <s v="Electric"/>
    <s v="Los Angeles &amp; Redondo Railway Co"/>
  </r>
  <r>
    <x v="13"/>
    <x v="14"/>
    <x v="145"/>
    <x v="39"/>
    <m/>
    <m/>
  </r>
  <r>
    <x v="13"/>
    <x v="14"/>
    <x v="454"/>
    <x v="293"/>
    <m/>
    <m/>
  </r>
  <r>
    <x v="13"/>
    <x v="14"/>
    <x v="146"/>
    <x v="1154"/>
    <m/>
    <m/>
  </r>
  <r>
    <x v="13"/>
    <x v="14"/>
    <x v="147"/>
    <x v="41"/>
    <m/>
    <m/>
  </r>
  <r>
    <x v="13"/>
    <x v="14"/>
    <x v="382"/>
    <x v="715"/>
    <m/>
    <m/>
  </r>
  <r>
    <x v="13"/>
    <x v="14"/>
    <x v="151"/>
    <x v="35"/>
    <m/>
    <m/>
  </r>
  <r>
    <x v="13"/>
    <x v="14"/>
    <x v="20"/>
    <x v="23"/>
    <m/>
    <m/>
  </r>
  <r>
    <x v="13"/>
    <x v="14"/>
    <x v="269"/>
    <x v="1209"/>
    <m/>
    <m/>
  </r>
  <r>
    <x v="13"/>
    <x v="14"/>
    <x v="152"/>
    <x v="1155"/>
    <s v="Electric"/>
    <s v="Sacramento Electric, Gas &amp; Railway Co"/>
  </r>
  <r>
    <x v="13"/>
    <x v="14"/>
    <x v="270"/>
    <x v="169"/>
    <m/>
    <m/>
  </r>
  <r>
    <x v="13"/>
    <x v="14"/>
    <x v="153"/>
    <x v="1210"/>
    <s v="Electric"/>
    <s v="San Diego Electric Railway Co"/>
  </r>
  <r>
    <x v="13"/>
    <x v="14"/>
    <x v="153"/>
    <x v="41"/>
    <s v="Electric"/>
    <s v="San Diego Southern Railway Co."/>
  </r>
  <r>
    <x v="13"/>
    <x v="14"/>
    <x v="153"/>
    <x v="808"/>
    <s v="Steam"/>
    <s v="San Diego Southern Railway Co."/>
  </r>
  <r>
    <x v="13"/>
    <x v="14"/>
    <x v="153"/>
    <x v="8"/>
    <s v="Electric"/>
    <s v="South Park &amp; East Side Railway Co. "/>
  </r>
  <r>
    <x v="13"/>
    <x v="14"/>
    <x v="154"/>
    <x v="4"/>
    <s v="Cable"/>
    <s v="California Street Cable Railroad Co"/>
  </r>
  <r>
    <x v="13"/>
    <x v="14"/>
    <x v="154"/>
    <x v="23"/>
    <s v="Electric"/>
    <s v="Coast Counties Light &amp; Power Co."/>
  </r>
  <r>
    <x v="13"/>
    <x v="14"/>
    <x v="154"/>
    <x v="566"/>
    <s v="Cable"/>
    <s v="Geary Street Park &amp; Ocean Railroad Co."/>
  </r>
  <r>
    <x v="13"/>
    <x v="14"/>
    <x v="154"/>
    <x v="362"/>
    <s v="Electric"/>
    <s v="Ocean Shore Railway Co. "/>
  </r>
  <r>
    <x v="13"/>
    <x v="14"/>
    <x v="154"/>
    <x v="1059"/>
    <m/>
    <s v="United Railroads of San Francisco.  "/>
  </r>
  <r>
    <x v="13"/>
    <x v="14"/>
    <x v="154"/>
    <x v="1146"/>
    <s v="Electric"/>
    <s v="Presidio &amp; Ferries Railroad Co"/>
  </r>
  <r>
    <x v="13"/>
    <x v="14"/>
    <x v="154"/>
    <x v="31"/>
    <s v="Electric"/>
    <s v="South San Francisco Railroad &amp; Power Co"/>
  </r>
  <r>
    <x v="13"/>
    <x v="14"/>
    <x v="154"/>
    <x v="1060"/>
    <s v="Electric"/>
    <s v="Northwestern Pacific Railroad Co"/>
  </r>
  <r>
    <x v="13"/>
    <x v="14"/>
    <x v="154"/>
    <x v="487"/>
    <s v="Steam"/>
    <s v="Northwestern Pacific Railroad Co"/>
  </r>
  <r>
    <x v="13"/>
    <x v="14"/>
    <x v="155"/>
    <x v="29"/>
    <s v="Electric"/>
    <s v="San Jose &amp; Santa Clara Railroad Co."/>
  </r>
  <r>
    <x v="13"/>
    <x v="14"/>
    <x v="155"/>
    <x v="204"/>
    <s v="Electric"/>
    <s v="San Jose Railway Co."/>
  </r>
  <r>
    <x v="13"/>
    <x v="14"/>
    <x v="155"/>
    <x v="9"/>
    <s v="Electric"/>
    <s v="San Jose &amp; Los Gatos Internrban Railway Co."/>
  </r>
  <r>
    <x v="13"/>
    <x v="14"/>
    <x v="156"/>
    <x v="45"/>
    <m/>
    <m/>
  </r>
  <r>
    <x v="13"/>
    <x v="14"/>
    <x v="157"/>
    <x v="48"/>
    <m/>
    <m/>
  </r>
  <r>
    <x v="13"/>
    <x v="14"/>
    <x v="158"/>
    <x v="5"/>
    <m/>
    <m/>
  </r>
  <r>
    <x v="13"/>
    <x v="14"/>
    <x v="160"/>
    <x v="32"/>
    <m/>
    <s v="Stockton Electric Railroad Co."/>
  </r>
  <r>
    <x v="13"/>
    <x v="14"/>
    <x v="160"/>
    <x v="52"/>
    <m/>
    <s v="Central California Traction Co."/>
  </r>
  <r>
    <x v="13"/>
    <x v="25"/>
    <x v="418"/>
    <x v="19"/>
    <m/>
    <s v="Chicago, Burlington &amp; Quincy Railroad Co."/>
  </r>
  <r>
    <x v="13"/>
    <x v="25"/>
    <x v="402"/>
    <x v="50"/>
    <m/>
    <s v="Sioux Falls Traction System."/>
  </r>
  <r>
    <x v="13"/>
    <x v="15"/>
    <x v="162"/>
    <x v="31"/>
    <m/>
    <m/>
  </r>
  <r>
    <x v="13"/>
    <x v="15"/>
    <x v="163"/>
    <x v="420"/>
    <m/>
    <m/>
  </r>
  <r>
    <x v="13"/>
    <x v="15"/>
    <x v="164"/>
    <x v="25"/>
    <m/>
    <m/>
  </r>
  <r>
    <x v="13"/>
    <x v="15"/>
    <x v="167"/>
    <x v="78"/>
    <m/>
    <m/>
  </r>
  <r>
    <x v="13"/>
    <x v="15"/>
    <x v="168"/>
    <x v="19"/>
    <m/>
    <m/>
  </r>
  <r>
    <x v="13"/>
    <x v="15"/>
    <x v="169"/>
    <x v="332"/>
    <m/>
    <m/>
  </r>
  <r>
    <x v="13"/>
    <x v="15"/>
    <x v="170"/>
    <x v="1211"/>
    <m/>
    <m/>
  </r>
  <r>
    <x v="13"/>
    <x v="15"/>
    <x v="171"/>
    <x v="1157"/>
    <m/>
    <m/>
  </r>
  <r>
    <x v="13"/>
    <x v="22"/>
    <x v="471"/>
    <x v="0"/>
    <s v="Electric"/>
    <m/>
  </r>
  <r>
    <x v="13"/>
    <x v="22"/>
    <x v="271"/>
    <x v="970"/>
    <s v="Electric"/>
    <m/>
  </r>
  <r>
    <x v="13"/>
    <x v="22"/>
    <x v="403"/>
    <x v="32"/>
    <s v="Electric"/>
    <m/>
  </r>
  <r>
    <x v="13"/>
    <x v="22"/>
    <x v="419"/>
    <x v="35"/>
    <s v="Electric"/>
    <m/>
  </r>
  <r>
    <x v="13"/>
    <x v="22"/>
    <x v="420"/>
    <x v="75"/>
    <s v="Electric"/>
    <m/>
  </r>
  <r>
    <x v="13"/>
    <x v="22"/>
    <x v="273"/>
    <x v="1212"/>
    <s v="Electric"/>
    <m/>
  </r>
  <r>
    <x v="13"/>
    <x v="22"/>
    <x v="488"/>
    <x v="20"/>
    <s v="Electric"/>
    <m/>
  </r>
  <r>
    <x v="13"/>
    <x v="22"/>
    <x v="275"/>
    <x v="1213"/>
    <s v="Electric"/>
    <m/>
  </r>
  <r>
    <x v="13"/>
    <x v="22"/>
    <x v="276"/>
    <x v="1214"/>
    <s v="Electric"/>
    <m/>
  </r>
  <r>
    <x v="13"/>
    <x v="22"/>
    <x v="277"/>
    <x v="139"/>
    <s v="Electric"/>
    <m/>
  </r>
  <r>
    <x v="13"/>
    <x v="22"/>
    <x v="278"/>
    <x v="1215"/>
    <s v="Electric"/>
    <m/>
  </r>
  <r>
    <x v="13"/>
    <x v="22"/>
    <x v="279"/>
    <x v="1216"/>
    <s v="Electric"/>
    <m/>
  </r>
  <r>
    <x v="13"/>
    <x v="22"/>
    <x v="280"/>
    <x v="25"/>
    <s v="Electric"/>
    <m/>
  </r>
  <r>
    <x v="13"/>
    <x v="22"/>
    <x v="281"/>
    <x v="14"/>
    <s v="Horse"/>
    <m/>
  </r>
  <r>
    <x v="13"/>
    <x v="22"/>
    <x v="472"/>
    <x v="56"/>
    <s v="Gasoline"/>
    <m/>
  </r>
  <r>
    <x v="13"/>
    <x v="22"/>
    <x v="282"/>
    <x v="28"/>
    <s v="Electric"/>
    <m/>
  </r>
  <r>
    <x v="13"/>
    <x v="22"/>
    <x v="283"/>
    <x v="51"/>
    <s v="Electric"/>
    <m/>
  </r>
  <r>
    <x v="13"/>
    <x v="22"/>
    <x v="473"/>
    <x v="17"/>
    <s v="Horse"/>
    <m/>
  </r>
  <r>
    <x v="13"/>
    <x v="22"/>
    <x v="284"/>
    <x v="69"/>
    <s v="Electric"/>
    <m/>
  </r>
  <r>
    <x v="13"/>
    <x v="22"/>
    <x v="443"/>
    <x v="265"/>
    <s v="Electric"/>
    <m/>
  </r>
  <r>
    <x v="13"/>
    <x v="22"/>
    <x v="501"/>
    <x v="8"/>
    <s v="Gasoline"/>
    <m/>
  </r>
  <r>
    <x v="13"/>
    <x v="22"/>
    <x v="285"/>
    <x v="69"/>
    <s v="Electric"/>
    <m/>
  </r>
  <r>
    <x v="13"/>
    <x v="22"/>
    <x v="286"/>
    <x v="8"/>
    <s v="Horse"/>
    <m/>
  </r>
  <r>
    <x v="13"/>
    <x v="13"/>
    <x v="349"/>
    <x v="81"/>
    <m/>
    <m/>
  </r>
  <r>
    <x v="13"/>
    <x v="13"/>
    <x v="367"/>
    <x v="50"/>
    <m/>
    <m/>
  </r>
  <r>
    <x v="13"/>
    <x v="13"/>
    <x v="289"/>
    <x v="31"/>
    <m/>
    <m/>
  </r>
  <r>
    <x v="13"/>
    <x v="13"/>
    <x v="138"/>
    <x v="68"/>
    <m/>
    <m/>
  </r>
  <r>
    <x v="13"/>
    <x v="13"/>
    <x v="139"/>
    <x v="29"/>
    <m/>
    <m/>
  </r>
  <r>
    <x v="13"/>
    <x v="13"/>
    <x v="404"/>
    <x v="45"/>
    <m/>
    <m/>
  </r>
  <r>
    <x v="13"/>
    <x v="13"/>
    <x v="224"/>
    <x v="33"/>
    <m/>
    <m/>
  </r>
  <r>
    <x v="13"/>
    <x v="13"/>
    <x v="335"/>
    <x v="32"/>
    <m/>
    <m/>
  </r>
  <r>
    <x v="13"/>
    <x v="1"/>
    <x v="290"/>
    <x v="1217"/>
    <m/>
    <s v="Washington, Alexandria &amp; Mt. Vernon Electric Railway Co"/>
  </r>
  <r>
    <x v="13"/>
    <x v="1"/>
    <x v="291"/>
    <x v="1218"/>
    <m/>
    <s v="Piedmont Improvement &amp; Construction Co"/>
  </r>
  <r>
    <x v="13"/>
    <x v="1"/>
    <x v="207"/>
    <x v="1159"/>
    <m/>
    <s v="Danville Street Car Co."/>
  </r>
  <r>
    <x v="13"/>
    <x v="1"/>
    <x v="292"/>
    <x v="1219"/>
    <m/>
    <s v="Hampton &amp; Old Point Railway Co."/>
  </r>
  <r>
    <x v="13"/>
    <x v="1"/>
    <x v="292"/>
    <x v="125"/>
    <m/>
    <s v="Citizens Railway, Light &amp; Power Co"/>
  </r>
  <r>
    <x v="13"/>
    <x v="1"/>
    <x v="292"/>
    <x v="1220"/>
    <m/>
    <s v="Hampton Roads Railway &amp; Electric Co."/>
  </r>
  <r>
    <x v="13"/>
    <x v="1"/>
    <x v="293"/>
    <x v="1221"/>
    <m/>
    <m/>
  </r>
  <r>
    <x v="13"/>
    <x v="1"/>
    <x v="293"/>
    <x v="1222"/>
    <m/>
    <s v="Norfolk &amp; Ocean View Railroad Co."/>
  </r>
  <r>
    <x v="13"/>
    <x v="1"/>
    <x v="293"/>
    <x v="1223"/>
    <m/>
    <s v="Norfolk &amp; Atlantic Terminal Co"/>
  </r>
  <r>
    <x v="13"/>
    <x v="1"/>
    <x v="18"/>
    <x v="1222"/>
    <m/>
    <s v="Lynchburg Traction &amp; Light Co."/>
  </r>
  <r>
    <x v="13"/>
    <x v="1"/>
    <x v="20"/>
    <x v="1224"/>
    <m/>
    <s v="Richmond Passenger &amp; Power Co."/>
  </r>
  <r>
    <x v="13"/>
    <x v="1"/>
    <x v="350"/>
    <x v="1225"/>
    <m/>
    <s v="Radford Water Power Co."/>
  </r>
  <r>
    <x v="13"/>
    <x v="1"/>
    <x v="294"/>
    <x v="1226"/>
    <m/>
    <s v="Roanoke Street Railway Co."/>
  </r>
  <r>
    <x v="13"/>
    <x v="1"/>
    <x v="295"/>
    <x v="34"/>
    <m/>
    <s v="City Street Car Co."/>
  </r>
  <r>
    <x v="13"/>
    <x v="1"/>
    <x v="421"/>
    <x v="1227"/>
    <m/>
    <s v="Bluestone Traction Co."/>
  </r>
  <r>
    <x v="13"/>
    <x v="1"/>
    <x v="444"/>
    <x v="1228"/>
    <m/>
    <s v="Great Falls &amp; Old Dominion Railroad Co."/>
  </r>
  <r>
    <x v="13"/>
    <x v="1"/>
    <x v="446"/>
    <x v="56"/>
    <m/>
    <s v="Tazewell Street Railway Co."/>
  </r>
  <r>
    <x v="13"/>
    <x v="16"/>
    <x v="422"/>
    <x v="4"/>
    <m/>
    <m/>
  </r>
  <r>
    <x v="13"/>
    <x v="16"/>
    <x v="490"/>
    <x v="31"/>
    <m/>
    <m/>
  </r>
  <r>
    <x v="13"/>
    <x v="16"/>
    <x v="423"/>
    <x v="1229"/>
    <m/>
    <m/>
  </r>
  <r>
    <x v="13"/>
    <x v="16"/>
    <x v="172"/>
    <x v="1230"/>
    <m/>
    <m/>
  </r>
  <r>
    <x v="13"/>
    <x v="16"/>
    <x v="502"/>
    <x v="28"/>
    <m/>
    <m/>
  </r>
  <r>
    <x v="13"/>
    <x v="16"/>
    <x v="296"/>
    <x v="15"/>
    <m/>
    <m/>
  </r>
  <r>
    <x v="13"/>
    <x v="16"/>
    <x v="175"/>
    <x v="1231"/>
    <m/>
    <s v="Pacific Northeast Traction"/>
  </r>
  <r>
    <x v="13"/>
    <x v="16"/>
    <x v="175"/>
    <x v="532"/>
    <m/>
    <s v="Seattle Munic St.Ry."/>
  </r>
  <r>
    <x v="13"/>
    <x v="16"/>
    <x v="455"/>
    <x v="977"/>
    <m/>
    <m/>
  </r>
  <r>
    <x v="13"/>
    <x v="16"/>
    <x v="176"/>
    <x v="1232"/>
    <m/>
    <s v="Spokane &amp; Inland"/>
  </r>
  <r>
    <x v="13"/>
    <x v="16"/>
    <x v="176"/>
    <x v="1233"/>
    <m/>
    <s v="Washingtou Water"/>
  </r>
  <r>
    <x v="13"/>
    <x v="16"/>
    <x v="177"/>
    <x v="1234"/>
    <m/>
    <s v="Pacific Traction"/>
  </r>
  <r>
    <x v="13"/>
    <x v="16"/>
    <x v="177"/>
    <x v="1071"/>
    <m/>
    <s v="Puget Sound Elec. Ry."/>
  </r>
  <r>
    <x v="13"/>
    <x v="16"/>
    <x v="177"/>
    <x v="1"/>
    <m/>
    <s v="Tacoma Ry. &amp; Pwr. Co."/>
  </r>
  <r>
    <x v="13"/>
    <x v="16"/>
    <x v="178"/>
    <x v="20"/>
    <m/>
    <m/>
  </r>
  <r>
    <x v="13"/>
    <x v="16"/>
    <x v="179"/>
    <x v="229"/>
    <m/>
    <m/>
  </r>
  <r>
    <x v="13"/>
    <x v="18"/>
    <x v="186"/>
    <x v="310"/>
    <s v="Electric"/>
    <m/>
  </r>
  <r>
    <x v="13"/>
    <x v="18"/>
    <x v="187"/>
    <x v="16"/>
    <s v="Electric"/>
    <m/>
  </r>
  <r>
    <x v="13"/>
    <x v="18"/>
    <x v="474"/>
    <x v="28"/>
    <s v="Electric"/>
    <m/>
  </r>
  <r>
    <x v="13"/>
    <x v="18"/>
    <x v="491"/>
    <x v="440"/>
    <s v="Electric"/>
    <m/>
  </r>
  <r>
    <x v="13"/>
    <x v="18"/>
    <x v="188"/>
    <x v="67"/>
    <s v="Electric"/>
    <m/>
  </r>
  <r>
    <x v="13"/>
    <x v="18"/>
    <x v="189"/>
    <x v="207"/>
    <s v="Electric"/>
    <m/>
  </r>
  <r>
    <x v="13"/>
    <x v="18"/>
    <x v="312"/>
    <x v="220"/>
    <m/>
    <s v="Green Bay Traction Co."/>
  </r>
  <r>
    <x v="13"/>
    <x v="18"/>
    <x v="447"/>
    <x v="151"/>
    <m/>
    <s v="Kenosha Electric Railway Co."/>
  </r>
  <r>
    <x v="13"/>
    <x v="18"/>
    <x v="351"/>
    <x v="16"/>
    <m/>
    <s v="Janesville Street Railway Co."/>
  </r>
  <r>
    <x v="13"/>
    <x v="18"/>
    <x v="313"/>
    <x v="1074"/>
    <m/>
    <m/>
  </r>
  <r>
    <x v="13"/>
    <x v="18"/>
    <x v="191"/>
    <x v="5"/>
    <s v="Electric"/>
    <m/>
  </r>
  <r>
    <x v="13"/>
    <x v="18"/>
    <x v="425"/>
    <x v="81"/>
    <m/>
    <s v="Maintowoc &amp; Northenern Traction Co."/>
  </r>
  <r>
    <x v="13"/>
    <x v="18"/>
    <x v="193"/>
    <x v="226"/>
    <s v="Electric"/>
    <m/>
  </r>
  <r>
    <x v="13"/>
    <x v="18"/>
    <x v="195"/>
    <x v="9"/>
    <s v="Electric"/>
    <m/>
  </r>
  <r>
    <x v="13"/>
    <x v="18"/>
    <x v="197"/>
    <x v="157"/>
    <m/>
    <m/>
  </r>
  <r>
    <x v="13"/>
    <x v="18"/>
    <x v="405"/>
    <x v="1235"/>
    <m/>
    <m/>
  </r>
  <r>
    <x v="13"/>
    <x v="18"/>
    <x v="369"/>
    <x v="31"/>
    <m/>
    <m/>
  </r>
  <r>
    <x v="13"/>
    <x v="18"/>
    <x v="199"/>
    <x v="299"/>
    <m/>
    <s v="Milwaukee Street Railway Co. "/>
  </r>
  <r>
    <x v="13"/>
    <x v="18"/>
    <x v="199"/>
    <x v="1236"/>
    <m/>
    <s v="Milwaukee Light, Heat &amp; Traction Co."/>
  </r>
  <r>
    <x v="13"/>
    <x v="18"/>
    <x v="199"/>
    <x v="416"/>
    <m/>
    <s v="Milwaukee Western Railway Co."/>
  </r>
  <r>
    <x v="14"/>
    <x v="5"/>
    <x v="44"/>
    <x v="144"/>
    <m/>
    <m/>
  </r>
  <r>
    <x v="14"/>
    <x v="5"/>
    <x v="45"/>
    <x v="1237"/>
    <m/>
    <m/>
  </r>
  <r>
    <x v="14"/>
    <x v="5"/>
    <x v="47"/>
    <x v="78"/>
    <m/>
    <m/>
  </r>
  <r>
    <x v="14"/>
    <x v="5"/>
    <x v="48"/>
    <x v="50"/>
    <m/>
    <m/>
  </r>
  <r>
    <x v="14"/>
    <x v="5"/>
    <x v="49"/>
    <x v="169"/>
    <m/>
    <m/>
  </r>
  <r>
    <x v="14"/>
    <x v="5"/>
    <x v="50"/>
    <x v="1238"/>
    <m/>
    <m/>
  </r>
  <r>
    <x v="14"/>
    <x v="5"/>
    <x v="51"/>
    <x v="50"/>
    <m/>
    <m/>
  </r>
  <r>
    <x v="14"/>
    <x v="5"/>
    <x v="52"/>
    <x v="48"/>
    <m/>
    <m/>
  </r>
  <r>
    <x v="14"/>
    <x v="5"/>
    <x v="53"/>
    <x v="809"/>
    <m/>
    <m/>
  </r>
  <r>
    <x v="14"/>
    <x v="5"/>
    <x v="54"/>
    <x v="32"/>
    <m/>
    <m/>
  </r>
  <r>
    <x v="14"/>
    <x v="7"/>
    <x v="384"/>
    <x v="20"/>
    <m/>
    <s v="Ameilia Beach Co"/>
  </r>
  <r>
    <x v="14"/>
    <x v="7"/>
    <x v="67"/>
    <x v="56"/>
    <m/>
    <s v="Fort Meade Railway Co"/>
  </r>
  <r>
    <x v="14"/>
    <x v="7"/>
    <x v="68"/>
    <x v="523"/>
    <m/>
    <s v="Jacksonville Elec Co"/>
  </r>
  <r>
    <x v="14"/>
    <x v="7"/>
    <x v="69"/>
    <x v="191"/>
    <m/>
    <s v="The Key West Elec Co"/>
  </r>
  <r>
    <x v="14"/>
    <x v="7"/>
    <x v="242"/>
    <x v="1079"/>
    <m/>
    <s v="Pensacola Elec Co"/>
  </r>
  <r>
    <x v="14"/>
    <x v="7"/>
    <x v="456"/>
    <x v="41"/>
    <m/>
    <s v="St Johns Elec Co"/>
  </r>
  <r>
    <x v="14"/>
    <x v="7"/>
    <x v="70"/>
    <x v="310"/>
    <m/>
    <s v="Tampa Elec Co"/>
  </r>
  <r>
    <x v="14"/>
    <x v="7"/>
    <x v="70"/>
    <x v="54"/>
    <m/>
    <s v="Tampa Sulphur Springs Traction"/>
  </r>
  <r>
    <x v="14"/>
    <x v="7"/>
    <x v="426"/>
    <x v="32"/>
    <m/>
    <s v="Manatee Light A Traction"/>
  </r>
  <r>
    <x v="14"/>
    <x v="2"/>
    <x v="22"/>
    <x v="1080"/>
    <s v="Electric"/>
    <m/>
  </r>
  <r>
    <x v="14"/>
    <x v="2"/>
    <x v="243"/>
    <x v="1239"/>
    <s v="Electric"/>
    <m/>
  </r>
  <r>
    <x v="14"/>
    <x v="2"/>
    <x v="23"/>
    <x v="146"/>
    <s v="Electric"/>
    <m/>
  </r>
  <r>
    <x v="14"/>
    <x v="2"/>
    <x v="29"/>
    <x v="16"/>
    <s v="Electric"/>
    <m/>
  </r>
  <r>
    <x v="14"/>
    <x v="2"/>
    <x v="244"/>
    <x v="31"/>
    <s v="Steam"/>
    <m/>
  </r>
  <r>
    <x v="14"/>
    <x v="2"/>
    <x v="244"/>
    <x v="1240"/>
    <s v="Electric"/>
    <m/>
  </r>
  <r>
    <x v="14"/>
    <x v="2"/>
    <x v="30"/>
    <x v="19"/>
    <s v="Horse"/>
    <m/>
  </r>
  <r>
    <x v="14"/>
    <x v="2"/>
    <x v="31"/>
    <x v="21"/>
    <s v="Electric"/>
    <m/>
  </r>
  <r>
    <x v="14"/>
    <x v="2"/>
    <x v="24"/>
    <x v="80"/>
    <s v="Electric"/>
    <m/>
  </r>
  <r>
    <x v="14"/>
    <x v="2"/>
    <x v="25"/>
    <x v="125"/>
    <s v="Electric"/>
    <m/>
  </r>
  <r>
    <x v="14"/>
    <x v="2"/>
    <x v="26"/>
    <x v="287"/>
    <s v="Electric"/>
    <m/>
  </r>
  <r>
    <x v="14"/>
    <x v="2"/>
    <x v="359"/>
    <x v="19"/>
    <s v="Electric"/>
    <m/>
  </r>
  <r>
    <x v="14"/>
    <x v="2"/>
    <x v="317"/>
    <x v="816"/>
    <s v="Horse"/>
    <m/>
  </r>
  <r>
    <x v="14"/>
    <x v="19"/>
    <x v="200"/>
    <x v="1241"/>
    <m/>
    <m/>
  </r>
  <r>
    <x v="14"/>
    <x v="19"/>
    <x v="297"/>
    <x v="364"/>
    <m/>
    <m/>
  </r>
  <r>
    <x v="14"/>
    <x v="19"/>
    <x v="201"/>
    <x v="277"/>
    <m/>
    <m/>
  </r>
  <r>
    <x v="14"/>
    <x v="19"/>
    <x v="298"/>
    <x v="440"/>
    <m/>
    <m/>
  </r>
  <r>
    <x v="14"/>
    <x v="19"/>
    <x v="202"/>
    <x v="1242"/>
    <m/>
    <m/>
  </r>
  <r>
    <x v="14"/>
    <x v="19"/>
    <x v="203"/>
    <x v="1243"/>
    <m/>
    <m/>
  </r>
  <r>
    <x v="14"/>
    <x v="19"/>
    <x v="314"/>
    <x v="1081"/>
    <m/>
    <m/>
  </r>
  <r>
    <x v="14"/>
    <x v="19"/>
    <x v="210"/>
    <x v="1244"/>
    <m/>
    <m/>
  </r>
  <r>
    <x v="14"/>
    <x v="19"/>
    <x v="220"/>
    <x v="842"/>
    <m/>
    <m/>
  </r>
  <r>
    <x v="14"/>
    <x v="19"/>
    <x v="221"/>
    <x v="1245"/>
    <m/>
    <m/>
  </r>
  <r>
    <x v="14"/>
    <x v="17"/>
    <x v="180"/>
    <x v="1179"/>
    <s v="Electric"/>
    <s v="Union Traction Co"/>
  </r>
  <r>
    <x v="14"/>
    <x v="17"/>
    <x v="449"/>
    <x v="19"/>
    <s v="Electric"/>
    <s v="Angola Railway &amp; Power Co."/>
  </r>
  <r>
    <x v="14"/>
    <x v="17"/>
    <x v="466"/>
    <x v="1246"/>
    <s v="Electric"/>
    <s v="Marion, Bluffton &amp; Eastern Traction Co"/>
  </r>
  <r>
    <x v="14"/>
    <x v="17"/>
    <x v="27"/>
    <x v="6"/>
    <s v="Electric"/>
    <s v="Central Indiana Lighting Co."/>
  </r>
  <r>
    <x v="14"/>
    <x v="17"/>
    <x v="208"/>
    <x v="67"/>
    <s v="Electric"/>
    <s v="The Fort Wayne &amp; Springfield Railway Co"/>
  </r>
  <r>
    <x v="14"/>
    <x v="17"/>
    <x v="503"/>
    <x v="375"/>
    <s v="Electric"/>
    <s v="St. Joseph Valley Traction Co."/>
  </r>
  <r>
    <x v="14"/>
    <x v="17"/>
    <x v="181"/>
    <x v="1180"/>
    <s v="Electric"/>
    <s v="Evansville &amp; Southern Indiana Traction Co."/>
  </r>
  <r>
    <x v="14"/>
    <x v="17"/>
    <x v="181"/>
    <x v="440"/>
    <s v="Electric"/>
    <s v="Evansville Railways Co."/>
  </r>
  <r>
    <x v="14"/>
    <x v="17"/>
    <x v="181"/>
    <x v="29"/>
    <s v="Electric"/>
    <s v="Evansville Suburban &amp; Newburg Railway Co."/>
  </r>
  <r>
    <x v="14"/>
    <x v="17"/>
    <x v="182"/>
    <x v="1181"/>
    <s v="Electric"/>
    <s v="Fort Wayne &amp; Wabash Valley Traction Co. "/>
  </r>
  <r>
    <x v="14"/>
    <x v="17"/>
    <x v="492"/>
    <x v="1192"/>
    <s v="Electric"/>
    <s v="French Lick &amp; West Baden Hallway Co"/>
  </r>
  <r>
    <x v="14"/>
    <x v="17"/>
    <x v="493"/>
    <x v="23"/>
    <s v="Electric"/>
    <s v="Gary &amp; Interurban Railway Co."/>
  </r>
  <r>
    <x v="14"/>
    <x v="17"/>
    <x v="183"/>
    <x v="1093"/>
    <s v="Electric"/>
    <s v="Indianapolis, Columbus &amp; Southern Traction Co. "/>
  </r>
  <r>
    <x v="14"/>
    <x v="17"/>
    <x v="183"/>
    <x v="1050"/>
    <s v="Electric"/>
    <s v="The Indianapolis &amp; Cincinnati Traction Co"/>
  </r>
  <r>
    <x v="14"/>
    <x v="17"/>
    <x v="467"/>
    <x v="169"/>
    <s v="Electric"/>
    <s v="Toledo &amp; Chicago Interurban Railway Co."/>
  </r>
  <r>
    <x v="14"/>
    <x v="17"/>
    <x v="305"/>
    <x v="9"/>
    <s v="Electric"/>
    <s v="Kokomo, Marion &amp; Western Traction Co. "/>
  </r>
  <r>
    <x v="14"/>
    <x v="17"/>
    <x v="468"/>
    <x v="41"/>
    <s v="Electric"/>
    <s v="Lebanon-Thornton Traction"/>
  </r>
  <r>
    <x v="14"/>
    <x v="17"/>
    <x v="191"/>
    <x v="31"/>
    <s v="Electric"/>
    <s v="Madison Light &amp; Railway Co."/>
  </r>
  <r>
    <x v="14"/>
    <x v="17"/>
    <x v="311"/>
    <x v="159"/>
    <s v="Electric"/>
    <s v="Louisville &amp; Northern Railway &amp; Lighting Co."/>
  </r>
  <r>
    <x v="14"/>
    <x v="17"/>
    <x v="226"/>
    <x v="11"/>
    <s v="Electric"/>
    <s v="Muncie &amp; Portland Traction Co"/>
  </r>
  <r>
    <x v="14"/>
    <x v="17"/>
    <x v="20"/>
    <x v="1247"/>
    <s v="Electric"/>
    <s v="Terre Haute, Indianapolis &amp; Eastern Traction Co."/>
  </r>
  <r>
    <x v="14"/>
    <x v="17"/>
    <x v="184"/>
    <x v="1248"/>
    <s v="Electric"/>
    <s v="Chicago, South Bend &amp; Northern Indiana Traction Co "/>
  </r>
  <r>
    <x v="14"/>
    <x v="17"/>
    <x v="184"/>
    <x v="166"/>
    <s v="Electric"/>
    <s v="Southern Michigan Railway Co"/>
  </r>
  <r>
    <x v="14"/>
    <x v="17"/>
    <x v="316"/>
    <x v="1183"/>
    <s v="Electric"/>
    <s v="Vincennes Traction Co."/>
  </r>
  <r>
    <x v="14"/>
    <x v="17"/>
    <x v="504"/>
    <x v="416"/>
    <s v="Electric"/>
    <s v="Winona Interurban Railway Co"/>
  </r>
  <r>
    <x v="14"/>
    <x v="21"/>
    <x v="475"/>
    <x v="144"/>
    <s v="Electric"/>
    <m/>
  </r>
  <r>
    <x v="14"/>
    <x v="21"/>
    <x v="318"/>
    <x v="31"/>
    <s v="Electric"/>
    <m/>
  </r>
  <r>
    <x v="14"/>
    <x v="21"/>
    <x v="138"/>
    <x v="143"/>
    <s v="Electric"/>
    <m/>
  </r>
  <r>
    <x v="14"/>
    <x v="21"/>
    <x v="232"/>
    <x v="1249"/>
    <s v="Electric"/>
    <m/>
  </r>
  <r>
    <x v="14"/>
    <x v="21"/>
    <x v="388"/>
    <x v="33"/>
    <s v="Electric"/>
    <m/>
  </r>
  <r>
    <x v="14"/>
    <x v="21"/>
    <x v="228"/>
    <x v="440"/>
    <s v="Electric"/>
    <m/>
  </r>
  <r>
    <x v="14"/>
    <x v="21"/>
    <x v="505"/>
    <x v="14"/>
    <s v="Electric"/>
    <m/>
  </r>
  <r>
    <x v="14"/>
    <x v="21"/>
    <x v="352"/>
    <x v="11"/>
    <s v="Electric"/>
    <m/>
  </r>
  <r>
    <x v="14"/>
    <x v="21"/>
    <x v="229"/>
    <x v="1097"/>
    <s v="Electric"/>
    <m/>
  </r>
  <r>
    <x v="14"/>
    <x v="21"/>
    <x v="389"/>
    <x v="1184"/>
    <s v="Electric"/>
    <m/>
  </r>
  <r>
    <x v="14"/>
    <x v="21"/>
    <x v="230"/>
    <x v="1185"/>
    <s v="Electric"/>
    <m/>
  </r>
  <r>
    <x v="14"/>
    <x v="21"/>
    <x v="412"/>
    <x v="171"/>
    <s v="Electric"/>
    <m/>
  </r>
  <r>
    <x v="14"/>
    <x v="21"/>
    <x v="233"/>
    <x v="19"/>
    <s v="Electric"/>
    <m/>
  </r>
  <r>
    <x v="14"/>
    <x v="21"/>
    <x v="234"/>
    <x v="21"/>
    <s v="Electric"/>
    <m/>
  </r>
  <r>
    <x v="14"/>
    <x v="21"/>
    <x v="235"/>
    <x v="8"/>
    <s v="Electric"/>
    <m/>
  </r>
  <r>
    <x v="14"/>
    <x v="21"/>
    <x v="319"/>
    <x v="188"/>
    <s v="Electric"/>
    <m/>
  </r>
  <r>
    <x v="14"/>
    <x v="21"/>
    <x v="236"/>
    <x v="32"/>
    <s v="Electric"/>
    <m/>
  </r>
  <r>
    <x v="14"/>
    <x v="21"/>
    <x v="390"/>
    <x v="144"/>
    <s v="Electric"/>
    <m/>
  </r>
  <r>
    <x v="14"/>
    <x v="21"/>
    <x v="237"/>
    <x v="5"/>
    <s v="Electric"/>
    <m/>
  </r>
  <r>
    <x v="14"/>
    <x v="21"/>
    <x v="231"/>
    <x v="220"/>
    <s v="Electric"/>
    <m/>
  </r>
  <r>
    <x v="14"/>
    <x v="21"/>
    <x v="231"/>
    <x v="16"/>
    <s v="Gasoline"/>
    <m/>
  </r>
  <r>
    <x v="14"/>
    <x v="21"/>
    <x v="320"/>
    <x v="20"/>
    <s v="Electric"/>
    <m/>
  </r>
  <r>
    <x v="14"/>
    <x v="21"/>
    <x v="238"/>
    <x v="74"/>
    <s v="Electric"/>
    <m/>
  </r>
  <r>
    <x v="14"/>
    <x v="21"/>
    <x v="238"/>
    <x v="67"/>
    <s v="Steam"/>
    <m/>
  </r>
  <r>
    <x v="14"/>
    <x v="4"/>
    <x v="37"/>
    <x v="50"/>
    <m/>
    <m/>
  </r>
  <r>
    <x v="14"/>
    <x v="4"/>
    <x v="429"/>
    <x v="66"/>
    <m/>
    <m/>
  </r>
  <r>
    <x v="14"/>
    <x v="4"/>
    <x v="321"/>
    <x v="28"/>
    <m/>
    <m/>
  </r>
  <r>
    <x v="14"/>
    <x v="4"/>
    <x v="372"/>
    <x v="654"/>
    <m/>
    <s v="Lexington &amp; Interurban Railways Co"/>
  </r>
  <r>
    <x v="14"/>
    <x v="4"/>
    <x v="339"/>
    <x v="87"/>
    <m/>
    <s v="Louisville &amp; Eastern Railroad Co"/>
  </r>
  <r>
    <x v="14"/>
    <x v="4"/>
    <x v="339"/>
    <x v="169"/>
    <m/>
    <s v="Indianapolis &amp; Louisville Traction Co"/>
  </r>
  <r>
    <x v="14"/>
    <x v="4"/>
    <x v="339"/>
    <x v="726"/>
    <s v="Electric"/>
    <s v="LOUISVILLE STREET RAILWAY SYSTEM"/>
  </r>
  <r>
    <x v="14"/>
    <x v="4"/>
    <x v="340"/>
    <x v="151"/>
    <m/>
    <m/>
  </r>
  <r>
    <x v="14"/>
    <x v="4"/>
    <x v="341"/>
    <x v="23"/>
    <m/>
    <m/>
  </r>
  <r>
    <x v="14"/>
    <x v="4"/>
    <x v="342"/>
    <x v="114"/>
    <m/>
    <m/>
  </r>
  <r>
    <x v="14"/>
    <x v="4"/>
    <x v="457"/>
    <x v="20"/>
    <m/>
    <m/>
  </r>
  <r>
    <x v="14"/>
    <x v="10"/>
    <x v="290"/>
    <x v="21"/>
    <m/>
    <s v="Alexandria Electric Railways Co."/>
  </r>
  <r>
    <x v="14"/>
    <x v="10"/>
    <x v="79"/>
    <x v="1250"/>
    <m/>
    <s v="Baton Rouge Electric Co."/>
  </r>
  <r>
    <x v="14"/>
    <x v="10"/>
    <x v="78"/>
    <x v="41"/>
    <m/>
    <s v="Lake Charles Railway, Light &amp; Water Works Co."/>
  </r>
  <r>
    <x v="14"/>
    <x v="10"/>
    <x v="458"/>
    <x v="41"/>
    <m/>
    <s v="Monroe St. Railway"/>
  </r>
  <r>
    <x v="14"/>
    <x v="10"/>
    <x v="76"/>
    <x v="727"/>
    <m/>
    <s v="New Orleans Railway &amp; Light Co."/>
  </r>
  <r>
    <x v="14"/>
    <x v="10"/>
    <x v="76"/>
    <x v="28"/>
    <m/>
    <s v="Algiers Railway &amp; Lighting Co."/>
  </r>
  <r>
    <x v="14"/>
    <x v="10"/>
    <x v="77"/>
    <x v="69"/>
    <m/>
    <s v="Shreveport Traction Co."/>
  </r>
  <r>
    <x v="14"/>
    <x v="10"/>
    <x v="77"/>
    <x v="626"/>
    <m/>
    <s v="Shreveport Suburban Railroad Co."/>
  </r>
  <r>
    <x v="14"/>
    <x v="8"/>
    <x v="73"/>
    <x v="1251"/>
    <s v="Electric"/>
    <s v="The United Railways &amp; Electric Co. of Baltimore"/>
  </r>
  <r>
    <x v="14"/>
    <x v="8"/>
    <x v="73"/>
    <x v="67"/>
    <s v="Electric"/>
    <s v="Maryland Electric Railways Co."/>
  </r>
  <r>
    <x v="14"/>
    <x v="8"/>
    <x v="73"/>
    <x v="1252"/>
    <s v="Electric"/>
    <s v="Baltimore, Halethorpe &amp; Elkridge Railway Co"/>
  </r>
  <r>
    <x v="14"/>
    <x v="8"/>
    <x v="73"/>
    <x v="17"/>
    <s v="Electric"/>
    <s v="The Lorraine Electric Railway"/>
  </r>
  <r>
    <x v="14"/>
    <x v="8"/>
    <x v="73"/>
    <x v="41"/>
    <s v="Electric"/>
    <s v="Baltimore &amp; Ohio Railroad Co."/>
  </r>
  <r>
    <x v="14"/>
    <x v="8"/>
    <x v="391"/>
    <x v="40"/>
    <s v="Electric"/>
    <s v="The Baltimore &amp; Bel Air Electric Railway Co"/>
  </r>
  <r>
    <x v="14"/>
    <x v="8"/>
    <x v="75"/>
    <x v="6"/>
    <s v="Electric"/>
    <s v="Cumberland Electric Railway Co"/>
  </r>
  <r>
    <x v="14"/>
    <x v="8"/>
    <x v="75"/>
    <x v="29"/>
    <s v="Electric"/>
    <s v="Cumberland &amp; Westernport Electric Railway Co."/>
  </r>
  <r>
    <x v="14"/>
    <x v="8"/>
    <x v="246"/>
    <x v="173"/>
    <s v="Electric"/>
    <s v="Frederick Railroad Co."/>
  </r>
  <r>
    <x v="14"/>
    <x v="8"/>
    <x v="246"/>
    <x v="25"/>
    <s v="Electric"/>
    <s v="Myersville &amp; Catoctin Railway Co"/>
  </r>
  <r>
    <x v="14"/>
    <x v="8"/>
    <x v="247"/>
    <x v="290"/>
    <s v="Electric"/>
    <s v="Hagerstown Railway Co"/>
  </r>
  <r>
    <x v="14"/>
    <x v="8"/>
    <x v="450"/>
    <x v="1253"/>
    <s v="Electric"/>
    <s v="Kensington Railway Co"/>
  </r>
  <r>
    <x v="14"/>
    <x v="9"/>
    <x v="32"/>
    <x v="19"/>
    <m/>
    <m/>
  </r>
  <r>
    <x v="14"/>
    <x v="9"/>
    <x v="32"/>
    <x v="9"/>
    <m/>
    <m/>
  </r>
  <r>
    <x v="14"/>
    <x v="9"/>
    <x v="32"/>
    <x v="1254"/>
    <m/>
    <m/>
  </r>
  <r>
    <x v="14"/>
    <x v="9"/>
    <x v="32"/>
    <x v="1001"/>
    <m/>
    <m/>
  </r>
  <r>
    <x v="14"/>
    <x v="9"/>
    <x v="32"/>
    <x v="1"/>
    <m/>
    <m/>
  </r>
  <r>
    <x v="14"/>
    <x v="9"/>
    <x v="32"/>
    <x v="1255"/>
    <m/>
    <m/>
  </r>
  <r>
    <x v="14"/>
    <x v="9"/>
    <x v="32"/>
    <x v="18"/>
    <m/>
    <m/>
  </r>
  <r>
    <x v="14"/>
    <x v="9"/>
    <x v="32"/>
    <x v="547"/>
    <m/>
    <m/>
  </r>
  <r>
    <x v="14"/>
    <x v="9"/>
    <x v="32"/>
    <x v="603"/>
    <m/>
    <m/>
  </r>
  <r>
    <x v="14"/>
    <x v="9"/>
    <x v="32"/>
    <x v="1099"/>
    <m/>
    <m/>
  </r>
  <r>
    <x v="14"/>
    <x v="9"/>
    <x v="32"/>
    <x v="11"/>
    <m/>
    <m/>
  </r>
  <r>
    <x v="14"/>
    <x v="9"/>
    <x v="32"/>
    <x v="50"/>
    <m/>
    <m/>
  </r>
  <r>
    <x v="14"/>
    <x v="9"/>
    <x v="32"/>
    <x v="41"/>
    <m/>
    <m/>
  </r>
  <r>
    <x v="14"/>
    <x v="9"/>
    <x v="32"/>
    <x v="1256"/>
    <m/>
    <m/>
  </r>
  <r>
    <x v="14"/>
    <x v="9"/>
    <x v="32"/>
    <x v="28"/>
    <m/>
    <m/>
  </r>
  <r>
    <x v="14"/>
    <x v="9"/>
    <x v="32"/>
    <x v="1103"/>
    <m/>
    <m/>
  </r>
  <r>
    <x v="14"/>
    <x v="9"/>
    <x v="32"/>
    <x v="23"/>
    <m/>
    <m/>
  </r>
  <r>
    <x v="14"/>
    <x v="9"/>
    <x v="32"/>
    <x v="34"/>
    <m/>
    <m/>
  </r>
  <r>
    <x v="14"/>
    <x v="9"/>
    <x v="32"/>
    <x v="41"/>
    <m/>
    <m/>
  </r>
  <r>
    <x v="14"/>
    <x v="9"/>
    <x v="32"/>
    <x v="146"/>
    <m/>
    <m/>
  </r>
  <r>
    <x v="14"/>
    <x v="9"/>
    <x v="32"/>
    <x v="293"/>
    <m/>
    <m/>
  </r>
  <r>
    <x v="14"/>
    <x v="9"/>
    <x v="32"/>
    <x v="181"/>
    <m/>
    <m/>
  </r>
  <r>
    <x v="14"/>
    <x v="3"/>
    <x v="32"/>
    <x v="16"/>
    <m/>
    <s v="Hannibal Railway Co."/>
  </r>
  <r>
    <x v="14"/>
    <x v="3"/>
    <x v="459"/>
    <x v="294"/>
    <m/>
    <s v="Joplin &amp; Pittsburg Railway Co."/>
  </r>
  <r>
    <x v="14"/>
    <x v="3"/>
    <x v="33"/>
    <x v="1105"/>
    <m/>
    <s v="Kansas City Railway &amp; Light Co."/>
  </r>
  <r>
    <x v="14"/>
    <x v="3"/>
    <x v="33"/>
    <x v="416"/>
    <m/>
    <s v="The Kansas City, Lawrence k Topeka Railway Co."/>
  </r>
  <r>
    <x v="14"/>
    <x v="3"/>
    <x v="33"/>
    <x v="21"/>
    <m/>
    <s v="Kansas City, Lawrence &amp; Topeka Electric Railroad Co"/>
  </r>
  <r>
    <x v="14"/>
    <x v="3"/>
    <x v="33"/>
    <x v="67"/>
    <m/>
    <s v="The Missouri &amp; Kansas Internrban Railway Co."/>
  </r>
  <r>
    <x v="14"/>
    <x v="3"/>
    <x v="33"/>
    <x v="23"/>
    <m/>
    <s v="Ozarks"/>
  </r>
  <r>
    <x v="14"/>
    <x v="3"/>
    <x v="33"/>
    <x v="41"/>
    <m/>
    <s v="Blue Valley Railway."/>
  </r>
  <r>
    <x v="14"/>
    <x v="3"/>
    <x v="344"/>
    <x v="1257"/>
    <m/>
    <m/>
  </r>
  <r>
    <x v="14"/>
    <x v="3"/>
    <x v="323"/>
    <x v="375"/>
    <m/>
    <s v="St Joseph Railway, Light, Heat &amp; Power Co."/>
  </r>
  <r>
    <x v="14"/>
    <x v="3"/>
    <x v="324"/>
    <x v="330"/>
    <m/>
    <s v="Southwest Missouri Electric Railway Co"/>
  </r>
  <r>
    <x v="14"/>
    <x v="3"/>
    <x v="250"/>
    <x v="33"/>
    <m/>
    <s v="Sedalia Light And Traction Co."/>
  </r>
  <r>
    <x v="14"/>
    <x v="3"/>
    <x v="224"/>
    <x v="532"/>
    <m/>
    <s v="Springfield Railway &amp; Light Co."/>
  </r>
  <r>
    <x v="14"/>
    <x v="3"/>
    <x v="325"/>
    <x v="48"/>
    <m/>
    <s v="Cape Girardeau &amp; Jackson Railroad Co."/>
  </r>
  <r>
    <x v="14"/>
    <x v="3"/>
    <x v="361"/>
    <x v="17"/>
    <m/>
    <s v="Carrollton Electric Railway Co."/>
  </r>
  <r>
    <x v="14"/>
    <x v="3"/>
    <x v="373"/>
    <x v="571"/>
    <m/>
    <s v="St. Francis County Electric Railroad Co."/>
  </r>
  <r>
    <x v="14"/>
    <x v="3"/>
    <x v="393"/>
    <x v="31"/>
    <m/>
    <s v="Missouri Water, Light &amp; Traction Co."/>
  </r>
  <r>
    <x v="14"/>
    <x v="3"/>
    <x v="477"/>
    <x v="87"/>
    <m/>
    <s v="The Mexico, Santa Fe &amp; Perry Traction Co."/>
  </r>
  <r>
    <x v="14"/>
    <x v="3"/>
    <x v="478"/>
    <x v="31"/>
    <m/>
    <s v="Cassville &amp; W’estern Railway Co."/>
  </r>
  <r>
    <x v="14"/>
    <x v="3"/>
    <x v="479"/>
    <x v="35"/>
    <m/>
    <s v="Excelsior Springs &amp; Suburban Railway Co"/>
  </r>
  <r>
    <x v="14"/>
    <x v="26"/>
    <x v="432"/>
    <x v="17"/>
    <s v="Electric"/>
    <s v="State of North Dakota Electric Railway"/>
  </r>
  <r>
    <x v="14"/>
    <x v="26"/>
    <x v="433"/>
    <x v="5"/>
    <s v="Electric"/>
    <s v="Fargo &amp; Moorhead Street Railway Co."/>
  </r>
  <r>
    <x v="14"/>
    <x v="26"/>
    <x v="480"/>
    <x v="35"/>
    <s v="Electric"/>
    <s v="Grand Forks Transit Co"/>
  </r>
  <r>
    <x v="14"/>
    <x v="0"/>
    <x v="451"/>
    <x v="25"/>
    <m/>
    <s v="Five Mile Beach Electric Railway Co."/>
  </r>
  <r>
    <x v="14"/>
    <x v="0"/>
    <x v="0"/>
    <x v="1258"/>
    <m/>
    <s v="Altantic Coast Electric Railroad"/>
  </r>
  <r>
    <x v="14"/>
    <x v="0"/>
    <x v="0"/>
    <x v="600"/>
    <m/>
    <s v="Seashore Electric Railway Co"/>
  </r>
  <r>
    <x v="14"/>
    <x v="0"/>
    <x v="0"/>
    <x v="214"/>
    <m/>
    <s v="Asbury Park &amp; Sea Glet Railroad"/>
  </r>
  <r>
    <x v="14"/>
    <x v="0"/>
    <x v="1"/>
    <x v="19"/>
    <m/>
    <s v="Central Passenger Railway Co."/>
  </r>
  <r>
    <x v="14"/>
    <x v="0"/>
    <x v="1"/>
    <x v="420"/>
    <m/>
    <s v="West Jersey &amp; Seashore R. R Co"/>
  </r>
  <r>
    <x v="14"/>
    <x v="0"/>
    <x v="1"/>
    <x v="1259"/>
    <m/>
    <s v="Altantic City &amp; suburbian Traction"/>
  </r>
  <r>
    <x v="14"/>
    <x v="0"/>
    <x v="252"/>
    <x v="1260"/>
    <m/>
    <s v="The Bridgeton &amp; Milliville Traction Co"/>
  </r>
  <r>
    <x v="14"/>
    <x v="0"/>
    <x v="4"/>
    <x v="1261"/>
    <m/>
    <s v="Ocrean Street Passenger Railway Co."/>
  </r>
  <r>
    <x v="14"/>
    <x v="0"/>
    <x v="4"/>
    <x v="1262"/>
    <m/>
    <s v="Cape May, Delaware Bay &amp; Sewell's Point Railroad"/>
  </r>
  <r>
    <x v="14"/>
    <x v="0"/>
    <x v="362"/>
    <x v="1263"/>
    <m/>
    <s v="The New Jersey &amp; Hudson River Railway &amp; Ferry Co"/>
  </r>
  <r>
    <x v="14"/>
    <x v="0"/>
    <x v="254"/>
    <x v="19"/>
    <m/>
    <s v="Hoboken Maunfacturers Railroads Co."/>
  </r>
  <r>
    <x v="14"/>
    <x v="0"/>
    <x v="8"/>
    <x v="80"/>
    <m/>
    <s v="Jersey Central Tracation Co"/>
  </r>
  <r>
    <x v="14"/>
    <x v="0"/>
    <x v="353"/>
    <x v="1264"/>
    <m/>
    <s v="Long Branch Electric Railway Co."/>
  </r>
  <r>
    <x v="14"/>
    <x v="0"/>
    <x v="374"/>
    <x v="166"/>
    <m/>
    <s v="Barllingten County Traction Co"/>
  </r>
  <r>
    <x v="14"/>
    <x v="0"/>
    <x v="10"/>
    <x v="857"/>
    <m/>
    <s v="Mount Holly Street Rilway"/>
  </r>
  <r>
    <x v="14"/>
    <x v="0"/>
    <x v="7"/>
    <x v="1112"/>
    <m/>
    <s v="Public Service Corporation of New Jersey"/>
  </r>
  <r>
    <x v="14"/>
    <x v="0"/>
    <x v="327"/>
    <x v="16"/>
    <m/>
    <s v="Ocrean City Electric Railway Co."/>
  </r>
  <r>
    <x v="14"/>
    <x v="0"/>
    <x v="327"/>
    <x v="1113"/>
    <m/>
    <s v="Burnswick Traction Co"/>
  </r>
  <r>
    <x v="14"/>
    <x v="0"/>
    <x v="12"/>
    <x v="17"/>
    <m/>
    <s v="Orange Mountain Traction cO"/>
  </r>
  <r>
    <x v="14"/>
    <x v="0"/>
    <x v="14"/>
    <x v="948"/>
    <m/>
    <s v="Phillpsburg Horse Car Railraod Co"/>
  </r>
  <r>
    <x v="14"/>
    <x v="0"/>
    <x v="258"/>
    <x v="41"/>
    <m/>
    <s v="Atlantic Highland, Red Bank &amp; Long Branch Electric Railway Co."/>
  </r>
  <r>
    <x v="14"/>
    <x v="0"/>
    <x v="16"/>
    <x v="155"/>
    <m/>
    <s v="Hudson River Traction Co"/>
  </r>
  <r>
    <x v="14"/>
    <x v="0"/>
    <x v="17"/>
    <x v="173"/>
    <m/>
    <s v="Trenton Street Railway Co"/>
  </r>
  <r>
    <x v="14"/>
    <x v="0"/>
    <x v="17"/>
    <x v="862"/>
    <m/>
    <s v="Meror County Traction Co"/>
  </r>
  <r>
    <x v="14"/>
    <x v="0"/>
    <x v="17"/>
    <x v="23"/>
    <m/>
    <s v="Trenton Lawreacvlle &amp; Prlnenton Railroad Co"/>
  </r>
  <r>
    <x v="14"/>
    <x v="0"/>
    <x v="17"/>
    <x v="173"/>
    <m/>
    <s v="New Jensey &amp; Penneyliania Traction Co"/>
  </r>
  <r>
    <x v="14"/>
    <x v="0"/>
    <x v="17"/>
    <x v="1265"/>
    <m/>
    <s v="Trenton &amp; New Brunwich Railroad"/>
  </r>
  <r>
    <x v="14"/>
    <x v="0"/>
    <x v="17"/>
    <x v="9"/>
    <m/>
    <s v="New Jersey Short Line Railroad"/>
  </r>
  <r>
    <x v="14"/>
    <x v="0"/>
    <x v="17"/>
    <x v="852"/>
    <m/>
    <s v="camden &amp; Trenton Railway"/>
  </r>
  <r>
    <x v="14"/>
    <x v="0"/>
    <x v="17"/>
    <x v="19"/>
    <m/>
    <s v="Trenton, Lakewood &amp; Altantic Railway"/>
  </r>
  <r>
    <x v="14"/>
    <x v="0"/>
    <x v="462"/>
    <x v="25"/>
    <m/>
    <s v="Easton &amp; Wahinton Traction CO"/>
  </r>
  <r>
    <x v="14"/>
    <x v="11"/>
    <x v="28"/>
    <x v="1266"/>
    <s v="Electric"/>
    <s v="United Traction Co."/>
  </r>
  <r>
    <x v="14"/>
    <x v="11"/>
    <x v="81"/>
    <x v="1267"/>
    <s v="Electric"/>
    <s v="Auburn &amp; Syracuse Electric Railroad Co. "/>
  </r>
  <r>
    <x v="14"/>
    <x v="11"/>
    <x v="81"/>
    <x v="1268"/>
    <s v="Electric"/>
    <s v="Auburn &amp; Northern Electric Railroad Co. "/>
  </r>
  <r>
    <x v="14"/>
    <x v="11"/>
    <x v="82"/>
    <x v="50"/>
    <s v="Electric"/>
    <s v="Babylon Railroad Co."/>
  </r>
  <r>
    <x v="14"/>
    <x v="11"/>
    <x v="345"/>
    <x v="23"/>
    <s v="Electric"/>
    <s v="Eastern New York Railroad Co. "/>
  </r>
  <r>
    <x v="14"/>
    <x v="11"/>
    <x v="83"/>
    <x v="1269"/>
    <s v="Electric"/>
    <s v="Binghamton Railroad Co. "/>
  </r>
  <r>
    <x v="14"/>
    <x v="11"/>
    <x v="85"/>
    <x v="1193"/>
    <s v="Electric"/>
    <s v="International Traction Co."/>
  </r>
  <r>
    <x v="14"/>
    <x v="11"/>
    <x v="85"/>
    <x v="269"/>
    <s v="Electric"/>
    <s v="Buffalo Southern Railway Co."/>
  </r>
  <r>
    <x v="14"/>
    <x v="11"/>
    <x v="85"/>
    <x v="1270"/>
    <s v="Electric"/>
    <s v="Buffalo &amp; Lake Erie Traction Co."/>
  </r>
  <r>
    <x v="14"/>
    <x v="11"/>
    <x v="85"/>
    <x v="953"/>
    <s v="Electric"/>
    <s v="Buffalo &amp; Depew Railway Co. "/>
  </r>
  <r>
    <x v="14"/>
    <x v="11"/>
    <x v="376"/>
    <x v="25"/>
    <s v="Electric"/>
    <s v="Catskill Traction Co. "/>
  </r>
  <r>
    <x v="14"/>
    <x v="11"/>
    <x v="260"/>
    <x v="749"/>
    <s v="Electric"/>
    <s v="The Cohoes City Railway Co."/>
  </r>
  <r>
    <x v="14"/>
    <x v="11"/>
    <x v="346"/>
    <x v="216"/>
    <s v="Electric"/>
    <s v="Corning &amp; Painted Street Railway"/>
  </r>
  <r>
    <x v="14"/>
    <x v="11"/>
    <x v="88"/>
    <x v="1"/>
    <s v="Electric"/>
    <s v="Cortland County Traction Co."/>
  </r>
  <r>
    <x v="14"/>
    <x v="11"/>
    <x v="90"/>
    <x v="684"/>
    <s v="Electric"/>
    <s v="Elmira Water, Light &amp; Railroad Co."/>
  </r>
  <r>
    <x v="14"/>
    <x v="11"/>
    <x v="90"/>
    <x v="1271"/>
    <s v="Electric"/>
    <s v="The West Side Railroad Co. "/>
  </r>
  <r>
    <x v="14"/>
    <x v="11"/>
    <x v="90"/>
    <x v="1255"/>
    <s v="Electric"/>
    <s v="Elminra &amp; Seneca Lake Railway Co."/>
  </r>
  <r>
    <x v="14"/>
    <x v="11"/>
    <x v="91"/>
    <x v="677"/>
    <s v="Electric"/>
    <s v="Fishkill Electric Railway Co. "/>
  </r>
  <r>
    <x v="14"/>
    <x v="11"/>
    <x v="261"/>
    <x v="346"/>
    <s v="Electric"/>
    <s v="Geneva, Seneca Falls &amp; Auburn Railroad Inc."/>
  </r>
  <r>
    <x v="14"/>
    <x v="11"/>
    <x v="463"/>
    <x v="485"/>
    <s v="Electric"/>
    <s v="Glen Cove Railroad Co."/>
  </r>
  <r>
    <x v="14"/>
    <x v="11"/>
    <x v="95"/>
    <x v="1272"/>
    <s v="Electric"/>
    <s v="Hudson Valley Railway"/>
  </r>
  <r>
    <x v="14"/>
    <x v="11"/>
    <x v="96"/>
    <x v="1273"/>
    <s v="Electric"/>
    <s v="Fonda, Johnstown &amp; Gloversville Railroad Co."/>
  </r>
  <r>
    <x v="14"/>
    <x v="11"/>
    <x v="96"/>
    <x v="1274"/>
    <s v="Electric"/>
    <s v="The Aldrondack Lakes' Traction Co.4.65"/>
  </r>
  <r>
    <x v="14"/>
    <x v="11"/>
    <x v="366"/>
    <x v="121"/>
    <s v="Electric"/>
    <s v="Lima &amp; Honeoye Falls Electric Light &amp; Railroad"/>
  </r>
  <r>
    <x v="14"/>
    <x v="11"/>
    <x v="262"/>
    <x v="1120"/>
    <s v="Electric"/>
    <s v="Bennington &amp; Hoosick Valley Railway Co."/>
  </r>
  <r>
    <x v="14"/>
    <x v="11"/>
    <x v="97"/>
    <x v="381"/>
    <s v="Electric"/>
    <s v="Hornel Traction Co."/>
  </r>
  <r>
    <x v="14"/>
    <x v="11"/>
    <x v="99"/>
    <x v="629"/>
    <s v="Electric"/>
    <s v="Huntington Railroad Co."/>
  </r>
  <r>
    <x v="14"/>
    <x v="11"/>
    <x v="100"/>
    <x v="144"/>
    <s v="Electric"/>
    <s v="Ithaca Street Railway Co."/>
  </r>
  <r>
    <x v="14"/>
    <x v="11"/>
    <x v="101"/>
    <x v="1122"/>
    <s v="Electric"/>
    <s v="The Jamestown Street Railway Co."/>
  </r>
  <r>
    <x v="14"/>
    <x v="11"/>
    <x v="101"/>
    <x v="1195"/>
    <s v="Electric"/>
    <s v="Chautauqua Traction Co."/>
  </r>
  <r>
    <x v="14"/>
    <x v="11"/>
    <x v="101"/>
    <x v="67"/>
    <s v="Electric"/>
    <s v="Warreu &amp; Jamestown Street Railway Co. "/>
  </r>
  <r>
    <x v="14"/>
    <x v="11"/>
    <x v="452"/>
    <x v="1020"/>
    <s v="Electric"/>
    <s v="Long Island Electric Railway Co. "/>
  </r>
  <r>
    <x v="14"/>
    <x v="11"/>
    <x v="464"/>
    <x v="1021"/>
    <s v="Electric"/>
    <s v="Keeseville, Ausable, Chasm &amp; Lake Chaplain Railroad"/>
  </r>
  <r>
    <x v="14"/>
    <x v="11"/>
    <x v="102"/>
    <x v="1275"/>
    <s v="Electric"/>
    <s v="Kingston Consolidated Railroad Co."/>
  </r>
  <r>
    <x v="14"/>
    <x v="11"/>
    <x v="263"/>
    <x v="466"/>
    <s v="Electric"/>
    <s v="Lewiston &amp; Yongston Frontier Railroad Co."/>
  </r>
  <r>
    <x v="14"/>
    <x v="11"/>
    <x v="106"/>
    <x v="683"/>
    <s v="Electric"/>
    <s v="New York &amp; Queens County Railway Co. "/>
  </r>
  <r>
    <x v="14"/>
    <x v="11"/>
    <x v="106"/>
    <x v="1276"/>
    <s v="Electric"/>
    <s v="Long Island Consolidated Electrical Co."/>
  </r>
  <r>
    <x v="14"/>
    <x v="11"/>
    <x v="106"/>
    <x v="1277"/>
    <s v="Electric"/>
    <s v="Long Island Railroad Co. "/>
  </r>
  <r>
    <x v="14"/>
    <x v="11"/>
    <x v="506"/>
    <x v="1278"/>
    <s v="Electric"/>
    <s v="Marcellus &amp; Otisco Lake Railway"/>
  </r>
  <r>
    <x v="14"/>
    <x v="11"/>
    <x v="107"/>
    <x v="536"/>
    <s v="Electric"/>
    <s v="The Wallkill Transit"/>
  </r>
  <r>
    <x v="14"/>
    <x v="11"/>
    <x v="494"/>
    <x v="314"/>
    <s v="Electric"/>
    <s v="New York &amp; North Shore Traction Co. "/>
  </r>
  <r>
    <x v="14"/>
    <x v="11"/>
    <x v="7"/>
    <x v="537"/>
    <s v="Electric"/>
    <s v="Newark &amp; Marion Railway Co. "/>
  </r>
  <r>
    <x v="14"/>
    <x v="11"/>
    <x v="109"/>
    <x v="876"/>
    <s v="Electric"/>
    <s v="Orange County Tracction Co."/>
  </r>
  <r>
    <x v="14"/>
    <x v="11"/>
    <x v="332"/>
    <x v="1279"/>
    <s v="Electric"/>
    <s v="New Paltz, Highland &amp; Poughkeepsie Traction Co."/>
  </r>
  <r>
    <x v="14"/>
    <x v="11"/>
    <x v="111"/>
    <x v="1280"/>
    <s v="Electric"/>
    <s v="Interborough Rapid Transit Co. "/>
  </r>
  <r>
    <x v="14"/>
    <x v="11"/>
    <x v="111"/>
    <x v="1281"/>
    <s v="Electric"/>
    <s v="Bleeker Street &amp; Fulton Ferry R. R. Co."/>
  </r>
  <r>
    <x v="14"/>
    <x v="11"/>
    <x v="111"/>
    <x v="22"/>
    <s v="Electric"/>
    <s v="Broadway &amp; Seventh Ave R. R. Co."/>
  </r>
  <r>
    <x v="14"/>
    <x v="11"/>
    <x v="111"/>
    <x v="16"/>
    <s v="Electric"/>
    <s v="The Central Crosstown Railroad Co. "/>
  </r>
  <r>
    <x v="14"/>
    <x v="11"/>
    <x v="111"/>
    <x v="1282"/>
    <s v="Electric"/>
    <s v="Christopher &amp; Tenth St. R. R. Co."/>
  </r>
  <r>
    <x v="14"/>
    <x v="11"/>
    <x v="111"/>
    <x v="22"/>
    <s v="Electric"/>
    <s v="Eighth Ave. R. R. Co."/>
  </r>
  <r>
    <x v="14"/>
    <x v="11"/>
    <x v="111"/>
    <x v="1283"/>
    <s v="Electric"/>
    <s v="42nd St. &amp; Grand St Ferry R. R. Co."/>
  </r>
  <r>
    <x v="14"/>
    <x v="11"/>
    <x v="111"/>
    <x v="1026"/>
    <s v="Electric"/>
    <s v="23rd Street Ry. Co."/>
  </r>
  <r>
    <x v="14"/>
    <x v="11"/>
    <x v="111"/>
    <x v="1198"/>
    <s v="Electric"/>
    <s v="New York &amp; Harlem R. R. Co."/>
  </r>
  <r>
    <x v="14"/>
    <x v="11"/>
    <x v="111"/>
    <x v="69"/>
    <s v="Electric"/>
    <s v="Ninth Avenue R. R. Co."/>
  </r>
  <r>
    <x v="14"/>
    <x v="11"/>
    <x v="111"/>
    <x v="78"/>
    <s v="Electric"/>
    <s v="Sixth Avenue R. R. Co."/>
  </r>
  <r>
    <x v="14"/>
    <x v="11"/>
    <x v="111"/>
    <x v="1284"/>
    <s v="Electric"/>
    <s v="Second Avenue R. R. Co. "/>
  </r>
  <r>
    <x v="14"/>
    <x v="11"/>
    <x v="111"/>
    <x v="1200"/>
    <s v="Electric"/>
    <s v="Third Ave. R. R. Co."/>
  </r>
  <r>
    <x v="14"/>
    <x v="11"/>
    <x v="111"/>
    <x v="905"/>
    <s v="Electric"/>
    <s v="Mid-crosstown Railway Co. "/>
  </r>
  <r>
    <x v="14"/>
    <x v="11"/>
    <x v="111"/>
    <x v="1285"/>
    <s v="Electric"/>
    <s v="Metropolitan Street Railway Co."/>
  </r>
  <r>
    <x v="14"/>
    <x v="11"/>
    <x v="111"/>
    <x v="186"/>
    <s v="Electric"/>
    <s v="Eighth Ave. R. R. Co."/>
  </r>
  <r>
    <x v="14"/>
    <x v="11"/>
    <x v="111"/>
    <x v="1286"/>
    <s v="Electric"/>
    <s v="Fulton Street Railroad Co."/>
  </r>
  <r>
    <x v="14"/>
    <x v="11"/>
    <x v="111"/>
    <x v="1287"/>
    <s v="Electric"/>
    <s v="Central Park, North &amp; East River R. R. Co."/>
  </r>
  <r>
    <x v="14"/>
    <x v="11"/>
    <x v="111"/>
    <x v="1288"/>
    <s v="Electric"/>
    <s v="Dry Dock, E. Broadway &amp; Battery R. R. Co."/>
  </r>
  <r>
    <x v="14"/>
    <x v="11"/>
    <x v="111"/>
    <x v="885"/>
    <s v="Electric"/>
    <s v="42nd St., Manhattanville &amp; St. M. Ave. Ry. Co."/>
  </r>
  <r>
    <x v="14"/>
    <x v="11"/>
    <x v="111"/>
    <x v="1289"/>
    <s v="Electric"/>
    <s v="Union Ry. Co"/>
  </r>
  <r>
    <x v="14"/>
    <x v="11"/>
    <x v="111"/>
    <x v="5"/>
    <s v="Electric"/>
    <s v="Westchester Electric R. R. Co."/>
  </r>
  <r>
    <x v="14"/>
    <x v="11"/>
    <x v="111"/>
    <x v="1018"/>
    <s v="Electric"/>
    <s v="New York, Westerchester &amp; Conn Traction Co. "/>
  </r>
  <r>
    <x v="14"/>
    <x v="11"/>
    <x v="111"/>
    <x v="1130"/>
    <s v="Electric"/>
    <s v="Southern Boulevard Railroad Co."/>
  </r>
  <r>
    <x v="14"/>
    <x v="11"/>
    <x v="111"/>
    <x v="376"/>
    <s v="Electric"/>
    <s v="Westchester Electric R. R. Co."/>
  </r>
  <r>
    <x v="14"/>
    <x v="11"/>
    <x v="111"/>
    <x v="1290"/>
    <s v="Electric"/>
    <s v="New York City Interboroiugh Railway Co. "/>
  </r>
  <r>
    <x v="14"/>
    <x v="11"/>
    <x v="111"/>
    <x v="39"/>
    <s v="Electric"/>
    <s v="Hudson &amp; Manhattan Railroad"/>
  </r>
  <r>
    <x v="14"/>
    <x v="11"/>
    <x v="111"/>
    <x v="1291"/>
    <s v="Electric"/>
    <s v="Brooklyn Rapid Transit Co. "/>
  </r>
  <r>
    <x v="14"/>
    <x v="11"/>
    <x v="111"/>
    <x v="1292"/>
    <s v="Electric"/>
    <s v="The Coney Island &amp; Brooklyn R. R. Co. "/>
  </r>
  <r>
    <x v="14"/>
    <x v="11"/>
    <x v="111"/>
    <x v="19"/>
    <s v="Electric"/>
    <s v="Southfield Beach Railroad Co. "/>
  </r>
  <r>
    <x v="14"/>
    <x v="11"/>
    <x v="111"/>
    <x v="35"/>
    <s v="Electric"/>
    <s v="Van Brunt Street &amp; Erie Basin Railroad Co."/>
  </r>
  <r>
    <x v="14"/>
    <x v="11"/>
    <x v="111"/>
    <x v="107"/>
    <s v="Electric"/>
    <s v="Bush Terminal Railroad Co. "/>
  </r>
  <r>
    <x v="14"/>
    <x v="11"/>
    <x v="111"/>
    <x v="1040"/>
    <s v="Electric"/>
    <s v="Richmond Light &amp; Railroad Co. "/>
  </r>
  <r>
    <x v="14"/>
    <x v="11"/>
    <x v="111"/>
    <x v="1293"/>
    <s v="Electric"/>
    <s v="Staten Island Midland Railroad Co."/>
  </r>
  <r>
    <x v="14"/>
    <x v="11"/>
    <x v="112"/>
    <x v="1132"/>
    <s v="Electric"/>
    <s v="Niagra Falls Gorge Railroad Co. "/>
  </r>
  <r>
    <x v="14"/>
    <x v="11"/>
    <x v="112"/>
    <x v="1294"/>
    <s v="Electric"/>
    <s v="The Electric City Railroad Co. "/>
  </r>
  <r>
    <x v="14"/>
    <x v="11"/>
    <x v="435"/>
    <x v="889"/>
    <s v="Electric"/>
    <s v="Northpoint Traction Co."/>
  </r>
  <r>
    <x v="14"/>
    <x v="11"/>
    <x v="113"/>
    <x v="144"/>
    <s v="Electric"/>
    <s v="Ogdensburg Street Railway Co."/>
  </r>
  <r>
    <x v="14"/>
    <x v="11"/>
    <x v="114"/>
    <x v="1295"/>
    <s v="Electric"/>
    <s v="Olean Street Railway Co."/>
  </r>
  <r>
    <x v="14"/>
    <x v="11"/>
    <x v="115"/>
    <x v="462"/>
    <s v="Electric"/>
    <s v="Oneida Railway Co."/>
  </r>
  <r>
    <x v="14"/>
    <x v="11"/>
    <x v="116"/>
    <x v="1296"/>
    <s v="Electric"/>
    <s v="Oneonta &amp; Mohawk Valley Railway Co. "/>
  </r>
  <r>
    <x v="14"/>
    <x v="11"/>
    <x v="117"/>
    <x v="4"/>
    <s v="Electric"/>
    <s v="Syracuse, Lake Shore &amp; Northern Railroad"/>
  </r>
  <r>
    <x v="14"/>
    <x v="11"/>
    <x v="379"/>
    <x v="20"/>
    <s v="Electric"/>
    <s v="Hudson River &amp; Eastern Traction Co."/>
  </r>
  <r>
    <x v="14"/>
    <x v="11"/>
    <x v="507"/>
    <x v="144"/>
    <s v="Electric"/>
    <s v="South Shore Traction Co. "/>
  </r>
  <r>
    <x v="14"/>
    <x v="11"/>
    <x v="507"/>
    <x v="19"/>
    <s v="Electric"/>
    <s v="Suffolk Traction Co. "/>
  </r>
  <r>
    <x v="14"/>
    <x v="11"/>
    <x v="380"/>
    <x v="771"/>
    <s v="Electric"/>
    <s v="Peekskill Lighting &amp; Railroad Co. "/>
  </r>
  <r>
    <x v="14"/>
    <x v="11"/>
    <x v="347"/>
    <x v="1134"/>
    <s v="Electric"/>
    <s v="Pann Van, Keuka Park &amp; Branchport Railway"/>
  </r>
  <r>
    <x v="14"/>
    <x v="11"/>
    <x v="265"/>
    <x v="178"/>
    <s v="Electric"/>
    <s v="Plattsburgh Traction Co."/>
  </r>
  <r>
    <x v="14"/>
    <x v="11"/>
    <x v="354"/>
    <x v="73"/>
    <s v="Electric"/>
    <s v="Port Chester Street Railway Co. "/>
  </r>
  <r>
    <x v="14"/>
    <x v="11"/>
    <x v="333"/>
    <x v="400"/>
    <s v="Electric"/>
    <s v="Port Jervis Electric Street Railway Co. "/>
  </r>
  <r>
    <x v="14"/>
    <x v="11"/>
    <x v="118"/>
    <x v="1297"/>
    <s v="Electric"/>
    <s v="Poughkeepsie City &amp; Wappingers Falls Electric Railway"/>
  </r>
  <r>
    <x v="14"/>
    <x v="11"/>
    <x v="119"/>
    <x v="1298"/>
    <s v="Electric"/>
    <s v="New York State Railways "/>
  </r>
  <r>
    <x v="14"/>
    <x v="11"/>
    <x v="119"/>
    <x v="20"/>
    <s v="Electric"/>
    <s v="Ontario Light &amp; Traction Co. "/>
  </r>
  <r>
    <x v="14"/>
    <x v="11"/>
    <x v="119"/>
    <x v="1136"/>
    <s v="Electric"/>
    <s v="Rochester &amp; Suburban Railroad Co."/>
  </r>
  <r>
    <x v="14"/>
    <x v="11"/>
    <x v="119"/>
    <x v="189"/>
    <s v="Electric"/>
    <s v="Rochester &amp; Mantou Railroad Co. "/>
  </r>
  <r>
    <x v="14"/>
    <x v="11"/>
    <x v="119"/>
    <x v="1299"/>
    <s v="Electric"/>
    <s v="Rochester, Syracuse &amp; Eastern Railroad Co."/>
  </r>
  <r>
    <x v="14"/>
    <x v="11"/>
    <x v="119"/>
    <x v="1300"/>
    <s v="Electric"/>
    <s v="Buffalo, Lockport &amp; Rochester Railway Co. "/>
  </r>
  <r>
    <x v="14"/>
    <x v="11"/>
    <x v="119"/>
    <x v="9"/>
    <s v="Electric"/>
    <s v="Erie Railroad Co. "/>
  </r>
  <r>
    <x v="14"/>
    <x v="11"/>
    <x v="120"/>
    <x v="1301"/>
    <s v="Electric"/>
    <s v="Ocean Electric Railway Co."/>
  </r>
  <r>
    <x v="14"/>
    <x v="11"/>
    <x v="122"/>
    <x v="1202"/>
    <s v="Electric"/>
    <s v="Schenectady Railway Co."/>
  </r>
  <r>
    <x v="14"/>
    <x v="11"/>
    <x v="266"/>
    <x v="626"/>
    <s v="Electric"/>
    <s v="The Nassau County Railway Co. "/>
  </r>
  <r>
    <x v="14"/>
    <x v="11"/>
    <x v="126"/>
    <x v="1302"/>
    <s v="Electric"/>
    <s v="Syracuse Rapid Transit Railway Co."/>
  </r>
  <r>
    <x v="14"/>
    <x v="11"/>
    <x v="126"/>
    <x v="1303"/>
    <s v="Electric"/>
    <s v="East Side Traction Co."/>
  </r>
  <r>
    <x v="14"/>
    <x v="11"/>
    <x v="126"/>
    <x v="1304"/>
    <s v="Electric"/>
    <s v="Syracuse &amp; Suburban Railroad Co. "/>
  </r>
  <r>
    <x v="14"/>
    <x v="11"/>
    <x v="126"/>
    <x v="1305"/>
    <s v="Electric"/>
    <s v="Syracuse, Lake Shore &amp; Northern Railroad"/>
  </r>
  <r>
    <x v="14"/>
    <x v="11"/>
    <x v="126"/>
    <x v="68"/>
    <s v="Electric"/>
    <s v="Syracuse &amp; South Bay Electric Railway"/>
  </r>
  <r>
    <x v="14"/>
    <x v="11"/>
    <x v="129"/>
    <x v="41"/>
    <s v="Electric"/>
    <s v="Troy &amp; New England Railroad Co."/>
  </r>
  <r>
    <x v="14"/>
    <x v="11"/>
    <x v="130"/>
    <x v="504"/>
    <s v="Electric"/>
    <s v="Utica &amp; Mohawk Railroad Co."/>
  </r>
  <r>
    <x v="14"/>
    <x v="11"/>
    <x v="131"/>
    <x v="550"/>
    <s v="Electric"/>
    <s v="Black River Traction Co. "/>
  </r>
  <r>
    <x v="14"/>
    <x v="11"/>
    <x v="131"/>
    <x v="1043"/>
    <s v="Electric"/>
    <s v="St. Lawrence International Electric Railroad"/>
  </r>
  <r>
    <x v="14"/>
    <x v="11"/>
    <x v="267"/>
    <x v="531"/>
    <s v="Electric"/>
    <s v="Waverly, Sayre &amp; Athens Traction Co."/>
  </r>
  <r>
    <x v="14"/>
    <x v="11"/>
    <x v="267"/>
    <x v="41"/>
    <s v="Electric"/>
    <s v="Elmira, Corning &amp; Waverly Railway"/>
  </r>
  <r>
    <x v="14"/>
    <x v="11"/>
    <x v="268"/>
    <x v="149"/>
    <s v="Electric"/>
    <s v="Westchester Street Railroad Co. "/>
  </r>
  <r>
    <x v="14"/>
    <x v="11"/>
    <x v="132"/>
    <x v="78"/>
    <s v="Electric"/>
    <s v="Buffalo &amp; Williamsville Electric Railway Co."/>
  </r>
  <r>
    <x v="14"/>
    <x v="11"/>
    <x v="133"/>
    <x v="1306"/>
    <s v="Electric"/>
    <s v="The Yonkers Railroad Co."/>
  </r>
  <r>
    <x v="14"/>
    <x v="12"/>
    <x v="508"/>
    <x v="1307"/>
    <m/>
    <m/>
  </r>
  <r>
    <x v="14"/>
    <x v="12"/>
    <x v="509"/>
    <x v="31"/>
    <m/>
    <m/>
  </r>
  <r>
    <x v="14"/>
    <x v="12"/>
    <x v="482"/>
    <x v="1308"/>
    <m/>
    <m/>
  </r>
  <r>
    <x v="14"/>
    <x v="12"/>
    <x v="135"/>
    <x v="21"/>
    <m/>
    <m/>
  </r>
  <r>
    <x v="14"/>
    <x v="12"/>
    <x v="510"/>
    <x v="50"/>
    <m/>
    <m/>
  </r>
  <r>
    <x v="14"/>
    <x v="23"/>
    <x v="394"/>
    <x v="784"/>
    <m/>
    <s v="Asheville Electric Co."/>
  </r>
  <r>
    <x v="14"/>
    <x v="23"/>
    <x v="394"/>
    <x v="33"/>
    <m/>
    <s v="Asheville &amp; East Tennessee Railroad."/>
  </r>
  <r>
    <x v="14"/>
    <x v="23"/>
    <x v="394"/>
    <x v="25"/>
    <m/>
    <s v="Asheville Rapid Transit"/>
  </r>
  <r>
    <x v="14"/>
    <x v="23"/>
    <x v="395"/>
    <x v="113"/>
    <m/>
    <s v="Charlotte Electric Railway, Light &amp; Power Co."/>
  </r>
  <r>
    <x v="14"/>
    <x v="23"/>
    <x v="396"/>
    <x v="16"/>
    <m/>
    <s v="Durham Traction Co."/>
  </r>
  <r>
    <x v="14"/>
    <x v="23"/>
    <x v="496"/>
    <x v="19"/>
    <m/>
    <s v="Consolidated Railway &amp; Power Co.,"/>
  </r>
  <r>
    <x v="14"/>
    <x v="23"/>
    <x v="497"/>
    <x v="28"/>
    <m/>
    <s v="Goldsboro Traction Co."/>
  </r>
  <r>
    <x v="14"/>
    <x v="23"/>
    <x v="436"/>
    <x v="23"/>
    <m/>
    <s v="Greensboro Electric Co. / The North Carolina Public Service Co.,"/>
  </r>
  <r>
    <x v="14"/>
    <x v="23"/>
    <x v="397"/>
    <x v="45"/>
    <m/>
    <s v="The Raleigh Electrlc Co. / Carolina Power &amp; Light Co."/>
  </r>
  <r>
    <x v="14"/>
    <x v="23"/>
    <x v="437"/>
    <x v="34"/>
    <m/>
    <s v="Salisbury &amp; Spencer Railway Co."/>
  </r>
  <r>
    <x v="14"/>
    <x v="23"/>
    <x v="398"/>
    <x v="1309"/>
    <m/>
    <s v="The Consolidated Railways, Light &amp; Power Co. / Tidewater Power Co."/>
  </r>
  <r>
    <x v="14"/>
    <x v="23"/>
    <x v="399"/>
    <x v="32"/>
    <m/>
    <s v="The Fries Manufacturing &amp; Power Co."/>
  </r>
  <r>
    <x v="14"/>
    <x v="24"/>
    <x v="400"/>
    <x v="46"/>
    <m/>
    <s v="Metropolitan Railway Co."/>
  </r>
  <r>
    <x v="14"/>
    <x v="24"/>
    <x v="400"/>
    <x v="41"/>
    <m/>
    <s v="Oklahoma City Traction Co"/>
  </r>
  <r>
    <x v="14"/>
    <x v="24"/>
    <x v="438"/>
    <x v="32"/>
    <m/>
    <s v="Shawnee Tucumeeh Traction Co"/>
  </r>
  <r>
    <x v="14"/>
    <x v="24"/>
    <x v="453"/>
    <x v="6"/>
    <m/>
    <s v="The Guthrie Railway Co"/>
  </r>
  <r>
    <x v="14"/>
    <x v="24"/>
    <x v="465"/>
    <x v="48"/>
    <m/>
    <s v="Tulsa Street Railway Co"/>
  </r>
  <r>
    <x v="14"/>
    <x v="24"/>
    <x v="465"/>
    <x v="31"/>
    <m/>
    <s v="Oklahoma Union Traction Co"/>
  </r>
  <r>
    <x v="14"/>
    <x v="24"/>
    <x v="483"/>
    <x v="31"/>
    <m/>
    <s v="Ardmore Traction Co"/>
  </r>
  <r>
    <x v="14"/>
    <x v="24"/>
    <x v="484"/>
    <x v="323"/>
    <m/>
    <s v="Bartlesville Interurban Railway"/>
  </r>
  <r>
    <x v="14"/>
    <x v="24"/>
    <x v="485"/>
    <x v="33"/>
    <m/>
    <s v="The Enid City Railway Co"/>
  </r>
  <r>
    <x v="14"/>
    <x v="24"/>
    <x v="486"/>
    <x v="229"/>
    <m/>
    <s v="Choclaw Railway &amp; Lighting Co"/>
  </r>
  <r>
    <x v="14"/>
    <x v="24"/>
    <x v="487"/>
    <x v="1310"/>
    <m/>
    <s v="Muskogee Electric Traction Co"/>
  </r>
  <r>
    <x v="14"/>
    <x v="24"/>
    <x v="498"/>
    <x v="41"/>
    <m/>
    <s v="Sapulpa Interurban Traction Co"/>
  </r>
  <r>
    <x v="14"/>
    <x v="24"/>
    <x v="511"/>
    <x v="56"/>
    <m/>
    <s v="El Reno Interurban Railway Co"/>
  </r>
  <r>
    <x v="14"/>
    <x v="24"/>
    <x v="499"/>
    <x v="31"/>
    <m/>
    <s v="Oklahoma Kansas &amp; Missouri Interurban Railway Co"/>
  </r>
  <r>
    <x v="14"/>
    <x v="14"/>
    <x v="417"/>
    <x v="831"/>
    <m/>
    <m/>
  </r>
  <r>
    <x v="14"/>
    <x v="14"/>
    <x v="441"/>
    <x v="162"/>
    <m/>
    <m/>
  </r>
  <r>
    <x v="14"/>
    <x v="14"/>
    <x v="141"/>
    <x v="45"/>
    <m/>
    <m/>
  </r>
  <r>
    <x v="14"/>
    <x v="14"/>
    <x v="500"/>
    <x v="149"/>
    <m/>
    <m/>
  </r>
  <r>
    <x v="14"/>
    <x v="14"/>
    <x v="142"/>
    <x v="204"/>
    <s v="Electric"/>
    <s v="Fresno Traction Co."/>
  </r>
  <r>
    <x v="14"/>
    <x v="14"/>
    <x v="512"/>
    <x v="56"/>
    <m/>
    <m/>
  </r>
  <r>
    <x v="14"/>
    <x v="14"/>
    <x v="442"/>
    <x v="191"/>
    <m/>
    <m/>
  </r>
  <r>
    <x v="14"/>
    <x v="14"/>
    <x v="143"/>
    <x v="1311"/>
    <s v="Electric"/>
    <s v="Los Angeles Railway Co"/>
  </r>
  <r>
    <x v="14"/>
    <x v="14"/>
    <x v="143"/>
    <x v="829"/>
    <s v="Electric"/>
    <s v="Los Angeles-Pacific Co. succesor to Los Angeles-Pacific Railroad Co -"/>
  </r>
  <r>
    <x v="14"/>
    <x v="14"/>
    <x v="143"/>
    <x v="1312"/>
    <s v="Electric"/>
    <s v="Pacific Electric Railway Co.—"/>
  </r>
  <r>
    <x v="14"/>
    <x v="14"/>
    <x v="143"/>
    <x v="1313"/>
    <s v="Electric"/>
    <s v="Los Angeles Internrban Railway Co.—"/>
  </r>
  <r>
    <x v="14"/>
    <x v="14"/>
    <x v="143"/>
    <x v="17"/>
    <s v="Electric"/>
    <s v="Los Angeles &amp; San Diego Beach Railway. "/>
  </r>
  <r>
    <x v="14"/>
    <x v="14"/>
    <x v="143"/>
    <x v="10"/>
    <s v="Steam"/>
    <s v="Los Angeles &amp; San Diego Beach Railway. "/>
  </r>
  <r>
    <x v="14"/>
    <x v="14"/>
    <x v="143"/>
    <x v="1208"/>
    <s v="Electric"/>
    <s v="Los Angeles &amp; Redondo Railway Co"/>
  </r>
  <r>
    <x v="14"/>
    <x v="14"/>
    <x v="145"/>
    <x v="39"/>
    <m/>
    <m/>
  </r>
  <r>
    <x v="14"/>
    <x v="14"/>
    <x v="454"/>
    <x v="293"/>
    <m/>
    <m/>
  </r>
  <r>
    <x v="14"/>
    <x v="14"/>
    <x v="146"/>
    <x v="1314"/>
    <m/>
    <m/>
  </r>
  <r>
    <x v="14"/>
    <x v="14"/>
    <x v="147"/>
    <x v="41"/>
    <m/>
    <m/>
  </r>
  <r>
    <x v="14"/>
    <x v="14"/>
    <x v="382"/>
    <x v="715"/>
    <m/>
    <m/>
  </r>
  <r>
    <x v="14"/>
    <x v="14"/>
    <x v="151"/>
    <x v="35"/>
    <m/>
    <m/>
  </r>
  <r>
    <x v="14"/>
    <x v="14"/>
    <x v="20"/>
    <x v="1"/>
    <m/>
    <m/>
  </r>
  <r>
    <x v="14"/>
    <x v="14"/>
    <x v="269"/>
    <x v="5"/>
    <m/>
    <m/>
  </r>
  <r>
    <x v="14"/>
    <x v="14"/>
    <x v="152"/>
    <x v="1315"/>
    <s v="Electric"/>
    <s v="Sacramento Electric, Gas &amp; Railway Co"/>
  </r>
  <r>
    <x v="14"/>
    <x v="14"/>
    <x v="270"/>
    <x v="169"/>
    <m/>
    <m/>
  </r>
  <r>
    <x v="14"/>
    <x v="14"/>
    <x v="153"/>
    <x v="1316"/>
    <s v="Electric"/>
    <s v="San Diego Electric Railway Co"/>
  </r>
  <r>
    <x v="14"/>
    <x v="14"/>
    <x v="153"/>
    <x v="32"/>
    <s v="Electric"/>
    <s v="San Diego Southern Railway Co. purchased National City &amp; Otay Railway Co."/>
  </r>
  <r>
    <x v="14"/>
    <x v="14"/>
    <x v="153"/>
    <x v="1317"/>
    <s v="Steam"/>
    <s v="San Diego Southern Railway Co. purchased National City &amp; Otay Railway Co."/>
  </r>
  <r>
    <x v="14"/>
    <x v="14"/>
    <x v="154"/>
    <x v="566"/>
    <s v="Cable"/>
    <s v="Geary Street Park &amp; Ocean Railroad Co."/>
  </r>
  <r>
    <x v="14"/>
    <x v="14"/>
    <x v="154"/>
    <x v="362"/>
    <m/>
    <s v="Ocean Shore Railway Co. "/>
  </r>
  <r>
    <x v="14"/>
    <x v="14"/>
    <x v="154"/>
    <x v="1318"/>
    <m/>
    <s v="United Railroads of San Francisco.  Under contol of United Railways Investment Co. of San Francisco "/>
  </r>
  <r>
    <x v="14"/>
    <x v="14"/>
    <x v="154"/>
    <x v="21"/>
    <s v="Electric"/>
    <s v="Presidio &amp; Ferries Railroad Co"/>
  </r>
  <r>
    <x v="14"/>
    <x v="14"/>
    <x v="154"/>
    <x v="31"/>
    <s v="Electric"/>
    <s v="South San Francisco Railroad &amp; Power Co"/>
  </r>
  <r>
    <x v="14"/>
    <x v="14"/>
    <x v="154"/>
    <x v="487"/>
    <s v="Steam"/>
    <s v="Northwestern Pacific Railroad Co.—"/>
  </r>
  <r>
    <x v="14"/>
    <x v="14"/>
    <x v="154"/>
    <x v="1319"/>
    <s v="Electric"/>
    <s v="Northwestern Pacific Railroad Co.—"/>
  </r>
  <r>
    <x v="14"/>
    <x v="14"/>
    <x v="154"/>
    <x v="4"/>
    <s v="Cable"/>
    <s v="California Street Cable Railroad Co"/>
  </r>
  <r>
    <x v="14"/>
    <x v="14"/>
    <x v="155"/>
    <x v="29"/>
    <s v="Electric"/>
    <s v="San Jose &amp; Santa Clara Railroad Co."/>
  </r>
  <r>
    <x v="14"/>
    <x v="14"/>
    <x v="155"/>
    <x v="204"/>
    <s v="Electric"/>
    <s v="San Jose Railway Co."/>
  </r>
  <r>
    <x v="14"/>
    <x v="14"/>
    <x v="155"/>
    <x v="26"/>
    <s v="Electric"/>
    <s v="Peninsular Railway Co consolidation of San Jose &amp; Los Gatos Internrban Railway Co."/>
  </r>
  <r>
    <x v="14"/>
    <x v="14"/>
    <x v="156"/>
    <x v="45"/>
    <m/>
    <m/>
  </r>
  <r>
    <x v="14"/>
    <x v="14"/>
    <x v="157"/>
    <x v="48"/>
    <m/>
    <m/>
  </r>
  <r>
    <x v="14"/>
    <x v="14"/>
    <x v="158"/>
    <x v="52"/>
    <m/>
    <m/>
  </r>
  <r>
    <x v="14"/>
    <x v="14"/>
    <x v="160"/>
    <x v="32"/>
    <s v="Electric"/>
    <s v="Stockton Electric Railroad Co."/>
  </r>
  <r>
    <x v="14"/>
    <x v="14"/>
    <x v="160"/>
    <x v="52"/>
    <s v="Electric"/>
    <s v="Central California Traction Co.—"/>
  </r>
  <r>
    <x v="14"/>
    <x v="25"/>
    <x v="418"/>
    <x v="19"/>
    <s v="Electric"/>
    <s v="Chicago, Burlington &amp; Quincy Railroad Co."/>
  </r>
  <r>
    <x v="14"/>
    <x v="25"/>
    <x v="402"/>
    <x v="33"/>
    <s v="Electric"/>
    <s v="Sioux Falls Traction System."/>
  </r>
  <r>
    <x v="14"/>
    <x v="15"/>
    <x v="162"/>
    <x v="28"/>
    <m/>
    <m/>
  </r>
  <r>
    <x v="14"/>
    <x v="15"/>
    <x v="163"/>
    <x v="100"/>
    <m/>
    <m/>
  </r>
  <r>
    <x v="14"/>
    <x v="15"/>
    <x v="164"/>
    <x v="25"/>
    <m/>
    <m/>
  </r>
  <r>
    <x v="14"/>
    <x v="15"/>
    <x v="167"/>
    <x v="2"/>
    <m/>
    <m/>
  </r>
  <r>
    <x v="14"/>
    <x v="15"/>
    <x v="168"/>
    <x v="19"/>
    <m/>
    <m/>
  </r>
  <r>
    <x v="14"/>
    <x v="15"/>
    <x v="169"/>
    <x v="339"/>
    <m/>
    <m/>
  </r>
  <r>
    <x v="14"/>
    <x v="15"/>
    <x v="170"/>
    <x v="1211"/>
    <m/>
    <m/>
  </r>
  <r>
    <x v="14"/>
    <x v="15"/>
    <x v="171"/>
    <x v="1320"/>
    <m/>
    <m/>
  </r>
  <r>
    <x v="14"/>
    <x v="22"/>
    <x v="471"/>
    <x v="33"/>
    <s v="Electric"/>
    <m/>
  </r>
  <r>
    <x v="14"/>
    <x v="22"/>
    <x v="271"/>
    <x v="970"/>
    <s v="Electric"/>
    <m/>
  </r>
  <r>
    <x v="14"/>
    <x v="22"/>
    <x v="403"/>
    <x v="32"/>
    <s v="Electric"/>
    <m/>
  </r>
  <r>
    <x v="14"/>
    <x v="22"/>
    <x v="419"/>
    <x v="35"/>
    <s v="Electric"/>
    <m/>
  </r>
  <r>
    <x v="14"/>
    <x v="22"/>
    <x v="272"/>
    <x v="33"/>
    <s v="Electric"/>
    <m/>
  </r>
  <r>
    <x v="14"/>
    <x v="22"/>
    <x v="420"/>
    <x v="19"/>
    <s v="Electric"/>
    <m/>
  </r>
  <r>
    <x v="14"/>
    <x v="22"/>
    <x v="273"/>
    <x v="1321"/>
    <s v="Electric"/>
    <m/>
  </r>
  <r>
    <x v="14"/>
    <x v="22"/>
    <x v="488"/>
    <x v="20"/>
    <s v="Electric"/>
    <m/>
  </r>
  <r>
    <x v="14"/>
    <x v="22"/>
    <x v="275"/>
    <x v="1322"/>
    <s v="Electric"/>
    <m/>
  </r>
  <r>
    <x v="14"/>
    <x v="22"/>
    <x v="276"/>
    <x v="1323"/>
    <s v="Electric"/>
    <m/>
  </r>
  <r>
    <x v="14"/>
    <x v="22"/>
    <x v="277"/>
    <x v="139"/>
    <s v="Electric"/>
    <m/>
  </r>
  <r>
    <x v="14"/>
    <x v="22"/>
    <x v="278"/>
    <x v="1324"/>
    <s v="Electric"/>
    <m/>
  </r>
  <r>
    <x v="14"/>
    <x v="22"/>
    <x v="279"/>
    <x v="1325"/>
    <s v="Electric"/>
    <m/>
  </r>
  <r>
    <x v="14"/>
    <x v="22"/>
    <x v="280"/>
    <x v="25"/>
    <s v="Electric"/>
    <m/>
  </r>
  <r>
    <x v="14"/>
    <x v="22"/>
    <x v="281"/>
    <x v="14"/>
    <s v="Horse"/>
    <m/>
  </r>
  <r>
    <x v="14"/>
    <x v="22"/>
    <x v="513"/>
    <x v="14"/>
    <s v="Electric"/>
    <m/>
  </r>
  <r>
    <x v="14"/>
    <x v="22"/>
    <x v="472"/>
    <x v="28"/>
    <s v="Electric"/>
    <m/>
  </r>
  <r>
    <x v="14"/>
    <x v="22"/>
    <x v="472"/>
    <x v="56"/>
    <s v="Gasoline"/>
    <m/>
  </r>
  <r>
    <x v="14"/>
    <x v="22"/>
    <x v="282"/>
    <x v="31"/>
    <s v="Electric"/>
    <m/>
  </r>
  <r>
    <x v="14"/>
    <x v="22"/>
    <x v="514"/>
    <x v="16"/>
    <s v="Electric"/>
    <m/>
  </r>
  <r>
    <x v="14"/>
    <x v="22"/>
    <x v="515"/>
    <x v="31"/>
    <s v="Electric"/>
    <m/>
  </r>
  <r>
    <x v="14"/>
    <x v="22"/>
    <x v="283"/>
    <x v="321"/>
    <s v="Electric"/>
    <m/>
  </r>
  <r>
    <x v="14"/>
    <x v="22"/>
    <x v="473"/>
    <x v="869"/>
    <s v="Electric"/>
    <m/>
  </r>
  <r>
    <x v="14"/>
    <x v="22"/>
    <x v="284"/>
    <x v="69"/>
    <s v="Electric"/>
    <m/>
  </r>
  <r>
    <x v="14"/>
    <x v="22"/>
    <x v="443"/>
    <x v="265"/>
    <s v="Electric"/>
    <m/>
  </r>
  <r>
    <x v="14"/>
    <x v="22"/>
    <x v="501"/>
    <x v="19"/>
    <s v="Electric"/>
    <m/>
  </r>
  <r>
    <x v="14"/>
    <x v="22"/>
    <x v="501"/>
    <x v="8"/>
    <s v="Gasoline"/>
    <m/>
  </r>
  <r>
    <x v="14"/>
    <x v="22"/>
    <x v="285"/>
    <x v="69"/>
    <s v="Electric"/>
    <m/>
  </r>
  <r>
    <x v="14"/>
    <x v="22"/>
    <x v="286"/>
    <x v="8"/>
    <s v="Horse"/>
    <m/>
  </r>
  <r>
    <x v="14"/>
    <x v="22"/>
    <x v="516"/>
    <x v="21"/>
    <s v="Electric"/>
    <m/>
  </r>
  <r>
    <x v="14"/>
    <x v="13"/>
    <x v="349"/>
    <x v="81"/>
    <m/>
    <m/>
  </r>
  <r>
    <x v="14"/>
    <x v="13"/>
    <x v="367"/>
    <x v="50"/>
    <m/>
    <m/>
  </r>
  <r>
    <x v="14"/>
    <x v="13"/>
    <x v="289"/>
    <x v="31"/>
    <m/>
    <m/>
  </r>
  <r>
    <x v="14"/>
    <x v="13"/>
    <x v="138"/>
    <x v="68"/>
    <m/>
    <m/>
  </r>
  <r>
    <x v="14"/>
    <x v="13"/>
    <x v="139"/>
    <x v="29"/>
    <m/>
    <m/>
  </r>
  <r>
    <x v="14"/>
    <x v="13"/>
    <x v="404"/>
    <x v="45"/>
    <m/>
    <m/>
  </r>
  <r>
    <x v="14"/>
    <x v="13"/>
    <x v="224"/>
    <x v="33"/>
    <m/>
    <m/>
  </r>
  <r>
    <x v="14"/>
    <x v="13"/>
    <x v="335"/>
    <x v="32"/>
    <m/>
    <m/>
  </r>
  <r>
    <x v="14"/>
    <x v="1"/>
    <x v="290"/>
    <x v="1326"/>
    <m/>
    <s v="Washington, Alexandria &amp; Mt. Vernon Electric Railway Co"/>
  </r>
  <r>
    <x v="14"/>
    <x v="1"/>
    <x v="291"/>
    <x v="1218"/>
    <m/>
    <s v="Piedmont Improvement &amp; Construction Co"/>
  </r>
  <r>
    <x v="14"/>
    <x v="1"/>
    <x v="207"/>
    <x v="1327"/>
    <m/>
    <s v="Danville Street Car Co."/>
  </r>
  <r>
    <x v="14"/>
    <x v="1"/>
    <x v="292"/>
    <x v="1328"/>
    <m/>
    <s v="Hampton &amp; Old Point Railway Co."/>
  </r>
  <r>
    <x v="14"/>
    <x v="1"/>
    <x v="292"/>
    <x v="125"/>
    <m/>
    <s v="Citizens Railway, Light &amp; Power Co"/>
  </r>
  <r>
    <x v="14"/>
    <x v="1"/>
    <x v="292"/>
    <x v="1220"/>
    <m/>
    <s v="Hampton Roads Railway &amp; Electric Co."/>
  </r>
  <r>
    <x v="14"/>
    <x v="1"/>
    <x v="293"/>
    <x v="1221"/>
    <m/>
    <m/>
  </r>
  <r>
    <x v="14"/>
    <x v="1"/>
    <x v="293"/>
    <x v="1222"/>
    <m/>
    <s v="Norfolk &amp; Ocean View Railroad Co."/>
  </r>
  <r>
    <x v="14"/>
    <x v="1"/>
    <x v="293"/>
    <x v="1329"/>
    <m/>
    <s v="Norfolk &amp; Atlantic Terminal Co"/>
  </r>
  <r>
    <x v="14"/>
    <x v="1"/>
    <x v="18"/>
    <x v="1330"/>
    <m/>
    <s v="Lynchburg Traction &amp; Light Co."/>
  </r>
  <r>
    <x v="14"/>
    <x v="1"/>
    <x v="20"/>
    <x v="1331"/>
    <m/>
    <s v="Richmond Passenger &amp; Power Co."/>
  </r>
  <r>
    <x v="14"/>
    <x v="1"/>
    <x v="350"/>
    <x v="1225"/>
    <m/>
    <s v="Radford Water Power Co."/>
  </r>
  <r>
    <x v="14"/>
    <x v="1"/>
    <x v="294"/>
    <x v="1332"/>
    <m/>
    <s v="Roanoke Street Railway Co."/>
  </r>
  <r>
    <x v="14"/>
    <x v="1"/>
    <x v="295"/>
    <x v="34"/>
    <m/>
    <s v="City Street Car Co."/>
  </r>
  <r>
    <x v="14"/>
    <x v="1"/>
    <x v="421"/>
    <x v="1333"/>
    <m/>
    <s v="Bluestone Traction Co."/>
  </r>
  <r>
    <x v="14"/>
    <x v="1"/>
    <x v="446"/>
    <x v="56"/>
    <m/>
    <s v="Tazewell Street Railway Co."/>
  </r>
  <r>
    <x v="14"/>
    <x v="16"/>
    <x v="422"/>
    <x v="32"/>
    <m/>
    <m/>
  </r>
  <r>
    <x v="14"/>
    <x v="16"/>
    <x v="423"/>
    <x v="1334"/>
    <m/>
    <m/>
  </r>
  <r>
    <x v="14"/>
    <x v="16"/>
    <x v="172"/>
    <x v="277"/>
    <m/>
    <m/>
  </r>
  <r>
    <x v="14"/>
    <x v="16"/>
    <x v="502"/>
    <x v="28"/>
    <m/>
    <m/>
  </r>
  <r>
    <x v="14"/>
    <x v="16"/>
    <x v="296"/>
    <x v="15"/>
    <m/>
    <m/>
  </r>
  <r>
    <x v="14"/>
    <x v="16"/>
    <x v="175"/>
    <x v="1168"/>
    <m/>
    <s v="Pacific Northeast Traction"/>
  </r>
  <r>
    <x v="14"/>
    <x v="16"/>
    <x v="175"/>
    <x v="31"/>
    <m/>
    <s v="PugetSound Traction L&amp;P"/>
  </r>
  <r>
    <x v="14"/>
    <x v="16"/>
    <x v="175"/>
    <x v="67"/>
    <m/>
    <s v="Seattle Munic St.Ry."/>
  </r>
  <r>
    <x v="14"/>
    <x v="16"/>
    <x v="455"/>
    <x v="977"/>
    <m/>
    <m/>
  </r>
  <r>
    <x v="14"/>
    <x v="16"/>
    <x v="176"/>
    <x v="1335"/>
    <m/>
    <s v="Spokane &amp; Inland"/>
  </r>
  <r>
    <x v="14"/>
    <x v="16"/>
    <x v="176"/>
    <x v="1336"/>
    <m/>
    <s v="Washingtou Water"/>
  </r>
  <r>
    <x v="14"/>
    <x v="16"/>
    <x v="177"/>
    <x v="1337"/>
    <m/>
    <s v="Pacific Traction"/>
  </r>
  <r>
    <x v="14"/>
    <x v="16"/>
    <x v="177"/>
    <x v="1071"/>
    <m/>
    <s v="Puget Sound Elec. Ry."/>
  </r>
  <r>
    <x v="14"/>
    <x v="16"/>
    <x v="177"/>
    <x v="1"/>
    <m/>
    <s v="Tacoma Ry. &amp; Pwr. Co."/>
  </r>
  <r>
    <x v="14"/>
    <x v="16"/>
    <x v="178"/>
    <x v="32"/>
    <m/>
    <m/>
  </r>
  <r>
    <x v="14"/>
    <x v="16"/>
    <x v="179"/>
    <x v="1338"/>
    <m/>
    <m/>
  </r>
  <r>
    <x v="14"/>
    <x v="18"/>
    <x v="186"/>
    <x v="310"/>
    <s v="Electric"/>
    <m/>
  </r>
  <r>
    <x v="14"/>
    <x v="18"/>
    <x v="187"/>
    <x v="16"/>
    <s v="Electric"/>
    <m/>
  </r>
  <r>
    <x v="14"/>
    <x v="18"/>
    <x v="474"/>
    <x v="28"/>
    <s v="Electric"/>
    <m/>
  </r>
  <r>
    <x v="14"/>
    <x v="18"/>
    <x v="491"/>
    <x v="46"/>
    <s v="Electric"/>
    <m/>
  </r>
  <r>
    <x v="14"/>
    <x v="18"/>
    <x v="188"/>
    <x v="67"/>
    <s v="Electric"/>
    <m/>
  </r>
  <r>
    <x v="14"/>
    <x v="18"/>
    <x v="189"/>
    <x v="87"/>
    <s v="Electric"/>
    <m/>
  </r>
  <r>
    <x v="14"/>
    <x v="18"/>
    <x v="517"/>
    <x v="1080"/>
    <m/>
    <m/>
  </r>
  <r>
    <x v="14"/>
    <x v="18"/>
    <x v="312"/>
    <x v="339"/>
    <m/>
    <s v="Green Bay Traction Co."/>
  </r>
  <r>
    <x v="14"/>
    <x v="18"/>
    <x v="447"/>
    <x v="151"/>
    <m/>
    <s v="Kenosha Electric Railway Co."/>
  </r>
  <r>
    <x v="14"/>
    <x v="18"/>
    <x v="351"/>
    <x v="16"/>
    <m/>
    <s v="Janesville Street Railway Co."/>
  </r>
  <r>
    <x v="14"/>
    <x v="18"/>
    <x v="313"/>
    <x v="1339"/>
    <m/>
    <m/>
  </r>
  <r>
    <x v="14"/>
    <x v="18"/>
    <x v="191"/>
    <x v="5"/>
    <s v="Electric"/>
    <m/>
  </r>
  <r>
    <x v="14"/>
    <x v="18"/>
    <x v="425"/>
    <x v="81"/>
    <m/>
    <s v="Maintowoc &amp; Northenern Traction Co."/>
  </r>
  <r>
    <x v="14"/>
    <x v="18"/>
    <x v="193"/>
    <x v="226"/>
    <s v="Electric"/>
    <m/>
  </r>
  <r>
    <x v="14"/>
    <x v="18"/>
    <x v="195"/>
    <x v="9"/>
    <s v="Electric"/>
    <m/>
  </r>
  <r>
    <x v="14"/>
    <x v="18"/>
    <x v="197"/>
    <x v="157"/>
    <m/>
    <m/>
  </r>
  <r>
    <x v="14"/>
    <x v="18"/>
    <x v="405"/>
    <x v="1235"/>
    <m/>
    <m/>
  </r>
  <r>
    <x v="14"/>
    <x v="18"/>
    <x v="369"/>
    <x v="514"/>
    <m/>
    <m/>
  </r>
  <r>
    <x v="14"/>
    <x v="18"/>
    <x v="518"/>
    <x v="31"/>
    <m/>
    <m/>
  </r>
  <r>
    <x v="14"/>
    <x v="18"/>
    <x v="199"/>
    <x v="726"/>
    <m/>
    <s v="Milwaukee Street Railway Co. "/>
  </r>
  <r>
    <x v="14"/>
    <x v="18"/>
    <x v="199"/>
    <x v="1340"/>
    <m/>
    <s v="Milwaukee Light, Heat &amp; Traction Co."/>
  </r>
  <r>
    <x v="14"/>
    <x v="18"/>
    <x v="199"/>
    <x v="425"/>
    <m/>
    <s v="Milwaukee Western Railway Co."/>
  </r>
  <r>
    <x v="15"/>
    <x v="5"/>
    <x v="44"/>
    <x v="144"/>
    <m/>
    <m/>
  </r>
  <r>
    <x v="15"/>
    <x v="5"/>
    <x v="45"/>
    <x v="1237"/>
    <m/>
    <m/>
  </r>
  <r>
    <x v="15"/>
    <x v="5"/>
    <x v="47"/>
    <x v="23"/>
    <m/>
    <m/>
  </r>
  <r>
    <x v="15"/>
    <x v="5"/>
    <x v="48"/>
    <x v="50"/>
    <m/>
    <m/>
  </r>
  <r>
    <x v="15"/>
    <x v="5"/>
    <x v="49"/>
    <x v="1341"/>
    <m/>
    <m/>
  </r>
  <r>
    <x v="15"/>
    <x v="5"/>
    <x v="50"/>
    <x v="9"/>
    <m/>
    <m/>
  </r>
  <r>
    <x v="15"/>
    <x v="5"/>
    <x v="51"/>
    <x v="1146"/>
    <m/>
    <m/>
  </r>
  <r>
    <x v="15"/>
    <x v="5"/>
    <x v="52"/>
    <x v="48"/>
    <m/>
    <m/>
  </r>
  <r>
    <x v="15"/>
    <x v="5"/>
    <x v="53"/>
    <x v="982"/>
    <m/>
    <m/>
  </r>
  <r>
    <x v="15"/>
    <x v="5"/>
    <x v="54"/>
    <x v="32"/>
    <m/>
    <m/>
  </r>
  <r>
    <x v="15"/>
    <x v="7"/>
    <x v="384"/>
    <x v="20"/>
    <m/>
    <s v="Ameilia Beach Co"/>
  </r>
  <r>
    <x v="15"/>
    <x v="7"/>
    <x v="67"/>
    <x v="56"/>
    <m/>
    <s v="Fort Meade Railway Co"/>
  </r>
  <r>
    <x v="15"/>
    <x v="7"/>
    <x v="68"/>
    <x v="1342"/>
    <m/>
    <s v="124 Jacksonville Traction Co"/>
  </r>
  <r>
    <x v="15"/>
    <x v="7"/>
    <x v="69"/>
    <x v="191"/>
    <m/>
    <s v="The Key West Elec Co"/>
  </r>
  <r>
    <x v="15"/>
    <x v="7"/>
    <x v="242"/>
    <x v="310"/>
    <m/>
    <s v="Pensacola Elec Co"/>
  </r>
  <r>
    <x v="15"/>
    <x v="7"/>
    <x v="456"/>
    <x v="41"/>
    <m/>
    <s v="St Johns Elec Co"/>
  </r>
  <r>
    <x v="15"/>
    <x v="7"/>
    <x v="70"/>
    <x v="1343"/>
    <m/>
    <s v="Tampa Elec Co"/>
  </r>
  <r>
    <x v="15"/>
    <x v="2"/>
    <x v="22"/>
    <x v="41"/>
    <s v="Electric"/>
    <m/>
  </r>
  <r>
    <x v="15"/>
    <x v="2"/>
    <x v="243"/>
    <x v="1344"/>
    <s v="Electric"/>
    <m/>
  </r>
  <r>
    <x v="15"/>
    <x v="2"/>
    <x v="23"/>
    <x v="1345"/>
    <s v="Electric"/>
    <m/>
  </r>
  <r>
    <x v="15"/>
    <x v="2"/>
    <x v="29"/>
    <x v="16"/>
    <s v="Electric"/>
    <m/>
  </r>
  <r>
    <x v="15"/>
    <x v="2"/>
    <x v="164"/>
    <x v="255"/>
    <s v="Gasoline"/>
    <m/>
  </r>
  <r>
    <x v="15"/>
    <x v="2"/>
    <x v="244"/>
    <x v="31"/>
    <s v="Steam"/>
    <m/>
  </r>
  <r>
    <x v="15"/>
    <x v="2"/>
    <x v="244"/>
    <x v="1240"/>
    <s v="Electric"/>
    <m/>
  </r>
  <r>
    <x v="15"/>
    <x v="2"/>
    <x v="30"/>
    <x v="28"/>
    <s v="Horse"/>
    <m/>
  </r>
  <r>
    <x v="15"/>
    <x v="2"/>
    <x v="519"/>
    <x v="144"/>
    <s v="Electric"/>
    <m/>
  </r>
  <r>
    <x v="15"/>
    <x v="2"/>
    <x v="31"/>
    <x v="21"/>
    <s v="Electric"/>
    <m/>
  </r>
  <r>
    <x v="15"/>
    <x v="2"/>
    <x v="24"/>
    <x v="277"/>
    <s v="Electric"/>
    <m/>
  </r>
  <r>
    <x v="15"/>
    <x v="2"/>
    <x v="25"/>
    <x v="144"/>
    <s v="Electric"/>
    <m/>
  </r>
  <r>
    <x v="15"/>
    <x v="2"/>
    <x v="26"/>
    <x v="287"/>
    <s v="Electric"/>
    <m/>
  </r>
  <r>
    <x v="15"/>
    <x v="2"/>
    <x v="359"/>
    <x v="19"/>
    <s v="Electric"/>
    <m/>
  </r>
  <r>
    <x v="15"/>
    <x v="2"/>
    <x v="317"/>
    <x v="816"/>
    <s v="Horse"/>
    <m/>
  </r>
  <r>
    <x v="15"/>
    <x v="19"/>
    <x v="200"/>
    <x v="1346"/>
    <m/>
    <m/>
  </r>
  <r>
    <x v="15"/>
    <x v="19"/>
    <x v="297"/>
    <x v="32"/>
    <m/>
    <m/>
  </r>
  <r>
    <x v="15"/>
    <x v="19"/>
    <x v="201"/>
    <x v="80"/>
    <m/>
    <m/>
  </r>
  <r>
    <x v="15"/>
    <x v="19"/>
    <x v="298"/>
    <x v="991"/>
    <m/>
    <m/>
  </r>
  <r>
    <x v="15"/>
    <x v="19"/>
    <x v="202"/>
    <x v="47"/>
    <m/>
    <m/>
  </r>
  <r>
    <x v="15"/>
    <x v="19"/>
    <x v="203"/>
    <x v="67"/>
    <m/>
    <m/>
  </r>
  <r>
    <x v="15"/>
    <x v="19"/>
    <x v="204"/>
    <x v="12"/>
    <m/>
    <m/>
  </r>
  <r>
    <x v="15"/>
    <x v="19"/>
    <x v="205"/>
    <x v="1347"/>
    <m/>
    <m/>
  </r>
  <r>
    <x v="15"/>
    <x v="19"/>
    <x v="206"/>
    <x v="1348"/>
    <m/>
    <m/>
  </r>
  <r>
    <x v="15"/>
    <x v="19"/>
    <x v="314"/>
    <x v="1349"/>
    <m/>
    <m/>
  </r>
  <r>
    <x v="15"/>
    <x v="19"/>
    <x v="210"/>
    <x v="1350"/>
    <m/>
    <m/>
  </r>
  <r>
    <x v="15"/>
    <x v="19"/>
    <x v="220"/>
    <x v="1176"/>
    <m/>
    <m/>
  </r>
  <r>
    <x v="15"/>
    <x v="19"/>
    <x v="221"/>
    <x v="1351"/>
    <m/>
    <m/>
  </r>
  <r>
    <x v="15"/>
    <x v="17"/>
    <x v="180"/>
    <x v="1179"/>
    <s v="Electric"/>
    <s v="Union Traction Co"/>
  </r>
  <r>
    <x v="15"/>
    <x v="17"/>
    <x v="449"/>
    <x v="19"/>
    <s v="Electric"/>
    <s v="Angola Railway &amp; Power Co."/>
  </r>
  <r>
    <x v="15"/>
    <x v="17"/>
    <x v="466"/>
    <x v="1352"/>
    <s v="Electric"/>
    <s v="Marion, Bluffton &amp; Eastern Traction Co"/>
  </r>
  <r>
    <x v="15"/>
    <x v="17"/>
    <x v="27"/>
    <x v="462"/>
    <s v="Electric"/>
    <s v="Central Indiana Lighting Co."/>
  </r>
  <r>
    <x v="15"/>
    <x v="17"/>
    <x v="208"/>
    <x v="1063"/>
    <s v="Electric"/>
    <s v="The Fort Wayne &amp; Springfield Railway Co"/>
  </r>
  <r>
    <x v="15"/>
    <x v="17"/>
    <x v="503"/>
    <x v="375"/>
    <s v="Electric"/>
    <s v="St. Joseph Valley Traction Co."/>
  </r>
  <r>
    <x v="15"/>
    <x v="17"/>
    <x v="181"/>
    <x v="645"/>
    <s v="Electric"/>
    <s v="Evansville &amp; Southern Indiana Traction Co."/>
  </r>
  <r>
    <x v="15"/>
    <x v="17"/>
    <x v="181"/>
    <x v="1353"/>
    <s v="Electric"/>
    <s v="Evansville Railways Co."/>
  </r>
  <r>
    <x v="15"/>
    <x v="17"/>
    <x v="181"/>
    <x v="1354"/>
    <s v="Electric"/>
    <s v="Evansville Suburban &amp; Newburg Railway Co."/>
  </r>
  <r>
    <x v="15"/>
    <x v="17"/>
    <x v="182"/>
    <x v="1340"/>
    <s v="Electric"/>
    <s v="Fort Wayne &amp; Wabash Valley Traction Co. "/>
  </r>
  <r>
    <x v="15"/>
    <x v="17"/>
    <x v="492"/>
    <x v="1192"/>
    <s v="Electric"/>
    <s v="French Lick &amp; West Baden Hallway Co"/>
  </r>
  <r>
    <x v="15"/>
    <x v="17"/>
    <x v="493"/>
    <x v="10"/>
    <s v="Electric"/>
    <s v="Gary &amp; Interurban Railway Co."/>
  </r>
  <r>
    <x v="15"/>
    <x v="17"/>
    <x v="183"/>
    <x v="1093"/>
    <s v="Electric"/>
    <s v="Indianapolis, Columbus &amp; Southern Traction Co. "/>
  </r>
  <r>
    <x v="15"/>
    <x v="17"/>
    <x v="183"/>
    <x v="1050"/>
    <s v="Electric"/>
    <s v="The Indianapolis &amp; Cincinnati Traction Co"/>
  </r>
  <r>
    <x v="15"/>
    <x v="17"/>
    <x v="467"/>
    <x v="169"/>
    <s v="Electric"/>
    <s v="Toledo &amp; Chicago Interurban Railway Co."/>
  </r>
  <r>
    <x v="15"/>
    <x v="17"/>
    <x v="305"/>
    <x v="9"/>
    <s v="Electric"/>
    <s v="Kokomo, Marion &amp; Western Traction Co. "/>
  </r>
  <r>
    <x v="15"/>
    <x v="17"/>
    <x v="468"/>
    <x v="41"/>
    <s v="Electric"/>
    <s v="Lebanon-Thornton Traction"/>
  </r>
  <r>
    <x v="15"/>
    <x v="17"/>
    <x v="191"/>
    <x v="31"/>
    <s v="Electric"/>
    <s v="Madison Light &amp; Railway Co."/>
  </r>
  <r>
    <x v="15"/>
    <x v="17"/>
    <x v="311"/>
    <x v="159"/>
    <s v="Electric"/>
    <s v="Louisville &amp; Northern Railway &amp; Lighting Co."/>
  </r>
  <r>
    <x v="15"/>
    <x v="17"/>
    <x v="520"/>
    <x v="138"/>
    <s v="Electric"/>
    <s v="Indianapolis, New Castle &amp; Toledo Electric Railway Co."/>
  </r>
  <r>
    <x v="15"/>
    <x v="17"/>
    <x v="226"/>
    <x v="11"/>
    <s v="Electric"/>
    <s v="Muncie &amp; Portland Traction Co"/>
  </r>
  <r>
    <x v="15"/>
    <x v="17"/>
    <x v="20"/>
    <x v="1247"/>
    <s v="Electric"/>
    <s v="Terre Haute, Indianapolis &amp; Eastern Traction Co."/>
  </r>
  <r>
    <x v="15"/>
    <x v="17"/>
    <x v="184"/>
    <x v="1248"/>
    <s v="Electric"/>
    <s v="Chicago, South Bend &amp; Northern Indiana Traction Co "/>
  </r>
  <r>
    <x v="15"/>
    <x v="17"/>
    <x v="184"/>
    <x v="166"/>
    <s v="Electric"/>
    <s v="Southern Michigan Railway Co"/>
  </r>
  <r>
    <x v="15"/>
    <x v="17"/>
    <x v="184"/>
    <x v="842"/>
    <s v="Electric"/>
    <s v="Chicago. Lake Shore &amp; South Bend Railway Co."/>
  </r>
  <r>
    <x v="15"/>
    <x v="17"/>
    <x v="316"/>
    <x v="1183"/>
    <s v="Electric"/>
    <s v="Vincennes Traction Co."/>
  </r>
  <r>
    <x v="15"/>
    <x v="17"/>
    <x v="504"/>
    <x v="843"/>
    <s v="Electric"/>
    <s v="Winona Interurban Railway Co"/>
  </r>
  <r>
    <x v="15"/>
    <x v="21"/>
    <x v="475"/>
    <x v="144"/>
    <s v="Electric"/>
    <m/>
  </r>
  <r>
    <x v="15"/>
    <x v="21"/>
    <x v="318"/>
    <x v="1355"/>
    <s v="Electric"/>
    <m/>
  </r>
  <r>
    <x v="15"/>
    <x v="21"/>
    <x v="138"/>
    <x v="143"/>
    <s v="Electric"/>
    <m/>
  </r>
  <r>
    <x v="15"/>
    <x v="21"/>
    <x v="232"/>
    <x v="1356"/>
    <s v="Electric"/>
    <m/>
  </r>
  <r>
    <x v="15"/>
    <x v="21"/>
    <x v="388"/>
    <x v="33"/>
    <s v="Electric"/>
    <m/>
  </r>
  <r>
    <x v="15"/>
    <x v="21"/>
    <x v="228"/>
    <x v="440"/>
    <s v="Electric"/>
    <m/>
  </r>
  <r>
    <x v="15"/>
    <x v="21"/>
    <x v="505"/>
    <x v="14"/>
    <s v="Electric"/>
    <m/>
  </r>
  <r>
    <x v="15"/>
    <x v="21"/>
    <x v="352"/>
    <x v="80"/>
    <s v="Electric"/>
    <m/>
  </r>
  <r>
    <x v="15"/>
    <x v="21"/>
    <x v="229"/>
    <x v="1097"/>
    <s v="Electric"/>
    <m/>
  </r>
  <r>
    <x v="15"/>
    <x v="21"/>
    <x v="389"/>
    <x v="1357"/>
    <s v="Electric"/>
    <m/>
  </r>
  <r>
    <x v="15"/>
    <x v="21"/>
    <x v="230"/>
    <x v="1185"/>
    <s v="Electric"/>
    <m/>
  </r>
  <r>
    <x v="15"/>
    <x v="21"/>
    <x v="412"/>
    <x v="1077"/>
    <s v="Electric"/>
    <m/>
  </r>
  <r>
    <x v="15"/>
    <x v="21"/>
    <x v="233"/>
    <x v="19"/>
    <s v="Electric"/>
    <m/>
  </r>
  <r>
    <x v="15"/>
    <x v="21"/>
    <x v="521"/>
    <x v="20"/>
    <s v="Electric"/>
    <m/>
  </r>
  <r>
    <x v="15"/>
    <x v="21"/>
    <x v="234"/>
    <x v="21"/>
    <s v="Electric"/>
    <m/>
  </r>
  <r>
    <x v="15"/>
    <x v="21"/>
    <x v="235"/>
    <x v="19"/>
    <s v="Electric"/>
    <m/>
  </r>
  <r>
    <x v="15"/>
    <x v="21"/>
    <x v="319"/>
    <x v="1358"/>
    <s v="Electric"/>
    <m/>
  </r>
  <r>
    <x v="15"/>
    <x v="21"/>
    <x v="236"/>
    <x v="32"/>
    <s v="Electric"/>
    <m/>
  </r>
  <r>
    <x v="15"/>
    <x v="21"/>
    <x v="390"/>
    <x v="144"/>
    <s v="Electric"/>
    <m/>
  </r>
  <r>
    <x v="15"/>
    <x v="21"/>
    <x v="237"/>
    <x v="1359"/>
    <s v="Electric"/>
    <m/>
  </r>
  <r>
    <x v="15"/>
    <x v="21"/>
    <x v="231"/>
    <x v="159"/>
    <s v="Electric"/>
    <m/>
  </r>
  <r>
    <x v="15"/>
    <x v="21"/>
    <x v="231"/>
    <x v="16"/>
    <s v="Gasoline"/>
    <m/>
  </r>
  <r>
    <x v="15"/>
    <x v="21"/>
    <x v="320"/>
    <x v="20"/>
    <s v="Electric"/>
    <m/>
  </r>
  <r>
    <x v="15"/>
    <x v="21"/>
    <x v="238"/>
    <x v="74"/>
    <s v="Electric"/>
    <m/>
  </r>
  <r>
    <x v="15"/>
    <x v="21"/>
    <x v="238"/>
    <x v="67"/>
    <s v="Steam"/>
    <m/>
  </r>
  <r>
    <x v="15"/>
    <x v="4"/>
    <x v="37"/>
    <x v="50"/>
    <m/>
    <m/>
  </r>
  <r>
    <x v="15"/>
    <x v="4"/>
    <x v="429"/>
    <x v="645"/>
    <m/>
    <m/>
  </r>
  <r>
    <x v="15"/>
    <x v="4"/>
    <x v="321"/>
    <x v="28"/>
    <m/>
    <m/>
  </r>
  <r>
    <x v="15"/>
    <x v="4"/>
    <x v="372"/>
    <x v="654"/>
    <m/>
    <s v="Lexington &amp; Interurban Railways Co"/>
  </r>
  <r>
    <x v="15"/>
    <x v="4"/>
    <x v="339"/>
    <x v="1360"/>
    <s v="Electric"/>
    <s v="LOUISVILLE STREET RAILWAY SYSTEM"/>
  </r>
  <r>
    <x v="15"/>
    <x v="4"/>
    <x v="339"/>
    <x v="1361"/>
    <m/>
    <s v="Indianapolis &amp; Louisville Traction Co"/>
  </r>
  <r>
    <x v="15"/>
    <x v="4"/>
    <x v="339"/>
    <x v="1362"/>
    <m/>
    <s v="LOUISVILLE &amp; INTERURBAN RAIL ROAD CO"/>
  </r>
  <r>
    <x v="15"/>
    <x v="4"/>
    <x v="340"/>
    <x v="151"/>
    <m/>
    <m/>
  </r>
  <r>
    <x v="15"/>
    <x v="4"/>
    <x v="341"/>
    <x v="1"/>
    <m/>
    <m/>
  </r>
  <r>
    <x v="15"/>
    <x v="4"/>
    <x v="342"/>
    <x v="114"/>
    <m/>
    <m/>
  </r>
  <r>
    <x v="15"/>
    <x v="4"/>
    <x v="457"/>
    <x v="20"/>
    <m/>
    <m/>
  </r>
  <r>
    <x v="15"/>
    <x v="10"/>
    <x v="290"/>
    <x v="48"/>
    <m/>
    <s v="Alexandria Electric Railways Co."/>
  </r>
  <r>
    <x v="15"/>
    <x v="10"/>
    <x v="79"/>
    <x v="1250"/>
    <m/>
    <s v="Baton Rouge Electric Co."/>
  </r>
  <r>
    <x v="15"/>
    <x v="10"/>
    <x v="78"/>
    <x v="41"/>
    <m/>
    <s v="Lake Charles Railway, Light &amp; Water Works Co."/>
  </r>
  <r>
    <x v="15"/>
    <x v="10"/>
    <x v="458"/>
    <x v="41"/>
    <m/>
    <s v="Monroe St. Railway"/>
  </r>
  <r>
    <x v="15"/>
    <x v="10"/>
    <x v="76"/>
    <x v="1363"/>
    <m/>
    <s v="New Orleans Railway &amp; Light Co."/>
  </r>
  <r>
    <x v="15"/>
    <x v="10"/>
    <x v="76"/>
    <x v="28"/>
    <m/>
    <s v="Algiers Railway &amp; Lighting Co."/>
  </r>
  <r>
    <x v="15"/>
    <x v="10"/>
    <x v="77"/>
    <x v="69"/>
    <m/>
    <s v="Shreveport Traction Co."/>
  </r>
  <r>
    <x v="15"/>
    <x v="10"/>
    <x v="77"/>
    <x v="626"/>
    <m/>
    <s v="Shreveport Suburban Railroad Co."/>
  </r>
  <r>
    <x v="15"/>
    <x v="8"/>
    <x v="73"/>
    <x v="1364"/>
    <s v="Electric"/>
    <s v="The United Railways &amp; Electric Co. of Baltimore"/>
  </r>
  <r>
    <x v="15"/>
    <x v="8"/>
    <x v="73"/>
    <x v="1252"/>
    <s v="Electric"/>
    <s v="Baltimore, Halethorpe &amp; Elkridge Railway Co"/>
  </r>
  <r>
    <x v="15"/>
    <x v="8"/>
    <x v="73"/>
    <x v="335"/>
    <s v="Electric"/>
    <s v="Baltimore, Sparrows Point &amp; Chesapeake Railway"/>
  </r>
  <r>
    <x v="15"/>
    <x v="8"/>
    <x v="73"/>
    <x v="17"/>
    <s v="Electric"/>
    <s v="The Lorraine Electric Railway"/>
  </r>
  <r>
    <x v="15"/>
    <x v="8"/>
    <x v="73"/>
    <x v="29"/>
    <s v="Electric"/>
    <s v="Maryland Electric Railways Co."/>
  </r>
  <r>
    <x v="15"/>
    <x v="8"/>
    <x v="73"/>
    <x v="41"/>
    <s v="Electric"/>
    <s v="Baltimore &amp; Ohio Railroad Co."/>
  </r>
  <r>
    <x v="15"/>
    <x v="8"/>
    <x v="73"/>
    <x v="47"/>
    <s v="Electric"/>
    <s v="Washington, Baltimore &amp; Annapolis Electric Railroad Co."/>
  </r>
  <r>
    <x v="15"/>
    <x v="8"/>
    <x v="391"/>
    <x v="40"/>
    <s v="Electric"/>
    <s v="The Baltimore &amp; Bel Air Electric Railway Co"/>
  </r>
  <r>
    <x v="15"/>
    <x v="8"/>
    <x v="75"/>
    <x v="202"/>
    <s v="Electric"/>
    <s v="Cumberland Electric Railway Co"/>
  </r>
  <r>
    <x v="15"/>
    <x v="8"/>
    <x v="75"/>
    <x v="29"/>
    <s v="Electric"/>
    <s v="Cumberland &amp; Westernport Electric Railway Co."/>
  </r>
  <r>
    <x v="15"/>
    <x v="8"/>
    <x v="246"/>
    <x v="173"/>
    <s v="Electric"/>
    <s v="Frederick Railroad Co."/>
  </r>
  <r>
    <x v="15"/>
    <x v="8"/>
    <x v="246"/>
    <x v="25"/>
    <s v="Electric"/>
    <s v="Myersville &amp; Catoctin Railway Co"/>
  </r>
  <r>
    <x v="15"/>
    <x v="8"/>
    <x v="247"/>
    <x v="290"/>
    <s v="Electric"/>
    <s v="Hagerstown Railway Co"/>
  </r>
  <r>
    <x v="15"/>
    <x v="8"/>
    <x v="450"/>
    <x v="1365"/>
    <s v="Electric"/>
    <s v="Kensington Railway Co"/>
  </r>
  <r>
    <x v="15"/>
    <x v="9"/>
    <x v="32"/>
    <x v="19"/>
    <m/>
    <m/>
  </r>
  <r>
    <x v="15"/>
    <x v="9"/>
    <x v="32"/>
    <x v="9"/>
    <m/>
    <m/>
  </r>
  <r>
    <x v="15"/>
    <x v="9"/>
    <x v="32"/>
    <x v="12"/>
    <m/>
    <m/>
  </r>
  <r>
    <x v="15"/>
    <x v="9"/>
    <x v="32"/>
    <x v="1366"/>
    <m/>
    <m/>
  </r>
  <r>
    <x v="15"/>
    <x v="9"/>
    <x v="32"/>
    <x v="1"/>
    <m/>
    <m/>
  </r>
  <r>
    <x v="15"/>
    <x v="9"/>
    <x v="32"/>
    <x v="1001"/>
    <m/>
    <m/>
  </r>
  <r>
    <x v="15"/>
    <x v="9"/>
    <x v="32"/>
    <x v="1255"/>
    <m/>
    <m/>
  </r>
  <r>
    <x v="15"/>
    <x v="9"/>
    <x v="32"/>
    <x v="173"/>
    <m/>
    <m/>
  </r>
  <r>
    <x v="15"/>
    <x v="9"/>
    <x v="32"/>
    <x v="1367"/>
    <m/>
    <m/>
  </r>
  <r>
    <x v="15"/>
    <x v="9"/>
    <x v="32"/>
    <x v="603"/>
    <m/>
    <m/>
  </r>
  <r>
    <x v="15"/>
    <x v="9"/>
    <x v="32"/>
    <x v="1099"/>
    <m/>
    <m/>
  </r>
  <r>
    <x v="15"/>
    <x v="9"/>
    <x v="32"/>
    <x v="50"/>
    <m/>
    <m/>
  </r>
  <r>
    <x v="15"/>
    <x v="9"/>
    <x v="32"/>
    <x v="34"/>
    <m/>
    <m/>
  </r>
  <r>
    <x v="15"/>
    <x v="9"/>
    <x v="32"/>
    <x v="11"/>
    <m/>
    <m/>
  </r>
  <r>
    <x v="15"/>
    <x v="9"/>
    <x v="32"/>
    <x v="29"/>
    <m/>
    <m/>
  </r>
  <r>
    <x v="15"/>
    <x v="9"/>
    <x v="32"/>
    <x v="41"/>
    <m/>
    <m/>
  </r>
  <r>
    <x v="15"/>
    <x v="9"/>
    <x v="32"/>
    <x v="1256"/>
    <m/>
    <m/>
  </r>
  <r>
    <x v="15"/>
    <x v="9"/>
    <x v="32"/>
    <x v="28"/>
    <m/>
    <m/>
  </r>
  <r>
    <x v="15"/>
    <x v="9"/>
    <x v="32"/>
    <x v="1368"/>
    <m/>
    <m/>
  </r>
  <r>
    <x v="15"/>
    <x v="9"/>
    <x v="32"/>
    <x v="23"/>
    <m/>
    <m/>
  </r>
  <r>
    <x v="15"/>
    <x v="9"/>
    <x v="32"/>
    <x v="41"/>
    <m/>
    <m/>
  </r>
  <r>
    <x v="15"/>
    <x v="9"/>
    <x v="32"/>
    <x v="19"/>
    <m/>
    <m/>
  </r>
  <r>
    <x v="15"/>
    <x v="9"/>
    <x v="32"/>
    <x v="1369"/>
    <m/>
    <m/>
  </r>
  <r>
    <x v="15"/>
    <x v="9"/>
    <x v="32"/>
    <x v="146"/>
    <m/>
    <m/>
  </r>
  <r>
    <x v="15"/>
    <x v="9"/>
    <x v="32"/>
    <x v="181"/>
    <m/>
    <m/>
  </r>
  <r>
    <x v="15"/>
    <x v="3"/>
    <x v="32"/>
    <x v="16"/>
    <m/>
    <s v="Hannibal Railway Co."/>
  </r>
  <r>
    <x v="15"/>
    <x v="3"/>
    <x v="459"/>
    <x v="294"/>
    <m/>
    <s v="Joplin &amp; Pittsburg Railway Co."/>
  </r>
  <r>
    <x v="15"/>
    <x v="3"/>
    <x v="33"/>
    <x v="1105"/>
    <m/>
    <s v="Kansas City Railway &amp; Light Co."/>
  </r>
  <r>
    <x v="15"/>
    <x v="3"/>
    <x v="33"/>
    <x v="32"/>
    <m/>
    <s v="Kansas City, Lawrence &amp; Topeka Electric Railroad Co"/>
  </r>
  <r>
    <x v="15"/>
    <x v="3"/>
    <x v="33"/>
    <x v="67"/>
    <m/>
    <s v="The Missouri &amp; Kansas Internrban Railway Co."/>
  </r>
  <r>
    <x v="15"/>
    <x v="3"/>
    <x v="33"/>
    <x v="69"/>
    <m/>
    <s v="Ozarks"/>
  </r>
  <r>
    <x v="15"/>
    <x v="3"/>
    <x v="33"/>
    <x v="41"/>
    <m/>
    <s v="Blue Valley Railway."/>
  </r>
  <r>
    <x v="15"/>
    <x v="3"/>
    <x v="33"/>
    <x v="490"/>
    <m/>
    <s v="Interstate Railway Co"/>
  </r>
  <r>
    <x v="15"/>
    <x v="3"/>
    <x v="344"/>
    <x v="1370"/>
    <m/>
    <m/>
  </r>
  <r>
    <x v="15"/>
    <x v="3"/>
    <x v="323"/>
    <x v="170"/>
    <m/>
    <s v="St Joseph Railway, Light, Heat &amp; Power Co."/>
  </r>
  <r>
    <x v="15"/>
    <x v="3"/>
    <x v="324"/>
    <x v="330"/>
    <m/>
    <s v="Southwest Missouri Electric Railway Co"/>
  </r>
  <r>
    <x v="15"/>
    <x v="3"/>
    <x v="250"/>
    <x v="33"/>
    <m/>
    <s v="Sedalia Light And Traction Co."/>
  </r>
  <r>
    <x v="15"/>
    <x v="3"/>
    <x v="224"/>
    <x v="68"/>
    <m/>
    <s v="Springfield Railway &amp; Light Co."/>
  </r>
  <r>
    <x v="15"/>
    <x v="3"/>
    <x v="325"/>
    <x v="48"/>
    <m/>
    <s v="Cape Girardeau &amp; Jackson Railroad Co."/>
  </r>
  <r>
    <x v="15"/>
    <x v="3"/>
    <x v="361"/>
    <x v="17"/>
    <m/>
    <s v="Carrollton Electric Railway Co."/>
  </r>
  <r>
    <x v="15"/>
    <x v="3"/>
    <x v="373"/>
    <x v="970"/>
    <m/>
    <s v="St. Francis County Electric Railroad Co."/>
  </r>
  <r>
    <x v="15"/>
    <x v="3"/>
    <x v="393"/>
    <x v="31"/>
    <m/>
    <s v="Missouri Water, Light &amp; Traction Co."/>
  </r>
  <r>
    <x v="15"/>
    <x v="3"/>
    <x v="477"/>
    <x v="87"/>
    <m/>
    <s v="The Mexico, Santa Fe &amp; Perry Traction Co."/>
  </r>
  <r>
    <x v="15"/>
    <x v="3"/>
    <x v="478"/>
    <x v="31"/>
    <m/>
    <s v="Cassville &amp; W’estern Railway Co."/>
  </r>
  <r>
    <x v="15"/>
    <x v="26"/>
    <x v="432"/>
    <x v="17"/>
    <s v="Electric"/>
    <s v="Capitol Car Line"/>
  </r>
  <r>
    <x v="15"/>
    <x v="26"/>
    <x v="433"/>
    <x v="5"/>
    <s v="Electric"/>
    <s v="Fargo &amp; Moorhead Street Railway Co."/>
  </r>
  <r>
    <x v="15"/>
    <x v="26"/>
    <x v="480"/>
    <x v="16"/>
    <s v="Electric"/>
    <s v="Grand Forks Street Railway Co"/>
  </r>
  <r>
    <x v="15"/>
    <x v="0"/>
    <x v="522"/>
    <x v="1371"/>
    <n v="5.5"/>
    <s v="Anglebra"/>
  </r>
  <r>
    <x v="15"/>
    <x v="0"/>
    <x v="522"/>
    <x v="1372"/>
    <n v="35.85"/>
    <s v="Asbury Park"/>
  </r>
  <r>
    <x v="15"/>
    <x v="0"/>
    <x v="522"/>
    <x v="1373"/>
    <n v="5.73"/>
    <s v="Asbury Park"/>
  </r>
  <r>
    <x v="15"/>
    <x v="0"/>
    <x v="522"/>
    <x v="1374"/>
    <n v="6.4909999999999997"/>
    <s v="Asbury Park"/>
  </r>
  <r>
    <x v="15"/>
    <x v="0"/>
    <x v="522"/>
    <x v="1375"/>
    <n v="4"/>
    <s v="Atlantic City"/>
  </r>
  <r>
    <x v="15"/>
    <x v="0"/>
    <x v="522"/>
    <x v="1376"/>
    <n v="75"/>
    <s v="Atlantic City"/>
  </r>
  <r>
    <x v="15"/>
    <x v="0"/>
    <x v="522"/>
    <x v="1377"/>
    <n v="16.02"/>
    <s v="Atlantic City"/>
  </r>
  <r>
    <x v="15"/>
    <x v="0"/>
    <x v="522"/>
    <x v="1378"/>
    <n v="43.37"/>
    <s v="Bridgeton"/>
  </r>
  <r>
    <x v="15"/>
    <x v="0"/>
    <x v="522"/>
    <x v="1379"/>
    <n v="1.43"/>
    <s v="Cape May"/>
  </r>
  <r>
    <x v="15"/>
    <x v="0"/>
    <x v="522"/>
    <x v="1380"/>
    <n v="7.34"/>
    <s v="Cape May"/>
  </r>
  <r>
    <x v="15"/>
    <x v="0"/>
    <x v="522"/>
    <x v="1381"/>
    <n v="19.760000000000002"/>
    <s v="Hackensack"/>
  </r>
  <r>
    <x v="15"/>
    <x v="0"/>
    <x v="522"/>
    <x v="1382"/>
    <n v="4"/>
    <s v="Hoboken"/>
  </r>
  <r>
    <x v="15"/>
    <x v="0"/>
    <x v="522"/>
    <x v="1383"/>
    <n v="30"/>
    <s v="Keyport"/>
  </r>
  <r>
    <x v="15"/>
    <x v="0"/>
    <x v="522"/>
    <x v="1384"/>
    <n v="4.9770000000000003"/>
    <s v="Long Brach"/>
  </r>
  <r>
    <x v="15"/>
    <x v="0"/>
    <x v="522"/>
    <x v="1385"/>
    <n v="35"/>
    <s v="Moorestown"/>
  </r>
  <r>
    <x v="15"/>
    <x v="0"/>
    <x v="522"/>
    <x v="1386"/>
    <n v="14.8"/>
    <s v="Mount Holly"/>
  </r>
  <r>
    <x v="15"/>
    <x v="0"/>
    <x v="522"/>
    <x v="1387"/>
    <n v="671.9"/>
    <s v="Newark"/>
  </r>
  <r>
    <x v="15"/>
    <x v="0"/>
    <x v="522"/>
    <x v="1388"/>
    <n v="7"/>
    <s v="Ocean City"/>
  </r>
  <r>
    <x v="15"/>
    <x v="0"/>
    <x v="522"/>
    <x v="1389"/>
    <n v="50.47"/>
    <s v="Ocean City"/>
  </r>
  <r>
    <x v="15"/>
    <x v="0"/>
    <x v="522"/>
    <x v="1390"/>
    <n v="1.5"/>
    <s v="Orange"/>
  </r>
  <r>
    <x v="15"/>
    <x v="0"/>
    <x v="522"/>
    <x v="1391"/>
    <n v="5.6"/>
    <s v="Phillipsburg"/>
  </r>
  <r>
    <x v="15"/>
    <x v="0"/>
    <x v="522"/>
    <x v="1392"/>
    <n v="10"/>
    <s v="Red Bank"/>
  </r>
  <r>
    <x v="15"/>
    <x v="0"/>
    <x v="522"/>
    <x v="1393"/>
    <n v="8.6199999999999992"/>
    <s v="Rutherford"/>
  </r>
  <r>
    <x v="15"/>
    <x v="0"/>
    <x v="522"/>
    <x v="1394"/>
    <n v="38"/>
    <s v="Trenton"/>
  </r>
  <r>
    <x v="15"/>
    <x v="0"/>
    <x v="522"/>
    <x v="1395"/>
    <n v="11.42"/>
    <s v="Trenton"/>
  </r>
  <r>
    <x v="15"/>
    <x v="0"/>
    <x v="522"/>
    <x v="1396"/>
    <n v="15"/>
    <s v="Trenton"/>
  </r>
  <r>
    <x v="15"/>
    <x v="0"/>
    <x v="522"/>
    <x v="1397"/>
    <n v="38"/>
    <s v="Trenton"/>
  </r>
  <r>
    <x v="15"/>
    <x v="0"/>
    <x v="522"/>
    <x v="1398"/>
    <n v="23.106999999999999"/>
    <s v="Trenton"/>
  </r>
  <r>
    <x v="15"/>
    <x v="0"/>
    <x v="522"/>
    <x v="1399"/>
    <n v="40"/>
    <s v="Trenton"/>
  </r>
  <r>
    <x v="15"/>
    <x v="0"/>
    <x v="522"/>
    <x v="1400"/>
    <n v="5.5"/>
    <s v="Wasginton"/>
  </r>
  <r>
    <x v="15"/>
    <x v="11"/>
    <x v="28"/>
    <x v="196"/>
    <s v="Electric"/>
    <s v="United Traction Co."/>
  </r>
  <r>
    <x v="15"/>
    <x v="11"/>
    <x v="81"/>
    <x v="1083"/>
    <s v="Electric"/>
    <s v="Auburn &amp; Syracuse Electric Railroad Co. "/>
  </r>
  <r>
    <x v="15"/>
    <x v="11"/>
    <x v="82"/>
    <x v="21"/>
    <s v="Electric"/>
    <s v="Babylon Railroad Co."/>
  </r>
  <r>
    <x v="15"/>
    <x v="11"/>
    <x v="345"/>
    <x v="23"/>
    <s v="Electric"/>
    <s v="The Ballston Terminal Railroad Co."/>
  </r>
  <r>
    <x v="15"/>
    <x v="11"/>
    <x v="83"/>
    <x v="1401"/>
    <s v="Electric"/>
    <s v="Binghamton Railroad Co. "/>
  </r>
  <r>
    <x v="15"/>
    <x v="11"/>
    <x v="85"/>
    <x v="1402"/>
    <s v="Electric"/>
    <s v="International Traction Co."/>
  </r>
  <r>
    <x v="15"/>
    <x v="11"/>
    <x v="85"/>
    <x v="1403"/>
    <s v="Electric"/>
    <s v="Buffalo Southern Railway Co."/>
  </r>
  <r>
    <x v="15"/>
    <x v="11"/>
    <x v="85"/>
    <x v="953"/>
    <s v="Electric"/>
    <s v="Buffalo &amp; Depew Railway Co. "/>
  </r>
  <r>
    <x v="15"/>
    <x v="11"/>
    <x v="85"/>
    <x v="1404"/>
    <s v="Electric"/>
    <s v="Buffalo &amp; Lake Erie Traction Co."/>
  </r>
  <r>
    <x v="15"/>
    <x v="11"/>
    <x v="86"/>
    <x v="362"/>
    <s v="Electric"/>
    <s v="Rochester &amp; Eastern Rapid Co."/>
  </r>
  <r>
    <x v="15"/>
    <x v="11"/>
    <x v="376"/>
    <x v="25"/>
    <s v="Electric"/>
    <s v="Catskill Electric Railway Co."/>
  </r>
  <r>
    <x v="15"/>
    <x v="11"/>
    <x v="260"/>
    <x v="749"/>
    <s v="Electric"/>
    <s v="The Cohoes City Railway Co."/>
  </r>
  <r>
    <x v="15"/>
    <x v="11"/>
    <x v="346"/>
    <x v="394"/>
    <s v="Electric"/>
    <s v="Corning &amp; Painted Street Railway"/>
  </r>
  <r>
    <x v="15"/>
    <x v="11"/>
    <x v="88"/>
    <x v="1405"/>
    <s v="Electric"/>
    <s v="Cortland County Traction Co."/>
  </r>
  <r>
    <x v="15"/>
    <x v="11"/>
    <x v="90"/>
    <x v="676"/>
    <s v="Electric"/>
    <s v="Elmira Water, Light &amp; Railroad Co."/>
  </r>
  <r>
    <x v="15"/>
    <x v="11"/>
    <x v="90"/>
    <x v="250"/>
    <s v="Electric"/>
    <s v="Elminra &amp; Seneca Lake Railway Co."/>
  </r>
  <r>
    <x v="15"/>
    <x v="11"/>
    <x v="91"/>
    <x v="677"/>
    <s v="Electric"/>
    <s v="Citizens' Street Railroad Co."/>
  </r>
  <r>
    <x v="15"/>
    <x v="11"/>
    <x v="91"/>
    <x v="883"/>
    <s v="Electric"/>
    <s v="Fishkill Electric Railway Co. "/>
  </r>
  <r>
    <x v="15"/>
    <x v="11"/>
    <x v="261"/>
    <x v="346"/>
    <s v="Electric"/>
    <s v="Geneva, Waterloo, Seneca Falls &amp; Cayuga Lake Traction Co."/>
  </r>
  <r>
    <x v="15"/>
    <x v="11"/>
    <x v="463"/>
    <x v="1406"/>
    <s v="Electric"/>
    <s v="Glen Cove Railroad Co."/>
  </r>
  <r>
    <x v="15"/>
    <x v="11"/>
    <x v="95"/>
    <x v="1407"/>
    <s v="Electric"/>
    <s v="Hudson Valley Railway"/>
  </r>
  <r>
    <x v="15"/>
    <x v="11"/>
    <x v="96"/>
    <x v="704"/>
    <s v="Electric"/>
    <s v="Fonda, Johnstown &amp; Gloversville Railroad Co."/>
  </r>
  <r>
    <x v="15"/>
    <x v="11"/>
    <x v="96"/>
    <x v="1194"/>
    <s v="Electric"/>
    <s v="The Aldrondack Lakes' Traction Co.4.65"/>
  </r>
  <r>
    <x v="15"/>
    <x v="11"/>
    <x v="366"/>
    <x v="28"/>
    <s v="Electric"/>
    <s v="Lime &amp; Honeoye Falls Electric Light &amp; Railroad Co."/>
  </r>
  <r>
    <x v="15"/>
    <x v="11"/>
    <x v="262"/>
    <x v="1120"/>
    <s v="Electric"/>
    <s v="Bennington &amp; Hoosick Valley Railway Co."/>
  </r>
  <r>
    <x v="15"/>
    <x v="11"/>
    <x v="97"/>
    <x v="531"/>
    <s v="Electric"/>
    <s v="Hornellsville &amp; Canisteo Railway Co."/>
  </r>
  <r>
    <x v="15"/>
    <x v="11"/>
    <x v="98"/>
    <x v="1408"/>
    <s v="Electric"/>
    <s v="Albany &amp; Hudson Railway &amp; Power Co. "/>
  </r>
  <r>
    <x v="15"/>
    <x v="11"/>
    <x v="99"/>
    <x v="247"/>
    <s v="Electric"/>
    <s v="Huntington Railroad Co."/>
  </r>
  <r>
    <x v="15"/>
    <x v="11"/>
    <x v="100"/>
    <x v="1183"/>
    <s v="Electric"/>
    <s v="Ithaca Street Railway Co."/>
  </r>
  <r>
    <x v="15"/>
    <x v="11"/>
    <x v="101"/>
    <x v="1122"/>
    <s v="Electric"/>
    <s v="The Jamestown Street Railway Co."/>
  </r>
  <r>
    <x v="15"/>
    <x v="11"/>
    <x v="101"/>
    <x v="1195"/>
    <s v="Electric"/>
    <s v="Chautauqua Traction Co."/>
  </r>
  <r>
    <x v="15"/>
    <x v="11"/>
    <x v="101"/>
    <x v="67"/>
    <s v="Electric"/>
    <s v="Warreu &amp; Jamestown Street Railway Co. "/>
  </r>
  <r>
    <x v="15"/>
    <x v="11"/>
    <x v="452"/>
    <x v="1020"/>
    <s v="Electric"/>
    <s v="Long Island Electric Railway Co. "/>
  </r>
  <r>
    <x v="15"/>
    <x v="11"/>
    <x v="464"/>
    <x v="1021"/>
    <s v="Electric"/>
    <s v="Keeseville, Ausable, Chasm &amp; Lake Chaplain Railroad"/>
  </r>
  <r>
    <x v="15"/>
    <x v="11"/>
    <x v="102"/>
    <x v="1275"/>
    <s v="Electric"/>
    <s v="Kingston Consolidated Railroad Co."/>
  </r>
  <r>
    <x v="15"/>
    <x v="11"/>
    <x v="263"/>
    <x v="31"/>
    <s v="Electric"/>
    <s v="Lewiston &amp; Yongston Frontier Railroad Co."/>
  </r>
  <r>
    <x v="15"/>
    <x v="11"/>
    <x v="416"/>
    <x v="17"/>
    <s v="Electric"/>
    <s v="Seashore Municpal Railroad Co. "/>
  </r>
  <r>
    <x v="15"/>
    <x v="11"/>
    <x v="106"/>
    <x v="683"/>
    <s v="Electric"/>
    <s v="New York &amp; Queens County Railway Co."/>
  </r>
  <r>
    <x v="15"/>
    <x v="11"/>
    <x v="106"/>
    <x v="26"/>
    <s v="Electric"/>
    <s v="Long Island Consodlidated Electrical Companies"/>
  </r>
  <r>
    <x v="15"/>
    <x v="11"/>
    <x v="106"/>
    <x v="1409"/>
    <s v="Electric"/>
    <s v="Long Island Railroad Co. "/>
  </r>
  <r>
    <x v="15"/>
    <x v="11"/>
    <x v="107"/>
    <x v="536"/>
    <s v="Electric"/>
    <s v="The Wallkill Transit"/>
  </r>
  <r>
    <x v="15"/>
    <x v="11"/>
    <x v="494"/>
    <x v="9"/>
    <s v="Electric"/>
    <s v="New York &amp; North Shore Traction Co. "/>
  </r>
  <r>
    <x v="15"/>
    <x v="11"/>
    <x v="7"/>
    <x v="41"/>
    <s v="Electric"/>
    <s v="New &amp; Marion Railway Co. "/>
  </r>
  <r>
    <x v="15"/>
    <x v="11"/>
    <x v="109"/>
    <x v="876"/>
    <s v="Electric"/>
    <s v="Orange County Tracction Co."/>
  </r>
  <r>
    <x v="15"/>
    <x v="11"/>
    <x v="332"/>
    <x v="614"/>
    <s v="Electric"/>
    <s v="New Paltz, Highland &amp; Poughkeepsie Traction Co."/>
  </r>
  <r>
    <x v="15"/>
    <x v="11"/>
    <x v="111"/>
    <x v="1126"/>
    <s v="Electric"/>
    <s v="New York City Railway Co. "/>
  </r>
  <r>
    <x v="15"/>
    <x v="11"/>
    <x v="111"/>
    <x v="1410"/>
    <s v="Electric"/>
    <s v="Metropolitan Street Railway Co."/>
  </r>
  <r>
    <x v="15"/>
    <x v="11"/>
    <x v="111"/>
    <x v="757"/>
    <s v="Electric"/>
    <s v="Bleeker Street &amp; Fulton Ferry R. R. Co."/>
  </r>
  <r>
    <x v="15"/>
    <x v="11"/>
    <x v="111"/>
    <x v="1128"/>
    <s v="Electric"/>
    <s v="Broadway &amp; Seventh Ave R. R. Co."/>
  </r>
  <r>
    <x v="15"/>
    <x v="11"/>
    <x v="111"/>
    <x v="1253"/>
    <s v="Electric"/>
    <s v="The Central Crosstown Railroad Co. "/>
  </r>
  <r>
    <x v="15"/>
    <x v="11"/>
    <x v="111"/>
    <x v="1197"/>
    <s v="Electric"/>
    <s v="Christopher &amp; Tenth St. R. R. Co."/>
  </r>
  <r>
    <x v="15"/>
    <x v="11"/>
    <x v="111"/>
    <x v="1022"/>
    <s v="Electric"/>
    <s v="Central Park, North &amp; East River R. R. Co."/>
  </r>
  <r>
    <x v="15"/>
    <x v="11"/>
    <x v="111"/>
    <x v="22"/>
    <s v="Electric"/>
    <s v="Eighth Ave. R. R. Co."/>
  </r>
  <r>
    <x v="15"/>
    <x v="11"/>
    <x v="111"/>
    <x v="1023"/>
    <s v="Electric"/>
    <s v="42nd St. &amp; Grand St Ferry R. R. Co."/>
  </r>
  <r>
    <x v="15"/>
    <x v="11"/>
    <x v="111"/>
    <x v="1198"/>
    <s v="Electric"/>
    <s v="New York &amp; Harlem R. R. Co."/>
  </r>
  <r>
    <x v="15"/>
    <x v="11"/>
    <x v="111"/>
    <x v="759"/>
    <s v="Electric"/>
    <s v="Fulton Street Railroad Co."/>
  </r>
  <r>
    <x v="15"/>
    <x v="11"/>
    <x v="111"/>
    <x v="69"/>
    <s v="Electric"/>
    <s v="Ninth Avenue R. R. Co."/>
  </r>
  <r>
    <x v="15"/>
    <x v="11"/>
    <x v="111"/>
    <x v="78"/>
    <s v="Electric"/>
    <s v="Sixth Avenue R. R. Co."/>
  </r>
  <r>
    <x v="15"/>
    <x v="11"/>
    <x v="111"/>
    <x v="1411"/>
    <s v="Electric"/>
    <s v="Second Avenue R. R. Co. "/>
  </r>
  <r>
    <x v="15"/>
    <x v="11"/>
    <x v="111"/>
    <x v="1025"/>
    <s v="Electric"/>
    <s v="34th Street Crosstown"/>
  </r>
  <r>
    <x v="15"/>
    <x v="11"/>
    <x v="111"/>
    <x v="1412"/>
    <s v="Electric"/>
    <s v="New York &amp; Harlem R. R. Co."/>
  </r>
  <r>
    <x v="15"/>
    <x v="11"/>
    <x v="111"/>
    <x v="1026"/>
    <s v="Electric"/>
    <s v="23rd Street Ry. Co."/>
  </r>
  <r>
    <x v="15"/>
    <x v="11"/>
    <x v="111"/>
    <x v="1286"/>
    <s v="Electric"/>
    <s v="New York, Westerchester &amp; Conn Traction Co. "/>
  </r>
  <r>
    <x v="15"/>
    <x v="11"/>
    <x v="111"/>
    <x v="1200"/>
    <s v="Electric"/>
    <s v="Third Ave. R. R. Co."/>
  </r>
  <r>
    <x v="15"/>
    <x v="11"/>
    <x v="111"/>
    <x v="1413"/>
    <s v="Electric"/>
    <s v="Dry Dock, E. Broadway &amp; Battery R. R. Co."/>
  </r>
  <r>
    <x v="15"/>
    <x v="11"/>
    <x v="111"/>
    <x v="521"/>
    <s v="Electric"/>
    <s v="42nd St., Manhattanville &amp; St. M. Ave. Ry. Co."/>
  </r>
  <r>
    <x v="15"/>
    <x v="11"/>
    <x v="111"/>
    <x v="905"/>
    <s v="Electric"/>
    <s v="Kingsbridge Railway Co. "/>
  </r>
  <r>
    <x v="15"/>
    <x v="11"/>
    <x v="111"/>
    <x v="1414"/>
    <s v="Electric"/>
    <s v="Union Ry. Co"/>
  </r>
  <r>
    <x v="15"/>
    <x v="11"/>
    <x v="111"/>
    <x v="5"/>
    <s v="Electric"/>
    <s v="The Bronx Traction Co. "/>
  </r>
  <r>
    <x v="15"/>
    <x v="11"/>
    <x v="111"/>
    <x v="1130"/>
    <s v="Electric"/>
    <s v="Southern Boulevard Railroad Co."/>
  </r>
  <r>
    <x v="15"/>
    <x v="11"/>
    <x v="111"/>
    <x v="1415"/>
    <s v="Electric"/>
    <s v="Westchester Electric R. R. Co."/>
  </r>
  <r>
    <x v="15"/>
    <x v="11"/>
    <x v="111"/>
    <x v="888"/>
    <s v="Electric"/>
    <s v="Interborough Rapid Transit Co. "/>
  </r>
  <r>
    <x v="15"/>
    <x v="11"/>
    <x v="111"/>
    <x v="1416"/>
    <s v="Electric"/>
    <s v="Hudson &amp; Manhattan Railroad"/>
  </r>
  <r>
    <x v="15"/>
    <x v="11"/>
    <x v="111"/>
    <x v="1417"/>
    <s v="Electric"/>
    <s v="Brooklyn Rapid Transit Co. "/>
  </r>
  <r>
    <x v="15"/>
    <x v="11"/>
    <x v="111"/>
    <x v="1418"/>
    <s v="Electric"/>
    <s v="The Coney Island &amp; Brooklyn Railroad Co. "/>
  </r>
  <r>
    <x v="15"/>
    <x v="11"/>
    <x v="111"/>
    <x v="1419"/>
    <s v="Electric"/>
    <s v="New York City Interboroiugh Railway Co. "/>
  </r>
  <r>
    <x v="15"/>
    <x v="11"/>
    <x v="111"/>
    <x v="35"/>
    <s v="Electric"/>
    <s v="Van Brunt &amp; Erie Bason Railroad Co. "/>
  </r>
  <r>
    <x v="15"/>
    <x v="11"/>
    <x v="111"/>
    <x v="107"/>
    <s v="Electric"/>
    <s v="Bush Terminal Railroad"/>
  </r>
  <r>
    <x v="15"/>
    <x v="11"/>
    <x v="111"/>
    <x v="1040"/>
    <s v="Electric"/>
    <s v="Richmond Light &amp; Railroad Co. "/>
  </r>
  <r>
    <x v="15"/>
    <x v="11"/>
    <x v="111"/>
    <x v="1420"/>
    <s v="Electric"/>
    <s v="Staten Island Midland Railroad Co."/>
  </r>
  <r>
    <x v="15"/>
    <x v="11"/>
    <x v="111"/>
    <x v="19"/>
    <s v="Electric"/>
    <s v="Southfield Beach Railroad Co. "/>
  </r>
  <r>
    <x v="15"/>
    <x v="11"/>
    <x v="112"/>
    <x v="1132"/>
    <s v="Electric"/>
    <s v="Niagra Falls Gorge Railroad Co. "/>
  </r>
  <r>
    <x v="15"/>
    <x v="11"/>
    <x v="112"/>
    <x v="1421"/>
    <s v="Electric"/>
    <s v="The Electric City Railroad Co. "/>
  </r>
  <r>
    <x v="15"/>
    <x v="11"/>
    <x v="435"/>
    <x v="889"/>
    <s v="Electric"/>
    <s v="Northpoint Traction Co."/>
  </r>
  <r>
    <x v="15"/>
    <x v="11"/>
    <x v="113"/>
    <x v="144"/>
    <s v="Electric"/>
    <s v="Ogdensburg Street Railway Co."/>
  </r>
  <r>
    <x v="15"/>
    <x v="11"/>
    <x v="114"/>
    <x v="707"/>
    <s v="Electric"/>
    <s v="Olean Street Railway Co."/>
  </r>
  <r>
    <x v="15"/>
    <x v="11"/>
    <x v="115"/>
    <x v="1422"/>
    <s v="Electric"/>
    <s v="Oneida Railway Co."/>
  </r>
  <r>
    <x v="15"/>
    <x v="11"/>
    <x v="116"/>
    <x v="1423"/>
    <s v="Electric"/>
    <s v="Oneonta &amp; Mohawk Valley Railway Co. "/>
  </r>
  <r>
    <x v="15"/>
    <x v="11"/>
    <x v="379"/>
    <x v="214"/>
    <s v="Electric"/>
    <s v="Westchester Traction Co.. "/>
  </r>
  <r>
    <x v="15"/>
    <x v="11"/>
    <x v="117"/>
    <x v="770"/>
    <s v="Electric"/>
    <s v="Oswego Traction Co."/>
  </r>
  <r>
    <x v="15"/>
    <x v="11"/>
    <x v="481"/>
    <x v="16"/>
    <s v="Electric"/>
    <s v="Paul Smith Electric Light, Power &amp; Railroad Co. "/>
  </r>
  <r>
    <x v="15"/>
    <x v="11"/>
    <x v="380"/>
    <x v="1424"/>
    <s v="Electric"/>
    <s v="Peekskill Lighting &amp; Railroad Co. "/>
  </r>
  <r>
    <x v="15"/>
    <x v="11"/>
    <x v="347"/>
    <x v="1134"/>
    <s v="Electric"/>
    <s v="Pann Van, Keuka Park &amp; Branchport Railway"/>
  </r>
  <r>
    <x v="15"/>
    <x v="11"/>
    <x v="265"/>
    <x v="178"/>
    <s v="Electric"/>
    <s v="Plattsburgh Traction Co."/>
  </r>
  <r>
    <x v="15"/>
    <x v="11"/>
    <x v="354"/>
    <x v="1425"/>
    <s v="Electric"/>
    <s v="Port Chester Street Railway Co. "/>
  </r>
  <r>
    <x v="15"/>
    <x v="11"/>
    <x v="333"/>
    <x v="202"/>
    <s v="Electric"/>
    <s v="Port Jervis Electric Street Railway Co. "/>
  </r>
  <r>
    <x v="15"/>
    <x v="11"/>
    <x v="118"/>
    <x v="543"/>
    <s v="Electric"/>
    <s v="Poughkeepsie City &amp; Wappingers Falls Electric Railway"/>
  </r>
  <r>
    <x v="15"/>
    <x v="11"/>
    <x v="119"/>
    <x v="1135"/>
    <s v="Electric"/>
    <s v="Rochester Railway &amp; Light Co."/>
  </r>
  <r>
    <x v="15"/>
    <x v="11"/>
    <x v="119"/>
    <x v="1136"/>
    <s v="Electric"/>
    <s v="Rochester &amp; Suburban Railroad Co."/>
  </r>
  <r>
    <x v="15"/>
    <x v="11"/>
    <x v="119"/>
    <x v="189"/>
    <s v="Electric"/>
    <s v="Rochester, Charlotte &amp; Manitou Co."/>
  </r>
  <r>
    <x v="15"/>
    <x v="11"/>
    <x v="119"/>
    <x v="1426"/>
    <s v="Electric"/>
    <s v="Rochester, Syracuse &amp; Eastern Railroad Co."/>
  </r>
  <r>
    <x v="15"/>
    <x v="11"/>
    <x v="119"/>
    <x v="440"/>
    <s v="Electric"/>
    <s v="Buffalo, Lockport &amp; Rochester Railway Co. "/>
  </r>
  <r>
    <x v="15"/>
    <x v="11"/>
    <x v="120"/>
    <x v="1427"/>
    <s v="Electric"/>
    <s v="Ocean Electric Railway Co."/>
  </r>
  <r>
    <x v="15"/>
    <x v="11"/>
    <x v="122"/>
    <x v="1428"/>
    <s v="Electric"/>
    <s v="Schenectady Railway Co."/>
  </r>
  <r>
    <x v="15"/>
    <x v="11"/>
    <x v="266"/>
    <x v="626"/>
    <s v="Electric"/>
    <s v="The Nassau County Railway Co. "/>
  </r>
  <r>
    <x v="15"/>
    <x v="11"/>
    <x v="126"/>
    <x v="1429"/>
    <s v="Electric"/>
    <s v="Syracuse, Rapid Transit Railway Co. "/>
  </r>
  <r>
    <x v="15"/>
    <x v="11"/>
    <x v="126"/>
    <x v="1430"/>
    <s v="Electric"/>
    <s v="Syracuse &amp; Suburban Railroad Co. "/>
  </r>
  <r>
    <x v="15"/>
    <x v="11"/>
    <x v="126"/>
    <x v="1431"/>
    <s v="Electric"/>
    <s v="Syracuse, Lake Shore &amp; Northern Railroad"/>
  </r>
  <r>
    <x v="15"/>
    <x v="11"/>
    <x v="126"/>
    <x v="68"/>
    <s v="Electric"/>
    <s v="Syracuse &amp; South Bay Electric Railway"/>
  </r>
  <r>
    <x v="15"/>
    <x v="11"/>
    <x v="129"/>
    <x v="537"/>
    <s v="Electric"/>
    <s v="Troy &amp; New England Railroad Co."/>
  </r>
  <r>
    <x v="15"/>
    <x v="11"/>
    <x v="130"/>
    <x v="1432"/>
    <s v="Electric"/>
    <s v="Utica &amp; Mohawk Railroad Co."/>
  </r>
  <r>
    <x v="15"/>
    <x v="11"/>
    <x v="131"/>
    <x v="550"/>
    <s v="Electric"/>
    <s v="Black River Traction Co. "/>
  </r>
  <r>
    <x v="15"/>
    <x v="11"/>
    <x v="131"/>
    <x v="1043"/>
    <s v="Electric"/>
    <s v="St Lawrence International Electric Railroad &amp; Land Co."/>
  </r>
  <r>
    <x v="15"/>
    <x v="11"/>
    <x v="267"/>
    <x v="1433"/>
    <s v="Electric"/>
    <s v="Waverly, Sayre &amp; Athens Traction Co."/>
  </r>
  <r>
    <x v="15"/>
    <x v="11"/>
    <x v="268"/>
    <x v="1434"/>
    <s v="Electric"/>
    <s v="Tarrytown, White Plans &amp; MamaroneckRailway Co."/>
  </r>
  <r>
    <x v="15"/>
    <x v="11"/>
    <x v="132"/>
    <x v="78"/>
    <s v="Electric"/>
    <s v="Buffalo &amp; Williamsville Electric Railway Co."/>
  </r>
  <r>
    <x v="15"/>
    <x v="11"/>
    <x v="133"/>
    <x v="1435"/>
    <s v="Electric"/>
    <s v="The Yonkers Railroad Co."/>
  </r>
  <r>
    <x v="15"/>
    <x v="12"/>
    <x v="508"/>
    <x v="626"/>
    <m/>
    <m/>
  </r>
  <r>
    <x v="15"/>
    <x v="12"/>
    <x v="134"/>
    <x v="1307"/>
    <m/>
    <m/>
  </r>
  <r>
    <x v="15"/>
    <x v="12"/>
    <x v="482"/>
    <x v="31"/>
    <m/>
    <m/>
  </r>
  <r>
    <x v="15"/>
    <x v="12"/>
    <x v="135"/>
    <x v="1436"/>
    <m/>
    <m/>
  </r>
  <r>
    <x v="15"/>
    <x v="12"/>
    <x v="136"/>
    <x v="21"/>
    <m/>
    <m/>
  </r>
  <r>
    <x v="15"/>
    <x v="12"/>
    <x v="137"/>
    <x v="50"/>
    <m/>
    <m/>
  </r>
  <r>
    <x v="15"/>
    <x v="23"/>
    <x v="394"/>
    <x v="784"/>
    <m/>
    <s v="Asheville Electric Co."/>
  </r>
  <r>
    <x v="15"/>
    <x v="23"/>
    <x v="394"/>
    <x v="33"/>
    <m/>
    <s v="Asheville &amp; East Tennessee Railroad."/>
  </r>
  <r>
    <x v="15"/>
    <x v="23"/>
    <x v="394"/>
    <x v="25"/>
    <m/>
    <s v="Asheville Rapid Transit"/>
  </r>
  <r>
    <x v="15"/>
    <x v="23"/>
    <x v="395"/>
    <x v="113"/>
    <m/>
    <s v="Charlotte Electric Railway, Light &amp; Power Co."/>
  </r>
  <r>
    <x v="15"/>
    <x v="23"/>
    <x v="396"/>
    <x v="16"/>
    <m/>
    <s v="Durham Traction Co."/>
  </r>
  <r>
    <x v="15"/>
    <x v="23"/>
    <x v="496"/>
    <x v="19"/>
    <m/>
    <s v="Consolidated Railway &amp; Power Co.,"/>
  </r>
  <r>
    <x v="15"/>
    <x v="23"/>
    <x v="497"/>
    <x v="28"/>
    <m/>
    <s v="Goldsboro Traction Co."/>
  </r>
  <r>
    <x v="15"/>
    <x v="23"/>
    <x v="436"/>
    <x v="23"/>
    <m/>
    <s v="Greensboro Electric Co. / The North Carolina Public Service Co.,"/>
  </r>
  <r>
    <x v="15"/>
    <x v="23"/>
    <x v="397"/>
    <x v="45"/>
    <m/>
    <s v="The Raleigh Electrlc Co. / Carolina Power &amp; Light Co."/>
  </r>
  <r>
    <x v="15"/>
    <x v="23"/>
    <x v="437"/>
    <x v="34"/>
    <m/>
    <s v="Salisbury &amp; Spencer Railway Co."/>
  </r>
  <r>
    <x v="15"/>
    <x v="23"/>
    <x v="398"/>
    <x v="1309"/>
    <m/>
    <s v="The Consolidated Railways, Light &amp; Power Co. / Tidewater Power Co."/>
  </r>
  <r>
    <x v="15"/>
    <x v="23"/>
    <x v="399"/>
    <x v="32"/>
    <m/>
    <s v="The Fries Manufacturing &amp; Power Co."/>
  </r>
  <r>
    <x v="15"/>
    <x v="24"/>
    <x v="400"/>
    <x v="1437"/>
    <m/>
    <s v="Metropolitan Railway Co."/>
  </r>
  <r>
    <x v="15"/>
    <x v="24"/>
    <x v="400"/>
    <x v="41"/>
    <m/>
    <s v="Oklahoma City Traction Co"/>
  </r>
  <r>
    <x v="15"/>
    <x v="24"/>
    <x v="438"/>
    <x v="32"/>
    <m/>
    <s v="Shawnee Tucumeeh Traction Co"/>
  </r>
  <r>
    <x v="15"/>
    <x v="24"/>
    <x v="453"/>
    <x v="6"/>
    <m/>
    <s v="The Guthrie Railway Co"/>
  </r>
  <r>
    <x v="15"/>
    <x v="24"/>
    <x v="465"/>
    <x v="78"/>
    <m/>
    <s v="Tulsa Street Railway Co"/>
  </r>
  <r>
    <x v="15"/>
    <x v="24"/>
    <x v="465"/>
    <x v="31"/>
    <m/>
    <s v="Oklahoma Union Traction Co"/>
  </r>
  <r>
    <x v="15"/>
    <x v="24"/>
    <x v="465"/>
    <x v="33"/>
    <m/>
    <s v="Sand Springs Interurban Railway"/>
  </r>
  <r>
    <x v="15"/>
    <x v="24"/>
    <x v="483"/>
    <x v="31"/>
    <m/>
    <s v="Ardmore Traction Co"/>
  </r>
  <r>
    <x v="15"/>
    <x v="24"/>
    <x v="484"/>
    <x v="323"/>
    <m/>
    <s v="Bartlesville Interurban Railway"/>
  </r>
  <r>
    <x v="15"/>
    <x v="24"/>
    <x v="485"/>
    <x v="33"/>
    <m/>
    <s v="The Enid City Railway Co"/>
  </r>
  <r>
    <x v="15"/>
    <x v="24"/>
    <x v="523"/>
    <x v="20"/>
    <m/>
    <s v="Enid Interurban Traction Co"/>
  </r>
  <r>
    <x v="15"/>
    <x v="24"/>
    <x v="486"/>
    <x v="229"/>
    <m/>
    <s v="Choclaw Railway &amp; Lighting Co"/>
  </r>
  <r>
    <x v="15"/>
    <x v="24"/>
    <x v="487"/>
    <x v="1"/>
    <m/>
    <s v="Muskogee Electric Traction Co"/>
  </r>
  <r>
    <x v="15"/>
    <x v="24"/>
    <x v="487"/>
    <x v="31"/>
    <m/>
    <s v="People's Electric Railway Co"/>
  </r>
  <r>
    <x v="15"/>
    <x v="24"/>
    <x v="498"/>
    <x v="41"/>
    <m/>
    <s v="Sapulpa Interurban Traction Co"/>
  </r>
  <r>
    <x v="15"/>
    <x v="24"/>
    <x v="511"/>
    <x v="56"/>
    <m/>
    <s v="El Reno Interurban Railway Co"/>
  </r>
  <r>
    <x v="15"/>
    <x v="24"/>
    <x v="499"/>
    <x v="31"/>
    <m/>
    <s v="Oklahoma Kansas &amp; Missouri Interurban Railway Co"/>
  </r>
  <r>
    <x v="15"/>
    <x v="24"/>
    <x v="524"/>
    <x v="6"/>
    <m/>
    <s v="Chickasha Street Railway Co"/>
  </r>
  <r>
    <x v="15"/>
    <x v="24"/>
    <x v="228"/>
    <x v="255"/>
    <m/>
    <s v="Clinton Street Railway Company"/>
  </r>
  <r>
    <x v="15"/>
    <x v="14"/>
    <x v="417"/>
    <x v="1438"/>
    <m/>
    <m/>
  </r>
  <r>
    <x v="15"/>
    <x v="14"/>
    <x v="441"/>
    <x v="1439"/>
    <m/>
    <m/>
  </r>
  <r>
    <x v="15"/>
    <x v="14"/>
    <x v="141"/>
    <x v="45"/>
    <m/>
    <m/>
  </r>
  <r>
    <x v="15"/>
    <x v="14"/>
    <x v="500"/>
    <x v="277"/>
    <m/>
    <m/>
  </r>
  <r>
    <x v="15"/>
    <x v="14"/>
    <x v="142"/>
    <x v="1440"/>
    <s v="Electric"/>
    <s v="Fresno Traction Co."/>
  </r>
  <r>
    <x v="15"/>
    <x v="14"/>
    <x v="512"/>
    <x v="1441"/>
    <m/>
    <m/>
  </r>
  <r>
    <x v="15"/>
    <x v="14"/>
    <x v="442"/>
    <x v="191"/>
    <m/>
    <m/>
  </r>
  <r>
    <x v="15"/>
    <x v="14"/>
    <x v="143"/>
    <x v="1442"/>
    <s v="Electric"/>
    <s v="Los Angeles Railway Corporation"/>
  </r>
  <r>
    <x v="15"/>
    <x v="14"/>
    <x v="143"/>
    <x v="1443"/>
    <s v="Electric"/>
    <s v="Southern Pacific Co.- controls PACIFIC ELECTRIC RAILWAY"/>
  </r>
  <r>
    <x v="15"/>
    <x v="14"/>
    <x v="143"/>
    <x v="1313"/>
    <s v="Electric"/>
    <s v="Los Angeles Internrban Railway Co.—"/>
  </r>
  <r>
    <x v="15"/>
    <x v="14"/>
    <x v="143"/>
    <x v="1208"/>
    <s v="Electric"/>
    <s v="Los Angeles &amp; Redondo Railway Co"/>
  </r>
  <r>
    <x v="15"/>
    <x v="14"/>
    <x v="145"/>
    <x v="39"/>
    <m/>
    <m/>
  </r>
  <r>
    <x v="15"/>
    <x v="14"/>
    <x v="454"/>
    <x v="293"/>
    <m/>
    <m/>
  </r>
  <r>
    <x v="15"/>
    <x v="14"/>
    <x v="146"/>
    <x v="1444"/>
    <m/>
    <m/>
  </r>
  <r>
    <x v="15"/>
    <x v="14"/>
    <x v="147"/>
    <x v="329"/>
    <m/>
    <m/>
  </r>
  <r>
    <x v="15"/>
    <x v="14"/>
    <x v="382"/>
    <x v="715"/>
    <m/>
    <m/>
  </r>
  <r>
    <x v="15"/>
    <x v="14"/>
    <x v="151"/>
    <x v="35"/>
    <m/>
    <m/>
  </r>
  <r>
    <x v="15"/>
    <x v="14"/>
    <x v="20"/>
    <x v="22"/>
    <m/>
    <m/>
  </r>
  <r>
    <x v="15"/>
    <x v="14"/>
    <x v="269"/>
    <x v="10"/>
    <m/>
    <m/>
  </r>
  <r>
    <x v="15"/>
    <x v="14"/>
    <x v="152"/>
    <x v="1445"/>
    <s v="Electric"/>
    <s v="Sacramento Electric, Gas &amp; Railway Co"/>
  </r>
  <r>
    <x v="15"/>
    <x v="14"/>
    <x v="270"/>
    <x v="1446"/>
    <m/>
    <m/>
  </r>
  <r>
    <x v="15"/>
    <x v="14"/>
    <x v="153"/>
    <x v="1316"/>
    <s v="electric"/>
    <s v="San Diego Electric Railway Co"/>
  </r>
  <r>
    <x v="15"/>
    <x v="14"/>
    <x v="153"/>
    <x v="32"/>
    <s v="Electric"/>
    <s v="San Diego Southern Railway Co. "/>
  </r>
  <r>
    <x v="15"/>
    <x v="14"/>
    <x v="153"/>
    <x v="1317"/>
    <s v="Steam"/>
    <s v="San Diego Southern Railway Co. "/>
  </r>
  <r>
    <x v="15"/>
    <x v="14"/>
    <x v="153"/>
    <x v="1447"/>
    <m/>
    <s v="Point Loma Railroad Co."/>
  </r>
  <r>
    <x v="15"/>
    <x v="14"/>
    <x v="154"/>
    <x v="566"/>
    <s v="Cable"/>
    <s v="Geary Street Park &amp; Ocean Railroad Co."/>
  </r>
  <r>
    <x v="15"/>
    <x v="14"/>
    <x v="154"/>
    <x v="362"/>
    <m/>
    <s v="Ocean Shore Railway Co. "/>
  </r>
  <r>
    <x v="15"/>
    <x v="14"/>
    <x v="154"/>
    <x v="1448"/>
    <m/>
    <s v="United Railroads of San Francisco.  Under contol of United Railways Investment Co. of San Francisco "/>
  </r>
  <r>
    <x v="15"/>
    <x v="14"/>
    <x v="154"/>
    <x v="21"/>
    <s v="Electric"/>
    <s v="Presidio &amp; Ferries Railroad Co"/>
  </r>
  <r>
    <x v="15"/>
    <x v="14"/>
    <x v="154"/>
    <x v="129"/>
    <s v="Electric"/>
    <s v="South San Francisco Railroad &amp; Power Co"/>
  </r>
  <r>
    <x v="15"/>
    <x v="14"/>
    <x v="154"/>
    <x v="1449"/>
    <m/>
    <s v="Northwestern Pacific Railroad Co.—"/>
  </r>
  <r>
    <x v="15"/>
    <x v="14"/>
    <x v="154"/>
    <x v="4"/>
    <s v="Cable"/>
    <s v="California Street Cable Railroad Co"/>
  </r>
  <r>
    <x v="15"/>
    <x v="14"/>
    <x v="155"/>
    <x v="29"/>
    <s v="Electric"/>
    <s v="San Jose &amp; Santa Clara Railroad Co."/>
  </r>
  <r>
    <x v="15"/>
    <x v="14"/>
    <x v="155"/>
    <x v="204"/>
    <s v="Electric"/>
    <s v="San Jose Railway Co."/>
  </r>
  <r>
    <x v="15"/>
    <x v="14"/>
    <x v="155"/>
    <x v="26"/>
    <s v="Electric"/>
    <s v="Peninsular Railway Co consolidation of San Jose &amp; Los Gatos Internrban Railway Co."/>
  </r>
  <r>
    <x v="15"/>
    <x v="14"/>
    <x v="156"/>
    <x v="45"/>
    <m/>
    <m/>
  </r>
  <r>
    <x v="15"/>
    <x v="14"/>
    <x v="157"/>
    <x v="48"/>
    <m/>
    <m/>
  </r>
  <r>
    <x v="15"/>
    <x v="14"/>
    <x v="158"/>
    <x v="1450"/>
    <m/>
    <m/>
  </r>
  <r>
    <x v="15"/>
    <x v="14"/>
    <x v="160"/>
    <x v="45"/>
    <s v="Electric"/>
    <s v="Stockton Electric Railroad Co."/>
  </r>
  <r>
    <x v="15"/>
    <x v="14"/>
    <x v="160"/>
    <x v="364"/>
    <s v="Electric"/>
    <s v="Central California Traction Co.—"/>
  </r>
  <r>
    <x v="15"/>
    <x v="14"/>
    <x v="525"/>
    <x v="28"/>
    <m/>
    <m/>
  </r>
  <r>
    <x v="15"/>
    <x v="25"/>
    <x v="422"/>
    <x v="34"/>
    <s v="Electric"/>
    <s v="Aberdeen Railway Co."/>
  </r>
  <r>
    <x v="15"/>
    <x v="25"/>
    <x v="418"/>
    <x v="19"/>
    <s v="Electric"/>
    <s v="Chicago, Burlington &amp; Quincy Railroad Co."/>
  </r>
  <r>
    <x v="15"/>
    <x v="25"/>
    <x v="402"/>
    <x v="78"/>
    <s v="Electric"/>
    <s v="Sioux Falls Traction System."/>
  </r>
  <r>
    <x v="15"/>
    <x v="15"/>
    <x v="162"/>
    <x v="28"/>
    <m/>
    <m/>
  </r>
  <r>
    <x v="15"/>
    <x v="15"/>
    <x v="163"/>
    <x v="1067"/>
    <m/>
    <m/>
  </r>
  <r>
    <x v="15"/>
    <x v="15"/>
    <x v="164"/>
    <x v="25"/>
    <m/>
    <m/>
  </r>
  <r>
    <x v="15"/>
    <x v="15"/>
    <x v="167"/>
    <x v="2"/>
    <m/>
    <m/>
  </r>
  <r>
    <x v="15"/>
    <x v="15"/>
    <x v="168"/>
    <x v="19"/>
    <m/>
    <m/>
  </r>
  <r>
    <x v="15"/>
    <x v="15"/>
    <x v="169"/>
    <x v="1451"/>
    <m/>
    <m/>
  </r>
  <r>
    <x v="15"/>
    <x v="15"/>
    <x v="170"/>
    <x v="1452"/>
    <m/>
    <m/>
  </r>
  <r>
    <x v="15"/>
    <x v="15"/>
    <x v="171"/>
    <x v="1299"/>
    <m/>
    <m/>
  </r>
  <r>
    <x v="15"/>
    <x v="22"/>
    <x v="526"/>
    <x v="31"/>
    <s v="Electric"/>
    <m/>
  </r>
  <r>
    <x v="15"/>
    <x v="22"/>
    <x v="471"/>
    <x v="33"/>
    <s v="Electric"/>
    <m/>
  </r>
  <r>
    <x v="15"/>
    <x v="22"/>
    <x v="271"/>
    <x v="10"/>
    <s v="Electric"/>
    <m/>
  </r>
  <r>
    <x v="15"/>
    <x v="22"/>
    <x v="403"/>
    <x v="32"/>
    <s v="Electric"/>
    <m/>
  </r>
  <r>
    <x v="15"/>
    <x v="22"/>
    <x v="419"/>
    <x v="35"/>
    <s v="Electric"/>
    <m/>
  </r>
  <r>
    <x v="15"/>
    <x v="22"/>
    <x v="527"/>
    <x v="31"/>
    <s v="Electric"/>
    <m/>
  </r>
  <r>
    <x v="15"/>
    <x v="22"/>
    <x v="528"/>
    <x v="28"/>
    <s v="Electric"/>
    <m/>
  </r>
  <r>
    <x v="15"/>
    <x v="22"/>
    <x v="272"/>
    <x v="33"/>
    <s v="Electric"/>
    <m/>
  </r>
  <r>
    <x v="15"/>
    <x v="22"/>
    <x v="420"/>
    <x v="19"/>
    <s v="Electric"/>
    <m/>
  </r>
  <r>
    <x v="15"/>
    <x v="22"/>
    <x v="273"/>
    <x v="1453"/>
    <s v="Electric"/>
    <m/>
  </r>
  <r>
    <x v="15"/>
    <x v="22"/>
    <x v="488"/>
    <x v="20"/>
    <s v="Electric"/>
    <m/>
  </r>
  <r>
    <x v="15"/>
    <x v="22"/>
    <x v="275"/>
    <x v="1156"/>
    <s v="Electric"/>
    <m/>
  </r>
  <r>
    <x v="15"/>
    <x v="22"/>
    <x v="276"/>
    <x v="1454"/>
    <s v="Electric"/>
    <m/>
  </r>
  <r>
    <x v="15"/>
    <x v="22"/>
    <x v="277"/>
    <x v="139"/>
    <s v="Electric"/>
    <m/>
  </r>
  <r>
    <x v="15"/>
    <x v="22"/>
    <x v="278"/>
    <x v="1455"/>
    <s v="Electric"/>
    <m/>
  </r>
  <r>
    <x v="15"/>
    <x v="22"/>
    <x v="529"/>
    <x v="16"/>
    <s v="Electric"/>
    <m/>
  </r>
  <r>
    <x v="15"/>
    <x v="22"/>
    <x v="530"/>
    <x v="19"/>
    <s v="Electric"/>
    <m/>
  </r>
  <r>
    <x v="15"/>
    <x v="22"/>
    <x v="279"/>
    <x v="1325"/>
    <s v="Electric"/>
    <m/>
  </r>
  <r>
    <x v="15"/>
    <x v="22"/>
    <x v="280"/>
    <x v="25"/>
    <s v="Electric"/>
    <m/>
  </r>
  <r>
    <x v="15"/>
    <x v="22"/>
    <x v="281"/>
    <x v="14"/>
    <s v="Horse"/>
    <m/>
  </r>
  <r>
    <x v="15"/>
    <x v="22"/>
    <x v="513"/>
    <x v="40"/>
    <s v="Electric"/>
    <m/>
  </r>
  <r>
    <x v="15"/>
    <x v="22"/>
    <x v="472"/>
    <x v="21"/>
    <s v="Electric"/>
    <m/>
  </r>
  <r>
    <x v="15"/>
    <x v="22"/>
    <x v="472"/>
    <x v="56"/>
    <s v="Gasoline"/>
    <m/>
  </r>
  <r>
    <x v="15"/>
    <x v="22"/>
    <x v="282"/>
    <x v="31"/>
    <s v="Electric"/>
    <m/>
  </r>
  <r>
    <x v="15"/>
    <x v="22"/>
    <x v="514"/>
    <x v="16"/>
    <s v="Electric"/>
    <m/>
  </r>
  <r>
    <x v="15"/>
    <x v="22"/>
    <x v="515"/>
    <x v="31"/>
    <s v="Electric"/>
    <m/>
  </r>
  <r>
    <x v="15"/>
    <x v="22"/>
    <x v="283"/>
    <x v="1456"/>
    <s v="Electric"/>
    <m/>
  </r>
  <r>
    <x v="15"/>
    <x v="22"/>
    <x v="473"/>
    <x v="869"/>
    <s v="Electric"/>
    <m/>
  </r>
  <r>
    <x v="15"/>
    <x v="22"/>
    <x v="284"/>
    <x v="69"/>
    <s v="Electric"/>
    <m/>
  </r>
  <r>
    <x v="15"/>
    <x v="22"/>
    <x v="443"/>
    <x v="265"/>
    <s v="Electric"/>
    <m/>
  </r>
  <r>
    <x v="15"/>
    <x v="22"/>
    <x v="501"/>
    <x v="19"/>
    <s v="Electric"/>
    <m/>
  </r>
  <r>
    <x v="15"/>
    <x v="22"/>
    <x v="501"/>
    <x v="8"/>
    <s v="Gasoline"/>
    <m/>
  </r>
  <r>
    <x v="15"/>
    <x v="22"/>
    <x v="285"/>
    <x v="22"/>
    <s v="Electric"/>
    <m/>
  </r>
  <r>
    <x v="15"/>
    <x v="22"/>
    <x v="286"/>
    <x v="8"/>
    <s v="Horse"/>
    <m/>
  </r>
  <r>
    <x v="15"/>
    <x v="22"/>
    <x v="516"/>
    <x v="21"/>
    <s v="Electric"/>
    <m/>
  </r>
  <r>
    <x v="15"/>
    <x v="13"/>
    <x v="349"/>
    <x v="81"/>
    <m/>
    <m/>
  </r>
  <r>
    <x v="15"/>
    <x v="13"/>
    <x v="367"/>
    <x v="50"/>
    <m/>
    <m/>
  </r>
  <r>
    <x v="15"/>
    <x v="13"/>
    <x v="289"/>
    <x v="31"/>
    <m/>
    <m/>
  </r>
  <r>
    <x v="15"/>
    <x v="13"/>
    <x v="138"/>
    <x v="68"/>
    <m/>
    <m/>
  </r>
  <r>
    <x v="15"/>
    <x v="13"/>
    <x v="139"/>
    <x v="29"/>
    <m/>
    <m/>
  </r>
  <r>
    <x v="15"/>
    <x v="13"/>
    <x v="404"/>
    <x v="45"/>
    <m/>
    <m/>
  </r>
  <r>
    <x v="15"/>
    <x v="13"/>
    <x v="224"/>
    <x v="33"/>
    <m/>
    <m/>
  </r>
  <r>
    <x v="15"/>
    <x v="13"/>
    <x v="335"/>
    <x v="32"/>
    <m/>
    <m/>
  </r>
  <r>
    <x v="15"/>
    <x v="1"/>
    <x v="290"/>
    <x v="138"/>
    <m/>
    <s v="Washington, Alexandria &amp; Mt. Vernon Electric Railway Co"/>
  </r>
  <r>
    <x v="15"/>
    <x v="1"/>
    <x v="291"/>
    <x v="1218"/>
    <m/>
    <s v="Piedmont Improvement &amp; Construction Co"/>
  </r>
  <r>
    <x v="15"/>
    <x v="1"/>
    <x v="207"/>
    <x v="1327"/>
    <m/>
    <s v="Danville Street Car Co."/>
  </r>
  <r>
    <x v="15"/>
    <x v="1"/>
    <x v="292"/>
    <x v="1328"/>
    <m/>
    <s v="Hampton &amp; Old Point Railway Co."/>
  </r>
  <r>
    <x v="15"/>
    <x v="1"/>
    <x v="292"/>
    <x v="125"/>
    <m/>
    <s v="Citizens Railway, Light &amp; Power Co"/>
  </r>
  <r>
    <x v="15"/>
    <x v="1"/>
    <x v="292"/>
    <x v="1220"/>
    <m/>
    <s v="Hampton Roads Railway &amp; Electric Co."/>
  </r>
  <r>
    <x v="15"/>
    <x v="1"/>
    <x v="293"/>
    <x v="1457"/>
    <m/>
    <m/>
  </r>
  <r>
    <x v="15"/>
    <x v="1"/>
    <x v="293"/>
    <x v="1222"/>
    <m/>
    <s v="Norfolk &amp; Ocean View Railroad Co."/>
  </r>
  <r>
    <x v="15"/>
    <x v="1"/>
    <x v="293"/>
    <x v="1329"/>
    <m/>
    <s v="Norfolk &amp; Atlantic Terminal Co"/>
  </r>
  <r>
    <x v="15"/>
    <x v="1"/>
    <x v="18"/>
    <x v="1330"/>
    <m/>
    <s v="Lynchburg Traction &amp; Light Co."/>
  </r>
  <r>
    <x v="15"/>
    <x v="1"/>
    <x v="20"/>
    <x v="1458"/>
    <m/>
    <s v="Richmond Passenger &amp; Power Co."/>
  </r>
  <r>
    <x v="15"/>
    <x v="1"/>
    <x v="350"/>
    <x v="1225"/>
    <m/>
    <s v="Radford Water Power Co."/>
  </r>
  <r>
    <x v="15"/>
    <x v="1"/>
    <x v="294"/>
    <x v="607"/>
    <m/>
    <s v="Roanoke Street Railway Co."/>
  </r>
  <r>
    <x v="15"/>
    <x v="1"/>
    <x v="295"/>
    <x v="48"/>
    <m/>
    <s v="City Street Car Co."/>
  </r>
  <r>
    <x v="15"/>
    <x v="1"/>
    <x v="421"/>
    <x v="1333"/>
    <m/>
    <s v="Bluestone Traction Co."/>
  </r>
  <r>
    <x v="15"/>
    <x v="1"/>
    <x v="444"/>
    <x v="1459"/>
    <m/>
    <s v="Great Falls &amp; Old Dominion Railroad Co."/>
  </r>
  <r>
    <x v="15"/>
    <x v="1"/>
    <x v="446"/>
    <x v="56"/>
    <m/>
    <s v="Tazewell Street Railway Co."/>
  </r>
  <r>
    <x v="15"/>
    <x v="16"/>
    <x v="422"/>
    <x v="5"/>
    <m/>
    <m/>
  </r>
  <r>
    <x v="15"/>
    <x v="16"/>
    <x v="423"/>
    <x v="1334"/>
    <m/>
    <m/>
  </r>
  <r>
    <x v="15"/>
    <x v="16"/>
    <x v="172"/>
    <x v="1460"/>
    <m/>
    <m/>
  </r>
  <r>
    <x v="15"/>
    <x v="16"/>
    <x v="502"/>
    <x v="67"/>
    <m/>
    <m/>
  </r>
  <r>
    <x v="15"/>
    <x v="16"/>
    <x v="296"/>
    <x v="15"/>
    <m/>
    <m/>
  </r>
  <r>
    <x v="15"/>
    <x v="16"/>
    <x v="175"/>
    <x v="1166"/>
    <m/>
    <s v="Pacific Northeast Traction"/>
  </r>
  <r>
    <x v="15"/>
    <x v="16"/>
    <x v="175"/>
    <x v="31"/>
    <m/>
    <s v="PugetSound Traction L&amp;P"/>
  </r>
  <r>
    <x v="15"/>
    <x v="16"/>
    <x v="175"/>
    <x v="29"/>
    <m/>
    <s v="Seattle Munic St.Ry."/>
  </r>
  <r>
    <x v="15"/>
    <x v="16"/>
    <x v="455"/>
    <x v="57"/>
    <m/>
    <m/>
  </r>
  <r>
    <x v="15"/>
    <x v="16"/>
    <x v="176"/>
    <x v="1461"/>
    <m/>
    <s v="Spokane &amp; Inland"/>
  </r>
  <r>
    <x v="15"/>
    <x v="16"/>
    <x v="176"/>
    <x v="1462"/>
    <m/>
    <s v="Washingtou Water"/>
  </r>
  <r>
    <x v="15"/>
    <x v="16"/>
    <x v="177"/>
    <x v="1154"/>
    <m/>
    <s v="Pacific Traction"/>
  </r>
  <r>
    <x v="15"/>
    <x v="16"/>
    <x v="177"/>
    <x v="1071"/>
    <m/>
    <s v="Puget Sound Elec. Ry."/>
  </r>
  <r>
    <x v="15"/>
    <x v="16"/>
    <x v="177"/>
    <x v="1"/>
    <m/>
    <s v="Tacoma Ry. &amp; Pwr. Co."/>
  </r>
  <r>
    <x v="15"/>
    <x v="16"/>
    <x v="178"/>
    <x v="23"/>
    <m/>
    <m/>
  </r>
  <r>
    <x v="15"/>
    <x v="16"/>
    <x v="179"/>
    <x v="1463"/>
    <m/>
    <m/>
  </r>
  <r>
    <x v="15"/>
    <x v="18"/>
    <x v="199"/>
    <x v="1464"/>
    <m/>
    <s v="Milwaukee Street Railway Co. "/>
  </r>
  <r>
    <x v="15"/>
    <x v="18"/>
    <x v="199"/>
    <x v="1314"/>
    <m/>
    <s v="Milwaukee Light, Heat &amp; Traction Co."/>
  </r>
  <r>
    <x v="15"/>
    <x v="18"/>
    <x v="199"/>
    <x v="425"/>
    <m/>
    <s v="Milwaukee Western Railway Co."/>
  </r>
  <r>
    <x v="15"/>
    <x v="18"/>
    <x v="186"/>
    <x v="1014"/>
    <s v="Electric"/>
    <m/>
  </r>
  <r>
    <x v="15"/>
    <x v="18"/>
    <x v="187"/>
    <x v="16"/>
    <s v="Electric"/>
    <m/>
  </r>
  <r>
    <x v="15"/>
    <x v="18"/>
    <x v="474"/>
    <x v="28"/>
    <s v="Electric"/>
    <m/>
  </r>
  <r>
    <x v="15"/>
    <x v="18"/>
    <x v="491"/>
    <x v="259"/>
    <s v="Electric"/>
    <m/>
  </r>
  <r>
    <x v="15"/>
    <x v="18"/>
    <x v="188"/>
    <x v="67"/>
    <s v="Electric"/>
    <m/>
  </r>
  <r>
    <x v="15"/>
    <x v="18"/>
    <x v="189"/>
    <x v="87"/>
    <s v="Electric"/>
    <m/>
  </r>
  <r>
    <x v="15"/>
    <x v="18"/>
    <x v="517"/>
    <x v="33"/>
    <m/>
    <m/>
  </r>
  <r>
    <x v="15"/>
    <x v="18"/>
    <x v="312"/>
    <x v="339"/>
    <m/>
    <s v="Green Bay Traction Co."/>
  </r>
  <r>
    <x v="15"/>
    <x v="18"/>
    <x v="447"/>
    <x v="1080"/>
    <m/>
    <s v="Kenosha Electric Railway Co."/>
  </r>
  <r>
    <x v="15"/>
    <x v="18"/>
    <x v="351"/>
    <x v="16"/>
    <m/>
    <m/>
  </r>
  <r>
    <x v="15"/>
    <x v="18"/>
    <x v="313"/>
    <x v="1465"/>
    <m/>
    <m/>
  </r>
  <r>
    <x v="15"/>
    <x v="18"/>
    <x v="191"/>
    <x v="5"/>
    <s v="Electric"/>
    <m/>
  </r>
  <r>
    <x v="15"/>
    <x v="18"/>
    <x v="425"/>
    <x v="81"/>
    <m/>
    <s v="Maintowoc &amp; Northenern Traction Co."/>
  </r>
  <r>
    <x v="15"/>
    <x v="18"/>
    <x v="193"/>
    <x v="226"/>
    <s v="Electric"/>
    <m/>
  </r>
  <r>
    <x v="15"/>
    <x v="18"/>
    <x v="195"/>
    <x v="9"/>
    <s v="Electric"/>
    <m/>
  </r>
  <r>
    <x v="15"/>
    <x v="18"/>
    <x v="197"/>
    <x v="157"/>
    <m/>
    <m/>
  </r>
  <r>
    <x v="15"/>
    <x v="18"/>
    <x v="531"/>
    <x v="12"/>
    <m/>
    <m/>
  </r>
  <r>
    <x v="15"/>
    <x v="18"/>
    <x v="405"/>
    <x v="1235"/>
    <m/>
    <m/>
  </r>
  <r>
    <x v="15"/>
    <x v="18"/>
    <x v="369"/>
    <x v="514"/>
    <m/>
    <m/>
  </r>
  <r>
    <x v="15"/>
    <x v="18"/>
    <x v="518"/>
    <x v="21"/>
    <m/>
    <m/>
  </r>
  <r>
    <x v="16"/>
    <x v="5"/>
    <x v="45"/>
    <x v="1466"/>
    <m/>
    <m/>
  </r>
  <r>
    <x v="16"/>
    <x v="5"/>
    <x v="47"/>
    <x v="23"/>
    <m/>
    <m/>
  </r>
  <r>
    <x v="16"/>
    <x v="5"/>
    <x v="48"/>
    <x v="50"/>
    <m/>
    <m/>
  </r>
  <r>
    <x v="16"/>
    <x v="5"/>
    <x v="49"/>
    <x v="1467"/>
    <m/>
    <m/>
  </r>
  <r>
    <x v="16"/>
    <x v="5"/>
    <x v="50"/>
    <x v="173"/>
    <m/>
    <m/>
  </r>
  <r>
    <x v="16"/>
    <x v="5"/>
    <x v="53"/>
    <x v="982"/>
    <m/>
    <m/>
  </r>
  <r>
    <x v="16"/>
    <x v="7"/>
    <x v="68"/>
    <x v="1468"/>
    <m/>
    <s v="124 Jacksonville Traction Co"/>
  </r>
  <r>
    <x v="16"/>
    <x v="7"/>
    <x v="69"/>
    <x v="191"/>
    <m/>
    <s v="The Key West Elec Co"/>
  </r>
  <r>
    <x v="16"/>
    <x v="7"/>
    <x v="242"/>
    <x v="511"/>
    <m/>
    <s v="Pensacola Elec Co"/>
  </r>
  <r>
    <x v="16"/>
    <x v="7"/>
    <x v="70"/>
    <x v="1469"/>
    <m/>
    <s v="Tampa Elec Co"/>
  </r>
  <r>
    <x v="16"/>
    <x v="2"/>
    <x v="22"/>
    <x v="41"/>
    <s v="Electric"/>
    <m/>
  </r>
  <r>
    <x v="16"/>
    <x v="2"/>
    <x v="243"/>
    <x v="1470"/>
    <s v="Electric"/>
    <m/>
  </r>
  <r>
    <x v="16"/>
    <x v="2"/>
    <x v="23"/>
    <x v="1345"/>
    <s v="Electric"/>
    <m/>
  </r>
  <r>
    <x v="16"/>
    <x v="2"/>
    <x v="164"/>
    <x v="255"/>
    <s v="Steam"/>
    <m/>
  </r>
  <r>
    <x v="16"/>
    <x v="2"/>
    <x v="244"/>
    <x v="31"/>
    <s v="Horse"/>
    <m/>
  </r>
  <r>
    <x v="16"/>
    <x v="2"/>
    <x v="244"/>
    <x v="1471"/>
    <s v="Electric"/>
    <m/>
  </r>
  <r>
    <x v="16"/>
    <x v="2"/>
    <x v="24"/>
    <x v="157"/>
    <s v="Electric"/>
    <m/>
  </r>
  <r>
    <x v="16"/>
    <x v="2"/>
    <x v="25"/>
    <x v="78"/>
    <s v="Electric"/>
    <m/>
  </r>
  <r>
    <x v="16"/>
    <x v="2"/>
    <x v="26"/>
    <x v="1472"/>
    <s v="Electric"/>
    <m/>
  </r>
  <r>
    <x v="16"/>
    <x v="19"/>
    <x v="200"/>
    <x v="1473"/>
    <m/>
    <m/>
  </r>
  <r>
    <x v="16"/>
    <x v="19"/>
    <x v="201"/>
    <x v="80"/>
    <m/>
    <m/>
  </r>
  <r>
    <x v="16"/>
    <x v="19"/>
    <x v="298"/>
    <x v="1474"/>
    <m/>
    <m/>
  </r>
  <r>
    <x v="16"/>
    <x v="19"/>
    <x v="202"/>
    <x v="697"/>
    <m/>
    <m/>
  </r>
  <r>
    <x v="16"/>
    <x v="19"/>
    <x v="314"/>
    <x v="1475"/>
    <m/>
    <m/>
  </r>
  <r>
    <x v="16"/>
    <x v="19"/>
    <x v="220"/>
    <x v="842"/>
    <m/>
    <m/>
  </r>
  <r>
    <x v="16"/>
    <x v="19"/>
    <x v="221"/>
    <x v="1476"/>
    <m/>
    <m/>
  </r>
  <r>
    <x v="16"/>
    <x v="17"/>
    <x v="180"/>
    <x v="1179"/>
    <s v="Electric"/>
    <s v="Union Traction Co"/>
  </r>
  <r>
    <x v="16"/>
    <x v="17"/>
    <x v="466"/>
    <x v="1352"/>
    <s v="Electric"/>
    <s v="Marion, Bluffton &amp; Eastern Traction Co"/>
  </r>
  <r>
    <x v="16"/>
    <x v="17"/>
    <x v="208"/>
    <x v="1063"/>
    <s v="Electric"/>
    <s v="The Fort Wayne &amp; Springfield Railway Co"/>
  </r>
  <r>
    <x v="16"/>
    <x v="17"/>
    <x v="181"/>
    <x v="645"/>
    <s v="Electric"/>
    <s v="Evansville &amp; Southern Indiana Traction Co."/>
  </r>
  <r>
    <x v="16"/>
    <x v="17"/>
    <x v="181"/>
    <x v="1353"/>
    <s v="Electric"/>
    <s v="Evansville Railways Co."/>
  </r>
  <r>
    <x v="16"/>
    <x v="17"/>
    <x v="181"/>
    <x v="1354"/>
    <s v="Electric"/>
    <s v="Evansville Suburban &amp; Newburg Railway Co."/>
  </r>
  <r>
    <x v="16"/>
    <x v="17"/>
    <x v="182"/>
    <x v="1340"/>
    <s v="Electric"/>
    <s v="Fort Wayne &amp; Wabash Valley Traction Co. "/>
  </r>
  <r>
    <x v="16"/>
    <x v="17"/>
    <x v="493"/>
    <x v="67"/>
    <s v="Electric"/>
    <s v="Gary &amp; Interurban Railway Co."/>
  </r>
  <r>
    <x v="16"/>
    <x v="17"/>
    <x v="183"/>
    <x v="1093"/>
    <s v="Electric"/>
    <s v="Indianapolis, Columbus &amp; Southern Traction Co. "/>
  </r>
  <r>
    <x v="16"/>
    <x v="17"/>
    <x v="183"/>
    <x v="1050"/>
    <s v="Electric"/>
    <s v="The Indianapolis &amp; Cincinnati Traction Co"/>
  </r>
  <r>
    <x v="16"/>
    <x v="17"/>
    <x v="467"/>
    <x v="169"/>
    <s v="Electric"/>
    <s v="Toledo &amp; Chicago Interurban Railway Co."/>
  </r>
  <r>
    <x v="16"/>
    <x v="17"/>
    <x v="305"/>
    <x v="9"/>
    <s v="Electric"/>
    <s v="Kokomo, Marion &amp; Western Traction Co. "/>
  </r>
  <r>
    <x v="16"/>
    <x v="17"/>
    <x v="311"/>
    <x v="159"/>
    <s v="Electric"/>
    <s v="Louisville &amp; Northern Railway &amp; Lighting Co."/>
  </r>
  <r>
    <x v="16"/>
    <x v="17"/>
    <x v="520"/>
    <x v="138"/>
    <s v="Electric"/>
    <s v="Indianapolis, New Castle &amp; Toledo Electric Railway Co."/>
  </r>
  <r>
    <x v="16"/>
    <x v="17"/>
    <x v="226"/>
    <x v="11"/>
    <s v="Electric"/>
    <s v="Muncie &amp; Portland Traction Co"/>
  </r>
  <r>
    <x v="16"/>
    <x v="17"/>
    <x v="20"/>
    <x v="1477"/>
    <s v="Electric"/>
    <s v="Terre Haute, Indianapolis &amp; Eastern Traction Co."/>
  </r>
  <r>
    <x v="16"/>
    <x v="17"/>
    <x v="184"/>
    <x v="1248"/>
    <s v="Electric"/>
    <s v="Chicago, South Bend &amp; Northern Indiana Traction Co "/>
  </r>
  <r>
    <x v="16"/>
    <x v="17"/>
    <x v="184"/>
    <x v="166"/>
    <s v="Electric"/>
    <s v="Southern Michigan Railway Co"/>
  </r>
  <r>
    <x v="16"/>
    <x v="17"/>
    <x v="184"/>
    <x v="842"/>
    <s v="Electric"/>
    <s v="Chicago. Lake Shore &amp; South Bend Railway Co."/>
  </r>
  <r>
    <x v="16"/>
    <x v="17"/>
    <x v="504"/>
    <x v="843"/>
    <s v="Electric"/>
    <s v="Winona Interurban Railway Co"/>
  </r>
  <r>
    <x v="16"/>
    <x v="21"/>
    <x v="138"/>
    <x v="143"/>
    <s v="Electric"/>
    <m/>
  </r>
  <r>
    <x v="16"/>
    <x v="21"/>
    <x v="232"/>
    <x v="1356"/>
    <s v="Electric"/>
    <m/>
  </r>
  <r>
    <x v="16"/>
    <x v="21"/>
    <x v="228"/>
    <x v="440"/>
    <m/>
    <m/>
  </r>
  <r>
    <x v="16"/>
    <x v="21"/>
    <x v="352"/>
    <x v="80"/>
    <s v="Electric"/>
    <m/>
  </r>
  <r>
    <x v="16"/>
    <x v="21"/>
    <x v="229"/>
    <x v="1097"/>
    <s v="Electric"/>
    <m/>
  </r>
  <r>
    <x v="16"/>
    <x v="21"/>
    <x v="389"/>
    <x v="1478"/>
    <s v="Electric"/>
    <m/>
  </r>
  <r>
    <x v="16"/>
    <x v="21"/>
    <x v="230"/>
    <x v="1185"/>
    <s v="Electric"/>
    <m/>
  </r>
  <r>
    <x v="16"/>
    <x v="21"/>
    <x v="412"/>
    <x v="1077"/>
    <s v="Electric"/>
    <m/>
  </r>
  <r>
    <x v="16"/>
    <x v="21"/>
    <x v="319"/>
    <x v="1358"/>
    <s v="Electric"/>
    <m/>
  </r>
  <r>
    <x v="16"/>
    <x v="21"/>
    <x v="236"/>
    <x v="32"/>
    <s v="Electric"/>
    <m/>
  </r>
  <r>
    <x v="16"/>
    <x v="21"/>
    <x v="237"/>
    <x v="1359"/>
    <s v="Electric"/>
    <m/>
  </r>
  <r>
    <x v="16"/>
    <x v="21"/>
    <x v="231"/>
    <x v="422"/>
    <s v="Electric"/>
    <m/>
  </r>
  <r>
    <x v="16"/>
    <x v="21"/>
    <x v="238"/>
    <x v="74"/>
    <s v="Electric"/>
    <m/>
  </r>
  <r>
    <x v="16"/>
    <x v="21"/>
    <x v="238"/>
    <x v="67"/>
    <s v="Steam"/>
    <m/>
  </r>
  <r>
    <x v="16"/>
    <x v="4"/>
    <x v="37"/>
    <x v="50"/>
    <m/>
    <m/>
  </r>
  <r>
    <x v="16"/>
    <x v="4"/>
    <x v="429"/>
    <x v="645"/>
    <m/>
    <m/>
  </r>
  <r>
    <x v="16"/>
    <x v="4"/>
    <x v="321"/>
    <x v="28"/>
    <m/>
    <m/>
  </r>
  <r>
    <x v="16"/>
    <x v="4"/>
    <x v="372"/>
    <x v="707"/>
    <m/>
    <s v="KENTUCKY TRACTION &amp; TERMINAL Co"/>
  </r>
  <r>
    <x v="16"/>
    <x v="4"/>
    <x v="339"/>
    <x v="1360"/>
    <m/>
    <s v="LOUISVILLE STREET RAILWAY SYSTEM"/>
  </r>
  <r>
    <x v="16"/>
    <x v="4"/>
    <x v="339"/>
    <x v="1361"/>
    <m/>
    <s v="Indianapolis &amp; Louisville Traction Co"/>
  </r>
  <r>
    <x v="16"/>
    <x v="4"/>
    <x v="339"/>
    <x v="1362"/>
    <m/>
    <s v="LOUISVILLE &amp; INTERURBAN RAIL ROAD CO"/>
  </r>
  <r>
    <x v="16"/>
    <x v="4"/>
    <x v="341"/>
    <x v="1"/>
    <m/>
    <m/>
  </r>
  <r>
    <x v="16"/>
    <x v="4"/>
    <x v="342"/>
    <x v="534"/>
    <m/>
    <m/>
  </r>
  <r>
    <x v="16"/>
    <x v="10"/>
    <x v="79"/>
    <x v="1250"/>
    <m/>
    <s v="Baton Rouge Electric Co."/>
  </r>
  <r>
    <x v="16"/>
    <x v="10"/>
    <x v="76"/>
    <x v="1479"/>
    <m/>
    <s v="New Orleans Railway &amp; Light Co."/>
  </r>
  <r>
    <x v="16"/>
    <x v="10"/>
    <x v="77"/>
    <x v="24"/>
    <m/>
    <s v="Shreveport Traction Co."/>
  </r>
  <r>
    <x v="16"/>
    <x v="10"/>
    <x v="77"/>
    <x v="626"/>
    <m/>
    <s v="Shreveport Suburban Railroad Co."/>
  </r>
  <r>
    <x v="16"/>
    <x v="8"/>
    <x v="73"/>
    <x v="1480"/>
    <s v="Electric"/>
    <s v="The United Railways &amp; Electric Co. of Baltimore"/>
  </r>
  <r>
    <x v="16"/>
    <x v="8"/>
    <x v="73"/>
    <x v="1252"/>
    <s v="Electric"/>
    <s v="Baltimore, Halethorpe &amp; Elkridge Railway Co"/>
  </r>
  <r>
    <x v="16"/>
    <x v="8"/>
    <x v="73"/>
    <x v="335"/>
    <s v="Electric"/>
    <s v="Baltimore, Sparrows Point &amp; Chesapeake Railway"/>
  </r>
  <r>
    <x v="16"/>
    <x v="8"/>
    <x v="73"/>
    <x v="17"/>
    <s v="Electric"/>
    <s v="The Lorraine Electric Railway"/>
  </r>
  <r>
    <x v="16"/>
    <x v="8"/>
    <x v="73"/>
    <x v="1481"/>
    <s v="Electric"/>
    <s v="Maryland Electric Railways Co."/>
  </r>
  <r>
    <x v="16"/>
    <x v="8"/>
    <x v="73"/>
    <x v="41"/>
    <s v="Electric"/>
    <s v="Baltimore &amp; Ohio Railroad Co."/>
  </r>
  <r>
    <x v="16"/>
    <x v="8"/>
    <x v="73"/>
    <x v="1482"/>
    <s v="Electric"/>
    <s v="Washington, Baltimore &amp; Annapolis Electric Railroad Co."/>
  </r>
  <r>
    <x v="16"/>
    <x v="8"/>
    <x v="75"/>
    <x v="29"/>
    <s v="Electric"/>
    <s v="Cumberland &amp; Westernport Electric Railway Co."/>
  </r>
  <r>
    <x v="16"/>
    <x v="8"/>
    <x v="246"/>
    <x v="173"/>
    <s v="Electric"/>
    <s v="Frederick Railroad Co."/>
  </r>
  <r>
    <x v="16"/>
    <x v="8"/>
    <x v="246"/>
    <x v="25"/>
    <s v="Electric"/>
    <s v="Myersville &amp; Catoctin Railway Co"/>
  </r>
  <r>
    <x v="16"/>
    <x v="8"/>
    <x v="247"/>
    <x v="290"/>
    <s v="Electric"/>
    <s v="Hagerstown Railway Co"/>
  </r>
  <r>
    <x v="16"/>
    <x v="9"/>
    <x v="32"/>
    <x v="19"/>
    <m/>
    <m/>
  </r>
  <r>
    <x v="16"/>
    <x v="9"/>
    <x v="32"/>
    <x v="26"/>
    <m/>
    <m/>
  </r>
  <r>
    <x v="16"/>
    <x v="9"/>
    <x v="32"/>
    <x v="1483"/>
    <m/>
    <m/>
  </r>
  <r>
    <x v="16"/>
    <x v="9"/>
    <x v="32"/>
    <x v="1001"/>
    <m/>
    <m/>
  </r>
  <r>
    <x v="16"/>
    <x v="9"/>
    <x v="32"/>
    <x v="459"/>
    <m/>
    <m/>
  </r>
  <r>
    <x v="16"/>
    <x v="9"/>
    <x v="32"/>
    <x v="1255"/>
    <m/>
    <m/>
  </r>
  <r>
    <x v="16"/>
    <x v="9"/>
    <x v="32"/>
    <x v="173"/>
    <m/>
    <m/>
  </r>
  <r>
    <x v="16"/>
    <x v="9"/>
    <x v="32"/>
    <x v="1367"/>
    <m/>
    <m/>
  </r>
  <r>
    <x v="16"/>
    <x v="9"/>
    <x v="32"/>
    <x v="159"/>
    <m/>
    <m/>
  </r>
  <r>
    <x v="16"/>
    <x v="9"/>
    <x v="32"/>
    <x v="1099"/>
    <m/>
    <m/>
  </r>
  <r>
    <x v="16"/>
    <x v="9"/>
    <x v="32"/>
    <x v="1484"/>
    <m/>
    <m/>
  </r>
  <r>
    <x v="16"/>
    <x v="9"/>
    <x v="32"/>
    <x v="1256"/>
    <m/>
    <m/>
  </r>
  <r>
    <x v="16"/>
    <x v="9"/>
    <x v="32"/>
    <x v="23"/>
    <m/>
    <m/>
  </r>
  <r>
    <x v="16"/>
    <x v="9"/>
    <x v="32"/>
    <x v="1368"/>
    <m/>
    <m/>
  </r>
  <r>
    <x v="16"/>
    <x v="9"/>
    <x v="32"/>
    <x v="1369"/>
    <m/>
    <m/>
  </r>
  <r>
    <x v="16"/>
    <x v="9"/>
    <x v="32"/>
    <x v="19"/>
    <m/>
    <m/>
  </r>
  <r>
    <x v="16"/>
    <x v="9"/>
    <x v="32"/>
    <x v="57"/>
    <m/>
    <m/>
  </r>
  <r>
    <x v="16"/>
    <x v="3"/>
    <x v="459"/>
    <x v="294"/>
    <m/>
    <s v="Joplin &amp; Pittsburg Railway Co."/>
  </r>
  <r>
    <x v="16"/>
    <x v="3"/>
    <x v="33"/>
    <x v="1485"/>
    <m/>
    <s v="Kansas City Railway &amp; Light Co."/>
  </r>
  <r>
    <x v="16"/>
    <x v="3"/>
    <x v="33"/>
    <x v="32"/>
    <m/>
    <s v="Kansas City, Lawrence &amp; Topeka Electric Railroad Co"/>
  </r>
  <r>
    <x v="16"/>
    <x v="3"/>
    <x v="33"/>
    <x v="67"/>
    <m/>
    <s v="The Missouri &amp; Kansas Internrban Railway Co."/>
  </r>
  <r>
    <x v="16"/>
    <x v="3"/>
    <x v="344"/>
    <x v="1486"/>
    <m/>
    <m/>
  </r>
  <r>
    <x v="16"/>
    <x v="3"/>
    <x v="323"/>
    <x v="1487"/>
    <m/>
    <s v="St Joseph Railway, Light, Heat &amp; Power Co."/>
  </r>
  <r>
    <x v="16"/>
    <x v="3"/>
    <x v="324"/>
    <x v="420"/>
    <m/>
    <s v="Southwest Missouri Electric Railway Co"/>
  </r>
  <r>
    <x v="16"/>
    <x v="3"/>
    <x v="250"/>
    <x v="33"/>
    <m/>
    <s v="Sedalia Light And Traction Co."/>
  </r>
  <r>
    <x v="16"/>
    <x v="3"/>
    <x v="224"/>
    <x v="73"/>
    <m/>
    <s v="Springfield Railway &amp; Light Co."/>
  </r>
  <r>
    <x v="16"/>
    <x v="26"/>
    <x v="433"/>
    <x v="5"/>
    <s v="Electric"/>
    <s v="Fargo &amp; Moorhead Street Railway Co."/>
  </r>
  <r>
    <x v="16"/>
    <x v="11"/>
    <x v="28"/>
    <x v="1488"/>
    <s v="Electric"/>
    <s v="United Traction Co."/>
  </r>
  <r>
    <x v="16"/>
    <x v="11"/>
    <x v="81"/>
    <x v="1489"/>
    <s v="Electric"/>
    <s v="Auburn &amp; Syracuse Electric Railroad Co. "/>
  </r>
  <r>
    <x v="16"/>
    <x v="11"/>
    <x v="81"/>
    <x v="713"/>
    <s v="Electric"/>
    <s v="Auburn &amp; Northern Electric Railroad Co. "/>
  </r>
  <r>
    <x v="16"/>
    <x v="11"/>
    <x v="82"/>
    <x v="21"/>
    <s v="Electric"/>
    <s v="Babylon Railroad Co."/>
  </r>
  <r>
    <x v="16"/>
    <x v="11"/>
    <x v="345"/>
    <x v="23"/>
    <s v="Electric"/>
    <s v="Eastern New York Railroad Co. "/>
  </r>
  <r>
    <x v="16"/>
    <x v="11"/>
    <x v="83"/>
    <x v="1490"/>
    <s v="Electric"/>
    <s v="Binghamton Railroad Co. "/>
  </r>
  <r>
    <x v="16"/>
    <x v="11"/>
    <x v="85"/>
    <x v="1491"/>
    <s v="Electric"/>
    <s v="International Traction Co."/>
  </r>
  <r>
    <x v="16"/>
    <x v="11"/>
    <x v="85"/>
    <x v="1403"/>
    <s v="Electric"/>
    <s v="Buffalo Southern Railway Co."/>
  </r>
  <r>
    <x v="16"/>
    <x v="11"/>
    <x v="85"/>
    <x v="1492"/>
    <s v="Electric"/>
    <s v="Buffalo &amp; Lake Erie Traction Co."/>
  </r>
  <r>
    <x v="16"/>
    <x v="11"/>
    <x v="260"/>
    <x v="677"/>
    <s v="Electric"/>
    <s v="The Cohoes City Railway Co."/>
  </r>
  <r>
    <x v="16"/>
    <x v="11"/>
    <x v="88"/>
    <x v="1493"/>
    <s v="Electric"/>
    <s v="Cortland County Traction Co."/>
  </r>
  <r>
    <x v="16"/>
    <x v="11"/>
    <x v="90"/>
    <x v="1494"/>
    <s v="Electric"/>
    <s v="Elmira Water, Light &amp; Railroad Co."/>
  </r>
  <r>
    <x v="16"/>
    <x v="11"/>
    <x v="90"/>
    <x v="1255"/>
    <s v="Electric"/>
    <s v="Elminra &amp; Seneca Lake Traction Co."/>
  </r>
  <r>
    <x v="16"/>
    <x v="11"/>
    <x v="261"/>
    <x v="346"/>
    <s v="Electric"/>
    <s v="Geneva &amp; Auburn Railroad Inc."/>
  </r>
  <r>
    <x v="16"/>
    <x v="11"/>
    <x v="463"/>
    <x v="1406"/>
    <s v="Electric"/>
    <s v="Glen Cove Railroad Co."/>
  </r>
  <r>
    <x v="16"/>
    <x v="11"/>
    <x v="95"/>
    <x v="1495"/>
    <s v="Electric"/>
    <s v="Hudson Valley Railway"/>
  </r>
  <r>
    <x v="16"/>
    <x v="11"/>
    <x v="96"/>
    <x v="1496"/>
    <s v="Electric"/>
    <s v="Fonda, Johnstown &amp; Gloversville Railroad Co."/>
  </r>
  <r>
    <x v="16"/>
    <x v="11"/>
    <x v="96"/>
    <x v="1274"/>
    <s v="Electric"/>
    <s v="The Aldrondack Lakes' Traction Co.4.65"/>
  </r>
  <r>
    <x v="16"/>
    <x v="11"/>
    <x v="262"/>
    <x v="1497"/>
    <s v="Electric"/>
    <s v="Bennington &amp; Hoosick Valley Railway Co."/>
  </r>
  <r>
    <x v="16"/>
    <x v="11"/>
    <x v="98"/>
    <x v="1498"/>
    <s v="Electric"/>
    <s v="Albany &amp; Hudson Railway &amp; Power Co. "/>
  </r>
  <r>
    <x v="16"/>
    <x v="11"/>
    <x v="99"/>
    <x v="1358"/>
    <s v="Electric"/>
    <s v="Huntington Railroad Co."/>
  </r>
  <r>
    <x v="16"/>
    <x v="11"/>
    <x v="100"/>
    <x v="72"/>
    <s v="Electric"/>
    <s v="Ithaca Street Railway Co."/>
  </r>
  <r>
    <x v="16"/>
    <x v="11"/>
    <x v="101"/>
    <x v="1499"/>
    <s v="Electric"/>
    <s v="The Jamestown Street Railway Co."/>
  </r>
  <r>
    <x v="16"/>
    <x v="11"/>
    <x v="101"/>
    <x v="1195"/>
    <s v="Electric"/>
    <s v="Chautauqua Traction Co."/>
  </r>
  <r>
    <x v="16"/>
    <x v="11"/>
    <x v="101"/>
    <x v="1500"/>
    <s v="Electric"/>
    <s v="Warreu &amp; Jamestown Street Railway Co. "/>
  </r>
  <r>
    <x v="16"/>
    <x v="11"/>
    <x v="452"/>
    <x v="1501"/>
    <s v="Electric"/>
    <s v="Long Island Electric Railway Co. "/>
  </r>
  <r>
    <x v="16"/>
    <x v="11"/>
    <x v="102"/>
    <x v="1275"/>
    <s v="Electric"/>
    <s v="Kingston Consolidated Railroad Co."/>
  </r>
  <r>
    <x v="16"/>
    <x v="11"/>
    <x v="263"/>
    <x v="466"/>
    <s v="Electric"/>
    <s v="Lewiston &amp; Yongston Frontier Railroad Co."/>
  </r>
  <r>
    <x v="16"/>
    <x v="11"/>
    <x v="107"/>
    <x v="536"/>
    <s v="Electric"/>
    <s v="The Wallkill Transit"/>
  </r>
  <r>
    <x v="16"/>
    <x v="11"/>
    <x v="109"/>
    <x v="310"/>
    <s v="Electric"/>
    <s v="Orange County Tracction Co."/>
  </r>
  <r>
    <x v="16"/>
    <x v="11"/>
    <x v="111"/>
    <x v="1502"/>
    <s v="Electric"/>
    <s v="New York Railways Co."/>
  </r>
  <r>
    <x v="16"/>
    <x v="11"/>
    <x v="111"/>
    <x v="1281"/>
    <s v="Electric"/>
    <s v="Bleeker Street &amp; Fulton Ferry R. R. Co."/>
  </r>
  <r>
    <x v="16"/>
    <x v="11"/>
    <x v="111"/>
    <x v="789"/>
    <s v="Electric"/>
    <s v="The Central Crosstown Railroad Co. "/>
  </r>
  <r>
    <x v="16"/>
    <x v="11"/>
    <x v="111"/>
    <x v="1282"/>
    <s v="Electric"/>
    <s v="Christopher &amp; Tenth St. R. R. Co."/>
  </r>
  <r>
    <x v="16"/>
    <x v="11"/>
    <x v="111"/>
    <x v="22"/>
    <s v="Electric"/>
    <s v="Eighth Ave. R. R. Co."/>
  </r>
  <r>
    <x v="16"/>
    <x v="11"/>
    <x v="111"/>
    <x v="1283"/>
    <s v="Electric"/>
    <s v="42nd St. &amp; Grand St Ferry R. R. Co."/>
  </r>
  <r>
    <x v="16"/>
    <x v="11"/>
    <x v="111"/>
    <x v="1026"/>
    <s v="Electric"/>
    <s v="23rd Street Ry. Co."/>
  </r>
  <r>
    <x v="16"/>
    <x v="11"/>
    <x v="111"/>
    <x v="1412"/>
    <s v="Electric"/>
    <s v="New York &amp; Harlem R. R. Co."/>
  </r>
  <r>
    <x v="16"/>
    <x v="11"/>
    <x v="111"/>
    <x v="69"/>
    <s v="Electric"/>
    <s v="Ninth Avenue R. R. Co."/>
  </r>
  <r>
    <x v="16"/>
    <x v="11"/>
    <x v="111"/>
    <x v="78"/>
    <s v="Electric"/>
    <s v="Sixth Avenue R. R. Co."/>
  </r>
  <r>
    <x v="16"/>
    <x v="11"/>
    <x v="111"/>
    <x v="1503"/>
    <s v="Electric"/>
    <s v="34th Street Crosstown"/>
  </r>
  <r>
    <x v="16"/>
    <x v="11"/>
    <x v="111"/>
    <x v="1504"/>
    <s v="Electric"/>
    <s v="Second Avenue R. R. Co. "/>
  </r>
  <r>
    <x v="16"/>
    <x v="11"/>
    <x v="111"/>
    <x v="1505"/>
    <s v="Electric"/>
    <s v="Third Ave. R. R. Co."/>
  </r>
  <r>
    <x v="16"/>
    <x v="11"/>
    <x v="111"/>
    <x v="1286"/>
    <s v="Electric"/>
    <s v="Fulton Street Railroad Co."/>
  </r>
  <r>
    <x v="16"/>
    <x v="11"/>
    <x v="111"/>
    <x v="552"/>
    <s v="Electric"/>
    <s v="Central Park, North &amp; East River R. R. Co."/>
  </r>
  <r>
    <x v="16"/>
    <x v="11"/>
    <x v="111"/>
    <x v="1504"/>
    <s v="Electric"/>
    <s v="Second Avenue R. R. Co. "/>
  </r>
  <r>
    <x v="16"/>
    <x v="11"/>
    <x v="111"/>
    <x v="1506"/>
    <s v="Electric"/>
    <s v="Mid-crosstown Railway Co. "/>
  </r>
  <r>
    <x v="16"/>
    <x v="11"/>
    <x v="111"/>
    <x v="1018"/>
    <s v="Electric"/>
    <s v="New York, Westerchester &amp; Conn Traction Co. "/>
  </r>
  <r>
    <x v="16"/>
    <x v="11"/>
    <x v="111"/>
    <x v="1419"/>
    <s v="Electric"/>
    <s v="New York City Interboroiugh Railway Co. "/>
  </r>
  <r>
    <x v="16"/>
    <x v="11"/>
    <x v="111"/>
    <x v="905"/>
    <s v="Electric"/>
    <s v="Kingsbridge Railway Co. "/>
  </r>
  <r>
    <x v="16"/>
    <x v="11"/>
    <x v="111"/>
    <x v="1507"/>
    <s v="Electric"/>
    <s v="Dry Dock, E. Broadway &amp; Battery R. R. Co."/>
  </r>
  <r>
    <x v="16"/>
    <x v="11"/>
    <x v="111"/>
    <x v="521"/>
    <s v="Electric"/>
    <s v="42nd St., Manhattanville &amp; St. M. Ave. Ry. Co."/>
  </r>
  <r>
    <x v="16"/>
    <x v="11"/>
    <x v="111"/>
    <x v="1508"/>
    <s v="Electric"/>
    <s v="Union Ry. Co"/>
  </r>
  <r>
    <x v="16"/>
    <x v="11"/>
    <x v="111"/>
    <x v="5"/>
    <s v="Electric"/>
    <s v="The Bronx Traction Co. "/>
  </r>
  <r>
    <x v="16"/>
    <x v="11"/>
    <x v="111"/>
    <x v="1509"/>
    <s v="Electric"/>
    <s v="Southern Boulevard Railroad Co."/>
  </r>
  <r>
    <x v="16"/>
    <x v="11"/>
    <x v="111"/>
    <x v="173"/>
    <s v="Electric"/>
    <s v="Westchester Electric R. R. Co."/>
  </r>
  <r>
    <x v="16"/>
    <x v="11"/>
    <x v="111"/>
    <x v="703"/>
    <s v="Electric"/>
    <s v="Interborough Rapid Transit Co. "/>
  </r>
  <r>
    <x v="16"/>
    <x v="11"/>
    <x v="111"/>
    <x v="1510"/>
    <s v="Electric"/>
    <s v="New York &amp; Queens County Railway"/>
  </r>
  <r>
    <x v="16"/>
    <x v="11"/>
    <x v="111"/>
    <x v="1511"/>
    <s v="Electric"/>
    <s v="The New York &amp; Long Island Traction Co. "/>
  </r>
  <r>
    <x v="16"/>
    <x v="11"/>
    <x v="111"/>
    <x v="1512"/>
    <s v="Electric"/>
    <s v="The New York &amp; Staten Island Traction Co."/>
  </r>
  <r>
    <x v="16"/>
    <x v="11"/>
    <x v="111"/>
    <x v="1513"/>
    <s v="Electric"/>
    <s v="Long Island Railroad Co. "/>
  </r>
  <r>
    <x v="16"/>
    <x v="11"/>
    <x v="111"/>
    <x v="1514"/>
    <s v="Electric"/>
    <s v="Hudson &amp; Manhattan Railroad"/>
  </r>
  <r>
    <x v="16"/>
    <x v="11"/>
    <x v="111"/>
    <x v="1515"/>
    <s v="Electric"/>
    <s v="New York Central &amp; Hudson River Railroad Co. "/>
  </r>
  <r>
    <x v="16"/>
    <x v="11"/>
    <x v="111"/>
    <x v="1516"/>
    <s v="Electric"/>
    <s v="Brooklyn Rapid Transit Co. "/>
  </r>
  <r>
    <x v="16"/>
    <x v="11"/>
    <x v="111"/>
    <x v="1517"/>
    <s v="Electric"/>
    <s v="The Brooklyn Heights Railroad Co. "/>
  </r>
  <r>
    <x v="16"/>
    <x v="11"/>
    <x v="111"/>
    <x v="1518"/>
    <s v="Electric"/>
    <s v="Brooklyn City R. R. Co."/>
  </r>
  <r>
    <x v="16"/>
    <x v="11"/>
    <x v="111"/>
    <x v="1519"/>
    <s v="Electric"/>
    <s v="Nassau Electric R. R. Co. "/>
  </r>
  <r>
    <x v="16"/>
    <x v="11"/>
    <x v="111"/>
    <x v="1520"/>
    <s v="Electric"/>
    <s v="Sea Beach Railway Co. "/>
  </r>
  <r>
    <x v="16"/>
    <x v="11"/>
    <x v="111"/>
    <x v="1521"/>
    <s v="Electric"/>
    <s v="Coney Island &amp; Gravesend Railway Co. "/>
  </r>
  <r>
    <x v="16"/>
    <x v="11"/>
    <x v="111"/>
    <x v="243"/>
    <s v="Electric"/>
    <s v="South Brooklyn Railway Co."/>
  </r>
  <r>
    <x v="16"/>
    <x v="11"/>
    <x v="111"/>
    <x v="35"/>
    <s v="Electric"/>
    <s v="Van Brunt Street &amp; Erie Basin Railroad Co."/>
  </r>
  <r>
    <x v="16"/>
    <x v="11"/>
    <x v="111"/>
    <x v="1225"/>
    <s v="Electric"/>
    <s v="Bush Terminal Railroad Co. "/>
  </r>
  <r>
    <x v="16"/>
    <x v="11"/>
    <x v="111"/>
    <x v="1040"/>
    <s v="Electric"/>
    <s v="Richmond Light &amp; Railroad Co. "/>
  </r>
  <r>
    <x v="16"/>
    <x v="11"/>
    <x v="111"/>
    <x v="1293"/>
    <s v="Electric"/>
    <s v="Staten Island Midland Railroad Co."/>
  </r>
  <r>
    <x v="16"/>
    <x v="11"/>
    <x v="112"/>
    <x v="1132"/>
    <s v="Electric"/>
    <s v="Niagra Falls Gorge Railroad Co. "/>
  </r>
  <r>
    <x v="16"/>
    <x v="11"/>
    <x v="112"/>
    <x v="1421"/>
    <s v="Electric"/>
    <s v="The Electric City Railroad Co. "/>
  </r>
  <r>
    <x v="16"/>
    <x v="11"/>
    <x v="435"/>
    <x v="1522"/>
    <s v="Electric"/>
    <s v="Northpoint Traction Co."/>
  </r>
  <r>
    <x v="16"/>
    <x v="11"/>
    <x v="114"/>
    <x v="1295"/>
    <s v="Electric"/>
    <s v="Olean Street Railway Co."/>
  </r>
  <r>
    <x v="16"/>
    <x v="11"/>
    <x v="115"/>
    <x v="391"/>
    <s v="Electric"/>
    <s v="Oneida Railway Co."/>
  </r>
  <r>
    <x v="16"/>
    <x v="11"/>
    <x v="116"/>
    <x v="1296"/>
    <s v="Electric"/>
    <s v="Oneonta &amp; Mohawk Valley Railway Co. "/>
  </r>
  <r>
    <x v="16"/>
    <x v="11"/>
    <x v="380"/>
    <x v="1424"/>
    <s v="Electric"/>
    <s v="Peekskill Lighting &amp; Railroad Co. "/>
  </r>
  <r>
    <x v="16"/>
    <x v="11"/>
    <x v="347"/>
    <x v="1134"/>
    <s v="Electric"/>
    <s v="Pann Van, Keuka Park &amp; Branchport Railway"/>
  </r>
  <r>
    <x v="16"/>
    <x v="11"/>
    <x v="265"/>
    <x v="178"/>
    <s v="Electric"/>
    <s v="Plattsburgh Traction Co."/>
  </r>
  <r>
    <x v="16"/>
    <x v="11"/>
    <x v="354"/>
    <x v="1523"/>
    <s v="Electric"/>
    <s v="Port Chester Street Railway Co. "/>
  </r>
  <r>
    <x v="16"/>
    <x v="11"/>
    <x v="118"/>
    <x v="1297"/>
    <s v="Electric"/>
    <s v="Poughkeepsie City &amp; Wappingers Falls Electric Railway"/>
  </r>
  <r>
    <x v="16"/>
    <x v="11"/>
    <x v="119"/>
    <x v="1524"/>
    <s v="Electric"/>
    <s v="New York State Railways "/>
  </r>
  <r>
    <x v="16"/>
    <x v="11"/>
    <x v="119"/>
    <x v="1525"/>
    <s v="Electric"/>
    <s v="Rochester, Syracuse &amp; Eastern Railroad Co."/>
  </r>
  <r>
    <x v="16"/>
    <x v="11"/>
    <x v="119"/>
    <x v="1526"/>
    <s v="Electric"/>
    <s v="Buffalo, Lockport &amp; Rochester Railway Co. "/>
  </r>
  <r>
    <x v="16"/>
    <x v="11"/>
    <x v="119"/>
    <x v="9"/>
    <s v="Electric"/>
    <s v="Erie Railroad Co. "/>
  </r>
  <r>
    <x v="16"/>
    <x v="11"/>
    <x v="120"/>
    <x v="1527"/>
    <s v="Electric"/>
    <s v="Ocean Electric Railway Co."/>
  </r>
  <r>
    <x v="16"/>
    <x v="11"/>
    <x v="532"/>
    <x v="1528"/>
    <s v="Electric"/>
    <s v="New York &amp; North Shore Traction Co. "/>
  </r>
  <r>
    <x v="16"/>
    <x v="11"/>
    <x v="122"/>
    <x v="1428"/>
    <s v="Electric"/>
    <s v="Schenectady Railway Co."/>
  </r>
  <r>
    <x v="16"/>
    <x v="11"/>
    <x v="266"/>
    <x v="626"/>
    <s v="Electric"/>
    <s v="The Nassau County Railway Co. "/>
  </r>
  <r>
    <x v="16"/>
    <x v="11"/>
    <x v="126"/>
    <x v="1302"/>
    <s v="Electric"/>
    <s v="Syracuse Rapid Transit Railway Co."/>
  </r>
  <r>
    <x v="16"/>
    <x v="11"/>
    <x v="126"/>
    <x v="1529"/>
    <s v="Electric"/>
    <s v="East Side Traction Co."/>
  </r>
  <r>
    <x v="16"/>
    <x v="11"/>
    <x v="126"/>
    <x v="459"/>
    <s v="Electric"/>
    <s v="Syracuse &amp; Suburban Railroad Co. "/>
  </r>
  <r>
    <x v="16"/>
    <x v="11"/>
    <x v="126"/>
    <x v="1530"/>
    <s v="Electric"/>
    <s v="Syracuse, Lake Shore &amp; Northern Railroad"/>
  </r>
  <r>
    <x v="16"/>
    <x v="11"/>
    <x v="126"/>
    <x v="1531"/>
    <s v="Electric"/>
    <s v="Syracuse &amp; South Bay Electric Railway"/>
  </r>
  <r>
    <x v="16"/>
    <x v="11"/>
    <x v="129"/>
    <x v="537"/>
    <s v="Electric"/>
    <s v="Troy &amp; New England Railroad Co."/>
  </r>
  <r>
    <x v="16"/>
    <x v="11"/>
    <x v="130"/>
    <x v="1532"/>
    <s v="Electric"/>
    <s v="Utica &amp; Mohawk Railroad Co."/>
  </r>
  <r>
    <x v="16"/>
    <x v="11"/>
    <x v="131"/>
    <x v="550"/>
    <s v="Electric"/>
    <s v="Black River Traction Co. "/>
  </r>
  <r>
    <x v="16"/>
    <x v="11"/>
    <x v="267"/>
    <x v="1533"/>
    <s v="Electric"/>
    <s v="Waverly, Sayre &amp; Athens Traction Co."/>
  </r>
  <r>
    <x v="16"/>
    <x v="11"/>
    <x v="267"/>
    <x v="1534"/>
    <s v="Electric"/>
    <s v="Elmira, Corning &amp; Waverly Railway"/>
  </r>
  <r>
    <x v="16"/>
    <x v="11"/>
    <x v="268"/>
    <x v="1434"/>
    <s v="Electric"/>
    <s v="Westchester Street Railroad Co. "/>
  </r>
  <r>
    <x v="16"/>
    <x v="11"/>
    <x v="133"/>
    <x v="1535"/>
    <s v="Electric"/>
    <s v="The Yonkers Railroad Co."/>
  </r>
  <r>
    <x v="16"/>
    <x v="12"/>
    <x v="134"/>
    <x v="1536"/>
    <m/>
    <m/>
  </r>
  <r>
    <x v="16"/>
    <x v="12"/>
    <x v="135"/>
    <x v="1537"/>
    <m/>
    <m/>
  </r>
  <r>
    <x v="16"/>
    <x v="23"/>
    <x v="394"/>
    <x v="784"/>
    <m/>
    <s v="Asheville Electric Co. / Asheville Power &amp; Light Co."/>
  </r>
  <r>
    <x v="16"/>
    <x v="23"/>
    <x v="394"/>
    <x v="33"/>
    <m/>
    <s v="Asheville &amp; East Tennessee Railroad."/>
  </r>
  <r>
    <x v="16"/>
    <x v="23"/>
    <x v="394"/>
    <x v="25"/>
    <m/>
    <s v="Asheville Rapid Transit"/>
  </r>
  <r>
    <x v="16"/>
    <x v="23"/>
    <x v="395"/>
    <x v="113"/>
    <m/>
    <s v="Charlotte Electric Railway, Light &amp; Power Co. / Southern Power Co."/>
  </r>
  <r>
    <x v="16"/>
    <x v="23"/>
    <x v="396"/>
    <x v="16"/>
    <m/>
    <s v="Durham Traction Co."/>
  </r>
  <r>
    <x v="16"/>
    <x v="23"/>
    <x v="496"/>
    <x v="19"/>
    <m/>
    <s v="Consolidated Railway &amp; Power Co.,"/>
  </r>
  <r>
    <x v="16"/>
    <x v="23"/>
    <x v="436"/>
    <x v="1538"/>
    <m/>
    <s v="Greensboro Electric Co. / The North Carolina Public Service Co.,"/>
  </r>
  <r>
    <x v="16"/>
    <x v="23"/>
    <x v="397"/>
    <x v="45"/>
    <m/>
    <s v="The Raleigh Electrlc Co. / Carolina Power &amp; Light Co."/>
  </r>
  <r>
    <x v="16"/>
    <x v="23"/>
    <x v="437"/>
    <x v="34"/>
    <m/>
    <s v="Salisbury &amp; Spencer Railway Co."/>
  </r>
  <r>
    <x v="16"/>
    <x v="23"/>
    <x v="398"/>
    <x v="1539"/>
    <m/>
    <s v="The Consolidated Railways, Light &amp; Power Co. / Tidewater Power Co."/>
  </r>
  <r>
    <x v="16"/>
    <x v="23"/>
    <x v="399"/>
    <x v="32"/>
    <m/>
    <s v="The Fries Manufacturing &amp; Power Co."/>
  </r>
  <r>
    <x v="16"/>
    <x v="24"/>
    <x v="400"/>
    <x v="1540"/>
    <m/>
    <s v="Metropolitan Railway Co."/>
  </r>
  <r>
    <x v="16"/>
    <x v="24"/>
    <x v="438"/>
    <x v="32"/>
    <m/>
    <s v="Shawnee Tucumeeh Traction Co"/>
  </r>
  <r>
    <x v="16"/>
    <x v="24"/>
    <x v="453"/>
    <x v="6"/>
    <m/>
    <s v="The Guthrie Railway Co"/>
  </r>
  <r>
    <x v="16"/>
    <x v="24"/>
    <x v="465"/>
    <x v="78"/>
    <m/>
    <s v="Tulsa Street Railway Co"/>
  </r>
  <r>
    <x v="16"/>
    <x v="24"/>
    <x v="465"/>
    <x v="31"/>
    <m/>
    <s v="Oklahoma Union Traction Co"/>
  </r>
  <r>
    <x v="16"/>
    <x v="24"/>
    <x v="465"/>
    <x v="33"/>
    <m/>
    <s v="Sand Springs Interurban Railway"/>
  </r>
  <r>
    <x v="16"/>
    <x v="24"/>
    <x v="483"/>
    <x v="31"/>
    <m/>
    <s v="Ardmore Traction Co"/>
  </r>
  <r>
    <x v="16"/>
    <x v="24"/>
    <x v="484"/>
    <x v="323"/>
    <m/>
    <s v="Bartlesville Interurban Railway"/>
  </r>
  <r>
    <x v="16"/>
    <x v="24"/>
    <x v="485"/>
    <x v="33"/>
    <m/>
    <s v="The Enid City Railway Co"/>
  </r>
  <r>
    <x v="16"/>
    <x v="24"/>
    <x v="486"/>
    <x v="229"/>
    <m/>
    <s v="Choclaw Railway &amp; Lighting Co"/>
  </r>
  <r>
    <x v="16"/>
    <x v="24"/>
    <x v="487"/>
    <x v="22"/>
    <m/>
    <s v="Muskogee Electric Traction Co"/>
  </r>
  <r>
    <x v="16"/>
    <x v="24"/>
    <x v="498"/>
    <x v="41"/>
    <m/>
    <s v="Sapulpa Interurban Traction Co"/>
  </r>
  <r>
    <x v="16"/>
    <x v="24"/>
    <x v="524"/>
    <x v="6"/>
    <m/>
    <s v="Chickasha Street Railway Co"/>
  </r>
  <r>
    <x v="16"/>
    <x v="14"/>
    <x v="441"/>
    <x v="1439"/>
    <m/>
    <m/>
  </r>
  <r>
    <x v="16"/>
    <x v="14"/>
    <x v="141"/>
    <x v="45"/>
    <m/>
    <m/>
  </r>
  <r>
    <x v="16"/>
    <x v="14"/>
    <x v="500"/>
    <x v="1541"/>
    <m/>
    <m/>
  </r>
  <r>
    <x v="16"/>
    <x v="14"/>
    <x v="142"/>
    <x v="313"/>
    <s v="Electric"/>
    <s v="Fresno Traction Co."/>
  </r>
  <r>
    <x v="16"/>
    <x v="14"/>
    <x v="143"/>
    <x v="1442"/>
    <s v="Electric"/>
    <s v="Los Angeles Railway Corporation"/>
  </r>
  <r>
    <x v="16"/>
    <x v="14"/>
    <x v="143"/>
    <x v="1542"/>
    <s v="Electric"/>
    <s v="Southern Pacific Co.- controls PACIFIC ELECTRIC RAILWAY"/>
  </r>
  <r>
    <x v="16"/>
    <x v="14"/>
    <x v="143"/>
    <x v="1313"/>
    <s v="Electric"/>
    <s v="Los Angeles Internrban Railway Co.—"/>
  </r>
  <r>
    <x v="16"/>
    <x v="14"/>
    <x v="143"/>
    <x v="1208"/>
    <s v="Electric"/>
    <s v="Los Angeles &amp; Redondo Railway Co"/>
  </r>
  <r>
    <x v="16"/>
    <x v="14"/>
    <x v="454"/>
    <x v="1019"/>
    <m/>
    <m/>
  </r>
  <r>
    <x v="16"/>
    <x v="14"/>
    <x v="146"/>
    <x v="1444"/>
    <m/>
    <m/>
  </r>
  <r>
    <x v="16"/>
    <x v="14"/>
    <x v="147"/>
    <x v="329"/>
    <m/>
    <m/>
  </r>
  <r>
    <x v="16"/>
    <x v="14"/>
    <x v="382"/>
    <x v="1543"/>
    <m/>
    <m/>
  </r>
  <r>
    <x v="16"/>
    <x v="14"/>
    <x v="151"/>
    <x v="35"/>
    <m/>
    <m/>
  </r>
  <r>
    <x v="16"/>
    <x v="14"/>
    <x v="269"/>
    <x v="10"/>
    <m/>
    <m/>
  </r>
  <r>
    <x v="16"/>
    <x v="14"/>
    <x v="152"/>
    <x v="1544"/>
    <s v="Electric"/>
    <s v="Sacramento Electric, Gas &amp; Railway Co"/>
  </r>
  <r>
    <x v="16"/>
    <x v="14"/>
    <x v="270"/>
    <x v="1446"/>
    <m/>
    <m/>
  </r>
  <r>
    <x v="16"/>
    <x v="14"/>
    <x v="153"/>
    <x v="1545"/>
    <s v="Electric"/>
    <s v="San Diego Electric Railway Co"/>
  </r>
  <r>
    <x v="16"/>
    <x v="14"/>
    <x v="153"/>
    <x v="1546"/>
    <m/>
    <s v="San Diego &amp; South Eastern Railway Co. took over San Diego Southern Railway Co. "/>
  </r>
  <r>
    <x v="16"/>
    <x v="14"/>
    <x v="153"/>
    <x v="1447"/>
    <m/>
    <s v="Point Loma Railroad Co."/>
  </r>
  <r>
    <x v="16"/>
    <x v="14"/>
    <x v="154"/>
    <x v="566"/>
    <m/>
    <s v="Geary Street Park &amp; Ocean Railroad Co."/>
  </r>
  <r>
    <x v="16"/>
    <x v="14"/>
    <x v="154"/>
    <x v="440"/>
    <m/>
    <s v="Ocean Shore Railway Co. "/>
  </r>
  <r>
    <x v="16"/>
    <x v="14"/>
    <x v="154"/>
    <x v="1547"/>
    <m/>
    <s v="United Railroads of San Francisco.  Under contol of United Railways Investment Co. of San Francisco "/>
  </r>
  <r>
    <x v="16"/>
    <x v="14"/>
    <x v="154"/>
    <x v="1449"/>
    <m/>
    <s v="Northwestern Pacific Railroad Co.—"/>
  </r>
  <r>
    <x v="16"/>
    <x v="14"/>
    <x v="154"/>
    <x v="4"/>
    <m/>
    <s v="California Street Cable Railroad Co"/>
  </r>
  <r>
    <x v="16"/>
    <x v="14"/>
    <x v="155"/>
    <x v="29"/>
    <m/>
    <s v="San Jose &amp; Santa Clara Railroad Co."/>
  </r>
  <r>
    <x v="16"/>
    <x v="14"/>
    <x v="155"/>
    <x v="204"/>
    <m/>
    <s v="San Jose Railway Co."/>
  </r>
  <r>
    <x v="16"/>
    <x v="14"/>
    <x v="155"/>
    <x v="1548"/>
    <m/>
    <s v="Peninsular Railway Co consolidation of San Jose &amp; Los Gatos Internrban Railway Co."/>
  </r>
  <r>
    <x v="16"/>
    <x v="14"/>
    <x v="156"/>
    <x v="45"/>
    <m/>
    <m/>
  </r>
  <r>
    <x v="16"/>
    <x v="14"/>
    <x v="158"/>
    <x v="1450"/>
    <m/>
    <m/>
  </r>
  <r>
    <x v="16"/>
    <x v="14"/>
    <x v="160"/>
    <x v="54"/>
    <m/>
    <s v="Stockton Electric Railroad Co."/>
  </r>
  <r>
    <x v="16"/>
    <x v="14"/>
    <x v="160"/>
    <x v="1549"/>
    <m/>
    <s v="Central California Traction Co.—"/>
  </r>
  <r>
    <x v="16"/>
    <x v="25"/>
    <x v="418"/>
    <x v="19"/>
    <s v="Electric"/>
    <s v="Chicago, Burlington &amp; Quincy Railroad Co."/>
  </r>
  <r>
    <x v="16"/>
    <x v="15"/>
    <x v="163"/>
    <x v="1550"/>
    <m/>
    <m/>
  </r>
  <r>
    <x v="16"/>
    <x v="15"/>
    <x v="169"/>
    <x v="1551"/>
    <m/>
    <m/>
  </r>
  <r>
    <x v="16"/>
    <x v="15"/>
    <x v="170"/>
    <x v="1552"/>
    <m/>
    <m/>
  </r>
  <r>
    <x v="16"/>
    <x v="15"/>
    <x v="171"/>
    <x v="1299"/>
    <m/>
    <m/>
  </r>
  <r>
    <x v="16"/>
    <x v="22"/>
    <x v="526"/>
    <x v="31"/>
    <s v="Electric"/>
    <m/>
  </r>
  <r>
    <x v="16"/>
    <x v="22"/>
    <x v="471"/>
    <x v="33"/>
    <s v="Electric"/>
    <m/>
  </r>
  <r>
    <x v="16"/>
    <x v="22"/>
    <x v="271"/>
    <x v="10"/>
    <s v="Electric"/>
    <m/>
  </r>
  <r>
    <x v="16"/>
    <x v="22"/>
    <x v="403"/>
    <x v="32"/>
    <s v="Electric"/>
    <m/>
  </r>
  <r>
    <x v="16"/>
    <x v="22"/>
    <x v="419"/>
    <x v="35"/>
    <s v="Electric"/>
    <m/>
  </r>
  <r>
    <x v="16"/>
    <x v="22"/>
    <x v="527"/>
    <x v="31"/>
    <s v="Electric"/>
    <m/>
  </r>
  <r>
    <x v="16"/>
    <x v="22"/>
    <x v="528"/>
    <x v="28"/>
    <s v="Electric"/>
    <m/>
  </r>
  <r>
    <x v="16"/>
    <x v="22"/>
    <x v="272"/>
    <x v="33"/>
    <s v="Electric"/>
    <m/>
  </r>
  <r>
    <x v="16"/>
    <x v="22"/>
    <x v="420"/>
    <x v="19"/>
    <s v="Electric"/>
    <m/>
  </r>
  <r>
    <x v="16"/>
    <x v="22"/>
    <x v="273"/>
    <x v="1553"/>
    <s v="Electric"/>
    <m/>
  </r>
  <r>
    <x v="16"/>
    <x v="22"/>
    <x v="488"/>
    <x v="20"/>
    <s v="Electric"/>
    <m/>
  </r>
  <r>
    <x v="16"/>
    <x v="22"/>
    <x v="275"/>
    <x v="1156"/>
    <s v="Electric"/>
    <m/>
  </r>
  <r>
    <x v="16"/>
    <x v="22"/>
    <x v="276"/>
    <x v="1554"/>
    <s v="Electric"/>
    <m/>
  </r>
  <r>
    <x v="16"/>
    <x v="22"/>
    <x v="277"/>
    <x v="139"/>
    <s v="Electric"/>
    <m/>
  </r>
  <r>
    <x v="16"/>
    <x v="22"/>
    <x v="278"/>
    <x v="1555"/>
    <s v="Electric"/>
    <m/>
  </r>
  <r>
    <x v="16"/>
    <x v="22"/>
    <x v="529"/>
    <x v="16"/>
    <s v="Electric"/>
    <m/>
  </r>
  <r>
    <x v="16"/>
    <x v="22"/>
    <x v="530"/>
    <x v="19"/>
    <s v="Electric"/>
    <m/>
  </r>
  <r>
    <x v="16"/>
    <x v="22"/>
    <x v="279"/>
    <x v="1325"/>
    <s v="Electric"/>
    <m/>
  </r>
  <r>
    <x v="16"/>
    <x v="22"/>
    <x v="280"/>
    <x v="25"/>
    <s v="Electric"/>
    <m/>
  </r>
  <r>
    <x v="16"/>
    <x v="22"/>
    <x v="281"/>
    <x v="14"/>
    <s v="Horse"/>
    <m/>
  </r>
  <r>
    <x v="16"/>
    <x v="22"/>
    <x v="513"/>
    <x v="40"/>
    <s v="Electric"/>
    <m/>
  </r>
  <r>
    <x v="16"/>
    <x v="22"/>
    <x v="472"/>
    <x v="56"/>
    <s v="Gasoline"/>
    <m/>
  </r>
  <r>
    <x v="16"/>
    <x v="22"/>
    <x v="472"/>
    <x v="21"/>
    <s v="Electric"/>
    <m/>
  </r>
  <r>
    <x v="16"/>
    <x v="22"/>
    <x v="282"/>
    <x v="31"/>
    <s v="Electric"/>
    <m/>
  </r>
  <r>
    <x v="16"/>
    <x v="22"/>
    <x v="514"/>
    <x v="16"/>
    <s v="Electric"/>
    <m/>
  </r>
  <r>
    <x v="16"/>
    <x v="22"/>
    <x v="515"/>
    <x v="28"/>
    <s v="Electric"/>
    <m/>
  </r>
  <r>
    <x v="16"/>
    <x v="22"/>
    <x v="283"/>
    <x v="1556"/>
    <s v="Electric"/>
    <m/>
  </r>
  <r>
    <x v="16"/>
    <x v="22"/>
    <x v="473"/>
    <x v="869"/>
    <s v="Electric"/>
    <m/>
  </r>
  <r>
    <x v="16"/>
    <x v="22"/>
    <x v="284"/>
    <x v="69"/>
    <s v="Electric"/>
    <m/>
  </r>
  <r>
    <x v="16"/>
    <x v="22"/>
    <x v="443"/>
    <x v="265"/>
    <s v="Electric"/>
    <m/>
  </r>
  <r>
    <x v="16"/>
    <x v="22"/>
    <x v="501"/>
    <x v="19"/>
    <s v="Electric"/>
    <m/>
  </r>
  <r>
    <x v="16"/>
    <x v="22"/>
    <x v="501"/>
    <x v="8"/>
    <s v="Gasoline"/>
    <m/>
  </r>
  <r>
    <x v="16"/>
    <x v="22"/>
    <x v="285"/>
    <x v="22"/>
    <s v="Electric"/>
    <m/>
  </r>
  <r>
    <x v="16"/>
    <x v="22"/>
    <x v="286"/>
    <x v="8"/>
    <s v="Horse"/>
    <m/>
  </r>
  <r>
    <x v="16"/>
    <x v="22"/>
    <x v="516"/>
    <x v="21"/>
    <s v="Electric"/>
    <m/>
  </r>
  <r>
    <x v="16"/>
    <x v="13"/>
    <x v="289"/>
    <x v="27"/>
    <m/>
    <m/>
  </r>
  <r>
    <x v="16"/>
    <x v="13"/>
    <x v="138"/>
    <x v="69"/>
    <m/>
    <m/>
  </r>
  <r>
    <x v="16"/>
    <x v="13"/>
    <x v="139"/>
    <x v="320"/>
    <m/>
    <m/>
  </r>
  <r>
    <x v="16"/>
    <x v="1"/>
    <x v="290"/>
    <x v="1557"/>
    <m/>
    <s v="Washington, Alexandria &amp; Mt. Vernon Electric Railway Co"/>
  </r>
  <r>
    <x v="16"/>
    <x v="1"/>
    <x v="207"/>
    <x v="1327"/>
    <m/>
    <s v="Danville Street Car Co."/>
  </r>
  <r>
    <x v="16"/>
    <x v="1"/>
    <x v="292"/>
    <x v="1328"/>
    <m/>
    <s v="Hampton &amp; Old Point Railway Co."/>
  </r>
  <r>
    <x v="16"/>
    <x v="1"/>
    <x v="292"/>
    <x v="125"/>
    <m/>
    <s v="Citizens Railway, Light &amp; Power Co"/>
  </r>
  <r>
    <x v="16"/>
    <x v="1"/>
    <x v="292"/>
    <x v="1220"/>
    <m/>
    <s v="Hampton Roads Railway &amp; Electric Co."/>
  </r>
  <r>
    <x v="16"/>
    <x v="1"/>
    <x v="293"/>
    <x v="1558"/>
    <m/>
    <m/>
  </r>
  <r>
    <x v="16"/>
    <x v="1"/>
    <x v="18"/>
    <x v="1330"/>
    <m/>
    <s v="Lynchburg Traction &amp; Light Co."/>
  </r>
  <r>
    <x v="16"/>
    <x v="1"/>
    <x v="20"/>
    <x v="1559"/>
    <m/>
    <s v="Richmond Passenger &amp; Power Co."/>
  </r>
  <r>
    <x v="16"/>
    <x v="1"/>
    <x v="294"/>
    <x v="607"/>
    <m/>
    <s v="Roanoke Street Railway Co."/>
  </r>
  <r>
    <x v="16"/>
    <x v="1"/>
    <x v="444"/>
    <x v="1228"/>
    <m/>
    <s v="Great Falls &amp; Old Dominion Railroad Co."/>
  </r>
  <r>
    <x v="16"/>
    <x v="16"/>
    <x v="422"/>
    <x v="819"/>
    <m/>
    <m/>
  </r>
  <r>
    <x v="16"/>
    <x v="16"/>
    <x v="423"/>
    <x v="1560"/>
    <m/>
    <m/>
  </r>
  <r>
    <x v="16"/>
    <x v="16"/>
    <x v="172"/>
    <x v="1561"/>
    <m/>
    <m/>
  </r>
  <r>
    <x v="16"/>
    <x v="16"/>
    <x v="502"/>
    <x v="67"/>
    <m/>
    <m/>
  </r>
  <r>
    <x v="16"/>
    <x v="16"/>
    <x v="296"/>
    <x v="15"/>
    <m/>
    <m/>
  </r>
  <r>
    <x v="16"/>
    <x v="16"/>
    <x v="175"/>
    <x v="1562"/>
    <m/>
    <s v="Pacific Northeast Traction"/>
  </r>
  <r>
    <x v="16"/>
    <x v="16"/>
    <x v="175"/>
    <x v="29"/>
    <m/>
    <s v="Seattle Munic St.Ry."/>
  </r>
  <r>
    <x v="16"/>
    <x v="16"/>
    <x v="176"/>
    <x v="1563"/>
    <m/>
    <s v="Spokane &amp; Inland"/>
  </r>
  <r>
    <x v="16"/>
    <x v="16"/>
    <x v="176"/>
    <x v="1564"/>
    <m/>
    <s v="Washingtou Water"/>
  </r>
  <r>
    <x v="16"/>
    <x v="16"/>
    <x v="177"/>
    <x v="1565"/>
    <m/>
    <s v="Pacific Traction"/>
  </r>
  <r>
    <x v="16"/>
    <x v="16"/>
    <x v="177"/>
    <x v="1071"/>
    <m/>
    <s v="Puget Sound Elec. Ry."/>
  </r>
  <r>
    <x v="16"/>
    <x v="16"/>
    <x v="177"/>
    <x v="1"/>
    <m/>
    <s v="Tacoma Ry. &amp; Pwr. Co."/>
  </r>
  <r>
    <x v="16"/>
    <x v="16"/>
    <x v="178"/>
    <x v="22"/>
    <m/>
    <m/>
  </r>
  <r>
    <x v="16"/>
    <x v="16"/>
    <x v="179"/>
    <x v="1463"/>
    <m/>
    <m/>
  </r>
  <r>
    <x v="16"/>
    <x v="18"/>
    <x v="186"/>
    <x v="1566"/>
    <s v="Electric"/>
    <m/>
  </r>
  <r>
    <x v="16"/>
    <x v="18"/>
    <x v="187"/>
    <x v="16"/>
    <s v="Electric"/>
    <m/>
  </r>
  <r>
    <x v="16"/>
    <x v="18"/>
    <x v="474"/>
    <x v="28"/>
    <s v="Electric"/>
    <m/>
  </r>
  <r>
    <x v="16"/>
    <x v="18"/>
    <x v="491"/>
    <x v="280"/>
    <s v="Electric"/>
    <m/>
  </r>
  <r>
    <x v="16"/>
    <x v="18"/>
    <x v="188"/>
    <x v="67"/>
    <s v="Electric"/>
    <m/>
  </r>
  <r>
    <x v="16"/>
    <x v="18"/>
    <x v="189"/>
    <x v="87"/>
    <s v="Electric"/>
    <m/>
  </r>
  <r>
    <x v="16"/>
    <x v="18"/>
    <x v="312"/>
    <x v="220"/>
    <m/>
    <s v="Green Bay Traction Co."/>
  </r>
  <r>
    <x v="16"/>
    <x v="18"/>
    <x v="313"/>
    <x v="1567"/>
    <m/>
    <m/>
  </r>
  <r>
    <x v="16"/>
    <x v="18"/>
    <x v="191"/>
    <x v="5"/>
    <s v="Electric"/>
    <m/>
  </r>
  <r>
    <x v="16"/>
    <x v="18"/>
    <x v="425"/>
    <x v="81"/>
    <m/>
    <s v="Maintowoc &amp; Northenern Traction Co."/>
  </r>
  <r>
    <x v="16"/>
    <x v="18"/>
    <x v="193"/>
    <x v="56"/>
    <m/>
    <m/>
  </r>
  <r>
    <x v="16"/>
    <x v="18"/>
    <x v="195"/>
    <x v="9"/>
    <m/>
    <m/>
  </r>
  <r>
    <x v="16"/>
    <x v="18"/>
    <x v="197"/>
    <x v="157"/>
    <m/>
    <m/>
  </r>
  <r>
    <x v="16"/>
    <x v="18"/>
    <x v="405"/>
    <x v="1235"/>
    <m/>
    <m/>
  </r>
  <r>
    <x v="16"/>
    <x v="18"/>
    <x v="369"/>
    <x v="514"/>
    <m/>
    <m/>
  </r>
  <r>
    <x v="16"/>
    <x v="18"/>
    <x v="518"/>
    <x v="33"/>
    <m/>
    <m/>
  </r>
  <r>
    <x v="16"/>
    <x v="18"/>
    <x v="199"/>
    <x v="1568"/>
    <m/>
    <s v="Milwaukee Street Railway Co. "/>
  </r>
  <r>
    <x v="16"/>
    <x v="18"/>
    <x v="199"/>
    <x v="1569"/>
    <m/>
    <s v="Milwaukee Light, Heat &amp; Traction Co."/>
  </r>
  <r>
    <x v="16"/>
    <x v="18"/>
    <x v="199"/>
    <x v="425"/>
    <m/>
    <s v="Milwaukee Western Railway Co."/>
  </r>
  <r>
    <x v="17"/>
    <x v="5"/>
    <x v="45"/>
    <x v="1570"/>
    <m/>
    <m/>
  </r>
  <r>
    <x v="17"/>
    <x v="5"/>
    <x v="47"/>
    <x v="23"/>
    <m/>
    <m/>
  </r>
  <r>
    <x v="17"/>
    <x v="5"/>
    <x v="48"/>
    <x v="16"/>
    <m/>
    <m/>
  </r>
  <r>
    <x v="17"/>
    <x v="5"/>
    <x v="49"/>
    <x v="1571"/>
    <m/>
    <m/>
  </r>
  <r>
    <x v="17"/>
    <x v="5"/>
    <x v="50"/>
    <x v="173"/>
    <m/>
    <m/>
  </r>
  <r>
    <x v="17"/>
    <x v="5"/>
    <x v="53"/>
    <x v="982"/>
    <m/>
    <m/>
  </r>
  <r>
    <x v="17"/>
    <x v="5"/>
    <x v="54"/>
    <x v="32"/>
    <m/>
    <m/>
  </r>
  <r>
    <x v="17"/>
    <x v="5"/>
    <x v="55"/>
    <x v="186"/>
    <m/>
    <m/>
  </r>
  <r>
    <x v="17"/>
    <x v="7"/>
    <x v="68"/>
    <x v="1572"/>
    <m/>
    <s v="124 Jacksonville Traction Co"/>
  </r>
  <r>
    <x v="17"/>
    <x v="7"/>
    <x v="69"/>
    <x v="514"/>
    <m/>
    <s v="The Key West Elec Co"/>
  </r>
  <r>
    <x v="17"/>
    <x v="7"/>
    <x v="242"/>
    <x v="511"/>
    <m/>
    <s v="Pensacola Elec Co"/>
  </r>
  <r>
    <x v="17"/>
    <x v="7"/>
    <x v="70"/>
    <x v="138"/>
    <m/>
    <s v="Tampa Elec Co"/>
  </r>
  <r>
    <x v="17"/>
    <x v="2"/>
    <x v="22"/>
    <x v="41"/>
    <s v="Electric"/>
    <m/>
  </r>
  <r>
    <x v="17"/>
    <x v="2"/>
    <x v="243"/>
    <x v="1573"/>
    <s v="Electric"/>
    <m/>
  </r>
  <r>
    <x v="17"/>
    <x v="2"/>
    <x v="23"/>
    <x v="1574"/>
    <s v="Electric"/>
    <m/>
  </r>
  <r>
    <x v="17"/>
    <x v="2"/>
    <x v="164"/>
    <x v="255"/>
    <s v="Gasoline"/>
    <m/>
  </r>
  <r>
    <x v="17"/>
    <x v="2"/>
    <x v="244"/>
    <x v="31"/>
    <s v="Horse"/>
    <m/>
  </r>
  <r>
    <x v="17"/>
    <x v="2"/>
    <x v="244"/>
    <x v="36"/>
    <s v="Electric"/>
    <m/>
  </r>
  <r>
    <x v="17"/>
    <x v="2"/>
    <x v="24"/>
    <x v="157"/>
    <s v="Electric"/>
    <m/>
  </r>
  <r>
    <x v="17"/>
    <x v="2"/>
    <x v="25"/>
    <x v="78"/>
    <s v="Electric"/>
    <m/>
  </r>
  <r>
    <x v="17"/>
    <x v="2"/>
    <x v="26"/>
    <x v="1575"/>
    <s v="Electric"/>
    <m/>
  </r>
  <r>
    <x v="17"/>
    <x v="19"/>
    <x v="200"/>
    <x v="1576"/>
    <m/>
    <m/>
  </r>
  <r>
    <x v="17"/>
    <x v="19"/>
    <x v="201"/>
    <x v="1577"/>
    <m/>
    <m/>
  </r>
  <r>
    <x v="17"/>
    <x v="19"/>
    <x v="298"/>
    <x v="22"/>
    <m/>
    <m/>
  </r>
  <r>
    <x v="17"/>
    <x v="19"/>
    <x v="202"/>
    <x v="1578"/>
    <m/>
    <m/>
  </r>
  <r>
    <x v="17"/>
    <x v="19"/>
    <x v="314"/>
    <x v="1579"/>
    <m/>
    <m/>
  </r>
  <r>
    <x v="17"/>
    <x v="19"/>
    <x v="210"/>
    <x v="1580"/>
    <m/>
    <m/>
  </r>
  <r>
    <x v="17"/>
    <x v="19"/>
    <x v="220"/>
    <x v="842"/>
    <m/>
    <m/>
  </r>
  <r>
    <x v="17"/>
    <x v="19"/>
    <x v="221"/>
    <x v="1581"/>
    <m/>
    <m/>
  </r>
  <r>
    <x v="17"/>
    <x v="17"/>
    <x v="180"/>
    <x v="1582"/>
    <s v="Electric"/>
    <s v="Union Traction Co"/>
  </r>
  <r>
    <x v="17"/>
    <x v="17"/>
    <x v="466"/>
    <x v="1352"/>
    <s v="Electric"/>
    <s v="Marion, Bluffton &amp; Eastern Traction Co"/>
  </r>
  <r>
    <x v="17"/>
    <x v="17"/>
    <x v="208"/>
    <x v="1063"/>
    <s v="Electric"/>
    <s v="The Fort Wayne &amp; Springfield Railway Co"/>
  </r>
  <r>
    <x v="17"/>
    <x v="17"/>
    <x v="181"/>
    <x v="645"/>
    <s v="Electric"/>
    <s v="Evansville &amp; Southern Indiana Traction Co."/>
  </r>
  <r>
    <x v="17"/>
    <x v="17"/>
    <x v="181"/>
    <x v="1353"/>
    <s v="Electric"/>
    <s v="Evansville Railways Co."/>
  </r>
  <r>
    <x v="17"/>
    <x v="17"/>
    <x v="181"/>
    <x v="1354"/>
    <s v="Electric"/>
    <s v="Evansville Suburban &amp; Newburg Railway Co."/>
  </r>
  <r>
    <x v="17"/>
    <x v="17"/>
    <x v="182"/>
    <x v="1340"/>
    <s v="Electric"/>
    <s v="Fort Wayne &amp; Northern Indiana Co. (1913),"/>
  </r>
  <r>
    <x v="17"/>
    <x v="17"/>
    <x v="493"/>
    <x v="67"/>
    <s v="Electric"/>
    <s v="Gary &amp; Interurban Railroad Co."/>
  </r>
  <r>
    <x v="17"/>
    <x v="17"/>
    <x v="183"/>
    <x v="1093"/>
    <s v="Electric"/>
    <s v="Indianapolis, Columbus &amp; Southern Traction Co. "/>
  </r>
  <r>
    <x v="17"/>
    <x v="17"/>
    <x v="183"/>
    <x v="1050"/>
    <s v="Electric"/>
    <s v="The Indianapolis &amp; Cincinnati Traction Co"/>
  </r>
  <r>
    <x v="17"/>
    <x v="17"/>
    <x v="467"/>
    <x v="169"/>
    <s v="Electric"/>
    <s v="Toledo &amp; Chicago Interurban Railway Co."/>
  </r>
  <r>
    <x v="17"/>
    <x v="17"/>
    <x v="305"/>
    <x v="321"/>
    <s v="Electric"/>
    <s v="Kokomo, Marion &amp; Western Traction Co. "/>
  </r>
  <r>
    <x v="17"/>
    <x v="17"/>
    <x v="311"/>
    <x v="159"/>
    <s v="Electric"/>
    <s v="Louisville &amp; Northern Railway &amp; Lighting Co."/>
  </r>
  <r>
    <x v="17"/>
    <x v="17"/>
    <x v="226"/>
    <x v="11"/>
    <s v="Electric"/>
    <s v="Muncie &amp; Portland Traction Co"/>
  </r>
  <r>
    <x v="17"/>
    <x v="17"/>
    <x v="20"/>
    <x v="1583"/>
    <s v="Electric"/>
    <s v="Terre Haute, Indianapolis &amp; Eastern Traction Co."/>
  </r>
  <r>
    <x v="17"/>
    <x v="17"/>
    <x v="184"/>
    <x v="317"/>
    <s v="Electric"/>
    <s v="Chicago, South Bend &amp; Northern Indiana Traction Co "/>
  </r>
  <r>
    <x v="17"/>
    <x v="17"/>
    <x v="184"/>
    <x v="166"/>
    <s v="Electric"/>
    <s v="Southern Michigan Railway Co"/>
  </r>
  <r>
    <x v="17"/>
    <x v="17"/>
    <x v="184"/>
    <x v="495"/>
    <s v="Electric"/>
    <s v="Chicago. Lake Shore &amp; South Bend Railway Co."/>
  </r>
  <r>
    <x v="17"/>
    <x v="17"/>
    <x v="504"/>
    <x v="843"/>
    <s v="Electric"/>
    <s v="Winona Interurban Railway Co"/>
  </r>
  <r>
    <x v="17"/>
    <x v="21"/>
    <x v="138"/>
    <x v="143"/>
    <s v="Electric"/>
    <m/>
  </r>
  <r>
    <x v="17"/>
    <x v="21"/>
    <x v="232"/>
    <x v="1356"/>
    <s v="Electric"/>
    <m/>
  </r>
  <r>
    <x v="17"/>
    <x v="21"/>
    <x v="228"/>
    <x v="440"/>
    <m/>
    <m/>
  </r>
  <r>
    <x v="17"/>
    <x v="21"/>
    <x v="352"/>
    <x v="80"/>
    <s v="Electric"/>
    <m/>
  </r>
  <r>
    <x v="17"/>
    <x v="21"/>
    <x v="229"/>
    <x v="1097"/>
    <s v="Electric"/>
    <m/>
  </r>
  <r>
    <x v="17"/>
    <x v="21"/>
    <x v="389"/>
    <x v="1584"/>
    <s v="Electric"/>
    <m/>
  </r>
  <r>
    <x v="17"/>
    <x v="21"/>
    <x v="230"/>
    <x v="24"/>
    <s v="Electric"/>
    <m/>
  </r>
  <r>
    <x v="17"/>
    <x v="21"/>
    <x v="412"/>
    <x v="1077"/>
    <s v="Electric"/>
    <m/>
  </r>
  <r>
    <x v="17"/>
    <x v="21"/>
    <x v="319"/>
    <x v="446"/>
    <s v="Electric"/>
    <m/>
  </r>
  <r>
    <x v="17"/>
    <x v="21"/>
    <x v="236"/>
    <x v="32"/>
    <s v="Electric"/>
    <m/>
  </r>
  <r>
    <x v="17"/>
    <x v="21"/>
    <x v="237"/>
    <x v="1359"/>
    <s v="Electric"/>
    <m/>
  </r>
  <r>
    <x v="17"/>
    <x v="21"/>
    <x v="231"/>
    <x v="422"/>
    <s v="Electric"/>
    <m/>
  </r>
  <r>
    <x v="17"/>
    <x v="21"/>
    <x v="238"/>
    <x v="1585"/>
    <s v="Electric"/>
    <m/>
  </r>
  <r>
    <x v="17"/>
    <x v="21"/>
    <x v="238"/>
    <x v="67"/>
    <s v="Steam"/>
    <m/>
  </r>
  <r>
    <x v="17"/>
    <x v="4"/>
    <x v="37"/>
    <x v="50"/>
    <m/>
    <m/>
  </r>
  <r>
    <x v="17"/>
    <x v="4"/>
    <x v="429"/>
    <x v="645"/>
    <m/>
    <m/>
  </r>
  <r>
    <x v="17"/>
    <x v="4"/>
    <x v="321"/>
    <x v="28"/>
    <m/>
    <m/>
  </r>
  <r>
    <x v="17"/>
    <x v="4"/>
    <x v="372"/>
    <x v="707"/>
    <m/>
    <s v="KENTUCKY TRACTION &amp; TERMINAL Co"/>
  </r>
  <r>
    <x v="17"/>
    <x v="4"/>
    <x v="339"/>
    <x v="1360"/>
    <s v="Electric"/>
    <s v="LOUISVILLE STREET RAILWAY SYSTEM"/>
  </r>
  <r>
    <x v="17"/>
    <x v="4"/>
    <x v="339"/>
    <x v="1361"/>
    <m/>
    <s v="Indianapolis &amp; Louisville Traction Co"/>
  </r>
  <r>
    <x v="17"/>
    <x v="4"/>
    <x v="339"/>
    <x v="1362"/>
    <m/>
    <s v="LOUISVILLE &amp; INTERURBAN RAIL ROAD CO"/>
  </r>
  <r>
    <x v="17"/>
    <x v="4"/>
    <x v="341"/>
    <x v="1"/>
    <m/>
    <m/>
  </r>
  <r>
    <x v="17"/>
    <x v="4"/>
    <x v="342"/>
    <x v="534"/>
    <m/>
    <m/>
  </r>
  <r>
    <x v="17"/>
    <x v="10"/>
    <x v="79"/>
    <x v="1250"/>
    <m/>
    <s v="Baton Rouge Electric Co."/>
  </r>
  <r>
    <x v="17"/>
    <x v="10"/>
    <x v="76"/>
    <x v="1479"/>
    <m/>
    <s v="New Orleans Railway &amp; Light Co."/>
  </r>
  <r>
    <x v="17"/>
    <x v="10"/>
    <x v="77"/>
    <x v="24"/>
    <m/>
    <s v="Shreveport Traction Co."/>
  </r>
  <r>
    <x v="17"/>
    <x v="10"/>
    <x v="77"/>
    <x v="626"/>
    <m/>
    <s v="Shreveport Suburban Railroad Co."/>
  </r>
  <r>
    <x v="17"/>
    <x v="8"/>
    <x v="73"/>
    <x v="1480"/>
    <s v="Electric"/>
    <s v="The United Railways &amp; Electric Co. of Baltimore"/>
  </r>
  <r>
    <x v="17"/>
    <x v="8"/>
    <x v="73"/>
    <x v="1252"/>
    <s v="Electric"/>
    <s v="Baltimore, Halethorpe &amp; Elkridge Railway Co"/>
  </r>
  <r>
    <x v="17"/>
    <x v="8"/>
    <x v="73"/>
    <x v="335"/>
    <s v="Electric"/>
    <s v="Baltimore, Sparrows Point &amp; Chesapeake Railway"/>
  </r>
  <r>
    <x v="17"/>
    <x v="8"/>
    <x v="73"/>
    <x v="17"/>
    <s v="Electric"/>
    <s v="The Lorraine Electric Railway"/>
  </r>
  <r>
    <x v="17"/>
    <x v="8"/>
    <x v="73"/>
    <x v="1481"/>
    <s v="Electric"/>
    <s v="Maryland Electric Railways Co."/>
  </r>
  <r>
    <x v="17"/>
    <x v="8"/>
    <x v="73"/>
    <x v="41"/>
    <s v="Electric"/>
    <s v="Baltimore &amp; Ohio Railroad Co."/>
  </r>
  <r>
    <x v="17"/>
    <x v="8"/>
    <x v="73"/>
    <x v="1586"/>
    <s v="Electric"/>
    <s v="Washington, Baltimore &amp; Annapolis Electric Railroad Co."/>
  </r>
  <r>
    <x v="17"/>
    <x v="8"/>
    <x v="75"/>
    <x v="29"/>
    <s v="Electric"/>
    <s v="Cumberland &amp; Westernport Electric Railway Co."/>
  </r>
  <r>
    <x v="17"/>
    <x v="8"/>
    <x v="246"/>
    <x v="173"/>
    <s v="Electric"/>
    <s v="Frederick Railroad Co."/>
  </r>
  <r>
    <x v="17"/>
    <x v="8"/>
    <x v="246"/>
    <x v="25"/>
    <s v="Electric"/>
    <s v="Myersville &amp; Catoctin Railway Co"/>
  </r>
  <r>
    <x v="17"/>
    <x v="8"/>
    <x v="247"/>
    <x v="290"/>
    <s v="Electric"/>
    <s v="Hagerstown Railway Co"/>
  </r>
  <r>
    <x v="17"/>
    <x v="9"/>
    <x v="32"/>
    <x v="19"/>
    <m/>
    <m/>
  </r>
  <r>
    <x v="17"/>
    <x v="9"/>
    <x v="32"/>
    <x v="332"/>
    <m/>
    <m/>
  </r>
  <r>
    <x v="17"/>
    <x v="9"/>
    <x v="32"/>
    <x v="1587"/>
    <m/>
    <m/>
  </r>
  <r>
    <x v="17"/>
    <x v="9"/>
    <x v="32"/>
    <x v="1001"/>
    <m/>
    <m/>
  </r>
  <r>
    <x v="17"/>
    <x v="9"/>
    <x v="32"/>
    <x v="459"/>
    <m/>
    <m/>
  </r>
  <r>
    <x v="17"/>
    <x v="9"/>
    <x v="32"/>
    <x v="1255"/>
    <m/>
    <m/>
  </r>
  <r>
    <x v="17"/>
    <x v="9"/>
    <x v="32"/>
    <x v="173"/>
    <m/>
    <m/>
  </r>
  <r>
    <x v="17"/>
    <x v="9"/>
    <x v="32"/>
    <x v="1367"/>
    <m/>
    <m/>
  </r>
  <r>
    <x v="17"/>
    <x v="9"/>
    <x v="32"/>
    <x v="159"/>
    <m/>
    <m/>
  </r>
  <r>
    <x v="17"/>
    <x v="9"/>
    <x v="32"/>
    <x v="1099"/>
    <m/>
    <m/>
  </r>
  <r>
    <x v="17"/>
    <x v="9"/>
    <x v="32"/>
    <x v="1484"/>
    <m/>
    <m/>
  </r>
  <r>
    <x v="17"/>
    <x v="9"/>
    <x v="32"/>
    <x v="1256"/>
    <m/>
    <m/>
  </r>
  <r>
    <x v="17"/>
    <x v="9"/>
    <x v="32"/>
    <x v="1588"/>
    <m/>
    <m/>
  </r>
  <r>
    <x v="17"/>
    <x v="9"/>
    <x v="32"/>
    <x v="23"/>
    <m/>
    <m/>
  </r>
  <r>
    <x v="17"/>
    <x v="9"/>
    <x v="32"/>
    <x v="1368"/>
    <m/>
    <m/>
  </r>
  <r>
    <x v="17"/>
    <x v="9"/>
    <x v="32"/>
    <x v="252"/>
    <m/>
    <m/>
  </r>
  <r>
    <x v="17"/>
    <x v="9"/>
    <x v="32"/>
    <x v="57"/>
    <m/>
    <m/>
  </r>
  <r>
    <x v="17"/>
    <x v="3"/>
    <x v="459"/>
    <x v="1589"/>
    <m/>
    <s v="Joplin &amp; Pittsburg Railway Co."/>
  </r>
  <r>
    <x v="17"/>
    <x v="3"/>
    <x v="33"/>
    <x v="1485"/>
    <m/>
    <s v="Kansas City Railway &amp; Light Co."/>
  </r>
  <r>
    <x v="17"/>
    <x v="3"/>
    <x v="33"/>
    <x v="32"/>
    <m/>
    <s v="Kansas City, Lawrence &amp; Topeka Electric Railroad Co"/>
  </r>
  <r>
    <x v="17"/>
    <x v="3"/>
    <x v="33"/>
    <x v="67"/>
    <m/>
    <s v="The Missouri &amp; Kansas Internrban Railway Co."/>
  </r>
  <r>
    <x v="17"/>
    <x v="3"/>
    <x v="33"/>
    <x v="1590"/>
    <m/>
    <s v="Kansas City, Clay County &amp; St. Joseph Railway Co."/>
  </r>
  <r>
    <x v="17"/>
    <x v="3"/>
    <x v="344"/>
    <x v="1591"/>
    <m/>
    <m/>
  </r>
  <r>
    <x v="17"/>
    <x v="3"/>
    <x v="323"/>
    <x v="1592"/>
    <m/>
    <s v="St Joseph Railway, Light, Heat &amp; Power Co."/>
  </r>
  <r>
    <x v="17"/>
    <x v="3"/>
    <x v="324"/>
    <x v="420"/>
    <m/>
    <s v="Southwest Missouri Electric Railway Co"/>
  </r>
  <r>
    <x v="17"/>
    <x v="3"/>
    <x v="250"/>
    <x v="33"/>
    <m/>
    <s v="CITY LIGHT &amp; TRACTION CO."/>
  </r>
  <r>
    <x v="17"/>
    <x v="3"/>
    <x v="224"/>
    <x v="73"/>
    <m/>
    <s v="Springfield Railway &amp; Light Co."/>
  </r>
  <r>
    <x v="17"/>
    <x v="26"/>
    <x v="433"/>
    <x v="5"/>
    <m/>
    <s v="Fargo &amp; Moorhead Street Railway Co."/>
  </r>
  <r>
    <x v="17"/>
    <x v="11"/>
    <x v="28"/>
    <x v="1593"/>
    <s v="Electric"/>
    <s v="United Traction Co."/>
  </r>
  <r>
    <x v="17"/>
    <x v="11"/>
    <x v="81"/>
    <x v="1594"/>
    <s v="Electric"/>
    <s v="Auburn &amp; Syracuse Electric Railroad Co. "/>
  </r>
  <r>
    <x v="17"/>
    <x v="11"/>
    <x v="81"/>
    <x v="1595"/>
    <s v="Electric"/>
    <s v="Auburn &amp; Northern Electric Railroad Co. "/>
  </r>
  <r>
    <x v="17"/>
    <x v="11"/>
    <x v="82"/>
    <x v="50"/>
    <s v="Electric"/>
    <s v="Babylon Railroad Co."/>
  </r>
  <r>
    <x v="17"/>
    <x v="11"/>
    <x v="345"/>
    <x v="23"/>
    <s v="Electric"/>
    <s v="Eastern New York Railroad Co. "/>
  </r>
  <r>
    <x v="17"/>
    <x v="11"/>
    <x v="83"/>
    <x v="1490"/>
    <s v="Electric"/>
    <s v="Binghamton Railroad Co. "/>
  </r>
  <r>
    <x v="17"/>
    <x v="11"/>
    <x v="85"/>
    <x v="1193"/>
    <s v="Electric"/>
    <s v="International Traction Co."/>
  </r>
  <r>
    <x v="17"/>
    <x v="11"/>
    <x v="85"/>
    <x v="1403"/>
    <s v="Electric"/>
    <s v="Buffalo Southern Railway Co."/>
  </r>
  <r>
    <x v="17"/>
    <x v="11"/>
    <x v="85"/>
    <x v="1596"/>
    <s v="Electric"/>
    <s v="Buffalo &amp; Lake Erie Traction Co."/>
  </r>
  <r>
    <x v="17"/>
    <x v="11"/>
    <x v="260"/>
    <x v="677"/>
    <s v="Electric"/>
    <s v="The Cohoes City Railway Co."/>
  </r>
  <r>
    <x v="17"/>
    <x v="11"/>
    <x v="88"/>
    <x v="1493"/>
    <s v="Electric"/>
    <s v="Cortland County Traction Co."/>
  </r>
  <r>
    <x v="17"/>
    <x v="11"/>
    <x v="90"/>
    <x v="1597"/>
    <s v="Electric"/>
    <s v="Elmira Water, Light &amp; Railroad Co."/>
  </r>
  <r>
    <x v="17"/>
    <x v="11"/>
    <x v="90"/>
    <x v="1255"/>
    <s v="Electric"/>
    <s v="Elminra &amp; Seneca Lake Traction Co."/>
  </r>
  <r>
    <x v="17"/>
    <x v="11"/>
    <x v="261"/>
    <x v="1598"/>
    <s v="Electric"/>
    <s v="Geneva &amp; Auburn Railroad Inc."/>
  </r>
  <r>
    <x v="17"/>
    <x v="11"/>
    <x v="463"/>
    <x v="485"/>
    <s v="Electric"/>
    <s v="Glen Cove Railroad Co."/>
  </r>
  <r>
    <x v="17"/>
    <x v="11"/>
    <x v="95"/>
    <x v="1495"/>
    <s v="Electric"/>
    <s v="Hudson Valley Railway"/>
  </r>
  <r>
    <x v="17"/>
    <x v="11"/>
    <x v="96"/>
    <x v="1299"/>
    <s v="Electric"/>
    <s v="Fonda, Johnstown &amp; Gloversville Railroad Co."/>
  </r>
  <r>
    <x v="17"/>
    <x v="11"/>
    <x v="96"/>
    <x v="1274"/>
    <s v="Electric"/>
    <s v="The Aldrondack Lakes' Traction Co.4.65"/>
  </r>
  <r>
    <x v="17"/>
    <x v="11"/>
    <x v="262"/>
    <x v="634"/>
    <s v="Electric"/>
    <s v="Bennington &amp; Hoosick Valley Railway Co."/>
  </r>
  <r>
    <x v="17"/>
    <x v="11"/>
    <x v="98"/>
    <x v="1498"/>
    <s v="Electric"/>
    <s v="Albany &amp; Hudson Railway &amp; Power Co. "/>
  </r>
  <r>
    <x v="17"/>
    <x v="11"/>
    <x v="99"/>
    <x v="1599"/>
    <s v="Electric"/>
    <s v="Huntington Railroad Co."/>
  </r>
  <r>
    <x v="17"/>
    <x v="11"/>
    <x v="100"/>
    <x v="694"/>
    <s v="Electric"/>
    <s v="Ithaca Street Railway Co."/>
  </r>
  <r>
    <x v="17"/>
    <x v="11"/>
    <x v="101"/>
    <x v="1499"/>
    <s v="Electric"/>
    <s v="The Jamestown Street Railway Co."/>
  </r>
  <r>
    <x v="17"/>
    <x v="11"/>
    <x v="101"/>
    <x v="1195"/>
    <s v="Electric"/>
    <s v="Chautauqua Traction Co."/>
  </r>
  <r>
    <x v="17"/>
    <x v="11"/>
    <x v="101"/>
    <x v="67"/>
    <s v="Electric"/>
    <s v="Warreu &amp; Jamestown Street Railway Co. "/>
  </r>
  <r>
    <x v="17"/>
    <x v="11"/>
    <x v="452"/>
    <x v="1501"/>
    <s v="Electric"/>
    <s v="Long Island Electric Railway Co. "/>
  </r>
  <r>
    <x v="17"/>
    <x v="11"/>
    <x v="102"/>
    <x v="1275"/>
    <s v="Electric"/>
    <s v="Kingston Consolidated Railroad Co."/>
  </r>
  <r>
    <x v="17"/>
    <x v="11"/>
    <x v="263"/>
    <x v="466"/>
    <s v="Electric"/>
    <s v="Lewiston &amp; Yongston Frontier Railroad Co."/>
  </r>
  <r>
    <x v="17"/>
    <x v="11"/>
    <x v="107"/>
    <x v="536"/>
    <s v="Electric"/>
    <s v="The Wallkill Transit"/>
  </r>
  <r>
    <x v="17"/>
    <x v="11"/>
    <x v="109"/>
    <x v="1600"/>
    <s v="Electric"/>
    <s v="Orange County Tracction Co."/>
  </r>
  <r>
    <x v="17"/>
    <x v="11"/>
    <x v="111"/>
    <x v="1601"/>
    <s v="Electric"/>
    <s v="New York Railways Co."/>
  </r>
  <r>
    <x v="17"/>
    <x v="11"/>
    <x v="111"/>
    <x v="1281"/>
    <s v="Electric"/>
    <s v="Bleeker Street &amp; Fulton Ferry R. R. Co."/>
  </r>
  <r>
    <x v="17"/>
    <x v="11"/>
    <x v="111"/>
    <x v="22"/>
    <s v="Electric"/>
    <s v="Broadway &amp; Seventh Ave R. R. Co."/>
  </r>
  <r>
    <x v="17"/>
    <x v="11"/>
    <x v="111"/>
    <x v="16"/>
    <s v="Electric"/>
    <s v="The Central Crosstown Railroad Co. "/>
  </r>
  <r>
    <x v="17"/>
    <x v="11"/>
    <x v="111"/>
    <x v="1282"/>
    <s v="Electric"/>
    <s v="Christopher &amp; Tenth St. R. R. Co."/>
  </r>
  <r>
    <x v="17"/>
    <x v="11"/>
    <x v="111"/>
    <x v="22"/>
    <s v="Electric"/>
    <s v="Eighth Ave. R. R. Co."/>
  </r>
  <r>
    <x v="17"/>
    <x v="11"/>
    <x v="111"/>
    <x v="1283"/>
    <s v="Electric"/>
    <s v="42nd St. &amp; Grand St Ferry R. R. Co."/>
  </r>
  <r>
    <x v="17"/>
    <x v="11"/>
    <x v="111"/>
    <x v="1026"/>
    <s v="Electric"/>
    <s v="23rd Street Ry. Co."/>
  </r>
  <r>
    <x v="17"/>
    <x v="11"/>
    <x v="111"/>
    <x v="1412"/>
    <s v="Electric"/>
    <s v="New York &amp; Harlem R. R. Co."/>
  </r>
  <r>
    <x v="17"/>
    <x v="11"/>
    <x v="111"/>
    <x v="69"/>
    <s v="Electric"/>
    <s v="Ninth Avenue R. R. Co."/>
  </r>
  <r>
    <x v="17"/>
    <x v="11"/>
    <x v="111"/>
    <x v="78"/>
    <s v="Electric"/>
    <s v="Sixth Avenue R. R. Co."/>
  </r>
  <r>
    <x v="17"/>
    <x v="11"/>
    <x v="111"/>
    <x v="1602"/>
    <s v="Electric"/>
    <s v="34th Street Crosstown"/>
  </r>
  <r>
    <x v="17"/>
    <x v="11"/>
    <x v="111"/>
    <x v="1504"/>
    <s v="Electric"/>
    <s v="Second Avenue R. R. Co. "/>
  </r>
  <r>
    <x v="17"/>
    <x v="11"/>
    <x v="111"/>
    <x v="1603"/>
    <s v="Electric"/>
    <s v="Third Ave. R. R. Co."/>
  </r>
  <r>
    <x v="17"/>
    <x v="11"/>
    <x v="111"/>
    <x v="1286"/>
    <s v="Electric"/>
    <s v="Fulton Street Railroad Co."/>
  </r>
  <r>
    <x v="17"/>
    <x v="11"/>
    <x v="111"/>
    <x v="1604"/>
    <s v="Electric"/>
    <s v="Belt Line Railway Co. "/>
  </r>
  <r>
    <x v="17"/>
    <x v="11"/>
    <x v="111"/>
    <x v="1018"/>
    <s v="Electric"/>
    <s v="New York, Westerchester &amp; Conn Traction Co. "/>
  </r>
  <r>
    <x v="17"/>
    <x v="11"/>
    <x v="111"/>
    <x v="1605"/>
    <s v="Electric"/>
    <s v="New York City Interboroiugh Railway Co. "/>
  </r>
  <r>
    <x v="17"/>
    <x v="11"/>
    <x v="111"/>
    <x v="905"/>
    <s v="Electric"/>
    <s v="Kingsbridge Railway Co. "/>
  </r>
  <r>
    <x v="17"/>
    <x v="11"/>
    <x v="111"/>
    <x v="1507"/>
    <s v="Electric"/>
    <s v="Dry Dock, E. Broadway &amp; Battery R. R. Co."/>
  </r>
  <r>
    <x v="17"/>
    <x v="11"/>
    <x v="111"/>
    <x v="1042"/>
    <s v="Electric"/>
    <s v="42nd St., Manhattanville &amp; St. M. Ave. Ry. Co."/>
  </r>
  <r>
    <x v="17"/>
    <x v="11"/>
    <x v="111"/>
    <x v="1606"/>
    <s v="Electric"/>
    <s v="Union Ry. Co"/>
  </r>
  <r>
    <x v="17"/>
    <x v="11"/>
    <x v="111"/>
    <x v="5"/>
    <s v="Electric"/>
    <s v="The Bronx Traction Co. "/>
  </r>
  <r>
    <x v="17"/>
    <x v="11"/>
    <x v="111"/>
    <x v="1130"/>
    <s v="Electric"/>
    <s v="Southern Boulevard Railroad Co."/>
  </r>
  <r>
    <x v="17"/>
    <x v="11"/>
    <x v="111"/>
    <x v="376"/>
    <s v="Electric"/>
    <s v="Westchester Electric R. R. Co."/>
  </r>
  <r>
    <x v="17"/>
    <x v="11"/>
    <x v="111"/>
    <x v="703"/>
    <s v="Electric"/>
    <s v="Interborough Rapid Transit Co. "/>
  </r>
  <r>
    <x v="17"/>
    <x v="11"/>
    <x v="111"/>
    <x v="1607"/>
    <s v="Electric"/>
    <s v="New York &amp; Queens County Railway"/>
  </r>
  <r>
    <x v="17"/>
    <x v="11"/>
    <x v="111"/>
    <x v="1512"/>
    <s v="Electric"/>
    <s v="The New York &amp; Staten Island Traction Co."/>
  </r>
  <r>
    <x v="17"/>
    <x v="11"/>
    <x v="111"/>
    <x v="1513"/>
    <s v="Electric"/>
    <s v="Long Island Railroad Co. "/>
  </r>
  <r>
    <x v="17"/>
    <x v="11"/>
    <x v="111"/>
    <x v="1514"/>
    <s v="Electric"/>
    <s v="Hudson &amp; Manhattan Railroad"/>
  </r>
  <r>
    <x v="17"/>
    <x v="11"/>
    <x v="111"/>
    <x v="1608"/>
    <s v="Electric"/>
    <s v="New York Central &amp; Hudson River Railroad Co. "/>
  </r>
  <r>
    <x v="17"/>
    <x v="11"/>
    <x v="111"/>
    <x v="1516"/>
    <s v="Electric"/>
    <s v="Brooklyn Rapid Transit Co. "/>
  </r>
  <r>
    <x v="17"/>
    <x v="11"/>
    <x v="111"/>
    <x v="1609"/>
    <s v="Electric"/>
    <s v="The Brooklyn Heights Railroad Co. "/>
  </r>
  <r>
    <x v="17"/>
    <x v="11"/>
    <x v="111"/>
    <x v="1518"/>
    <s v="Electric"/>
    <s v="Brooklyn City R. R. Co."/>
  </r>
  <r>
    <x v="17"/>
    <x v="11"/>
    <x v="111"/>
    <x v="1519"/>
    <s v="Electric"/>
    <s v="Nassau Electric R. R. Co. "/>
  </r>
  <r>
    <x v="17"/>
    <x v="11"/>
    <x v="111"/>
    <x v="1520"/>
    <s v="Electric"/>
    <s v="Sea Beach Railway Co. "/>
  </r>
  <r>
    <x v="17"/>
    <x v="11"/>
    <x v="111"/>
    <x v="1521"/>
    <s v="Electric"/>
    <s v="Coney Island &amp; Gravesend Railway Co. "/>
  </r>
  <r>
    <x v="17"/>
    <x v="11"/>
    <x v="111"/>
    <x v="1610"/>
    <s v="Electric"/>
    <s v="The Coney Island &amp; Brooklyn R. R. Co. "/>
  </r>
  <r>
    <x v="17"/>
    <x v="11"/>
    <x v="111"/>
    <x v="133"/>
    <s v="Electric"/>
    <s v="Southfield Beach Railroad Co. "/>
  </r>
  <r>
    <x v="17"/>
    <x v="11"/>
    <x v="111"/>
    <x v="35"/>
    <s v="Electric"/>
    <s v="Van Brunt Street &amp; Erie Basin Railroad Co."/>
  </r>
  <r>
    <x v="17"/>
    <x v="11"/>
    <x v="111"/>
    <x v="1225"/>
    <s v="Electric"/>
    <s v="Bush Terminal Railroad Co. "/>
  </r>
  <r>
    <x v="17"/>
    <x v="11"/>
    <x v="111"/>
    <x v="1611"/>
    <s v="Electric"/>
    <s v="Richmond Light &amp; Railroad Co. "/>
  </r>
  <r>
    <x v="17"/>
    <x v="11"/>
    <x v="111"/>
    <x v="1612"/>
    <s v="Electric"/>
    <s v="Staten Island Midland Railroad Co."/>
  </r>
  <r>
    <x v="17"/>
    <x v="11"/>
    <x v="112"/>
    <x v="1132"/>
    <s v="Electric"/>
    <s v="Niagra Falls Gorge Railroad Co. "/>
  </r>
  <r>
    <x v="17"/>
    <x v="11"/>
    <x v="112"/>
    <x v="256"/>
    <s v="Electric"/>
    <s v="The Electric City Railroad Co. "/>
  </r>
  <r>
    <x v="17"/>
    <x v="11"/>
    <x v="435"/>
    <x v="889"/>
    <s v="Electric"/>
    <s v="Northpoint Traction Co."/>
  </r>
  <r>
    <x v="17"/>
    <x v="11"/>
    <x v="114"/>
    <x v="1613"/>
    <s v="Electric"/>
    <s v="Olean Street Railway Co."/>
  </r>
  <r>
    <x v="17"/>
    <x v="11"/>
    <x v="115"/>
    <x v="318"/>
    <s v="Electric"/>
    <s v="Oneida Railway Co."/>
  </r>
  <r>
    <x v="17"/>
    <x v="11"/>
    <x v="116"/>
    <x v="1296"/>
    <s v="Electric"/>
    <s v="Oneonta &amp; Mohawk Valley Railway Co. "/>
  </r>
  <r>
    <x v="17"/>
    <x v="11"/>
    <x v="380"/>
    <x v="1424"/>
    <s v="Electric"/>
    <s v="Peekskill Lighting &amp; Railroad Co. "/>
  </r>
  <r>
    <x v="17"/>
    <x v="11"/>
    <x v="347"/>
    <x v="1134"/>
    <s v="Electric"/>
    <s v="Pann Van, Keuka Park &amp; Branchport Railway"/>
  </r>
  <r>
    <x v="17"/>
    <x v="11"/>
    <x v="265"/>
    <x v="178"/>
    <s v="Electric"/>
    <s v="Plattsburgh Traction Co."/>
  </r>
  <r>
    <x v="17"/>
    <x v="11"/>
    <x v="354"/>
    <x v="335"/>
    <s v="Electric"/>
    <s v="Port Chester Street Railway Co. "/>
  </r>
  <r>
    <x v="17"/>
    <x v="11"/>
    <x v="118"/>
    <x v="1297"/>
    <s v="Electric"/>
    <s v="Poughkeepsie City &amp; Wappingers Falls Electric Railway"/>
  </r>
  <r>
    <x v="17"/>
    <x v="11"/>
    <x v="119"/>
    <x v="1614"/>
    <s v="Electric"/>
    <s v="New York State Railways "/>
  </r>
  <r>
    <x v="17"/>
    <x v="11"/>
    <x v="119"/>
    <x v="1525"/>
    <s v="Electric"/>
    <s v="Rochester, Syracuse &amp; Eastern Railroad Co."/>
  </r>
  <r>
    <x v="17"/>
    <x v="11"/>
    <x v="119"/>
    <x v="1615"/>
    <s v="Electric"/>
    <s v="Buffalo, Lockport &amp; Rochester Railway Co. "/>
  </r>
  <r>
    <x v="17"/>
    <x v="11"/>
    <x v="119"/>
    <x v="9"/>
    <s v="Electric"/>
    <s v="Erie Railroad Co. "/>
  </r>
  <r>
    <x v="17"/>
    <x v="11"/>
    <x v="120"/>
    <x v="1527"/>
    <s v="Electric"/>
    <s v="Ocean Electric Railway Co."/>
  </r>
  <r>
    <x v="17"/>
    <x v="11"/>
    <x v="533"/>
    <x v="242"/>
    <s v="Electric"/>
    <s v="New York &amp; North Shore Traction Co. "/>
  </r>
  <r>
    <x v="17"/>
    <x v="11"/>
    <x v="122"/>
    <x v="1616"/>
    <s v="Electric"/>
    <s v="Schenectady Railway Co."/>
  </r>
  <r>
    <x v="17"/>
    <x v="11"/>
    <x v="266"/>
    <x v="626"/>
    <s v="Electric"/>
    <s v="The Nassau County Railway Co. "/>
  </r>
  <r>
    <x v="17"/>
    <x v="11"/>
    <x v="126"/>
    <x v="1617"/>
    <s v="Electric"/>
    <s v="Syracuse Rapid Transit Railway Co."/>
  </r>
  <r>
    <x v="17"/>
    <x v="11"/>
    <x v="126"/>
    <x v="1529"/>
    <s v="Electric"/>
    <s v="East Side Traction Co."/>
  </r>
  <r>
    <x v="17"/>
    <x v="11"/>
    <x v="126"/>
    <x v="459"/>
    <s v="Electric"/>
    <s v="Syracuse &amp; Suburban Railroad Co. "/>
  </r>
  <r>
    <x v="17"/>
    <x v="11"/>
    <x v="126"/>
    <x v="1618"/>
    <s v="Electric"/>
    <s v="Syracuse, Lake Shore &amp; Northern Railroad"/>
  </r>
  <r>
    <x v="17"/>
    <x v="11"/>
    <x v="126"/>
    <x v="1531"/>
    <s v="Electric"/>
    <s v="Syracuse &amp; South Bay Electric Railway"/>
  </r>
  <r>
    <x v="17"/>
    <x v="11"/>
    <x v="129"/>
    <x v="537"/>
    <s v="Electric"/>
    <s v="Troy &amp; New England Railroad Co."/>
  </r>
  <r>
    <x v="17"/>
    <x v="11"/>
    <x v="130"/>
    <x v="1619"/>
    <s v="Electric"/>
    <s v="Utica &amp; Mohawk Railroad Co."/>
  </r>
  <r>
    <x v="17"/>
    <x v="11"/>
    <x v="131"/>
    <x v="550"/>
    <s v="Electric"/>
    <s v="Black River Traction Co. "/>
  </r>
  <r>
    <x v="17"/>
    <x v="11"/>
    <x v="267"/>
    <x v="1620"/>
    <s v="Electric"/>
    <s v="Waverly, Sayre &amp; Athens Traction Co."/>
  </r>
  <r>
    <x v="17"/>
    <x v="11"/>
    <x v="267"/>
    <x v="1621"/>
    <s v="Electric"/>
    <s v="Elmira, Corning &amp; Waverly Railway"/>
  </r>
  <r>
    <x v="17"/>
    <x v="11"/>
    <x v="268"/>
    <x v="1622"/>
    <s v="Electric"/>
    <s v="Westchester Street Railroad Co. "/>
  </r>
  <r>
    <x v="17"/>
    <x v="11"/>
    <x v="132"/>
    <x v="1623"/>
    <s v="Electric"/>
    <s v="Buffalo &amp; Williamsville Electric Railway Co."/>
  </r>
  <r>
    <x v="17"/>
    <x v="11"/>
    <x v="133"/>
    <x v="1612"/>
    <s v="Electric"/>
    <s v="The Yonkers Railroad Co."/>
  </r>
  <r>
    <x v="17"/>
    <x v="12"/>
    <x v="134"/>
    <x v="1099"/>
    <m/>
    <m/>
  </r>
  <r>
    <x v="17"/>
    <x v="12"/>
    <x v="135"/>
    <x v="1624"/>
    <m/>
    <m/>
  </r>
  <r>
    <x v="17"/>
    <x v="23"/>
    <x v="394"/>
    <x v="784"/>
    <m/>
    <s v="Asheville Electric Co. / Asheville Power &amp; Light Co."/>
  </r>
  <r>
    <x v="17"/>
    <x v="23"/>
    <x v="394"/>
    <x v="33"/>
    <m/>
    <s v="Asheville &amp; East Tennessee Railroad."/>
  </r>
  <r>
    <x v="17"/>
    <x v="23"/>
    <x v="394"/>
    <x v="25"/>
    <m/>
    <s v="Asheville Rapid Transit"/>
  </r>
  <r>
    <x v="17"/>
    <x v="23"/>
    <x v="395"/>
    <x v="113"/>
    <m/>
    <s v="Charlotte Electric Railway, Light &amp; Power Co. / Southern Power Co."/>
  </r>
  <r>
    <x v="17"/>
    <x v="23"/>
    <x v="436"/>
    <x v="1538"/>
    <m/>
    <s v="Greensboro Electric Co. / The North Carolina Public Service Co.,"/>
  </r>
  <r>
    <x v="17"/>
    <x v="23"/>
    <x v="397"/>
    <x v="45"/>
    <m/>
    <s v="The Raleigh Electrlc Co. / Carolina Power &amp; Light Co."/>
  </r>
  <r>
    <x v="17"/>
    <x v="23"/>
    <x v="437"/>
    <x v="41"/>
    <m/>
    <s v="Salisbury &amp; Spencer Railway Co."/>
  </r>
  <r>
    <x v="17"/>
    <x v="23"/>
    <x v="398"/>
    <x v="1625"/>
    <m/>
    <s v="The Consolidated Railways, Light &amp; Power Co. / Tidewater Power Co."/>
  </r>
  <r>
    <x v="17"/>
    <x v="23"/>
    <x v="399"/>
    <x v="32"/>
    <m/>
    <s v="The Fries Manufacturing &amp; Power Co."/>
  </r>
  <r>
    <x v="17"/>
    <x v="24"/>
    <x v="400"/>
    <x v="1626"/>
    <m/>
    <s v="Metropolitan Railway Co."/>
  </r>
  <r>
    <x v="17"/>
    <x v="24"/>
    <x v="438"/>
    <x v="32"/>
    <m/>
    <s v="Shawnee Tucumeeh Traction Co"/>
  </r>
  <r>
    <x v="17"/>
    <x v="24"/>
    <x v="453"/>
    <x v="6"/>
    <m/>
    <s v="The Guthrie Railway Co"/>
  </r>
  <r>
    <x v="17"/>
    <x v="24"/>
    <x v="465"/>
    <x v="78"/>
    <m/>
    <s v="Tulsa Street Railway Co"/>
  </r>
  <r>
    <x v="17"/>
    <x v="24"/>
    <x v="465"/>
    <x v="31"/>
    <m/>
    <s v="Oklahoma Union Traction Co"/>
  </r>
  <r>
    <x v="17"/>
    <x v="24"/>
    <x v="465"/>
    <x v="33"/>
    <m/>
    <s v="Sand Springs Interurban Railway"/>
  </r>
  <r>
    <x v="17"/>
    <x v="24"/>
    <x v="483"/>
    <x v="31"/>
    <m/>
    <s v="Ardmore Traction Co"/>
  </r>
  <r>
    <x v="17"/>
    <x v="24"/>
    <x v="484"/>
    <x v="323"/>
    <m/>
    <s v="Bartlesville Interurban Railway"/>
  </r>
  <r>
    <x v="17"/>
    <x v="24"/>
    <x v="485"/>
    <x v="33"/>
    <m/>
    <s v="The Enid City Railway Co"/>
  </r>
  <r>
    <x v="17"/>
    <x v="24"/>
    <x v="486"/>
    <x v="229"/>
    <m/>
    <s v="Choclaw Railway &amp; Lighting Co"/>
  </r>
  <r>
    <x v="17"/>
    <x v="24"/>
    <x v="487"/>
    <x v="1627"/>
    <m/>
    <s v="Muskogee Electric Traction Co"/>
  </r>
  <r>
    <x v="17"/>
    <x v="24"/>
    <x v="498"/>
    <x v="41"/>
    <m/>
    <s v="Sapulpa Interurban Traction Co"/>
  </r>
  <r>
    <x v="17"/>
    <x v="24"/>
    <x v="524"/>
    <x v="6"/>
    <m/>
    <s v="Chickasha Street Railway Co"/>
  </r>
  <r>
    <x v="17"/>
    <x v="14"/>
    <x v="441"/>
    <x v="1439"/>
    <m/>
    <m/>
  </r>
  <r>
    <x v="17"/>
    <x v="14"/>
    <x v="141"/>
    <x v="45"/>
    <m/>
    <m/>
  </r>
  <r>
    <x v="17"/>
    <x v="14"/>
    <x v="500"/>
    <x v="1541"/>
    <m/>
    <m/>
  </r>
  <r>
    <x v="17"/>
    <x v="14"/>
    <x v="142"/>
    <x v="1628"/>
    <s v="Electric"/>
    <s v="San Joaquin Light &amp; Power Corporation"/>
  </r>
  <r>
    <x v="17"/>
    <x v="14"/>
    <x v="142"/>
    <x v="313"/>
    <s v="Electric"/>
    <s v="Fresno Traction Co."/>
  </r>
  <r>
    <x v="17"/>
    <x v="14"/>
    <x v="143"/>
    <x v="1048"/>
    <s v="Electric"/>
    <s v="Los Angeles Railway Corporation"/>
  </r>
  <r>
    <x v="17"/>
    <x v="14"/>
    <x v="143"/>
    <x v="1542"/>
    <s v="Electric"/>
    <s v="Southern Pacific Co.- controls PACIFIC ELECTRIC RAILWAY"/>
  </r>
  <r>
    <x v="17"/>
    <x v="14"/>
    <x v="143"/>
    <x v="1313"/>
    <s v="Electric"/>
    <s v="Los Angeles Internrban Railway Co.—"/>
  </r>
  <r>
    <x v="17"/>
    <x v="14"/>
    <x v="143"/>
    <x v="1208"/>
    <s v="Electric"/>
    <s v="Los Angeles &amp; Redondo Railway Co"/>
  </r>
  <r>
    <x v="17"/>
    <x v="14"/>
    <x v="454"/>
    <x v="1629"/>
    <m/>
    <m/>
  </r>
  <r>
    <x v="17"/>
    <x v="14"/>
    <x v="146"/>
    <x v="1630"/>
    <m/>
    <m/>
  </r>
  <r>
    <x v="17"/>
    <x v="14"/>
    <x v="147"/>
    <x v="329"/>
    <m/>
    <m/>
  </r>
  <r>
    <x v="17"/>
    <x v="14"/>
    <x v="382"/>
    <x v="1543"/>
    <m/>
    <m/>
  </r>
  <r>
    <x v="17"/>
    <x v="14"/>
    <x v="151"/>
    <x v="35"/>
    <m/>
    <m/>
  </r>
  <r>
    <x v="17"/>
    <x v="14"/>
    <x v="269"/>
    <x v="5"/>
    <m/>
    <m/>
  </r>
  <r>
    <x v="17"/>
    <x v="14"/>
    <x v="152"/>
    <x v="1629"/>
    <s v="Electric"/>
    <s v="Sacramento Electric, Gas &amp; Railway Co"/>
  </r>
  <r>
    <x v="17"/>
    <x v="14"/>
    <x v="270"/>
    <x v="1446"/>
    <m/>
    <m/>
  </r>
  <r>
    <x v="17"/>
    <x v="14"/>
    <x v="153"/>
    <x v="1631"/>
    <m/>
    <s v="San Diego Electric Railway Co"/>
  </r>
  <r>
    <x v="17"/>
    <x v="14"/>
    <x v="153"/>
    <x v="1632"/>
    <m/>
    <s v="San Diego &amp; South Eastern Railway Co. took over San Diego Southern Railway Co. "/>
  </r>
  <r>
    <x v="17"/>
    <x v="14"/>
    <x v="153"/>
    <x v="1447"/>
    <m/>
    <s v="Point Loma Railroad Co."/>
  </r>
  <r>
    <x v="17"/>
    <x v="14"/>
    <x v="153"/>
    <x v="10"/>
    <m/>
    <s v="Los Angeles &amp; San Diego Beach Railway"/>
  </r>
  <r>
    <x v="17"/>
    <x v="14"/>
    <x v="154"/>
    <x v="566"/>
    <s v="Cable"/>
    <s v="Geary Street Park &amp; Ocean Railroad Co."/>
  </r>
  <r>
    <x v="17"/>
    <x v="14"/>
    <x v="154"/>
    <x v="440"/>
    <m/>
    <s v="Ocean Shore Railway Co. "/>
  </r>
  <r>
    <x v="17"/>
    <x v="14"/>
    <x v="154"/>
    <x v="1633"/>
    <m/>
    <s v="United Railroads of San Francisco.  Under contol of United Railways Investment Co. of San Francisco "/>
  </r>
  <r>
    <x v="17"/>
    <x v="14"/>
    <x v="154"/>
    <x v="1449"/>
    <m/>
    <s v="Northwestern Pacific Railroad Co.—"/>
  </r>
  <r>
    <x v="17"/>
    <x v="14"/>
    <x v="154"/>
    <x v="4"/>
    <s v="Cable"/>
    <s v="California Street Cable Railroad Co"/>
  </r>
  <r>
    <x v="17"/>
    <x v="14"/>
    <x v="155"/>
    <x v="204"/>
    <s v="Electric"/>
    <s v="SAN JOSE RAILROADS. Succesor to San Jose &amp; Santa Clara Railroad Co. and San Jose Railway Co."/>
  </r>
  <r>
    <x v="17"/>
    <x v="14"/>
    <x v="155"/>
    <x v="1548"/>
    <s v="Electric"/>
    <s v="PENINSULAR RAILWAY CO."/>
  </r>
  <r>
    <x v="17"/>
    <x v="14"/>
    <x v="156"/>
    <x v="45"/>
    <m/>
    <m/>
  </r>
  <r>
    <x v="17"/>
    <x v="14"/>
    <x v="158"/>
    <x v="1450"/>
    <m/>
    <m/>
  </r>
  <r>
    <x v="17"/>
    <x v="14"/>
    <x v="160"/>
    <x v="54"/>
    <s v="Electric"/>
    <s v="Stockton Electric Railroad Co."/>
  </r>
  <r>
    <x v="17"/>
    <x v="14"/>
    <x v="160"/>
    <x v="1549"/>
    <s v="Electric"/>
    <s v="Central California Traction Co.—"/>
  </r>
  <r>
    <x v="17"/>
    <x v="25"/>
    <x v="418"/>
    <x v="19"/>
    <s v="Electric"/>
    <s v="Chicago, Burlington &amp; Quincy Railroad Co."/>
  </r>
  <r>
    <x v="17"/>
    <x v="15"/>
    <x v="163"/>
    <x v="1634"/>
    <m/>
    <m/>
  </r>
  <r>
    <x v="17"/>
    <x v="15"/>
    <x v="169"/>
    <x v="1635"/>
    <m/>
    <m/>
  </r>
  <r>
    <x v="17"/>
    <x v="15"/>
    <x v="170"/>
    <x v="1636"/>
    <m/>
    <m/>
  </r>
  <r>
    <x v="17"/>
    <x v="15"/>
    <x v="171"/>
    <x v="1299"/>
    <m/>
    <m/>
  </r>
  <r>
    <x v="17"/>
    <x v="22"/>
    <x v="526"/>
    <x v="31"/>
    <s v="Electric"/>
    <m/>
  </r>
  <r>
    <x v="17"/>
    <x v="22"/>
    <x v="471"/>
    <x v="33"/>
    <s v="Electric"/>
    <m/>
  </r>
  <r>
    <x v="17"/>
    <x v="22"/>
    <x v="271"/>
    <x v="32"/>
    <s v="Electric"/>
    <m/>
  </r>
  <r>
    <x v="17"/>
    <x v="22"/>
    <x v="403"/>
    <x v="32"/>
    <s v="Electric"/>
    <m/>
  </r>
  <r>
    <x v="17"/>
    <x v="22"/>
    <x v="419"/>
    <x v="35"/>
    <s v="Electric"/>
    <m/>
  </r>
  <r>
    <x v="17"/>
    <x v="22"/>
    <x v="527"/>
    <x v="31"/>
    <s v="Electric"/>
    <m/>
  </r>
  <r>
    <x v="17"/>
    <x v="22"/>
    <x v="528"/>
    <x v="28"/>
    <s v="Electric"/>
    <m/>
  </r>
  <r>
    <x v="17"/>
    <x v="22"/>
    <x v="272"/>
    <x v="33"/>
    <s v="Electric"/>
    <m/>
  </r>
  <r>
    <x v="17"/>
    <x v="22"/>
    <x v="420"/>
    <x v="19"/>
    <s v="Electric"/>
    <m/>
  </r>
  <r>
    <x v="17"/>
    <x v="22"/>
    <x v="273"/>
    <x v="1637"/>
    <s v="Electric"/>
    <m/>
  </r>
  <r>
    <x v="17"/>
    <x v="22"/>
    <x v="488"/>
    <x v="20"/>
    <s v="Electric"/>
    <m/>
  </r>
  <r>
    <x v="17"/>
    <x v="22"/>
    <x v="275"/>
    <x v="1156"/>
    <s v="Electric"/>
    <m/>
  </r>
  <r>
    <x v="17"/>
    <x v="22"/>
    <x v="276"/>
    <x v="1638"/>
    <s v="Electric"/>
    <m/>
  </r>
  <r>
    <x v="17"/>
    <x v="22"/>
    <x v="277"/>
    <x v="139"/>
    <s v="Electric"/>
    <m/>
  </r>
  <r>
    <x v="17"/>
    <x v="22"/>
    <x v="278"/>
    <x v="212"/>
    <s v="Electric"/>
    <m/>
  </r>
  <r>
    <x v="17"/>
    <x v="22"/>
    <x v="529"/>
    <x v="16"/>
    <s v="Electric"/>
    <m/>
  </r>
  <r>
    <x v="17"/>
    <x v="22"/>
    <x v="530"/>
    <x v="19"/>
    <s v="Electric"/>
    <m/>
  </r>
  <r>
    <x v="17"/>
    <x v="22"/>
    <x v="279"/>
    <x v="1639"/>
    <s v="Electric"/>
    <m/>
  </r>
  <r>
    <x v="17"/>
    <x v="22"/>
    <x v="280"/>
    <x v="25"/>
    <s v="Electric"/>
    <m/>
  </r>
  <r>
    <x v="17"/>
    <x v="22"/>
    <x v="281"/>
    <x v="14"/>
    <s v="Horse"/>
    <m/>
  </r>
  <r>
    <x v="17"/>
    <x v="22"/>
    <x v="513"/>
    <x v="40"/>
    <s v="Electric"/>
    <m/>
  </r>
  <r>
    <x v="17"/>
    <x v="22"/>
    <x v="472"/>
    <x v="21"/>
    <s v="Electric"/>
    <m/>
  </r>
  <r>
    <x v="17"/>
    <x v="22"/>
    <x v="472"/>
    <x v="56"/>
    <s v="Horse"/>
    <m/>
  </r>
  <r>
    <x v="17"/>
    <x v="22"/>
    <x v="282"/>
    <x v="31"/>
    <s v="Electric"/>
    <m/>
  </r>
  <r>
    <x v="17"/>
    <x v="22"/>
    <x v="514"/>
    <x v="16"/>
    <s v="Electric"/>
    <m/>
  </r>
  <r>
    <x v="17"/>
    <x v="22"/>
    <x v="515"/>
    <x v="16"/>
    <s v="Electric"/>
    <m/>
  </r>
  <r>
    <x v="17"/>
    <x v="22"/>
    <x v="283"/>
    <x v="1456"/>
    <s v="Electric"/>
    <m/>
  </r>
  <r>
    <x v="17"/>
    <x v="22"/>
    <x v="284"/>
    <x v="69"/>
    <s v="Electric"/>
    <m/>
  </r>
  <r>
    <x v="17"/>
    <x v="22"/>
    <x v="443"/>
    <x v="265"/>
    <s v="Electric"/>
    <m/>
  </r>
  <r>
    <x v="17"/>
    <x v="22"/>
    <x v="501"/>
    <x v="19"/>
    <s v="Electric"/>
    <m/>
  </r>
  <r>
    <x v="17"/>
    <x v="22"/>
    <x v="501"/>
    <x v="8"/>
    <s v="Gasoline"/>
    <m/>
  </r>
  <r>
    <x v="17"/>
    <x v="22"/>
    <x v="285"/>
    <x v="22"/>
    <s v="Electric"/>
    <m/>
  </r>
  <r>
    <x v="17"/>
    <x v="22"/>
    <x v="286"/>
    <x v="8"/>
    <s v="Horse"/>
    <m/>
  </r>
  <r>
    <x v="17"/>
    <x v="22"/>
    <x v="516"/>
    <x v="21"/>
    <s v="Electric"/>
    <m/>
  </r>
  <r>
    <x v="17"/>
    <x v="13"/>
    <x v="289"/>
    <x v="27"/>
    <m/>
    <m/>
  </r>
  <r>
    <x v="17"/>
    <x v="13"/>
    <x v="138"/>
    <x v="32"/>
    <m/>
    <m/>
  </r>
  <r>
    <x v="17"/>
    <x v="13"/>
    <x v="534"/>
    <x v="658"/>
    <m/>
    <m/>
  </r>
  <r>
    <x v="17"/>
    <x v="13"/>
    <x v="139"/>
    <x v="320"/>
    <m/>
    <m/>
  </r>
  <r>
    <x v="17"/>
    <x v="1"/>
    <x v="290"/>
    <x v="1557"/>
    <m/>
    <s v="Washington, Alexandria &amp; Mt. Vernon Electric Railway Co"/>
  </r>
  <r>
    <x v="17"/>
    <x v="1"/>
    <x v="207"/>
    <x v="1640"/>
    <m/>
    <s v="Danville Street Car Co."/>
  </r>
  <r>
    <x v="17"/>
    <x v="1"/>
    <x v="292"/>
    <x v="1641"/>
    <m/>
    <s v="Hampton &amp; Old Point Railway Co."/>
  </r>
  <r>
    <x v="17"/>
    <x v="1"/>
    <x v="292"/>
    <x v="16"/>
    <m/>
    <s v="Citizens Railway, Light &amp; Power Co"/>
  </r>
  <r>
    <x v="17"/>
    <x v="1"/>
    <x v="292"/>
    <x v="1642"/>
    <m/>
    <s v="Hampton Roads Railway &amp; Electric Co."/>
  </r>
  <r>
    <x v="17"/>
    <x v="1"/>
    <x v="293"/>
    <x v="1558"/>
    <m/>
    <m/>
  </r>
  <r>
    <x v="17"/>
    <x v="1"/>
    <x v="18"/>
    <x v="1643"/>
    <m/>
    <s v="Lynchburg Traction &amp; Light Co."/>
  </r>
  <r>
    <x v="17"/>
    <x v="1"/>
    <x v="20"/>
    <x v="1644"/>
    <m/>
    <s v="Richmond Passenger &amp; Power Co."/>
  </r>
  <r>
    <x v="17"/>
    <x v="1"/>
    <x v="294"/>
    <x v="1645"/>
    <m/>
    <s v="Roanoke Street Railway Co."/>
  </r>
  <r>
    <x v="17"/>
    <x v="16"/>
    <x v="444"/>
    <x v="1228"/>
    <m/>
    <s v="Great Falls &amp; Old Dominion Railroad Co."/>
  </r>
  <r>
    <x v="17"/>
    <x v="16"/>
    <x v="422"/>
    <x v="819"/>
    <m/>
    <m/>
  </r>
  <r>
    <x v="17"/>
    <x v="16"/>
    <x v="423"/>
    <x v="1560"/>
    <m/>
    <m/>
  </r>
  <r>
    <x v="17"/>
    <x v="16"/>
    <x v="172"/>
    <x v="1561"/>
    <m/>
    <m/>
  </r>
  <r>
    <x v="17"/>
    <x v="16"/>
    <x v="502"/>
    <x v="67"/>
    <m/>
    <m/>
  </r>
  <r>
    <x v="17"/>
    <x v="16"/>
    <x v="296"/>
    <x v="15"/>
    <m/>
    <m/>
  </r>
  <r>
    <x v="17"/>
    <x v="16"/>
    <x v="175"/>
    <x v="1646"/>
    <m/>
    <s v="Pacific Northeast Traction"/>
  </r>
  <r>
    <x v="17"/>
    <x v="16"/>
    <x v="175"/>
    <x v="29"/>
    <m/>
    <s v="Seattle Munic St.Ry."/>
  </r>
  <r>
    <x v="17"/>
    <x v="16"/>
    <x v="176"/>
    <x v="1647"/>
    <m/>
    <s v="Spokane &amp; Inland"/>
  </r>
  <r>
    <x v="17"/>
    <x v="16"/>
    <x v="176"/>
    <x v="1648"/>
    <m/>
    <s v="Washingtou Water"/>
  </r>
  <r>
    <x v="17"/>
    <x v="16"/>
    <x v="177"/>
    <x v="1565"/>
    <m/>
    <s v="Pacific Traction"/>
  </r>
  <r>
    <x v="17"/>
    <x v="16"/>
    <x v="177"/>
    <x v="1071"/>
    <m/>
    <s v="Puget Sound Elec. Ry."/>
  </r>
  <r>
    <x v="17"/>
    <x v="16"/>
    <x v="177"/>
    <x v="1"/>
    <m/>
    <s v="Tacoma Ry. &amp; Pwr. Co."/>
  </r>
  <r>
    <x v="17"/>
    <x v="16"/>
    <x v="178"/>
    <x v="22"/>
    <m/>
    <m/>
  </r>
  <r>
    <x v="17"/>
    <x v="16"/>
    <x v="179"/>
    <x v="1463"/>
    <m/>
    <m/>
  </r>
  <r>
    <x v="17"/>
    <x v="18"/>
    <x v="199"/>
    <x v="1568"/>
    <m/>
    <s v="Milwaukee Street Railway Co. "/>
  </r>
  <r>
    <x v="17"/>
    <x v="18"/>
    <x v="199"/>
    <x v="1569"/>
    <m/>
    <s v="Milwaukee Light, Heat &amp; Traction Co."/>
  </r>
  <r>
    <x v="17"/>
    <x v="18"/>
    <x v="199"/>
    <x v="425"/>
    <m/>
    <s v="Milwaukee Western Railway Co."/>
  </r>
  <r>
    <x v="17"/>
    <x v="18"/>
    <x v="186"/>
    <x v="1566"/>
    <s v="Electric"/>
    <m/>
  </r>
  <r>
    <x v="17"/>
    <x v="18"/>
    <x v="187"/>
    <x v="16"/>
    <s v="Electric"/>
    <m/>
  </r>
  <r>
    <x v="17"/>
    <x v="18"/>
    <x v="474"/>
    <x v="28"/>
    <s v="Electric"/>
    <m/>
  </r>
  <r>
    <x v="17"/>
    <x v="18"/>
    <x v="491"/>
    <x v="280"/>
    <s v="Electric"/>
    <m/>
  </r>
  <r>
    <x v="17"/>
    <x v="18"/>
    <x v="188"/>
    <x v="67"/>
    <s v="Electric"/>
    <m/>
  </r>
  <r>
    <x v="17"/>
    <x v="18"/>
    <x v="189"/>
    <x v="87"/>
    <s v="Electric"/>
    <m/>
  </r>
  <r>
    <x v="17"/>
    <x v="18"/>
    <x v="312"/>
    <x v="220"/>
    <m/>
    <s v="Green Bay Traction Co."/>
  </r>
  <r>
    <x v="17"/>
    <x v="18"/>
    <x v="313"/>
    <x v="1567"/>
    <m/>
    <m/>
  </r>
  <r>
    <x v="17"/>
    <x v="18"/>
    <x v="191"/>
    <x v="23"/>
    <s v="Electric"/>
    <m/>
  </r>
  <r>
    <x v="17"/>
    <x v="18"/>
    <x v="195"/>
    <x v="9"/>
    <s v="Electric"/>
    <m/>
  </r>
  <r>
    <x v="17"/>
    <x v="18"/>
    <x v="197"/>
    <x v="157"/>
    <m/>
    <m/>
  </r>
  <r>
    <x v="17"/>
    <x v="18"/>
    <x v="405"/>
    <x v="1235"/>
    <m/>
    <m/>
  </r>
  <r>
    <x v="17"/>
    <x v="18"/>
    <x v="369"/>
    <x v="514"/>
    <m/>
    <m/>
  </r>
  <r>
    <x v="17"/>
    <x v="18"/>
    <x v="518"/>
    <x v="33"/>
    <m/>
    <m/>
  </r>
  <r>
    <x v="18"/>
    <x v="5"/>
    <x v="44"/>
    <x v="144"/>
    <m/>
    <m/>
  </r>
  <r>
    <x v="18"/>
    <x v="5"/>
    <x v="45"/>
    <x v="1649"/>
    <m/>
    <m/>
  </r>
  <r>
    <x v="18"/>
    <x v="5"/>
    <x v="47"/>
    <x v="1650"/>
    <m/>
    <m/>
  </r>
  <r>
    <x v="18"/>
    <x v="5"/>
    <x v="48"/>
    <x v="16"/>
    <m/>
    <m/>
  </r>
  <r>
    <x v="18"/>
    <x v="5"/>
    <x v="49"/>
    <x v="1571"/>
    <m/>
    <m/>
  </r>
  <r>
    <x v="18"/>
    <x v="5"/>
    <x v="50"/>
    <x v="173"/>
    <m/>
    <m/>
  </r>
  <r>
    <x v="18"/>
    <x v="5"/>
    <x v="51"/>
    <x v="1651"/>
    <m/>
    <m/>
  </r>
  <r>
    <x v="18"/>
    <x v="5"/>
    <x v="52"/>
    <x v="21"/>
    <m/>
    <m/>
  </r>
  <r>
    <x v="18"/>
    <x v="5"/>
    <x v="53"/>
    <x v="982"/>
    <m/>
    <m/>
  </r>
  <r>
    <x v="18"/>
    <x v="5"/>
    <x v="54"/>
    <x v="32"/>
    <m/>
    <m/>
  </r>
  <r>
    <x v="18"/>
    <x v="7"/>
    <x v="68"/>
    <x v="1652"/>
    <m/>
    <s v="124 Jacksonville Traction Co"/>
  </r>
  <r>
    <x v="18"/>
    <x v="7"/>
    <x v="69"/>
    <x v="514"/>
    <m/>
    <s v="The Key West Elec Co"/>
  </r>
  <r>
    <x v="18"/>
    <x v="7"/>
    <x v="242"/>
    <x v="511"/>
    <m/>
    <s v="Pensacola Elec Co"/>
  </r>
  <r>
    <x v="18"/>
    <x v="7"/>
    <x v="456"/>
    <x v="41"/>
    <m/>
    <s v="St Johns Elec Co"/>
  </r>
  <r>
    <x v="18"/>
    <x v="7"/>
    <x v="535"/>
    <x v="29"/>
    <m/>
    <s v="St. Petersburg gulf"/>
  </r>
  <r>
    <x v="18"/>
    <x v="7"/>
    <x v="70"/>
    <x v="1653"/>
    <m/>
    <s v="Tampa Elec Co"/>
  </r>
  <r>
    <x v="18"/>
    <x v="2"/>
    <x v="28"/>
    <x v="31"/>
    <s v="Electric"/>
    <m/>
  </r>
  <r>
    <x v="18"/>
    <x v="2"/>
    <x v="22"/>
    <x v="41"/>
    <s v="Electric"/>
    <m/>
  </r>
  <r>
    <x v="18"/>
    <x v="2"/>
    <x v="243"/>
    <x v="1654"/>
    <s v="Electric"/>
    <m/>
  </r>
  <r>
    <x v="18"/>
    <x v="2"/>
    <x v="23"/>
    <x v="1574"/>
    <s v="Electric"/>
    <m/>
  </r>
  <r>
    <x v="18"/>
    <x v="2"/>
    <x v="29"/>
    <x v="16"/>
    <s v="Electric"/>
    <m/>
  </r>
  <r>
    <x v="18"/>
    <x v="2"/>
    <x v="164"/>
    <x v="255"/>
    <s v="Gasoline"/>
    <m/>
  </r>
  <r>
    <x v="18"/>
    <x v="2"/>
    <x v="244"/>
    <x v="31"/>
    <s v="Steam"/>
    <m/>
  </r>
  <r>
    <x v="18"/>
    <x v="2"/>
    <x v="244"/>
    <x v="588"/>
    <s v="Electric"/>
    <m/>
  </r>
  <r>
    <x v="18"/>
    <x v="2"/>
    <x v="519"/>
    <x v="144"/>
    <s v="Electric"/>
    <m/>
  </r>
  <r>
    <x v="18"/>
    <x v="2"/>
    <x v="31"/>
    <x v="28"/>
    <s v="Electric"/>
    <m/>
  </r>
  <r>
    <x v="18"/>
    <x v="2"/>
    <x v="24"/>
    <x v="335"/>
    <s v="Electric"/>
    <m/>
  </r>
  <r>
    <x v="18"/>
    <x v="2"/>
    <x v="25"/>
    <x v="1655"/>
    <s v="Electric"/>
    <m/>
  </r>
  <r>
    <x v="18"/>
    <x v="2"/>
    <x v="26"/>
    <x v="1575"/>
    <s v="Electric"/>
    <m/>
  </r>
  <r>
    <x v="18"/>
    <x v="2"/>
    <x v="359"/>
    <x v="31"/>
    <s v="Electric"/>
    <m/>
  </r>
  <r>
    <x v="18"/>
    <x v="2"/>
    <x v="536"/>
    <x v="1656"/>
    <s v="Electric"/>
    <m/>
  </r>
  <r>
    <x v="18"/>
    <x v="19"/>
    <x v="200"/>
    <x v="1657"/>
    <m/>
    <m/>
  </r>
  <r>
    <x v="18"/>
    <x v="19"/>
    <x v="297"/>
    <x v="67"/>
    <m/>
    <m/>
  </r>
  <r>
    <x v="18"/>
    <x v="19"/>
    <x v="201"/>
    <x v="1577"/>
    <m/>
    <m/>
  </r>
  <r>
    <x v="18"/>
    <x v="19"/>
    <x v="298"/>
    <x v="1658"/>
    <m/>
    <m/>
  </r>
  <r>
    <x v="18"/>
    <x v="19"/>
    <x v="208"/>
    <x v="1"/>
    <m/>
    <m/>
  </r>
  <r>
    <x v="18"/>
    <x v="19"/>
    <x v="209"/>
    <x v="439"/>
    <m/>
    <m/>
  </r>
  <r>
    <x v="18"/>
    <x v="19"/>
    <x v="314"/>
    <x v="1659"/>
    <m/>
    <m/>
  </r>
  <r>
    <x v="18"/>
    <x v="19"/>
    <x v="282"/>
    <x v="1660"/>
    <m/>
    <m/>
  </r>
  <r>
    <x v="18"/>
    <x v="19"/>
    <x v="220"/>
    <x v="171"/>
    <m/>
    <m/>
  </r>
  <r>
    <x v="18"/>
    <x v="19"/>
    <x v="221"/>
    <x v="1661"/>
    <m/>
    <m/>
  </r>
  <r>
    <x v="18"/>
    <x v="17"/>
    <x v="180"/>
    <x v="1662"/>
    <s v="Electric"/>
    <s v="Union Traction Co"/>
  </r>
  <r>
    <x v="18"/>
    <x v="17"/>
    <x v="449"/>
    <x v="19"/>
    <s v="Electric"/>
    <s v="Indiana Utilities Co. "/>
  </r>
  <r>
    <x v="18"/>
    <x v="17"/>
    <x v="466"/>
    <x v="1352"/>
    <s v="Electric"/>
    <s v="Marion, Bluffton &amp; Eastern Traction Co"/>
  </r>
  <r>
    <x v="18"/>
    <x v="17"/>
    <x v="244"/>
    <x v="25"/>
    <s v="Electric"/>
    <s v="Central Indiana Lighting Co. "/>
  </r>
  <r>
    <x v="18"/>
    <x v="17"/>
    <x v="208"/>
    <x v="1063"/>
    <s v="Electric"/>
    <s v="The Fort Wayne &amp; Springfield Railway Co"/>
  </r>
  <r>
    <x v="18"/>
    <x v="17"/>
    <x v="181"/>
    <x v="535"/>
    <s v="Electric"/>
    <s v="Public Utilities Co. of Evansville"/>
  </r>
  <r>
    <x v="18"/>
    <x v="17"/>
    <x v="181"/>
    <x v="1663"/>
    <s v="Electric"/>
    <s v="Evansville Railways Co."/>
  </r>
  <r>
    <x v="18"/>
    <x v="17"/>
    <x v="181"/>
    <x v="1354"/>
    <s v="Electric"/>
    <s v="Evansville Suburban &amp; Newburg Railway Co."/>
  </r>
  <r>
    <x v="18"/>
    <x v="17"/>
    <x v="182"/>
    <x v="1664"/>
    <s v="Electric"/>
    <s v="Fort Wayne &amp; Northern Indiana Co. (1913),"/>
  </r>
  <r>
    <x v="18"/>
    <x v="17"/>
    <x v="492"/>
    <x v="1665"/>
    <s v="Electric"/>
    <s v="French Lick &amp; West Baden Hallway Co"/>
  </r>
  <r>
    <x v="18"/>
    <x v="17"/>
    <x v="493"/>
    <x v="704"/>
    <s v="Electric"/>
    <s v="Gary &amp; Interurban Railroad Co."/>
  </r>
  <r>
    <x v="18"/>
    <x v="17"/>
    <x v="183"/>
    <x v="1093"/>
    <s v="Electric"/>
    <s v="Indianapolis, Columbus &amp; Southern Traction Co. "/>
  </r>
  <r>
    <x v="18"/>
    <x v="17"/>
    <x v="183"/>
    <x v="1050"/>
    <s v="Electric"/>
    <s v="The Indianapolis &amp; Cincinnati Traction Co"/>
  </r>
  <r>
    <x v="18"/>
    <x v="17"/>
    <x v="467"/>
    <x v="169"/>
    <s v="Electric"/>
    <s v="Toledo &amp; Chicago Interurban Railway Co."/>
  </r>
  <r>
    <x v="18"/>
    <x v="17"/>
    <x v="305"/>
    <x v="321"/>
    <s v="Electric"/>
    <s v="Kokomo, Marion &amp; Western Traction Co. "/>
  </r>
  <r>
    <x v="18"/>
    <x v="17"/>
    <x v="468"/>
    <x v="41"/>
    <s v="Electric"/>
    <s v="Lebanon-Thornton Traction"/>
  </r>
  <r>
    <x v="18"/>
    <x v="17"/>
    <x v="191"/>
    <x v="8"/>
    <s v="Electric"/>
    <s v="Madison Light &amp; Railway Co."/>
  </r>
  <r>
    <x v="18"/>
    <x v="17"/>
    <x v="311"/>
    <x v="159"/>
    <s v="Electric"/>
    <s v="Louisville &amp; Northern Railway &amp; Lighting Co."/>
  </r>
  <r>
    <x v="18"/>
    <x v="17"/>
    <x v="226"/>
    <x v="11"/>
    <s v="Electric"/>
    <s v="Muncie &amp; Portland Traction Co"/>
  </r>
  <r>
    <x v="18"/>
    <x v="17"/>
    <x v="20"/>
    <x v="1583"/>
    <s v="Electric"/>
    <s v="Terre Haute, Indianapolis &amp; Eastern Traction Co."/>
  </r>
  <r>
    <x v="18"/>
    <x v="17"/>
    <x v="184"/>
    <x v="317"/>
    <s v="Electric"/>
    <s v="Chicago, South Bend &amp; Northern Indiana Traction Co "/>
  </r>
  <r>
    <x v="18"/>
    <x v="17"/>
    <x v="184"/>
    <x v="166"/>
    <s v="Electric"/>
    <s v="Southern Michigan Railway Co"/>
  </r>
  <r>
    <x v="18"/>
    <x v="17"/>
    <x v="184"/>
    <x v="1666"/>
    <s v="Electric"/>
    <s v="Chicago. Lake Shore &amp; South Bend Railway Co."/>
  </r>
  <r>
    <x v="18"/>
    <x v="17"/>
    <x v="316"/>
    <x v="0"/>
    <s v="Electric"/>
    <s v="Vincennes Traction Co"/>
  </r>
  <r>
    <x v="18"/>
    <x v="17"/>
    <x v="504"/>
    <x v="843"/>
    <s v="Electric"/>
    <s v="Winona Interurban Railway Co"/>
  </r>
  <r>
    <x v="18"/>
    <x v="21"/>
    <x v="475"/>
    <x v="41"/>
    <m/>
    <m/>
  </r>
  <r>
    <x v="18"/>
    <x v="21"/>
    <x v="138"/>
    <x v="143"/>
    <m/>
    <m/>
  </r>
  <r>
    <x v="18"/>
    <x v="21"/>
    <x v="232"/>
    <x v="1667"/>
    <m/>
    <m/>
  </r>
  <r>
    <x v="18"/>
    <x v="21"/>
    <x v="388"/>
    <x v="1668"/>
    <m/>
    <m/>
  </r>
  <r>
    <x v="18"/>
    <x v="21"/>
    <x v="228"/>
    <x v="1534"/>
    <s v="Steam"/>
    <m/>
  </r>
  <r>
    <x v="18"/>
    <x v="21"/>
    <x v="228"/>
    <x v="22"/>
    <m/>
    <m/>
  </r>
  <r>
    <x v="18"/>
    <x v="21"/>
    <x v="505"/>
    <x v="14"/>
    <m/>
    <m/>
  </r>
  <r>
    <x v="18"/>
    <x v="21"/>
    <x v="352"/>
    <x v="80"/>
    <m/>
    <m/>
  </r>
  <r>
    <x v="18"/>
    <x v="21"/>
    <x v="229"/>
    <x v="1669"/>
    <m/>
    <m/>
  </r>
  <r>
    <x v="18"/>
    <x v="21"/>
    <x v="389"/>
    <x v="1670"/>
    <m/>
    <m/>
  </r>
  <r>
    <x v="18"/>
    <x v="21"/>
    <x v="230"/>
    <x v="532"/>
    <m/>
    <m/>
  </r>
  <r>
    <x v="18"/>
    <x v="21"/>
    <x v="412"/>
    <x v="1077"/>
    <m/>
    <m/>
  </r>
  <r>
    <x v="18"/>
    <x v="21"/>
    <x v="233"/>
    <x v="19"/>
    <m/>
    <m/>
  </r>
  <r>
    <x v="18"/>
    <x v="21"/>
    <x v="521"/>
    <x v="596"/>
    <m/>
    <m/>
  </r>
  <r>
    <x v="18"/>
    <x v="21"/>
    <x v="234"/>
    <x v="549"/>
    <m/>
    <m/>
  </r>
  <r>
    <x v="18"/>
    <x v="21"/>
    <x v="319"/>
    <x v="249"/>
    <m/>
    <m/>
  </r>
  <r>
    <x v="18"/>
    <x v="21"/>
    <x v="237"/>
    <x v="45"/>
    <m/>
    <m/>
  </r>
  <r>
    <x v="18"/>
    <x v="21"/>
    <x v="231"/>
    <x v="422"/>
    <m/>
    <m/>
  </r>
  <r>
    <x v="18"/>
    <x v="21"/>
    <x v="231"/>
    <x v="28"/>
    <m/>
    <m/>
  </r>
  <r>
    <x v="18"/>
    <x v="21"/>
    <x v="238"/>
    <x v="1585"/>
    <m/>
    <m/>
  </r>
  <r>
    <x v="18"/>
    <x v="21"/>
    <x v="238"/>
    <x v="67"/>
    <m/>
    <m/>
  </r>
  <r>
    <x v="18"/>
    <x v="4"/>
    <x v="37"/>
    <x v="50"/>
    <m/>
    <m/>
  </r>
  <r>
    <x v="18"/>
    <x v="4"/>
    <x v="429"/>
    <x v="645"/>
    <m/>
    <m/>
  </r>
  <r>
    <x v="18"/>
    <x v="4"/>
    <x v="321"/>
    <x v="28"/>
    <m/>
    <m/>
  </r>
  <r>
    <x v="18"/>
    <x v="4"/>
    <x v="372"/>
    <x v="707"/>
    <m/>
    <s v="KENTUCKY TRACTION &amp; TERMINAL Co"/>
  </r>
  <r>
    <x v="18"/>
    <x v="4"/>
    <x v="339"/>
    <x v="1671"/>
    <s v="Electric"/>
    <s v="LOUISVILLE STREET RAILWAY SYSTEM"/>
  </r>
  <r>
    <x v="18"/>
    <x v="4"/>
    <x v="339"/>
    <x v="1361"/>
    <m/>
    <s v="Indianapolis &amp; Louisville Traction Co"/>
  </r>
  <r>
    <x v="18"/>
    <x v="4"/>
    <x v="339"/>
    <x v="1362"/>
    <m/>
    <s v="LOUISVILLE &amp; INTERURBAN RAIL ROAD CO"/>
  </r>
  <r>
    <x v="18"/>
    <x v="4"/>
    <x v="340"/>
    <x v="19"/>
    <m/>
    <m/>
  </r>
  <r>
    <x v="18"/>
    <x v="4"/>
    <x v="341"/>
    <x v="1"/>
    <m/>
    <m/>
  </r>
  <r>
    <x v="18"/>
    <x v="4"/>
    <x v="342"/>
    <x v="534"/>
    <m/>
    <m/>
  </r>
  <r>
    <x v="18"/>
    <x v="10"/>
    <x v="79"/>
    <x v="1672"/>
    <m/>
    <s v="Baton Rouge Electric Co."/>
  </r>
  <r>
    <x v="18"/>
    <x v="10"/>
    <x v="290"/>
    <x v="48"/>
    <m/>
    <s v="Alexandria Electric Railways Co."/>
  </r>
  <r>
    <x v="18"/>
    <x v="10"/>
    <x v="78"/>
    <x v="41"/>
    <m/>
    <s v="Lake Charles Railway, Light &amp; Water Works Co."/>
  </r>
  <r>
    <x v="18"/>
    <x v="10"/>
    <x v="458"/>
    <x v="41"/>
    <m/>
    <s v="Monroe St. Railway"/>
  </r>
  <r>
    <x v="18"/>
    <x v="10"/>
    <x v="76"/>
    <x v="1673"/>
    <m/>
    <s v="New Orleans Railway &amp; Light Co."/>
  </r>
  <r>
    <x v="18"/>
    <x v="10"/>
    <x v="77"/>
    <x v="12"/>
    <m/>
    <s v="Shreveport Traction Co."/>
  </r>
  <r>
    <x v="18"/>
    <x v="8"/>
    <x v="73"/>
    <x v="1674"/>
    <s v="Electric"/>
    <s v="The United Railways &amp; Electric Co. of Baltimore"/>
  </r>
  <r>
    <x v="18"/>
    <x v="8"/>
    <x v="73"/>
    <x v="1252"/>
    <s v="Electric"/>
    <s v="Baltimore, Halethorpe &amp; Elkridge Railway Co"/>
  </r>
  <r>
    <x v="18"/>
    <x v="8"/>
    <x v="73"/>
    <x v="335"/>
    <s v="Electric"/>
    <s v="Baltimore, Sparrows Point &amp; Chesapeake Railway"/>
  </r>
  <r>
    <x v="18"/>
    <x v="8"/>
    <x v="73"/>
    <x v="17"/>
    <s v="Electric"/>
    <s v="The Lorraine Electric Railway"/>
  </r>
  <r>
    <x v="18"/>
    <x v="8"/>
    <x v="73"/>
    <x v="1481"/>
    <s v="Electric"/>
    <s v="Maryland Electric Railways Co."/>
  </r>
  <r>
    <x v="18"/>
    <x v="8"/>
    <x v="73"/>
    <x v="1675"/>
    <s v="Electric"/>
    <s v="Baltimore &amp; Ohio Railroad Co."/>
  </r>
  <r>
    <x v="18"/>
    <x v="8"/>
    <x v="73"/>
    <x v="1676"/>
    <s v="Electric"/>
    <s v="Washington, Baltimore &amp; Annapolis Electric Railroad Co."/>
  </r>
  <r>
    <x v="18"/>
    <x v="8"/>
    <x v="391"/>
    <x v="40"/>
    <s v="Electric"/>
    <s v="The Baltimore &amp; Bel Air Electric Railway Co"/>
  </r>
  <r>
    <x v="18"/>
    <x v="8"/>
    <x v="75"/>
    <x v="50"/>
    <s v="Electric"/>
    <s v="Cumberland Electric Railway Co"/>
  </r>
  <r>
    <x v="18"/>
    <x v="8"/>
    <x v="75"/>
    <x v="29"/>
    <s v="Electric"/>
    <s v="Cumberland &amp; Westernport Electric Railway Co."/>
  </r>
  <r>
    <x v="18"/>
    <x v="8"/>
    <x v="247"/>
    <x v="1099"/>
    <s v="Electric"/>
    <s v="Hagerstown &amp; Frederick Railway Co."/>
  </r>
  <r>
    <x v="18"/>
    <x v="8"/>
    <x v="450"/>
    <x v="20"/>
    <s v="Electric"/>
    <s v="Kensington Ry. Co. &amp; Sandy Spring Ry. Co."/>
  </r>
  <r>
    <x v="18"/>
    <x v="9"/>
    <x v="32"/>
    <x v="19"/>
    <m/>
    <m/>
  </r>
  <r>
    <x v="18"/>
    <x v="9"/>
    <x v="32"/>
    <x v="332"/>
    <m/>
    <m/>
  </r>
  <r>
    <x v="18"/>
    <x v="9"/>
    <x v="32"/>
    <x v="1001"/>
    <m/>
    <m/>
  </r>
  <r>
    <x v="18"/>
    <x v="9"/>
    <x v="32"/>
    <x v="1677"/>
    <m/>
    <m/>
  </r>
  <r>
    <x v="18"/>
    <x v="9"/>
    <x v="32"/>
    <x v="459"/>
    <m/>
    <m/>
  </r>
  <r>
    <x v="18"/>
    <x v="9"/>
    <x v="32"/>
    <x v="10"/>
    <m/>
    <m/>
  </r>
  <r>
    <x v="18"/>
    <x v="9"/>
    <x v="32"/>
    <x v="173"/>
    <m/>
    <m/>
  </r>
  <r>
    <x v="18"/>
    <x v="9"/>
    <x v="32"/>
    <x v="1678"/>
    <m/>
    <m/>
  </r>
  <r>
    <x v="18"/>
    <x v="9"/>
    <x v="32"/>
    <x v="1679"/>
    <m/>
    <m/>
  </r>
  <r>
    <x v="18"/>
    <x v="9"/>
    <x v="32"/>
    <x v="159"/>
    <m/>
    <m/>
  </r>
  <r>
    <x v="18"/>
    <x v="9"/>
    <x v="32"/>
    <x v="1484"/>
    <m/>
    <m/>
  </r>
  <r>
    <x v="18"/>
    <x v="9"/>
    <x v="32"/>
    <x v="67"/>
    <m/>
    <m/>
  </r>
  <r>
    <x v="18"/>
    <x v="9"/>
    <x v="32"/>
    <x v="31"/>
    <m/>
    <m/>
  </r>
  <r>
    <x v="18"/>
    <x v="9"/>
    <x v="32"/>
    <x v="1256"/>
    <m/>
    <m/>
  </r>
  <r>
    <x v="18"/>
    <x v="9"/>
    <x v="32"/>
    <x v="29"/>
    <m/>
    <m/>
  </r>
  <r>
    <x v="18"/>
    <x v="9"/>
    <x v="32"/>
    <x v="1680"/>
    <m/>
    <m/>
  </r>
  <r>
    <x v="18"/>
    <x v="9"/>
    <x v="32"/>
    <x v="28"/>
    <m/>
    <m/>
  </r>
  <r>
    <x v="18"/>
    <x v="9"/>
    <x v="32"/>
    <x v="1368"/>
    <m/>
    <m/>
  </r>
  <r>
    <x v="18"/>
    <x v="9"/>
    <x v="32"/>
    <x v="1681"/>
    <m/>
    <m/>
  </r>
  <r>
    <x v="18"/>
    <x v="9"/>
    <x v="32"/>
    <x v="23"/>
    <m/>
    <m/>
  </r>
  <r>
    <x v="18"/>
    <x v="9"/>
    <x v="32"/>
    <x v="252"/>
    <m/>
    <m/>
  </r>
  <r>
    <x v="18"/>
    <x v="9"/>
    <x v="32"/>
    <x v="321"/>
    <m/>
    <m/>
  </r>
  <r>
    <x v="18"/>
    <x v="9"/>
    <x v="32"/>
    <x v="183"/>
    <m/>
    <m/>
  </r>
  <r>
    <x v="18"/>
    <x v="3"/>
    <x v="32"/>
    <x v="16"/>
    <m/>
    <s v="Hannibal Railway Co."/>
  </r>
  <r>
    <x v="18"/>
    <x v="3"/>
    <x v="459"/>
    <x v="971"/>
    <m/>
    <s v="Joplin &amp; Pittsburg Railway Co."/>
  </r>
  <r>
    <x v="18"/>
    <x v="3"/>
    <x v="33"/>
    <x v="1682"/>
    <m/>
    <s v="Kansas City Railway &amp; Light Co."/>
  </r>
  <r>
    <x v="18"/>
    <x v="3"/>
    <x v="33"/>
    <x v="32"/>
    <m/>
    <s v="Kansas City, Lawrence &amp; Topeka Electric Railroad Co"/>
  </r>
  <r>
    <x v="18"/>
    <x v="3"/>
    <x v="33"/>
    <x v="67"/>
    <m/>
    <s v="The Missouri &amp; Kansas Internrban Railway Co."/>
  </r>
  <r>
    <x v="18"/>
    <x v="3"/>
    <x v="33"/>
    <x v="1683"/>
    <m/>
    <s v="Kansas City, Clay County &amp; St. Joseph Railway Co."/>
  </r>
  <r>
    <x v="18"/>
    <x v="3"/>
    <x v="344"/>
    <x v="1591"/>
    <m/>
    <m/>
  </r>
  <r>
    <x v="18"/>
    <x v="3"/>
    <x v="323"/>
    <x v="1684"/>
    <m/>
    <s v="St Joseph Railway, Light, Heat &amp; Power Co."/>
  </r>
  <r>
    <x v="18"/>
    <x v="3"/>
    <x v="324"/>
    <x v="642"/>
    <m/>
    <s v="Southwest Missouri Electric Railway Co"/>
  </r>
  <r>
    <x v="18"/>
    <x v="3"/>
    <x v="250"/>
    <x v="33"/>
    <m/>
    <s v="CITY LIGHT &amp; TRACTION CO."/>
  </r>
  <r>
    <x v="18"/>
    <x v="3"/>
    <x v="224"/>
    <x v="73"/>
    <m/>
    <s v="Springfield Railway &amp; Light Co."/>
  </r>
  <r>
    <x v="18"/>
    <x v="3"/>
    <x v="325"/>
    <x v="50"/>
    <m/>
    <s v="Cape Girardeau &amp; Jackson Railroad Co."/>
  </r>
  <r>
    <x v="18"/>
    <x v="3"/>
    <x v="361"/>
    <x v="17"/>
    <m/>
    <s v="Carrollton Electric Railway Co."/>
  </r>
  <r>
    <x v="18"/>
    <x v="3"/>
    <x v="373"/>
    <x v="970"/>
    <m/>
    <s v="St. Francis County Electric Railroad Co."/>
  </r>
  <r>
    <x v="18"/>
    <x v="3"/>
    <x v="393"/>
    <x v="31"/>
    <m/>
    <s v="Missouri Water, Light &amp; Traction Co."/>
  </r>
  <r>
    <x v="18"/>
    <x v="3"/>
    <x v="477"/>
    <x v="45"/>
    <m/>
    <s v="The Mexico, Santa Fe &amp; Perry Traction Co."/>
  </r>
  <r>
    <x v="18"/>
    <x v="3"/>
    <x v="478"/>
    <x v="31"/>
    <m/>
    <s v="Cassville &amp; W’estern Railway Co."/>
  </r>
  <r>
    <x v="18"/>
    <x v="3"/>
    <x v="537"/>
    <x v="23"/>
    <m/>
    <s v="Kansas City, Ozark &amp; Southern Ry."/>
  </r>
  <r>
    <x v="18"/>
    <x v="3"/>
    <x v="538"/>
    <x v="28"/>
    <m/>
    <s v="JEFFERSON CITY &amp; BRIDGE TRANSIT CO"/>
  </r>
  <r>
    <x v="18"/>
    <x v="26"/>
    <x v="432"/>
    <x v="14"/>
    <m/>
    <s v="Capitol Car Line"/>
  </r>
  <r>
    <x v="18"/>
    <x v="26"/>
    <x v="433"/>
    <x v="23"/>
    <m/>
    <s v="Fargo &amp; Moorhead Street Railway Co."/>
  </r>
  <r>
    <x v="18"/>
    <x v="26"/>
    <x v="480"/>
    <x v="21"/>
    <m/>
    <s v="Grand Forks Street Railway Co"/>
  </r>
  <r>
    <x v="18"/>
    <x v="26"/>
    <x v="539"/>
    <x v="17"/>
    <m/>
    <s v="Valley City Street &amp; Interurhan Ry. Co"/>
  </r>
  <r>
    <x v="18"/>
    <x v="11"/>
    <x v="28"/>
    <x v="1685"/>
    <s v="Electric"/>
    <s v="United Traction Co."/>
  </r>
  <r>
    <x v="18"/>
    <x v="11"/>
    <x v="81"/>
    <x v="1686"/>
    <s v="Electric"/>
    <s v="Auburn &amp; Syracuse Electric Railroad Co. "/>
  </r>
  <r>
    <x v="18"/>
    <x v="11"/>
    <x v="82"/>
    <x v="50"/>
    <s v="Electric"/>
    <s v="Babylon Railroad Co."/>
  </r>
  <r>
    <x v="18"/>
    <x v="11"/>
    <x v="345"/>
    <x v="23"/>
    <s v="Electric"/>
    <s v="The Ballston Terminal Railroad Co."/>
  </r>
  <r>
    <x v="18"/>
    <x v="11"/>
    <x v="83"/>
    <x v="1401"/>
    <s v="Electric"/>
    <s v="Binghamton Railroad Co. "/>
  </r>
  <r>
    <x v="18"/>
    <x v="11"/>
    <x v="85"/>
    <x v="1687"/>
    <s v="Electric"/>
    <s v="International Traction Co."/>
  </r>
  <r>
    <x v="18"/>
    <x v="11"/>
    <x v="85"/>
    <x v="1403"/>
    <s v="Electric"/>
    <s v="Buffalo Southern Railway Co."/>
  </r>
  <r>
    <x v="18"/>
    <x v="11"/>
    <x v="85"/>
    <x v="1688"/>
    <s v="Electric"/>
    <s v="Buffalo &amp; Lake Erie Traction Co."/>
  </r>
  <r>
    <x v="18"/>
    <x v="11"/>
    <x v="85"/>
    <x v="953"/>
    <s v="Electric"/>
    <s v="Buffalo &amp; Depew Railway Co. "/>
  </r>
  <r>
    <x v="18"/>
    <x v="11"/>
    <x v="376"/>
    <x v="25"/>
    <s v="Electric"/>
    <s v="Catskill Electric Railway Co."/>
  </r>
  <r>
    <x v="18"/>
    <x v="11"/>
    <x v="260"/>
    <x v="677"/>
    <s v="Electric"/>
    <s v="The Cohoes City Railway Co."/>
  </r>
  <r>
    <x v="18"/>
    <x v="11"/>
    <x v="346"/>
    <x v="394"/>
    <s v="Electric"/>
    <s v="Corning &amp; Painted Street Railway"/>
  </r>
  <r>
    <x v="18"/>
    <x v="11"/>
    <x v="88"/>
    <x v="1493"/>
    <s v="Electric"/>
    <s v="Cortland County Traction Co."/>
  </r>
  <r>
    <x v="18"/>
    <x v="11"/>
    <x v="90"/>
    <x v="1689"/>
    <s v="Electric"/>
    <s v="Elmira Water, Light &amp; Railroad Co."/>
  </r>
  <r>
    <x v="18"/>
    <x v="11"/>
    <x v="90"/>
    <x v="1690"/>
    <s v="Electric"/>
    <s v="Elminra &amp; Seneca Lake Railway Co."/>
  </r>
  <r>
    <x v="18"/>
    <x v="11"/>
    <x v="91"/>
    <x v="443"/>
    <s v="Electric"/>
    <s v="Fishkill Electric Railway Co. "/>
  </r>
  <r>
    <x v="18"/>
    <x v="11"/>
    <x v="261"/>
    <x v="346"/>
    <s v="Electric"/>
    <s v="Geneva, Seneca Falls &amp; Auburn Railroad Inc."/>
  </r>
  <r>
    <x v="18"/>
    <x v="11"/>
    <x v="463"/>
    <x v="1691"/>
    <s v="Electric"/>
    <s v="Glen Cove Railroad Co."/>
  </r>
  <r>
    <x v="18"/>
    <x v="11"/>
    <x v="95"/>
    <x v="1017"/>
    <s v="Electric"/>
    <s v="Hudson Valley Railway"/>
  </r>
  <r>
    <x v="18"/>
    <x v="11"/>
    <x v="96"/>
    <x v="1299"/>
    <s v="Electric"/>
    <s v="Fonda, Johnstown &amp; Gloversville Railroad Co."/>
  </r>
  <r>
    <x v="18"/>
    <x v="11"/>
    <x v="96"/>
    <x v="1274"/>
    <s v="Electric"/>
    <s v="The Aldrondack Lakes' Traction Co.4.65"/>
  </r>
  <r>
    <x v="18"/>
    <x v="11"/>
    <x v="262"/>
    <x v="634"/>
    <s v="Electric"/>
    <s v="Bennington &amp; Hoosick Valley Railway Co."/>
  </r>
  <r>
    <x v="18"/>
    <x v="11"/>
    <x v="97"/>
    <x v="164"/>
    <s v="Electric"/>
    <s v="Hornel Traction Co."/>
  </r>
  <r>
    <x v="18"/>
    <x v="11"/>
    <x v="98"/>
    <x v="1408"/>
    <s v="Electric"/>
    <s v="Albany &amp; Hudson Railway &amp; Power Co. "/>
  </r>
  <r>
    <x v="18"/>
    <x v="11"/>
    <x v="99"/>
    <x v="1599"/>
    <s v="Electric"/>
    <s v="Huntington Railroad Co."/>
  </r>
  <r>
    <x v="18"/>
    <x v="11"/>
    <x v="100"/>
    <x v="445"/>
    <s v="Electric"/>
    <s v="Ithaca Traction Co."/>
  </r>
  <r>
    <x v="18"/>
    <x v="11"/>
    <x v="101"/>
    <x v="1499"/>
    <s v="Electric"/>
    <s v="The Jamestown Street Railway Co."/>
  </r>
  <r>
    <x v="18"/>
    <x v="11"/>
    <x v="101"/>
    <x v="1019"/>
    <s v="Electric"/>
    <s v="Chautauqua Traction Co."/>
  </r>
  <r>
    <x v="18"/>
    <x v="11"/>
    <x v="101"/>
    <x v="67"/>
    <s v="Electric"/>
    <s v="Warreu &amp; Jamestown Street Railway Co. "/>
  </r>
  <r>
    <x v="18"/>
    <x v="11"/>
    <x v="452"/>
    <x v="1501"/>
    <s v="Electric"/>
    <s v="Long Island Electric Railway Co. "/>
  </r>
  <r>
    <x v="18"/>
    <x v="11"/>
    <x v="464"/>
    <x v="1021"/>
    <s v="Electric"/>
    <s v="Keeseville, Ausable, Chasm &amp; Lake Chaplain Railroad"/>
  </r>
  <r>
    <x v="18"/>
    <x v="11"/>
    <x v="102"/>
    <x v="1275"/>
    <s v="Electric"/>
    <s v="Kingston Consolidated Railroad Co."/>
  </r>
  <r>
    <x v="18"/>
    <x v="11"/>
    <x v="263"/>
    <x v="466"/>
    <s v="Electric"/>
    <s v="Lewiston &amp; Yongston Frontier Railroad Co."/>
  </r>
  <r>
    <x v="18"/>
    <x v="11"/>
    <x v="107"/>
    <x v="536"/>
    <s v="Electric"/>
    <s v="The Wallkill Transit"/>
  </r>
  <r>
    <x v="18"/>
    <x v="11"/>
    <x v="109"/>
    <x v="1600"/>
    <s v="Electric"/>
    <s v="Orange County Tracction Co."/>
  </r>
  <r>
    <x v="18"/>
    <x v="11"/>
    <x v="332"/>
    <x v="1279"/>
    <s v="Electric"/>
    <s v="New Paltz, Highland &amp; Poughkeepsie Traction Co."/>
  </r>
  <r>
    <x v="18"/>
    <x v="11"/>
    <x v="111"/>
    <x v="888"/>
    <s v="Electric"/>
    <s v="Interborough Rapid Transit Co. "/>
  </r>
  <r>
    <x v="18"/>
    <x v="11"/>
    <x v="111"/>
    <x v="1692"/>
    <s v="Electric"/>
    <s v="New York Railways Co."/>
  </r>
  <r>
    <x v="18"/>
    <x v="11"/>
    <x v="111"/>
    <x v="231"/>
    <s v="Horse"/>
    <s v="Bleeker Street &amp; Fulton Ferry R. R. Co."/>
  </r>
  <r>
    <x v="18"/>
    <x v="11"/>
    <x v="111"/>
    <x v="22"/>
    <s v="Electric"/>
    <s v="Broadway &amp; Seventh Ave R. R. Co."/>
  </r>
  <r>
    <x v="18"/>
    <x v="11"/>
    <x v="111"/>
    <x v="789"/>
    <s v="Electric"/>
    <s v="The Central Crosstown Railroad Co. "/>
  </r>
  <r>
    <x v="18"/>
    <x v="11"/>
    <x v="111"/>
    <x v="31"/>
    <s v="Electric"/>
    <s v="Christopher &amp; Tenth St. R. R. Co."/>
  </r>
  <r>
    <x v="18"/>
    <x v="11"/>
    <x v="111"/>
    <x v="22"/>
    <s v="Electric"/>
    <s v="Eighth Ave. R. R. Co."/>
  </r>
  <r>
    <x v="18"/>
    <x v="11"/>
    <x v="111"/>
    <x v="430"/>
    <s v="Electric"/>
    <s v="42nd St. &amp; Grand St Ferry R. R. Co."/>
  </r>
  <r>
    <x v="18"/>
    <x v="11"/>
    <x v="111"/>
    <x v="1026"/>
    <s v="Electric"/>
    <s v="23rd Street Ry. Co."/>
  </r>
  <r>
    <x v="18"/>
    <x v="11"/>
    <x v="111"/>
    <x v="1412"/>
    <s v="Electric"/>
    <s v="New York &amp; Harlem R. R. Co."/>
  </r>
  <r>
    <x v="18"/>
    <x v="11"/>
    <x v="111"/>
    <x v="69"/>
    <s v="Electric"/>
    <s v="Ninth Avenue R. R. Co."/>
  </r>
  <r>
    <x v="18"/>
    <x v="11"/>
    <x v="111"/>
    <x v="78"/>
    <s v="Electric"/>
    <s v="Sixth Avenue R. R. Co."/>
  </r>
  <r>
    <x v="18"/>
    <x v="11"/>
    <x v="111"/>
    <x v="1693"/>
    <s v="Electric"/>
    <s v="34th Street Crosstown"/>
  </r>
  <r>
    <x v="18"/>
    <x v="11"/>
    <x v="111"/>
    <x v="1504"/>
    <s v="Electric"/>
    <s v="Second Avenue R. R. Co. "/>
  </r>
  <r>
    <x v="18"/>
    <x v="11"/>
    <x v="111"/>
    <x v="1694"/>
    <s v="Electric"/>
    <s v="Third Ave. R. R. Co."/>
  </r>
  <r>
    <x v="18"/>
    <x v="11"/>
    <x v="111"/>
    <x v="1604"/>
    <s v="Electric"/>
    <s v="Belt Line Railway Co. "/>
  </r>
  <r>
    <x v="18"/>
    <x v="11"/>
    <x v="111"/>
    <x v="1695"/>
    <s v="Electric"/>
    <s v="Mid-crosstown Railway Co. "/>
  </r>
  <r>
    <x v="18"/>
    <x v="11"/>
    <x v="111"/>
    <x v="877"/>
    <s v="Electric"/>
    <s v="New York City Railway Co. "/>
  </r>
  <r>
    <x v="18"/>
    <x v="11"/>
    <x v="111"/>
    <x v="878"/>
    <s v="Electric"/>
    <s v="Metropolitan Street Railway Co."/>
  </r>
  <r>
    <x v="18"/>
    <x v="11"/>
    <x v="111"/>
    <x v="1022"/>
    <s v="Electric"/>
    <s v="Central Park, North &amp; East River R. R. Co."/>
  </r>
  <r>
    <x v="18"/>
    <x v="11"/>
    <x v="111"/>
    <x v="22"/>
    <s v="Electric"/>
    <s v="Eighth Ave. R. R. Co."/>
  </r>
  <r>
    <x v="18"/>
    <x v="11"/>
    <x v="111"/>
    <x v="1023"/>
    <s v="Electric"/>
    <s v="42nd St. &amp; Grand St Ferry R. R. Co."/>
  </r>
  <r>
    <x v="18"/>
    <x v="11"/>
    <x v="111"/>
    <x v="759"/>
    <s v="Electric"/>
    <s v="Fulton Street Railroad Co."/>
  </r>
  <r>
    <x v="18"/>
    <x v="11"/>
    <x v="111"/>
    <x v="1018"/>
    <s v="Electric"/>
    <s v="New York, Westerchester &amp; Conn Traction Co. "/>
  </r>
  <r>
    <x v="18"/>
    <x v="11"/>
    <x v="111"/>
    <x v="905"/>
    <s v="Electric"/>
    <s v="Kingsbridge Railway Co. "/>
  </r>
  <r>
    <x v="18"/>
    <x v="11"/>
    <x v="111"/>
    <x v="1507"/>
    <s v="Electric"/>
    <s v="Dry Dock, E. Broadway &amp; Battery R. R. Co."/>
  </r>
  <r>
    <x v="18"/>
    <x v="11"/>
    <x v="111"/>
    <x v="814"/>
    <s v="Electric"/>
    <s v="42nd St., Manhattanville &amp; St. M. Ave. Ry. Co."/>
  </r>
  <r>
    <x v="18"/>
    <x v="11"/>
    <x v="111"/>
    <x v="1696"/>
    <s v="Electric"/>
    <s v="Union Ry. Co"/>
  </r>
  <r>
    <x v="18"/>
    <x v="11"/>
    <x v="111"/>
    <x v="1697"/>
    <s v="Electric"/>
    <s v="Southern Boulevard Railroad Co."/>
  </r>
  <r>
    <x v="18"/>
    <x v="11"/>
    <x v="111"/>
    <x v="376"/>
    <s v="Electric"/>
    <s v="Westchester Electric R. R. Co."/>
  </r>
  <r>
    <x v="18"/>
    <x v="11"/>
    <x v="111"/>
    <x v="1698"/>
    <s v="Electric"/>
    <s v="New York &amp; Queens County Railway Co. "/>
  </r>
  <r>
    <x v="18"/>
    <x v="11"/>
    <x v="111"/>
    <x v="1699"/>
    <s v="Electric"/>
    <s v="Long Island Consolidated Electrical Co."/>
  </r>
  <r>
    <x v="18"/>
    <x v="11"/>
    <x v="111"/>
    <x v="1513"/>
    <s v="Electric"/>
    <s v="Long Island Railroad Co. "/>
  </r>
  <r>
    <x v="18"/>
    <x v="11"/>
    <x v="111"/>
    <x v="1514"/>
    <s v="Electric"/>
    <s v="Hudson &amp; Manhattan Railroad"/>
  </r>
  <r>
    <x v="18"/>
    <x v="11"/>
    <x v="111"/>
    <x v="1700"/>
    <s v="Electric"/>
    <s v="The North America Company"/>
  </r>
  <r>
    <x v="18"/>
    <x v="11"/>
    <x v="111"/>
    <x v="1701"/>
    <s v="Electric"/>
    <s v="Brooklyn Rapid Transit Co. "/>
  </r>
  <r>
    <x v="18"/>
    <x v="11"/>
    <x v="111"/>
    <x v="1702"/>
    <s v="Electric"/>
    <s v="Prospect Park &amp; Coney Island R. R. Co."/>
  </r>
  <r>
    <x v="18"/>
    <x v="11"/>
    <x v="111"/>
    <x v="1703"/>
    <s v="Electric"/>
    <s v="The Coney Island &amp; Brooklyn R. R. Co. "/>
  </r>
  <r>
    <x v="18"/>
    <x v="11"/>
    <x v="111"/>
    <x v="19"/>
    <s v="Electric"/>
    <s v="Manhattan Bridge Three-cent Link"/>
  </r>
  <r>
    <x v="18"/>
    <x v="11"/>
    <x v="111"/>
    <x v="20"/>
    <s v="Electric"/>
    <s v="Van Brunt Street &amp; Erie Basin Railroad Co."/>
  </r>
  <r>
    <x v="18"/>
    <x v="11"/>
    <x v="111"/>
    <x v="1704"/>
    <s v="Electric"/>
    <s v="Richmond Light &amp; Railroad Co. "/>
  </r>
  <r>
    <x v="18"/>
    <x v="11"/>
    <x v="111"/>
    <x v="1612"/>
    <s v="Electric"/>
    <s v="Staten Island Midland Railroad Co."/>
  </r>
  <r>
    <x v="18"/>
    <x v="11"/>
    <x v="111"/>
    <x v="133"/>
    <s v="Electric"/>
    <s v="Southfield Beach Railroad Co. "/>
  </r>
  <r>
    <x v="18"/>
    <x v="11"/>
    <x v="112"/>
    <x v="1705"/>
    <s v="Electric"/>
    <s v="Niagra Falls Gorge Railroad Co. "/>
  </r>
  <r>
    <x v="18"/>
    <x v="11"/>
    <x v="435"/>
    <x v="889"/>
    <s v="Electric"/>
    <s v="Northpoint Traction Co."/>
  </r>
  <r>
    <x v="18"/>
    <x v="11"/>
    <x v="113"/>
    <x v="41"/>
    <s v="Electric"/>
    <s v="Ogdensburg Street Railway Co."/>
  </r>
  <r>
    <x v="18"/>
    <x v="11"/>
    <x v="114"/>
    <x v="1613"/>
    <s v="Electric"/>
    <s v="Olean Street Railway Co."/>
  </r>
  <r>
    <x v="18"/>
    <x v="11"/>
    <x v="116"/>
    <x v="1423"/>
    <s v="Electric"/>
    <s v="Oneonta &amp; Mohawk Valley Railway Co. "/>
  </r>
  <r>
    <x v="18"/>
    <x v="11"/>
    <x v="379"/>
    <x v="1706"/>
    <s v="Electric"/>
    <s v="Hudson River &amp; Eastern Traction Co."/>
  </r>
  <r>
    <x v="18"/>
    <x v="11"/>
    <x v="380"/>
    <x v="1707"/>
    <s v="Electric"/>
    <s v="Peekskill Lighting &amp; Railroad Co. "/>
  </r>
  <r>
    <x v="18"/>
    <x v="11"/>
    <x v="347"/>
    <x v="1134"/>
    <s v="Electric"/>
    <s v="Pann Van, Keuka Park &amp; Branchport Railway"/>
  </r>
  <r>
    <x v="18"/>
    <x v="11"/>
    <x v="265"/>
    <x v="634"/>
    <s v="Electric"/>
    <s v="Plattsburgh Traction Co."/>
  </r>
  <r>
    <x v="18"/>
    <x v="11"/>
    <x v="354"/>
    <x v="1708"/>
    <s v="Electric"/>
    <s v="Port Chester Street Railway Co. "/>
  </r>
  <r>
    <x v="18"/>
    <x v="11"/>
    <x v="118"/>
    <x v="1297"/>
    <s v="Electric"/>
    <s v="Poughkeepsie City &amp; Wappingers Falls Electric Railway"/>
  </r>
  <r>
    <x v="18"/>
    <x v="11"/>
    <x v="119"/>
    <x v="1709"/>
    <s v="Electric"/>
    <s v="New York State Railways "/>
  </r>
  <r>
    <x v="18"/>
    <x v="11"/>
    <x v="119"/>
    <x v="1710"/>
    <s v="Electric"/>
    <s v="Buffalo, Lockport &amp; Rochester Railway Co. "/>
  </r>
  <r>
    <x v="18"/>
    <x v="11"/>
    <x v="119"/>
    <x v="9"/>
    <s v="Electric"/>
    <s v="Erie Railroad Co. "/>
  </r>
  <r>
    <x v="18"/>
    <x v="11"/>
    <x v="120"/>
    <x v="1427"/>
    <s v="Electric"/>
    <s v="Ocean Electric Railway Co."/>
  </r>
  <r>
    <x v="18"/>
    <x v="11"/>
    <x v="533"/>
    <x v="1528"/>
    <s v="Electric"/>
    <s v="New York &amp; North Shore Traction Co. "/>
  </r>
  <r>
    <x v="18"/>
    <x v="11"/>
    <x v="540"/>
    <x v="1146"/>
    <s v="Electric"/>
    <s v="Paul Smith's Electric Light &amp; Power &amp; R. R. Co. "/>
  </r>
  <r>
    <x v="18"/>
    <x v="11"/>
    <x v="122"/>
    <x v="1711"/>
    <s v="Electric"/>
    <s v="Schenectady Railway Co."/>
  </r>
  <r>
    <x v="18"/>
    <x v="11"/>
    <x v="266"/>
    <x v="626"/>
    <s v="Electric"/>
    <s v="The Nassau County Railway Co. "/>
  </r>
  <r>
    <x v="18"/>
    <x v="11"/>
    <x v="126"/>
    <x v="1529"/>
    <s v="Electric"/>
    <s v="East Side Traction Co."/>
  </r>
  <r>
    <x v="18"/>
    <x v="11"/>
    <x v="126"/>
    <x v="1712"/>
    <s v="Electric"/>
    <s v="Syracuse &amp; Suburban Railroad Co. "/>
  </r>
  <r>
    <x v="18"/>
    <x v="11"/>
    <x v="126"/>
    <x v="1713"/>
    <s v="Electric"/>
    <s v="Syracuse &amp; South Bay Electric Railway"/>
  </r>
  <r>
    <x v="18"/>
    <x v="11"/>
    <x v="129"/>
    <x v="537"/>
    <s v="Electric"/>
    <s v="Troy &amp; New England Railroad Co."/>
  </r>
  <r>
    <x v="18"/>
    <x v="11"/>
    <x v="131"/>
    <x v="550"/>
    <s v="Electric"/>
    <s v="Black River Traction Co. "/>
  </r>
  <r>
    <x v="18"/>
    <x v="11"/>
    <x v="267"/>
    <x v="1714"/>
    <s v="Electric"/>
    <s v="Waverly, Sayre &amp; Athens Traction Co."/>
  </r>
  <r>
    <x v="18"/>
    <x v="11"/>
    <x v="267"/>
    <x v="1715"/>
    <s v="Electric"/>
    <s v="Elmira, Corning &amp; Waverly Railway"/>
  </r>
  <r>
    <x v="18"/>
    <x v="11"/>
    <x v="268"/>
    <x v="1716"/>
    <s v="Electric"/>
    <s v="Westchester Street Railroad Co. "/>
  </r>
  <r>
    <x v="18"/>
    <x v="11"/>
    <x v="268"/>
    <x v="1717"/>
    <s v="Electric"/>
    <s v="Shore Line Electric Railroad Co. "/>
  </r>
  <r>
    <x v="18"/>
    <x v="11"/>
    <x v="132"/>
    <x v="1718"/>
    <s v="Electric"/>
    <s v="Buffalo &amp; Williamsville Electric Railway Co."/>
  </r>
  <r>
    <x v="18"/>
    <x v="11"/>
    <x v="133"/>
    <x v="1719"/>
    <s v="Electric"/>
    <s v="The Yonkers Railroad Co."/>
  </r>
  <r>
    <x v="18"/>
    <x v="12"/>
    <x v="508"/>
    <x v="1001"/>
    <m/>
    <m/>
  </r>
  <r>
    <x v="18"/>
    <x v="12"/>
    <x v="134"/>
    <x v="1720"/>
    <m/>
    <m/>
  </r>
  <r>
    <x v="18"/>
    <x v="12"/>
    <x v="482"/>
    <x v="31"/>
    <m/>
    <m/>
  </r>
  <r>
    <x v="18"/>
    <x v="12"/>
    <x v="135"/>
    <x v="1721"/>
    <m/>
    <m/>
  </r>
  <r>
    <x v="18"/>
    <x v="12"/>
    <x v="136"/>
    <x v="21"/>
    <m/>
    <m/>
  </r>
  <r>
    <x v="18"/>
    <x v="12"/>
    <x v="510"/>
    <x v="166"/>
    <m/>
    <m/>
  </r>
  <r>
    <x v="18"/>
    <x v="23"/>
    <x v="394"/>
    <x v="459"/>
    <m/>
    <s v="Asheville Electric Co. / Asheville Power &amp; Light Co."/>
  </r>
  <r>
    <x v="18"/>
    <x v="23"/>
    <x v="394"/>
    <x v="33"/>
    <m/>
    <s v="Asheville &amp; East Tennessee Railroad."/>
  </r>
  <r>
    <x v="18"/>
    <x v="23"/>
    <x v="394"/>
    <x v="25"/>
    <m/>
    <s v="Asheville Rapid Transit"/>
  </r>
  <r>
    <x v="18"/>
    <x v="23"/>
    <x v="395"/>
    <x v="113"/>
    <m/>
    <s v="Charlotte Electric Railway, Light &amp; Power Co. / Southern Power Co."/>
  </r>
  <r>
    <x v="18"/>
    <x v="23"/>
    <x v="496"/>
    <x v="19"/>
    <m/>
    <s v="Consolidated Railway &amp; Power Co.,"/>
  </r>
  <r>
    <x v="18"/>
    <x v="23"/>
    <x v="496"/>
    <x v="1722"/>
    <m/>
    <s v="PIEDMONT &amp; NORTHERN RAILWAY CO"/>
  </r>
  <r>
    <x v="18"/>
    <x v="23"/>
    <x v="436"/>
    <x v="1538"/>
    <m/>
    <s v="Greensboro Electric Co. / The North Carolina Public Service Co.,"/>
  </r>
  <r>
    <x v="18"/>
    <x v="23"/>
    <x v="397"/>
    <x v="53"/>
    <m/>
    <s v="The Raleigh Electrlc Co. / Carolina Power &amp; Light Co."/>
  </r>
  <r>
    <x v="18"/>
    <x v="23"/>
    <x v="437"/>
    <x v="41"/>
    <m/>
    <s v="Salisbury &amp; Spencer Railway Co."/>
  </r>
  <r>
    <x v="18"/>
    <x v="23"/>
    <x v="398"/>
    <x v="1723"/>
    <m/>
    <s v="The Consolidated Railways, Light &amp; Power Co. / Tidewater Power Co."/>
  </r>
  <r>
    <x v="18"/>
    <x v="23"/>
    <x v="399"/>
    <x v="286"/>
    <m/>
    <s v="The Fries Manufacturing &amp; Power Co. / SOUTHERN PUBLIC UTILITIES CO."/>
  </r>
  <r>
    <x v="18"/>
    <x v="24"/>
    <x v="400"/>
    <x v="1724"/>
    <m/>
    <s v="Metropolitan Railway Co."/>
  </r>
  <r>
    <x v="18"/>
    <x v="24"/>
    <x v="438"/>
    <x v="32"/>
    <m/>
    <s v="Shawnee Tucumeeh Traction Co"/>
  </r>
  <r>
    <x v="18"/>
    <x v="24"/>
    <x v="453"/>
    <x v="6"/>
    <m/>
    <s v="The Guthrie Railway Co"/>
  </r>
  <r>
    <x v="18"/>
    <x v="24"/>
    <x v="465"/>
    <x v="78"/>
    <m/>
    <s v="Tulsa Street Railway Co"/>
  </r>
  <r>
    <x v="18"/>
    <x v="24"/>
    <x v="465"/>
    <x v="31"/>
    <m/>
    <s v="Oklahoma Union Traction Co"/>
  </r>
  <r>
    <x v="18"/>
    <x v="24"/>
    <x v="465"/>
    <x v="69"/>
    <m/>
    <s v="Sand Springs Interurban Railway"/>
  </r>
  <r>
    <x v="18"/>
    <x v="24"/>
    <x v="483"/>
    <x v="31"/>
    <m/>
    <s v="Ardmore Traction Co"/>
  </r>
  <r>
    <x v="18"/>
    <x v="24"/>
    <x v="484"/>
    <x v="33"/>
    <m/>
    <s v="Bartlesville Interurban Railway"/>
  </r>
  <r>
    <x v="18"/>
    <x v="24"/>
    <x v="485"/>
    <x v="33"/>
    <m/>
    <s v="The Enid City Railway Co"/>
  </r>
  <r>
    <x v="18"/>
    <x v="24"/>
    <x v="486"/>
    <x v="1725"/>
    <m/>
    <s v="Choclaw Railway &amp; Lighting Co"/>
  </r>
  <r>
    <x v="18"/>
    <x v="24"/>
    <x v="487"/>
    <x v="1726"/>
    <m/>
    <s v="Muskogee Electric Traction Co"/>
  </r>
  <r>
    <x v="18"/>
    <x v="24"/>
    <x v="498"/>
    <x v="78"/>
    <m/>
    <s v="Sapulpa Interurban Traction Co"/>
  </r>
  <r>
    <x v="18"/>
    <x v="24"/>
    <x v="524"/>
    <x v="6"/>
    <m/>
    <s v="Chickasha Street Railway Co"/>
  </r>
  <r>
    <x v="18"/>
    <x v="14"/>
    <x v="417"/>
    <x v="1727"/>
    <m/>
    <m/>
  </r>
  <r>
    <x v="18"/>
    <x v="14"/>
    <x v="441"/>
    <x v="1439"/>
    <m/>
    <m/>
  </r>
  <r>
    <x v="18"/>
    <x v="14"/>
    <x v="141"/>
    <x v="45"/>
    <m/>
    <m/>
  </r>
  <r>
    <x v="18"/>
    <x v="14"/>
    <x v="500"/>
    <x v="1728"/>
    <m/>
    <m/>
  </r>
  <r>
    <x v="18"/>
    <x v="14"/>
    <x v="142"/>
    <x v="1628"/>
    <s v="Electric"/>
    <s v="San Joaquin Light &amp; Power Corporation"/>
  </r>
  <r>
    <x v="18"/>
    <x v="14"/>
    <x v="142"/>
    <x v="922"/>
    <s v="Electric"/>
    <s v="Fresno Traction Co."/>
  </r>
  <r>
    <x v="18"/>
    <x v="14"/>
    <x v="442"/>
    <x v="31"/>
    <m/>
    <m/>
  </r>
  <r>
    <x v="18"/>
    <x v="14"/>
    <x v="143"/>
    <x v="1729"/>
    <s v="Electric"/>
    <s v="Los Angeles Railway Corporation"/>
  </r>
  <r>
    <x v="18"/>
    <x v="14"/>
    <x v="143"/>
    <x v="1730"/>
    <s v="Electric"/>
    <s v="Southern Pacific Co.- controls PACIFIC ELECTRIC RAILWAY"/>
  </r>
  <r>
    <x v="18"/>
    <x v="14"/>
    <x v="143"/>
    <x v="1313"/>
    <s v="Electric"/>
    <s v="Los Angeles Internrban Railway Co.—"/>
  </r>
  <r>
    <x v="18"/>
    <x v="14"/>
    <x v="143"/>
    <x v="1208"/>
    <s v="Electric"/>
    <s v="Los Angeles &amp; Redondo Railway Co"/>
  </r>
  <r>
    <x v="18"/>
    <x v="14"/>
    <x v="541"/>
    <x v="28"/>
    <m/>
    <m/>
  </r>
  <r>
    <x v="18"/>
    <x v="14"/>
    <x v="454"/>
    <x v="1629"/>
    <m/>
    <m/>
  </r>
  <r>
    <x v="18"/>
    <x v="14"/>
    <x v="146"/>
    <x v="1731"/>
    <m/>
    <m/>
  </r>
  <r>
    <x v="18"/>
    <x v="14"/>
    <x v="147"/>
    <x v="329"/>
    <m/>
    <m/>
  </r>
  <r>
    <x v="18"/>
    <x v="14"/>
    <x v="382"/>
    <x v="1543"/>
    <m/>
    <m/>
  </r>
  <r>
    <x v="18"/>
    <x v="14"/>
    <x v="269"/>
    <x v="41"/>
    <m/>
    <m/>
  </r>
  <r>
    <x v="18"/>
    <x v="14"/>
    <x v="152"/>
    <x v="1732"/>
    <s v="Electric"/>
    <s v="Sacramento Electric, Gas &amp; Railway Co"/>
  </r>
  <r>
    <x v="18"/>
    <x v="14"/>
    <x v="153"/>
    <x v="1733"/>
    <m/>
    <s v="San Diego Electric Railway Co"/>
  </r>
  <r>
    <x v="18"/>
    <x v="14"/>
    <x v="153"/>
    <x v="1632"/>
    <m/>
    <s v="San Diego &amp; South Eastern Railway Co. took over San Diego Southern Railway Co. "/>
  </r>
  <r>
    <x v="18"/>
    <x v="14"/>
    <x v="153"/>
    <x v="1734"/>
    <m/>
    <s v="Point Loma Railroad Co."/>
  </r>
  <r>
    <x v="18"/>
    <x v="14"/>
    <x v="153"/>
    <x v="315"/>
    <m/>
    <s v="Los Angeles &amp; San Diego Beach Railway"/>
  </r>
  <r>
    <x v="18"/>
    <x v="14"/>
    <x v="154"/>
    <x v="1735"/>
    <s v="Cable"/>
    <s v="Geary Street Municipal Railway."/>
  </r>
  <r>
    <x v="18"/>
    <x v="14"/>
    <x v="154"/>
    <x v="440"/>
    <m/>
    <s v="Ocean Shore Railway Co. "/>
  </r>
  <r>
    <x v="18"/>
    <x v="14"/>
    <x v="154"/>
    <x v="1736"/>
    <m/>
    <s v="United Railroads of San Francisco.  Under contol of United Railways Investment Co. of San Francisco "/>
  </r>
  <r>
    <x v="18"/>
    <x v="14"/>
    <x v="154"/>
    <x v="1449"/>
    <m/>
    <s v="Northwestern Pacific Railroad Co.—"/>
  </r>
  <r>
    <x v="18"/>
    <x v="14"/>
    <x v="154"/>
    <x v="78"/>
    <s v="Cable"/>
    <s v="California Street Cable Railroad Co"/>
  </r>
  <r>
    <x v="18"/>
    <x v="14"/>
    <x v="154"/>
    <x v="31"/>
    <m/>
    <s v="SOUTH SAN FRANCISCO RAILROAD &amp; POWER CO"/>
  </r>
  <r>
    <x v="18"/>
    <x v="14"/>
    <x v="155"/>
    <x v="1737"/>
    <m/>
    <s v="SAN JOSE RAILROADS. Succesor to San Jose &amp; Santa Clara Railroad Co. and San Jose Railway Co."/>
  </r>
  <r>
    <x v="18"/>
    <x v="14"/>
    <x v="155"/>
    <x v="1738"/>
    <s v="Electric"/>
    <s v="PENINSULAR RAILWAY CO."/>
  </r>
  <r>
    <x v="18"/>
    <x v="14"/>
    <x v="156"/>
    <x v="45"/>
    <m/>
    <m/>
  </r>
  <r>
    <x v="18"/>
    <x v="14"/>
    <x v="158"/>
    <x v="1450"/>
    <m/>
    <m/>
  </r>
  <r>
    <x v="18"/>
    <x v="14"/>
    <x v="160"/>
    <x v="1739"/>
    <s v="Electric"/>
    <s v="Stockton Electric Railroad Co."/>
  </r>
  <r>
    <x v="18"/>
    <x v="14"/>
    <x v="160"/>
    <x v="200"/>
    <s v="Electric"/>
    <s v="Central California Traction Co.—"/>
  </r>
  <r>
    <x v="18"/>
    <x v="25"/>
    <x v="422"/>
    <x v="900"/>
    <m/>
    <s v="Aberdeen Railway Co."/>
  </r>
  <r>
    <x v="18"/>
    <x v="25"/>
    <x v="418"/>
    <x v="19"/>
    <s v="Electric"/>
    <s v="Chicago, Burlington &amp; Quincy Railroad Co."/>
  </r>
  <r>
    <x v="18"/>
    <x v="25"/>
    <x v="402"/>
    <x v="23"/>
    <m/>
    <s v="Sioux Falls Traction System."/>
  </r>
  <r>
    <x v="18"/>
    <x v="15"/>
    <x v="162"/>
    <x v="1740"/>
    <m/>
    <m/>
  </r>
  <r>
    <x v="18"/>
    <x v="15"/>
    <x v="163"/>
    <x v="1741"/>
    <m/>
    <m/>
  </r>
  <r>
    <x v="18"/>
    <x v="15"/>
    <x v="164"/>
    <x v="31"/>
    <m/>
    <m/>
  </r>
  <r>
    <x v="18"/>
    <x v="15"/>
    <x v="167"/>
    <x v="48"/>
    <m/>
    <m/>
  </r>
  <r>
    <x v="18"/>
    <x v="15"/>
    <x v="168"/>
    <x v="28"/>
    <m/>
    <m/>
  </r>
  <r>
    <x v="18"/>
    <x v="15"/>
    <x v="169"/>
    <x v="1742"/>
    <m/>
    <m/>
  </r>
  <r>
    <x v="18"/>
    <x v="15"/>
    <x v="170"/>
    <x v="1743"/>
    <m/>
    <m/>
  </r>
  <r>
    <x v="18"/>
    <x v="15"/>
    <x v="171"/>
    <x v="1744"/>
    <m/>
    <m/>
  </r>
  <r>
    <x v="18"/>
    <x v="22"/>
    <x v="526"/>
    <x v="126"/>
    <s v="Electric"/>
    <m/>
  </r>
  <r>
    <x v="18"/>
    <x v="22"/>
    <x v="471"/>
    <x v="33"/>
    <s v="Electric"/>
    <m/>
  </r>
  <r>
    <x v="18"/>
    <x v="22"/>
    <x v="271"/>
    <x v="310"/>
    <s v="Electric"/>
    <m/>
  </r>
  <r>
    <x v="18"/>
    <x v="22"/>
    <x v="403"/>
    <x v="32"/>
    <s v="Electric"/>
    <m/>
  </r>
  <r>
    <x v="18"/>
    <x v="22"/>
    <x v="419"/>
    <x v="35"/>
    <s v="Electric"/>
    <m/>
  </r>
  <r>
    <x v="18"/>
    <x v="22"/>
    <x v="527"/>
    <x v="6"/>
    <s v="Electric"/>
    <m/>
  </r>
  <r>
    <x v="18"/>
    <x v="22"/>
    <x v="528"/>
    <x v="28"/>
    <s v="Electric"/>
    <m/>
  </r>
  <r>
    <x v="18"/>
    <x v="22"/>
    <x v="272"/>
    <x v="48"/>
    <s v="Electric"/>
    <m/>
  </r>
  <r>
    <x v="18"/>
    <x v="22"/>
    <x v="420"/>
    <x v="19"/>
    <s v="Electric"/>
    <m/>
  </r>
  <r>
    <x v="18"/>
    <x v="22"/>
    <x v="273"/>
    <x v="1745"/>
    <s v="Electric"/>
    <m/>
  </r>
  <r>
    <x v="18"/>
    <x v="22"/>
    <x v="488"/>
    <x v="34"/>
    <s v="Electric"/>
    <m/>
  </r>
  <r>
    <x v="18"/>
    <x v="22"/>
    <x v="275"/>
    <x v="1172"/>
    <s v="Electric"/>
    <m/>
  </r>
  <r>
    <x v="18"/>
    <x v="22"/>
    <x v="276"/>
    <x v="1746"/>
    <s v="Electric"/>
    <m/>
  </r>
  <r>
    <x v="18"/>
    <x v="22"/>
    <x v="277"/>
    <x v="139"/>
    <s v="Electric"/>
    <m/>
  </r>
  <r>
    <x v="18"/>
    <x v="22"/>
    <x v="278"/>
    <x v="1747"/>
    <s v="Electric"/>
    <m/>
  </r>
  <r>
    <x v="18"/>
    <x v="22"/>
    <x v="529"/>
    <x v="41"/>
    <s v="Electric"/>
    <m/>
  </r>
  <r>
    <x v="18"/>
    <x v="22"/>
    <x v="530"/>
    <x v="19"/>
    <s v="Electric"/>
    <m/>
  </r>
  <r>
    <x v="18"/>
    <x v="22"/>
    <x v="279"/>
    <x v="869"/>
    <s v="Electric"/>
    <m/>
  </r>
  <r>
    <x v="18"/>
    <x v="22"/>
    <x v="280"/>
    <x v="27"/>
    <s v="Electric"/>
    <m/>
  </r>
  <r>
    <x v="18"/>
    <x v="22"/>
    <x v="281"/>
    <x v="14"/>
    <s v="Horse"/>
    <m/>
  </r>
  <r>
    <x v="18"/>
    <x v="22"/>
    <x v="513"/>
    <x v="34"/>
    <s v="Electric"/>
    <m/>
  </r>
  <r>
    <x v="18"/>
    <x v="22"/>
    <x v="472"/>
    <x v="28"/>
    <s v="Electric"/>
    <m/>
  </r>
  <r>
    <x v="18"/>
    <x v="22"/>
    <x v="472"/>
    <x v="56"/>
    <s v="Gasoline"/>
    <m/>
  </r>
  <r>
    <x v="18"/>
    <x v="22"/>
    <x v="282"/>
    <x v="31"/>
    <s v="Electric"/>
    <m/>
  </r>
  <r>
    <x v="18"/>
    <x v="22"/>
    <x v="514"/>
    <x v="21"/>
    <s v="Electric"/>
    <m/>
  </r>
  <r>
    <x v="18"/>
    <x v="22"/>
    <x v="515"/>
    <x v="28"/>
    <s v="Electric"/>
    <m/>
  </r>
  <r>
    <x v="18"/>
    <x v="22"/>
    <x v="283"/>
    <x v="1748"/>
    <s v="Electric"/>
    <m/>
  </r>
  <r>
    <x v="18"/>
    <x v="22"/>
    <x v="473"/>
    <x v="869"/>
    <s v="Electric"/>
    <m/>
  </r>
  <r>
    <x v="18"/>
    <x v="22"/>
    <x v="284"/>
    <x v="69"/>
    <s v="Electric"/>
    <m/>
  </r>
  <r>
    <x v="18"/>
    <x v="22"/>
    <x v="443"/>
    <x v="1749"/>
    <s v="Electric"/>
    <m/>
  </r>
  <r>
    <x v="18"/>
    <x v="22"/>
    <x v="501"/>
    <x v="19"/>
    <s v="Electric"/>
    <m/>
  </r>
  <r>
    <x v="18"/>
    <x v="22"/>
    <x v="501"/>
    <x v="8"/>
    <s v="Gasoline"/>
    <m/>
  </r>
  <r>
    <x v="18"/>
    <x v="22"/>
    <x v="285"/>
    <x v="22"/>
    <s v="Electric"/>
    <m/>
  </r>
  <r>
    <x v="18"/>
    <x v="22"/>
    <x v="286"/>
    <x v="8"/>
    <s v="Horse"/>
    <m/>
  </r>
  <r>
    <x v="18"/>
    <x v="22"/>
    <x v="516"/>
    <x v="658"/>
    <s v="Electric"/>
    <m/>
  </r>
  <r>
    <x v="18"/>
    <x v="13"/>
    <x v="367"/>
    <x v="50"/>
    <m/>
    <m/>
  </r>
  <r>
    <x v="18"/>
    <x v="13"/>
    <x v="289"/>
    <x v="27"/>
    <m/>
    <m/>
  </r>
  <r>
    <x v="18"/>
    <x v="13"/>
    <x v="138"/>
    <x v="1"/>
    <m/>
    <m/>
  </r>
  <r>
    <x v="18"/>
    <x v="13"/>
    <x v="534"/>
    <x v="658"/>
    <m/>
    <m/>
  </r>
  <r>
    <x v="18"/>
    <x v="13"/>
    <x v="139"/>
    <x v="320"/>
    <m/>
    <m/>
  </r>
  <r>
    <x v="18"/>
    <x v="13"/>
    <x v="404"/>
    <x v="45"/>
    <m/>
    <m/>
  </r>
  <r>
    <x v="18"/>
    <x v="13"/>
    <x v="224"/>
    <x v="48"/>
    <m/>
    <m/>
  </r>
  <r>
    <x v="18"/>
    <x v="13"/>
    <x v="335"/>
    <x v="172"/>
    <m/>
    <m/>
  </r>
  <r>
    <x v="18"/>
    <x v="1"/>
    <x v="290"/>
    <x v="1557"/>
    <m/>
    <s v="Washington, Alexandria &amp; Mt. Vernon Electric Railway Co"/>
  </r>
  <r>
    <x v="18"/>
    <x v="1"/>
    <x v="291"/>
    <x v="1406"/>
    <m/>
    <s v="Piedmont Improvement &amp; Construction Co"/>
  </r>
  <r>
    <x v="18"/>
    <x v="1"/>
    <x v="207"/>
    <x v="1640"/>
    <m/>
    <s v="Danville Street Car Co."/>
  </r>
  <r>
    <x v="18"/>
    <x v="1"/>
    <x v="292"/>
    <x v="1750"/>
    <m/>
    <s v="Hampton &amp; Old Point Railway Co."/>
  </r>
  <r>
    <x v="18"/>
    <x v="1"/>
    <x v="293"/>
    <x v="1558"/>
    <m/>
    <m/>
  </r>
  <r>
    <x v="18"/>
    <x v="1"/>
    <x v="18"/>
    <x v="522"/>
    <m/>
    <s v="Lynchburg Traction &amp; Light Co."/>
  </r>
  <r>
    <x v="18"/>
    <x v="1"/>
    <x v="20"/>
    <x v="1751"/>
    <m/>
    <s v="Richmond Passenger &amp; Power Co."/>
  </r>
  <r>
    <x v="18"/>
    <x v="1"/>
    <x v="350"/>
    <x v="58"/>
    <m/>
    <s v="Radford Water Power Co."/>
  </r>
  <r>
    <x v="18"/>
    <x v="1"/>
    <x v="294"/>
    <x v="1752"/>
    <m/>
    <s v="Roanoke Street Railway Co."/>
  </r>
  <r>
    <x v="18"/>
    <x v="1"/>
    <x v="295"/>
    <x v="25"/>
    <m/>
    <s v="City Street Car Co."/>
  </r>
  <r>
    <x v="18"/>
    <x v="1"/>
    <x v="444"/>
    <x v="1228"/>
    <m/>
    <s v="Great Falls &amp; Old Dominion Railroad Co."/>
  </r>
  <r>
    <x v="18"/>
    <x v="1"/>
    <x v="446"/>
    <x v="56"/>
    <m/>
    <s v="Tazewell Street Railway Co."/>
  </r>
  <r>
    <x v="18"/>
    <x v="16"/>
    <x v="422"/>
    <x v="819"/>
    <m/>
    <m/>
  </r>
  <r>
    <x v="18"/>
    <x v="16"/>
    <x v="423"/>
    <x v="1560"/>
    <m/>
    <m/>
  </r>
  <r>
    <x v="18"/>
    <x v="16"/>
    <x v="172"/>
    <x v="1561"/>
    <m/>
    <m/>
  </r>
  <r>
    <x v="18"/>
    <x v="16"/>
    <x v="502"/>
    <x v="1753"/>
    <m/>
    <m/>
  </r>
  <r>
    <x v="18"/>
    <x v="16"/>
    <x v="296"/>
    <x v="28"/>
    <m/>
    <m/>
  </r>
  <r>
    <x v="18"/>
    <x v="16"/>
    <x v="542"/>
    <x v="1754"/>
    <m/>
    <m/>
  </r>
  <r>
    <x v="18"/>
    <x v="16"/>
    <x v="175"/>
    <x v="1755"/>
    <m/>
    <s v="Pacific Northeast Traction"/>
  </r>
  <r>
    <x v="18"/>
    <x v="16"/>
    <x v="175"/>
    <x v="1756"/>
    <m/>
    <s v="PugetSound Traction L&amp;P"/>
  </r>
  <r>
    <x v="18"/>
    <x v="16"/>
    <x v="175"/>
    <x v="29"/>
    <m/>
    <s v="Seattle Munic St.Ry."/>
  </r>
  <r>
    <x v="18"/>
    <x v="16"/>
    <x v="175"/>
    <x v="8"/>
    <m/>
    <s v="Seattle &amp; Rainer Valley Railway"/>
  </r>
  <r>
    <x v="18"/>
    <x v="16"/>
    <x v="176"/>
    <x v="1757"/>
    <m/>
    <s v="Spokane &amp; Inland"/>
  </r>
  <r>
    <x v="18"/>
    <x v="16"/>
    <x v="176"/>
    <x v="1758"/>
    <m/>
    <s v="Washingtou Water"/>
  </r>
  <r>
    <x v="18"/>
    <x v="16"/>
    <x v="177"/>
    <x v="1565"/>
    <m/>
    <s v="Pacific Traction"/>
  </r>
  <r>
    <x v="18"/>
    <x v="16"/>
    <x v="177"/>
    <x v="1071"/>
    <m/>
    <s v="Puget Sound Elec. Ry."/>
  </r>
  <r>
    <x v="18"/>
    <x v="16"/>
    <x v="177"/>
    <x v="1"/>
    <m/>
    <s v="Tacoma Ry. &amp; Pwr. Co."/>
  </r>
  <r>
    <x v="18"/>
    <x v="16"/>
    <x v="178"/>
    <x v="22"/>
    <m/>
    <m/>
  </r>
  <r>
    <x v="18"/>
    <x v="16"/>
    <x v="179"/>
    <x v="1471"/>
    <m/>
    <m/>
  </r>
  <r>
    <x v="18"/>
    <x v="18"/>
    <x v="186"/>
    <x v="1329"/>
    <s v="Electric"/>
    <m/>
  </r>
  <r>
    <x v="18"/>
    <x v="18"/>
    <x v="187"/>
    <x v="16"/>
    <s v="Electric"/>
    <m/>
  </r>
  <r>
    <x v="18"/>
    <x v="18"/>
    <x v="474"/>
    <x v="28"/>
    <s v="Electric"/>
    <m/>
  </r>
  <r>
    <x v="18"/>
    <x v="18"/>
    <x v="491"/>
    <x v="280"/>
    <s v="Electric"/>
    <m/>
  </r>
  <r>
    <x v="18"/>
    <x v="18"/>
    <x v="188"/>
    <x v="67"/>
    <s v="Electric"/>
    <m/>
  </r>
  <r>
    <x v="18"/>
    <x v="18"/>
    <x v="189"/>
    <x v="87"/>
    <s v="Electric"/>
    <m/>
  </r>
  <r>
    <x v="18"/>
    <x v="18"/>
    <x v="517"/>
    <x v="33"/>
    <m/>
    <m/>
  </r>
  <r>
    <x v="18"/>
    <x v="18"/>
    <x v="312"/>
    <x v="375"/>
    <m/>
    <s v="Green Bay Traction Co."/>
  </r>
  <r>
    <x v="18"/>
    <x v="18"/>
    <x v="447"/>
    <x v="50"/>
    <m/>
    <s v="Kenosha Electric Railway Co."/>
  </r>
  <r>
    <x v="18"/>
    <x v="18"/>
    <x v="313"/>
    <x v="1759"/>
    <m/>
    <m/>
  </r>
  <r>
    <x v="18"/>
    <x v="18"/>
    <x v="191"/>
    <x v="23"/>
    <s v="Electric"/>
    <m/>
  </r>
  <r>
    <x v="18"/>
    <x v="18"/>
    <x v="425"/>
    <x v="81"/>
    <m/>
    <s v="Maintowoc &amp; Northenern Traction Co."/>
  </r>
  <r>
    <x v="18"/>
    <x v="18"/>
    <x v="195"/>
    <x v="9"/>
    <s v="Electric"/>
    <m/>
  </r>
  <r>
    <x v="18"/>
    <x v="18"/>
    <x v="197"/>
    <x v="157"/>
    <m/>
    <m/>
  </r>
  <r>
    <x v="18"/>
    <x v="18"/>
    <x v="405"/>
    <x v="1235"/>
    <m/>
    <m/>
  </r>
  <r>
    <x v="18"/>
    <x v="18"/>
    <x v="369"/>
    <x v="514"/>
    <m/>
    <m/>
  </r>
  <r>
    <x v="18"/>
    <x v="18"/>
    <x v="518"/>
    <x v="33"/>
    <m/>
    <m/>
  </r>
  <r>
    <x v="18"/>
    <x v="18"/>
    <x v="199"/>
    <x v="1760"/>
    <m/>
    <s v="Milwaukee Street Railway Co. "/>
  </r>
  <r>
    <x v="18"/>
    <x v="18"/>
    <x v="199"/>
    <x v="1569"/>
    <m/>
    <s v="Milwaukee Light, Heat &amp; Traction Co."/>
  </r>
  <r>
    <x v="19"/>
    <x v="5"/>
    <x v="44"/>
    <x v="1761"/>
    <m/>
    <m/>
  </r>
  <r>
    <x v="19"/>
    <x v="5"/>
    <x v="45"/>
    <x v="1762"/>
    <m/>
    <m/>
  </r>
  <r>
    <x v="19"/>
    <x v="5"/>
    <x v="543"/>
    <x v="17"/>
    <m/>
    <m/>
  </r>
  <r>
    <x v="19"/>
    <x v="5"/>
    <x v="47"/>
    <x v="571"/>
    <m/>
    <m/>
  </r>
  <r>
    <x v="19"/>
    <x v="5"/>
    <x v="48"/>
    <x v="1763"/>
    <m/>
    <m/>
  </r>
  <r>
    <x v="19"/>
    <x v="5"/>
    <x v="49"/>
    <x v="828"/>
    <m/>
    <m/>
  </r>
  <r>
    <x v="19"/>
    <x v="5"/>
    <x v="50"/>
    <x v="173"/>
    <m/>
    <m/>
  </r>
  <r>
    <x v="19"/>
    <x v="5"/>
    <x v="51"/>
    <x v="1651"/>
    <m/>
    <m/>
  </r>
  <r>
    <x v="19"/>
    <x v="5"/>
    <x v="52"/>
    <x v="21"/>
    <m/>
    <m/>
  </r>
  <r>
    <x v="19"/>
    <x v="5"/>
    <x v="53"/>
    <x v="4"/>
    <m/>
    <m/>
  </r>
  <r>
    <x v="19"/>
    <x v="5"/>
    <x v="54"/>
    <x v="23"/>
    <m/>
    <m/>
  </r>
  <r>
    <x v="19"/>
    <x v="7"/>
    <x v="544"/>
    <x v="31"/>
    <m/>
    <s v="Central of Florida Ry"/>
  </r>
  <r>
    <x v="19"/>
    <x v="7"/>
    <x v="384"/>
    <x v="56"/>
    <m/>
    <s v="Fernandina Munic"/>
  </r>
  <r>
    <x v="19"/>
    <x v="7"/>
    <x v="68"/>
    <x v="1764"/>
    <m/>
    <s v="124 Jacksonville Traction Co"/>
  </r>
  <r>
    <x v="19"/>
    <x v="7"/>
    <x v="69"/>
    <x v="1765"/>
    <m/>
    <s v="The Key West Elec Co"/>
  </r>
  <r>
    <x v="19"/>
    <x v="7"/>
    <x v="499"/>
    <x v="8"/>
    <m/>
    <s v="Miami Traction Co"/>
  </r>
  <r>
    <x v="19"/>
    <x v="7"/>
    <x v="242"/>
    <x v="97"/>
    <m/>
    <s v="Pensacola Elec Co"/>
  </r>
  <r>
    <x v="19"/>
    <x v="7"/>
    <x v="456"/>
    <x v="41"/>
    <m/>
    <s v="St Johns Elec Co"/>
  </r>
  <r>
    <x v="19"/>
    <x v="7"/>
    <x v="535"/>
    <x v="1766"/>
    <m/>
    <s v="St. Petersburg gulf"/>
  </r>
  <r>
    <x v="19"/>
    <x v="7"/>
    <x v="70"/>
    <x v="1460"/>
    <m/>
    <s v="Tampa Elec Co"/>
  </r>
  <r>
    <x v="19"/>
    <x v="2"/>
    <x v="28"/>
    <x v="28"/>
    <s v="Electric"/>
    <m/>
  </r>
  <r>
    <x v="19"/>
    <x v="2"/>
    <x v="22"/>
    <x v="81"/>
    <s v="Electric"/>
    <m/>
  </r>
  <r>
    <x v="19"/>
    <x v="2"/>
    <x v="243"/>
    <x v="1767"/>
    <s v="Electric"/>
    <m/>
  </r>
  <r>
    <x v="19"/>
    <x v="2"/>
    <x v="23"/>
    <x v="382"/>
    <s v="Electric"/>
    <m/>
  </r>
  <r>
    <x v="19"/>
    <x v="2"/>
    <x v="29"/>
    <x v="21"/>
    <s v="Electric"/>
    <m/>
  </r>
  <r>
    <x v="19"/>
    <x v="2"/>
    <x v="164"/>
    <x v="255"/>
    <s v="Gasoline"/>
    <m/>
  </r>
  <r>
    <x v="19"/>
    <x v="2"/>
    <x v="244"/>
    <x v="1471"/>
    <s v="Electric"/>
    <m/>
  </r>
  <r>
    <x v="19"/>
    <x v="2"/>
    <x v="30"/>
    <x v="28"/>
    <s v="Horse"/>
    <m/>
  </r>
  <r>
    <x v="19"/>
    <x v="2"/>
    <x v="519"/>
    <x v="228"/>
    <s v="Gasoline"/>
    <m/>
  </r>
  <r>
    <x v="19"/>
    <x v="2"/>
    <x v="24"/>
    <x v="335"/>
    <s v="Electric"/>
    <m/>
  </r>
  <r>
    <x v="19"/>
    <x v="2"/>
    <x v="25"/>
    <x v="32"/>
    <s v="Electric"/>
    <m/>
  </r>
  <r>
    <x v="19"/>
    <x v="2"/>
    <x v="545"/>
    <x v="17"/>
    <s v="Gasoline"/>
    <m/>
  </r>
  <r>
    <x v="19"/>
    <x v="2"/>
    <x v="26"/>
    <x v="1768"/>
    <s v="Electric"/>
    <m/>
  </r>
  <r>
    <x v="19"/>
    <x v="2"/>
    <x v="359"/>
    <x v="31"/>
    <s v="Electric"/>
    <m/>
  </r>
  <r>
    <x v="19"/>
    <x v="2"/>
    <x v="536"/>
    <x v="202"/>
    <s v="Electric"/>
    <m/>
  </r>
  <r>
    <x v="19"/>
    <x v="2"/>
    <x v="546"/>
    <x v="41"/>
    <s v="Electric"/>
    <m/>
  </r>
  <r>
    <x v="19"/>
    <x v="19"/>
    <x v="200"/>
    <x v="1769"/>
    <m/>
    <m/>
  </r>
  <r>
    <x v="19"/>
    <x v="19"/>
    <x v="297"/>
    <x v="47"/>
    <m/>
    <m/>
  </r>
  <r>
    <x v="19"/>
    <x v="19"/>
    <x v="201"/>
    <x v="1340"/>
    <m/>
    <m/>
  </r>
  <r>
    <x v="19"/>
    <x v="19"/>
    <x v="298"/>
    <x v="645"/>
    <m/>
    <m/>
  </r>
  <r>
    <x v="19"/>
    <x v="19"/>
    <x v="209"/>
    <x v="859"/>
    <m/>
    <m/>
  </r>
  <r>
    <x v="19"/>
    <x v="19"/>
    <x v="314"/>
    <x v="1770"/>
    <m/>
    <m/>
  </r>
  <r>
    <x v="19"/>
    <x v="19"/>
    <x v="282"/>
    <x v="1771"/>
    <m/>
    <m/>
  </r>
  <r>
    <x v="19"/>
    <x v="19"/>
    <x v="220"/>
    <x v="1772"/>
    <m/>
    <m/>
  </r>
  <r>
    <x v="19"/>
    <x v="19"/>
    <x v="221"/>
    <x v="664"/>
    <m/>
    <m/>
  </r>
  <r>
    <x v="19"/>
    <x v="17"/>
    <x v="180"/>
    <x v="1773"/>
    <s v="Electric"/>
    <s v="Union Traction Co"/>
  </r>
  <r>
    <x v="19"/>
    <x v="17"/>
    <x v="449"/>
    <x v="75"/>
    <s v="Electric"/>
    <s v="Indiana Utilities Co. "/>
  </r>
  <r>
    <x v="19"/>
    <x v="17"/>
    <x v="547"/>
    <x v="430"/>
    <s v="Electric"/>
    <s v="Beech Grove Traction Co."/>
  </r>
  <r>
    <x v="19"/>
    <x v="17"/>
    <x v="466"/>
    <x v="1774"/>
    <s v="Electric"/>
    <s v="Marion, Bluffton &amp; Eastern Traction Co"/>
  </r>
  <r>
    <x v="19"/>
    <x v="17"/>
    <x v="466"/>
    <x v="24"/>
    <s v="Electric"/>
    <s v="Bluffton, Geneva &amp; Celina Traction Co."/>
  </r>
  <r>
    <x v="19"/>
    <x v="17"/>
    <x v="244"/>
    <x v="25"/>
    <s v="Electric"/>
    <s v="Central Indiana Lighting Co. "/>
  </r>
  <r>
    <x v="19"/>
    <x v="17"/>
    <x v="548"/>
    <x v="54"/>
    <s v="Electric"/>
    <s v="Gary &amp; Southern Traction Co. "/>
  </r>
  <r>
    <x v="19"/>
    <x v="17"/>
    <x v="208"/>
    <x v="1082"/>
    <s v="Electric"/>
    <s v="The Fort Wayne &amp; Springfield Railway Co"/>
  </r>
  <r>
    <x v="19"/>
    <x v="17"/>
    <x v="503"/>
    <x v="33"/>
    <s v="Electric"/>
    <s v="St. Joseph Valley Traction Co."/>
  </r>
  <r>
    <x v="19"/>
    <x v="17"/>
    <x v="181"/>
    <x v="1775"/>
    <s v="Electric"/>
    <s v="Public Utilities Co. of Evansville"/>
  </r>
  <r>
    <x v="19"/>
    <x v="17"/>
    <x v="181"/>
    <x v="1776"/>
    <s v="Electric"/>
    <s v="Evansville Railways Co."/>
  </r>
  <r>
    <x v="19"/>
    <x v="17"/>
    <x v="181"/>
    <x v="1777"/>
    <s v="Electric"/>
    <s v="Evansville Suburban &amp; Newburg Railway Co."/>
  </r>
  <r>
    <x v="19"/>
    <x v="17"/>
    <x v="182"/>
    <x v="1340"/>
    <s v="Electric"/>
    <s v="Fort Wayne &amp; Northern Indiana Co. (1913),"/>
  </r>
  <r>
    <x v="19"/>
    <x v="17"/>
    <x v="492"/>
    <x v="1665"/>
    <s v="Electric"/>
    <s v="French Lick &amp; West Baden Hallway Co"/>
  </r>
  <r>
    <x v="19"/>
    <x v="17"/>
    <x v="493"/>
    <x v="1778"/>
    <s v="Electric"/>
    <s v="Gary &amp; Interurban Railroad Co."/>
  </r>
  <r>
    <x v="19"/>
    <x v="17"/>
    <x v="549"/>
    <x v="25"/>
    <s v="Electric"/>
    <s v="Gary &amp; Hobart Traction Co."/>
  </r>
  <r>
    <x v="19"/>
    <x v="17"/>
    <x v="99"/>
    <x v="51"/>
    <s v="Electric"/>
    <s v="The Cincinnati, Bluffton &amp; Chicago Railroad Co."/>
  </r>
  <r>
    <x v="19"/>
    <x v="17"/>
    <x v="183"/>
    <x v="424"/>
    <s v="Electric"/>
    <s v="Indianapolis Traction &amp; Terminal Co. "/>
  </r>
  <r>
    <x v="19"/>
    <x v="17"/>
    <x v="183"/>
    <x v="1093"/>
    <s v="Electric"/>
    <s v="Indianapolis, Columbus &amp; Southern Traction Co. "/>
  </r>
  <r>
    <x v="19"/>
    <x v="17"/>
    <x v="183"/>
    <x v="1050"/>
    <s v="Electric"/>
    <s v="The Indianapolis &amp; Cincinnati Traction Co"/>
  </r>
  <r>
    <x v="19"/>
    <x v="17"/>
    <x v="467"/>
    <x v="290"/>
    <s v="Electric"/>
    <s v="Toledo &amp; Chicago Interurban Railway Co."/>
  </r>
  <r>
    <x v="19"/>
    <x v="17"/>
    <x v="305"/>
    <x v="321"/>
    <s v="Electric"/>
    <s v="Kokomo, Marion &amp; Western Traction Co. "/>
  </r>
  <r>
    <x v="19"/>
    <x v="17"/>
    <x v="468"/>
    <x v="41"/>
    <s v="Electric"/>
    <s v="Lebanon-Thornton Traction"/>
  </r>
  <r>
    <x v="19"/>
    <x v="17"/>
    <x v="191"/>
    <x v="8"/>
    <s v="Electric"/>
    <s v="Madison Light &amp; Railway Co."/>
  </r>
  <r>
    <x v="19"/>
    <x v="17"/>
    <x v="311"/>
    <x v="159"/>
    <s v="Electric"/>
    <s v="Louisville &amp; Northern Railway &amp; Lighting Co."/>
  </r>
  <r>
    <x v="19"/>
    <x v="17"/>
    <x v="226"/>
    <x v="11"/>
    <s v="Electric"/>
    <s v="Muncie &amp; Portland Traction Co"/>
  </r>
  <r>
    <x v="19"/>
    <x v="17"/>
    <x v="20"/>
    <x v="1582"/>
    <s v="Electric"/>
    <s v="Terre Haute, Indianapolis &amp; Eastern Traction Co."/>
  </r>
  <r>
    <x v="19"/>
    <x v="17"/>
    <x v="550"/>
    <x v="1361"/>
    <s v="Electric"/>
    <s v="Indianapolis &amp; Louisville Traction Railway Co. "/>
  </r>
  <r>
    <x v="19"/>
    <x v="17"/>
    <x v="184"/>
    <x v="1076"/>
    <s v="Electric"/>
    <s v="Chicago, South Bend &amp; Northern Indiana Traction Co "/>
  </r>
  <r>
    <x v="19"/>
    <x v="17"/>
    <x v="184"/>
    <x v="166"/>
    <s v="Electric"/>
    <s v="Southern Michigan Railway Co"/>
  </r>
  <r>
    <x v="19"/>
    <x v="17"/>
    <x v="184"/>
    <x v="294"/>
    <s v="Electric"/>
    <s v="Chicago. Lake Shore &amp; South Bend Railway Co."/>
  </r>
  <r>
    <x v="19"/>
    <x v="17"/>
    <x v="316"/>
    <x v="48"/>
    <s v="Electric"/>
    <s v="Vincennes Traction Co"/>
  </r>
  <r>
    <x v="19"/>
    <x v="17"/>
    <x v="317"/>
    <x v="292"/>
    <s v="Electric"/>
    <s v="Washington Street Railway Co."/>
  </r>
  <r>
    <x v="19"/>
    <x v="17"/>
    <x v="504"/>
    <x v="416"/>
    <s v="Electric"/>
    <s v="Winona Interurban Railway Co"/>
  </r>
  <r>
    <x v="19"/>
    <x v="21"/>
    <x v="475"/>
    <x v="41"/>
    <m/>
    <m/>
  </r>
  <r>
    <x v="19"/>
    <x v="21"/>
    <x v="318"/>
    <x v="299"/>
    <m/>
    <m/>
  </r>
  <r>
    <x v="19"/>
    <x v="21"/>
    <x v="138"/>
    <x v="76"/>
    <m/>
    <m/>
  </r>
  <r>
    <x v="19"/>
    <x v="21"/>
    <x v="232"/>
    <x v="330"/>
    <m/>
    <m/>
  </r>
  <r>
    <x v="19"/>
    <x v="21"/>
    <x v="388"/>
    <x v="1779"/>
    <m/>
    <m/>
  </r>
  <r>
    <x v="19"/>
    <x v="21"/>
    <x v="551"/>
    <x v="1780"/>
    <m/>
    <m/>
  </r>
  <r>
    <x v="19"/>
    <x v="21"/>
    <x v="228"/>
    <x v="10"/>
    <m/>
    <m/>
  </r>
  <r>
    <x v="19"/>
    <x v="21"/>
    <x v="505"/>
    <x v="14"/>
    <m/>
    <m/>
  </r>
  <r>
    <x v="19"/>
    <x v="21"/>
    <x v="352"/>
    <x v="293"/>
    <m/>
    <m/>
  </r>
  <r>
    <x v="19"/>
    <x v="21"/>
    <x v="229"/>
    <x v="1781"/>
    <m/>
    <m/>
  </r>
  <r>
    <x v="19"/>
    <x v="21"/>
    <x v="389"/>
    <x v="1782"/>
    <m/>
    <m/>
  </r>
  <r>
    <x v="19"/>
    <x v="21"/>
    <x v="230"/>
    <x v="644"/>
    <m/>
    <m/>
  </r>
  <r>
    <x v="19"/>
    <x v="21"/>
    <x v="233"/>
    <x v="19"/>
    <m/>
    <m/>
  </r>
  <r>
    <x v="19"/>
    <x v="21"/>
    <x v="521"/>
    <x v="900"/>
    <m/>
    <m/>
  </r>
  <r>
    <x v="19"/>
    <x v="21"/>
    <x v="234"/>
    <x v="1734"/>
    <m/>
    <m/>
  </r>
  <r>
    <x v="19"/>
    <x v="21"/>
    <x v="235"/>
    <x v="31"/>
    <m/>
    <m/>
  </r>
  <r>
    <x v="19"/>
    <x v="21"/>
    <x v="319"/>
    <x v="36"/>
    <m/>
    <m/>
  </r>
  <r>
    <x v="19"/>
    <x v="21"/>
    <x v="390"/>
    <x v="1783"/>
    <m/>
    <m/>
  </r>
  <r>
    <x v="19"/>
    <x v="21"/>
    <x v="237"/>
    <x v="45"/>
    <m/>
    <m/>
  </r>
  <r>
    <x v="19"/>
    <x v="21"/>
    <x v="231"/>
    <x v="561"/>
    <m/>
    <m/>
  </r>
  <r>
    <x v="19"/>
    <x v="21"/>
    <x v="320"/>
    <x v="20"/>
    <m/>
    <m/>
  </r>
  <r>
    <x v="19"/>
    <x v="21"/>
    <x v="238"/>
    <x v="574"/>
    <m/>
    <m/>
  </r>
  <r>
    <x v="19"/>
    <x v="4"/>
    <x v="37"/>
    <x v="34"/>
    <m/>
    <m/>
  </r>
  <r>
    <x v="19"/>
    <x v="4"/>
    <x v="429"/>
    <x v="1784"/>
    <m/>
    <m/>
  </r>
  <r>
    <x v="19"/>
    <x v="4"/>
    <x v="321"/>
    <x v="28"/>
    <m/>
    <m/>
  </r>
  <r>
    <x v="19"/>
    <x v="4"/>
    <x v="372"/>
    <x v="1785"/>
    <m/>
    <s v="KENTUCKY TRACTION &amp; TERMINAL Co"/>
  </r>
  <r>
    <x v="19"/>
    <x v="4"/>
    <x v="339"/>
    <x v="726"/>
    <s v="Electric"/>
    <s v="LOUISVILLE STREET RAILWAY SYSTEM"/>
  </r>
  <r>
    <x v="19"/>
    <x v="4"/>
    <x v="339"/>
    <x v="1362"/>
    <m/>
    <s v="LOUISVILLE &amp; INTERURBAN RAIL ROAD CO"/>
  </r>
  <r>
    <x v="19"/>
    <x v="4"/>
    <x v="340"/>
    <x v="34"/>
    <m/>
    <m/>
  </r>
  <r>
    <x v="19"/>
    <x v="4"/>
    <x v="341"/>
    <x v="54"/>
    <m/>
    <m/>
  </r>
  <r>
    <x v="19"/>
    <x v="4"/>
    <x v="342"/>
    <x v="534"/>
    <m/>
    <m/>
  </r>
  <r>
    <x v="19"/>
    <x v="4"/>
    <x v="457"/>
    <x v="20"/>
    <m/>
    <m/>
  </r>
  <r>
    <x v="19"/>
    <x v="10"/>
    <x v="290"/>
    <x v="16"/>
    <m/>
    <s v="Alexandria Municipal Railway"/>
  </r>
  <r>
    <x v="19"/>
    <x v="10"/>
    <x v="552"/>
    <x v="28"/>
    <m/>
    <s v="South New Orleans Light &amp; Track Co."/>
  </r>
  <r>
    <x v="19"/>
    <x v="10"/>
    <x v="79"/>
    <x v="1672"/>
    <m/>
    <s v="Baton Rouge Electric Co."/>
  </r>
  <r>
    <x v="19"/>
    <x v="10"/>
    <x v="78"/>
    <x v="41"/>
    <m/>
    <s v="Lake Charles Railway, Light &amp; Water Works Co."/>
  </r>
  <r>
    <x v="19"/>
    <x v="10"/>
    <x v="553"/>
    <x v="5"/>
    <m/>
    <s v="St. Tammany &amp; New Orleans By. &amp; Ferry Co."/>
  </r>
  <r>
    <x v="19"/>
    <x v="10"/>
    <x v="458"/>
    <x v="41"/>
    <m/>
    <s v="Monroe St. Railway"/>
  </r>
  <r>
    <x v="19"/>
    <x v="10"/>
    <x v="554"/>
    <x v="1310"/>
    <m/>
    <s v="Southwestern Track &amp; Power Co."/>
  </r>
  <r>
    <x v="19"/>
    <x v="10"/>
    <x v="76"/>
    <x v="1786"/>
    <m/>
    <s v="New Orleans Railway &amp; Light Co."/>
  </r>
  <r>
    <x v="19"/>
    <x v="10"/>
    <x v="76"/>
    <x v="1787"/>
    <m/>
    <s v="Orleans-Kenner Electric Railway Co."/>
  </r>
  <r>
    <x v="19"/>
    <x v="10"/>
    <x v="77"/>
    <x v="277"/>
    <m/>
    <s v="Shreveport Railways Co."/>
  </r>
  <r>
    <x v="19"/>
    <x v="8"/>
    <x v="555"/>
    <x v="1788"/>
    <s v="Electric"/>
    <s v="The Maryland Elec. Rys. Co."/>
  </r>
  <r>
    <x v="19"/>
    <x v="8"/>
    <x v="73"/>
    <x v="1675"/>
    <s v="Electric"/>
    <s v="Baltimore &amp; Ohio Railroad Co."/>
  </r>
  <r>
    <x v="19"/>
    <x v="8"/>
    <x v="73"/>
    <x v="17"/>
    <s v="Electric"/>
    <s v="The Lorraine Electric Railway"/>
  </r>
  <r>
    <x v="19"/>
    <x v="8"/>
    <x v="73"/>
    <x v="1789"/>
    <s v="Electric"/>
    <s v="Idlewylde Ry. Co."/>
  </r>
  <r>
    <x v="19"/>
    <x v="8"/>
    <x v="73"/>
    <x v="1790"/>
    <s v="Electric"/>
    <s v="The United Railways &amp; Electric Co. of Baltimore"/>
  </r>
  <r>
    <x v="19"/>
    <x v="8"/>
    <x v="73"/>
    <x v="1791"/>
    <s v="Electric"/>
    <s v="Washington, Baltimore &amp; Annapolis Electric Railroad Co."/>
  </r>
  <r>
    <x v="19"/>
    <x v="8"/>
    <x v="391"/>
    <x v="40"/>
    <s v="Electric"/>
    <s v="The Baltimore &amp; Bel Air Electric Railway Co"/>
  </r>
  <r>
    <x v="19"/>
    <x v="8"/>
    <x v="75"/>
    <x v="50"/>
    <s v="Electric"/>
    <s v="Cumberland Electric Railway Co"/>
  </r>
  <r>
    <x v="19"/>
    <x v="8"/>
    <x v="75"/>
    <x v="29"/>
    <s v="Electric"/>
    <s v="Cumberland &amp; Westernport Electric Railway Co."/>
  </r>
  <r>
    <x v="19"/>
    <x v="8"/>
    <x v="247"/>
    <x v="441"/>
    <s v="Electric"/>
    <s v="Hagerstown &amp; Frederick Railway Co."/>
  </r>
  <r>
    <x v="19"/>
    <x v="8"/>
    <x v="450"/>
    <x v="8"/>
    <s v="Electric"/>
    <s v="Kensington Ry. Co."/>
  </r>
  <r>
    <x v="19"/>
    <x v="8"/>
    <x v="556"/>
    <x v="40"/>
    <s v="Electric"/>
    <s v="Towson &amp; Cockeysville Electric Railway. Co."/>
  </r>
  <r>
    <x v="19"/>
    <x v="9"/>
    <x v="32"/>
    <x v="1792"/>
    <m/>
    <m/>
  </r>
  <r>
    <x v="19"/>
    <x v="9"/>
    <x v="32"/>
    <x v="440"/>
    <m/>
    <m/>
  </r>
  <r>
    <x v="19"/>
    <x v="9"/>
    <x v="32"/>
    <x v="1793"/>
    <m/>
    <m/>
  </r>
  <r>
    <x v="19"/>
    <x v="9"/>
    <x v="32"/>
    <x v="1794"/>
    <m/>
    <m/>
  </r>
  <r>
    <x v="19"/>
    <x v="9"/>
    <x v="32"/>
    <x v="1795"/>
    <m/>
    <m/>
  </r>
  <r>
    <x v="19"/>
    <x v="9"/>
    <x v="32"/>
    <x v="1796"/>
    <m/>
    <m/>
  </r>
  <r>
    <x v="19"/>
    <x v="9"/>
    <x v="32"/>
    <x v="1419"/>
    <m/>
    <m/>
  </r>
  <r>
    <x v="19"/>
    <x v="9"/>
    <x v="32"/>
    <x v="1797"/>
    <m/>
    <m/>
  </r>
  <r>
    <x v="19"/>
    <x v="9"/>
    <x v="32"/>
    <x v="1798"/>
    <m/>
    <m/>
  </r>
  <r>
    <x v="19"/>
    <x v="9"/>
    <x v="32"/>
    <x v="159"/>
    <m/>
    <m/>
  </r>
  <r>
    <x v="19"/>
    <x v="9"/>
    <x v="32"/>
    <x v="1799"/>
    <m/>
    <m/>
  </r>
  <r>
    <x v="19"/>
    <x v="9"/>
    <x v="32"/>
    <x v="1800"/>
    <m/>
    <m/>
  </r>
  <r>
    <x v="19"/>
    <x v="9"/>
    <x v="32"/>
    <x v="1484"/>
    <m/>
    <m/>
  </r>
  <r>
    <x v="19"/>
    <x v="9"/>
    <x v="32"/>
    <x v="28"/>
    <m/>
    <m/>
  </r>
  <r>
    <x v="19"/>
    <x v="9"/>
    <x v="32"/>
    <x v="54"/>
    <m/>
    <m/>
  </r>
  <r>
    <x v="19"/>
    <x v="9"/>
    <x v="32"/>
    <x v="31"/>
    <m/>
    <m/>
  </r>
  <r>
    <x v="19"/>
    <x v="9"/>
    <x v="32"/>
    <x v="1801"/>
    <m/>
    <m/>
  </r>
  <r>
    <x v="19"/>
    <x v="9"/>
    <x v="32"/>
    <x v="1802"/>
    <m/>
    <m/>
  </r>
  <r>
    <x v="19"/>
    <x v="9"/>
    <x v="32"/>
    <x v="1803"/>
    <m/>
    <m/>
  </r>
  <r>
    <x v="19"/>
    <x v="9"/>
    <x v="32"/>
    <x v="28"/>
    <m/>
    <m/>
  </r>
  <r>
    <x v="19"/>
    <x v="9"/>
    <x v="32"/>
    <x v="1368"/>
    <m/>
    <m/>
  </r>
  <r>
    <x v="19"/>
    <x v="9"/>
    <x v="32"/>
    <x v="60"/>
    <m/>
    <m/>
  </r>
  <r>
    <x v="19"/>
    <x v="9"/>
    <x v="32"/>
    <x v="32"/>
    <m/>
    <m/>
  </r>
  <r>
    <x v="19"/>
    <x v="9"/>
    <x v="32"/>
    <x v="1804"/>
    <m/>
    <m/>
  </r>
  <r>
    <x v="19"/>
    <x v="9"/>
    <x v="32"/>
    <x v="1805"/>
    <m/>
    <m/>
  </r>
  <r>
    <x v="19"/>
    <x v="3"/>
    <x v="32"/>
    <x v="28"/>
    <m/>
    <s v="Hannibal Railway Co."/>
  </r>
  <r>
    <x v="19"/>
    <x v="3"/>
    <x v="33"/>
    <x v="1806"/>
    <m/>
    <s v="Kansas City Railway &amp; Light Co."/>
  </r>
  <r>
    <x v="19"/>
    <x v="3"/>
    <x v="33"/>
    <x v="67"/>
    <m/>
    <s v="The Missouri &amp; Kansas Internrban Railway Co."/>
  </r>
  <r>
    <x v="19"/>
    <x v="3"/>
    <x v="33"/>
    <x v="255"/>
    <m/>
    <s v="Blue Valley Railway."/>
  </r>
  <r>
    <x v="19"/>
    <x v="3"/>
    <x v="33"/>
    <x v="1807"/>
    <m/>
    <s v="Kansas City, Clay County &amp; St. Joseph Railway Co."/>
  </r>
  <r>
    <x v="19"/>
    <x v="3"/>
    <x v="344"/>
    <x v="1808"/>
    <m/>
    <m/>
  </r>
  <r>
    <x v="19"/>
    <x v="3"/>
    <x v="323"/>
    <x v="1684"/>
    <m/>
    <s v="St Joseph Railway, Light, Heat &amp; Power Co."/>
  </r>
  <r>
    <x v="19"/>
    <x v="3"/>
    <x v="324"/>
    <x v="642"/>
    <m/>
    <s v="Southwest Missouri Electric Railway Co"/>
  </r>
  <r>
    <x v="19"/>
    <x v="3"/>
    <x v="250"/>
    <x v="33"/>
    <m/>
    <s v="CITY LIGHT &amp; TRACTION CO."/>
  </r>
  <r>
    <x v="19"/>
    <x v="3"/>
    <x v="224"/>
    <x v="1334"/>
    <m/>
    <s v="Springfield Railway &amp; Light Co."/>
  </r>
  <r>
    <x v="19"/>
    <x v="3"/>
    <x v="325"/>
    <x v="31"/>
    <m/>
    <s v="Cape Girardeau &amp; Jackson Railroad Co."/>
  </r>
  <r>
    <x v="19"/>
    <x v="3"/>
    <x v="361"/>
    <x v="1809"/>
    <m/>
    <s v="Carrollton Electric Railway Co."/>
  </r>
  <r>
    <x v="19"/>
    <x v="3"/>
    <x v="373"/>
    <x v="41"/>
    <m/>
    <s v="St. Francis County Electric Railroad Co."/>
  </r>
  <r>
    <x v="19"/>
    <x v="3"/>
    <x v="393"/>
    <x v="31"/>
    <m/>
    <s v="The FortScottANevadaLt.( Ht.,Wtr. A Pwr. Co."/>
  </r>
  <r>
    <x v="19"/>
    <x v="3"/>
    <x v="477"/>
    <x v="22"/>
    <m/>
    <s v="The Mexico, Santa Fe &amp; Perry Traction Co."/>
  </r>
  <r>
    <x v="19"/>
    <x v="3"/>
    <x v="478"/>
    <x v="31"/>
    <m/>
    <s v="Cassville &amp; W’estern Railway Co."/>
  </r>
  <r>
    <x v="19"/>
    <x v="3"/>
    <x v="538"/>
    <x v="16"/>
    <m/>
    <s v="JEFFERSON CITY &amp; BRIDGE TRANSIT CO"/>
  </r>
  <r>
    <x v="19"/>
    <x v="3"/>
    <x v="557"/>
    <x v="28"/>
    <m/>
    <s v="Granct View R. R. Co"/>
  </r>
  <r>
    <x v="19"/>
    <x v="26"/>
    <x v="432"/>
    <x v="17"/>
    <m/>
    <s v="Capitol Car Line"/>
  </r>
  <r>
    <x v="19"/>
    <x v="26"/>
    <x v="558"/>
    <x v="31"/>
    <m/>
    <s v="Northwestern Traction. Co"/>
  </r>
  <r>
    <x v="19"/>
    <x v="26"/>
    <x v="559"/>
    <x v="28"/>
    <m/>
    <s v="Devil's Lake &amp; Chautauqua Electric Line."/>
  </r>
  <r>
    <x v="19"/>
    <x v="26"/>
    <x v="433"/>
    <x v="1810"/>
    <m/>
    <s v="Fargo &amp; Moorhead Street Railway Co."/>
  </r>
  <r>
    <x v="19"/>
    <x v="26"/>
    <x v="480"/>
    <x v="48"/>
    <m/>
    <s v="Grand Forks Street Railway Co"/>
  </r>
  <r>
    <x v="19"/>
    <x v="26"/>
    <x v="539"/>
    <x v="17"/>
    <m/>
    <s v="Valley City Street &amp; Interurhan Ry. Co"/>
  </r>
  <r>
    <x v="19"/>
    <x v="11"/>
    <x v="28"/>
    <x v="1811"/>
    <s v="Electric"/>
    <s v="Albany Southern R.R Co. "/>
  </r>
  <r>
    <x v="19"/>
    <x v="11"/>
    <x v="28"/>
    <x v="1812"/>
    <s v="Electric"/>
    <s v="United Traction Co. "/>
  </r>
  <r>
    <x v="19"/>
    <x v="11"/>
    <x v="560"/>
    <x v="1813"/>
    <s v="Electric"/>
    <s v="St. Lawrence International Elec. R.R. &amp; Land Co. "/>
  </r>
  <r>
    <x v="19"/>
    <x v="11"/>
    <x v="82"/>
    <x v="21"/>
    <s v="Electric"/>
    <s v="Babtlon R.R. Co. "/>
  </r>
  <r>
    <x v="19"/>
    <x v="11"/>
    <x v="561"/>
    <x v="23"/>
    <s v="Electric"/>
    <s v="Eastern New York R. R. Co. "/>
  </r>
  <r>
    <x v="19"/>
    <x v="11"/>
    <x v="562"/>
    <x v="35"/>
    <s v="Electric"/>
    <s v="Batavia Traction Co. "/>
  </r>
  <r>
    <x v="19"/>
    <x v="11"/>
    <x v="563"/>
    <x v="50"/>
    <s v="Electric"/>
    <s v="Fishkill Electric Ry. Co. "/>
  </r>
  <r>
    <x v="19"/>
    <x v="11"/>
    <x v="563"/>
    <x v="1814"/>
    <s v="Electric"/>
    <s v="Mt. Beacon-on-Hudson Hotel Co."/>
  </r>
  <r>
    <x v="19"/>
    <x v="11"/>
    <x v="83"/>
    <x v="1815"/>
    <s v="Electric"/>
    <s v="Binghamton Railway Co. "/>
  </r>
  <r>
    <x v="19"/>
    <x v="11"/>
    <x v="564"/>
    <x v="5"/>
    <s v="Electric"/>
    <s v="Buffalo &amp; Depew Ry. Co."/>
  </r>
  <r>
    <x v="19"/>
    <x v="11"/>
    <x v="564"/>
    <x v="769"/>
    <s v="Electric"/>
    <s v="Buffalo &amp; Lackawanna Trac. Co."/>
  </r>
  <r>
    <x v="19"/>
    <x v="11"/>
    <x v="564"/>
    <x v="1816"/>
    <s v="Electric"/>
    <s v="Buffalo &amp; Lake Erie Trac. Co. "/>
  </r>
  <r>
    <x v="19"/>
    <x v="11"/>
    <x v="564"/>
    <x v="1403"/>
    <s v="Electric"/>
    <s v="The Buffalo Southern Ry. Co."/>
  </r>
  <r>
    <x v="19"/>
    <x v="11"/>
    <x v="564"/>
    <x v="1817"/>
    <s v="Electric"/>
    <s v="International Railway Co. "/>
  </r>
  <r>
    <x v="19"/>
    <x v="11"/>
    <x v="86"/>
    <x v="20"/>
    <s v="Electric"/>
    <s v="Ontario Light &amp; Trac. Co."/>
  </r>
  <r>
    <x v="19"/>
    <x v="11"/>
    <x v="376"/>
    <x v="25"/>
    <s v="Electric"/>
    <s v="Catskill Trac. Co. "/>
  </r>
  <r>
    <x v="19"/>
    <x v="11"/>
    <x v="260"/>
    <x v="1818"/>
    <s v="Electric"/>
    <s v="Cohoes Ry. Co."/>
  </r>
  <r>
    <x v="19"/>
    <x v="11"/>
    <x v="565"/>
    <x v="1819"/>
    <s v="Electric"/>
    <s v="Southern New York Pwr. &amp; Ry. Corpn."/>
  </r>
  <r>
    <x v="19"/>
    <x v="11"/>
    <x v="346"/>
    <x v="394"/>
    <s v="Electric"/>
    <s v="Corning &amp; Painted Post St. Ry. "/>
  </r>
  <r>
    <x v="19"/>
    <x v="11"/>
    <x v="88"/>
    <x v="1405"/>
    <s v="Electric"/>
    <s v="The Cortland County Traction Co. "/>
  </r>
  <r>
    <x v="19"/>
    <x v="11"/>
    <x v="566"/>
    <x v="18"/>
    <s v="Electric"/>
    <s v="Elimira, Corning &amp; Waverly R. R."/>
  </r>
  <r>
    <x v="19"/>
    <x v="11"/>
    <x v="566"/>
    <x v="1820"/>
    <s v="Electric"/>
    <s v="Elimira Wtr. Lt. &amp; R. R. Co."/>
  </r>
  <r>
    <x v="19"/>
    <x v="11"/>
    <x v="211"/>
    <x v="17"/>
    <s v="Electric"/>
    <s v="Great South Bay Ferry Co. "/>
  </r>
  <r>
    <x v="19"/>
    <x v="11"/>
    <x v="463"/>
    <x v="1821"/>
    <s v="Electric"/>
    <s v="The Glen Cove R. R. Co."/>
  </r>
  <r>
    <x v="19"/>
    <x v="11"/>
    <x v="567"/>
    <x v="1822"/>
    <s v="Electric"/>
    <s v="Hudson Valley Ry. Co. "/>
  </r>
  <r>
    <x v="19"/>
    <x v="11"/>
    <x v="96"/>
    <x v="31"/>
    <s v="Electric"/>
    <s v="Adirondack Lakes Trac. Co."/>
  </r>
  <r>
    <x v="19"/>
    <x v="11"/>
    <x v="96"/>
    <x v="1299"/>
    <s v="Electric"/>
    <s v="Fonda, Johnstown &amp; Gloversville R.R."/>
  </r>
  <r>
    <x v="19"/>
    <x v="11"/>
    <x v="415"/>
    <x v="1823"/>
    <s v="Electric"/>
    <s v="The New York &amp; Long Island Trac. Co. "/>
  </r>
  <r>
    <x v="19"/>
    <x v="11"/>
    <x v="568"/>
    <x v="50"/>
    <s v="Electric"/>
    <s v="Hoosick Fals R.R. Co. "/>
  </r>
  <r>
    <x v="19"/>
    <x v="11"/>
    <x v="569"/>
    <x v="379"/>
    <s v="Electric"/>
    <s v="Hornell Trac. Co. "/>
  </r>
  <r>
    <x v="19"/>
    <x v="11"/>
    <x v="99"/>
    <x v="1599"/>
    <s v="Electric"/>
    <s v="Huntington R. R. Co."/>
  </r>
  <r>
    <x v="19"/>
    <x v="11"/>
    <x v="100"/>
    <x v="1824"/>
    <s v="Electric"/>
    <s v="Central New York Southern Railroad Corpn."/>
  </r>
  <r>
    <x v="19"/>
    <x v="11"/>
    <x v="100"/>
    <x v="1825"/>
    <s v="Electric"/>
    <s v="Ithaca Traction Corpn."/>
  </r>
  <r>
    <x v="19"/>
    <x v="11"/>
    <x v="101"/>
    <x v="1123"/>
    <s v="Electric"/>
    <s v="Chautauqa"/>
  </r>
  <r>
    <x v="19"/>
    <x v="11"/>
    <x v="101"/>
    <x v="1826"/>
    <s v="Electric"/>
    <s v="Jamestown St. Ry. Co."/>
  </r>
  <r>
    <x v="19"/>
    <x v="11"/>
    <x v="101"/>
    <x v="9"/>
    <s v="Electric"/>
    <s v="Jamestown, Westfield &amp; Northwestern R. R. Co."/>
  </r>
  <r>
    <x v="19"/>
    <x v="11"/>
    <x v="570"/>
    <x v="1827"/>
    <s v="Electric"/>
    <s v="Kingston Consolidated R. R. Co."/>
  </r>
  <r>
    <x v="19"/>
    <x v="11"/>
    <x v="571"/>
    <x v="48"/>
    <s v="Electric"/>
    <s v="Lewiston &amp; Youngstown Frontier Ry. Co."/>
  </r>
  <r>
    <x v="19"/>
    <x v="11"/>
    <x v="107"/>
    <x v="536"/>
    <s v="Electric"/>
    <s v="The Wallkill Transit Co. "/>
  </r>
  <r>
    <x v="19"/>
    <x v="11"/>
    <x v="572"/>
    <x v="1828"/>
    <s v="Electric"/>
    <s v="Westchester Elec. R. R. Co."/>
  </r>
  <r>
    <x v="19"/>
    <x v="11"/>
    <x v="109"/>
    <x v="73"/>
    <s v="Electric"/>
    <s v="Orange County Traction Co. "/>
  </r>
  <r>
    <x v="19"/>
    <x v="11"/>
    <x v="332"/>
    <x v="614"/>
    <s v="Electric"/>
    <s v="New Paltz, Highland &amp; Poughkeepsie Traction Co."/>
  </r>
  <r>
    <x v="19"/>
    <x v="11"/>
    <x v="573"/>
    <x v="626"/>
    <s v="Electric"/>
    <s v="Bridge Operating Co. "/>
  </r>
  <r>
    <x v="19"/>
    <x v="11"/>
    <x v="573"/>
    <x v="1829"/>
    <s v="Electric"/>
    <s v="Brooklyn Rapid Transit Co. "/>
  </r>
  <r>
    <x v="19"/>
    <x v="11"/>
    <x v="573"/>
    <x v="28"/>
    <s v="Electric"/>
    <s v="Bush Terminal R. R. Co."/>
  </r>
  <r>
    <x v="19"/>
    <x v="11"/>
    <x v="573"/>
    <x v="1830"/>
    <s v="Electric"/>
    <s v="The Coney Island &amp; Brooklyn R. R. Co. "/>
  </r>
  <r>
    <x v="19"/>
    <x v="11"/>
    <x v="573"/>
    <x v="19"/>
    <s v="Electric"/>
    <s v="Manhattan Bridge Three-Cent Line."/>
  </r>
  <r>
    <x v="19"/>
    <x v="11"/>
    <x v="573"/>
    <x v="434"/>
    <s v="Electric"/>
    <s v="The Marine Ry. Co. "/>
  </r>
  <r>
    <x v="19"/>
    <x v="11"/>
    <x v="573"/>
    <x v="20"/>
    <s v="Electric"/>
    <s v="Van Brunt St. &amp; Erie Basin R. R. Co."/>
  </r>
  <r>
    <x v="19"/>
    <x v="11"/>
    <x v="574"/>
    <x v="1831"/>
    <s v="Electric"/>
    <s v="Pelham Park &amp; City Island Ry., Inc."/>
  </r>
  <r>
    <x v="19"/>
    <x v="11"/>
    <x v="574"/>
    <x v="1832"/>
    <s v="Electric"/>
    <s v="Union Ry. Co."/>
  </r>
  <r>
    <x v="19"/>
    <x v="11"/>
    <x v="575"/>
    <x v="1833"/>
    <s v="Electric"/>
    <s v="Belt Line Ry. Corpn."/>
  </r>
  <r>
    <x v="19"/>
    <x v="11"/>
    <x v="575"/>
    <x v="1834"/>
    <s v="Electric"/>
    <s v="The Brooklyn &amp; North River R. R. Co."/>
  </r>
  <r>
    <x v="19"/>
    <x v="11"/>
    <x v="575"/>
    <x v="1835"/>
    <s v="Electric"/>
    <s v="Dry Dock, East Broadway &amp; battery R. R. Co. "/>
  </r>
  <r>
    <x v="19"/>
    <x v="11"/>
    <x v="575"/>
    <x v="1836"/>
    <s v="Electric"/>
    <s v="The Forty-Second St., Manhattanville &amp; St. Nicholas Ave. Ry. Co. "/>
  </r>
  <r>
    <x v="19"/>
    <x v="11"/>
    <x v="575"/>
    <x v="1837"/>
    <s v="Electric"/>
    <s v="Hudson &amp; Manhattan R. R. Co. "/>
  </r>
  <r>
    <x v="19"/>
    <x v="11"/>
    <x v="575"/>
    <x v="1838"/>
    <s v="Electric"/>
    <s v="Interborough Rapid Transit Co."/>
  </r>
  <r>
    <x v="19"/>
    <x v="11"/>
    <x v="575"/>
    <x v="67"/>
    <s v="Electric"/>
    <s v="Manhattan &amp; Queens Trac. Corpn."/>
  </r>
  <r>
    <x v="19"/>
    <x v="11"/>
    <x v="575"/>
    <x v="1839"/>
    <s v="Electric"/>
    <s v="Mid-Crosstown Railway Co."/>
  </r>
  <r>
    <x v="19"/>
    <x v="11"/>
    <x v="575"/>
    <x v="1840"/>
    <s v="Electric"/>
    <s v="New York Central R. R. "/>
  </r>
  <r>
    <x v="19"/>
    <x v="11"/>
    <x v="575"/>
    <x v="1841"/>
    <s v="Electric"/>
    <s v="New York City Interborough Ry. Co. "/>
  </r>
  <r>
    <x v="19"/>
    <x v="11"/>
    <x v="575"/>
    <x v="1842"/>
    <s v="Electric"/>
    <s v="New York Railways Co. "/>
  </r>
  <r>
    <x v="19"/>
    <x v="11"/>
    <x v="575"/>
    <x v="1843"/>
    <s v="Electric"/>
    <s v="New York, Westchester &amp; Boston Ry. "/>
  </r>
  <r>
    <x v="19"/>
    <x v="11"/>
    <x v="575"/>
    <x v="1844"/>
    <s v="Electric"/>
    <s v="Pennsylvania Tunnel &amp; Terminal R. R. Co. "/>
  </r>
  <r>
    <x v="19"/>
    <x v="11"/>
    <x v="575"/>
    <x v="1845"/>
    <s v="Electric"/>
    <s v="Second Ave. R. R. Co. "/>
  </r>
  <r>
    <x v="19"/>
    <x v="11"/>
    <x v="575"/>
    <x v="1846"/>
    <s v="Electric"/>
    <s v="Third Ave. Ry. Co. "/>
  </r>
  <r>
    <x v="19"/>
    <x v="11"/>
    <x v="576"/>
    <x v="285"/>
    <s v="Electric"/>
    <s v="Long Island Elec. Ry. Co."/>
  </r>
  <r>
    <x v="19"/>
    <x v="11"/>
    <x v="576"/>
    <x v="1847"/>
    <s v="Electric"/>
    <s v="The Long Islan R. R. Co."/>
  </r>
  <r>
    <x v="19"/>
    <x v="11"/>
    <x v="576"/>
    <x v="1848"/>
    <s v="Electric"/>
    <s v="New York &amp; Queens County Ry. Co."/>
  </r>
  <r>
    <x v="19"/>
    <x v="11"/>
    <x v="576"/>
    <x v="1849"/>
    <s v="Electric"/>
    <s v="Ocean Elect. Ry. Co."/>
  </r>
  <r>
    <x v="19"/>
    <x v="11"/>
    <x v="577"/>
    <x v="11"/>
    <s v="Electric"/>
    <s v="Richmond Light &amp; R. R. Co."/>
  </r>
  <r>
    <x v="19"/>
    <x v="11"/>
    <x v="577"/>
    <x v="19"/>
    <s v="Electric"/>
    <s v="Southfield Beach R. R. Co. "/>
  </r>
  <r>
    <x v="19"/>
    <x v="11"/>
    <x v="577"/>
    <x v="12"/>
    <s v="Electric"/>
    <s v="Staten Island Midland Ry. Co."/>
  </r>
  <r>
    <x v="19"/>
    <x v="11"/>
    <x v="112"/>
    <x v="329"/>
    <s v="Electric"/>
    <s v="Niagra Gorge R. R. Co."/>
  </r>
  <r>
    <x v="19"/>
    <x v="11"/>
    <x v="578"/>
    <x v="889"/>
    <s v="Electric"/>
    <s v="The Northport Traction Co."/>
  </r>
  <r>
    <x v="19"/>
    <x v="11"/>
    <x v="113"/>
    <x v="41"/>
    <s v="Electric"/>
    <s v="Ogdensburg St. Ry. Co."/>
  </r>
  <r>
    <x v="19"/>
    <x v="11"/>
    <x v="114"/>
    <x v="1850"/>
    <s v="Electric"/>
    <s v="Western New York &amp; Penna. Trac. Co. "/>
  </r>
  <r>
    <x v="19"/>
    <x v="11"/>
    <x v="115"/>
    <x v="1851"/>
    <s v="Electric"/>
    <s v="New York State Rys. "/>
  </r>
  <r>
    <x v="19"/>
    <x v="11"/>
    <x v="579"/>
    <x v="1706"/>
    <s v="Electric"/>
    <s v="Hudson River &amp; Eastern Trac. Co."/>
  </r>
  <r>
    <x v="19"/>
    <x v="11"/>
    <x v="580"/>
    <x v="1718"/>
    <s v="Electric"/>
    <s v="Empire United Rys., Inc."/>
  </r>
  <r>
    <x v="19"/>
    <x v="11"/>
    <x v="507"/>
    <x v="1075"/>
    <s v="Electric"/>
    <s v="Suffolk Trac. Co."/>
  </r>
  <r>
    <x v="19"/>
    <x v="11"/>
    <x v="380"/>
    <x v="1424"/>
    <s v="Electric"/>
    <s v="Peekskill Lighting &amp; R. R."/>
  </r>
  <r>
    <x v="19"/>
    <x v="11"/>
    <x v="380"/>
    <x v="1852"/>
    <s v="Electric"/>
    <s v="Putnam &amp; Westchester Trac. "/>
  </r>
  <r>
    <x v="19"/>
    <x v="11"/>
    <x v="581"/>
    <x v="41"/>
    <s v="Electric"/>
    <s v="Penn Yan &amp; Lake Shore Ry."/>
  </r>
  <r>
    <x v="19"/>
    <x v="11"/>
    <x v="265"/>
    <x v="634"/>
    <s v="Electric"/>
    <s v="Plattsburgh Traction Co."/>
  </r>
  <r>
    <x v="19"/>
    <x v="11"/>
    <x v="354"/>
    <x v="1853"/>
    <s v="Electric"/>
    <s v="New York &amp; Stamford Ry. Co."/>
  </r>
  <r>
    <x v="19"/>
    <x v="11"/>
    <x v="333"/>
    <x v="19"/>
    <s v="Electric"/>
    <s v="Port Jervis Traction Co. "/>
  </r>
  <r>
    <x v="19"/>
    <x v="11"/>
    <x v="118"/>
    <x v="10"/>
    <s v="Electric"/>
    <s v="Poughkeepsie City &amp; Wappingers Falls Elec. Ry. Co."/>
  </r>
  <r>
    <x v="19"/>
    <x v="11"/>
    <x v="119"/>
    <x v="1472"/>
    <s v="Electric"/>
    <s v="Buffalo, Lockport &amp; Rochester Ry. Co."/>
  </r>
  <r>
    <x v="19"/>
    <x v="11"/>
    <x v="119"/>
    <x v="9"/>
    <s v="Electric"/>
    <s v="Eries R. R. Co."/>
  </r>
  <r>
    <x v="19"/>
    <x v="11"/>
    <x v="119"/>
    <x v="1854"/>
    <s v="Electric"/>
    <s v="New York State Rys. (Rochester Lines)"/>
  </r>
  <r>
    <x v="19"/>
    <x v="11"/>
    <x v="119"/>
    <x v="165"/>
    <s v="Electric"/>
    <s v="Rochester &amp; Maniton R. R. Co. "/>
  </r>
  <r>
    <x v="19"/>
    <x v="11"/>
    <x v="532"/>
    <x v="1528"/>
    <s v="Electric"/>
    <s v="The New York &amp; North Shore Trac. Co. "/>
  </r>
  <r>
    <x v="19"/>
    <x v="11"/>
    <x v="540"/>
    <x v="1855"/>
    <s v="Electric"/>
    <s v="Paul Smith's Elec. Lt. &amp; Pwr. &amp; R. R. Co."/>
  </r>
  <r>
    <x v="19"/>
    <x v="11"/>
    <x v="122"/>
    <x v="1711"/>
    <s v="Electric"/>
    <s v="Schenectady Ry. Co."/>
  </r>
  <r>
    <x v="19"/>
    <x v="11"/>
    <x v="266"/>
    <x v="626"/>
    <s v="Electric"/>
    <s v="The Nassau County Ry. Co."/>
  </r>
  <r>
    <x v="19"/>
    <x v="11"/>
    <x v="123"/>
    <x v="1856"/>
    <s v="Electric"/>
    <s v="Geneva, Seneca Falls &amp; Auburn R. R. Co., Inc."/>
  </r>
  <r>
    <x v="19"/>
    <x v="11"/>
    <x v="126"/>
    <x v="1857"/>
    <s v="Electric"/>
    <s v="Auburn &amp; Syracuse Elec. R. R. Co."/>
  </r>
  <r>
    <x v="19"/>
    <x v="11"/>
    <x v="126"/>
    <x v="1858"/>
    <s v="Electric"/>
    <s v="Empire United Rys., Inc."/>
  </r>
  <r>
    <x v="19"/>
    <x v="11"/>
    <x v="126"/>
    <x v="1859"/>
    <s v="Electric"/>
    <s v="New York State Rys (Syracuse Lines)"/>
  </r>
  <r>
    <x v="19"/>
    <x v="11"/>
    <x v="126"/>
    <x v="1501"/>
    <s v="Electric"/>
    <s v="Syracuse &amp; South Bay Elec. R. R. Co."/>
  </r>
  <r>
    <x v="19"/>
    <x v="11"/>
    <x v="126"/>
    <x v="1860"/>
    <s v="Electric"/>
    <s v="Syracuse &amp; Suburban R. R. Co."/>
  </r>
  <r>
    <x v="19"/>
    <x v="11"/>
    <x v="126"/>
    <x v="49"/>
    <s v="Electric"/>
    <s v="Syracuse, Watertown &amp; St. Lawrence River R. R. Co."/>
  </r>
  <r>
    <x v="19"/>
    <x v="11"/>
    <x v="129"/>
    <x v="1861"/>
    <s v="Electric"/>
    <s v="Troy &amp; New Enland Ry. Co."/>
  </r>
  <r>
    <x v="19"/>
    <x v="11"/>
    <x v="130"/>
    <x v="1862"/>
    <s v="Electric"/>
    <s v="New York State Rys. (Utica Lines)"/>
  </r>
  <r>
    <x v="19"/>
    <x v="11"/>
    <x v="131"/>
    <x v="486"/>
    <s v="Electric"/>
    <s v="Black River Traction Co. "/>
  </r>
  <r>
    <x v="19"/>
    <x v="11"/>
    <x v="267"/>
    <x v="1863"/>
    <s v="Electric"/>
    <s v="Waverly, Sayre &amp; Athens Traction Co."/>
  </r>
  <r>
    <x v="19"/>
    <x v="11"/>
    <x v="582"/>
    <x v="1864"/>
    <s v="Electric"/>
    <s v="Shore Line Elec. R. R. Co."/>
  </r>
  <r>
    <x v="19"/>
    <x v="11"/>
    <x v="582"/>
    <x v="1865"/>
    <s v="Electric"/>
    <s v="Westester Street R. R. Co. of White Plains"/>
  </r>
  <r>
    <x v="19"/>
    <x v="11"/>
    <x v="132"/>
    <x v="325"/>
    <s v="Electric"/>
    <s v="Buffalo &amp; Williamsville Elec. Ry. Co."/>
  </r>
  <r>
    <x v="19"/>
    <x v="11"/>
    <x v="133"/>
    <x v="1866"/>
    <s v="Electric"/>
    <s v="Yorkers R. R. Co."/>
  </r>
  <r>
    <x v="19"/>
    <x v="12"/>
    <x v="508"/>
    <x v="1867"/>
    <m/>
    <m/>
  </r>
  <r>
    <x v="19"/>
    <x v="12"/>
    <x v="134"/>
    <x v="1158"/>
    <m/>
    <m/>
  </r>
  <r>
    <x v="19"/>
    <x v="12"/>
    <x v="482"/>
    <x v="462"/>
    <m/>
    <m/>
  </r>
  <r>
    <x v="19"/>
    <x v="12"/>
    <x v="135"/>
    <x v="1868"/>
    <m/>
    <m/>
  </r>
  <r>
    <x v="19"/>
    <x v="12"/>
    <x v="136"/>
    <x v="81"/>
    <m/>
    <m/>
  </r>
  <r>
    <x v="19"/>
    <x v="12"/>
    <x v="583"/>
    <x v="1869"/>
    <m/>
    <m/>
  </r>
  <r>
    <x v="19"/>
    <x v="12"/>
    <x v="510"/>
    <x v="166"/>
    <m/>
    <m/>
  </r>
  <r>
    <x v="19"/>
    <x v="12"/>
    <x v="137"/>
    <x v="50"/>
    <m/>
    <m/>
  </r>
  <r>
    <x v="19"/>
    <x v="23"/>
    <x v="394"/>
    <x v="143"/>
    <m/>
    <s v="Asheville Electric Co. / Asheville Power &amp; Light Co."/>
  </r>
  <r>
    <x v="19"/>
    <x v="23"/>
    <x v="394"/>
    <x v="33"/>
    <m/>
    <s v="Asheville &amp; East Tennessee Railroad."/>
  </r>
  <r>
    <x v="19"/>
    <x v="23"/>
    <x v="138"/>
    <x v="50"/>
    <m/>
    <s v="Piedmont Ry. A Eleo. Co"/>
  </r>
  <r>
    <x v="19"/>
    <x v="23"/>
    <x v="395"/>
    <x v="1870"/>
    <m/>
    <s v="Charlotte Electric Railway, Light &amp; Power Co. / Southern Public Utlities"/>
  </r>
  <r>
    <x v="19"/>
    <x v="23"/>
    <x v="395"/>
    <x v="981"/>
    <m/>
    <s v="PIEDMONT &amp; NORTHERN RAILWAY CO"/>
  </r>
  <r>
    <x v="19"/>
    <x v="23"/>
    <x v="396"/>
    <x v="1871"/>
    <m/>
    <s v="Durham Traction Co."/>
  </r>
  <r>
    <x v="19"/>
    <x v="23"/>
    <x v="496"/>
    <x v="19"/>
    <m/>
    <s v="Consolidated Railway &amp; Power Co.,"/>
  </r>
  <r>
    <x v="19"/>
    <x v="23"/>
    <x v="497"/>
    <x v="31"/>
    <m/>
    <s v="Goldsboro Electric Railway"/>
  </r>
  <r>
    <x v="19"/>
    <x v="23"/>
    <x v="436"/>
    <x v="313"/>
    <m/>
    <s v="Greensboro Electric Co. / The North Carolina Public Service Co.,"/>
  </r>
  <r>
    <x v="19"/>
    <x v="23"/>
    <x v="584"/>
    <x v="34"/>
    <m/>
    <s v="New Bern-Ghent St. By. Co."/>
  </r>
  <r>
    <x v="19"/>
    <x v="23"/>
    <x v="397"/>
    <x v="1872"/>
    <m/>
    <s v="The Raleigh Electrlc Co. / Carolina Power &amp; Light Co."/>
  </r>
  <r>
    <x v="19"/>
    <x v="23"/>
    <x v="437"/>
    <x v="41"/>
    <m/>
    <s v="Salisbury &amp; Spencer Railway Co."/>
  </r>
  <r>
    <x v="19"/>
    <x v="23"/>
    <x v="398"/>
    <x v="11"/>
    <m/>
    <s v="The Consolidated Railways, Light &amp; Power Co. / Tidewater Power Co."/>
  </r>
  <r>
    <x v="19"/>
    <x v="23"/>
    <x v="399"/>
    <x v="457"/>
    <m/>
    <s v="The Fries Manufacturing &amp; Power Co. / SOUTHERN PUBLIC UTILITIES CO."/>
  </r>
  <r>
    <x v="19"/>
    <x v="24"/>
    <x v="400"/>
    <x v="1873"/>
    <m/>
    <s v="Metropolitan Railway Co."/>
  </r>
  <r>
    <x v="19"/>
    <x v="24"/>
    <x v="400"/>
    <x v="19"/>
    <m/>
    <s v="Capital Traction Co"/>
  </r>
  <r>
    <x v="19"/>
    <x v="24"/>
    <x v="438"/>
    <x v="32"/>
    <m/>
    <s v="Shawnee Tucumeeh Traction Co"/>
  </r>
  <r>
    <x v="19"/>
    <x v="24"/>
    <x v="453"/>
    <x v="6"/>
    <m/>
    <s v="The Guthrie Railway Co"/>
  </r>
  <r>
    <x v="19"/>
    <x v="24"/>
    <x v="465"/>
    <x v="45"/>
    <m/>
    <s v="Tulsa Street Railway Co"/>
  </r>
  <r>
    <x v="19"/>
    <x v="24"/>
    <x v="465"/>
    <x v="68"/>
    <m/>
    <s v="Oklahoma Union Traction Co"/>
  </r>
  <r>
    <x v="19"/>
    <x v="24"/>
    <x v="465"/>
    <x v="67"/>
    <m/>
    <s v="Sand Springs Interurban Railway"/>
  </r>
  <r>
    <x v="19"/>
    <x v="24"/>
    <x v="483"/>
    <x v="31"/>
    <m/>
    <s v="Ardmore Traction Co"/>
  </r>
  <r>
    <x v="19"/>
    <x v="24"/>
    <x v="484"/>
    <x v="125"/>
    <m/>
    <s v="Bartlesville Interurban Railway"/>
  </r>
  <r>
    <x v="19"/>
    <x v="24"/>
    <x v="485"/>
    <x v="1874"/>
    <m/>
    <s v="The Enid City Railway Co"/>
  </r>
  <r>
    <x v="19"/>
    <x v="24"/>
    <x v="486"/>
    <x v="1875"/>
    <m/>
    <s v="Choclaw Railway &amp; Lighting Co"/>
  </r>
  <r>
    <x v="19"/>
    <x v="24"/>
    <x v="487"/>
    <x v="277"/>
    <m/>
    <s v="Muskogee Electric Traction Co"/>
  </r>
  <r>
    <x v="19"/>
    <x v="24"/>
    <x v="498"/>
    <x v="32"/>
    <m/>
    <s v="Sapulpa Interurban Traction Co"/>
  </r>
  <r>
    <x v="19"/>
    <x v="24"/>
    <x v="524"/>
    <x v="6"/>
    <m/>
    <s v="Chickasha Street Railway Co"/>
  </r>
  <r>
    <x v="19"/>
    <x v="24"/>
    <x v="585"/>
    <x v="28"/>
    <m/>
    <s v="Lawton Railway &amp; Lighting Co"/>
  </r>
  <r>
    <x v="19"/>
    <x v="24"/>
    <x v="586"/>
    <x v="20"/>
    <m/>
    <s v="Okmulgee Interurban Railway Co"/>
  </r>
  <r>
    <x v="19"/>
    <x v="14"/>
    <x v="417"/>
    <x v="596"/>
    <m/>
    <m/>
  </r>
  <r>
    <x v="19"/>
    <x v="14"/>
    <x v="587"/>
    <x v="16"/>
    <m/>
    <m/>
  </r>
  <r>
    <x v="19"/>
    <x v="14"/>
    <x v="588"/>
    <x v="56"/>
    <m/>
    <m/>
  </r>
  <r>
    <x v="19"/>
    <x v="14"/>
    <x v="441"/>
    <x v="1876"/>
    <m/>
    <m/>
  </r>
  <r>
    <x v="19"/>
    <x v="14"/>
    <x v="589"/>
    <x v="1359"/>
    <m/>
    <m/>
  </r>
  <r>
    <x v="19"/>
    <x v="14"/>
    <x v="141"/>
    <x v="1877"/>
    <m/>
    <m/>
  </r>
  <r>
    <x v="19"/>
    <x v="14"/>
    <x v="500"/>
    <x v="1878"/>
    <m/>
    <m/>
  </r>
  <r>
    <x v="19"/>
    <x v="14"/>
    <x v="142"/>
    <x v="24"/>
    <m/>
    <s v="Fresno Interurban Ry. Co."/>
  </r>
  <r>
    <x v="19"/>
    <x v="14"/>
    <x v="142"/>
    <x v="1572"/>
    <m/>
    <s v="Fresno Traction Co."/>
  </r>
  <r>
    <x v="19"/>
    <x v="14"/>
    <x v="512"/>
    <x v="21"/>
    <m/>
    <m/>
  </r>
  <r>
    <x v="19"/>
    <x v="14"/>
    <x v="442"/>
    <x v="31"/>
    <m/>
    <m/>
  </r>
  <r>
    <x v="19"/>
    <x v="14"/>
    <x v="143"/>
    <x v="1879"/>
    <s v="Electric"/>
    <s v="Los Angeles Railway Corporation"/>
  </r>
  <r>
    <x v="19"/>
    <x v="14"/>
    <x v="143"/>
    <x v="1717"/>
    <m/>
    <s v="Montecito Railroad Co"/>
  </r>
  <r>
    <x v="19"/>
    <x v="14"/>
    <x v="143"/>
    <x v="1880"/>
    <s v="Electric"/>
    <s v=" PACIFIC ELECTRIC RAILWAY"/>
  </r>
  <r>
    <x v="19"/>
    <x v="14"/>
    <x v="145"/>
    <x v="1881"/>
    <m/>
    <m/>
  </r>
  <r>
    <x v="19"/>
    <x v="14"/>
    <x v="454"/>
    <x v="1882"/>
    <m/>
    <m/>
  </r>
  <r>
    <x v="19"/>
    <x v="14"/>
    <x v="146"/>
    <x v="1883"/>
    <m/>
    <m/>
  </r>
  <r>
    <x v="19"/>
    <x v="14"/>
    <x v="382"/>
    <x v="1884"/>
    <m/>
    <m/>
  </r>
  <r>
    <x v="19"/>
    <x v="14"/>
    <x v="269"/>
    <x v="7"/>
    <m/>
    <m/>
  </r>
  <r>
    <x v="19"/>
    <x v="14"/>
    <x v="152"/>
    <x v="1885"/>
    <m/>
    <s v="Pacific Gas &amp; electric Co"/>
  </r>
  <r>
    <x v="19"/>
    <x v="14"/>
    <x v="153"/>
    <x v="399"/>
    <m/>
    <s v="Los Angeles &amp; San Diego Beach Railway"/>
  </r>
  <r>
    <x v="19"/>
    <x v="14"/>
    <x v="153"/>
    <x v="587"/>
    <m/>
    <s v="Point Loma Railroad Co."/>
  </r>
  <r>
    <x v="19"/>
    <x v="14"/>
    <x v="153"/>
    <x v="1886"/>
    <m/>
    <s v="San Diego Electric Railway Co"/>
  </r>
  <r>
    <x v="19"/>
    <x v="14"/>
    <x v="153"/>
    <x v="1887"/>
    <m/>
    <s v="San Diego &amp; South Eastern Railway Co"/>
  </r>
  <r>
    <x v="19"/>
    <x v="14"/>
    <x v="154"/>
    <x v="56"/>
    <m/>
    <s v="California Midland R. R. Co."/>
  </r>
  <r>
    <x v="19"/>
    <x v="14"/>
    <x v="154"/>
    <x v="4"/>
    <m/>
    <s v="California Street Cable Railroad Co"/>
  </r>
  <r>
    <x v="19"/>
    <x v="14"/>
    <x v="154"/>
    <x v="1549"/>
    <m/>
    <s v="Central California Trac. Co"/>
  </r>
  <r>
    <x v="19"/>
    <x v="14"/>
    <x v="154"/>
    <x v="1210"/>
    <m/>
    <s v="Northwestern Pacific R. R.Co"/>
  </r>
  <r>
    <x v="19"/>
    <x v="14"/>
    <x v="154"/>
    <x v="1888"/>
    <m/>
    <s v="Ocean Shore R. R. Co."/>
  </r>
  <r>
    <x v="19"/>
    <x v="14"/>
    <x v="154"/>
    <x v="317"/>
    <m/>
    <s v="Southern Pacific Co."/>
  </r>
  <r>
    <x v="19"/>
    <x v="14"/>
    <x v="154"/>
    <x v="1889"/>
    <m/>
    <s v="United Railroads of San Fraansisco"/>
  </r>
  <r>
    <x v="19"/>
    <x v="14"/>
    <x v="155"/>
    <x v="1890"/>
    <m/>
    <s v="Peninsular Ry. Co"/>
  </r>
  <r>
    <x v="19"/>
    <x v="14"/>
    <x v="155"/>
    <x v="1891"/>
    <m/>
    <s v="SAN JOSE RAILROADS"/>
  </r>
  <r>
    <x v="19"/>
    <x v="14"/>
    <x v="156"/>
    <x v="45"/>
    <m/>
    <m/>
  </r>
  <r>
    <x v="19"/>
    <x v="14"/>
    <x v="157"/>
    <x v="1892"/>
    <m/>
    <m/>
  </r>
  <r>
    <x v="19"/>
    <x v="14"/>
    <x v="158"/>
    <x v="23"/>
    <m/>
    <m/>
  </r>
  <r>
    <x v="19"/>
    <x v="14"/>
    <x v="590"/>
    <x v="1893"/>
    <m/>
    <m/>
  </r>
  <r>
    <x v="19"/>
    <x v="14"/>
    <x v="160"/>
    <x v="1894"/>
    <m/>
    <s v="Stockton Electric Railroad Co."/>
  </r>
  <r>
    <x v="19"/>
    <x v="14"/>
    <x v="160"/>
    <x v="26"/>
    <m/>
    <s v="Tlde Water Southern Ry Co."/>
  </r>
  <r>
    <x v="19"/>
    <x v="25"/>
    <x v="422"/>
    <x v="16"/>
    <m/>
    <s v="Aberdeen Railway Co."/>
  </r>
  <r>
    <x v="19"/>
    <x v="25"/>
    <x v="418"/>
    <x v="19"/>
    <m/>
    <s v="Chicago, Burlington &amp; Quincy Railroad Co."/>
  </r>
  <r>
    <x v="19"/>
    <x v="25"/>
    <x v="402"/>
    <x v="23"/>
    <m/>
    <s v="Sioux Falls Traction System."/>
  </r>
  <r>
    <x v="19"/>
    <x v="15"/>
    <x v="162"/>
    <x v="324"/>
    <m/>
    <m/>
  </r>
  <r>
    <x v="19"/>
    <x v="15"/>
    <x v="163"/>
    <x v="1895"/>
    <m/>
    <m/>
  </r>
  <r>
    <x v="19"/>
    <x v="15"/>
    <x v="164"/>
    <x v="25"/>
    <m/>
    <m/>
  </r>
  <r>
    <x v="19"/>
    <x v="15"/>
    <x v="167"/>
    <x v="23"/>
    <m/>
    <m/>
  </r>
  <r>
    <x v="19"/>
    <x v="15"/>
    <x v="168"/>
    <x v="28"/>
    <m/>
    <m/>
  </r>
  <r>
    <x v="19"/>
    <x v="15"/>
    <x v="169"/>
    <x v="1896"/>
    <m/>
    <m/>
  </r>
  <r>
    <x v="19"/>
    <x v="15"/>
    <x v="170"/>
    <x v="1897"/>
    <m/>
    <m/>
  </r>
  <r>
    <x v="19"/>
    <x v="15"/>
    <x v="171"/>
    <x v="241"/>
    <m/>
    <m/>
  </r>
  <r>
    <x v="19"/>
    <x v="22"/>
    <x v="526"/>
    <x v="126"/>
    <s v="Electric"/>
    <m/>
  </r>
  <r>
    <x v="19"/>
    <x v="22"/>
    <x v="471"/>
    <x v="72"/>
    <s v="Electric"/>
    <m/>
  </r>
  <r>
    <x v="19"/>
    <x v="22"/>
    <x v="271"/>
    <x v="68"/>
    <s v="Electric"/>
    <m/>
  </r>
  <r>
    <x v="19"/>
    <x v="22"/>
    <x v="403"/>
    <x v="808"/>
    <s v="Electric"/>
    <m/>
  </r>
  <r>
    <x v="19"/>
    <x v="22"/>
    <x v="419"/>
    <x v="214"/>
    <s v="Electric"/>
    <m/>
  </r>
  <r>
    <x v="19"/>
    <x v="22"/>
    <x v="419"/>
    <x v="29"/>
    <s v="Gasoline"/>
    <m/>
  </r>
  <r>
    <x v="19"/>
    <x v="22"/>
    <x v="527"/>
    <x v="189"/>
    <s v="Electric"/>
    <m/>
  </r>
  <r>
    <x v="19"/>
    <x v="22"/>
    <x v="528"/>
    <x v="21"/>
    <s v="Electric"/>
    <m/>
  </r>
  <r>
    <x v="19"/>
    <x v="22"/>
    <x v="272"/>
    <x v="41"/>
    <s v="Electric"/>
    <m/>
  </r>
  <r>
    <x v="19"/>
    <x v="22"/>
    <x v="273"/>
    <x v="1898"/>
    <s v="Electric"/>
    <m/>
  </r>
  <r>
    <x v="19"/>
    <x v="22"/>
    <x v="488"/>
    <x v="34"/>
    <s v="Electric"/>
    <m/>
  </r>
  <r>
    <x v="19"/>
    <x v="22"/>
    <x v="275"/>
    <x v="1899"/>
    <s v="Electric"/>
    <m/>
  </r>
  <r>
    <x v="19"/>
    <x v="22"/>
    <x v="276"/>
    <x v="1900"/>
    <s v="Electric"/>
    <m/>
  </r>
  <r>
    <x v="19"/>
    <x v="22"/>
    <x v="278"/>
    <x v="1901"/>
    <s v="Electric"/>
    <m/>
  </r>
  <r>
    <x v="19"/>
    <x v="22"/>
    <x v="529"/>
    <x v="81"/>
    <s v="Electric"/>
    <m/>
  </r>
  <r>
    <x v="19"/>
    <x v="22"/>
    <x v="279"/>
    <x v="973"/>
    <s v="Electric"/>
    <m/>
  </r>
  <r>
    <x v="19"/>
    <x v="22"/>
    <x v="280"/>
    <x v="901"/>
    <s v="Electric"/>
    <m/>
  </r>
  <r>
    <x v="19"/>
    <x v="22"/>
    <x v="281"/>
    <x v="14"/>
    <s v="Electric"/>
    <m/>
  </r>
  <r>
    <x v="19"/>
    <x v="22"/>
    <x v="513"/>
    <x v="34"/>
    <s v="Electric"/>
    <m/>
  </r>
  <r>
    <x v="19"/>
    <x v="22"/>
    <x v="282"/>
    <x v="25"/>
    <s v="Electric"/>
    <m/>
  </r>
  <r>
    <x v="19"/>
    <x v="22"/>
    <x v="514"/>
    <x v="21"/>
    <s v="Electric"/>
    <m/>
  </r>
  <r>
    <x v="19"/>
    <x v="22"/>
    <x v="283"/>
    <x v="1902"/>
    <s v="Electric"/>
    <m/>
  </r>
  <r>
    <x v="19"/>
    <x v="22"/>
    <x v="443"/>
    <x v="23"/>
    <s v="Electric"/>
    <m/>
  </r>
  <r>
    <x v="19"/>
    <x v="22"/>
    <x v="501"/>
    <x v="21"/>
    <s v="Electric"/>
    <m/>
  </r>
  <r>
    <x v="19"/>
    <x v="22"/>
    <x v="516"/>
    <x v="7"/>
    <s v="Electric"/>
    <m/>
  </r>
  <r>
    <x v="19"/>
    <x v="13"/>
    <x v="367"/>
    <x v="50"/>
    <m/>
    <m/>
  </r>
  <r>
    <x v="19"/>
    <x v="13"/>
    <x v="288"/>
    <x v="36"/>
    <m/>
    <m/>
  </r>
  <r>
    <x v="19"/>
    <x v="13"/>
    <x v="289"/>
    <x v="31"/>
    <m/>
    <m/>
  </r>
  <r>
    <x v="19"/>
    <x v="13"/>
    <x v="138"/>
    <x v="1"/>
    <m/>
    <m/>
  </r>
  <r>
    <x v="19"/>
    <x v="13"/>
    <x v="534"/>
    <x v="144"/>
    <m/>
    <m/>
  </r>
  <r>
    <x v="19"/>
    <x v="13"/>
    <x v="139"/>
    <x v="754"/>
    <m/>
    <m/>
  </r>
  <r>
    <x v="19"/>
    <x v="13"/>
    <x v="404"/>
    <x v="1903"/>
    <m/>
    <m/>
  </r>
  <r>
    <x v="19"/>
    <x v="13"/>
    <x v="224"/>
    <x v="33"/>
    <m/>
    <m/>
  </r>
  <r>
    <x v="19"/>
    <x v="13"/>
    <x v="335"/>
    <x v="172"/>
    <m/>
    <m/>
  </r>
  <r>
    <x v="19"/>
    <x v="1"/>
    <x v="290"/>
    <x v="1904"/>
    <m/>
    <s v="Washington, Alexandria &amp; Mt. Vernon Electric Railway Co"/>
  </r>
  <r>
    <x v="19"/>
    <x v="1"/>
    <x v="336"/>
    <x v="1905"/>
    <m/>
    <s v="The Berkley Street Railway Co."/>
  </r>
  <r>
    <x v="19"/>
    <x v="1"/>
    <x v="291"/>
    <x v="8"/>
    <m/>
    <s v="Piedmont Improvement &amp; Construction Co"/>
  </r>
  <r>
    <x v="19"/>
    <x v="1"/>
    <x v="207"/>
    <x v="1906"/>
    <m/>
    <s v="Danville Street Car Co."/>
  </r>
  <r>
    <x v="19"/>
    <x v="1"/>
    <x v="292"/>
    <x v="1907"/>
    <m/>
    <s v="Hampton &amp; Old Point Railway Co."/>
  </r>
  <r>
    <x v="19"/>
    <x v="1"/>
    <x v="293"/>
    <x v="1908"/>
    <m/>
    <s v="Norfolk Street Railroad Co"/>
  </r>
  <r>
    <x v="19"/>
    <x v="1"/>
    <x v="293"/>
    <x v="339"/>
    <m/>
    <s v="Norfolk &amp; Ocean View Railroad Co."/>
  </r>
  <r>
    <x v="19"/>
    <x v="1"/>
    <x v="293"/>
    <x v="34"/>
    <m/>
    <s v="Norfolk &amp; Atlantic Terminal Co"/>
  </r>
  <r>
    <x v="19"/>
    <x v="1"/>
    <x v="18"/>
    <x v="1909"/>
    <m/>
    <s v="Lynchburg Traction &amp; Light Co."/>
  </r>
  <r>
    <x v="19"/>
    <x v="1"/>
    <x v="19"/>
    <x v="48"/>
    <m/>
    <s v="Petersburg Street Railway Co."/>
  </r>
  <r>
    <x v="19"/>
    <x v="1"/>
    <x v="337"/>
    <x v="1240"/>
    <m/>
    <s v="Portsmouth Street Railway Co."/>
  </r>
  <r>
    <x v="19"/>
    <x v="1"/>
    <x v="20"/>
    <x v="1910"/>
    <m/>
    <s v="Richmond Passenger &amp; Power Co."/>
  </r>
  <r>
    <x v="19"/>
    <x v="1"/>
    <x v="20"/>
    <x v="857"/>
    <m/>
    <s v="Richmond Traction Co."/>
  </r>
  <r>
    <x v="19"/>
    <x v="1"/>
    <x v="20"/>
    <x v="1058"/>
    <m/>
    <s v="Richmond and Petersburg Electric Railway Co."/>
  </r>
  <r>
    <x v="19"/>
    <x v="1"/>
    <x v="350"/>
    <x v="44"/>
    <m/>
    <s v="Radford Water Power Co."/>
  </r>
  <r>
    <x v="19"/>
    <x v="1"/>
    <x v="294"/>
    <x v="1752"/>
    <m/>
    <s v="Roanoke Street Railway Co."/>
  </r>
  <r>
    <x v="19"/>
    <x v="1"/>
    <x v="295"/>
    <x v="25"/>
    <m/>
    <s v="City Street Car Co."/>
  </r>
  <r>
    <x v="19"/>
    <x v="1"/>
    <x v="446"/>
    <x v="56"/>
    <m/>
    <s v="Tazewell Street Railway Co."/>
  </r>
  <r>
    <x v="19"/>
    <x v="16"/>
    <x v="422"/>
    <x v="144"/>
    <m/>
    <m/>
  </r>
  <r>
    <x v="19"/>
    <x v="16"/>
    <x v="490"/>
    <x v="82"/>
    <m/>
    <m/>
  </r>
  <r>
    <x v="19"/>
    <x v="16"/>
    <x v="423"/>
    <x v="1911"/>
    <m/>
    <m/>
  </r>
  <r>
    <x v="19"/>
    <x v="16"/>
    <x v="591"/>
    <x v="1912"/>
    <m/>
    <m/>
  </r>
  <r>
    <x v="19"/>
    <x v="16"/>
    <x v="172"/>
    <x v="167"/>
    <m/>
    <m/>
  </r>
  <r>
    <x v="19"/>
    <x v="16"/>
    <x v="502"/>
    <x v="9"/>
    <m/>
    <m/>
  </r>
  <r>
    <x v="19"/>
    <x v="16"/>
    <x v="296"/>
    <x v="28"/>
    <m/>
    <m/>
  </r>
  <r>
    <x v="19"/>
    <x v="16"/>
    <x v="542"/>
    <x v="1913"/>
    <m/>
    <m/>
  </r>
  <r>
    <x v="19"/>
    <x v="16"/>
    <x v="175"/>
    <x v="1914"/>
    <m/>
    <s v="Pacific Northeast Traction"/>
  </r>
  <r>
    <x v="19"/>
    <x v="16"/>
    <x v="175"/>
    <x v="1915"/>
    <m/>
    <s v="PugetSound Traction L&amp;P"/>
  </r>
  <r>
    <x v="19"/>
    <x v="16"/>
    <x v="175"/>
    <x v="655"/>
    <m/>
    <s v="Seattle Munic St.Ry."/>
  </r>
  <r>
    <x v="19"/>
    <x v="16"/>
    <x v="175"/>
    <x v="29"/>
    <m/>
    <s v="Seattle &amp; Rainer Valley Railway"/>
  </r>
  <r>
    <x v="19"/>
    <x v="16"/>
    <x v="176"/>
    <x v="1916"/>
    <m/>
    <s v="Spokane &amp; Inland"/>
  </r>
  <r>
    <x v="19"/>
    <x v="16"/>
    <x v="176"/>
    <x v="792"/>
    <m/>
    <s v="Washingtou Water"/>
  </r>
  <r>
    <x v="19"/>
    <x v="16"/>
    <x v="177"/>
    <x v="1917"/>
    <m/>
    <s v="Pacific Traction"/>
  </r>
  <r>
    <x v="19"/>
    <x v="16"/>
    <x v="177"/>
    <x v="1918"/>
    <m/>
    <s v="Puget Sound Elec. Ry."/>
  </r>
  <r>
    <x v="19"/>
    <x v="16"/>
    <x v="177"/>
    <x v="1919"/>
    <m/>
    <s v="Tacoma Ry. &amp; Pwr. Co."/>
  </r>
  <r>
    <x v="19"/>
    <x v="16"/>
    <x v="178"/>
    <x v="22"/>
    <m/>
    <m/>
  </r>
  <r>
    <x v="19"/>
    <x v="16"/>
    <x v="179"/>
    <x v="87"/>
    <m/>
    <m/>
  </r>
  <r>
    <x v="19"/>
    <x v="18"/>
    <x v="199"/>
    <x v="1920"/>
    <m/>
    <m/>
  </r>
  <r>
    <x v="19"/>
    <x v="18"/>
    <x v="186"/>
    <x v="68"/>
    <s v="Electric"/>
    <m/>
  </r>
  <r>
    <x v="19"/>
    <x v="18"/>
    <x v="187"/>
    <x v="905"/>
    <s v="Electric"/>
    <m/>
  </r>
  <r>
    <x v="19"/>
    <x v="18"/>
    <x v="474"/>
    <x v="28"/>
    <s v="Electric"/>
    <m/>
  </r>
  <r>
    <x v="19"/>
    <x v="18"/>
    <x v="491"/>
    <x v="416"/>
    <s v="Electric"/>
    <m/>
  </r>
  <r>
    <x v="19"/>
    <x v="18"/>
    <x v="188"/>
    <x v="29"/>
    <s v="Electric"/>
    <m/>
  </r>
  <r>
    <x v="19"/>
    <x v="18"/>
    <x v="189"/>
    <x v="1921"/>
    <s v="Electric"/>
    <m/>
  </r>
  <r>
    <x v="19"/>
    <x v="18"/>
    <x v="517"/>
    <x v="33"/>
    <m/>
    <m/>
  </r>
  <r>
    <x v="19"/>
    <x v="18"/>
    <x v="312"/>
    <x v="9"/>
    <m/>
    <s v="Green Bay Traction Co."/>
  </r>
  <r>
    <x v="19"/>
    <x v="18"/>
    <x v="447"/>
    <x v="50"/>
    <m/>
    <s v="Kenosha Electric Railway Co."/>
  </r>
  <r>
    <x v="19"/>
    <x v="18"/>
    <x v="313"/>
    <x v="1922"/>
    <m/>
    <m/>
  </r>
  <r>
    <x v="19"/>
    <x v="18"/>
    <x v="191"/>
    <x v="69"/>
    <s v="Electric"/>
    <m/>
  </r>
  <r>
    <x v="19"/>
    <x v="18"/>
    <x v="425"/>
    <x v="81"/>
    <m/>
    <s v="Maintowoc &amp; Northenern Traction Co."/>
  </r>
  <r>
    <x v="19"/>
    <x v="18"/>
    <x v="193"/>
    <x v="56"/>
    <s v="Electric"/>
    <m/>
  </r>
  <r>
    <x v="19"/>
    <x v="18"/>
    <x v="195"/>
    <x v="1923"/>
    <s v="Electric"/>
    <m/>
  </r>
  <r>
    <x v="19"/>
    <x v="18"/>
    <x v="197"/>
    <x v="293"/>
    <m/>
    <m/>
  </r>
  <r>
    <x v="19"/>
    <x v="18"/>
    <x v="405"/>
    <x v="1924"/>
    <m/>
    <m/>
  </r>
  <r>
    <x v="19"/>
    <x v="18"/>
    <x v="369"/>
    <x v="514"/>
    <m/>
    <m/>
  </r>
  <r>
    <x v="19"/>
    <x v="18"/>
    <x v="518"/>
    <x v="1925"/>
    <m/>
    <m/>
  </r>
  <r>
    <x v="20"/>
    <x v="5"/>
    <x v="592"/>
    <x v="573"/>
    <m/>
    <m/>
  </r>
  <r>
    <x v="20"/>
    <x v="5"/>
    <x v="44"/>
    <x v="1761"/>
    <m/>
    <m/>
  </r>
  <r>
    <x v="20"/>
    <x v="5"/>
    <x v="45"/>
    <x v="1762"/>
    <m/>
    <m/>
  </r>
  <r>
    <x v="20"/>
    <x v="5"/>
    <x v="543"/>
    <x v="17"/>
    <m/>
    <m/>
  </r>
  <r>
    <x v="20"/>
    <x v="5"/>
    <x v="47"/>
    <x v="571"/>
    <m/>
    <m/>
  </r>
  <r>
    <x v="20"/>
    <x v="5"/>
    <x v="48"/>
    <x v="1763"/>
    <m/>
    <m/>
  </r>
  <r>
    <x v="20"/>
    <x v="5"/>
    <x v="49"/>
    <x v="828"/>
    <m/>
    <m/>
  </r>
  <r>
    <x v="20"/>
    <x v="5"/>
    <x v="50"/>
    <x v="173"/>
    <m/>
    <m/>
  </r>
  <r>
    <x v="20"/>
    <x v="5"/>
    <x v="52"/>
    <x v="21"/>
    <m/>
    <m/>
  </r>
  <r>
    <x v="20"/>
    <x v="5"/>
    <x v="53"/>
    <x v="4"/>
    <m/>
    <m/>
  </r>
  <r>
    <x v="20"/>
    <x v="5"/>
    <x v="54"/>
    <x v="23"/>
    <m/>
    <m/>
  </r>
  <r>
    <x v="20"/>
    <x v="7"/>
    <x v="544"/>
    <x v="31"/>
    <m/>
    <s v="Central of Florida Ry"/>
  </r>
  <r>
    <x v="20"/>
    <x v="7"/>
    <x v="384"/>
    <x v="56"/>
    <m/>
    <s v="Fernandina Munic"/>
  </r>
  <r>
    <x v="20"/>
    <x v="7"/>
    <x v="68"/>
    <x v="1764"/>
    <m/>
    <s v="124 Jacksonville Traction Co"/>
  </r>
  <r>
    <x v="20"/>
    <x v="7"/>
    <x v="69"/>
    <x v="1765"/>
    <m/>
    <s v="The Key West Elec Co"/>
  </r>
  <r>
    <x v="20"/>
    <x v="7"/>
    <x v="499"/>
    <x v="31"/>
    <m/>
    <s v="Miami Traction Co"/>
  </r>
  <r>
    <x v="20"/>
    <x v="7"/>
    <x v="242"/>
    <x v="97"/>
    <m/>
    <s v="Pensacola Elec Co"/>
  </r>
  <r>
    <x v="20"/>
    <x v="7"/>
    <x v="456"/>
    <x v="41"/>
    <m/>
    <s v="St Johns Elec Co"/>
  </r>
  <r>
    <x v="20"/>
    <x v="7"/>
    <x v="535"/>
    <x v="1766"/>
    <m/>
    <s v="St. Petersburg gulf"/>
  </r>
  <r>
    <x v="20"/>
    <x v="7"/>
    <x v="70"/>
    <x v="1926"/>
    <m/>
    <s v="Tampa Elec Co"/>
  </r>
  <r>
    <x v="20"/>
    <x v="2"/>
    <x v="28"/>
    <x v="28"/>
    <s v="Electric"/>
    <m/>
  </r>
  <r>
    <x v="20"/>
    <x v="2"/>
    <x v="22"/>
    <x v="81"/>
    <s v="Electric"/>
    <m/>
  </r>
  <r>
    <x v="20"/>
    <x v="2"/>
    <x v="243"/>
    <x v="1927"/>
    <s v="Electric"/>
    <m/>
  </r>
  <r>
    <x v="20"/>
    <x v="2"/>
    <x v="23"/>
    <x v="382"/>
    <s v="Electric"/>
    <m/>
  </r>
  <r>
    <x v="20"/>
    <x v="2"/>
    <x v="29"/>
    <x v="21"/>
    <s v="Electric"/>
    <m/>
  </r>
  <r>
    <x v="20"/>
    <x v="2"/>
    <x v="164"/>
    <x v="255"/>
    <s v="Gasoline"/>
    <m/>
  </r>
  <r>
    <x v="20"/>
    <x v="2"/>
    <x v="244"/>
    <x v="1471"/>
    <s v="Electric"/>
    <m/>
  </r>
  <r>
    <x v="20"/>
    <x v="2"/>
    <x v="30"/>
    <x v="28"/>
    <s v="Horse"/>
    <m/>
  </r>
  <r>
    <x v="20"/>
    <x v="2"/>
    <x v="519"/>
    <x v="228"/>
    <s v="Gasoline"/>
    <m/>
  </r>
  <r>
    <x v="20"/>
    <x v="2"/>
    <x v="24"/>
    <x v="335"/>
    <s v="Electric"/>
    <m/>
  </r>
  <r>
    <x v="20"/>
    <x v="2"/>
    <x v="25"/>
    <x v="32"/>
    <s v="Electric"/>
    <m/>
  </r>
  <r>
    <x v="20"/>
    <x v="2"/>
    <x v="545"/>
    <x v="1928"/>
    <s v="Gasoline"/>
    <m/>
  </r>
  <r>
    <x v="20"/>
    <x v="2"/>
    <x v="26"/>
    <x v="1768"/>
    <s v="Electric"/>
    <m/>
  </r>
  <r>
    <x v="20"/>
    <x v="2"/>
    <x v="359"/>
    <x v="31"/>
    <s v="Electric"/>
    <m/>
  </r>
  <r>
    <x v="20"/>
    <x v="2"/>
    <x v="546"/>
    <x v="41"/>
    <s v="Electric"/>
    <m/>
  </r>
  <r>
    <x v="20"/>
    <x v="19"/>
    <x v="200"/>
    <x v="1929"/>
    <m/>
    <m/>
  </r>
  <r>
    <x v="20"/>
    <x v="19"/>
    <x v="297"/>
    <x v="569"/>
    <m/>
    <m/>
  </r>
  <r>
    <x v="20"/>
    <x v="19"/>
    <x v="201"/>
    <x v="1340"/>
    <m/>
    <m/>
  </r>
  <r>
    <x v="20"/>
    <x v="19"/>
    <x v="298"/>
    <x v="1930"/>
    <m/>
    <m/>
  </r>
  <r>
    <x v="20"/>
    <x v="19"/>
    <x v="209"/>
    <x v="46"/>
    <m/>
    <m/>
  </r>
  <r>
    <x v="20"/>
    <x v="19"/>
    <x v="314"/>
    <x v="1582"/>
    <m/>
    <m/>
  </r>
  <r>
    <x v="20"/>
    <x v="19"/>
    <x v="282"/>
    <x v="1931"/>
    <m/>
    <m/>
  </r>
  <r>
    <x v="20"/>
    <x v="19"/>
    <x v="220"/>
    <x v="1932"/>
    <m/>
    <m/>
  </r>
  <r>
    <x v="20"/>
    <x v="17"/>
    <x v="180"/>
    <x v="1773"/>
    <s v="Electric"/>
    <s v="Union Traction Co"/>
  </r>
  <r>
    <x v="20"/>
    <x v="17"/>
    <x v="449"/>
    <x v="75"/>
    <s v="Electric"/>
    <s v="Indiana Utilities Co. "/>
  </r>
  <r>
    <x v="20"/>
    <x v="17"/>
    <x v="547"/>
    <x v="430"/>
    <s v="Electric"/>
    <s v="Beech Grove Traction Co."/>
  </r>
  <r>
    <x v="20"/>
    <x v="17"/>
    <x v="466"/>
    <x v="1774"/>
    <s v="Electric"/>
    <s v="Marion, Bluffton &amp; Eastern Traction Co"/>
  </r>
  <r>
    <x v="20"/>
    <x v="17"/>
    <x v="466"/>
    <x v="24"/>
    <s v="Electric"/>
    <s v="Bluffton, Geneva &amp; Celina Traction Co."/>
  </r>
  <r>
    <x v="20"/>
    <x v="17"/>
    <x v="244"/>
    <x v="25"/>
    <s v="Electric"/>
    <s v="Central Indiana Lighting Co. "/>
  </r>
  <r>
    <x v="20"/>
    <x v="17"/>
    <x v="548"/>
    <x v="54"/>
    <s v="Electric"/>
    <s v="Gary &amp; Southern Traction Co. "/>
  </r>
  <r>
    <x v="20"/>
    <x v="17"/>
    <x v="208"/>
    <x v="1082"/>
    <s v="Electric"/>
    <s v="The Fort Wayne &amp; Springfield Railway Co"/>
  </r>
  <r>
    <x v="20"/>
    <x v="17"/>
    <x v="503"/>
    <x v="33"/>
    <s v="Electric"/>
    <s v="St. Joseph Valley Traction Co."/>
  </r>
  <r>
    <x v="20"/>
    <x v="17"/>
    <x v="181"/>
    <x v="1775"/>
    <s v="Electric"/>
    <s v="Public Utilities Co. of Evansville"/>
  </r>
  <r>
    <x v="20"/>
    <x v="17"/>
    <x v="181"/>
    <x v="1776"/>
    <s v="Electric"/>
    <s v="Evansville &amp; Ohio Valley Railway Co. "/>
  </r>
  <r>
    <x v="20"/>
    <x v="17"/>
    <x v="181"/>
    <x v="1933"/>
    <s v="Electric"/>
    <s v="Evansville Suburban &amp; Newburg Railway Co."/>
  </r>
  <r>
    <x v="20"/>
    <x v="17"/>
    <x v="182"/>
    <x v="1340"/>
    <s v="Electric"/>
    <s v="Fort Wayne &amp; Northern Indiana Co. (1913),"/>
  </r>
  <r>
    <x v="20"/>
    <x v="17"/>
    <x v="492"/>
    <x v="1665"/>
    <s v="Electric"/>
    <s v="French Lick &amp; West Baden Hallway Co"/>
  </r>
  <r>
    <x v="20"/>
    <x v="17"/>
    <x v="493"/>
    <x v="1778"/>
    <s v="Electric"/>
    <s v="Gary &amp; Interurban Railroad Co."/>
  </r>
  <r>
    <x v="20"/>
    <x v="17"/>
    <x v="549"/>
    <x v="25"/>
    <s v="Electric"/>
    <s v="Gary &amp; Hobart Traction Co."/>
  </r>
  <r>
    <x v="20"/>
    <x v="17"/>
    <x v="99"/>
    <x v="51"/>
    <s v="Electric"/>
    <s v="The Cincinnati, Bluffton &amp; Chicago Railroad Co."/>
  </r>
  <r>
    <x v="20"/>
    <x v="17"/>
    <x v="183"/>
    <x v="424"/>
    <s v="Electric"/>
    <s v="Indianapolis Traction &amp; Terminal Co. "/>
  </r>
  <r>
    <x v="20"/>
    <x v="17"/>
    <x v="183"/>
    <x v="321"/>
    <s v="Electric"/>
    <s v="Indianapolis, Columbus &amp; Southern Traction Co. "/>
  </r>
  <r>
    <x v="20"/>
    <x v="17"/>
    <x v="183"/>
    <x v="1050"/>
    <s v="Electric"/>
    <s v="The Indianapolis &amp; Cincinnati Traction Co"/>
  </r>
  <r>
    <x v="20"/>
    <x v="17"/>
    <x v="467"/>
    <x v="290"/>
    <s v="Electric"/>
    <s v="Toledo &amp; Chicago Interurban Railway Co."/>
  </r>
  <r>
    <x v="20"/>
    <x v="17"/>
    <x v="305"/>
    <x v="321"/>
    <s v="Electric"/>
    <s v="Kokomo, Marion &amp; Western Traction Co. "/>
  </r>
  <r>
    <x v="20"/>
    <x v="17"/>
    <x v="468"/>
    <x v="41"/>
    <s v="Electric"/>
    <s v="Lebanon-Thornton Traction"/>
  </r>
  <r>
    <x v="20"/>
    <x v="17"/>
    <x v="191"/>
    <x v="8"/>
    <s v="Electric"/>
    <s v="Madison Light &amp; Railway Co."/>
  </r>
  <r>
    <x v="20"/>
    <x v="17"/>
    <x v="311"/>
    <x v="159"/>
    <s v="Electric"/>
    <s v="Louisville &amp; Northern Railway &amp; Lighting Co."/>
  </r>
  <r>
    <x v="20"/>
    <x v="17"/>
    <x v="226"/>
    <x v="11"/>
    <s v="Electric"/>
    <s v="Muncie &amp; Portland Traction Co"/>
  </r>
  <r>
    <x v="20"/>
    <x v="17"/>
    <x v="20"/>
    <x v="1582"/>
    <s v="Electric"/>
    <s v="Terre Haute, Indianapolis &amp; Eastern Traction Co."/>
  </r>
  <r>
    <x v="20"/>
    <x v="17"/>
    <x v="550"/>
    <x v="1361"/>
    <s v="Electric"/>
    <s v="Indianapolis &amp; Louisville Traction Railway Co. "/>
  </r>
  <r>
    <x v="20"/>
    <x v="17"/>
    <x v="184"/>
    <x v="1076"/>
    <s v="Electric"/>
    <s v="Chicago, South Bend &amp; Northern Indiana Traction Co "/>
  </r>
  <r>
    <x v="20"/>
    <x v="17"/>
    <x v="184"/>
    <x v="166"/>
    <s v="Electric"/>
    <s v="Southern Michigan Railway Co"/>
  </r>
  <r>
    <x v="20"/>
    <x v="17"/>
    <x v="184"/>
    <x v="294"/>
    <s v="Electric"/>
    <s v="Chicago. Lake Shore &amp; South Bend Railway Co."/>
  </r>
  <r>
    <x v="20"/>
    <x v="17"/>
    <x v="316"/>
    <x v="48"/>
    <s v="Electric"/>
    <s v="Vincennes Traction Co"/>
  </r>
  <r>
    <x v="20"/>
    <x v="17"/>
    <x v="317"/>
    <x v="292"/>
    <s v="Electric"/>
    <s v="Washington Street Railway Co."/>
  </r>
  <r>
    <x v="20"/>
    <x v="17"/>
    <x v="504"/>
    <x v="416"/>
    <s v="Electric"/>
    <s v="Winona Interurban Railway Co"/>
  </r>
  <r>
    <x v="20"/>
    <x v="21"/>
    <x v="475"/>
    <x v="41"/>
    <m/>
    <m/>
  </r>
  <r>
    <x v="20"/>
    <x v="21"/>
    <x v="318"/>
    <x v="299"/>
    <m/>
    <m/>
  </r>
  <r>
    <x v="20"/>
    <x v="21"/>
    <x v="138"/>
    <x v="76"/>
    <m/>
    <m/>
  </r>
  <r>
    <x v="20"/>
    <x v="21"/>
    <x v="232"/>
    <x v="330"/>
    <m/>
    <m/>
  </r>
  <r>
    <x v="20"/>
    <x v="21"/>
    <x v="388"/>
    <x v="1779"/>
    <m/>
    <m/>
  </r>
  <r>
    <x v="20"/>
    <x v="21"/>
    <x v="551"/>
    <x v="1780"/>
    <m/>
    <m/>
  </r>
  <r>
    <x v="20"/>
    <x v="21"/>
    <x v="228"/>
    <x v="10"/>
    <m/>
    <m/>
  </r>
  <r>
    <x v="20"/>
    <x v="21"/>
    <x v="505"/>
    <x v="14"/>
    <m/>
    <m/>
  </r>
  <r>
    <x v="20"/>
    <x v="21"/>
    <x v="352"/>
    <x v="293"/>
    <m/>
    <m/>
  </r>
  <r>
    <x v="20"/>
    <x v="21"/>
    <x v="229"/>
    <x v="1934"/>
    <m/>
    <m/>
  </r>
  <r>
    <x v="20"/>
    <x v="21"/>
    <x v="389"/>
    <x v="1782"/>
    <m/>
    <m/>
  </r>
  <r>
    <x v="20"/>
    <x v="21"/>
    <x v="230"/>
    <x v="644"/>
    <m/>
    <m/>
  </r>
  <r>
    <x v="20"/>
    <x v="21"/>
    <x v="233"/>
    <x v="19"/>
    <m/>
    <m/>
  </r>
  <r>
    <x v="20"/>
    <x v="21"/>
    <x v="521"/>
    <x v="900"/>
    <m/>
    <m/>
  </r>
  <r>
    <x v="20"/>
    <x v="21"/>
    <x v="234"/>
    <x v="1734"/>
    <m/>
    <m/>
  </r>
  <r>
    <x v="20"/>
    <x v="21"/>
    <x v="235"/>
    <x v="31"/>
    <m/>
    <m/>
  </r>
  <r>
    <x v="20"/>
    <x v="21"/>
    <x v="319"/>
    <x v="36"/>
    <m/>
    <m/>
  </r>
  <r>
    <x v="20"/>
    <x v="21"/>
    <x v="390"/>
    <x v="54"/>
    <m/>
    <m/>
  </r>
  <r>
    <x v="20"/>
    <x v="21"/>
    <x v="237"/>
    <x v="45"/>
    <m/>
    <m/>
  </r>
  <r>
    <x v="20"/>
    <x v="21"/>
    <x v="231"/>
    <x v="561"/>
    <m/>
    <m/>
  </r>
  <r>
    <x v="20"/>
    <x v="21"/>
    <x v="320"/>
    <x v="20"/>
    <m/>
    <m/>
  </r>
  <r>
    <x v="20"/>
    <x v="21"/>
    <x v="238"/>
    <x v="574"/>
    <m/>
    <m/>
  </r>
  <r>
    <x v="20"/>
    <x v="4"/>
    <x v="37"/>
    <x v="34"/>
    <m/>
    <m/>
  </r>
  <r>
    <x v="20"/>
    <x v="4"/>
    <x v="429"/>
    <x v="1784"/>
    <m/>
    <m/>
  </r>
  <r>
    <x v="20"/>
    <x v="4"/>
    <x v="321"/>
    <x v="28"/>
    <m/>
    <m/>
  </r>
  <r>
    <x v="20"/>
    <x v="4"/>
    <x v="372"/>
    <x v="1935"/>
    <m/>
    <s v="KENTUCKY TRACTION &amp; TERMINAL Co"/>
  </r>
  <r>
    <x v="20"/>
    <x v="4"/>
    <x v="339"/>
    <x v="726"/>
    <s v="Electric"/>
    <s v="LOUISVILLE STREET RAILWAY SYSTEM"/>
  </r>
  <r>
    <x v="20"/>
    <x v="4"/>
    <x v="339"/>
    <x v="1936"/>
    <m/>
    <s v="LOUISVILLE &amp; INTERURBAN RAIL ROAD CO"/>
  </r>
  <r>
    <x v="20"/>
    <x v="4"/>
    <x v="340"/>
    <x v="34"/>
    <m/>
    <m/>
  </r>
  <r>
    <x v="20"/>
    <x v="4"/>
    <x v="341"/>
    <x v="54"/>
    <m/>
    <m/>
  </r>
  <r>
    <x v="20"/>
    <x v="4"/>
    <x v="342"/>
    <x v="534"/>
    <m/>
    <m/>
  </r>
  <r>
    <x v="20"/>
    <x v="4"/>
    <x v="457"/>
    <x v="20"/>
    <m/>
    <m/>
  </r>
  <r>
    <x v="20"/>
    <x v="10"/>
    <x v="290"/>
    <x v="16"/>
    <m/>
    <s v="Municipal Street Railway"/>
  </r>
  <r>
    <x v="20"/>
    <x v="10"/>
    <x v="552"/>
    <x v="6"/>
    <m/>
    <s v="South New Orleans Light &amp; Track Co."/>
  </r>
  <r>
    <x v="20"/>
    <x v="10"/>
    <x v="79"/>
    <x v="1672"/>
    <m/>
    <s v="Baton Rouge Electric Co."/>
  </r>
  <r>
    <x v="20"/>
    <x v="10"/>
    <x v="78"/>
    <x v="41"/>
    <m/>
    <s v="Lake Charles Railway, Light &amp; Water Works Co."/>
  </r>
  <r>
    <x v="20"/>
    <x v="10"/>
    <x v="553"/>
    <x v="343"/>
    <m/>
    <s v="St. Tammany &amp; New Orleans By. &amp; Ferry Co."/>
  </r>
  <r>
    <x v="20"/>
    <x v="10"/>
    <x v="458"/>
    <x v="41"/>
    <m/>
    <s v="Monroe St. Railway"/>
  </r>
  <r>
    <x v="20"/>
    <x v="10"/>
    <x v="554"/>
    <x v="1310"/>
    <m/>
    <s v="Southwestern Track &amp; Power Co."/>
  </r>
  <r>
    <x v="20"/>
    <x v="10"/>
    <x v="76"/>
    <x v="1937"/>
    <m/>
    <s v="New Orleans Railway &amp; Light Co."/>
  </r>
  <r>
    <x v="20"/>
    <x v="10"/>
    <x v="76"/>
    <x v="1787"/>
    <m/>
    <s v="Orleans-Kenner Electric Railway Co."/>
  </r>
  <r>
    <x v="20"/>
    <x v="10"/>
    <x v="77"/>
    <x v="277"/>
    <m/>
    <s v="Shreveport Railways Co."/>
  </r>
  <r>
    <x v="20"/>
    <x v="8"/>
    <x v="555"/>
    <x v="1788"/>
    <s v="Electric"/>
    <s v="The Maryland Elec. Rys. Co."/>
  </r>
  <r>
    <x v="20"/>
    <x v="8"/>
    <x v="73"/>
    <x v="1675"/>
    <s v="Electric"/>
    <s v="Baltimore &amp; Ohio Railroad Co."/>
  </r>
  <r>
    <x v="20"/>
    <x v="8"/>
    <x v="73"/>
    <x v="1789"/>
    <s v="Electric"/>
    <s v="Idlewylde Ry. Co."/>
  </r>
  <r>
    <x v="20"/>
    <x v="8"/>
    <x v="73"/>
    <x v="17"/>
    <s v="Electric"/>
    <s v="The Lorraine Electric Railway"/>
  </r>
  <r>
    <x v="20"/>
    <x v="8"/>
    <x v="73"/>
    <x v="1790"/>
    <s v="Electric"/>
    <s v="The United Railways &amp; Electric Co. of Baltimore"/>
  </r>
  <r>
    <x v="20"/>
    <x v="8"/>
    <x v="73"/>
    <x v="1791"/>
    <s v="Electric"/>
    <s v="Washington, Baltimore &amp; Annapolis Electric Railroad Co."/>
  </r>
  <r>
    <x v="20"/>
    <x v="8"/>
    <x v="391"/>
    <x v="40"/>
    <s v="Electric"/>
    <s v="The Baltimore &amp; Bel Air Electric Railway Co"/>
  </r>
  <r>
    <x v="20"/>
    <x v="8"/>
    <x v="75"/>
    <x v="48"/>
    <s v="Electric"/>
    <s v="Cumberland Electric Railway Co"/>
  </r>
  <r>
    <x v="20"/>
    <x v="8"/>
    <x v="75"/>
    <x v="29"/>
    <s v="Electric"/>
    <s v="Cumberland &amp; Westernport Electric Railway Co."/>
  </r>
  <r>
    <x v="20"/>
    <x v="8"/>
    <x v="247"/>
    <x v="441"/>
    <s v="Electric"/>
    <s v="Hagerstown &amp; Frederick Railway Co."/>
  </r>
  <r>
    <x v="20"/>
    <x v="8"/>
    <x v="450"/>
    <x v="8"/>
    <s v="Electric"/>
    <s v="Kensington Ry. Co."/>
  </r>
  <r>
    <x v="20"/>
    <x v="8"/>
    <x v="556"/>
    <x v="40"/>
    <s v="Electric"/>
    <s v="Towson &amp; Cockeysville Electric Railway. Co."/>
  </r>
  <r>
    <x v="20"/>
    <x v="9"/>
    <x v="32"/>
    <x v="1792"/>
    <m/>
    <m/>
  </r>
  <r>
    <x v="20"/>
    <x v="9"/>
    <x v="32"/>
    <x v="440"/>
    <m/>
    <m/>
  </r>
  <r>
    <x v="20"/>
    <x v="9"/>
    <x v="32"/>
    <x v="1938"/>
    <m/>
    <m/>
  </r>
  <r>
    <x v="20"/>
    <x v="9"/>
    <x v="32"/>
    <x v="1939"/>
    <m/>
    <m/>
  </r>
  <r>
    <x v="20"/>
    <x v="9"/>
    <x v="32"/>
    <x v="1940"/>
    <m/>
    <m/>
  </r>
  <r>
    <x v="20"/>
    <x v="9"/>
    <x v="32"/>
    <x v="1240"/>
    <m/>
    <m/>
  </r>
  <r>
    <x v="20"/>
    <x v="9"/>
    <x v="32"/>
    <x v="1941"/>
    <m/>
    <m/>
  </r>
  <r>
    <x v="20"/>
    <x v="9"/>
    <x v="32"/>
    <x v="1942"/>
    <m/>
    <m/>
  </r>
  <r>
    <x v="20"/>
    <x v="9"/>
    <x v="32"/>
    <x v="159"/>
    <m/>
    <m/>
  </r>
  <r>
    <x v="20"/>
    <x v="9"/>
    <x v="32"/>
    <x v="1943"/>
    <m/>
    <m/>
  </r>
  <r>
    <x v="20"/>
    <x v="9"/>
    <x v="32"/>
    <x v="1800"/>
    <m/>
    <m/>
  </r>
  <r>
    <x v="20"/>
    <x v="9"/>
    <x v="32"/>
    <x v="1484"/>
    <m/>
    <m/>
  </r>
  <r>
    <x v="20"/>
    <x v="9"/>
    <x v="32"/>
    <x v="28"/>
    <m/>
    <m/>
  </r>
  <r>
    <x v="20"/>
    <x v="9"/>
    <x v="32"/>
    <x v="54"/>
    <m/>
    <m/>
  </r>
  <r>
    <x v="20"/>
    <x v="9"/>
    <x v="32"/>
    <x v="28"/>
    <m/>
    <m/>
  </r>
  <r>
    <x v="20"/>
    <x v="9"/>
    <x v="32"/>
    <x v="1944"/>
    <m/>
    <m/>
  </r>
  <r>
    <x v="20"/>
    <x v="9"/>
    <x v="32"/>
    <x v="1945"/>
    <m/>
    <m/>
  </r>
  <r>
    <x v="20"/>
    <x v="9"/>
    <x v="32"/>
    <x v="1803"/>
    <m/>
    <m/>
  </r>
  <r>
    <x v="20"/>
    <x v="9"/>
    <x v="32"/>
    <x v="28"/>
    <m/>
    <m/>
  </r>
  <r>
    <x v="20"/>
    <x v="9"/>
    <x v="32"/>
    <x v="1368"/>
    <m/>
    <m/>
  </r>
  <r>
    <x v="20"/>
    <x v="9"/>
    <x v="32"/>
    <x v="60"/>
    <m/>
    <m/>
  </r>
  <r>
    <x v="20"/>
    <x v="9"/>
    <x v="32"/>
    <x v="10"/>
    <m/>
    <m/>
  </r>
  <r>
    <x v="20"/>
    <x v="9"/>
    <x v="32"/>
    <x v="1946"/>
    <m/>
    <m/>
  </r>
  <r>
    <x v="20"/>
    <x v="9"/>
    <x v="32"/>
    <x v="1805"/>
    <m/>
    <m/>
  </r>
  <r>
    <x v="20"/>
    <x v="3"/>
    <x v="32"/>
    <x v="28"/>
    <m/>
    <s v="Hannibal Railway Co."/>
  </r>
  <r>
    <x v="20"/>
    <x v="3"/>
    <x v="33"/>
    <x v="1947"/>
    <m/>
    <s v="Kansas City Railway &amp; Light Co."/>
  </r>
  <r>
    <x v="20"/>
    <x v="3"/>
    <x v="33"/>
    <x v="67"/>
    <m/>
    <s v="The Missouri &amp; Kansas Internrban Railway Co."/>
  </r>
  <r>
    <x v="20"/>
    <x v="3"/>
    <x v="33"/>
    <x v="255"/>
    <m/>
    <s v="Blue Valley Railway."/>
  </r>
  <r>
    <x v="20"/>
    <x v="3"/>
    <x v="33"/>
    <x v="1807"/>
    <m/>
    <s v="Kansas City, Clay County &amp; St. Joseph Railway Co."/>
  </r>
  <r>
    <x v="20"/>
    <x v="3"/>
    <x v="33"/>
    <x v="41"/>
    <m/>
    <s v="Union Depot Bridge A Ter­ m in a l Co."/>
  </r>
  <r>
    <x v="20"/>
    <x v="3"/>
    <x v="344"/>
    <x v="1948"/>
    <m/>
    <m/>
  </r>
  <r>
    <x v="20"/>
    <x v="3"/>
    <x v="323"/>
    <x v="1684"/>
    <m/>
    <s v="St Joseph Railway, Light, Heat &amp; Power Co."/>
  </r>
  <r>
    <x v="20"/>
    <x v="3"/>
    <x v="324"/>
    <x v="704"/>
    <m/>
    <s v="Southwest Missouri Electric Railway Co"/>
  </r>
  <r>
    <x v="20"/>
    <x v="3"/>
    <x v="250"/>
    <x v="33"/>
    <m/>
    <s v="CITY LIGHT &amp; TRACTION CO."/>
  </r>
  <r>
    <x v="20"/>
    <x v="3"/>
    <x v="224"/>
    <x v="1334"/>
    <m/>
    <s v="Springfield Traction Co."/>
  </r>
  <r>
    <x v="20"/>
    <x v="3"/>
    <x v="325"/>
    <x v="31"/>
    <m/>
    <s v="Cape Girardeau &amp; Jackson Railroad Co."/>
  </r>
  <r>
    <x v="20"/>
    <x v="3"/>
    <x v="361"/>
    <x v="1809"/>
    <m/>
    <s v="Carrollton Electric Railway Co."/>
  </r>
  <r>
    <x v="20"/>
    <x v="3"/>
    <x v="373"/>
    <x v="41"/>
    <m/>
    <s v="St. Francis County Electric Railroad Co."/>
  </r>
  <r>
    <x v="20"/>
    <x v="3"/>
    <x v="393"/>
    <x v="31"/>
    <m/>
    <s v="The FortScottANevadaLt.( Ht.,Wtr. A Pwr. Co."/>
  </r>
  <r>
    <x v="20"/>
    <x v="3"/>
    <x v="478"/>
    <x v="31"/>
    <m/>
    <s v="Cassville &amp; W’estern Railway Co."/>
  </r>
  <r>
    <x v="20"/>
    <x v="3"/>
    <x v="538"/>
    <x v="16"/>
    <m/>
    <s v="JEFFERSON CITY &amp; BRIDGE TRANSIT CO"/>
  </r>
  <r>
    <x v="20"/>
    <x v="3"/>
    <x v="557"/>
    <x v="28"/>
    <m/>
    <s v="Granct View R. R. Co"/>
  </r>
  <r>
    <x v="20"/>
    <x v="26"/>
    <x v="432"/>
    <x v="17"/>
    <m/>
    <s v="Capitol Car Line"/>
  </r>
  <r>
    <x v="20"/>
    <x v="26"/>
    <x v="558"/>
    <x v="31"/>
    <m/>
    <s v="Northwestern Traction. Co"/>
  </r>
  <r>
    <x v="20"/>
    <x v="26"/>
    <x v="433"/>
    <x v="1949"/>
    <m/>
    <s v="Fargo &amp; Moorhead Street Railway Co."/>
  </r>
  <r>
    <x v="20"/>
    <x v="26"/>
    <x v="480"/>
    <x v="48"/>
    <m/>
    <s v="Grand Forks Street Railway Co"/>
  </r>
  <r>
    <x v="20"/>
    <x v="26"/>
    <x v="539"/>
    <x v="17"/>
    <m/>
    <s v="Valley City Street &amp; Interurhan Ry. Co"/>
  </r>
  <r>
    <x v="20"/>
    <x v="11"/>
    <x v="28"/>
    <x v="1811"/>
    <s v="Electric"/>
    <s v="Albany Southern R.R Co. "/>
  </r>
  <r>
    <x v="20"/>
    <x v="11"/>
    <x v="28"/>
    <x v="1950"/>
    <s v="Electric"/>
    <s v="United Traction Co. "/>
  </r>
  <r>
    <x v="20"/>
    <x v="11"/>
    <x v="560"/>
    <x v="1857"/>
    <s v="Electric"/>
    <s v="St. Lawrence International Elec. R.R. &amp; Land Co. "/>
  </r>
  <r>
    <x v="20"/>
    <x v="11"/>
    <x v="82"/>
    <x v="21"/>
    <s v="Electric"/>
    <s v="Babtlon R.R. Co. "/>
  </r>
  <r>
    <x v="20"/>
    <x v="11"/>
    <x v="561"/>
    <x v="23"/>
    <s v="Electric"/>
    <s v="Eastern New York R. R. Co. "/>
  </r>
  <r>
    <x v="20"/>
    <x v="11"/>
    <x v="562"/>
    <x v="35"/>
    <s v="Electric"/>
    <s v="Batavia Traction Co. "/>
  </r>
  <r>
    <x v="20"/>
    <x v="11"/>
    <x v="563"/>
    <x v="50"/>
    <s v="Electric"/>
    <s v="Fishkill Electric Ry. Co. "/>
  </r>
  <r>
    <x v="20"/>
    <x v="11"/>
    <x v="563"/>
    <x v="1814"/>
    <s v="Electric"/>
    <s v="Mt. Beacon-on-Hudson Hotel Co."/>
  </r>
  <r>
    <x v="20"/>
    <x v="11"/>
    <x v="83"/>
    <x v="1815"/>
    <s v="Electric"/>
    <s v="Binghamton Railway Co. "/>
  </r>
  <r>
    <x v="20"/>
    <x v="11"/>
    <x v="564"/>
    <x v="5"/>
    <s v="Electric"/>
    <s v="Buffalo &amp; Depew Ry. Co."/>
  </r>
  <r>
    <x v="20"/>
    <x v="11"/>
    <x v="564"/>
    <x v="769"/>
    <s v="Electric"/>
    <s v="Buffalo &amp; Lackawanna Trac. Co."/>
  </r>
  <r>
    <x v="20"/>
    <x v="11"/>
    <x v="564"/>
    <x v="1816"/>
    <s v="Electric"/>
    <s v="Buffalo &amp; Lake Erie Trac. Co. "/>
  </r>
  <r>
    <x v="20"/>
    <x v="11"/>
    <x v="564"/>
    <x v="1403"/>
    <s v="Electric"/>
    <s v="The Buffalo Southern Ry. Co."/>
  </r>
  <r>
    <x v="20"/>
    <x v="11"/>
    <x v="564"/>
    <x v="1951"/>
    <s v="Electric"/>
    <s v="International Railway Co. "/>
  </r>
  <r>
    <x v="20"/>
    <x v="11"/>
    <x v="86"/>
    <x v="20"/>
    <s v="Electric"/>
    <s v="Ontario Light &amp; Trac. Co."/>
  </r>
  <r>
    <x v="20"/>
    <x v="11"/>
    <x v="260"/>
    <x v="1952"/>
    <s v="Electric"/>
    <s v="Cohoes Ry. Co."/>
  </r>
  <r>
    <x v="20"/>
    <x v="11"/>
    <x v="565"/>
    <x v="1819"/>
    <s v="Electric"/>
    <s v="Southern New York Pwr. &amp; Ry. Corpn."/>
  </r>
  <r>
    <x v="20"/>
    <x v="11"/>
    <x v="346"/>
    <x v="394"/>
    <s v="Electric"/>
    <s v="Corning &amp; Painted Post St. Ry. "/>
  </r>
  <r>
    <x v="20"/>
    <x v="11"/>
    <x v="88"/>
    <x v="1405"/>
    <s v="Electric"/>
    <s v="The Cortland County Traction Co. "/>
  </r>
  <r>
    <x v="20"/>
    <x v="11"/>
    <x v="566"/>
    <x v="18"/>
    <s v="Electric"/>
    <s v="Elimira, Corning &amp; Waverly R. R."/>
  </r>
  <r>
    <x v="20"/>
    <x v="11"/>
    <x v="566"/>
    <x v="1953"/>
    <s v="Electric"/>
    <s v="Elimira Wtr. Lt. &amp; R. R. Co."/>
  </r>
  <r>
    <x v="20"/>
    <x v="11"/>
    <x v="211"/>
    <x v="17"/>
    <s v="Electric"/>
    <s v="Great South Bay Ferry Co. "/>
  </r>
  <r>
    <x v="20"/>
    <x v="11"/>
    <x v="463"/>
    <x v="485"/>
    <s v="Electric"/>
    <s v="The Glen Cove R. R. Co."/>
  </r>
  <r>
    <x v="20"/>
    <x v="11"/>
    <x v="567"/>
    <x v="1954"/>
    <s v="Electric"/>
    <s v="Hudson Valley Ry. Co. "/>
  </r>
  <r>
    <x v="20"/>
    <x v="11"/>
    <x v="96"/>
    <x v="31"/>
    <s v="Electric"/>
    <s v="Adirondack Lakes Trac. Co."/>
  </r>
  <r>
    <x v="20"/>
    <x v="11"/>
    <x v="96"/>
    <x v="1299"/>
    <s v="Electric"/>
    <s v="Fonda, Johnstown &amp; Gloversville R.R."/>
  </r>
  <r>
    <x v="20"/>
    <x v="11"/>
    <x v="415"/>
    <x v="1823"/>
    <s v="Electric"/>
    <s v="The New York &amp; Long Island Trac. Co. "/>
  </r>
  <r>
    <x v="20"/>
    <x v="11"/>
    <x v="568"/>
    <x v="50"/>
    <s v="Electric"/>
    <s v="Hoosick Fals R.R. Co. "/>
  </r>
  <r>
    <x v="20"/>
    <x v="11"/>
    <x v="569"/>
    <x v="379"/>
    <s v="Electric"/>
    <s v="Hornell Trac. Co. "/>
  </r>
  <r>
    <x v="20"/>
    <x v="11"/>
    <x v="99"/>
    <x v="1599"/>
    <s v="Electric"/>
    <s v="Huntington R. R. Co."/>
  </r>
  <r>
    <x v="20"/>
    <x v="11"/>
    <x v="100"/>
    <x v="16"/>
    <s v="Electric"/>
    <s v="Central New York Southern Railroad Corpn."/>
  </r>
  <r>
    <x v="20"/>
    <x v="11"/>
    <x v="100"/>
    <x v="1825"/>
    <s v="Electric"/>
    <s v="Ithaca Traction Corpn."/>
  </r>
  <r>
    <x v="20"/>
    <x v="11"/>
    <x v="101"/>
    <x v="1123"/>
    <s v="Electric"/>
    <s v="Chautauqa"/>
  </r>
  <r>
    <x v="20"/>
    <x v="11"/>
    <x v="101"/>
    <x v="1826"/>
    <s v="Electric"/>
    <s v="Jamestown St. Ry. Co."/>
  </r>
  <r>
    <x v="20"/>
    <x v="11"/>
    <x v="101"/>
    <x v="347"/>
    <s v="Electric"/>
    <s v="Jamestown, Westfield &amp; Northwestern R. R. Co."/>
  </r>
  <r>
    <x v="20"/>
    <x v="11"/>
    <x v="570"/>
    <x v="1955"/>
    <s v="Electric"/>
    <s v="Kingston Consolidated R. R. Co."/>
  </r>
  <r>
    <x v="20"/>
    <x v="11"/>
    <x v="107"/>
    <x v="536"/>
    <s v="Electric"/>
    <s v="The Wallkill Transit Co. "/>
  </r>
  <r>
    <x v="20"/>
    <x v="11"/>
    <x v="572"/>
    <x v="1828"/>
    <s v="Electric"/>
    <s v="Westchester Elec. R. R. Co."/>
  </r>
  <r>
    <x v="20"/>
    <x v="11"/>
    <x v="109"/>
    <x v="73"/>
    <s v="Electric"/>
    <s v="Orange County Traction Co. "/>
  </r>
  <r>
    <x v="20"/>
    <x v="11"/>
    <x v="332"/>
    <x v="614"/>
    <s v="Electric"/>
    <s v="New Paltz, Highland &amp; Poughkeepsie Traction Co."/>
  </r>
  <r>
    <x v="20"/>
    <x v="11"/>
    <x v="573"/>
    <x v="626"/>
    <s v="Electric"/>
    <s v="Bridge Operating Co. "/>
  </r>
  <r>
    <x v="20"/>
    <x v="11"/>
    <x v="573"/>
    <x v="1956"/>
    <s v="Electric"/>
    <s v="Brooklyn Rapid Transit Co. "/>
  </r>
  <r>
    <x v="20"/>
    <x v="11"/>
    <x v="573"/>
    <x v="28"/>
    <s v="Electric"/>
    <s v="Bush Terminal R. R. Co."/>
  </r>
  <r>
    <x v="20"/>
    <x v="11"/>
    <x v="573"/>
    <x v="1957"/>
    <s v="Electric"/>
    <s v="The Coney Island &amp; Brooklyn R. R. Co. "/>
  </r>
  <r>
    <x v="20"/>
    <x v="11"/>
    <x v="573"/>
    <x v="19"/>
    <s v="Electric"/>
    <s v="Manhattan Bridge Three-Cent Line."/>
  </r>
  <r>
    <x v="20"/>
    <x v="11"/>
    <x v="573"/>
    <x v="1958"/>
    <s v="Electric"/>
    <s v="The Marine Ry. Co. "/>
  </r>
  <r>
    <x v="20"/>
    <x v="11"/>
    <x v="573"/>
    <x v="20"/>
    <s v="Electric"/>
    <s v="Van Brunt St. &amp; Erie Basin R. R. Co."/>
  </r>
  <r>
    <x v="20"/>
    <x v="11"/>
    <x v="574"/>
    <x v="1831"/>
    <s v="Electric"/>
    <s v="Pelham Park &amp; City Island Ry., Inc."/>
  </r>
  <r>
    <x v="20"/>
    <x v="11"/>
    <x v="574"/>
    <x v="1832"/>
    <s v="Electric"/>
    <s v="Union Ry. Co."/>
  </r>
  <r>
    <x v="20"/>
    <x v="11"/>
    <x v="575"/>
    <x v="1833"/>
    <s v="Electric"/>
    <s v="Belt Line Ry. Corpn."/>
  </r>
  <r>
    <x v="20"/>
    <x v="11"/>
    <x v="575"/>
    <x v="1959"/>
    <s v="Electric"/>
    <s v="The Brooklyn &amp; North River R. R. Co."/>
  </r>
  <r>
    <x v="20"/>
    <x v="11"/>
    <x v="575"/>
    <x v="1835"/>
    <s v="Electric"/>
    <s v="Dry Dock, East Broadway &amp; battery R. R. Co. "/>
  </r>
  <r>
    <x v="20"/>
    <x v="11"/>
    <x v="575"/>
    <x v="1836"/>
    <s v="Electric"/>
    <s v="The Forty-Second St., Manhattanville &amp; St. Nicholas Ave. Ry. Co. "/>
  </r>
  <r>
    <x v="20"/>
    <x v="11"/>
    <x v="575"/>
    <x v="1837"/>
    <s v="Electric"/>
    <s v="Hudson &amp; Manhattan R. R. Co. "/>
  </r>
  <r>
    <x v="20"/>
    <x v="11"/>
    <x v="575"/>
    <x v="1960"/>
    <s v="Electric"/>
    <s v="Interborough Rapid Transit Co."/>
  </r>
  <r>
    <x v="20"/>
    <x v="11"/>
    <x v="575"/>
    <x v="67"/>
    <s v="Electric"/>
    <s v="Manhattan &amp; Queens Trac. Corpn."/>
  </r>
  <r>
    <x v="20"/>
    <x v="11"/>
    <x v="575"/>
    <x v="1839"/>
    <s v="Electric"/>
    <s v="Mid-Crosstown Railway Co."/>
  </r>
  <r>
    <x v="20"/>
    <x v="11"/>
    <x v="575"/>
    <x v="1961"/>
    <s v="Electric"/>
    <s v="New York Central R. R. "/>
  </r>
  <r>
    <x v="20"/>
    <x v="11"/>
    <x v="575"/>
    <x v="1962"/>
    <s v="Electric"/>
    <s v="New York City Interborough Ry. Co. "/>
  </r>
  <r>
    <x v="20"/>
    <x v="11"/>
    <x v="575"/>
    <x v="1963"/>
    <s v="Electric"/>
    <s v="New York Railways Co. "/>
  </r>
  <r>
    <x v="20"/>
    <x v="11"/>
    <x v="575"/>
    <x v="1964"/>
    <s v="Electric"/>
    <s v="New York, Westchester &amp; Boston Ry. "/>
  </r>
  <r>
    <x v="20"/>
    <x v="11"/>
    <x v="575"/>
    <x v="1844"/>
    <s v="Electric"/>
    <s v="Pennsylvania Tunnel &amp; Terminal R. R. Co. "/>
  </r>
  <r>
    <x v="20"/>
    <x v="11"/>
    <x v="575"/>
    <x v="1846"/>
    <s v="Electric"/>
    <s v="Third Ave. Ry. Co. "/>
  </r>
  <r>
    <x v="20"/>
    <x v="11"/>
    <x v="576"/>
    <x v="285"/>
    <s v="Electric"/>
    <s v="Long Island Elec. Ry. Co."/>
  </r>
  <r>
    <x v="20"/>
    <x v="11"/>
    <x v="576"/>
    <x v="1965"/>
    <s v="Electric"/>
    <s v="The Long Islan R. R. Co."/>
  </r>
  <r>
    <x v="20"/>
    <x v="11"/>
    <x v="576"/>
    <x v="1848"/>
    <s v="Electric"/>
    <s v="New York &amp; Queens County Ry. Co."/>
  </r>
  <r>
    <x v="20"/>
    <x v="11"/>
    <x v="576"/>
    <x v="1849"/>
    <s v="Electric"/>
    <s v="Ocean Elect. Ry. Co."/>
  </r>
  <r>
    <x v="20"/>
    <x v="11"/>
    <x v="577"/>
    <x v="11"/>
    <s v="Electric"/>
    <s v="Richmond Light &amp; R. R. Co."/>
  </r>
  <r>
    <x v="20"/>
    <x v="11"/>
    <x v="577"/>
    <x v="19"/>
    <s v="Electric"/>
    <s v="Southfield Beach R. R. Co. "/>
  </r>
  <r>
    <x v="20"/>
    <x v="11"/>
    <x v="577"/>
    <x v="12"/>
    <s v="Electric"/>
    <s v="Staten Island Midland Ry. Co."/>
  </r>
  <r>
    <x v="20"/>
    <x v="11"/>
    <x v="112"/>
    <x v="1966"/>
    <s v="Electric"/>
    <s v="Niagra Gorge R. R. Co."/>
  </r>
  <r>
    <x v="20"/>
    <x v="11"/>
    <x v="578"/>
    <x v="889"/>
    <s v="Electric"/>
    <s v="The Northport Traction Co."/>
  </r>
  <r>
    <x v="20"/>
    <x v="11"/>
    <x v="113"/>
    <x v="41"/>
    <s v="Electric"/>
    <s v="Ogdensburg St. Ry. Co."/>
  </r>
  <r>
    <x v="20"/>
    <x v="11"/>
    <x v="114"/>
    <x v="1850"/>
    <s v="Electric"/>
    <s v="Western New York &amp; Penna. Trac. Co. "/>
  </r>
  <r>
    <x v="20"/>
    <x v="11"/>
    <x v="115"/>
    <x v="1851"/>
    <s v="Electric"/>
    <s v="New York State Rys. "/>
  </r>
  <r>
    <x v="20"/>
    <x v="11"/>
    <x v="579"/>
    <x v="1706"/>
    <s v="Electric"/>
    <s v="Hudson River &amp; Eastern Trac. Co."/>
  </r>
  <r>
    <x v="20"/>
    <x v="11"/>
    <x v="580"/>
    <x v="1967"/>
    <s v="Electric"/>
    <s v="Empire United Rys., Inc."/>
  </r>
  <r>
    <x v="20"/>
    <x v="11"/>
    <x v="507"/>
    <x v="1968"/>
    <s v="Electric"/>
    <s v="Suffolk Trac. Co."/>
  </r>
  <r>
    <x v="20"/>
    <x v="11"/>
    <x v="380"/>
    <x v="1424"/>
    <s v="Electric"/>
    <s v="Peekskill Lighting &amp; R. R."/>
  </r>
  <r>
    <x v="20"/>
    <x v="11"/>
    <x v="380"/>
    <x v="1852"/>
    <s v="Electric"/>
    <s v="Putnam &amp; Westchester Trac. "/>
  </r>
  <r>
    <x v="20"/>
    <x v="11"/>
    <x v="581"/>
    <x v="41"/>
    <s v="Electric"/>
    <s v="Penn Yan &amp; Lake Shore Ry."/>
  </r>
  <r>
    <x v="20"/>
    <x v="11"/>
    <x v="265"/>
    <x v="634"/>
    <s v="Electric"/>
    <s v="Plattsburgh Traction Co."/>
  </r>
  <r>
    <x v="20"/>
    <x v="11"/>
    <x v="354"/>
    <x v="1969"/>
    <s v="Electric"/>
    <s v="New York &amp; Stamford Ry. Co."/>
  </r>
  <r>
    <x v="20"/>
    <x v="11"/>
    <x v="333"/>
    <x v="19"/>
    <s v="Electric"/>
    <s v="Port Jervis Traction Co. "/>
  </r>
  <r>
    <x v="20"/>
    <x v="11"/>
    <x v="118"/>
    <x v="10"/>
    <s v="Electric"/>
    <s v="Poughkeepsie City &amp; Wappingers Falls Elec. Ry. Co."/>
  </r>
  <r>
    <x v="20"/>
    <x v="11"/>
    <x v="119"/>
    <x v="1472"/>
    <s v="Electric"/>
    <s v="Buffalo, Lockport &amp; Rochester Ry. Co."/>
  </r>
  <r>
    <x v="20"/>
    <x v="11"/>
    <x v="119"/>
    <x v="9"/>
    <s v="Electric"/>
    <s v="Eries R. R. Co."/>
  </r>
  <r>
    <x v="20"/>
    <x v="11"/>
    <x v="119"/>
    <x v="1970"/>
    <s v="Electric"/>
    <s v="New York State Rys. (Rochester Lines)"/>
  </r>
  <r>
    <x v="20"/>
    <x v="11"/>
    <x v="119"/>
    <x v="165"/>
    <s v="Electric"/>
    <s v="Rochester &amp; Maniton R. R. Co. "/>
  </r>
  <r>
    <x v="20"/>
    <x v="11"/>
    <x v="532"/>
    <x v="1971"/>
    <s v="Electric"/>
    <s v="The New York &amp; North Shore Trac. Co. "/>
  </r>
  <r>
    <x v="20"/>
    <x v="11"/>
    <x v="540"/>
    <x v="1855"/>
    <s v="Electric"/>
    <s v="Paul Smith's Elec. Lt. &amp; Pwr. &amp; R. R. Co."/>
  </r>
  <r>
    <x v="20"/>
    <x v="11"/>
    <x v="122"/>
    <x v="1972"/>
    <s v="Electric"/>
    <s v="Schenectady Ry. Co."/>
  </r>
  <r>
    <x v="20"/>
    <x v="11"/>
    <x v="266"/>
    <x v="626"/>
    <s v="Electric"/>
    <s v="The Nassau County Ry. Co."/>
  </r>
  <r>
    <x v="20"/>
    <x v="11"/>
    <x v="123"/>
    <x v="1856"/>
    <s v="Electric"/>
    <s v="Geneva, Seneca Falls &amp; Auburn R. R. Co., Inc."/>
  </r>
  <r>
    <x v="20"/>
    <x v="11"/>
    <x v="126"/>
    <x v="1973"/>
    <s v="Electric"/>
    <s v="Empire United Rys., Inc."/>
  </r>
  <r>
    <x v="20"/>
    <x v="11"/>
    <x v="126"/>
    <x v="1974"/>
    <s v="Electric"/>
    <s v="New York State Rys (Syracuse Lines)"/>
  </r>
  <r>
    <x v="20"/>
    <x v="11"/>
    <x v="126"/>
    <x v="1975"/>
    <s v="Electric"/>
    <s v="Syracuse &amp; South Bay Elec. R. R. Co."/>
  </r>
  <r>
    <x v="20"/>
    <x v="11"/>
    <x v="126"/>
    <x v="1712"/>
    <s v="Electric"/>
    <s v="Syracuse &amp; Suburban R. R. Co."/>
  </r>
  <r>
    <x v="20"/>
    <x v="11"/>
    <x v="129"/>
    <x v="1861"/>
    <s v="Electric"/>
    <s v="Troy &amp; New Enland Ry. Co."/>
  </r>
  <r>
    <x v="20"/>
    <x v="11"/>
    <x v="130"/>
    <x v="1976"/>
    <s v="Electric"/>
    <s v="New York State Rys. (Utica Lines)"/>
  </r>
  <r>
    <x v="20"/>
    <x v="11"/>
    <x v="131"/>
    <x v="334"/>
    <s v="Electric"/>
    <s v="Black River Traction Co. "/>
  </r>
  <r>
    <x v="20"/>
    <x v="11"/>
    <x v="267"/>
    <x v="1863"/>
    <s v="Electric"/>
    <s v="Waverly, Sayre &amp; Athens Traction Co."/>
  </r>
  <r>
    <x v="20"/>
    <x v="11"/>
    <x v="582"/>
    <x v="1864"/>
    <s v="Electric"/>
    <s v="Shore Line Elec. R. R. Co."/>
  </r>
  <r>
    <x v="20"/>
    <x v="11"/>
    <x v="582"/>
    <x v="1977"/>
    <s v="Electric"/>
    <s v="Westester Street R. R. Co. of White Plains"/>
  </r>
  <r>
    <x v="20"/>
    <x v="11"/>
    <x v="132"/>
    <x v="325"/>
    <s v="Electric"/>
    <s v="Buffalo &amp; Williamsville Elec. Ry. Co."/>
  </r>
  <r>
    <x v="20"/>
    <x v="11"/>
    <x v="133"/>
    <x v="1866"/>
    <s v="Electric"/>
    <s v="Yorkers R. R. Co."/>
  </r>
  <r>
    <x v="20"/>
    <x v="12"/>
    <x v="508"/>
    <x v="1867"/>
    <m/>
    <m/>
  </r>
  <r>
    <x v="20"/>
    <x v="12"/>
    <x v="134"/>
    <x v="1978"/>
    <m/>
    <m/>
  </r>
  <r>
    <x v="20"/>
    <x v="12"/>
    <x v="509"/>
    <x v="124"/>
    <m/>
    <m/>
  </r>
  <r>
    <x v="20"/>
    <x v="12"/>
    <x v="482"/>
    <x v="462"/>
    <m/>
    <m/>
  </r>
  <r>
    <x v="20"/>
    <x v="12"/>
    <x v="135"/>
    <x v="1979"/>
    <m/>
    <m/>
  </r>
  <r>
    <x v="20"/>
    <x v="12"/>
    <x v="136"/>
    <x v="81"/>
    <m/>
    <m/>
  </r>
  <r>
    <x v="20"/>
    <x v="12"/>
    <x v="583"/>
    <x v="1869"/>
    <m/>
    <m/>
  </r>
  <r>
    <x v="20"/>
    <x v="12"/>
    <x v="510"/>
    <x v="166"/>
    <m/>
    <m/>
  </r>
  <r>
    <x v="20"/>
    <x v="12"/>
    <x v="137"/>
    <x v="50"/>
    <m/>
    <m/>
  </r>
  <r>
    <x v="20"/>
    <x v="23"/>
    <x v="394"/>
    <x v="459"/>
    <m/>
    <s v="Asheville Electric Co. / Asheville Power &amp; Light Co."/>
  </r>
  <r>
    <x v="20"/>
    <x v="23"/>
    <x v="394"/>
    <x v="33"/>
    <m/>
    <s v="Asheville &amp; East Tennessee Railroad."/>
  </r>
  <r>
    <x v="20"/>
    <x v="23"/>
    <x v="138"/>
    <x v="1980"/>
    <m/>
    <s v="Piedmont Ry. A Eleo. Co / Almance Railway Co."/>
  </r>
  <r>
    <x v="20"/>
    <x v="23"/>
    <x v="395"/>
    <x v="1981"/>
    <m/>
    <s v="Charlotte Electric Railway, Light &amp; Power Co. / Southern Public Utlities"/>
  </r>
  <r>
    <x v="20"/>
    <x v="23"/>
    <x v="395"/>
    <x v="981"/>
    <m/>
    <s v="PIEDMONT &amp; NORTHERN RAILWAY CO"/>
  </r>
  <r>
    <x v="20"/>
    <x v="23"/>
    <x v="396"/>
    <x v="1871"/>
    <m/>
    <s v="Durham Traction Co."/>
  </r>
  <r>
    <x v="20"/>
    <x v="23"/>
    <x v="497"/>
    <x v="31"/>
    <m/>
    <s v="Goldsboro Electric Railway"/>
  </r>
  <r>
    <x v="20"/>
    <x v="23"/>
    <x v="436"/>
    <x v="313"/>
    <m/>
    <s v="Greensboro Electric Co. / The North Carolina Public Service Co.,"/>
  </r>
  <r>
    <x v="20"/>
    <x v="23"/>
    <x v="584"/>
    <x v="34"/>
    <m/>
    <s v="New Bern-Ghent St. By. Co."/>
  </r>
  <r>
    <x v="20"/>
    <x v="23"/>
    <x v="397"/>
    <x v="1872"/>
    <m/>
    <s v="The Raleigh Electrlc Co. / Carolina Power &amp; Light Co."/>
  </r>
  <r>
    <x v="20"/>
    <x v="23"/>
    <x v="398"/>
    <x v="11"/>
    <m/>
    <s v="The Consolidated Railways, Light &amp; Power Co. / Tidewater Power Co."/>
  </r>
  <r>
    <x v="20"/>
    <x v="23"/>
    <x v="399"/>
    <x v="457"/>
    <m/>
    <s v="The Fries Manufacturing &amp; Power Co. / SOUTHERN PUBLIC UTILITIES CO."/>
  </r>
  <r>
    <x v="20"/>
    <x v="24"/>
    <x v="400"/>
    <x v="1873"/>
    <m/>
    <s v="Metropolitan Railway Co."/>
  </r>
  <r>
    <x v="20"/>
    <x v="24"/>
    <x v="400"/>
    <x v="19"/>
    <m/>
    <s v="Capital Traction Co"/>
  </r>
  <r>
    <x v="20"/>
    <x v="24"/>
    <x v="438"/>
    <x v="32"/>
    <m/>
    <s v="Shawnee Tucumeeh Traction Co"/>
  </r>
  <r>
    <x v="20"/>
    <x v="24"/>
    <x v="453"/>
    <x v="6"/>
    <m/>
    <s v="The Guthrie Railway Co"/>
  </r>
  <r>
    <x v="20"/>
    <x v="24"/>
    <x v="465"/>
    <x v="45"/>
    <m/>
    <s v="Tulsa Street Railway Co"/>
  </r>
  <r>
    <x v="20"/>
    <x v="24"/>
    <x v="465"/>
    <x v="29"/>
    <m/>
    <s v="Oklahoma Union Traction Co"/>
  </r>
  <r>
    <x v="20"/>
    <x v="24"/>
    <x v="465"/>
    <x v="67"/>
    <m/>
    <s v="Sand Springs Interurban Railway"/>
  </r>
  <r>
    <x v="20"/>
    <x v="24"/>
    <x v="483"/>
    <x v="31"/>
    <m/>
    <s v="Ardmore Traction Co"/>
  </r>
  <r>
    <x v="20"/>
    <x v="24"/>
    <x v="484"/>
    <x v="125"/>
    <m/>
    <s v="Bartlesville Interurban Railway"/>
  </r>
  <r>
    <x v="20"/>
    <x v="24"/>
    <x v="485"/>
    <x v="1874"/>
    <m/>
    <s v="The Enid City Railway Co"/>
  </r>
  <r>
    <x v="20"/>
    <x v="24"/>
    <x v="486"/>
    <x v="1875"/>
    <m/>
    <s v="Choclaw Railway &amp; Lighting Co"/>
  </r>
  <r>
    <x v="20"/>
    <x v="24"/>
    <x v="487"/>
    <x v="277"/>
    <m/>
    <s v="Muskogee Electric Traction Co"/>
  </r>
  <r>
    <x v="20"/>
    <x v="24"/>
    <x v="498"/>
    <x v="32"/>
    <m/>
    <s v="Sapulpa Interurban Traction Co"/>
  </r>
  <r>
    <x v="20"/>
    <x v="24"/>
    <x v="524"/>
    <x v="6"/>
    <m/>
    <s v="Chickasha Street Railway Co"/>
  </r>
  <r>
    <x v="20"/>
    <x v="24"/>
    <x v="585"/>
    <x v="28"/>
    <m/>
    <s v="Lawton Railway &amp; Lighting Co"/>
  </r>
  <r>
    <x v="20"/>
    <x v="24"/>
    <x v="586"/>
    <x v="20"/>
    <m/>
    <s v="Okmulgee Interurban Railway Co"/>
  </r>
  <r>
    <x v="20"/>
    <x v="14"/>
    <x v="417"/>
    <x v="596"/>
    <m/>
    <m/>
  </r>
  <r>
    <x v="20"/>
    <x v="14"/>
    <x v="587"/>
    <x v="16"/>
    <m/>
    <m/>
  </r>
  <r>
    <x v="20"/>
    <x v="14"/>
    <x v="441"/>
    <x v="1876"/>
    <m/>
    <m/>
  </r>
  <r>
    <x v="20"/>
    <x v="14"/>
    <x v="141"/>
    <x v="32"/>
    <m/>
    <m/>
  </r>
  <r>
    <x v="20"/>
    <x v="14"/>
    <x v="500"/>
    <x v="1415"/>
    <m/>
    <m/>
  </r>
  <r>
    <x v="20"/>
    <x v="14"/>
    <x v="142"/>
    <x v="24"/>
    <m/>
    <s v="Fresno Interurban Ry. Co."/>
  </r>
  <r>
    <x v="20"/>
    <x v="14"/>
    <x v="142"/>
    <x v="1572"/>
    <m/>
    <s v="Fresno Traction Co."/>
  </r>
  <r>
    <x v="20"/>
    <x v="14"/>
    <x v="512"/>
    <x v="21"/>
    <m/>
    <m/>
  </r>
  <r>
    <x v="20"/>
    <x v="14"/>
    <x v="442"/>
    <x v="31"/>
    <m/>
    <m/>
  </r>
  <r>
    <x v="20"/>
    <x v="14"/>
    <x v="143"/>
    <x v="1879"/>
    <s v="Electric"/>
    <s v="Los Angeles Railway Corporation"/>
  </r>
  <r>
    <x v="20"/>
    <x v="14"/>
    <x v="143"/>
    <x v="1717"/>
    <m/>
    <s v="Montecito Railroad Co"/>
  </r>
  <r>
    <x v="20"/>
    <x v="14"/>
    <x v="143"/>
    <x v="1880"/>
    <s v="Electric"/>
    <s v=" PACIFIC ELECTRIC RAILWAY"/>
  </r>
  <r>
    <x v="20"/>
    <x v="14"/>
    <x v="145"/>
    <x v="1881"/>
    <m/>
    <m/>
  </r>
  <r>
    <x v="20"/>
    <x v="14"/>
    <x v="454"/>
    <x v="1882"/>
    <m/>
    <m/>
  </r>
  <r>
    <x v="20"/>
    <x v="14"/>
    <x v="146"/>
    <x v="1883"/>
    <m/>
    <m/>
  </r>
  <r>
    <x v="20"/>
    <x v="14"/>
    <x v="382"/>
    <x v="1884"/>
    <m/>
    <m/>
  </r>
  <r>
    <x v="20"/>
    <x v="14"/>
    <x v="152"/>
    <x v="1885"/>
    <m/>
    <s v="Pacific Gas &amp; electric Co"/>
  </r>
  <r>
    <x v="20"/>
    <x v="14"/>
    <x v="153"/>
    <x v="1982"/>
    <m/>
    <s v="Bay Shore R. R. Co."/>
  </r>
  <r>
    <x v="20"/>
    <x v="14"/>
    <x v="153"/>
    <x v="399"/>
    <m/>
    <s v="Los Angeles &amp; San Diego Beach Railway"/>
  </r>
  <r>
    <x v="20"/>
    <x v="14"/>
    <x v="153"/>
    <x v="671"/>
    <m/>
    <s v="Point Loma Railroad Co."/>
  </r>
  <r>
    <x v="20"/>
    <x v="14"/>
    <x v="153"/>
    <x v="1983"/>
    <m/>
    <s v="San Diego Electric Railway Co"/>
  </r>
  <r>
    <x v="20"/>
    <x v="14"/>
    <x v="153"/>
    <x v="1887"/>
    <m/>
    <s v="San Diego &amp; South Eastern Railway Co"/>
  </r>
  <r>
    <x v="20"/>
    <x v="14"/>
    <x v="154"/>
    <x v="4"/>
    <m/>
    <s v="California Street Cable Railroad Co"/>
  </r>
  <r>
    <x v="20"/>
    <x v="14"/>
    <x v="154"/>
    <x v="1549"/>
    <m/>
    <s v="Central California Trac. Co"/>
  </r>
  <r>
    <x v="20"/>
    <x v="14"/>
    <x v="154"/>
    <x v="1984"/>
    <m/>
    <s v="Municipal Ry of San Francisco"/>
  </r>
  <r>
    <x v="20"/>
    <x v="14"/>
    <x v="154"/>
    <x v="1210"/>
    <m/>
    <s v="Northwestern Pacific R. R.Co"/>
  </r>
  <r>
    <x v="20"/>
    <x v="14"/>
    <x v="154"/>
    <x v="1888"/>
    <m/>
    <s v="Ocean Shore R. R. Co."/>
  </r>
  <r>
    <x v="20"/>
    <x v="14"/>
    <x v="154"/>
    <x v="317"/>
    <m/>
    <s v="Southern Pacific Co."/>
  </r>
  <r>
    <x v="20"/>
    <x v="14"/>
    <x v="154"/>
    <x v="1985"/>
    <m/>
    <s v="United Railroads of San Fraansisco"/>
  </r>
  <r>
    <x v="20"/>
    <x v="14"/>
    <x v="155"/>
    <x v="171"/>
    <m/>
    <s v="Peninsular Ry. Co"/>
  </r>
  <r>
    <x v="20"/>
    <x v="14"/>
    <x v="155"/>
    <x v="1891"/>
    <m/>
    <s v="SAN JOSE RAILROADS"/>
  </r>
  <r>
    <x v="20"/>
    <x v="14"/>
    <x v="156"/>
    <x v="45"/>
    <m/>
    <m/>
  </r>
  <r>
    <x v="20"/>
    <x v="14"/>
    <x v="157"/>
    <x v="1892"/>
    <m/>
    <m/>
  </r>
  <r>
    <x v="20"/>
    <x v="14"/>
    <x v="158"/>
    <x v="23"/>
    <m/>
    <m/>
  </r>
  <r>
    <x v="20"/>
    <x v="14"/>
    <x v="590"/>
    <x v="1986"/>
    <m/>
    <m/>
  </r>
  <r>
    <x v="20"/>
    <x v="14"/>
    <x v="160"/>
    <x v="1894"/>
    <m/>
    <s v="Stockton Electric Railroad Co."/>
  </r>
  <r>
    <x v="20"/>
    <x v="14"/>
    <x v="160"/>
    <x v="26"/>
    <m/>
    <s v="Tlde Water Southern Ry Co."/>
  </r>
  <r>
    <x v="20"/>
    <x v="25"/>
    <x v="422"/>
    <x v="1987"/>
    <m/>
    <s v="Aberdeen Railway Co."/>
  </r>
  <r>
    <x v="20"/>
    <x v="25"/>
    <x v="418"/>
    <x v="19"/>
    <m/>
    <s v="Chicago, Burlington &amp; Quincy Railroad Co."/>
  </r>
  <r>
    <x v="20"/>
    <x v="25"/>
    <x v="402"/>
    <x v="23"/>
    <m/>
    <s v="Sioux Falls Traction System."/>
  </r>
  <r>
    <x v="20"/>
    <x v="15"/>
    <x v="162"/>
    <x v="324"/>
    <m/>
    <m/>
  </r>
  <r>
    <x v="20"/>
    <x v="15"/>
    <x v="163"/>
    <x v="1895"/>
    <m/>
    <m/>
  </r>
  <r>
    <x v="20"/>
    <x v="15"/>
    <x v="164"/>
    <x v="25"/>
    <m/>
    <m/>
  </r>
  <r>
    <x v="20"/>
    <x v="15"/>
    <x v="167"/>
    <x v="23"/>
    <m/>
    <m/>
  </r>
  <r>
    <x v="20"/>
    <x v="15"/>
    <x v="168"/>
    <x v="28"/>
    <m/>
    <m/>
  </r>
  <r>
    <x v="20"/>
    <x v="15"/>
    <x v="169"/>
    <x v="1896"/>
    <m/>
    <m/>
  </r>
  <r>
    <x v="20"/>
    <x v="15"/>
    <x v="170"/>
    <x v="1897"/>
    <m/>
    <m/>
  </r>
  <r>
    <x v="20"/>
    <x v="15"/>
    <x v="171"/>
    <x v="1988"/>
    <m/>
    <m/>
  </r>
  <r>
    <x v="20"/>
    <x v="22"/>
    <x v="526"/>
    <x v="126"/>
    <s v="Electric"/>
    <m/>
  </r>
  <r>
    <x v="20"/>
    <x v="22"/>
    <x v="471"/>
    <x v="72"/>
    <s v="Electric"/>
    <m/>
  </r>
  <r>
    <x v="20"/>
    <x v="22"/>
    <x v="271"/>
    <x v="67"/>
    <s v="Electric"/>
    <m/>
  </r>
  <r>
    <x v="20"/>
    <x v="22"/>
    <x v="403"/>
    <x v="1989"/>
    <s v="Electric"/>
    <m/>
  </r>
  <r>
    <x v="20"/>
    <x v="22"/>
    <x v="419"/>
    <x v="214"/>
    <s v="Electric"/>
    <m/>
  </r>
  <r>
    <x v="20"/>
    <x v="22"/>
    <x v="419"/>
    <x v="406"/>
    <s v="Gasoline"/>
    <m/>
  </r>
  <r>
    <x v="20"/>
    <x v="22"/>
    <x v="527"/>
    <x v="189"/>
    <s v="Electric"/>
    <m/>
  </r>
  <r>
    <x v="20"/>
    <x v="22"/>
    <x v="272"/>
    <x v="41"/>
    <s v="Electric"/>
    <m/>
  </r>
  <r>
    <x v="20"/>
    <x v="22"/>
    <x v="273"/>
    <x v="1898"/>
    <s v="Electric"/>
    <m/>
  </r>
  <r>
    <x v="20"/>
    <x v="22"/>
    <x v="488"/>
    <x v="34"/>
    <s v="Electric"/>
    <m/>
  </r>
  <r>
    <x v="20"/>
    <x v="22"/>
    <x v="275"/>
    <x v="1899"/>
    <s v="Electric"/>
    <m/>
  </r>
  <r>
    <x v="20"/>
    <x v="22"/>
    <x v="276"/>
    <x v="1990"/>
    <s v="Electric"/>
    <m/>
  </r>
  <r>
    <x v="20"/>
    <x v="22"/>
    <x v="278"/>
    <x v="1991"/>
    <s v="Electric"/>
    <m/>
  </r>
  <r>
    <x v="20"/>
    <x v="22"/>
    <x v="529"/>
    <x v="81"/>
    <s v="Electric"/>
    <m/>
  </r>
  <r>
    <x v="20"/>
    <x v="22"/>
    <x v="279"/>
    <x v="1992"/>
    <s v="Electric"/>
    <m/>
  </r>
  <r>
    <x v="20"/>
    <x v="22"/>
    <x v="280"/>
    <x v="901"/>
    <s v="Electric"/>
    <m/>
  </r>
  <r>
    <x v="20"/>
    <x v="22"/>
    <x v="281"/>
    <x v="14"/>
    <s v="Electric"/>
    <m/>
  </r>
  <r>
    <x v="20"/>
    <x v="22"/>
    <x v="513"/>
    <x v="34"/>
    <s v="Electric"/>
    <m/>
  </r>
  <r>
    <x v="20"/>
    <x v="22"/>
    <x v="282"/>
    <x v="25"/>
    <s v="Electric"/>
    <m/>
  </r>
  <r>
    <x v="20"/>
    <x v="22"/>
    <x v="514"/>
    <x v="21"/>
    <s v="Electric"/>
    <m/>
  </r>
  <r>
    <x v="20"/>
    <x v="22"/>
    <x v="283"/>
    <x v="718"/>
    <s v="Electric"/>
    <m/>
  </r>
  <r>
    <x v="20"/>
    <x v="22"/>
    <x v="443"/>
    <x v="23"/>
    <s v="Electric"/>
    <m/>
  </r>
  <r>
    <x v="20"/>
    <x v="22"/>
    <x v="516"/>
    <x v="7"/>
    <s v="Electric"/>
    <m/>
  </r>
  <r>
    <x v="20"/>
    <x v="13"/>
    <x v="367"/>
    <x v="50"/>
    <m/>
    <m/>
  </r>
  <r>
    <x v="20"/>
    <x v="13"/>
    <x v="288"/>
    <x v="36"/>
    <m/>
    <m/>
  </r>
  <r>
    <x v="20"/>
    <x v="13"/>
    <x v="289"/>
    <x v="25"/>
    <m/>
    <m/>
  </r>
  <r>
    <x v="20"/>
    <x v="13"/>
    <x v="138"/>
    <x v="1"/>
    <m/>
    <m/>
  </r>
  <r>
    <x v="20"/>
    <x v="13"/>
    <x v="534"/>
    <x v="61"/>
    <m/>
    <m/>
  </r>
  <r>
    <x v="20"/>
    <x v="13"/>
    <x v="139"/>
    <x v="754"/>
    <m/>
    <m/>
  </r>
  <r>
    <x v="20"/>
    <x v="13"/>
    <x v="404"/>
    <x v="1903"/>
    <m/>
    <m/>
  </r>
  <r>
    <x v="20"/>
    <x v="13"/>
    <x v="224"/>
    <x v="33"/>
    <m/>
    <m/>
  </r>
  <r>
    <x v="20"/>
    <x v="13"/>
    <x v="335"/>
    <x v="172"/>
    <m/>
    <m/>
  </r>
  <r>
    <x v="20"/>
    <x v="1"/>
    <x v="290"/>
    <x v="1904"/>
    <m/>
    <s v="Washington, Alexandria &amp; Mt. Vernon Electric Railway Co"/>
  </r>
  <r>
    <x v="20"/>
    <x v="1"/>
    <x v="336"/>
    <x v="1905"/>
    <m/>
    <s v="The Berkley Street Railway Co."/>
  </r>
  <r>
    <x v="20"/>
    <x v="1"/>
    <x v="291"/>
    <x v="8"/>
    <m/>
    <s v="Piedmont Improvement &amp; Construction Co"/>
  </r>
  <r>
    <x v="20"/>
    <x v="1"/>
    <x v="207"/>
    <x v="1906"/>
    <m/>
    <s v="Danville Street Car Co."/>
  </r>
  <r>
    <x v="20"/>
    <x v="1"/>
    <x v="292"/>
    <x v="1993"/>
    <m/>
    <s v="Hampton &amp; Old Point Railway Co."/>
  </r>
  <r>
    <x v="20"/>
    <x v="1"/>
    <x v="293"/>
    <x v="1994"/>
    <m/>
    <s v="Norfolk Street Railroad Co"/>
  </r>
  <r>
    <x v="20"/>
    <x v="1"/>
    <x v="293"/>
    <x v="339"/>
    <m/>
    <s v="Norfolk &amp; Ocean View Railroad Co."/>
  </r>
  <r>
    <x v="20"/>
    <x v="1"/>
    <x v="18"/>
    <x v="1909"/>
    <m/>
    <s v="Lynchburg Traction &amp; Light Co."/>
  </r>
  <r>
    <x v="20"/>
    <x v="1"/>
    <x v="19"/>
    <x v="10"/>
    <m/>
    <s v="Petersburg Street Railway Co."/>
  </r>
  <r>
    <x v="20"/>
    <x v="1"/>
    <x v="337"/>
    <x v="1240"/>
    <m/>
    <s v="Portsmouth Street Railway Co."/>
  </r>
  <r>
    <x v="20"/>
    <x v="1"/>
    <x v="20"/>
    <x v="1910"/>
    <m/>
    <s v="Richmond Passenger &amp; Power Co."/>
  </r>
  <r>
    <x v="20"/>
    <x v="1"/>
    <x v="20"/>
    <x v="50"/>
    <m/>
    <s v="Richmond and Petersburg Electric Railway Co."/>
  </r>
  <r>
    <x v="20"/>
    <x v="1"/>
    <x v="350"/>
    <x v="44"/>
    <m/>
    <s v="Radford Water Power Co."/>
  </r>
  <r>
    <x v="20"/>
    <x v="1"/>
    <x v="294"/>
    <x v="1752"/>
    <m/>
    <s v="Roanoke Street Railway Co."/>
  </r>
  <r>
    <x v="20"/>
    <x v="1"/>
    <x v="295"/>
    <x v="25"/>
    <m/>
    <s v="City Street Car Co."/>
  </r>
  <r>
    <x v="20"/>
    <x v="1"/>
    <x v="446"/>
    <x v="56"/>
    <m/>
    <s v="Tazewell Street Railway Co."/>
  </r>
  <r>
    <x v="20"/>
    <x v="16"/>
    <x v="422"/>
    <x v="144"/>
    <m/>
    <m/>
  </r>
  <r>
    <x v="20"/>
    <x v="16"/>
    <x v="423"/>
    <x v="1911"/>
    <m/>
    <m/>
  </r>
  <r>
    <x v="20"/>
    <x v="16"/>
    <x v="591"/>
    <x v="1912"/>
    <m/>
    <m/>
  </r>
  <r>
    <x v="20"/>
    <x v="16"/>
    <x v="172"/>
    <x v="1995"/>
    <m/>
    <m/>
  </r>
  <r>
    <x v="20"/>
    <x v="16"/>
    <x v="502"/>
    <x v="220"/>
    <m/>
    <m/>
  </r>
  <r>
    <x v="20"/>
    <x v="16"/>
    <x v="296"/>
    <x v="28"/>
    <m/>
    <m/>
  </r>
  <r>
    <x v="20"/>
    <x v="16"/>
    <x v="542"/>
    <x v="1913"/>
    <m/>
    <m/>
  </r>
  <r>
    <x v="20"/>
    <x v="16"/>
    <x v="175"/>
    <x v="1996"/>
    <m/>
    <s v="Pacific Northeast Traction"/>
  </r>
  <r>
    <x v="20"/>
    <x v="16"/>
    <x v="175"/>
    <x v="1997"/>
    <m/>
    <s v="PugetSound Traction L&amp;P"/>
  </r>
  <r>
    <x v="20"/>
    <x v="16"/>
    <x v="175"/>
    <x v="67"/>
    <m/>
    <s v="Seattle Munic St.Ry."/>
  </r>
  <r>
    <x v="20"/>
    <x v="16"/>
    <x v="175"/>
    <x v="1998"/>
    <m/>
    <s v="Seattle &amp; Rainer Valley Railway"/>
  </r>
  <r>
    <x v="20"/>
    <x v="16"/>
    <x v="176"/>
    <x v="1916"/>
    <m/>
    <s v="Spokane &amp; Inland"/>
  </r>
  <r>
    <x v="20"/>
    <x v="16"/>
    <x v="176"/>
    <x v="1999"/>
    <m/>
    <s v="Washingtou Water"/>
  </r>
  <r>
    <x v="20"/>
    <x v="16"/>
    <x v="177"/>
    <x v="2000"/>
    <m/>
    <s v="Pacific Traction"/>
  </r>
  <r>
    <x v="20"/>
    <x v="16"/>
    <x v="177"/>
    <x v="2001"/>
    <m/>
    <s v="Puget Sound Elec. Ry."/>
  </r>
  <r>
    <x v="20"/>
    <x v="16"/>
    <x v="177"/>
    <x v="2002"/>
    <m/>
    <s v="Tacoma Ry. &amp; Pwr. Co."/>
  </r>
  <r>
    <x v="20"/>
    <x v="16"/>
    <x v="178"/>
    <x v="22"/>
    <m/>
    <m/>
  </r>
  <r>
    <x v="20"/>
    <x v="16"/>
    <x v="179"/>
    <x v="87"/>
    <m/>
    <m/>
  </r>
  <r>
    <x v="20"/>
    <x v="18"/>
    <x v="186"/>
    <x v="68"/>
    <s v="Electric"/>
    <m/>
  </r>
  <r>
    <x v="20"/>
    <x v="18"/>
    <x v="187"/>
    <x v="905"/>
    <s v="Electric"/>
    <m/>
  </r>
  <r>
    <x v="20"/>
    <x v="18"/>
    <x v="474"/>
    <x v="28"/>
    <s v="Electric"/>
    <m/>
  </r>
  <r>
    <x v="20"/>
    <x v="18"/>
    <x v="491"/>
    <x v="416"/>
    <s v="Electric"/>
    <m/>
  </r>
  <r>
    <x v="20"/>
    <x v="18"/>
    <x v="188"/>
    <x v="29"/>
    <s v="Electric"/>
    <m/>
  </r>
  <r>
    <x v="20"/>
    <x v="18"/>
    <x v="189"/>
    <x v="2003"/>
    <s v="Electric"/>
    <m/>
  </r>
  <r>
    <x v="20"/>
    <x v="18"/>
    <x v="517"/>
    <x v="33"/>
    <m/>
    <m/>
  </r>
  <r>
    <x v="20"/>
    <x v="18"/>
    <x v="312"/>
    <x v="47"/>
    <m/>
    <s v="Green Bay Traction Co."/>
  </r>
  <r>
    <x v="20"/>
    <x v="18"/>
    <x v="447"/>
    <x v="50"/>
    <m/>
    <s v="Kenosha Electric Railway Co."/>
  </r>
  <r>
    <x v="20"/>
    <x v="18"/>
    <x v="351"/>
    <x v="893"/>
    <m/>
    <m/>
  </r>
  <r>
    <x v="20"/>
    <x v="18"/>
    <x v="313"/>
    <x v="1922"/>
    <m/>
    <m/>
  </r>
  <r>
    <x v="20"/>
    <x v="18"/>
    <x v="191"/>
    <x v="314"/>
    <s v="Electric"/>
    <m/>
  </r>
  <r>
    <x v="20"/>
    <x v="18"/>
    <x v="425"/>
    <x v="81"/>
    <m/>
    <s v="Maintowoc &amp; Northenern Traction Co."/>
  </r>
  <r>
    <x v="20"/>
    <x v="18"/>
    <x v="193"/>
    <x v="56"/>
    <s v="Electric"/>
    <m/>
  </r>
  <r>
    <x v="20"/>
    <x v="18"/>
    <x v="195"/>
    <x v="1923"/>
    <s v="Electric"/>
    <m/>
  </r>
  <r>
    <x v="20"/>
    <x v="18"/>
    <x v="197"/>
    <x v="293"/>
    <m/>
    <m/>
  </r>
  <r>
    <x v="20"/>
    <x v="18"/>
    <x v="405"/>
    <x v="1924"/>
    <m/>
    <m/>
  </r>
  <r>
    <x v="20"/>
    <x v="18"/>
    <x v="369"/>
    <x v="31"/>
    <m/>
    <m/>
  </r>
  <r>
    <x v="20"/>
    <x v="18"/>
    <x v="518"/>
    <x v="1925"/>
    <m/>
    <m/>
  </r>
  <r>
    <x v="20"/>
    <x v="18"/>
    <x v="199"/>
    <x v="2004"/>
    <m/>
    <m/>
  </r>
  <r>
    <x v="21"/>
    <x v="5"/>
    <x v="592"/>
    <x v="1651"/>
    <m/>
    <m/>
  </r>
  <r>
    <x v="21"/>
    <x v="5"/>
    <x v="44"/>
    <x v="1761"/>
    <m/>
    <m/>
  </r>
  <r>
    <x v="21"/>
    <x v="5"/>
    <x v="45"/>
    <x v="1762"/>
    <m/>
    <m/>
  </r>
  <r>
    <x v="21"/>
    <x v="5"/>
    <x v="543"/>
    <x v="17"/>
    <m/>
    <m/>
  </r>
  <r>
    <x v="21"/>
    <x v="5"/>
    <x v="47"/>
    <x v="571"/>
    <m/>
    <m/>
  </r>
  <r>
    <x v="21"/>
    <x v="5"/>
    <x v="48"/>
    <x v="1763"/>
    <m/>
    <m/>
  </r>
  <r>
    <x v="21"/>
    <x v="5"/>
    <x v="49"/>
    <x v="1733"/>
    <m/>
    <m/>
  </r>
  <r>
    <x v="21"/>
    <x v="5"/>
    <x v="50"/>
    <x v="173"/>
    <m/>
    <m/>
  </r>
  <r>
    <x v="21"/>
    <x v="5"/>
    <x v="52"/>
    <x v="16"/>
    <m/>
    <m/>
  </r>
  <r>
    <x v="21"/>
    <x v="5"/>
    <x v="53"/>
    <x v="2005"/>
    <m/>
    <m/>
  </r>
  <r>
    <x v="21"/>
    <x v="5"/>
    <x v="54"/>
    <x v="23"/>
    <m/>
    <m/>
  </r>
  <r>
    <x v="21"/>
    <x v="7"/>
    <x v="384"/>
    <x v="252"/>
    <m/>
    <s v="Fernandina Munic"/>
  </r>
  <r>
    <x v="21"/>
    <x v="7"/>
    <x v="68"/>
    <x v="1639"/>
    <m/>
    <s v="124 Jacksonville Traction Co"/>
  </r>
  <r>
    <x v="21"/>
    <x v="7"/>
    <x v="69"/>
    <x v="1765"/>
    <m/>
    <s v="The Key West Elec Co"/>
  </r>
  <r>
    <x v="21"/>
    <x v="7"/>
    <x v="499"/>
    <x v="31"/>
    <m/>
    <s v="Miami Traction Co"/>
  </r>
  <r>
    <x v="21"/>
    <x v="7"/>
    <x v="242"/>
    <x v="97"/>
    <m/>
    <s v="Pensacola Elec Co"/>
  </r>
  <r>
    <x v="21"/>
    <x v="7"/>
    <x v="456"/>
    <x v="144"/>
    <m/>
    <s v="St Johns Elec Co"/>
  </r>
  <r>
    <x v="21"/>
    <x v="7"/>
    <x v="535"/>
    <x v="22"/>
    <m/>
    <s v="St. Petersburg - Tampa"/>
  </r>
  <r>
    <x v="21"/>
    <x v="7"/>
    <x v="535"/>
    <x v="1766"/>
    <m/>
    <s v="St. Petersburg gulf"/>
  </r>
  <r>
    <x v="21"/>
    <x v="7"/>
    <x v="70"/>
    <x v="2006"/>
    <m/>
    <s v="Tampa Elec Co"/>
  </r>
  <r>
    <x v="21"/>
    <x v="2"/>
    <x v="28"/>
    <x v="28"/>
    <s v="Electric"/>
    <m/>
  </r>
  <r>
    <x v="21"/>
    <x v="2"/>
    <x v="22"/>
    <x v="81"/>
    <s v="Electric"/>
    <m/>
  </r>
  <r>
    <x v="21"/>
    <x v="2"/>
    <x v="243"/>
    <x v="1927"/>
    <s v="Electric"/>
    <m/>
  </r>
  <r>
    <x v="21"/>
    <x v="2"/>
    <x v="23"/>
    <x v="382"/>
    <s v="Electric"/>
    <m/>
  </r>
  <r>
    <x v="21"/>
    <x v="2"/>
    <x v="29"/>
    <x v="81"/>
    <s v="Electric"/>
    <m/>
  </r>
  <r>
    <x v="21"/>
    <x v="2"/>
    <x v="164"/>
    <x v="255"/>
    <s v="Gasoline"/>
    <m/>
  </r>
  <r>
    <x v="21"/>
    <x v="2"/>
    <x v="244"/>
    <x v="1471"/>
    <s v="Electric"/>
    <m/>
  </r>
  <r>
    <x v="21"/>
    <x v="2"/>
    <x v="519"/>
    <x v="228"/>
    <s v="Gasoline"/>
    <m/>
  </r>
  <r>
    <x v="21"/>
    <x v="2"/>
    <x v="24"/>
    <x v="335"/>
    <s v="Electric"/>
    <m/>
  </r>
  <r>
    <x v="21"/>
    <x v="2"/>
    <x v="25"/>
    <x v="32"/>
    <s v="Electric"/>
    <m/>
  </r>
  <r>
    <x v="21"/>
    <x v="2"/>
    <x v="26"/>
    <x v="1768"/>
    <s v="Electric"/>
    <m/>
  </r>
  <r>
    <x v="21"/>
    <x v="2"/>
    <x v="359"/>
    <x v="31"/>
    <s v="Electric"/>
    <m/>
  </r>
  <r>
    <x v="21"/>
    <x v="2"/>
    <x v="546"/>
    <x v="41"/>
    <s v="Electric"/>
    <m/>
  </r>
  <r>
    <x v="21"/>
    <x v="19"/>
    <x v="200"/>
    <x v="2007"/>
    <m/>
    <m/>
  </r>
  <r>
    <x v="21"/>
    <x v="19"/>
    <x v="297"/>
    <x v="416"/>
    <m/>
    <m/>
  </r>
  <r>
    <x v="21"/>
    <x v="19"/>
    <x v="201"/>
    <x v="1340"/>
    <m/>
    <m/>
  </r>
  <r>
    <x v="21"/>
    <x v="19"/>
    <x v="298"/>
    <x v="1050"/>
    <m/>
    <m/>
  </r>
  <r>
    <x v="21"/>
    <x v="19"/>
    <x v="209"/>
    <x v="100"/>
    <m/>
    <m/>
  </r>
  <r>
    <x v="21"/>
    <x v="19"/>
    <x v="314"/>
    <x v="2008"/>
    <m/>
    <m/>
  </r>
  <r>
    <x v="21"/>
    <x v="19"/>
    <x v="282"/>
    <x v="2009"/>
    <m/>
    <m/>
  </r>
  <r>
    <x v="21"/>
    <x v="19"/>
    <x v="220"/>
    <x v="2010"/>
    <m/>
    <m/>
  </r>
  <r>
    <x v="21"/>
    <x v="19"/>
    <x v="221"/>
    <x v="1048"/>
    <m/>
    <m/>
  </r>
  <r>
    <x v="21"/>
    <x v="17"/>
    <x v="180"/>
    <x v="1773"/>
    <s v="Electric"/>
    <s v="Union Traction Co"/>
  </r>
  <r>
    <x v="21"/>
    <x v="17"/>
    <x v="449"/>
    <x v="75"/>
    <s v="Electric"/>
    <s v="Indiana Utilities Co. "/>
  </r>
  <r>
    <x v="21"/>
    <x v="17"/>
    <x v="547"/>
    <x v="430"/>
    <s v="Electric"/>
    <s v="Beech Grove Traction Co."/>
  </r>
  <r>
    <x v="21"/>
    <x v="17"/>
    <x v="466"/>
    <x v="1774"/>
    <s v="Electric"/>
    <s v="Marion, Bluffton &amp; Eastern Traction Co"/>
  </r>
  <r>
    <x v="21"/>
    <x v="17"/>
    <x v="244"/>
    <x v="25"/>
    <s v="Electric"/>
    <s v="Central Indiana Lighting Co. "/>
  </r>
  <r>
    <x v="21"/>
    <x v="17"/>
    <x v="548"/>
    <x v="23"/>
    <s v="Electric"/>
    <s v="Gary &amp; Southern Traction Co. "/>
  </r>
  <r>
    <x v="21"/>
    <x v="17"/>
    <x v="208"/>
    <x v="1082"/>
    <s v="Electric"/>
    <s v="Fort Wayne &amp; Decatur Traction Co."/>
  </r>
  <r>
    <x v="21"/>
    <x v="17"/>
    <x v="181"/>
    <x v="1775"/>
    <s v="Electric"/>
    <s v="Public Utilities Co. of Evansville"/>
  </r>
  <r>
    <x v="21"/>
    <x v="17"/>
    <x v="181"/>
    <x v="1776"/>
    <s v="Electric"/>
    <s v="Evansville &amp; Ohio Valley Railway Co. "/>
  </r>
  <r>
    <x v="21"/>
    <x v="17"/>
    <x v="181"/>
    <x v="158"/>
    <s v="Electric"/>
    <s v="Evansville Suburban &amp; Newburg Railway Co."/>
  </r>
  <r>
    <x v="21"/>
    <x v="17"/>
    <x v="182"/>
    <x v="1340"/>
    <s v="Electric"/>
    <s v="Fort Wayne &amp; Northern Indiana Co. (1913),"/>
  </r>
  <r>
    <x v="21"/>
    <x v="17"/>
    <x v="492"/>
    <x v="1756"/>
    <s v="Electric"/>
    <s v="French Lick &amp; West Baden Hallway Co"/>
  </r>
  <r>
    <x v="21"/>
    <x v="17"/>
    <x v="493"/>
    <x v="2011"/>
    <s v="Electric"/>
    <s v="Gary &amp; Interurban Railroad Co."/>
  </r>
  <r>
    <x v="21"/>
    <x v="17"/>
    <x v="549"/>
    <x v="25"/>
    <s v="Electric"/>
    <s v="Gary &amp; Hobart Traction Co."/>
  </r>
  <r>
    <x v="21"/>
    <x v="17"/>
    <x v="183"/>
    <x v="424"/>
    <s v="Electric"/>
    <s v="Indianapolis Street Railway Co"/>
  </r>
  <r>
    <x v="21"/>
    <x v="17"/>
    <x v="183"/>
    <x v="321"/>
    <s v="Electric"/>
    <s v="Interstate Public Service Co."/>
  </r>
  <r>
    <x v="21"/>
    <x v="17"/>
    <x v="183"/>
    <x v="1050"/>
    <s v="Electric"/>
    <s v="The Indianapolis &amp; Cincinnati Traction Co"/>
  </r>
  <r>
    <x v="21"/>
    <x v="17"/>
    <x v="467"/>
    <x v="290"/>
    <s v="Electric"/>
    <s v="Toledo &amp; Chicago Interurban Railway Co."/>
  </r>
  <r>
    <x v="21"/>
    <x v="17"/>
    <x v="305"/>
    <x v="321"/>
    <s v="Electric"/>
    <s v="Kokomo, Marion &amp; Western Traction Co. "/>
  </r>
  <r>
    <x v="21"/>
    <x v="17"/>
    <x v="468"/>
    <x v="41"/>
    <s v="Electric"/>
    <s v="Lebanon-Thornton Traction"/>
  </r>
  <r>
    <x v="21"/>
    <x v="17"/>
    <x v="311"/>
    <x v="2012"/>
    <s v="Electric"/>
    <s v="Louisville &amp; Northern Railway &amp; Lighting Co."/>
  </r>
  <r>
    <x v="21"/>
    <x v="17"/>
    <x v="226"/>
    <x v="11"/>
    <s v="Electric"/>
    <s v="Muncie &amp; Portland Traction Co"/>
  </r>
  <r>
    <x v="21"/>
    <x v="17"/>
    <x v="20"/>
    <x v="1582"/>
    <s v="Electric"/>
    <s v="Terre Haute, Indianapolis &amp; Eastern Traction Co."/>
  </r>
  <r>
    <x v="21"/>
    <x v="17"/>
    <x v="550"/>
    <x v="1361"/>
    <s v="Electric"/>
    <s v="Indianapolis &amp; Louisville Traction Railway Co. "/>
  </r>
  <r>
    <x v="21"/>
    <x v="17"/>
    <x v="184"/>
    <x v="1076"/>
    <s v="Electric"/>
    <s v="Chicago, South Bend &amp; Northern Indiana Traction Co "/>
  </r>
  <r>
    <x v="21"/>
    <x v="17"/>
    <x v="184"/>
    <x v="166"/>
    <s v="Electric"/>
    <s v="Southern Michigan Railway Co"/>
  </r>
  <r>
    <x v="21"/>
    <x v="17"/>
    <x v="184"/>
    <x v="294"/>
    <s v="Electric"/>
    <s v="Chicago. Lake Shore &amp; South Bend Railway Co."/>
  </r>
  <r>
    <x v="21"/>
    <x v="17"/>
    <x v="316"/>
    <x v="48"/>
    <s v="Electric"/>
    <s v="Vincennes Traction Co"/>
  </r>
  <r>
    <x v="21"/>
    <x v="17"/>
    <x v="317"/>
    <x v="292"/>
    <s v="Electric"/>
    <s v="Washington Street Railway Co."/>
  </r>
  <r>
    <x v="21"/>
    <x v="17"/>
    <x v="504"/>
    <x v="416"/>
    <s v="Electric"/>
    <s v="Winona Interurban Railway Co"/>
  </r>
  <r>
    <x v="21"/>
    <x v="21"/>
    <x v="475"/>
    <x v="41"/>
    <m/>
    <m/>
  </r>
  <r>
    <x v="21"/>
    <x v="21"/>
    <x v="318"/>
    <x v="299"/>
    <m/>
    <m/>
  </r>
  <r>
    <x v="21"/>
    <x v="21"/>
    <x v="138"/>
    <x v="76"/>
    <m/>
    <m/>
  </r>
  <r>
    <x v="21"/>
    <x v="21"/>
    <x v="232"/>
    <x v="1369"/>
    <m/>
    <m/>
  </r>
  <r>
    <x v="21"/>
    <x v="21"/>
    <x v="388"/>
    <x v="1779"/>
    <m/>
    <m/>
  </r>
  <r>
    <x v="21"/>
    <x v="21"/>
    <x v="551"/>
    <x v="1780"/>
    <m/>
    <m/>
  </r>
  <r>
    <x v="21"/>
    <x v="21"/>
    <x v="228"/>
    <x v="10"/>
    <m/>
    <m/>
  </r>
  <r>
    <x v="21"/>
    <x v="21"/>
    <x v="505"/>
    <x v="14"/>
    <m/>
    <m/>
  </r>
  <r>
    <x v="21"/>
    <x v="21"/>
    <x v="352"/>
    <x v="293"/>
    <m/>
    <m/>
  </r>
  <r>
    <x v="21"/>
    <x v="21"/>
    <x v="229"/>
    <x v="1934"/>
    <m/>
    <m/>
  </r>
  <r>
    <x v="21"/>
    <x v="21"/>
    <x v="389"/>
    <x v="1782"/>
    <m/>
    <m/>
  </r>
  <r>
    <x v="21"/>
    <x v="21"/>
    <x v="230"/>
    <x v="644"/>
    <m/>
    <m/>
  </r>
  <r>
    <x v="21"/>
    <x v="21"/>
    <x v="233"/>
    <x v="19"/>
    <m/>
    <m/>
  </r>
  <r>
    <x v="21"/>
    <x v="21"/>
    <x v="521"/>
    <x v="900"/>
    <m/>
    <m/>
  </r>
  <r>
    <x v="21"/>
    <x v="21"/>
    <x v="234"/>
    <x v="2013"/>
    <m/>
    <m/>
  </r>
  <r>
    <x v="21"/>
    <x v="21"/>
    <x v="235"/>
    <x v="765"/>
    <m/>
    <m/>
  </r>
  <r>
    <x v="21"/>
    <x v="21"/>
    <x v="319"/>
    <x v="229"/>
    <m/>
    <m/>
  </r>
  <r>
    <x v="21"/>
    <x v="21"/>
    <x v="390"/>
    <x v="54"/>
    <m/>
    <m/>
  </r>
  <r>
    <x v="21"/>
    <x v="21"/>
    <x v="237"/>
    <x v="45"/>
    <m/>
    <m/>
  </r>
  <r>
    <x v="21"/>
    <x v="21"/>
    <x v="231"/>
    <x v="362"/>
    <m/>
    <m/>
  </r>
  <r>
    <x v="21"/>
    <x v="21"/>
    <x v="320"/>
    <x v="20"/>
    <m/>
    <m/>
  </r>
  <r>
    <x v="21"/>
    <x v="21"/>
    <x v="238"/>
    <x v="574"/>
    <m/>
    <m/>
  </r>
  <r>
    <x v="21"/>
    <x v="4"/>
    <x v="593"/>
    <x v="34"/>
    <m/>
    <m/>
  </r>
  <r>
    <x v="21"/>
    <x v="4"/>
    <x v="429"/>
    <x v="1784"/>
    <m/>
    <m/>
  </r>
  <r>
    <x v="21"/>
    <x v="4"/>
    <x v="321"/>
    <x v="28"/>
    <m/>
    <m/>
  </r>
  <r>
    <x v="21"/>
    <x v="4"/>
    <x v="372"/>
    <x v="1935"/>
    <m/>
    <s v="KENTUCKY TRACTION &amp; TERMINAL Co"/>
  </r>
  <r>
    <x v="21"/>
    <x v="4"/>
    <x v="339"/>
    <x v="726"/>
    <s v="Electric"/>
    <s v="LOUISVILLE STREET RAILWAY SYSTEM"/>
  </r>
  <r>
    <x v="21"/>
    <x v="4"/>
    <x v="339"/>
    <x v="1936"/>
    <m/>
    <s v="LOUISVILLE &amp; INTERURBAN RAIL ROAD CO"/>
  </r>
  <r>
    <x v="21"/>
    <x v="4"/>
    <x v="340"/>
    <x v="34"/>
    <m/>
    <m/>
  </r>
  <r>
    <x v="21"/>
    <x v="4"/>
    <x v="341"/>
    <x v="54"/>
    <m/>
    <m/>
  </r>
  <r>
    <x v="21"/>
    <x v="4"/>
    <x v="342"/>
    <x v="2014"/>
    <m/>
    <m/>
  </r>
  <r>
    <x v="21"/>
    <x v="4"/>
    <x v="457"/>
    <x v="769"/>
    <m/>
    <m/>
  </r>
  <r>
    <x v="21"/>
    <x v="10"/>
    <x v="290"/>
    <x v="16"/>
    <m/>
    <s v="Municipal Street Railway"/>
  </r>
  <r>
    <x v="21"/>
    <x v="10"/>
    <x v="552"/>
    <x v="6"/>
    <m/>
    <s v="South New Orleans Light &amp; Track Co."/>
  </r>
  <r>
    <x v="21"/>
    <x v="10"/>
    <x v="552"/>
    <x v="292"/>
    <m/>
    <s v="West New Orleans Light &amp; Track Co."/>
  </r>
  <r>
    <x v="21"/>
    <x v="10"/>
    <x v="79"/>
    <x v="1672"/>
    <m/>
    <s v="Baton Rouge Electric Co."/>
  </r>
  <r>
    <x v="21"/>
    <x v="10"/>
    <x v="78"/>
    <x v="41"/>
    <m/>
    <s v="Lake Charles Railway, Light &amp; Water Works Co."/>
  </r>
  <r>
    <x v="21"/>
    <x v="10"/>
    <x v="553"/>
    <x v="343"/>
    <m/>
    <s v="St. Tammany &amp; New Orleans By. &amp; Ferry Co."/>
  </r>
  <r>
    <x v="21"/>
    <x v="10"/>
    <x v="458"/>
    <x v="41"/>
    <m/>
    <s v="Monroe St. Railway"/>
  </r>
  <r>
    <x v="21"/>
    <x v="10"/>
    <x v="76"/>
    <x v="1937"/>
    <m/>
    <s v="New Orleans Railway &amp; Light Co."/>
  </r>
  <r>
    <x v="21"/>
    <x v="10"/>
    <x v="76"/>
    <x v="1787"/>
    <m/>
    <s v="Orleans-Kenner Electric Railway Co."/>
  </r>
  <r>
    <x v="21"/>
    <x v="10"/>
    <x v="77"/>
    <x v="2015"/>
    <m/>
    <s v="Shreveport Railways Co."/>
  </r>
  <r>
    <x v="21"/>
    <x v="8"/>
    <x v="555"/>
    <x v="1788"/>
    <s v="Electric"/>
    <s v="The Maryland Elec. Rys. Co."/>
  </r>
  <r>
    <x v="21"/>
    <x v="8"/>
    <x v="73"/>
    <x v="104"/>
    <s v="Electric"/>
    <s v="Baltimore &amp; Ohio Railroad Co."/>
  </r>
  <r>
    <x v="21"/>
    <x v="8"/>
    <x v="73"/>
    <x v="1789"/>
    <s v="Electric"/>
    <s v="Idlewylde Ry. Co."/>
  </r>
  <r>
    <x v="21"/>
    <x v="8"/>
    <x v="73"/>
    <x v="17"/>
    <s v="Electric"/>
    <s v="The Lorraine Electric Railway"/>
  </r>
  <r>
    <x v="21"/>
    <x v="8"/>
    <x v="73"/>
    <x v="2016"/>
    <s v="Electric"/>
    <s v="The United Railways &amp; Electric Co. of Baltimore"/>
  </r>
  <r>
    <x v="21"/>
    <x v="8"/>
    <x v="73"/>
    <x v="1791"/>
    <s v="Electric"/>
    <s v="Washington, Baltimore &amp; Annapolis Electric Railroad Co."/>
  </r>
  <r>
    <x v="21"/>
    <x v="8"/>
    <x v="391"/>
    <x v="40"/>
    <s v="Electric"/>
    <s v="The Baltimore &amp; Bel Air Electric Railway Co"/>
  </r>
  <r>
    <x v="21"/>
    <x v="8"/>
    <x v="75"/>
    <x v="48"/>
    <s v="Electric"/>
    <s v="Cumberland Electric Railway Co"/>
  </r>
  <r>
    <x v="21"/>
    <x v="8"/>
    <x v="75"/>
    <x v="29"/>
    <s v="Electric"/>
    <s v="Cumberland &amp; Westernport Electric Railway Co."/>
  </r>
  <r>
    <x v="21"/>
    <x v="8"/>
    <x v="247"/>
    <x v="2017"/>
    <s v="Electric"/>
    <s v="Hagerstown &amp; Frederick Railway Co."/>
  </r>
  <r>
    <x v="21"/>
    <x v="8"/>
    <x v="450"/>
    <x v="8"/>
    <s v="Electric"/>
    <s v="Kensington Ry. Co."/>
  </r>
  <r>
    <x v="21"/>
    <x v="8"/>
    <x v="556"/>
    <x v="40"/>
    <s v="Electric"/>
    <s v="Towson &amp; Cockeysville Electric Railway. Co."/>
  </r>
  <r>
    <x v="21"/>
    <x v="9"/>
    <x v="32"/>
    <x v="1792"/>
    <m/>
    <m/>
  </r>
  <r>
    <x v="21"/>
    <x v="9"/>
    <x v="32"/>
    <x v="440"/>
    <m/>
    <m/>
  </r>
  <r>
    <x v="21"/>
    <x v="9"/>
    <x v="32"/>
    <x v="2018"/>
    <m/>
    <m/>
  </r>
  <r>
    <x v="21"/>
    <x v="9"/>
    <x v="32"/>
    <x v="2019"/>
    <m/>
    <m/>
  </r>
  <r>
    <x v="21"/>
    <x v="9"/>
    <x v="32"/>
    <x v="2020"/>
    <m/>
    <m/>
  </r>
  <r>
    <x v="21"/>
    <x v="9"/>
    <x v="32"/>
    <x v="2021"/>
    <m/>
    <m/>
  </r>
  <r>
    <x v="21"/>
    <x v="9"/>
    <x v="32"/>
    <x v="1240"/>
    <m/>
    <m/>
  </r>
  <r>
    <x v="21"/>
    <x v="9"/>
    <x v="32"/>
    <x v="159"/>
    <m/>
    <m/>
  </r>
  <r>
    <x v="21"/>
    <x v="9"/>
    <x v="32"/>
    <x v="1943"/>
    <m/>
    <m/>
  </r>
  <r>
    <x v="21"/>
    <x v="9"/>
    <x v="32"/>
    <x v="1144"/>
    <m/>
    <m/>
  </r>
  <r>
    <x v="21"/>
    <x v="9"/>
    <x v="32"/>
    <x v="28"/>
    <m/>
    <m/>
  </r>
  <r>
    <x v="21"/>
    <x v="9"/>
    <x v="32"/>
    <x v="54"/>
    <m/>
    <m/>
  </r>
  <r>
    <x v="21"/>
    <x v="9"/>
    <x v="32"/>
    <x v="31"/>
    <m/>
    <m/>
  </r>
  <r>
    <x v="21"/>
    <x v="9"/>
    <x v="32"/>
    <x v="1944"/>
    <m/>
    <m/>
  </r>
  <r>
    <x v="21"/>
    <x v="9"/>
    <x v="32"/>
    <x v="1945"/>
    <m/>
    <m/>
  </r>
  <r>
    <x v="21"/>
    <x v="9"/>
    <x v="32"/>
    <x v="1368"/>
    <m/>
    <m/>
  </r>
  <r>
    <x v="21"/>
    <x v="9"/>
    <x v="32"/>
    <x v="60"/>
    <m/>
    <m/>
  </r>
  <r>
    <x v="21"/>
    <x v="9"/>
    <x v="32"/>
    <x v="1803"/>
    <m/>
    <m/>
  </r>
  <r>
    <x v="21"/>
    <x v="9"/>
    <x v="32"/>
    <x v="32"/>
    <m/>
    <m/>
  </r>
  <r>
    <x v="21"/>
    <x v="9"/>
    <x v="32"/>
    <x v="2022"/>
    <m/>
    <m/>
  </r>
  <r>
    <x v="21"/>
    <x v="9"/>
    <x v="32"/>
    <x v="1805"/>
    <m/>
    <m/>
  </r>
  <r>
    <x v="21"/>
    <x v="3"/>
    <x v="32"/>
    <x v="28"/>
    <m/>
    <s v="Hannibal Railway Co."/>
  </r>
  <r>
    <x v="21"/>
    <x v="3"/>
    <x v="33"/>
    <x v="2023"/>
    <m/>
    <s v="Kansas City Railway &amp; Light Co."/>
  </r>
  <r>
    <x v="21"/>
    <x v="3"/>
    <x v="33"/>
    <x v="286"/>
    <m/>
    <s v="The Kansas City, Lawrence k Topeka Railway Co."/>
  </r>
  <r>
    <x v="21"/>
    <x v="3"/>
    <x v="33"/>
    <x v="67"/>
    <m/>
    <s v="The Missouri &amp; Kansas Internrban Railway Co."/>
  </r>
  <r>
    <x v="21"/>
    <x v="3"/>
    <x v="33"/>
    <x v="255"/>
    <m/>
    <s v="Blue Valley Railway."/>
  </r>
  <r>
    <x v="21"/>
    <x v="3"/>
    <x v="33"/>
    <x v="441"/>
    <m/>
    <s v="Kansas City, Clay County &amp; St. Joseph Railway Co."/>
  </r>
  <r>
    <x v="21"/>
    <x v="3"/>
    <x v="344"/>
    <x v="1948"/>
    <m/>
    <m/>
  </r>
  <r>
    <x v="21"/>
    <x v="3"/>
    <x v="323"/>
    <x v="2024"/>
    <m/>
    <s v="St Joseph Railway, Light, Heat &amp; Power Co."/>
  </r>
  <r>
    <x v="21"/>
    <x v="3"/>
    <x v="324"/>
    <x v="842"/>
    <m/>
    <s v="Southwest Missouri Electric Railway Co"/>
  </r>
  <r>
    <x v="21"/>
    <x v="3"/>
    <x v="250"/>
    <x v="33"/>
    <m/>
    <s v="CITY LIGHT &amp; TRACTION CO."/>
  </r>
  <r>
    <x v="21"/>
    <x v="3"/>
    <x v="224"/>
    <x v="1334"/>
    <m/>
    <s v="Springfield Traction Co."/>
  </r>
  <r>
    <x v="21"/>
    <x v="3"/>
    <x v="325"/>
    <x v="31"/>
    <m/>
    <s v="Cape Girardeau &amp; Jackson Railroad Co."/>
  </r>
  <r>
    <x v="21"/>
    <x v="3"/>
    <x v="361"/>
    <x v="1809"/>
    <m/>
    <s v="Carrollton Electric Railway Co."/>
  </r>
  <r>
    <x v="21"/>
    <x v="3"/>
    <x v="373"/>
    <x v="41"/>
    <m/>
    <s v="St. Francis County Electric Railroad Co."/>
  </r>
  <r>
    <x v="21"/>
    <x v="3"/>
    <x v="393"/>
    <x v="31"/>
    <m/>
    <s v="The FortScottANevadaLt.( Ht.,Wtr. A Pwr. Co."/>
  </r>
  <r>
    <x v="21"/>
    <x v="3"/>
    <x v="478"/>
    <x v="31"/>
    <m/>
    <s v="Cassville &amp; W’estern Railway Co."/>
  </r>
  <r>
    <x v="21"/>
    <x v="3"/>
    <x v="538"/>
    <x v="16"/>
    <m/>
    <s v="JEFFERSON CITY &amp; BRIDGE TRANSIT CO"/>
  </r>
  <r>
    <x v="21"/>
    <x v="3"/>
    <x v="557"/>
    <x v="28"/>
    <m/>
    <s v="Granct View R. R. Co"/>
  </r>
  <r>
    <x v="21"/>
    <x v="26"/>
    <x v="432"/>
    <x v="17"/>
    <m/>
    <s v="Capitol Car Line"/>
  </r>
  <r>
    <x v="21"/>
    <x v="26"/>
    <x v="433"/>
    <x v="1949"/>
    <m/>
    <s v="Fargo &amp; Moorhead Street Railway Co."/>
  </r>
  <r>
    <x v="21"/>
    <x v="26"/>
    <x v="480"/>
    <x v="48"/>
    <m/>
    <s v="Grand Forks Street Railway Co"/>
  </r>
  <r>
    <x v="21"/>
    <x v="26"/>
    <x v="539"/>
    <x v="17"/>
    <m/>
    <s v="Valley City Street &amp; Interurhan Ry. Co"/>
  </r>
  <r>
    <x v="21"/>
    <x v="11"/>
    <x v="28"/>
    <x v="1811"/>
    <s v="Electric"/>
    <s v="Albany Southern R.R Co. "/>
  </r>
  <r>
    <x v="21"/>
    <x v="11"/>
    <x v="28"/>
    <x v="1950"/>
    <s v="Electric"/>
    <s v="United Traction Co. "/>
  </r>
  <r>
    <x v="21"/>
    <x v="11"/>
    <x v="560"/>
    <x v="1857"/>
    <s v="Electric"/>
    <s v="St. Lawrence International Elec. R.R. &amp; Land Co. "/>
  </r>
  <r>
    <x v="21"/>
    <x v="11"/>
    <x v="82"/>
    <x v="21"/>
    <s v="Electric"/>
    <s v="Babtlon R.R. Co. "/>
  </r>
  <r>
    <x v="21"/>
    <x v="11"/>
    <x v="561"/>
    <x v="23"/>
    <s v="Electric"/>
    <s v="Eastern New York R. R. Co. "/>
  </r>
  <r>
    <x v="21"/>
    <x v="11"/>
    <x v="562"/>
    <x v="252"/>
    <s v="Electric"/>
    <s v="Batavia Traction Co. "/>
  </r>
  <r>
    <x v="21"/>
    <x v="11"/>
    <x v="563"/>
    <x v="50"/>
    <s v="Electric"/>
    <s v="Fishkill Electric Ry. Co. "/>
  </r>
  <r>
    <x v="21"/>
    <x v="11"/>
    <x v="563"/>
    <x v="1814"/>
    <s v="Electric"/>
    <s v="Mt. Beacon-on-Hudson Hotel Co."/>
  </r>
  <r>
    <x v="21"/>
    <x v="11"/>
    <x v="83"/>
    <x v="2025"/>
    <s v="Electric"/>
    <s v="Binghamton Railway Co. "/>
  </r>
  <r>
    <x v="21"/>
    <x v="11"/>
    <x v="564"/>
    <x v="2026"/>
    <s v="Electric"/>
    <s v="Buffalo &amp; Depew Ry. Co."/>
  </r>
  <r>
    <x v="21"/>
    <x v="11"/>
    <x v="564"/>
    <x v="769"/>
    <s v="Electric"/>
    <s v="Buffalo &amp; Lackawanna Trac. Co."/>
  </r>
  <r>
    <x v="21"/>
    <x v="11"/>
    <x v="564"/>
    <x v="2027"/>
    <s v="Electric"/>
    <s v="Buffalo &amp; Lake Erie Trac. Co. "/>
  </r>
  <r>
    <x v="21"/>
    <x v="11"/>
    <x v="564"/>
    <x v="1403"/>
    <s v="Electric"/>
    <s v="The Buffalo Southern Ry. Co."/>
  </r>
  <r>
    <x v="21"/>
    <x v="11"/>
    <x v="564"/>
    <x v="2028"/>
    <s v="Electric"/>
    <s v="International Railway Co. "/>
  </r>
  <r>
    <x v="21"/>
    <x v="11"/>
    <x v="86"/>
    <x v="20"/>
    <s v="Electric"/>
    <s v="Ontario Light &amp; Trac. Co."/>
  </r>
  <r>
    <x v="21"/>
    <x v="11"/>
    <x v="260"/>
    <x v="1952"/>
    <s v="Electric"/>
    <s v="Cohoes Ry. Co."/>
  </r>
  <r>
    <x v="21"/>
    <x v="11"/>
    <x v="565"/>
    <x v="1819"/>
    <s v="Electric"/>
    <s v="Southern New York Pwr. &amp; Ry. Corpn."/>
  </r>
  <r>
    <x v="21"/>
    <x v="11"/>
    <x v="346"/>
    <x v="394"/>
    <s v="Electric"/>
    <s v="Corning &amp; Painted Post St. Ry. "/>
  </r>
  <r>
    <x v="21"/>
    <x v="11"/>
    <x v="88"/>
    <x v="1405"/>
    <s v="Electric"/>
    <s v="The Cortland County Traction Co. "/>
  </r>
  <r>
    <x v="21"/>
    <x v="11"/>
    <x v="566"/>
    <x v="18"/>
    <s v="Electric"/>
    <s v="Elimira, Corning &amp; Waverly R. R."/>
  </r>
  <r>
    <x v="21"/>
    <x v="11"/>
    <x v="566"/>
    <x v="2029"/>
    <s v="Electric"/>
    <s v="Elimira Wtr. Lt. &amp; R. R. Co."/>
  </r>
  <r>
    <x v="21"/>
    <x v="11"/>
    <x v="211"/>
    <x v="2030"/>
    <s v="Electric"/>
    <s v="Great South Bay Ferry Co. "/>
  </r>
  <r>
    <x v="21"/>
    <x v="11"/>
    <x v="463"/>
    <x v="485"/>
    <s v="Electric"/>
    <s v="The Glen Cove R. R. Co."/>
  </r>
  <r>
    <x v="21"/>
    <x v="11"/>
    <x v="567"/>
    <x v="2031"/>
    <s v="Electric"/>
    <s v="Hudson Valley Ry. Co. "/>
  </r>
  <r>
    <x v="21"/>
    <x v="11"/>
    <x v="96"/>
    <x v="1299"/>
    <s v="Electric"/>
    <s v="Fonda, Johnstown &amp; Gloversville R.R."/>
  </r>
  <r>
    <x v="21"/>
    <x v="11"/>
    <x v="415"/>
    <x v="1823"/>
    <s v="Electric"/>
    <s v="The New York &amp; Long Island Trac. Co. "/>
  </r>
  <r>
    <x v="21"/>
    <x v="11"/>
    <x v="568"/>
    <x v="1892"/>
    <s v="Electric"/>
    <s v="Hoosick Fals R.R. Co. "/>
  </r>
  <r>
    <x v="21"/>
    <x v="11"/>
    <x v="569"/>
    <x v="379"/>
    <s v="Electric"/>
    <s v="Hornell Trac. Co. "/>
  </r>
  <r>
    <x v="21"/>
    <x v="11"/>
    <x v="99"/>
    <x v="1599"/>
    <s v="Electric"/>
    <s v="Huntington R. R. Co."/>
  </r>
  <r>
    <x v="21"/>
    <x v="11"/>
    <x v="100"/>
    <x v="1825"/>
    <s v="Electric"/>
    <s v="Ithaca Traction Corpn."/>
  </r>
  <r>
    <x v="21"/>
    <x v="11"/>
    <x v="101"/>
    <x v="1123"/>
    <s v="Electric"/>
    <s v="Chautauqa"/>
  </r>
  <r>
    <x v="21"/>
    <x v="11"/>
    <x v="101"/>
    <x v="1826"/>
    <s v="Electric"/>
    <s v="Jamestown St. Ry. Co."/>
  </r>
  <r>
    <x v="21"/>
    <x v="11"/>
    <x v="101"/>
    <x v="347"/>
    <s v="Electric"/>
    <s v="Jamestown, Westfield &amp; Northwestern R. R. Co."/>
  </r>
  <r>
    <x v="21"/>
    <x v="11"/>
    <x v="570"/>
    <x v="1827"/>
    <s v="Electric"/>
    <s v="Kingston Consolidated R. R. Co."/>
  </r>
  <r>
    <x v="21"/>
    <x v="11"/>
    <x v="107"/>
    <x v="536"/>
    <s v="Electric"/>
    <s v="The Wallkill Transit Co. "/>
  </r>
  <r>
    <x v="21"/>
    <x v="11"/>
    <x v="572"/>
    <x v="1828"/>
    <s v="Electric"/>
    <s v="Westchester Elec. R. R. Co."/>
  </r>
  <r>
    <x v="21"/>
    <x v="11"/>
    <x v="109"/>
    <x v="73"/>
    <s v="Electric"/>
    <s v="Orange County Traction Co. "/>
  </r>
  <r>
    <x v="21"/>
    <x v="11"/>
    <x v="332"/>
    <x v="2032"/>
    <s v="Electric"/>
    <s v="New Paltz, Highland &amp; Poughkeepsie Traction Co."/>
  </r>
  <r>
    <x v="21"/>
    <x v="11"/>
    <x v="573"/>
    <x v="1831"/>
    <s v="Electric"/>
    <s v="Bridge Operating Co. "/>
  </r>
  <r>
    <x v="21"/>
    <x v="11"/>
    <x v="573"/>
    <x v="2033"/>
    <s v="Electric"/>
    <s v="Brooklyn Rapid Transit Co. "/>
  </r>
  <r>
    <x v="21"/>
    <x v="11"/>
    <x v="573"/>
    <x v="626"/>
    <s v="Electric"/>
    <s v="Bush Terminal R. R. Co."/>
  </r>
  <r>
    <x v="21"/>
    <x v="11"/>
    <x v="573"/>
    <x v="1956"/>
    <s v="Electric"/>
    <s v="The Coney Island &amp; Brooklyn R. R. Co. "/>
  </r>
  <r>
    <x v="21"/>
    <x v="11"/>
    <x v="573"/>
    <x v="28"/>
    <s v="Electric"/>
    <s v="Manhattan Bridge Three-Cent Line."/>
  </r>
  <r>
    <x v="21"/>
    <x v="11"/>
    <x v="573"/>
    <x v="1957"/>
    <s v="Electric"/>
    <s v="The Marine Ry. Co. "/>
  </r>
  <r>
    <x v="21"/>
    <x v="11"/>
    <x v="573"/>
    <x v="19"/>
    <s v="Electric"/>
    <s v="New York Municipal Ry. Corpn."/>
  </r>
  <r>
    <x v="21"/>
    <x v="11"/>
    <x v="573"/>
    <x v="2034"/>
    <s v="Electric"/>
    <s v="Van Brunt St. &amp; Erie Basin R. R. Co."/>
  </r>
  <r>
    <x v="21"/>
    <x v="11"/>
    <x v="574"/>
    <x v="1831"/>
    <s v="Electric"/>
    <s v="Pelham Park &amp; City Island Ry., Inc."/>
  </r>
  <r>
    <x v="21"/>
    <x v="11"/>
    <x v="574"/>
    <x v="20"/>
    <s v="Electric"/>
    <s v="Union Ry. Co."/>
  </r>
  <r>
    <x v="21"/>
    <x v="11"/>
    <x v="575"/>
    <x v="1833"/>
    <s v="Electric"/>
    <s v="Belt Line Ry. Corpn."/>
  </r>
  <r>
    <x v="21"/>
    <x v="11"/>
    <x v="575"/>
    <x v="2035"/>
    <s v="Electric"/>
    <s v="The Brooklyn &amp; North River R. R. Co."/>
  </r>
  <r>
    <x v="21"/>
    <x v="11"/>
    <x v="575"/>
    <x v="1835"/>
    <s v="Electric"/>
    <s v="Dry Dock, East Broadway &amp; battery R. R. Co. "/>
  </r>
  <r>
    <x v="21"/>
    <x v="11"/>
    <x v="575"/>
    <x v="1836"/>
    <s v="Electric"/>
    <s v="The Forty-Second St., Manhattanville &amp; St. Nicholas Ave. Ry. Co. "/>
  </r>
  <r>
    <x v="21"/>
    <x v="11"/>
    <x v="575"/>
    <x v="1837"/>
    <s v="Electric"/>
    <s v="Hudson &amp; Manhattan R. R. Co. "/>
  </r>
  <r>
    <x v="21"/>
    <x v="11"/>
    <x v="575"/>
    <x v="2036"/>
    <s v="Electric"/>
    <s v="Interborough Rapid Transit Co."/>
  </r>
  <r>
    <x v="21"/>
    <x v="11"/>
    <x v="575"/>
    <x v="67"/>
    <s v="Electric"/>
    <s v="Manhattan &amp; Queens Trac. Corpn."/>
  </r>
  <r>
    <x v="21"/>
    <x v="11"/>
    <x v="575"/>
    <x v="1839"/>
    <s v="Electric"/>
    <s v="Mid-Crosstown Railway Co."/>
  </r>
  <r>
    <x v="21"/>
    <x v="11"/>
    <x v="575"/>
    <x v="1961"/>
    <s v="Electric"/>
    <s v="New York Central R. R. "/>
  </r>
  <r>
    <x v="21"/>
    <x v="11"/>
    <x v="575"/>
    <x v="1841"/>
    <s v="Electric"/>
    <s v="New York City Interborough Ry. Co. "/>
  </r>
  <r>
    <x v="21"/>
    <x v="11"/>
    <x v="575"/>
    <x v="2037"/>
    <s v="Electric"/>
    <s v="The New York Connecting R. R. Co. "/>
  </r>
  <r>
    <x v="21"/>
    <x v="11"/>
    <x v="575"/>
    <x v="1963"/>
    <s v="Electric"/>
    <s v="New York Railways Co. "/>
  </r>
  <r>
    <x v="21"/>
    <x v="11"/>
    <x v="575"/>
    <x v="1964"/>
    <s v="Electric"/>
    <s v="New York, Westchester &amp; Boston Ry. "/>
  </r>
  <r>
    <x v="21"/>
    <x v="11"/>
    <x v="575"/>
    <x v="1844"/>
    <s v="Electric"/>
    <s v="Pennsylvania Tunnel &amp; Terminal R. R. Co. "/>
  </r>
  <r>
    <x v="21"/>
    <x v="11"/>
    <x v="575"/>
    <x v="2038"/>
    <s v="Electric"/>
    <s v="Second Ave. R. R. Co. "/>
  </r>
  <r>
    <x v="21"/>
    <x v="11"/>
    <x v="575"/>
    <x v="1846"/>
    <s v="Electric"/>
    <s v="Third Ave. Ry. Co. "/>
  </r>
  <r>
    <x v="21"/>
    <x v="11"/>
    <x v="576"/>
    <x v="285"/>
    <s v="Electric"/>
    <s v="Long Island Elec. Ry. Co."/>
  </r>
  <r>
    <x v="21"/>
    <x v="11"/>
    <x v="576"/>
    <x v="1965"/>
    <s v="Electric"/>
    <s v="The Long Islan R. R. Co."/>
  </r>
  <r>
    <x v="21"/>
    <x v="11"/>
    <x v="576"/>
    <x v="1848"/>
    <s v="Electric"/>
    <s v="New York &amp; Queens County Ry. Co."/>
  </r>
  <r>
    <x v="21"/>
    <x v="11"/>
    <x v="576"/>
    <x v="1849"/>
    <s v="Electric"/>
    <s v="Ocean Elect. Ry. Co."/>
  </r>
  <r>
    <x v="21"/>
    <x v="11"/>
    <x v="577"/>
    <x v="11"/>
    <s v="Electric"/>
    <s v="Richmond Light &amp; R. R. Co."/>
  </r>
  <r>
    <x v="21"/>
    <x v="11"/>
    <x v="577"/>
    <x v="19"/>
    <s v="Electric"/>
    <s v="Southfield Beach R. R. Co. "/>
  </r>
  <r>
    <x v="21"/>
    <x v="11"/>
    <x v="577"/>
    <x v="12"/>
    <s v="Electric"/>
    <s v="Staten Island Midland Ry. Co."/>
  </r>
  <r>
    <x v="21"/>
    <x v="11"/>
    <x v="112"/>
    <x v="2039"/>
    <s v="Electric"/>
    <s v="Niagra Gorge R. R. Co."/>
  </r>
  <r>
    <x v="21"/>
    <x v="11"/>
    <x v="578"/>
    <x v="889"/>
    <s v="Electric"/>
    <s v="The Northport Traction Co."/>
  </r>
  <r>
    <x v="21"/>
    <x v="11"/>
    <x v="113"/>
    <x v="41"/>
    <s v="Electric"/>
    <s v="Ogdensburg St. Ry. Co."/>
  </r>
  <r>
    <x v="21"/>
    <x v="11"/>
    <x v="114"/>
    <x v="1850"/>
    <s v="Electric"/>
    <s v="Western New York &amp; Penna. Trac. Co. "/>
  </r>
  <r>
    <x v="21"/>
    <x v="11"/>
    <x v="115"/>
    <x v="1851"/>
    <s v="Electric"/>
    <s v="New York State Rys. "/>
  </r>
  <r>
    <x v="21"/>
    <x v="11"/>
    <x v="579"/>
    <x v="1706"/>
    <s v="Electric"/>
    <s v="Hudson River &amp; Eastern Trac. Co."/>
  </r>
  <r>
    <x v="21"/>
    <x v="11"/>
    <x v="580"/>
    <x v="1967"/>
    <s v="Electric"/>
    <s v="Empire United Rys., Inc."/>
  </r>
  <r>
    <x v="21"/>
    <x v="11"/>
    <x v="507"/>
    <x v="1075"/>
    <s v="Electric"/>
    <s v="Suffolk Trac. Co."/>
  </r>
  <r>
    <x v="21"/>
    <x v="11"/>
    <x v="380"/>
    <x v="1424"/>
    <s v="Electric"/>
    <s v="Peekskill Lighting &amp; R. R."/>
  </r>
  <r>
    <x v="21"/>
    <x v="11"/>
    <x v="380"/>
    <x v="1852"/>
    <s v="Electric"/>
    <s v="Putnam &amp; Westchester Trac. "/>
  </r>
  <r>
    <x v="21"/>
    <x v="11"/>
    <x v="581"/>
    <x v="41"/>
    <s v="Electric"/>
    <s v="Penn Yan &amp; Lake Shore Ry."/>
  </r>
  <r>
    <x v="21"/>
    <x v="11"/>
    <x v="265"/>
    <x v="634"/>
    <s v="Electric"/>
    <s v="Plattsburgh Traction Co."/>
  </r>
  <r>
    <x v="21"/>
    <x v="11"/>
    <x v="354"/>
    <x v="2040"/>
    <s v="Electric"/>
    <s v="New York &amp; Stamford Ry. Co."/>
  </r>
  <r>
    <x v="21"/>
    <x v="11"/>
    <x v="333"/>
    <x v="2041"/>
    <s v="Electric"/>
    <s v="Port Jervis Traction Co. "/>
  </r>
  <r>
    <x v="21"/>
    <x v="11"/>
    <x v="118"/>
    <x v="10"/>
    <s v="Electric"/>
    <s v="Poughkeepsie City &amp; Wappingers Falls Elec. Ry. Co."/>
  </r>
  <r>
    <x v="21"/>
    <x v="11"/>
    <x v="119"/>
    <x v="1472"/>
    <s v="Electric"/>
    <s v="Buffalo, Lockport &amp; Rochester Ry. Co."/>
  </r>
  <r>
    <x v="21"/>
    <x v="11"/>
    <x v="119"/>
    <x v="293"/>
    <s v="Electric"/>
    <s v="Eries R. R. Co."/>
  </r>
  <r>
    <x v="21"/>
    <x v="11"/>
    <x v="119"/>
    <x v="1927"/>
    <s v="Electric"/>
    <s v="New York State Rys. (Rochester Lines)"/>
  </r>
  <r>
    <x v="21"/>
    <x v="11"/>
    <x v="119"/>
    <x v="165"/>
    <s v="Electric"/>
    <s v="Rochester &amp; Maniton R. R. Co. "/>
  </r>
  <r>
    <x v="21"/>
    <x v="11"/>
    <x v="532"/>
    <x v="1528"/>
    <s v="Electric"/>
    <s v="The New York &amp; North Shore Trac. Co. "/>
  </r>
  <r>
    <x v="21"/>
    <x v="11"/>
    <x v="540"/>
    <x v="1855"/>
    <s v="Electric"/>
    <s v="Paul Smith's Elec. Lt. &amp; Pwr. &amp; R. R. Co."/>
  </r>
  <r>
    <x v="21"/>
    <x v="11"/>
    <x v="122"/>
    <x v="1972"/>
    <s v="Electric"/>
    <s v="Schenectady Ry. Co."/>
  </r>
  <r>
    <x v="21"/>
    <x v="11"/>
    <x v="266"/>
    <x v="626"/>
    <s v="Electric"/>
    <s v="The Nassau County Ry. Co."/>
  </r>
  <r>
    <x v="21"/>
    <x v="11"/>
    <x v="123"/>
    <x v="1856"/>
    <s v="Electric"/>
    <s v="Geneva, Seneca Falls &amp; Auburn R. R. Co., Inc."/>
  </r>
  <r>
    <x v="21"/>
    <x v="11"/>
    <x v="126"/>
    <x v="2042"/>
    <s v="Electric"/>
    <s v="Empire United Rys., Inc."/>
  </r>
  <r>
    <x v="21"/>
    <x v="11"/>
    <x v="126"/>
    <x v="2043"/>
    <s v="Electric"/>
    <s v="New York State Rys (Syracuse Lines)"/>
  </r>
  <r>
    <x v="21"/>
    <x v="11"/>
    <x v="126"/>
    <x v="1975"/>
    <s v="Electric"/>
    <s v="Syracuse &amp; South Bay Elec. R. R. Co."/>
  </r>
  <r>
    <x v="21"/>
    <x v="11"/>
    <x v="126"/>
    <x v="1712"/>
    <s v="Electric"/>
    <s v="Syracuse &amp; Suburban R. R. Co."/>
  </r>
  <r>
    <x v="21"/>
    <x v="11"/>
    <x v="129"/>
    <x v="1861"/>
    <s v="Electric"/>
    <s v="Troy &amp; New Enland Ry. Co."/>
  </r>
  <r>
    <x v="21"/>
    <x v="11"/>
    <x v="130"/>
    <x v="1976"/>
    <s v="Electric"/>
    <s v="New York State Rys. (Utica Lines)"/>
  </r>
  <r>
    <x v="21"/>
    <x v="11"/>
    <x v="131"/>
    <x v="334"/>
    <s v="Electric"/>
    <s v="Black River Traction Co. "/>
  </r>
  <r>
    <x v="21"/>
    <x v="11"/>
    <x v="267"/>
    <x v="1863"/>
    <s v="Electric"/>
    <s v="Waverly, Sayre &amp; Athens Traction Co."/>
  </r>
  <r>
    <x v="21"/>
    <x v="11"/>
    <x v="582"/>
    <x v="2044"/>
    <s v="Electric"/>
    <s v="Shore Line Elec. R. R. Co."/>
  </r>
  <r>
    <x v="21"/>
    <x v="11"/>
    <x v="582"/>
    <x v="2045"/>
    <s v="Electric"/>
    <s v="Westester Street R. R. Co. of White Plains"/>
  </r>
  <r>
    <x v="21"/>
    <x v="11"/>
    <x v="132"/>
    <x v="325"/>
    <s v="Electric"/>
    <s v="Buffalo &amp; Williamsville Elec. Ry. Co."/>
  </r>
  <r>
    <x v="21"/>
    <x v="11"/>
    <x v="133"/>
    <x v="1866"/>
    <s v="Electric"/>
    <s v="Yorkers R. R. Co."/>
  </r>
  <r>
    <x v="21"/>
    <x v="12"/>
    <x v="508"/>
    <x v="1867"/>
    <m/>
    <m/>
  </r>
  <r>
    <x v="21"/>
    <x v="12"/>
    <x v="134"/>
    <x v="2046"/>
    <m/>
    <m/>
  </r>
  <r>
    <x v="21"/>
    <x v="12"/>
    <x v="509"/>
    <x v="124"/>
    <m/>
    <m/>
  </r>
  <r>
    <x v="21"/>
    <x v="12"/>
    <x v="482"/>
    <x v="462"/>
    <m/>
    <m/>
  </r>
  <r>
    <x v="21"/>
    <x v="12"/>
    <x v="135"/>
    <x v="1979"/>
    <m/>
    <m/>
  </r>
  <r>
    <x v="21"/>
    <x v="12"/>
    <x v="136"/>
    <x v="41"/>
    <m/>
    <m/>
  </r>
  <r>
    <x v="21"/>
    <x v="12"/>
    <x v="583"/>
    <x v="1869"/>
    <m/>
    <m/>
  </r>
  <r>
    <x v="21"/>
    <x v="12"/>
    <x v="510"/>
    <x v="166"/>
    <m/>
    <m/>
  </r>
  <r>
    <x v="21"/>
    <x v="12"/>
    <x v="137"/>
    <x v="50"/>
    <m/>
    <m/>
  </r>
  <r>
    <x v="21"/>
    <x v="23"/>
    <x v="394"/>
    <x v="459"/>
    <m/>
    <s v="Asheville Electric Co. / Asheville Power &amp; Light Co."/>
  </r>
  <r>
    <x v="21"/>
    <x v="23"/>
    <x v="394"/>
    <x v="33"/>
    <m/>
    <s v="Asheville &amp; East Tennessee Railroad."/>
  </r>
  <r>
    <x v="21"/>
    <x v="23"/>
    <x v="138"/>
    <x v="1980"/>
    <m/>
    <s v="Piedmont Ry. A Eleo. Co / Almance Railway Co."/>
  </r>
  <r>
    <x v="21"/>
    <x v="23"/>
    <x v="395"/>
    <x v="1981"/>
    <m/>
    <s v="Charlotte Electric Railway, Light &amp; Power Co. / Southern Public Utlities"/>
  </r>
  <r>
    <x v="21"/>
    <x v="23"/>
    <x v="395"/>
    <x v="504"/>
    <m/>
    <s v="PIEDMONT &amp; NORTHERN RAILWAY CO"/>
  </r>
  <r>
    <x v="21"/>
    <x v="23"/>
    <x v="396"/>
    <x v="2047"/>
    <m/>
    <s v="Durham Traction Co."/>
  </r>
  <r>
    <x v="21"/>
    <x v="23"/>
    <x v="497"/>
    <x v="31"/>
    <m/>
    <s v="Goldsboro Electric Railway"/>
  </r>
  <r>
    <x v="21"/>
    <x v="23"/>
    <x v="436"/>
    <x v="313"/>
    <m/>
    <s v="Greensboro Electric Co. / The North Carolina Public Service Co.,"/>
  </r>
  <r>
    <x v="21"/>
    <x v="23"/>
    <x v="584"/>
    <x v="34"/>
    <m/>
    <s v="New Bern-Ghent St. By. Co."/>
  </r>
  <r>
    <x v="21"/>
    <x v="23"/>
    <x v="397"/>
    <x v="1872"/>
    <m/>
    <s v="The Raleigh Electrlc Co. / Carolina Power &amp; Light Co."/>
  </r>
  <r>
    <x v="21"/>
    <x v="23"/>
    <x v="398"/>
    <x v="11"/>
    <m/>
    <s v="The Consolidated Railways, Light &amp; Power Co. / Tidewater Power Co."/>
  </r>
  <r>
    <x v="21"/>
    <x v="23"/>
    <x v="399"/>
    <x v="457"/>
    <m/>
    <s v="The Fries Manufacturing &amp; Power Co. / SOUTHERN PUBLIC UTILITIES CO."/>
  </r>
  <r>
    <x v="21"/>
    <x v="24"/>
    <x v="400"/>
    <x v="1234"/>
    <m/>
    <s v="Metropolitan Railway Co."/>
  </r>
  <r>
    <x v="21"/>
    <x v="24"/>
    <x v="400"/>
    <x v="19"/>
    <m/>
    <s v="Capital Traction Co"/>
  </r>
  <r>
    <x v="21"/>
    <x v="24"/>
    <x v="438"/>
    <x v="32"/>
    <m/>
    <s v="Shawnee Tucumeeh Traction Co"/>
  </r>
  <r>
    <x v="21"/>
    <x v="24"/>
    <x v="453"/>
    <x v="6"/>
    <m/>
    <s v="The Guthrie Railway Co"/>
  </r>
  <r>
    <x v="21"/>
    <x v="24"/>
    <x v="465"/>
    <x v="5"/>
    <m/>
    <s v="Tulsa Street Railway Co"/>
  </r>
  <r>
    <x v="21"/>
    <x v="24"/>
    <x v="465"/>
    <x v="29"/>
    <m/>
    <s v="Oklahoma Union Traction Co"/>
  </r>
  <r>
    <x v="21"/>
    <x v="24"/>
    <x v="465"/>
    <x v="11"/>
    <m/>
    <s v="Sand Springs Interurban Railway"/>
  </r>
  <r>
    <x v="21"/>
    <x v="24"/>
    <x v="483"/>
    <x v="2048"/>
    <m/>
    <s v="Ardmore Traction Co"/>
  </r>
  <r>
    <x v="21"/>
    <x v="24"/>
    <x v="484"/>
    <x v="125"/>
    <m/>
    <s v="Bartlesville Interurban Railway"/>
  </r>
  <r>
    <x v="21"/>
    <x v="24"/>
    <x v="485"/>
    <x v="1874"/>
    <m/>
    <s v="The Enid City Railway Co"/>
  </r>
  <r>
    <x v="21"/>
    <x v="24"/>
    <x v="486"/>
    <x v="1875"/>
    <m/>
    <s v="Choclaw Railway &amp; Lighting Co"/>
  </r>
  <r>
    <x v="21"/>
    <x v="24"/>
    <x v="487"/>
    <x v="277"/>
    <m/>
    <s v="Muskogee Electric Traction Co"/>
  </r>
  <r>
    <x v="21"/>
    <x v="24"/>
    <x v="487"/>
    <x v="186"/>
    <m/>
    <s v="People's Electric Railway Co"/>
  </r>
  <r>
    <x v="21"/>
    <x v="24"/>
    <x v="498"/>
    <x v="32"/>
    <m/>
    <s v="Sapulpa Interurban Traction Co"/>
  </r>
  <r>
    <x v="21"/>
    <x v="24"/>
    <x v="524"/>
    <x v="6"/>
    <m/>
    <s v="Chickasha Street Railway Co"/>
  </r>
  <r>
    <x v="21"/>
    <x v="24"/>
    <x v="585"/>
    <x v="28"/>
    <m/>
    <s v="Lawton Railway &amp; Lighting Co"/>
  </r>
  <r>
    <x v="21"/>
    <x v="24"/>
    <x v="586"/>
    <x v="8"/>
    <m/>
    <s v="Okmulgee Interurban Railway Co"/>
  </r>
  <r>
    <x v="21"/>
    <x v="14"/>
    <x v="417"/>
    <x v="2049"/>
    <m/>
    <m/>
  </r>
  <r>
    <x v="21"/>
    <x v="14"/>
    <x v="141"/>
    <x v="32"/>
    <m/>
    <m/>
  </r>
  <r>
    <x v="21"/>
    <x v="14"/>
    <x v="500"/>
    <x v="2050"/>
    <m/>
    <m/>
  </r>
  <r>
    <x v="21"/>
    <x v="14"/>
    <x v="142"/>
    <x v="24"/>
    <m/>
    <s v="Fresno Interurban Ry. Co."/>
  </r>
  <r>
    <x v="21"/>
    <x v="14"/>
    <x v="142"/>
    <x v="1572"/>
    <m/>
    <s v="Fresno Traction Co."/>
  </r>
  <r>
    <x v="21"/>
    <x v="14"/>
    <x v="512"/>
    <x v="48"/>
    <m/>
    <m/>
  </r>
  <r>
    <x v="21"/>
    <x v="14"/>
    <x v="442"/>
    <x v="31"/>
    <m/>
    <m/>
  </r>
  <r>
    <x v="21"/>
    <x v="14"/>
    <x v="143"/>
    <x v="1879"/>
    <s v="Electric"/>
    <s v="Los Angeles Railway Corporation"/>
  </r>
  <r>
    <x v="21"/>
    <x v="14"/>
    <x v="143"/>
    <x v="1717"/>
    <m/>
    <s v="Montecito Railroad Co"/>
  </r>
  <r>
    <x v="21"/>
    <x v="14"/>
    <x v="143"/>
    <x v="2051"/>
    <s v="Electric"/>
    <s v=" PACIFIC ELECTRIC RAILWAY"/>
  </r>
  <r>
    <x v="21"/>
    <x v="14"/>
    <x v="145"/>
    <x v="1881"/>
    <m/>
    <m/>
  </r>
  <r>
    <x v="21"/>
    <x v="14"/>
    <x v="454"/>
    <x v="1882"/>
    <m/>
    <m/>
  </r>
  <r>
    <x v="21"/>
    <x v="14"/>
    <x v="146"/>
    <x v="2052"/>
    <m/>
    <m/>
  </r>
  <r>
    <x v="21"/>
    <x v="14"/>
    <x v="382"/>
    <x v="1884"/>
    <m/>
    <m/>
  </r>
  <r>
    <x v="21"/>
    <x v="14"/>
    <x v="152"/>
    <x v="98"/>
    <m/>
    <s v="Pacific Gas &amp; electric Co"/>
  </r>
  <r>
    <x v="21"/>
    <x v="14"/>
    <x v="152"/>
    <x v="1181"/>
    <m/>
    <s v="Sacramento Northern Railroad."/>
  </r>
  <r>
    <x v="21"/>
    <x v="14"/>
    <x v="153"/>
    <x v="1982"/>
    <m/>
    <s v="Bay Shore R. R. Co."/>
  </r>
  <r>
    <x v="21"/>
    <x v="14"/>
    <x v="153"/>
    <x v="399"/>
    <m/>
    <s v="Los Angeles &amp; San Diego Beach Railway"/>
  </r>
  <r>
    <x v="21"/>
    <x v="14"/>
    <x v="153"/>
    <x v="671"/>
    <m/>
    <s v="Point Loma Railroad Co."/>
  </r>
  <r>
    <x v="21"/>
    <x v="14"/>
    <x v="153"/>
    <x v="2053"/>
    <m/>
    <s v="San Diego Electric Railway Co"/>
  </r>
  <r>
    <x v="21"/>
    <x v="14"/>
    <x v="153"/>
    <x v="2054"/>
    <m/>
    <s v="San Diego &amp; Arizona Ry. Co. purchased San Diego &amp; South Eastern Railway Co"/>
  </r>
  <r>
    <x v="21"/>
    <x v="14"/>
    <x v="154"/>
    <x v="4"/>
    <m/>
    <s v="California Street Cable Railroad Co"/>
  </r>
  <r>
    <x v="21"/>
    <x v="14"/>
    <x v="154"/>
    <x v="1549"/>
    <m/>
    <s v="Central California Trac. Co"/>
  </r>
  <r>
    <x v="21"/>
    <x v="14"/>
    <x v="154"/>
    <x v="2055"/>
    <m/>
    <s v="Municipal Ry of San Francisco"/>
  </r>
  <r>
    <x v="21"/>
    <x v="14"/>
    <x v="154"/>
    <x v="1210"/>
    <m/>
    <s v="Northwestern Pacific R. R.Co"/>
  </r>
  <r>
    <x v="21"/>
    <x v="14"/>
    <x v="154"/>
    <x v="1888"/>
    <m/>
    <s v="Ocean Shore R. R. Co."/>
  </r>
  <r>
    <x v="21"/>
    <x v="14"/>
    <x v="154"/>
    <x v="317"/>
    <m/>
    <s v="Southern Pacific Co."/>
  </r>
  <r>
    <x v="21"/>
    <x v="14"/>
    <x v="154"/>
    <x v="2056"/>
    <m/>
    <s v="United Railroads of San Fraansisco"/>
  </r>
  <r>
    <x v="21"/>
    <x v="14"/>
    <x v="155"/>
    <x v="2057"/>
    <m/>
    <s v="Peninsular Ry. Co"/>
  </r>
  <r>
    <x v="21"/>
    <x v="14"/>
    <x v="155"/>
    <x v="2058"/>
    <m/>
    <s v="SAN JOSE RAILROADS"/>
  </r>
  <r>
    <x v="21"/>
    <x v="14"/>
    <x v="156"/>
    <x v="45"/>
    <m/>
    <m/>
  </r>
  <r>
    <x v="21"/>
    <x v="14"/>
    <x v="157"/>
    <x v="1892"/>
    <m/>
    <m/>
  </r>
  <r>
    <x v="21"/>
    <x v="14"/>
    <x v="158"/>
    <x v="23"/>
    <m/>
    <m/>
  </r>
  <r>
    <x v="21"/>
    <x v="14"/>
    <x v="590"/>
    <x v="1986"/>
    <m/>
    <m/>
  </r>
  <r>
    <x v="21"/>
    <x v="14"/>
    <x v="160"/>
    <x v="2059"/>
    <m/>
    <s v="Stockton Electric Railroad Co."/>
  </r>
  <r>
    <x v="21"/>
    <x v="14"/>
    <x v="160"/>
    <x v="57"/>
    <m/>
    <s v="Tlde Water Southern Ry Co."/>
  </r>
  <r>
    <x v="21"/>
    <x v="25"/>
    <x v="422"/>
    <x v="1987"/>
    <m/>
    <s v="Aberdeen Railway Co."/>
  </r>
  <r>
    <x v="21"/>
    <x v="25"/>
    <x v="418"/>
    <x v="19"/>
    <m/>
    <s v="Chicago, Burlington &amp; Quincy Railroad Co."/>
  </r>
  <r>
    <x v="21"/>
    <x v="25"/>
    <x v="402"/>
    <x v="69"/>
    <m/>
    <s v="Sioux Falls Traction System."/>
  </r>
  <r>
    <x v="21"/>
    <x v="15"/>
    <x v="162"/>
    <x v="62"/>
    <m/>
    <m/>
  </r>
  <r>
    <x v="21"/>
    <x v="15"/>
    <x v="163"/>
    <x v="2060"/>
    <m/>
    <m/>
  </r>
  <r>
    <x v="21"/>
    <x v="15"/>
    <x v="164"/>
    <x v="25"/>
    <m/>
    <m/>
  </r>
  <r>
    <x v="21"/>
    <x v="15"/>
    <x v="167"/>
    <x v="23"/>
    <m/>
    <m/>
  </r>
  <r>
    <x v="21"/>
    <x v="15"/>
    <x v="168"/>
    <x v="28"/>
    <m/>
    <m/>
  </r>
  <r>
    <x v="21"/>
    <x v="15"/>
    <x v="169"/>
    <x v="1896"/>
    <m/>
    <m/>
  </r>
  <r>
    <x v="21"/>
    <x v="15"/>
    <x v="170"/>
    <x v="2061"/>
    <m/>
    <m/>
  </r>
  <r>
    <x v="21"/>
    <x v="15"/>
    <x v="171"/>
    <x v="2062"/>
    <m/>
    <m/>
  </r>
  <r>
    <x v="21"/>
    <x v="22"/>
    <x v="526"/>
    <x v="126"/>
    <s v="Electric"/>
    <m/>
  </r>
  <r>
    <x v="21"/>
    <x v="22"/>
    <x v="471"/>
    <x v="72"/>
    <s v="Electric"/>
    <m/>
  </r>
  <r>
    <x v="21"/>
    <x v="22"/>
    <x v="271"/>
    <x v="67"/>
    <s v="Electric"/>
    <m/>
  </r>
  <r>
    <x v="21"/>
    <x v="22"/>
    <x v="403"/>
    <x v="2063"/>
    <s v="Electric"/>
    <m/>
  </r>
  <r>
    <x v="21"/>
    <x v="22"/>
    <x v="419"/>
    <x v="406"/>
    <s v="Gasoline"/>
    <m/>
  </r>
  <r>
    <x v="21"/>
    <x v="22"/>
    <x v="419"/>
    <x v="214"/>
    <s v="Electric"/>
    <m/>
  </r>
  <r>
    <x v="21"/>
    <x v="22"/>
    <x v="527"/>
    <x v="189"/>
    <s v="Electric"/>
    <m/>
  </r>
  <r>
    <x v="21"/>
    <x v="22"/>
    <x v="272"/>
    <x v="41"/>
    <s v="Electric"/>
    <m/>
  </r>
  <r>
    <x v="21"/>
    <x v="22"/>
    <x v="273"/>
    <x v="2064"/>
    <s v="Electric"/>
    <m/>
  </r>
  <r>
    <x v="21"/>
    <x v="22"/>
    <x v="275"/>
    <x v="2065"/>
    <s v="Electric"/>
    <m/>
  </r>
  <r>
    <x v="21"/>
    <x v="22"/>
    <x v="276"/>
    <x v="1990"/>
    <s v="Electric"/>
    <m/>
  </r>
  <r>
    <x v="21"/>
    <x v="22"/>
    <x v="278"/>
    <x v="1991"/>
    <s v="Electric"/>
    <m/>
  </r>
  <r>
    <x v="21"/>
    <x v="22"/>
    <x v="529"/>
    <x v="81"/>
    <s v="Electric"/>
    <m/>
  </r>
  <r>
    <x v="21"/>
    <x v="22"/>
    <x v="279"/>
    <x v="1992"/>
    <s v="Electric"/>
    <m/>
  </r>
  <r>
    <x v="21"/>
    <x v="22"/>
    <x v="280"/>
    <x v="20"/>
    <s v="Electric"/>
    <m/>
  </r>
  <r>
    <x v="21"/>
    <x v="22"/>
    <x v="281"/>
    <x v="14"/>
    <s v="Electric"/>
    <m/>
  </r>
  <r>
    <x v="21"/>
    <x v="22"/>
    <x v="513"/>
    <x v="34"/>
    <s v="Electric"/>
    <m/>
  </r>
  <r>
    <x v="21"/>
    <x v="22"/>
    <x v="282"/>
    <x v="25"/>
    <s v="Electric"/>
    <m/>
  </r>
  <r>
    <x v="21"/>
    <x v="22"/>
    <x v="514"/>
    <x v="21"/>
    <s v="Electric"/>
    <m/>
  </r>
  <r>
    <x v="21"/>
    <x v="22"/>
    <x v="283"/>
    <x v="718"/>
    <s v="Electric"/>
    <m/>
  </r>
  <r>
    <x v="21"/>
    <x v="22"/>
    <x v="443"/>
    <x v="423"/>
    <s v="Electric"/>
    <m/>
  </r>
  <r>
    <x v="21"/>
    <x v="22"/>
    <x v="516"/>
    <x v="144"/>
    <s v="Electric"/>
    <m/>
  </r>
  <r>
    <x v="21"/>
    <x v="13"/>
    <x v="367"/>
    <x v="50"/>
    <m/>
    <m/>
  </r>
  <r>
    <x v="21"/>
    <x v="13"/>
    <x v="288"/>
    <x v="2066"/>
    <m/>
    <m/>
  </r>
  <r>
    <x v="21"/>
    <x v="13"/>
    <x v="289"/>
    <x v="25"/>
    <m/>
    <m/>
  </r>
  <r>
    <x v="21"/>
    <x v="13"/>
    <x v="138"/>
    <x v="1"/>
    <m/>
    <m/>
  </r>
  <r>
    <x v="21"/>
    <x v="13"/>
    <x v="534"/>
    <x v="61"/>
    <m/>
    <m/>
  </r>
  <r>
    <x v="21"/>
    <x v="13"/>
    <x v="139"/>
    <x v="2067"/>
    <m/>
    <m/>
  </r>
  <r>
    <x v="21"/>
    <x v="13"/>
    <x v="404"/>
    <x v="1903"/>
    <m/>
    <m/>
  </r>
  <r>
    <x v="21"/>
    <x v="13"/>
    <x v="224"/>
    <x v="33"/>
    <m/>
    <m/>
  </r>
  <r>
    <x v="21"/>
    <x v="13"/>
    <x v="335"/>
    <x v="172"/>
    <m/>
    <m/>
  </r>
  <r>
    <x v="21"/>
    <x v="1"/>
    <x v="290"/>
    <x v="1904"/>
    <m/>
    <s v="Washington, Alexandria &amp; Mt. Vernon Electric Railway Co"/>
  </r>
  <r>
    <x v="21"/>
    <x v="1"/>
    <x v="336"/>
    <x v="1905"/>
    <m/>
    <s v="The Berkley Street Railway Co."/>
  </r>
  <r>
    <x v="21"/>
    <x v="1"/>
    <x v="291"/>
    <x v="8"/>
    <m/>
    <s v="Piedmont Improvement &amp; Construction Co"/>
  </r>
  <r>
    <x v="21"/>
    <x v="1"/>
    <x v="207"/>
    <x v="537"/>
    <m/>
    <s v="Danville Street Car Co."/>
  </r>
  <r>
    <x v="21"/>
    <x v="1"/>
    <x v="292"/>
    <x v="2068"/>
    <m/>
    <s v="Hampton &amp; Old Point Railway Co."/>
  </r>
  <r>
    <x v="21"/>
    <x v="1"/>
    <x v="293"/>
    <x v="1994"/>
    <m/>
    <s v="Norfolk Street Railroad Co"/>
  </r>
  <r>
    <x v="21"/>
    <x v="1"/>
    <x v="293"/>
    <x v="339"/>
    <m/>
    <s v="Norfolk &amp; Ocean View Railroad Co."/>
  </r>
  <r>
    <x v="21"/>
    <x v="1"/>
    <x v="18"/>
    <x v="1909"/>
    <m/>
    <s v="Lynchburg Traction &amp; Light Co."/>
  </r>
  <r>
    <x v="21"/>
    <x v="1"/>
    <x v="19"/>
    <x v="10"/>
    <m/>
    <s v="Petersburg Street Railway Co."/>
  </r>
  <r>
    <x v="21"/>
    <x v="1"/>
    <x v="337"/>
    <x v="1240"/>
    <m/>
    <s v="Portsmouth Street Railway Co."/>
  </r>
  <r>
    <x v="21"/>
    <x v="1"/>
    <x v="20"/>
    <x v="2069"/>
    <m/>
    <s v="Richmond Passenger &amp; Power Co."/>
  </r>
  <r>
    <x v="21"/>
    <x v="1"/>
    <x v="294"/>
    <x v="1752"/>
    <m/>
    <s v="Roanoke Street Railway Co."/>
  </r>
  <r>
    <x v="21"/>
    <x v="1"/>
    <x v="295"/>
    <x v="25"/>
    <m/>
    <s v="City Street Car Co."/>
  </r>
  <r>
    <x v="21"/>
    <x v="1"/>
    <x v="446"/>
    <x v="56"/>
    <m/>
    <s v="Tazewell Street Railway Co."/>
  </r>
  <r>
    <x v="21"/>
    <x v="16"/>
    <x v="422"/>
    <x v="78"/>
    <m/>
    <m/>
  </r>
  <r>
    <x v="21"/>
    <x v="16"/>
    <x v="423"/>
    <x v="2070"/>
    <m/>
    <m/>
  </r>
  <r>
    <x v="21"/>
    <x v="16"/>
    <x v="591"/>
    <x v="1912"/>
    <m/>
    <m/>
  </r>
  <r>
    <x v="21"/>
    <x v="16"/>
    <x v="172"/>
    <x v="2071"/>
    <m/>
    <m/>
  </r>
  <r>
    <x v="21"/>
    <x v="16"/>
    <x v="296"/>
    <x v="28"/>
    <m/>
    <m/>
  </r>
  <r>
    <x v="21"/>
    <x v="16"/>
    <x v="542"/>
    <x v="1913"/>
    <m/>
    <m/>
  </r>
  <r>
    <x v="21"/>
    <x v="16"/>
    <x v="175"/>
    <x v="313"/>
    <m/>
    <s v="Pacific Northeast Traction"/>
  </r>
  <r>
    <x v="21"/>
    <x v="16"/>
    <x v="175"/>
    <x v="2072"/>
    <m/>
    <s v="PugetSound Traction L&amp;P"/>
  </r>
  <r>
    <x v="21"/>
    <x v="16"/>
    <x v="175"/>
    <x v="2073"/>
    <m/>
    <s v="Seattle Munic St.Ry."/>
  </r>
  <r>
    <x v="21"/>
    <x v="16"/>
    <x v="175"/>
    <x v="149"/>
    <m/>
    <s v="Seattle &amp; Rainer Valley Railway"/>
  </r>
  <r>
    <x v="21"/>
    <x v="16"/>
    <x v="176"/>
    <x v="1916"/>
    <m/>
    <s v="Spokane &amp; Inland"/>
  </r>
  <r>
    <x v="21"/>
    <x v="16"/>
    <x v="176"/>
    <x v="1999"/>
    <m/>
    <s v="Washingtou Water"/>
  </r>
  <r>
    <x v="21"/>
    <x v="16"/>
    <x v="177"/>
    <x v="309"/>
    <m/>
    <s v="Pacific Traction"/>
  </r>
  <r>
    <x v="21"/>
    <x v="16"/>
    <x v="177"/>
    <x v="2074"/>
    <m/>
    <s v="Puget Sound Elec. Ry."/>
  </r>
  <r>
    <x v="21"/>
    <x v="16"/>
    <x v="178"/>
    <x v="22"/>
    <m/>
    <m/>
  </r>
  <r>
    <x v="21"/>
    <x v="16"/>
    <x v="179"/>
    <x v="87"/>
    <m/>
    <m/>
  </r>
  <r>
    <x v="21"/>
    <x v="16"/>
    <x v="594"/>
    <x v="220"/>
    <m/>
    <m/>
  </r>
  <r>
    <x v="21"/>
    <x v="18"/>
    <x v="199"/>
    <x v="2075"/>
    <m/>
    <m/>
  </r>
  <r>
    <x v="21"/>
    <x v="18"/>
    <x v="186"/>
    <x v="68"/>
    <s v="Electric"/>
    <m/>
  </r>
  <r>
    <x v="21"/>
    <x v="18"/>
    <x v="187"/>
    <x v="905"/>
    <s v="Electric"/>
    <m/>
  </r>
  <r>
    <x v="21"/>
    <x v="18"/>
    <x v="474"/>
    <x v="28"/>
    <s v="Electric"/>
    <m/>
  </r>
  <r>
    <x v="21"/>
    <x v="18"/>
    <x v="491"/>
    <x v="416"/>
    <s v="Electric"/>
    <m/>
  </r>
  <r>
    <x v="21"/>
    <x v="18"/>
    <x v="188"/>
    <x v="29"/>
    <s v="Electric"/>
    <m/>
  </r>
  <r>
    <x v="21"/>
    <x v="18"/>
    <x v="189"/>
    <x v="2003"/>
    <s v="Electric"/>
    <m/>
  </r>
  <r>
    <x v="21"/>
    <x v="18"/>
    <x v="517"/>
    <x v="33"/>
    <m/>
    <m/>
  </r>
  <r>
    <x v="21"/>
    <x v="18"/>
    <x v="312"/>
    <x v="2076"/>
    <m/>
    <s v="Green Bay Traction Co."/>
  </r>
  <r>
    <x v="21"/>
    <x v="18"/>
    <x v="447"/>
    <x v="50"/>
    <m/>
    <s v="Kenosha Electric Railway Co."/>
  </r>
  <r>
    <x v="21"/>
    <x v="18"/>
    <x v="351"/>
    <x v="2077"/>
    <m/>
    <m/>
  </r>
  <r>
    <x v="21"/>
    <x v="18"/>
    <x v="313"/>
    <x v="1922"/>
    <m/>
    <m/>
  </r>
  <r>
    <x v="21"/>
    <x v="18"/>
    <x v="191"/>
    <x v="314"/>
    <s v="Electric"/>
    <m/>
  </r>
  <r>
    <x v="21"/>
    <x v="18"/>
    <x v="193"/>
    <x v="56"/>
    <s v="Electric"/>
    <m/>
  </r>
  <r>
    <x v="21"/>
    <x v="18"/>
    <x v="195"/>
    <x v="1923"/>
    <s v="Electric"/>
    <m/>
  </r>
  <r>
    <x v="21"/>
    <x v="18"/>
    <x v="197"/>
    <x v="293"/>
    <m/>
    <m/>
  </r>
  <r>
    <x v="21"/>
    <x v="18"/>
    <x v="405"/>
    <x v="1924"/>
    <m/>
    <m/>
  </r>
  <r>
    <x v="21"/>
    <x v="18"/>
    <x v="369"/>
    <x v="31"/>
    <m/>
    <m/>
  </r>
  <r>
    <x v="21"/>
    <x v="18"/>
    <x v="518"/>
    <x v="1925"/>
    <m/>
    <m/>
  </r>
  <r>
    <x v="22"/>
    <x v="5"/>
    <x v="592"/>
    <x v="1651"/>
    <m/>
    <m/>
  </r>
  <r>
    <x v="22"/>
    <x v="5"/>
    <x v="44"/>
    <x v="81"/>
    <m/>
    <m/>
  </r>
  <r>
    <x v="22"/>
    <x v="5"/>
    <x v="45"/>
    <x v="1762"/>
    <m/>
    <m/>
  </r>
  <r>
    <x v="22"/>
    <x v="5"/>
    <x v="543"/>
    <x v="17"/>
    <m/>
    <m/>
  </r>
  <r>
    <x v="22"/>
    <x v="5"/>
    <x v="47"/>
    <x v="768"/>
    <m/>
    <m/>
  </r>
  <r>
    <x v="22"/>
    <x v="5"/>
    <x v="48"/>
    <x v="1355"/>
    <m/>
    <m/>
  </r>
  <r>
    <x v="22"/>
    <x v="5"/>
    <x v="49"/>
    <x v="1733"/>
    <m/>
    <m/>
  </r>
  <r>
    <x v="22"/>
    <x v="5"/>
    <x v="50"/>
    <x v="173"/>
    <m/>
    <m/>
  </r>
  <r>
    <x v="22"/>
    <x v="5"/>
    <x v="52"/>
    <x v="16"/>
    <m/>
    <m/>
  </r>
  <r>
    <x v="22"/>
    <x v="5"/>
    <x v="53"/>
    <x v="2005"/>
    <m/>
    <m/>
  </r>
  <r>
    <x v="22"/>
    <x v="5"/>
    <x v="54"/>
    <x v="23"/>
    <m/>
    <m/>
  </r>
  <r>
    <x v="22"/>
    <x v="7"/>
    <x v="384"/>
    <x v="252"/>
    <m/>
    <s v="Fernandina Munic"/>
  </r>
  <r>
    <x v="22"/>
    <x v="7"/>
    <x v="68"/>
    <x v="2078"/>
    <m/>
    <s v="124 Jacksonville Traction Co"/>
  </r>
  <r>
    <x v="22"/>
    <x v="7"/>
    <x v="69"/>
    <x v="1765"/>
    <m/>
    <s v="The Key West Elec Co"/>
  </r>
  <r>
    <x v="22"/>
    <x v="7"/>
    <x v="595"/>
    <x v="41"/>
    <m/>
    <s v="126a Miami Beach Elec"/>
  </r>
  <r>
    <x v="22"/>
    <x v="7"/>
    <x v="499"/>
    <x v="31"/>
    <m/>
    <s v="Miami Traction Co"/>
  </r>
  <r>
    <x v="22"/>
    <x v="7"/>
    <x v="242"/>
    <x v="447"/>
    <m/>
    <s v="Pensacola Elec Co"/>
  </r>
  <r>
    <x v="22"/>
    <x v="7"/>
    <x v="456"/>
    <x v="144"/>
    <m/>
    <s v="St Johns Elec Co"/>
  </r>
  <r>
    <x v="22"/>
    <x v="7"/>
    <x v="535"/>
    <x v="22"/>
    <m/>
    <s v="St. Petersburg - Tampa"/>
  </r>
  <r>
    <x v="22"/>
    <x v="7"/>
    <x v="535"/>
    <x v="2079"/>
    <m/>
    <s v="St. Petersburg gulf"/>
  </r>
  <r>
    <x v="22"/>
    <x v="7"/>
    <x v="70"/>
    <x v="2080"/>
    <m/>
    <s v="Tampa Elec Co"/>
  </r>
  <r>
    <x v="22"/>
    <x v="2"/>
    <x v="28"/>
    <x v="28"/>
    <s v="Electric"/>
    <m/>
  </r>
  <r>
    <x v="22"/>
    <x v="2"/>
    <x v="22"/>
    <x v="81"/>
    <s v="Electric"/>
    <m/>
  </r>
  <r>
    <x v="22"/>
    <x v="2"/>
    <x v="243"/>
    <x v="2081"/>
    <s v="Electric"/>
    <m/>
  </r>
  <r>
    <x v="22"/>
    <x v="2"/>
    <x v="23"/>
    <x v="382"/>
    <s v="Electric"/>
    <m/>
  </r>
  <r>
    <x v="22"/>
    <x v="2"/>
    <x v="29"/>
    <x v="48"/>
    <s v="Electric"/>
    <m/>
  </r>
  <r>
    <x v="22"/>
    <x v="2"/>
    <x v="244"/>
    <x v="1471"/>
    <s v="Electric"/>
    <m/>
  </r>
  <r>
    <x v="22"/>
    <x v="2"/>
    <x v="519"/>
    <x v="228"/>
    <s v="Gasoline"/>
    <m/>
  </r>
  <r>
    <x v="22"/>
    <x v="2"/>
    <x v="24"/>
    <x v="335"/>
    <s v="Electric"/>
    <m/>
  </r>
  <r>
    <x v="22"/>
    <x v="2"/>
    <x v="25"/>
    <x v="32"/>
    <s v="Electric"/>
    <m/>
  </r>
  <r>
    <x v="22"/>
    <x v="2"/>
    <x v="26"/>
    <x v="2082"/>
    <s v="Electric"/>
    <m/>
  </r>
  <r>
    <x v="22"/>
    <x v="2"/>
    <x v="359"/>
    <x v="31"/>
    <s v="Electric"/>
    <m/>
  </r>
  <r>
    <x v="22"/>
    <x v="2"/>
    <x v="546"/>
    <x v="220"/>
    <s v="Electric"/>
    <m/>
  </r>
  <r>
    <x v="22"/>
    <x v="19"/>
    <x v="200"/>
    <x v="2083"/>
    <m/>
    <m/>
  </r>
  <r>
    <x v="22"/>
    <x v="19"/>
    <x v="297"/>
    <x v="378"/>
    <m/>
    <m/>
  </r>
  <r>
    <x v="22"/>
    <x v="19"/>
    <x v="201"/>
    <x v="1340"/>
    <m/>
    <m/>
  </r>
  <r>
    <x v="22"/>
    <x v="19"/>
    <x v="298"/>
    <x v="657"/>
    <m/>
    <m/>
  </r>
  <r>
    <x v="22"/>
    <x v="19"/>
    <x v="209"/>
    <x v="100"/>
    <m/>
    <m/>
  </r>
  <r>
    <x v="22"/>
    <x v="19"/>
    <x v="314"/>
    <x v="2084"/>
    <m/>
    <m/>
  </r>
  <r>
    <x v="22"/>
    <x v="19"/>
    <x v="282"/>
    <x v="2085"/>
    <m/>
    <m/>
  </r>
  <r>
    <x v="22"/>
    <x v="19"/>
    <x v="220"/>
    <x v="2086"/>
    <m/>
    <m/>
  </r>
  <r>
    <x v="22"/>
    <x v="17"/>
    <x v="180"/>
    <x v="1773"/>
    <s v="Electric"/>
    <s v="Union Traction Co"/>
  </r>
  <r>
    <x v="22"/>
    <x v="17"/>
    <x v="547"/>
    <x v="2087"/>
    <s v="Electric"/>
    <s v="Beech Grove Traction Co."/>
  </r>
  <r>
    <x v="22"/>
    <x v="17"/>
    <x v="466"/>
    <x v="2088"/>
    <s v="Electric"/>
    <s v="Marion, Bluffton &amp; Eastern Traction Co"/>
  </r>
  <r>
    <x v="22"/>
    <x v="17"/>
    <x v="244"/>
    <x v="25"/>
    <s v="Electric"/>
    <s v="Central Indiana Lighting Co. "/>
  </r>
  <r>
    <x v="22"/>
    <x v="17"/>
    <x v="548"/>
    <x v="23"/>
    <s v="Electric"/>
    <s v="Gary &amp; Southern Traction Co. "/>
  </r>
  <r>
    <x v="22"/>
    <x v="17"/>
    <x v="208"/>
    <x v="1082"/>
    <s v="Electric"/>
    <s v="Fort Wayne &amp; Decatur Traction Co."/>
  </r>
  <r>
    <x v="22"/>
    <x v="17"/>
    <x v="181"/>
    <x v="1775"/>
    <s v="Electric"/>
    <s v="Public Utilities Co. of Evansville"/>
  </r>
  <r>
    <x v="22"/>
    <x v="17"/>
    <x v="181"/>
    <x v="1776"/>
    <s v="Electric"/>
    <s v="Evansville &amp; Ohio Valley Railway Co. "/>
  </r>
  <r>
    <x v="22"/>
    <x v="17"/>
    <x v="181"/>
    <x v="158"/>
    <s v="Electric"/>
    <s v="Evansville Suburban &amp; Newburg Railway Co."/>
  </r>
  <r>
    <x v="22"/>
    <x v="17"/>
    <x v="182"/>
    <x v="1340"/>
    <s v="Electric"/>
    <s v="Indiana Service Corporation"/>
  </r>
  <r>
    <x v="22"/>
    <x v="17"/>
    <x v="492"/>
    <x v="1756"/>
    <s v="Electric"/>
    <s v="French Lick &amp; West Baden Hallway Co"/>
  </r>
  <r>
    <x v="22"/>
    <x v="17"/>
    <x v="493"/>
    <x v="1099"/>
    <s v="Electric"/>
    <s v="Gary Street Railway Co."/>
  </r>
  <r>
    <x v="22"/>
    <x v="17"/>
    <x v="549"/>
    <x v="25"/>
    <s v="Electric"/>
    <s v="Gary &amp; Hobart Traction Co."/>
  </r>
  <r>
    <x v="22"/>
    <x v="17"/>
    <x v="183"/>
    <x v="424"/>
    <s v="Electric"/>
    <s v="Indianapolis Street Railway Co"/>
  </r>
  <r>
    <x v="22"/>
    <x v="17"/>
    <x v="183"/>
    <x v="321"/>
    <s v="Electric"/>
    <s v="Interstate Public Service Co."/>
  </r>
  <r>
    <x v="22"/>
    <x v="17"/>
    <x v="183"/>
    <x v="1050"/>
    <s v="Electric"/>
    <s v="The Indianapolis &amp; Cincinnati Traction Co"/>
  </r>
  <r>
    <x v="22"/>
    <x v="17"/>
    <x v="467"/>
    <x v="290"/>
    <s v="Electric"/>
    <s v="Toledo &amp; Chicago Interurban Railway Co."/>
  </r>
  <r>
    <x v="22"/>
    <x v="17"/>
    <x v="305"/>
    <x v="321"/>
    <s v="Electric"/>
    <s v="Kokomo, Marion &amp; Western Traction Co. "/>
  </r>
  <r>
    <x v="22"/>
    <x v="17"/>
    <x v="468"/>
    <x v="41"/>
    <s v="Electric"/>
    <s v="Lebanon-Thornton Traction"/>
  </r>
  <r>
    <x v="22"/>
    <x v="17"/>
    <x v="311"/>
    <x v="2012"/>
    <s v="Electric"/>
    <s v="Louisville &amp; Northern Railway &amp; Lighting Co."/>
  </r>
  <r>
    <x v="22"/>
    <x v="17"/>
    <x v="226"/>
    <x v="11"/>
    <s v="Electric"/>
    <s v="Muncie &amp; Portland Traction Co"/>
  </r>
  <r>
    <x v="22"/>
    <x v="17"/>
    <x v="20"/>
    <x v="1582"/>
    <s v="Electric"/>
    <s v="Terre Haute, Indianapolis &amp; Eastern Traction Co."/>
  </r>
  <r>
    <x v="22"/>
    <x v="17"/>
    <x v="550"/>
    <x v="1361"/>
    <s v="Electric"/>
    <s v="Indianapolis &amp; Louisville Traction Railway Co. "/>
  </r>
  <r>
    <x v="22"/>
    <x v="17"/>
    <x v="184"/>
    <x v="1076"/>
    <s v="Electric"/>
    <s v="Chicago, South Bend &amp; Northern Indiana Traction Co "/>
  </r>
  <r>
    <x v="22"/>
    <x v="17"/>
    <x v="184"/>
    <x v="166"/>
    <s v="Electric"/>
    <s v="Southern Michigan Railway Co"/>
  </r>
  <r>
    <x v="22"/>
    <x v="17"/>
    <x v="184"/>
    <x v="294"/>
    <s v="Electric"/>
    <s v="Chicago. Lake Shore &amp; South Bend Railway Co."/>
  </r>
  <r>
    <x v="22"/>
    <x v="17"/>
    <x v="316"/>
    <x v="1218"/>
    <s v="Electric"/>
    <s v="Vincennes Traction Co"/>
  </r>
  <r>
    <x v="22"/>
    <x v="17"/>
    <x v="317"/>
    <x v="292"/>
    <s v="Electric"/>
    <s v="Washington Street Railway Co."/>
  </r>
  <r>
    <x v="22"/>
    <x v="17"/>
    <x v="504"/>
    <x v="416"/>
    <s v="Electric"/>
    <s v="Winona Interurban Railway Co"/>
  </r>
  <r>
    <x v="22"/>
    <x v="21"/>
    <x v="475"/>
    <x v="41"/>
    <m/>
    <m/>
  </r>
  <r>
    <x v="22"/>
    <x v="21"/>
    <x v="318"/>
    <x v="1782"/>
    <m/>
    <m/>
  </r>
  <r>
    <x v="22"/>
    <x v="21"/>
    <x v="138"/>
    <x v="76"/>
    <m/>
    <m/>
  </r>
  <r>
    <x v="22"/>
    <x v="21"/>
    <x v="232"/>
    <x v="1369"/>
    <m/>
    <m/>
  </r>
  <r>
    <x v="22"/>
    <x v="21"/>
    <x v="388"/>
    <x v="173"/>
    <m/>
    <m/>
  </r>
  <r>
    <x v="22"/>
    <x v="21"/>
    <x v="551"/>
    <x v="113"/>
    <m/>
    <m/>
  </r>
  <r>
    <x v="22"/>
    <x v="21"/>
    <x v="228"/>
    <x v="10"/>
    <m/>
    <m/>
  </r>
  <r>
    <x v="22"/>
    <x v="21"/>
    <x v="505"/>
    <x v="14"/>
    <m/>
    <m/>
  </r>
  <r>
    <x v="22"/>
    <x v="21"/>
    <x v="352"/>
    <x v="293"/>
    <m/>
    <m/>
  </r>
  <r>
    <x v="22"/>
    <x v="21"/>
    <x v="229"/>
    <x v="2089"/>
    <m/>
    <m/>
  </r>
  <r>
    <x v="22"/>
    <x v="21"/>
    <x v="389"/>
    <x v="2090"/>
    <m/>
    <m/>
  </r>
  <r>
    <x v="22"/>
    <x v="21"/>
    <x v="230"/>
    <x v="644"/>
    <m/>
    <m/>
  </r>
  <r>
    <x v="22"/>
    <x v="21"/>
    <x v="233"/>
    <x v="19"/>
    <m/>
    <m/>
  </r>
  <r>
    <x v="22"/>
    <x v="21"/>
    <x v="521"/>
    <x v="69"/>
    <m/>
    <m/>
  </r>
  <r>
    <x v="22"/>
    <x v="21"/>
    <x v="234"/>
    <x v="2013"/>
    <m/>
    <m/>
  </r>
  <r>
    <x v="22"/>
    <x v="21"/>
    <x v="235"/>
    <x v="765"/>
    <m/>
    <m/>
  </r>
  <r>
    <x v="22"/>
    <x v="21"/>
    <x v="319"/>
    <x v="229"/>
    <m/>
    <m/>
  </r>
  <r>
    <x v="22"/>
    <x v="21"/>
    <x v="390"/>
    <x v="54"/>
    <m/>
    <m/>
  </r>
  <r>
    <x v="22"/>
    <x v="21"/>
    <x v="237"/>
    <x v="45"/>
    <m/>
    <m/>
  </r>
  <r>
    <x v="22"/>
    <x v="21"/>
    <x v="231"/>
    <x v="362"/>
    <m/>
    <m/>
  </r>
  <r>
    <x v="22"/>
    <x v="21"/>
    <x v="320"/>
    <x v="20"/>
    <m/>
    <m/>
  </r>
  <r>
    <x v="22"/>
    <x v="21"/>
    <x v="238"/>
    <x v="574"/>
    <m/>
    <m/>
  </r>
  <r>
    <x v="22"/>
    <x v="4"/>
    <x v="429"/>
    <x v="2091"/>
    <m/>
    <m/>
  </r>
  <r>
    <x v="22"/>
    <x v="4"/>
    <x v="321"/>
    <x v="28"/>
    <m/>
    <m/>
  </r>
  <r>
    <x v="22"/>
    <x v="4"/>
    <x v="372"/>
    <x v="1935"/>
    <m/>
    <s v="KENTUCKY TRACTION &amp; TERMINAL Co"/>
  </r>
  <r>
    <x v="22"/>
    <x v="4"/>
    <x v="339"/>
    <x v="726"/>
    <s v="Electric"/>
    <s v="LOUISVILLE STREET RAILWAY SYSTEM"/>
  </r>
  <r>
    <x v="22"/>
    <x v="4"/>
    <x v="339"/>
    <x v="1936"/>
    <m/>
    <s v="LOUISVILLE &amp; INTERURBAN RAIL ROAD CO"/>
  </r>
  <r>
    <x v="22"/>
    <x v="4"/>
    <x v="340"/>
    <x v="34"/>
    <m/>
    <m/>
  </r>
  <r>
    <x v="22"/>
    <x v="4"/>
    <x v="341"/>
    <x v="54"/>
    <m/>
    <m/>
  </r>
  <r>
    <x v="22"/>
    <x v="4"/>
    <x v="342"/>
    <x v="2014"/>
    <m/>
    <m/>
  </r>
  <r>
    <x v="22"/>
    <x v="4"/>
    <x v="457"/>
    <x v="769"/>
    <m/>
    <m/>
  </r>
  <r>
    <x v="22"/>
    <x v="10"/>
    <x v="290"/>
    <x v="16"/>
    <m/>
    <s v="Municipal Street Railway"/>
  </r>
  <r>
    <x v="22"/>
    <x v="10"/>
    <x v="552"/>
    <x v="6"/>
    <m/>
    <s v="South New Orleans Light &amp; Track Co."/>
  </r>
  <r>
    <x v="22"/>
    <x v="10"/>
    <x v="552"/>
    <x v="292"/>
    <m/>
    <s v="West New Orleans Light &amp; Track Co."/>
  </r>
  <r>
    <x v="22"/>
    <x v="10"/>
    <x v="79"/>
    <x v="1672"/>
    <m/>
    <s v="Baton Rouge Electric Co."/>
  </r>
  <r>
    <x v="22"/>
    <x v="10"/>
    <x v="78"/>
    <x v="41"/>
    <m/>
    <s v="Lake Charles Railway, Light &amp; Water Works Co."/>
  </r>
  <r>
    <x v="22"/>
    <x v="10"/>
    <x v="553"/>
    <x v="343"/>
    <m/>
    <s v="St. Tammany &amp; New Orleans By. &amp; Ferry Co."/>
  </r>
  <r>
    <x v="22"/>
    <x v="10"/>
    <x v="458"/>
    <x v="41"/>
    <m/>
    <s v="Monroe St. Railway"/>
  </r>
  <r>
    <x v="22"/>
    <x v="10"/>
    <x v="76"/>
    <x v="1937"/>
    <m/>
    <s v="New Orleans Railway &amp; Light Co."/>
  </r>
  <r>
    <x v="22"/>
    <x v="10"/>
    <x v="76"/>
    <x v="2092"/>
    <m/>
    <s v="Orleans-Kenner Electric Railway Co."/>
  </r>
  <r>
    <x v="22"/>
    <x v="10"/>
    <x v="77"/>
    <x v="2015"/>
    <m/>
    <s v="Shreveport Railways Co."/>
  </r>
  <r>
    <x v="22"/>
    <x v="8"/>
    <x v="555"/>
    <x v="1788"/>
    <s v="Electric"/>
    <s v="The Maryland Elec. Rys. Co."/>
  </r>
  <r>
    <x v="22"/>
    <x v="8"/>
    <x v="73"/>
    <x v="2093"/>
    <s v="Electric"/>
    <s v="Baltimore &amp; Ohio Railroad Co."/>
  </r>
  <r>
    <x v="22"/>
    <x v="8"/>
    <x v="73"/>
    <x v="1789"/>
    <s v="Electric"/>
    <s v="Idlewylde Ry. Co."/>
  </r>
  <r>
    <x v="22"/>
    <x v="8"/>
    <x v="73"/>
    <x v="17"/>
    <s v="Electric"/>
    <s v="The Lorraine Electric Railway"/>
  </r>
  <r>
    <x v="22"/>
    <x v="8"/>
    <x v="73"/>
    <x v="2094"/>
    <s v="Electric"/>
    <s v="The United Railways &amp; Electric Co. of Baltimore"/>
  </r>
  <r>
    <x v="22"/>
    <x v="8"/>
    <x v="73"/>
    <x v="1791"/>
    <s v="Electric"/>
    <s v="Washington, Baltimore &amp; Annapolis Electric Railroad Co."/>
  </r>
  <r>
    <x v="22"/>
    <x v="8"/>
    <x v="391"/>
    <x v="81"/>
    <s v="Electric"/>
    <s v="The Baltimore &amp; Bel Air Electric Railway Co"/>
  </r>
  <r>
    <x v="22"/>
    <x v="8"/>
    <x v="75"/>
    <x v="48"/>
    <s v="Electric"/>
    <s v="Cumberland Electric Railway Co"/>
  </r>
  <r>
    <x v="22"/>
    <x v="8"/>
    <x v="75"/>
    <x v="29"/>
    <s v="Electric"/>
    <s v="Cumberland &amp; Westernport Electric Railway Co."/>
  </r>
  <r>
    <x v="22"/>
    <x v="8"/>
    <x v="247"/>
    <x v="2017"/>
    <s v="Electric"/>
    <s v="Hagerstown &amp; Frederick Railway Co."/>
  </r>
  <r>
    <x v="22"/>
    <x v="8"/>
    <x v="450"/>
    <x v="8"/>
    <s v="Electric"/>
    <s v="Kensington Ry. Co."/>
  </r>
  <r>
    <x v="22"/>
    <x v="8"/>
    <x v="556"/>
    <x v="40"/>
    <s v="Electric"/>
    <s v="Towson &amp; Cockeysville Electric Railway. Co."/>
  </r>
  <r>
    <x v="22"/>
    <x v="9"/>
    <x v="32"/>
    <x v="1792"/>
    <m/>
    <m/>
  </r>
  <r>
    <x v="22"/>
    <x v="9"/>
    <x v="32"/>
    <x v="440"/>
    <m/>
    <m/>
  </r>
  <r>
    <x v="22"/>
    <x v="9"/>
    <x v="32"/>
    <x v="2095"/>
    <m/>
    <m/>
  </r>
  <r>
    <x v="22"/>
    <x v="9"/>
    <x v="32"/>
    <x v="2096"/>
    <m/>
    <m/>
  </r>
  <r>
    <x v="22"/>
    <x v="9"/>
    <x v="32"/>
    <x v="2097"/>
    <m/>
    <m/>
  </r>
  <r>
    <x v="22"/>
    <x v="9"/>
    <x v="32"/>
    <x v="2098"/>
    <m/>
    <m/>
  </r>
  <r>
    <x v="22"/>
    <x v="9"/>
    <x v="32"/>
    <x v="2099"/>
    <m/>
    <m/>
  </r>
  <r>
    <x v="22"/>
    <x v="9"/>
    <x v="32"/>
    <x v="2100"/>
    <m/>
    <m/>
  </r>
  <r>
    <x v="22"/>
    <x v="9"/>
    <x v="32"/>
    <x v="54"/>
    <m/>
    <m/>
  </r>
  <r>
    <x v="22"/>
    <x v="9"/>
    <x v="32"/>
    <x v="31"/>
    <m/>
    <m/>
  </r>
  <r>
    <x v="22"/>
    <x v="9"/>
    <x v="32"/>
    <x v="1782"/>
    <m/>
    <m/>
  </r>
  <r>
    <x v="22"/>
    <x v="9"/>
    <x v="32"/>
    <x v="2101"/>
    <m/>
    <m/>
  </r>
  <r>
    <x v="22"/>
    <x v="9"/>
    <x v="32"/>
    <x v="2102"/>
    <m/>
    <m/>
  </r>
  <r>
    <x v="22"/>
    <x v="9"/>
    <x v="32"/>
    <x v="1803"/>
    <m/>
    <m/>
  </r>
  <r>
    <x v="22"/>
    <x v="9"/>
    <x v="32"/>
    <x v="1368"/>
    <m/>
    <m/>
  </r>
  <r>
    <x v="22"/>
    <x v="9"/>
    <x v="32"/>
    <x v="60"/>
    <m/>
    <m/>
  </r>
  <r>
    <x v="22"/>
    <x v="9"/>
    <x v="32"/>
    <x v="32"/>
    <m/>
    <m/>
  </r>
  <r>
    <x v="22"/>
    <x v="9"/>
    <x v="32"/>
    <x v="2103"/>
    <m/>
    <m/>
  </r>
  <r>
    <x v="22"/>
    <x v="9"/>
    <x v="32"/>
    <x v="1805"/>
    <m/>
    <m/>
  </r>
  <r>
    <x v="22"/>
    <x v="3"/>
    <x v="32"/>
    <x v="6"/>
    <m/>
    <s v="Hannibal Railway Co."/>
  </r>
  <r>
    <x v="22"/>
    <x v="3"/>
    <x v="33"/>
    <x v="2104"/>
    <m/>
    <s v="Kansas City Railway &amp; Light Co."/>
  </r>
  <r>
    <x v="22"/>
    <x v="3"/>
    <x v="33"/>
    <x v="286"/>
    <m/>
    <s v="The Kansas City, Lawrence k Topeka Railway Co."/>
  </r>
  <r>
    <x v="22"/>
    <x v="3"/>
    <x v="33"/>
    <x v="67"/>
    <m/>
    <s v="The Missouri &amp; Kansas Internrban Railway Co."/>
  </r>
  <r>
    <x v="22"/>
    <x v="3"/>
    <x v="33"/>
    <x v="255"/>
    <m/>
    <s v="Blue Valley Railway."/>
  </r>
  <r>
    <x v="22"/>
    <x v="3"/>
    <x v="33"/>
    <x v="2105"/>
    <m/>
    <s v="Kansas City, Clay County &amp; St. Joseph Railway Co."/>
  </r>
  <r>
    <x v="22"/>
    <x v="3"/>
    <x v="344"/>
    <x v="1948"/>
    <m/>
    <m/>
  </r>
  <r>
    <x v="22"/>
    <x v="3"/>
    <x v="323"/>
    <x v="2024"/>
    <m/>
    <s v="St Joseph Railway, Light, Heat &amp; Power Co."/>
  </r>
  <r>
    <x v="22"/>
    <x v="3"/>
    <x v="324"/>
    <x v="842"/>
    <m/>
    <s v="Southwest Missouri Electric Railway Co"/>
  </r>
  <r>
    <x v="22"/>
    <x v="3"/>
    <x v="250"/>
    <x v="33"/>
    <m/>
    <s v="CITY LIGHT &amp; TRACTION CO."/>
  </r>
  <r>
    <x v="22"/>
    <x v="3"/>
    <x v="224"/>
    <x v="1334"/>
    <m/>
    <s v="Springfield Traction Co."/>
  </r>
  <r>
    <x v="22"/>
    <x v="3"/>
    <x v="325"/>
    <x v="31"/>
    <m/>
    <s v="Cape Girardeau &amp; Jackson Railroad Co."/>
  </r>
  <r>
    <x v="22"/>
    <x v="3"/>
    <x v="361"/>
    <x v="626"/>
    <m/>
    <s v="Carrollton Electric Railway Co."/>
  </r>
  <r>
    <x v="22"/>
    <x v="3"/>
    <x v="373"/>
    <x v="41"/>
    <m/>
    <s v="St. Francis County Electric Railroad Co."/>
  </r>
  <r>
    <x v="22"/>
    <x v="3"/>
    <x v="393"/>
    <x v="31"/>
    <m/>
    <s v="The FortScottANevadaLt.( Ht.,Wtr. A Pwr. Co."/>
  </r>
  <r>
    <x v="22"/>
    <x v="3"/>
    <x v="478"/>
    <x v="31"/>
    <m/>
    <s v="Cassville &amp; W’estern Railway Co."/>
  </r>
  <r>
    <x v="22"/>
    <x v="3"/>
    <x v="538"/>
    <x v="16"/>
    <m/>
    <s v="JEFFERSON CITY &amp; BRIDGE TRANSIT CO"/>
  </r>
  <r>
    <x v="22"/>
    <x v="3"/>
    <x v="557"/>
    <x v="28"/>
    <m/>
    <s v="Granct View R. R. Co"/>
  </r>
  <r>
    <x v="22"/>
    <x v="26"/>
    <x v="432"/>
    <x v="17"/>
    <m/>
    <s v="Capitol Car Line"/>
  </r>
  <r>
    <x v="22"/>
    <x v="26"/>
    <x v="433"/>
    <x v="1949"/>
    <m/>
    <s v="Fargo &amp; Moorhead Street Railway Co."/>
  </r>
  <r>
    <x v="22"/>
    <x v="26"/>
    <x v="480"/>
    <x v="48"/>
    <m/>
    <s v="Grand Forks Street Railway Co"/>
  </r>
  <r>
    <x v="22"/>
    <x v="26"/>
    <x v="539"/>
    <x v="17"/>
    <m/>
    <s v="Valley City Street &amp; Interurhan Ry. Co"/>
  </r>
  <r>
    <x v="22"/>
    <x v="11"/>
    <x v="28"/>
    <x v="1811"/>
    <s v="Electric"/>
    <s v="Albany Southern R.R Co. "/>
  </r>
  <r>
    <x v="22"/>
    <x v="11"/>
    <x v="28"/>
    <x v="2106"/>
    <s v="Electric"/>
    <s v="United Traction Co. "/>
  </r>
  <r>
    <x v="22"/>
    <x v="11"/>
    <x v="560"/>
    <x v="1857"/>
    <s v="Electric"/>
    <s v="St. Lawrence International Elec. R.R. &amp; Land Co. "/>
  </r>
  <r>
    <x v="22"/>
    <x v="11"/>
    <x v="82"/>
    <x v="21"/>
    <s v="Electric"/>
    <s v="Babtlon R.R. Co. "/>
  </r>
  <r>
    <x v="22"/>
    <x v="11"/>
    <x v="561"/>
    <x v="23"/>
    <s v="Electric"/>
    <s v="Eastern New York R. R. Co. "/>
  </r>
  <r>
    <x v="22"/>
    <x v="11"/>
    <x v="562"/>
    <x v="252"/>
    <s v="Electric"/>
    <s v="Batavia Traction Co. "/>
  </r>
  <r>
    <x v="22"/>
    <x v="11"/>
    <x v="563"/>
    <x v="677"/>
    <s v="Electric"/>
    <s v="Fishkill Electric Ry. Co. "/>
  </r>
  <r>
    <x v="22"/>
    <x v="11"/>
    <x v="563"/>
    <x v="1814"/>
    <s v="Electric"/>
    <s v="Mt. Beacon-on-Hudson Hotel Co."/>
  </r>
  <r>
    <x v="22"/>
    <x v="11"/>
    <x v="83"/>
    <x v="1815"/>
    <s v="Electric"/>
    <s v="Binghamton Railway Co. "/>
  </r>
  <r>
    <x v="22"/>
    <x v="11"/>
    <x v="564"/>
    <x v="5"/>
    <s v="Electric"/>
    <s v="Buffalo &amp; Depew Ry. Co."/>
  </r>
  <r>
    <x v="22"/>
    <x v="11"/>
    <x v="564"/>
    <x v="769"/>
    <s v="Electric"/>
    <s v="Buffalo &amp; Lackawanna Trac. Co."/>
  </r>
  <r>
    <x v="22"/>
    <x v="11"/>
    <x v="564"/>
    <x v="2027"/>
    <s v="Electric"/>
    <s v="Buffalo &amp; Lake Erie Trac. Co. "/>
  </r>
  <r>
    <x v="22"/>
    <x v="11"/>
    <x v="564"/>
    <x v="1403"/>
    <s v="Electric"/>
    <s v="The Buffalo Southern Ry. Co."/>
  </r>
  <r>
    <x v="22"/>
    <x v="11"/>
    <x v="564"/>
    <x v="2107"/>
    <s v="Electric"/>
    <s v="International Railway Co. "/>
  </r>
  <r>
    <x v="22"/>
    <x v="11"/>
    <x v="86"/>
    <x v="20"/>
    <s v="Electric"/>
    <s v="Ontario Light &amp; Trac. Co."/>
  </r>
  <r>
    <x v="22"/>
    <x v="11"/>
    <x v="260"/>
    <x v="2108"/>
    <s v="Electric"/>
    <s v="Cohoes Ry. Co."/>
  </r>
  <r>
    <x v="22"/>
    <x v="11"/>
    <x v="565"/>
    <x v="1819"/>
    <s v="Electric"/>
    <s v="Southern New York Pwr. &amp; Ry. Corpn."/>
  </r>
  <r>
    <x v="22"/>
    <x v="11"/>
    <x v="346"/>
    <x v="394"/>
    <s v="Electric"/>
    <s v="Corning &amp; Painted Post St. Ry. "/>
  </r>
  <r>
    <x v="22"/>
    <x v="11"/>
    <x v="88"/>
    <x v="1405"/>
    <s v="Electric"/>
    <s v="The Cortland County Traction Co. "/>
  </r>
  <r>
    <x v="22"/>
    <x v="11"/>
    <x v="566"/>
    <x v="18"/>
    <s v="Electric"/>
    <s v="Elimira, Corning &amp; Waverly R. R."/>
  </r>
  <r>
    <x v="22"/>
    <x v="11"/>
    <x v="566"/>
    <x v="2109"/>
    <s v="Electric"/>
    <s v="Elimira Wtr. Lt. &amp; R. R. Co."/>
  </r>
  <r>
    <x v="22"/>
    <x v="11"/>
    <x v="211"/>
    <x v="2030"/>
    <s v="Electric"/>
    <s v="Great South Bay Ferry Co. "/>
  </r>
  <r>
    <x v="22"/>
    <x v="11"/>
    <x v="463"/>
    <x v="2110"/>
    <s v="Electric"/>
    <s v="The Glen Cove R. R. Co."/>
  </r>
  <r>
    <x v="22"/>
    <x v="11"/>
    <x v="567"/>
    <x v="2031"/>
    <s v="Electric"/>
    <s v="Hudson Valley Ry. Co. "/>
  </r>
  <r>
    <x v="22"/>
    <x v="11"/>
    <x v="96"/>
    <x v="11"/>
    <s v="Electric"/>
    <s v="Fonda, Johnstown &amp; Gloversville R.R."/>
  </r>
  <r>
    <x v="22"/>
    <x v="11"/>
    <x v="415"/>
    <x v="1823"/>
    <s v="Electric"/>
    <s v="The New York &amp; Long Island Trac. Co. "/>
  </r>
  <r>
    <x v="22"/>
    <x v="11"/>
    <x v="568"/>
    <x v="1892"/>
    <s v="Electric"/>
    <s v="Hoosick Fals R.R. Co. "/>
  </r>
  <r>
    <x v="22"/>
    <x v="11"/>
    <x v="569"/>
    <x v="379"/>
    <s v="Electric"/>
    <s v="Hornell Trac. Co. "/>
  </r>
  <r>
    <x v="22"/>
    <x v="11"/>
    <x v="100"/>
    <x v="1825"/>
    <s v="Electric"/>
    <s v="Ithaca Traction Corpn."/>
  </r>
  <r>
    <x v="22"/>
    <x v="11"/>
    <x v="101"/>
    <x v="811"/>
    <s v="Electric"/>
    <s v="Chautauqa"/>
  </r>
  <r>
    <x v="22"/>
    <x v="11"/>
    <x v="101"/>
    <x v="1826"/>
    <s v="Electric"/>
    <s v="Jamestown St. Ry. Co."/>
  </r>
  <r>
    <x v="22"/>
    <x v="11"/>
    <x v="101"/>
    <x v="347"/>
    <s v="Electric"/>
    <s v="Jamestown, Westfield &amp; Northwestern R. R. Co."/>
  </r>
  <r>
    <x v="22"/>
    <x v="11"/>
    <x v="570"/>
    <x v="1827"/>
    <s v="Electric"/>
    <s v="Kingston Consolidated R. R. Co."/>
  </r>
  <r>
    <x v="22"/>
    <x v="11"/>
    <x v="107"/>
    <x v="536"/>
    <s v="Electric"/>
    <s v="The Wallkill Transit Co. "/>
  </r>
  <r>
    <x v="22"/>
    <x v="11"/>
    <x v="572"/>
    <x v="1828"/>
    <s v="Electric"/>
    <s v="Westchester Elec. R. R. Co."/>
  </r>
  <r>
    <x v="22"/>
    <x v="11"/>
    <x v="109"/>
    <x v="73"/>
    <s v="Electric"/>
    <s v="Orange County Traction Co. "/>
  </r>
  <r>
    <x v="22"/>
    <x v="11"/>
    <x v="332"/>
    <x v="614"/>
    <s v="Electric"/>
    <s v="New Paltz, Highland &amp; Poughkeepsie Traction Co."/>
  </r>
  <r>
    <x v="22"/>
    <x v="11"/>
    <x v="573"/>
    <x v="2033"/>
    <s v="Electric"/>
    <s v="Brooklyn Rapid Transit Co. "/>
  </r>
  <r>
    <x v="22"/>
    <x v="11"/>
    <x v="573"/>
    <x v="2111"/>
    <s v="Electric"/>
    <s v="Bush Terminal R. R. Co."/>
  </r>
  <r>
    <x v="22"/>
    <x v="11"/>
    <x v="573"/>
    <x v="2112"/>
    <s v="Electric"/>
    <s v="The Coney Island &amp; Brooklyn R. R. Co. "/>
  </r>
  <r>
    <x v="22"/>
    <x v="11"/>
    <x v="573"/>
    <x v="28"/>
    <s v="Electric"/>
    <s v="Manhattan Bridge Three-Cent Line."/>
  </r>
  <r>
    <x v="22"/>
    <x v="11"/>
    <x v="573"/>
    <x v="1957"/>
    <s v="Electric"/>
    <s v="The Marine Ry. Co. "/>
  </r>
  <r>
    <x v="22"/>
    <x v="11"/>
    <x v="573"/>
    <x v="19"/>
    <s v="Electric"/>
    <s v="New York Municipal Ry. Corpn."/>
  </r>
  <r>
    <x v="22"/>
    <x v="11"/>
    <x v="573"/>
    <x v="2034"/>
    <s v="Electric"/>
    <s v="Van Brunt St. &amp; Erie Basin R. R. Co."/>
  </r>
  <r>
    <x v="22"/>
    <x v="11"/>
    <x v="574"/>
    <x v="20"/>
    <s v="Electric"/>
    <s v="Union Ry. Co."/>
  </r>
  <r>
    <x v="22"/>
    <x v="11"/>
    <x v="575"/>
    <x v="1833"/>
    <s v="Electric"/>
    <s v="Belt Line Ry. Corpn."/>
  </r>
  <r>
    <x v="22"/>
    <x v="11"/>
    <x v="575"/>
    <x v="601"/>
    <s v="Electric"/>
    <s v="Dry Dock, East Broadway &amp; battery R. R. Co. "/>
  </r>
  <r>
    <x v="22"/>
    <x v="11"/>
    <x v="575"/>
    <x v="1836"/>
    <s v="Electric"/>
    <s v="The Forty-Second St., Manhattanville &amp; St. Nicholas Ave. Ry. Co. "/>
  </r>
  <r>
    <x v="22"/>
    <x v="11"/>
    <x v="575"/>
    <x v="1837"/>
    <s v="Electric"/>
    <s v="Hudson &amp; Manhattan R. R. Co. "/>
  </r>
  <r>
    <x v="22"/>
    <x v="11"/>
    <x v="575"/>
    <x v="2036"/>
    <s v="Electric"/>
    <s v="Interborough Rapid Transit Co."/>
  </r>
  <r>
    <x v="22"/>
    <x v="11"/>
    <x v="575"/>
    <x v="67"/>
    <s v="Electric"/>
    <s v="Manhattan &amp; Queens Trac. Corpn."/>
  </r>
  <r>
    <x v="22"/>
    <x v="11"/>
    <x v="575"/>
    <x v="2113"/>
    <s v="Electric"/>
    <s v="New York Central R. R. "/>
  </r>
  <r>
    <x v="22"/>
    <x v="11"/>
    <x v="575"/>
    <x v="1841"/>
    <s v="Electric"/>
    <s v="New York City Interborough Ry. Co. "/>
  </r>
  <r>
    <x v="22"/>
    <x v="11"/>
    <x v="575"/>
    <x v="2037"/>
    <s v="Electric"/>
    <s v="The New York Connecting R. R. Co. "/>
  </r>
  <r>
    <x v="22"/>
    <x v="11"/>
    <x v="575"/>
    <x v="2114"/>
    <s v="Electric"/>
    <s v="New York Railways Co. "/>
  </r>
  <r>
    <x v="22"/>
    <x v="11"/>
    <x v="575"/>
    <x v="2115"/>
    <s v="Electric"/>
    <s v="New York, Westchester &amp; Boston Ry. "/>
  </r>
  <r>
    <x v="22"/>
    <x v="11"/>
    <x v="575"/>
    <x v="1844"/>
    <s v="Electric"/>
    <s v="Pennsylvania Tunnel &amp; Terminal R. R. Co. "/>
  </r>
  <r>
    <x v="22"/>
    <x v="11"/>
    <x v="575"/>
    <x v="2116"/>
    <s v="Electric"/>
    <s v="Second Ave. R. R. Co. "/>
  </r>
  <r>
    <x v="22"/>
    <x v="11"/>
    <x v="575"/>
    <x v="2117"/>
    <s v="Electric"/>
    <s v="Third Ave. Ry. Co. "/>
  </r>
  <r>
    <x v="22"/>
    <x v="11"/>
    <x v="576"/>
    <x v="285"/>
    <s v="Electric"/>
    <s v="Long Island Elec. Ry. Co."/>
  </r>
  <r>
    <x v="22"/>
    <x v="11"/>
    <x v="576"/>
    <x v="2118"/>
    <s v="Electric"/>
    <s v="The Long Islan R. R. Co."/>
  </r>
  <r>
    <x v="22"/>
    <x v="11"/>
    <x v="576"/>
    <x v="1848"/>
    <s v="Electric"/>
    <s v="New York &amp; Queens County Ry. Co."/>
  </r>
  <r>
    <x v="22"/>
    <x v="11"/>
    <x v="576"/>
    <x v="2119"/>
    <s v="Electric"/>
    <s v="Ocean Elect. Ry. Co."/>
  </r>
  <r>
    <x v="22"/>
    <x v="11"/>
    <x v="577"/>
    <x v="11"/>
    <s v="Electric"/>
    <s v="Richmond Light &amp; R. R. Co."/>
  </r>
  <r>
    <x v="22"/>
    <x v="11"/>
    <x v="577"/>
    <x v="19"/>
    <s v="Electric"/>
    <s v="Southfield Beach R. R. Co. "/>
  </r>
  <r>
    <x v="22"/>
    <x v="11"/>
    <x v="577"/>
    <x v="12"/>
    <s v="Electric"/>
    <s v="Staten Island Midland Ry. Co."/>
  </r>
  <r>
    <x v="22"/>
    <x v="11"/>
    <x v="112"/>
    <x v="1629"/>
    <s v="Electric"/>
    <s v="Niagra Gorge R. R. Co."/>
  </r>
  <r>
    <x v="22"/>
    <x v="11"/>
    <x v="578"/>
    <x v="1522"/>
    <s v="Electric"/>
    <s v="The Northport Traction Co."/>
  </r>
  <r>
    <x v="22"/>
    <x v="11"/>
    <x v="113"/>
    <x v="2120"/>
    <s v="Electric"/>
    <s v="Ogdensburg St. Ry. Co."/>
  </r>
  <r>
    <x v="22"/>
    <x v="11"/>
    <x v="114"/>
    <x v="1850"/>
    <s v="Electric"/>
    <s v="Western New York &amp; Penna. Trac. Co. "/>
  </r>
  <r>
    <x v="22"/>
    <x v="11"/>
    <x v="115"/>
    <x v="1851"/>
    <s v="Electric"/>
    <s v="New York State Rys. "/>
  </r>
  <r>
    <x v="22"/>
    <x v="11"/>
    <x v="579"/>
    <x v="1706"/>
    <s v="Electric"/>
    <s v="Hudson River &amp; Eastern Trac. Co."/>
  </r>
  <r>
    <x v="22"/>
    <x v="11"/>
    <x v="580"/>
    <x v="1967"/>
    <s v="Electric"/>
    <s v="Empire United Rys., Inc."/>
  </r>
  <r>
    <x v="22"/>
    <x v="11"/>
    <x v="507"/>
    <x v="1075"/>
    <s v="Electric"/>
    <s v="Suffolk Trac. Co."/>
  </r>
  <r>
    <x v="22"/>
    <x v="11"/>
    <x v="380"/>
    <x v="1424"/>
    <s v="Electric"/>
    <s v="Peekskill Lighting &amp; R. R."/>
  </r>
  <r>
    <x v="22"/>
    <x v="11"/>
    <x v="380"/>
    <x v="1852"/>
    <s v="Electric"/>
    <s v="Putnam &amp; Westchester Trac. "/>
  </r>
  <r>
    <x v="22"/>
    <x v="11"/>
    <x v="581"/>
    <x v="41"/>
    <s v="Electric"/>
    <s v="Penn Yan &amp; Lake Shore Ry."/>
  </r>
  <r>
    <x v="22"/>
    <x v="11"/>
    <x v="265"/>
    <x v="634"/>
    <s v="Electric"/>
    <s v="Plattsburgh Traction Co."/>
  </r>
  <r>
    <x v="22"/>
    <x v="11"/>
    <x v="354"/>
    <x v="2121"/>
    <s v="Electric"/>
    <s v="New York &amp; Stamford Ry. Co."/>
  </r>
  <r>
    <x v="22"/>
    <x v="11"/>
    <x v="333"/>
    <x v="2041"/>
    <s v="Electric"/>
    <s v="Port Jervis Traction Co. "/>
  </r>
  <r>
    <x v="22"/>
    <x v="11"/>
    <x v="118"/>
    <x v="10"/>
    <s v="Electric"/>
    <s v="Poughkeepsie City &amp; Wappingers Falls Elec. Ry. Co."/>
  </r>
  <r>
    <x v="22"/>
    <x v="11"/>
    <x v="119"/>
    <x v="1472"/>
    <s v="Electric"/>
    <s v="Buffalo, Lockport &amp; Rochester Ry. Co."/>
  </r>
  <r>
    <x v="22"/>
    <x v="11"/>
    <x v="119"/>
    <x v="293"/>
    <s v="Electric"/>
    <s v="Eries R. R. Co."/>
  </r>
  <r>
    <x v="22"/>
    <x v="11"/>
    <x v="119"/>
    <x v="2122"/>
    <s v="Electric"/>
    <s v="New York State Rys. (Rochester Lines)"/>
  </r>
  <r>
    <x v="22"/>
    <x v="11"/>
    <x v="119"/>
    <x v="165"/>
    <s v="Electric"/>
    <s v="Rochester &amp; Maniton R. R. Co. "/>
  </r>
  <r>
    <x v="22"/>
    <x v="11"/>
    <x v="532"/>
    <x v="1528"/>
    <s v="Electric"/>
    <s v="The New York &amp; North Shore Trac. Co. "/>
  </r>
  <r>
    <x v="22"/>
    <x v="11"/>
    <x v="540"/>
    <x v="1855"/>
    <s v="Electric"/>
    <s v="Paul Smith's Elec. Lt. &amp; Pwr. &amp; R. R. Co."/>
  </r>
  <r>
    <x v="22"/>
    <x v="11"/>
    <x v="122"/>
    <x v="1972"/>
    <s v="Electric"/>
    <s v="Schenectady Ry. Co."/>
  </r>
  <r>
    <x v="22"/>
    <x v="11"/>
    <x v="266"/>
    <x v="2123"/>
    <s v="Electric"/>
    <s v="The Nassau County Ry. Co."/>
  </r>
  <r>
    <x v="22"/>
    <x v="11"/>
    <x v="123"/>
    <x v="1856"/>
    <s v="Electric"/>
    <s v="Geneva, Seneca Falls &amp; Auburn R. R. Co., Inc."/>
  </r>
  <r>
    <x v="22"/>
    <x v="11"/>
    <x v="126"/>
    <x v="1973"/>
    <s v="Electric"/>
    <s v="Empire United Rys., Inc."/>
  </r>
  <r>
    <x v="22"/>
    <x v="11"/>
    <x v="126"/>
    <x v="1974"/>
    <s v="Electric"/>
    <s v="New York State Rys (Syracuse Lines)"/>
  </r>
  <r>
    <x v="22"/>
    <x v="11"/>
    <x v="126"/>
    <x v="1975"/>
    <s v="Electric"/>
    <s v="Syracuse &amp; South Bay Elec. R. R. Co."/>
  </r>
  <r>
    <x v="22"/>
    <x v="11"/>
    <x v="126"/>
    <x v="1712"/>
    <s v="Electric"/>
    <s v="Syracuse &amp; Suburban R. R. Co."/>
  </r>
  <r>
    <x v="22"/>
    <x v="11"/>
    <x v="129"/>
    <x v="1861"/>
    <s v="Electric"/>
    <s v="Troy &amp; New Enland Ry. Co."/>
  </r>
  <r>
    <x v="22"/>
    <x v="11"/>
    <x v="130"/>
    <x v="2124"/>
    <s v="Electric"/>
    <s v="New York State Rys. (Utica Lines)"/>
  </r>
  <r>
    <x v="22"/>
    <x v="11"/>
    <x v="131"/>
    <x v="334"/>
    <s v="Electric"/>
    <s v="Black River Traction Co. "/>
  </r>
  <r>
    <x v="22"/>
    <x v="11"/>
    <x v="267"/>
    <x v="1863"/>
    <s v="Electric"/>
    <s v="Waverly, Sayre &amp; Athens Traction Co."/>
  </r>
  <r>
    <x v="22"/>
    <x v="11"/>
    <x v="582"/>
    <x v="1864"/>
    <s v="Electric"/>
    <s v="Shore Line Elec. R. R. Co."/>
  </r>
  <r>
    <x v="22"/>
    <x v="11"/>
    <x v="582"/>
    <x v="2125"/>
    <s v="Electric"/>
    <s v="Westester Street R. R. Co. of White Plains"/>
  </r>
  <r>
    <x v="22"/>
    <x v="11"/>
    <x v="132"/>
    <x v="325"/>
    <s v="Electric"/>
    <s v="Buffalo &amp; Williamsville Elec. Ry. Co."/>
  </r>
  <r>
    <x v="22"/>
    <x v="12"/>
    <x v="508"/>
    <x v="1867"/>
    <m/>
    <m/>
  </r>
  <r>
    <x v="22"/>
    <x v="12"/>
    <x v="134"/>
    <x v="2126"/>
    <m/>
    <m/>
  </r>
  <r>
    <x v="22"/>
    <x v="12"/>
    <x v="482"/>
    <x v="462"/>
    <m/>
    <m/>
  </r>
  <r>
    <x v="22"/>
    <x v="12"/>
    <x v="135"/>
    <x v="2127"/>
    <m/>
    <m/>
  </r>
  <r>
    <x v="22"/>
    <x v="12"/>
    <x v="136"/>
    <x v="41"/>
    <m/>
    <m/>
  </r>
  <r>
    <x v="22"/>
    <x v="12"/>
    <x v="583"/>
    <x v="1869"/>
    <m/>
    <m/>
  </r>
  <r>
    <x v="22"/>
    <x v="12"/>
    <x v="510"/>
    <x v="63"/>
    <m/>
    <m/>
  </r>
  <r>
    <x v="22"/>
    <x v="12"/>
    <x v="137"/>
    <x v="50"/>
    <m/>
    <m/>
  </r>
  <r>
    <x v="22"/>
    <x v="23"/>
    <x v="394"/>
    <x v="459"/>
    <m/>
    <s v="Asheville Electric Co. / Asheville Power &amp; Light Co."/>
  </r>
  <r>
    <x v="22"/>
    <x v="23"/>
    <x v="394"/>
    <x v="33"/>
    <m/>
    <s v="Asheville &amp; East Tennessee Railroad."/>
  </r>
  <r>
    <x v="22"/>
    <x v="23"/>
    <x v="138"/>
    <x v="1980"/>
    <m/>
    <s v="Piedmont Ry. A Eleo. Co / Almance Railway Co."/>
  </r>
  <r>
    <x v="22"/>
    <x v="23"/>
    <x v="395"/>
    <x v="1981"/>
    <m/>
    <s v="Charlotte Electric Railway, Light &amp; Power Co. / Southern Public Utlities"/>
  </r>
  <r>
    <x v="22"/>
    <x v="23"/>
    <x v="395"/>
    <x v="504"/>
    <m/>
    <s v="PIEDMONT &amp; NORTHERN RAILWAY CO"/>
  </r>
  <r>
    <x v="22"/>
    <x v="23"/>
    <x v="396"/>
    <x v="2047"/>
    <m/>
    <s v="Durham Traction Co."/>
  </r>
  <r>
    <x v="22"/>
    <x v="23"/>
    <x v="497"/>
    <x v="31"/>
    <m/>
    <s v="Goldsboro Electric Railway"/>
  </r>
  <r>
    <x v="22"/>
    <x v="23"/>
    <x v="436"/>
    <x v="313"/>
    <m/>
    <s v="Greensboro Electric Co. / The North Carolina Public Service Co.,"/>
  </r>
  <r>
    <x v="22"/>
    <x v="23"/>
    <x v="584"/>
    <x v="34"/>
    <m/>
    <s v="New Bern-Ghent St. By. Co."/>
  </r>
  <r>
    <x v="22"/>
    <x v="23"/>
    <x v="397"/>
    <x v="1872"/>
    <m/>
    <s v="The Raleigh Electrlc Co. / Carolina Power &amp; Light Co."/>
  </r>
  <r>
    <x v="22"/>
    <x v="23"/>
    <x v="398"/>
    <x v="166"/>
    <m/>
    <s v="The Consolidated Railways, Light &amp; Power Co. / Tidewater Power Co."/>
  </r>
  <r>
    <x v="22"/>
    <x v="23"/>
    <x v="399"/>
    <x v="457"/>
    <m/>
    <s v="The Fries Manufacturing &amp; Power Co. / SOUTHERN PUBLIC UTILITIES CO."/>
  </r>
  <r>
    <x v="22"/>
    <x v="24"/>
    <x v="400"/>
    <x v="1234"/>
    <m/>
    <s v="Metropolitan Railway Co."/>
  </r>
  <r>
    <x v="22"/>
    <x v="24"/>
    <x v="400"/>
    <x v="19"/>
    <m/>
    <s v="Capital Traction Co"/>
  </r>
  <r>
    <x v="22"/>
    <x v="24"/>
    <x v="438"/>
    <x v="32"/>
    <m/>
    <s v="Shawnee Tucumeeh Traction Co"/>
  </r>
  <r>
    <x v="22"/>
    <x v="24"/>
    <x v="453"/>
    <x v="6"/>
    <m/>
    <s v="The Guthrie Railway Co"/>
  </r>
  <r>
    <x v="22"/>
    <x v="24"/>
    <x v="465"/>
    <x v="1"/>
    <m/>
    <s v="Tulsa Street Railway Co"/>
  </r>
  <r>
    <x v="22"/>
    <x v="24"/>
    <x v="465"/>
    <x v="12"/>
    <m/>
    <s v="Oklahoma Union Traction Co"/>
  </r>
  <r>
    <x v="22"/>
    <x v="24"/>
    <x v="465"/>
    <x v="11"/>
    <m/>
    <s v="Sand Springs Interurban Railway"/>
  </r>
  <r>
    <x v="22"/>
    <x v="24"/>
    <x v="483"/>
    <x v="2048"/>
    <m/>
    <s v="Ardmore Traction Co"/>
  </r>
  <r>
    <x v="22"/>
    <x v="24"/>
    <x v="484"/>
    <x v="125"/>
    <m/>
    <s v="Bartlesville Interurban Railway"/>
  </r>
  <r>
    <x v="22"/>
    <x v="24"/>
    <x v="485"/>
    <x v="1874"/>
    <m/>
    <s v="The Enid City Railway Co"/>
  </r>
  <r>
    <x v="22"/>
    <x v="24"/>
    <x v="486"/>
    <x v="1875"/>
    <m/>
    <s v="Choclaw Railway &amp; Lighting Co"/>
  </r>
  <r>
    <x v="22"/>
    <x v="24"/>
    <x v="487"/>
    <x v="277"/>
    <m/>
    <s v="Muskogee Electric Traction Co"/>
  </r>
  <r>
    <x v="22"/>
    <x v="24"/>
    <x v="498"/>
    <x v="32"/>
    <m/>
    <s v="Sapulpa Interurban Traction Co"/>
  </r>
  <r>
    <x v="22"/>
    <x v="24"/>
    <x v="524"/>
    <x v="6"/>
    <m/>
    <s v="Chickasha Street Railway Co"/>
  </r>
  <r>
    <x v="22"/>
    <x v="24"/>
    <x v="585"/>
    <x v="28"/>
    <m/>
    <s v="Lawton Railway &amp; Lighting Co"/>
  </r>
  <r>
    <x v="22"/>
    <x v="24"/>
    <x v="586"/>
    <x v="8"/>
    <m/>
    <s v="Okmulgee Interurban Railway Co"/>
  </r>
  <r>
    <x v="22"/>
    <x v="14"/>
    <x v="417"/>
    <x v="2049"/>
    <m/>
    <m/>
  </r>
  <r>
    <x v="22"/>
    <x v="14"/>
    <x v="141"/>
    <x v="32"/>
    <m/>
    <m/>
  </r>
  <r>
    <x v="22"/>
    <x v="14"/>
    <x v="500"/>
    <x v="2050"/>
    <m/>
    <m/>
  </r>
  <r>
    <x v="22"/>
    <x v="14"/>
    <x v="142"/>
    <x v="24"/>
    <m/>
    <s v="Fresno Interurban Ry. Co."/>
  </r>
  <r>
    <x v="22"/>
    <x v="14"/>
    <x v="142"/>
    <x v="1572"/>
    <m/>
    <s v="Fresno Traction Co."/>
  </r>
  <r>
    <x v="22"/>
    <x v="14"/>
    <x v="512"/>
    <x v="48"/>
    <m/>
    <m/>
  </r>
  <r>
    <x v="22"/>
    <x v="14"/>
    <x v="442"/>
    <x v="31"/>
    <m/>
    <m/>
  </r>
  <r>
    <x v="22"/>
    <x v="14"/>
    <x v="143"/>
    <x v="1879"/>
    <s v="Electric"/>
    <s v="Los Angeles Railway Corporation"/>
  </r>
  <r>
    <x v="22"/>
    <x v="14"/>
    <x v="143"/>
    <x v="1717"/>
    <m/>
    <s v="Montecito Railroad Co"/>
  </r>
  <r>
    <x v="22"/>
    <x v="14"/>
    <x v="143"/>
    <x v="2128"/>
    <s v="Electric"/>
    <s v=" PACIFIC ELECTRIC RAILWAY"/>
  </r>
  <r>
    <x v="22"/>
    <x v="14"/>
    <x v="145"/>
    <x v="1881"/>
    <m/>
    <m/>
  </r>
  <r>
    <x v="22"/>
    <x v="14"/>
    <x v="454"/>
    <x v="1882"/>
    <m/>
    <m/>
  </r>
  <r>
    <x v="22"/>
    <x v="14"/>
    <x v="146"/>
    <x v="2129"/>
    <m/>
    <m/>
  </r>
  <r>
    <x v="22"/>
    <x v="14"/>
    <x v="382"/>
    <x v="2130"/>
    <m/>
    <m/>
  </r>
  <r>
    <x v="22"/>
    <x v="14"/>
    <x v="152"/>
    <x v="98"/>
    <m/>
    <s v="Pacific Gas &amp; electric Co"/>
  </r>
  <r>
    <x v="22"/>
    <x v="14"/>
    <x v="152"/>
    <x v="1181"/>
    <m/>
    <s v="Sacramento Northern Railroad."/>
  </r>
  <r>
    <x v="22"/>
    <x v="14"/>
    <x v="153"/>
    <x v="1982"/>
    <m/>
    <s v="Bay Shore R. R. Co."/>
  </r>
  <r>
    <x v="22"/>
    <x v="14"/>
    <x v="153"/>
    <x v="399"/>
    <m/>
    <s v="Los Angeles &amp; San Diego Beach Railway"/>
  </r>
  <r>
    <x v="22"/>
    <x v="14"/>
    <x v="153"/>
    <x v="671"/>
    <m/>
    <s v="Point Loma Railroad Co."/>
  </r>
  <r>
    <x v="22"/>
    <x v="14"/>
    <x v="153"/>
    <x v="2131"/>
    <m/>
    <s v="San Diego Electric Railway Co"/>
  </r>
  <r>
    <x v="22"/>
    <x v="14"/>
    <x v="153"/>
    <x v="2132"/>
    <m/>
    <s v="San Diego &amp; Arizona Ry. Co. purchased San Diego &amp; South Eastern Railway Co"/>
  </r>
  <r>
    <x v="22"/>
    <x v="14"/>
    <x v="154"/>
    <x v="4"/>
    <m/>
    <s v="California Street Cable Railroad Co"/>
  </r>
  <r>
    <x v="22"/>
    <x v="14"/>
    <x v="154"/>
    <x v="1549"/>
    <m/>
    <s v="Central California Trac. Co"/>
  </r>
  <r>
    <x v="22"/>
    <x v="14"/>
    <x v="154"/>
    <x v="2133"/>
    <m/>
    <s v="Municipal Ry of San Francisco"/>
  </r>
  <r>
    <x v="22"/>
    <x v="14"/>
    <x v="154"/>
    <x v="1888"/>
    <m/>
    <s v="Northwestern Pacific R. R.Co"/>
  </r>
  <r>
    <x v="22"/>
    <x v="14"/>
    <x v="154"/>
    <x v="1888"/>
    <m/>
    <s v="Ocean Shore R. R. Co."/>
  </r>
  <r>
    <x v="22"/>
    <x v="14"/>
    <x v="154"/>
    <x v="2134"/>
    <m/>
    <s v="Southern Pacific Co."/>
  </r>
  <r>
    <x v="22"/>
    <x v="14"/>
    <x v="154"/>
    <x v="2056"/>
    <m/>
    <s v="United Railroads of San Fraansisco"/>
  </r>
  <r>
    <x v="22"/>
    <x v="14"/>
    <x v="155"/>
    <x v="2135"/>
    <m/>
    <s v="Peninsular Ry. Co"/>
  </r>
  <r>
    <x v="22"/>
    <x v="14"/>
    <x v="155"/>
    <x v="2058"/>
    <m/>
    <s v="SAN JOSE RAILROADS"/>
  </r>
  <r>
    <x v="22"/>
    <x v="14"/>
    <x v="156"/>
    <x v="45"/>
    <m/>
    <m/>
  </r>
  <r>
    <x v="22"/>
    <x v="14"/>
    <x v="157"/>
    <x v="1892"/>
    <m/>
    <m/>
  </r>
  <r>
    <x v="22"/>
    <x v="14"/>
    <x v="158"/>
    <x v="23"/>
    <m/>
    <m/>
  </r>
  <r>
    <x v="22"/>
    <x v="14"/>
    <x v="590"/>
    <x v="1986"/>
    <m/>
    <m/>
  </r>
  <r>
    <x v="22"/>
    <x v="14"/>
    <x v="160"/>
    <x v="2059"/>
    <m/>
    <s v="Stockton Electric Railroad Co."/>
  </r>
  <r>
    <x v="22"/>
    <x v="14"/>
    <x v="160"/>
    <x v="2136"/>
    <m/>
    <s v="Tlde Water Southern Ry Co."/>
  </r>
  <r>
    <x v="22"/>
    <x v="25"/>
    <x v="422"/>
    <x v="1987"/>
    <m/>
    <s v="Aberdeen Railway Co."/>
  </r>
  <r>
    <x v="22"/>
    <x v="25"/>
    <x v="418"/>
    <x v="19"/>
    <m/>
    <s v="Chicago, Burlington &amp; Quincy Railroad Co."/>
  </r>
  <r>
    <x v="22"/>
    <x v="25"/>
    <x v="402"/>
    <x v="69"/>
    <m/>
    <s v="Sioux Falls Traction System."/>
  </r>
  <r>
    <x v="22"/>
    <x v="15"/>
    <x v="162"/>
    <x v="62"/>
    <m/>
    <m/>
  </r>
  <r>
    <x v="22"/>
    <x v="15"/>
    <x v="163"/>
    <x v="2060"/>
    <m/>
    <m/>
  </r>
  <r>
    <x v="22"/>
    <x v="15"/>
    <x v="164"/>
    <x v="25"/>
    <m/>
    <m/>
  </r>
  <r>
    <x v="22"/>
    <x v="15"/>
    <x v="167"/>
    <x v="165"/>
    <m/>
    <m/>
  </r>
  <r>
    <x v="22"/>
    <x v="15"/>
    <x v="168"/>
    <x v="28"/>
    <m/>
    <m/>
  </r>
  <r>
    <x v="22"/>
    <x v="15"/>
    <x v="169"/>
    <x v="2137"/>
    <m/>
    <m/>
  </r>
  <r>
    <x v="22"/>
    <x v="15"/>
    <x v="170"/>
    <x v="2138"/>
    <m/>
    <m/>
  </r>
  <r>
    <x v="22"/>
    <x v="15"/>
    <x v="171"/>
    <x v="2062"/>
    <m/>
    <m/>
  </r>
  <r>
    <x v="22"/>
    <x v="22"/>
    <x v="526"/>
    <x v="126"/>
    <s v="Electric"/>
    <m/>
  </r>
  <r>
    <x v="22"/>
    <x v="22"/>
    <x v="271"/>
    <x v="67"/>
    <s v="Electric"/>
    <m/>
  </r>
  <r>
    <x v="22"/>
    <x v="22"/>
    <x v="403"/>
    <x v="2139"/>
    <s v="Electric"/>
    <m/>
  </r>
  <r>
    <x v="22"/>
    <x v="22"/>
    <x v="419"/>
    <x v="406"/>
    <s v="Gasoline"/>
    <m/>
  </r>
  <r>
    <x v="22"/>
    <x v="22"/>
    <x v="419"/>
    <x v="675"/>
    <s v="Electric"/>
    <m/>
  </r>
  <r>
    <x v="22"/>
    <x v="22"/>
    <x v="527"/>
    <x v="189"/>
    <s v="Electric"/>
    <m/>
  </r>
  <r>
    <x v="22"/>
    <x v="22"/>
    <x v="272"/>
    <x v="41"/>
    <s v="Electric"/>
    <m/>
  </r>
  <r>
    <x v="22"/>
    <x v="22"/>
    <x v="273"/>
    <x v="2140"/>
    <s v="Electric"/>
    <m/>
  </r>
  <r>
    <x v="22"/>
    <x v="22"/>
    <x v="275"/>
    <x v="2141"/>
    <s v="Electric"/>
    <m/>
  </r>
  <r>
    <x v="22"/>
    <x v="22"/>
    <x v="276"/>
    <x v="2142"/>
    <s v="Electric"/>
    <m/>
  </r>
  <r>
    <x v="22"/>
    <x v="22"/>
    <x v="278"/>
    <x v="2143"/>
    <s v="Electric"/>
    <m/>
  </r>
  <r>
    <x v="22"/>
    <x v="22"/>
    <x v="279"/>
    <x v="2144"/>
    <s v="Electric"/>
    <m/>
  </r>
  <r>
    <x v="22"/>
    <x v="22"/>
    <x v="280"/>
    <x v="1441"/>
    <s v="Electric"/>
    <m/>
  </r>
  <r>
    <x v="22"/>
    <x v="22"/>
    <x v="281"/>
    <x v="14"/>
    <s v="Electric"/>
    <m/>
  </r>
  <r>
    <x v="22"/>
    <x v="22"/>
    <x v="513"/>
    <x v="34"/>
    <s v="Electric"/>
    <m/>
  </r>
  <r>
    <x v="22"/>
    <x v="22"/>
    <x v="282"/>
    <x v="25"/>
    <s v="Electric"/>
    <m/>
  </r>
  <r>
    <x v="22"/>
    <x v="22"/>
    <x v="514"/>
    <x v="21"/>
    <s v="Electric"/>
    <m/>
  </r>
  <r>
    <x v="22"/>
    <x v="22"/>
    <x v="283"/>
    <x v="718"/>
    <s v="Electric"/>
    <m/>
  </r>
  <r>
    <x v="22"/>
    <x v="22"/>
    <x v="443"/>
    <x v="423"/>
    <s v="Electric"/>
    <m/>
  </r>
  <r>
    <x v="22"/>
    <x v="22"/>
    <x v="516"/>
    <x v="60"/>
    <s v="Electric"/>
    <m/>
  </r>
  <r>
    <x v="22"/>
    <x v="13"/>
    <x v="367"/>
    <x v="50"/>
    <m/>
    <m/>
  </r>
  <r>
    <x v="22"/>
    <x v="13"/>
    <x v="288"/>
    <x v="2066"/>
    <m/>
    <m/>
  </r>
  <r>
    <x v="22"/>
    <x v="13"/>
    <x v="289"/>
    <x v="25"/>
    <m/>
    <m/>
  </r>
  <r>
    <x v="22"/>
    <x v="13"/>
    <x v="138"/>
    <x v="1"/>
    <m/>
    <m/>
  </r>
  <r>
    <x v="22"/>
    <x v="13"/>
    <x v="534"/>
    <x v="61"/>
    <m/>
    <m/>
  </r>
  <r>
    <x v="22"/>
    <x v="13"/>
    <x v="139"/>
    <x v="2067"/>
    <m/>
    <m/>
  </r>
  <r>
    <x v="22"/>
    <x v="13"/>
    <x v="404"/>
    <x v="1903"/>
    <m/>
    <m/>
  </r>
  <r>
    <x v="22"/>
    <x v="13"/>
    <x v="224"/>
    <x v="41"/>
    <m/>
    <m/>
  </r>
  <r>
    <x v="22"/>
    <x v="13"/>
    <x v="335"/>
    <x v="172"/>
    <m/>
    <m/>
  </r>
  <r>
    <x v="22"/>
    <x v="1"/>
    <x v="290"/>
    <x v="1904"/>
    <m/>
    <s v="Washington, Alexandria &amp; Mt. Vernon Electric Railway Co"/>
  </r>
  <r>
    <x v="22"/>
    <x v="1"/>
    <x v="336"/>
    <x v="1905"/>
    <m/>
    <s v="The Berkley Street Railway Co."/>
  </r>
  <r>
    <x v="22"/>
    <x v="1"/>
    <x v="291"/>
    <x v="8"/>
    <m/>
    <s v="Piedmont Improvement &amp; Construction Co"/>
  </r>
  <r>
    <x v="22"/>
    <x v="1"/>
    <x v="207"/>
    <x v="537"/>
    <m/>
    <s v="Danville Street Car Co."/>
  </r>
  <r>
    <x v="22"/>
    <x v="1"/>
    <x v="292"/>
    <x v="2068"/>
    <m/>
    <s v="Hampton &amp; Old Point Railway Co."/>
  </r>
  <r>
    <x v="22"/>
    <x v="1"/>
    <x v="293"/>
    <x v="1994"/>
    <m/>
    <s v="Norfolk Street Railroad Co"/>
  </r>
  <r>
    <x v="22"/>
    <x v="1"/>
    <x v="293"/>
    <x v="339"/>
    <m/>
    <s v="Norfolk &amp; Ocean View Railroad Co."/>
  </r>
  <r>
    <x v="22"/>
    <x v="1"/>
    <x v="18"/>
    <x v="1909"/>
    <m/>
    <s v="Lynchburg Traction &amp; Light Co."/>
  </r>
  <r>
    <x v="22"/>
    <x v="1"/>
    <x v="19"/>
    <x v="10"/>
    <m/>
    <s v="Petersburg Street Railway Co."/>
  </r>
  <r>
    <x v="22"/>
    <x v="1"/>
    <x v="337"/>
    <x v="1240"/>
    <m/>
    <s v="Portsmouth Street Railway Co."/>
  </r>
  <r>
    <x v="22"/>
    <x v="1"/>
    <x v="20"/>
    <x v="2145"/>
    <m/>
    <s v="Richmond Passenger &amp; Power Co."/>
  </r>
  <r>
    <x v="22"/>
    <x v="1"/>
    <x v="350"/>
    <x v="44"/>
    <m/>
    <s v="Radford Water Power Co."/>
  </r>
  <r>
    <x v="22"/>
    <x v="1"/>
    <x v="294"/>
    <x v="1752"/>
    <m/>
    <s v="Roanoke Street Railway Co."/>
  </r>
  <r>
    <x v="22"/>
    <x v="1"/>
    <x v="295"/>
    <x v="25"/>
    <m/>
    <s v="City Street Car Co."/>
  </r>
  <r>
    <x v="22"/>
    <x v="1"/>
    <x v="446"/>
    <x v="56"/>
    <m/>
    <s v="Tazewell Street Railway Co."/>
  </r>
  <r>
    <x v="22"/>
    <x v="16"/>
    <x v="422"/>
    <x v="78"/>
    <m/>
    <m/>
  </r>
  <r>
    <x v="22"/>
    <x v="16"/>
    <x v="423"/>
    <x v="284"/>
    <m/>
    <m/>
  </r>
  <r>
    <x v="22"/>
    <x v="16"/>
    <x v="591"/>
    <x v="1912"/>
    <m/>
    <m/>
  </r>
  <r>
    <x v="22"/>
    <x v="16"/>
    <x v="172"/>
    <x v="2146"/>
    <m/>
    <m/>
  </r>
  <r>
    <x v="22"/>
    <x v="16"/>
    <x v="296"/>
    <x v="28"/>
    <m/>
    <m/>
  </r>
  <r>
    <x v="22"/>
    <x v="16"/>
    <x v="542"/>
    <x v="1913"/>
    <m/>
    <m/>
  </r>
  <r>
    <x v="22"/>
    <x v="16"/>
    <x v="175"/>
    <x v="321"/>
    <m/>
    <s v="Pacific Northeast Traction"/>
  </r>
  <r>
    <x v="22"/>
    <x v="16"/>
    <x v="175"/>
    <x v="2147"/>
    <m/>
    <s v="PugetSound Traction L&amp;P"/>
  </r>
  <r>
    <x v="22"/>
    <x v="16"/>
    <x v="175"/>
    <x v="149"/>
    <m/>
    <s v="Seattle &amp; Rainer Valley Railway"/>
  </r>
  <r>
    <x v="22"/>
    <x v="16"/>
    <x v="176"/>
    <x v="1916"/>
    <m/>
    <s v="Spokane &amp; Inland"/>
  </r>
  <r>
    <x v="22"/>
    <x v="16"/>
    <x v="176"/>
    <x v="1999"/>
    <m/>
    <s v="Washingtou Water"/>
  </r>
  <r>
    <x v="22"/>
    <x v="16"/>
    <x v="177"/>
    <x v="2148"/>
    <m/>
    <s v="Pacific Traction"/>
  </r>
  <r>
    <x v="22"/>
    <x v="16"/>
    <x v="177"/>
    <x v="2149"/>
    <m/>
    <s v="Puget Sound Elec. Ry."/>
  </r>
  <r>
    <x v="22"/>
    <x v="16"/>
    <x v="178"/>
    <x v="22"/>
    <m/>
    <m/>
  </r>
  <r>
    <x v="22"/>
    <x v="16"/>
    <x v="179"/>
    <x v="52"/>
    <m/>
    <m/>
  </r>
  <r>
    <x v="22"/>
    <x v="16"/>
    <x v="594"/>
    <x v="220"/>
    <m/>
    <m/>
  </r>
  <r>
    <x v="22"/>
    <x v="18"/>
    <x v="186"/>
    <x v="2150"/>
    <s v="Electric"/>
    <m/>
  </r>
  <r>
    <x v="22"/>
    <x v="18"/>
    <x v="187"/>
    <x v="905"/>
    <s v="Electric"/>
    <m/>
  </r>
  <r>
    <x v="22"/>
    <x v="18"/>
    <x v="474"/>
    <x v="16"/>
    <s v="Electric"/>
    <m/>
  </r>
  <r>
    <x v="22"/>
    <x v="18"/>
    <x v="491"/>
    <x v="416"/>
    <s v="Electric"/>
    <m/>
  </r>
  <r>
    <x v="22"/>
    <x v="18"/>
    <x v="188"/>
    <x v="29"/>
    <s v="Electric"/>
    <m/>
  </r>
  <r>
    <x v="22"/>
    <x v="18"/>
    <x v="189"/>
    <x v="2003"/>
    <s v="Electric"/>
    <m/>
  </r>
  <r>
    <x v="22"/>
    <x v="18"/>
    <x v="517"/>
    <x v="21"/>
    <m/>
    <m/>
  </r>
  <r>
    <x v="22"/>
    <x v="18"/>
    <x v="312"/>
    <x v="2076"/>
    <m/>
    <s v="Green Bay Traction Co."/>
  </r>
  <r>
    <x v="22"/>
    <x v="18"/>
    <x v="447"/>
    <x v="50"/>
    <m/>
    <s v="Kenosha Electric Railway Co."/>
  </r>
  <r>
    <x v="22"/>
    <x v="18"/>
    <x v="351"/>
    <x v="453"/>
    <m/>
    <m/>
  </r>
  <r>
    <x v="22"/>
    <x v="18"/>
    <x v="313"/>
    <x v="1922"/>
    <m/>
    <m/>
  </r>
  <r>
    <x v="22"/>
    <x v="18"/>
    <x v="191"/>
    <x v="2151"/>
    <s v="Electric"/>
    <m/>
  </r>
  <r>
    <x v="22"/>
    <x v="18"/>
    <x v="193"/>
    <x v="56"/>
    <m/>
    <m/>
  </r>
  <r>
    <x v="22"/>
    <x v="18"/>
    <x v="195"/>
    <x v="1923"/>
    <m/>
    <m/>
  </r>
  <r>
    <x v="22"/>
    <x v="18"/>
    <x v="197"/>
    <x v="293"/>
    <m/>
    <m/>
  </r>
  <r>
    <x v="22"/>
    <x v="18"/>
    <x v="405"/>
    <x v="1924"/>
    <m/>
    <m/>
  </r>
  <r>
    <x v="22"/>
    <x v="18"/>
    <x v="369"/>
    <x v="31"/>
    <m/>
    <m/>
  </r>
  <r>
    <x v="22"/>
    <x v="18"/>
    <x v="518"/>
    <x v="1925"/>
    <m/>
    <m/>
  </r>
  <r>
    <x v="22"/>
    <x v="18"/>
    <x v="199"/>
    <x v="2152"/>
    <m/>
    <m/>
  </r>
  <r>
    <x v="6"/>
    <x v="27"/>
    <x v="596"/>
    <x v="2153"/>
    <m/>
    <m/>
  </r>
  <r>
    <x v="6"/>
    <x v="27"/>
    <x v="597"/>
    <x v="41"/>
    <m/>
    <m/>
  </r>
  <r>
    <x v="6"/>
    <x v="27"/>
    <x v="99"/>
    <x v="80"/>
    <m/>
    <m/>
  </r>
  <r>
    <x v="6"/>
    <x v="27"/>
    <x v="598"/>
    <x v="48"/>
    <m/>
    <m/>
  </r>
  <r>
    <x v="6"/>
    <x v="27"/>
    <x v="599"/>
    <x v="2154"/>
    <m/>
    <m/>
  </r>
  <r>
    <x v="7"/>
    <x v="27"/>
    <x v="596"/>
    <x v="16"/>
    <m/>
    <m/>
  </r>
  <r>
    <x v="7"/>
    <x v="27"/>
    <x v="597"/>
    <x v="69"/>
    <m/>
    <m/>
  </r>
  <r>
    <x v="7"/>
    <x v="27"/>
    <x v="99"/>
    <x v="80"/>
    <m/>
    <m/>
  </r>
  <r>
    <x v="7"/>
    <x v="27"/>
    <x v="600"/>
    <x v="48"/>
    <m/>
    <m/>
  </r>
  <r>
    <x v="7"/>
    <x v="27"/>
    <x v="598"/>
    <x v="52"/>
    <m/>
    <m/>
  </r>
  <r>
    <x v="7"/>
    <x v="27"/>
    <x v="599"/>
    <x v="2155"/>
    <m/>
    <m/>
  </r>
  <r>
    <x v="8"/>
    <x v="27"/>
    <x v="596"/>
    <x v="21"/>
    <m/>
    <m/>
  </r>
  <r>
    <x v="8"/>
    <x v="27"/>
    <x v="597"/>
    <x v="69"/>
    <m/>
    <m/>
  </r>
  <r>
    <x v="8"/>
    <x v="27"/>
    <x v="99"/>
    <x v="11"/>
    <m/>
    <m/>
  </r>
  <r>
    <x v="8"/>
    <x v="27"/>
    <x v="600"/>
    <x v="19"/>
    <m/>
    <m/>
  </r>
  <r>
    <x v="8"/>
    <x v="27"/>
    <x v="598"/>
    <x v="89"/>
    <m/>
    <m/>
  </r>
  <r>
    <x v="8"/>
    <x v="27"/>
    <x v="599"/>
    <x v="1160"/>
    <m/>
    <m/>
  </r>
  <r>
    <x v="9"/>
    <x v="27"/>
    <x v="596"/>
    <x v="21"/>
    <m/>
    <m/>
  </r>
  <r>
    <x v="9"/>
    <x v="27"/>
    <x v="597"/>
    <x v="68"/>
    <m/>
    <m/>
  </r>
  <r>
    <x v="9"/>
    <x v="27"/>
    <x v="99"/>
    <x v="11"/>
    <m/>
    <m/>
  </r>
  <r>
    <x v="9"/>
    <x v="27"/>
    <x v="600"/>
    <x v="28"/>
    <m/>
    <m/>
  </r>
  <r>
    <x v="9"/>
    <x v="27"/>
    <x v="601"/>
    <x v="41"/>
    <m/>
    <m/>
  </r>
  <r>
    <x v="9"/>
    <x v="27"/>
    <x v="598"/>
    <x v="2156"/>
    <m/>
    <m/>
  </r>
  <r>
    <x v="9"/>
    <x v="27"/>
    <x v="602"/>
    <x v="31"/>
    <m/>
    <m/>
  </r>
  <r>
    <x v="9"/>
    <x v="27"/>
    <x v="599"/>
    <x v="2157"/>
    <m/>
    <m/>
  </r>
  <r>
    <x v="10"/>
    <x v="27"/>
    <x v="596"/>
    <x v="21"/>
    <m/>
    <m/>
  </r>
  <r>
    <x v="10"/>
    <x v="27"/>
    <x v="597"/>
    <x v="169"/>
    <m/>
    <m/>
  </r>
  <r>
    <x v="10"/>
    <x v="27"/>
    <x v="99"/>
    <x v="11"/>
    <m/>
    <m/>
  </r>
  <r>
    <x v="10"/>
    <x v="27"/>
    <x v="600"/>
    <x v="33"/>
    <m/>
    <m/>
  </r>
  <r>
    <x v="10"/>
    <x v="27"/>
    <x v="601"/>
    <x v="32"/>
    <m/>
    <m/>
  </r>
  <r>
    <x v="10"/>
    <x v="27"/>
    <x v="598"/>
    <x v="2156"/>
    <m/>
    <m/>
  </r>
  <r>
    <x v="10"/>
    <x v="27"/>
    <x v="602"/>
    <x v="31"/>
    <m/>
    <m/>
  </r>
  <r>
    <x v="10"/>
    <x v="27"/>
    <x v="599"/>
    <x v="2158"/>
    <m/>
    <m/>
  </r>
  <r>
    <x v="11"/>
    <x v="27"/>
    <x v="596"/>
    <x v="21"/>
    <m/>
    <m/>
  </r>
  <r>
    <x v="11"/>
    <x v="27"/>
    <x v="597"/>
    <x v="51"/>
    <m/>
    <m/>
  </r>
  <r>
    <x v="11"/>
    <x v="27"/>
    <x v="99"/>
    <x v="11"/>
    <m/>
    <m/>
  </r>
  <r>
    <x v="11"/>
    <x v="27"/>
    <x v="600"/>
    <x v="290"/>
    <m/>
    <m/>
  </r>
  <r>
    <x v="11"/>
    <x v="27"/>
    <x v="601"/>
    <x v="78"/>
    <m/>
    <m/>
  </r>
  <r>
    <x v="11"/>
    <x v="27"/>
    <x v="598"/>
    <x v="290"/>
    <m/>
    <m/>
  </r>
  <r>
    <x v="11"/>
    <x v="27"/>
    <x v="602"/>
    <x v="31"/>
    <m/>
    <m/>
  </r>
  <r>
    <x v="11"/>
    <x v="27"/>
    <x v="599"/>
    <x v="2159"/>
    <m/>
    <m/>
  </r>
  <r>
    <x v="12"/>
    <x v="27"/>
    <x v="596"/>
    <x v="18"/>
    <m/>
    <m/>
  </r>
  <r>
    <x v="12"/>
    <x v="27"/>
    <x v="603"/>
    <x v="12"/>
    <m/>
    <m/>
  </r>
  <r>
    <x v="12"/>
    <x v="27"/>
    <x v="597"/>
    <x v="1051"/>
    <m/>
    <m/>
  </r>
  <r>
    <x v="12"/>
    <x v="27"/>
    <x v="604"/>
    <x v="28"/>
    <m/>
    <m/>
  </r>
  <r>
    <x v="12"/>
    <x v="27"/>
    <x v="99"/>
    <x v="280"/>
    <m/>
    <m/>
  </r>
  <r>
    <x v="12"/>
    <x v="27"/>
    <x v="600"/>
    <x v="321"/>
    <m/>
    <m/>
  </r>
  <r>
    <x v="12"/>
    <x v="27"/>
    <x v="601"/>
    <x v="67"/>
    <m/>
    <m/>
  </r>
  <r>
    <x v="12"/>
    <x v="27"/>
    <x v="598"/>
    <x v="47"/>
    <m/>
    <m/>
  </r>
  <r>
    <x v="12"/>
    <x v="27"/>
    <x v="602"/>
    <x v="41"/>
    <m/>
    <m/>
  </r>
  <r>
    <x v="12"/>
    <x v="27"/>
    <x v="605"/>
    <x v="50"/>
    <m/>
    <m/>
  </r>
  <r>
    <x v="12"/>
    <x v="27"/>
    <x v="599"/>
    <x v="2160"/>
    <m/>
    <m/>
  </r>
  <r>
    <x v="13"/>
    <x v="27"/>
    <x v="596"/>
    <x v="45"/>
    <m/>
    <m/>
  </r>
  <r>
    <x v="13"/>
    <x v="27"/>
    <x v="603"/>
    <x v="5"/>
    <m/>
    <m/>
  </r>
  <r>
    <x v="13"/>
    <x v="27"/>
    <x v="597"/>
    <x v="561"/>
    <m/>
    <m/>
  </r>
  <r>
    <x v="13"/>
    <x v="27"/>
    <x v="604"/>
    <x v="20"/>
    <m/>
    <m/>
  </r>
  <r>
    <x v="13"/>
    <x v="27"/>
    <x v="99"/>
    <x v="293"/>
    <m/>
    <m/>
  </r>
  <r>
    <x v="13"/>
    <x v="27"/>
    <x v="600"/>
    <x v="2161"/>
    <m/>
    <m/>
  </r>
  <r>
    <x v="13"/>
    <x v="27"/>
    <x v="601"/>
    <x v="78"/>
    <m/>
    <m/>
  </r>
  <r>
    <x v="13"/>
    <x v="27"/>
    <x v="598"/>
    <x v="220"/>
    <m/>
    <m/>
  </r>
  <r>
    <x v="13"/>
    <x v="27"/>
    <x v="602"/>
    <x v="31"/>
    <m/>
    <m/>
  </r>
  <r>
    <x v="13"/>
    <x v="27"/>
    <x v="605"/>
    <x v="50"/>
    <m/>
    <m/>
  </r>
  <r>
    <x v="13"/>
    <x v="27"/>
    <x v="599"/>
    <x v="2162"/>
    <m/>
    <m/>
  </r>
  <r>
    <x v="14"/>
    <x v="27"/>
    <x v="596"/>
    <x v="5"/>
    <m/>
    <m/>
  </r>
  <r>
    <x v="14"/>
    <x v="27"/>
    <x v="603"/>
    <x v="5"/>
    <m/>
    <m/>
  </r>
  <r>
    <x v="14"/>
    <x v="27"/>
    <x v="597"/>
    <x v="74"/>
    <m/>
    <m/>
  </r>
  <r>
    <x v="14"/>
    <x v="27"/>
    <x v="604"/>
    <x v="20"/>
    <m/>
    <m/>
  </r>
  <r>
    <x v="14"/>
    <x v="27"/>
    <x v="99"/>
    <x v="293"/>
    <m/>
    <m/>
  </r>
  <r>
    <x v="14"/>
    <x v="27"/>
    <x v="600"/>
    <x v="723"/>
    <m/>
    <m/>
  </r>
  <r>
    <x v="14"/>
    <x v="27"/>
    <x v="601"/>
    <x v="78"/>
    <m/>
    <m/>
  </r>
  <r>
    <x v="14"/>
    <x v="27"/>
    <x v="598"/>
    <x v="220"/>
    <m/>
    <m/>
  </r>
  <r>
    <x v="14"/>
    <x v="27"/>
    <x v="602"/>
    <x v="31"/>
    <m/>
    <m/>
  </r>
  <r>
    <x v="14"/>
    <x v="27"/>
    <x v="605"/>
    <x v="50"/>
    <m/>
    <m/>
  </r>
  <r>
    <x v="14"/>
    <x v="27"/>
    <x v="599"/>
    <x v="2163"/>
    <m/>
    <m/>
  </r>
  <r>
    <x v="15"/>
    <x v="27"/>
    <x v="596"/>
    <x v="5"/>
    <m/>
    <m/>
  </r>
  <r>
    <x v="15"/>
    <x v="27"/>
    <x v="603"/>
    <x v="5"/>
    <m/>
    <m/>
  </r>
  <r>
    <x v="15"/>
    <x v="27"/>
    <x v="597"/>
    <x v="378"/>
    <m/>
    <m/>
  </r>
  <r>
    <x v="15"/>
    <x v="27"/>
    <x v="604"/>
    <x v="20"/>
    <m/>
    <m/>
  </r>
  <r>
    <x v="15"/>
    <x v="27"/>
    <x v="99"/>
    <x v="293"/>
    <m/>
    <m/>
  </r>
  <r>
    <x v="15"/>
    <x v="27"/>
    <x v="600"/>
    <x v="1156"/>
    <m/>
    <m/>
  </r>
  <r>
    <x v="15"/>
    <x v="27"/>
    <x v="601"/>
    <x v="78"/>
    <m/>
    <m/>
  </r>
  <r>
    <x v="15"/>
    <x v="27"/>
    <x v="598"/>
    <x v="146"/>
    <m/>
    <m/>
  </r>
  <r>
    <x v="15"/>
    <x v="27"/>
    <x v="410"/>
    <x v="255"/>
    <m/>
    <m/>
  </r>
  <r>
    <x v="15"/>
    <x v="27"/>
    <x v="602"/>
    <x v="31"/>
    <m/>
    <m/>
  </r>
  <r>
    <x v="15"/>
    <x v="27"/>
    <x v="605"/>
    <x v="50"/>
    <m/>
    <m/>
  </r>
  <r>
    <x v="15"/>
    <x v="27"/>
    <x v="599"/>
    <x v="2163"/>
    <m/>
    <m/>
  </r>
  <r>
    <x v="16"/>
    <x v="27"/>
    <x v="596"/>
    <x v="5"/>
    <m/>
    <m/>
  </r>
  <r>
    <x v="16"/>
    <x v="27"/>
    <x v="597"/>
    <x v="47"/>
    <m/>
    <m/>
  </r>
  <r>
    <x v="16"/>
    <x v="27"/>
    <x v="99"/>
    <x v="293"/>
    <m/>
    <m/>
  </r>
  <r>
    <x v="16"/>
    <x v="27"/>
    <x v="598"/>
    <x v="146"/>
    <m/>
    <m/>
  </r>
  <r>
    <x v="16"/>
    <x v="27"/>
    <x v="599"/>
    <x v="2164"/>
    <m/>
    <m/>
  </r>
  <r>
    <x v="17"/>
    <x v="27"/>
    <x v="596"/>
    <x v="67"/>
    <m/>
    <m/>
  </r>
  <r>
    <x v="17"/>
    <x v="27"/>
    <x v="597"/>
    <x v="716"/>
    <m/>
    <m/>
  </r>
  <r>
    <x v="17"/>
    <x v="27"/>
    <x v="99"/>
    <x v="293"/>
    <m/>
    <m/>
  </r>
  <r>
    <x v="17"/>
    <x v="27"/>
    <x v="598"/>
    <x v="1575"/>
    <m/>
    <m/>
  </r>
  <r>
    <x v="17"/>
    <x v="27"/>
    <x v="605"/>
    <x v="2165"/>
    <m/>
    <m/>
  </r>
  <r>
    <x v="17"/>
    <x v="27"/>
    <x v="599"/>
    <x v="2166"/>
    <m/>
    <m/>
  </r>
  <r>
    <x v="18"/>
    <x v="27"/>
    <x v="596"/>
    <x v="67"/>
    <m/>
    <m/>
  </r>
  <r>
    <x v="18"/>
    <x v="27"/>
    <x v="603"/>
    <x v="33"/>
    <m/>
    <m/>
  </r>
  <r>
    <x v="18"/>
    <x v="27"/>
    <x v="597"/>
    <x v="2167"/>
    <m/>
    <m/>
  </r>
  <r>
    <x v="18"/>
    <x v="27"/>
    <x v="604"/>
    <x v="28"/>
    <m/>
    <m/>
  </r>
  <r>
    <x v="18"/>
    <x v="27"/>
    <x v="99"/>
    <x v="1438"/>
    <m/>
    <m/>
  </r>
  <r>
    <x v="18"/>
    <x v="27"/>
    <x v="600"/>
    <x v="5"/>
    <m/>
    <m/>
  </r>
  <r>
    <x v="18"/>
    <x v="27"/>
    <x v="606"/>
    <x v="20"/>
    <m/>
    <m/>
  </r>
  <r>
    <x v="18"/>
    <x v="27"/>
    <x v="598"/>
    <x v="1733"/>
    <m/>
    <m/>
  </r>
  <r>
    <x v="18"/>
    <x v="27"/>
    <x v="410"/>
    <x v="14"/>
    <m/>
    <m/>
  </r>
  <r>
    <x v="18"/>
    <x v="27"/>
    <x v="602"/>
    <x v="149"/>
    <m/>
    <m/>
  </r>
  <r>
    <x v="18"/>
    <x v="27"/>
    <x v="605"/>
    <x v="323"/>
    <m/>
    <m/>
  </r>
  <r>
    <x v="18"/>
    <x v="27"/>
    <x v="599"/>
    <x v="2168"/>
    <m/>
    <m/>
  </r>
  <r>
    <x v="19"/>
    <x v="27"/>
    <x v="607"/>
    <x v="2169"/>
    <m/>
    <m/>
  </r>
  <r>
    <x v="19"/>
    <x v="27"/>
    <x v="596"/>
    <x v="2170"/>
    <m/>
    <m/>
  </r>
  <r>
    <x v="19"/>
    <x v="27"/>
    <x v="597"/>
    <x v="192"/>
    <m/>
    <m/>
  </r>
  <r>
    <x v="19"/>
    <x v="27"/>
    <x v="604"/>
    <x v="28"/>
    <m/>
    <m/>
  </r>
  <r>
    <x v="19"/>
    <x v="27"/>
    <x v="99"/>
    <x v="2171"/>
    <m/>
    <m/>
  </r>
  <r>
    <x v="19"/>
    <x v="27"/>
    <x v="608"/>
    <x v="900"/>
    <m/>
    <m/>
  </r>
  <r>
    <x v="19"/>
    <x v="27"/>
    <x v="600"/>
    <x v="438"/>
    <m/>
    <m/>
  </r>
  <r>
    <x v="19"/>
    <x v="27"/>
    <x v="606"/>
    <x v="20"/>
    <m/>
    <m/>
  </r>
  <r>
    <x v="19"/>
    <x v="27"/>
    <x v="598"/>
    <x v="57"/>
    <m/>
    <m/>
  </r>
  <r>
    <x v="19"/>
    <x v="27"/>
    <x v="410"/>
    <x v="5"/>
    <m/>
    <m/>
  </r>
  <r>
    <x v="19"/>
    <x v="27"/>
    <x v="602"/>
    <x v="149"/>
    <m/>
    <m/>
  </r>
  <r>
    <x v="19"/>
    <x v="27"/>
    <x v="605"/>
    <x v="2172"/>
    <m/>
    <m/>
  </r>
  <r>
    <x v="19"/>
    <x v="27"/>
    <x v="599"/>
    <x v="1525"/>
    <m/>
    <m/>
  </r>
  <r>
    <x v="20"/>
    <x v="27"/>
    <x v="607"/>
    <x v="2173"/>
    <m/>
    <m/>
  </r>
  <r>
    <x v="20"/>
    <x v="27"/>
    <x v="596"/>
    <x v="2170"/>
    <m/>
    <m/>
  </r>
  <r>
    <x v="20"/>
    <x v="27"/>
    <x v="597"/>
    <x v="192"/>
    <m/>
    <m/>
  </r>
  <r>
    <x v="20"/>
    <x v="27"/>
    <x v="604"/>
    <x v="16"/>
    <m/>
    <m/>
  </r>
  <r>
    <x v="20"/>
    <x v="27"/>
    <x v="99"/>
    <x v="2171"/>
    <m/>
    <m/>
  </r>
  <r>
    <x v="20"/>
    <x v="27"/>
    <x v="608"/>
    <x v="900"/>
    <m/>
    <m/>
  </r>
  <r>
    <x v="20"/>
    <x v="27"/>
    <x v="600"/>
    <x v="689"/>
    <m/>
    <m/>
  </r>
  <r>
    <x v="20"/>
    <x v="27"/>
    <x v="606"/>
    <x v="20"/>
    <m/>
    <m/>
  </r>
  <r>
    <x v="20"/>
    <x v="27"/>
    <x v="598"/>
    <x v="46"/>
    <m/>
    <m/>
  </r>
  <r>
    <x v="20"/>
    <x v="27"/>
    <x v="410"/>
    <x v="5"/>
    <m/>
    <m/>
  </r>
  <r>
    <x v="20"/>
    <x v="27"/>
    <x v="602"/>
    <x v="149"/>
    <m/>
    <m/>
  </r>
  <r>
    <x v="20"/>
    <x v="27"/>
    <x v="605"/>
    <x v="2172"/>
    <m/>
    <m/>
  </r>
  <r>
    <x v="20"/>
    <x v="27"/>
    <x v="599"/>
    <x v="2174"/>
    <m/>
    <m/>
  </r>
  <r>
    <x v="21"/>
    <x v="27"/>
    <x v="607"/>
    <x v="2175"/>
    <m/>
    <m/>
  </r>
  <r>
    <x v="21"/>
    <x v="27"/>
    <x v="596"/>
    <x v="721"/>
    <m/>
    <m/>
  </r>
  <r>
    <x v="21"/>
    <x v="27"/>
    <x v="597"/>
    <x v="2176"/>
    <m/>
    <m/>
  </r>
  <r>
    <x v="21"/>
    <x v="27"/>
    <x v="604"/>
    <x v="16"/>
    <m/>
    <m/>
  </r>
  <r>
    <x v="21"/>
    <x v="27"/>
    <x v="99"/>
    <x v="2171"/>
    <m/>
    <m/>
  </r>
  <r>
    <x v="21"/>
    <x v="27"/>
    <x v="608"/>
    <x v="900"/>
    <m/>
    <m/>
  </r>
  <r>
    <x v="21"/>
    <x v="27"/>
    <x v="600"/>
    <x v="2177"/>
    <m/>
    <m/>
  </r>
  <r>
    <x v="21"/>
    <x v="27"/>
    <x v="606"/>
    <x v="20"/>
    <m/>
    <m/>
  </r>
  <r>
    <x v="21"/>
    <x v="27"/>
    <x v="598"/>
    <x v="46"/>
    <m/>
    <m/>
  </r>
  <r>
    <x v="21"/>
    <x v="27"/>
    <x v="410"/>
    <x v="5"/>
    <m/>
    <m/>
  </r>
  <r>
    <x v="21"/>
    <x v="27"/>
    <x v="602"/>
    <x v="149"/>
    <m/>
    <m/>
  </r>
  <r>
    <x v="21"/>
    <x v="27"/>
    <x v="605"/>
    <x v="2172"/>
    <m/>
    <m/>
  </r>
  <r>
    <x v="21"/>
    <x v="27"/>
    <x v="599"/>
    <x v="2178"/>
    <m/>
    <m/>
  </r>
  <r>
    <x v="22"/>
    <x v="27"/>
    <x v="607"/>
    <x v="2175"/>
    <m/>
    <m/>
  </r>
  <r>
    <x v="22"/>
    <x v="27"/>
    <x v="596"/>
    <x v="2179"/>
    <m/>
    <m/>
  </r>
  <r>
    <x v="22"/>
    <x v="27"/>
    <x v="597"/>
    <x v="902"/>
    <m/>
    <m/>
  </r>
  <r>
    <x v="22"/>
    <x v="27"/>
    <x v="604"/>
    <x v="16"/>
    <m/>
    <m/>
  </r>
  <r>
    <x v="22"/>
    <x v="27"/>
    <x v="99"/>
    <x v="2171"/>
    <m/>
    <m/>
  </r>
  <r>
    <x v="22"/>
    <x v="27"/>
    <x v="608"/>
    <x v="900"/>
    <m/>
    <m/>
  </r>
  <r>
    <x v="22"/>
    <x v="27"/>
    <x v="600"/>
    <x v="2177"/>
    <m/>
    <m/>
  </r>
  <r>
    <x v="22"/>
    <x v="27"/>
    <x v="606"/>
    <x v="20"/>
    <m/>
    <m/>
  </r>
  <r>
    <x v="22"/>
    <x v="27"/>
    <x v="598"/>
    <x v="46"/>
    <m/>
    <m/>
  </r>
  <r>
    <x v="22"/>
    <x v="27"/>
    <x v="410"/>
    <x v="5"/>
    <m/>
    <m/>
  </r>
  <r>
    <x v="22"/>
    <x v="27"/>
    <x v="602"/>
    <x v="149"/>
    <m/>
    <m/>
  </r>
  <r>
    <x v="22"/>
    <x v="27"/>
    <x v="605"/>
    <x v="2172"/>
    <m/>
    <m/>
  </r>
  <r>
    <x v="22"/>
    <x v="27"/>
    <x v="599"/>
    <x v="2178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9">
  <r>
    <x v="0"/>
    <x v="0"/>
    <s v="Anniston"/>
    <n v="7.5"/>
  </r>
  <r>
    <x v="0"/>
    <x v="0"/>
    <s v="Birmingham"/>
    <n v="29"/>
  </r>
  <r>
    <x v="0"/>
    <x v="0"/>
    <s v="Birmingham"/>
    <n v="10"/>
  </r>
  <r>
    <x v="0"/>
    <x v="0"/>
    <s v="Birmingham"/>
    <n v="5.75"/>
  </r>
  <r>
    <x v="0"/>
    <x v="0"/>
    <s v="Birmingham"/>
    <n v="13.5"/>
  </r>
  <r>
    <x v="0"/>
    <x v="0"/>
    <s v="Gadsden"/>
    <n v="13.5"/>
  </r>
  <r>
    <x v="0"/>
    <x v="0"/>
    <s v="Mobile"/>
    <n v="7.3"/>
  </r>
  <r>
    <x v="0"/>
    <x v="0"/>
    <s v="Mobile"/>
    <n v="20.5"/>
  </r>
  <r>
    <x v="0"/>
    <x v="0"/>
    <s v="Mobile"/>
    <n v="7"/>
  </r>
  <r>
    <x v="0"/>
    <x v="0"/>
    <s v="New Decatur"/>
    <n v="3"/>
  </r>
  <r>
    <x v="0"/>
    <x v="0"/>
    <s v="Selma"/>
    <n v="8"/>
  </r>
  <r>
    <x v="0"/>
    <x v="0"/>
    <s v="Tuscaloosa"/>
    <n v="4"/>
  </r>
  <r>
    <x v="0"/>
    <x v="0"/>
    <s v="Tuscaloosa"/>
    <n v="4.5"/>
  </r>
  <r>
    <x v="0"/>
    <x v="0"/>
    <s v="Anniston"/>
    <n v="6"/>
  </r>
  <r>
    <x v="0"/>
    <x v="0"/>
    <s v="Birmingham"/>
    <n v="58"/>
  </r>
  <r>
    <x v="0"/>
    <x v="0"/>
    <s v="Blountsville"/>
    <n v="12.5"/>
  </r>
  <r>
    <x v="0"/>
    <x v="0"/>
    <s v="Decatur"/>
    <n v="4"/>
  </r>
  <r>
    <x v="0"/>
    <x v="0"/>
    <s v="Montgomery"/>
    <n v="7"/>
  </r>
  <r>
    <x v="0"/>
    <x v="0"/>
    <s v="Montgomery"/>
    <n v="4"/>
  </r>
  <r>
    <x v="0"/>
    <x v="0"/>
    <s v="Sheffield"/>
    <n v="9"/>
  </r>
  <r>
    <x v="0"/>
    <x v="0"/>
    <s v="Union Springs"/>
    <n v="2"/>
  </r>
  <r>
    <x v="0"/>
    <x v="1"/>
    <s v="Phoenix"/>
    <n v="10"/>
  </r>
  <r>
    <x v="0"/>
    <x v="2"/>
    <s v="Fort Smith"/>
    <n v="8.5"/>
  </r>
  <r>
    <x v="0"/>
    <x v="2"/>
    <s v="Hot Springs"/>
    <n v="4.5"/>
  </r>
  <r>
    <x v="0"/>
    <x v="2"/>
    <s v="Searcy"/>
    <n v="8.5"/>
  </r>
  <r>
    <x v="0"/>
    <x v="2"/>
    <s v="Eureka Springs"/>
    <n v="2.5"/>
  </r>
  <r>
    <x v="0"/>
    <x v="2"/>
    <s v="Helena"/>
    <n v="2.5"/>
  </r>
  <r>
    <x v="0"/>
    <x v="2"/>
    <s v="Hot Springs"/>
    <n v="15.4"/>
  </r>
  <r>
    <x v="0"/>
    <x v="2"/>
    <s v="Little Rock"/>
    <n v="19.510000000000002"/>
  </r>
  <r>
    <x v="0"/>
    <x v="2"/>
    <s v="Pine Bluff"/>
    <n v="12.5"/>
  </r>
  <r>
    <x v="0"/>
    <x v="2"/>
    <s v="Texarkana"/>
    <n v="5"/>
  </r>
  <r>
    <x v="0"/>
    <x v="3"/>
    <s v="New Westminster"/>
    <n v="16.5"/>
  </r>
  <r>
    <x v="0"/>
    <x v="4"/>
    <s v="Alameda"/>
    <n v="6.5"/>
  </r>
  <r>
    <x v="0"/>
    <x v="4"/>
    <s v="Eureka"/>
    <n v="4.5"/>
  </r>
  <r>
    <x v="0"/>
    <x v="4"/>
    <s v="Fresno"/>
    <n v="4.5"/>
  </r>
  <r>
    <x v="0"/>
    <x v="4"/>
    <s v="Fresno"/>
    <n v="4"/>
  </r>
  <r>
    <x v="0"/>
    <x v="4"/>
    <s v="Los Angeles"/>
    <n v="4.75"/>
  </r>
  <r>
    <x v="0"/>
    <x v="4"/>
    <s v="Los Angeles"/>
    <n v="8.82"/>
  </r>
  <r>
    <x v="0"/>
    <x v="4"/>
    <s v="Marysville"/>
    <n v="4"/>
  </r>
  <r>
    <x v="0"/>
    <x v="4"/>
    <s v="Oakland"/>
    <n v="24"/>
  </r>
  <r>
    <x v="0"/>
    <x v="4"/>
    <s v="Oakland"/>
    <n v="23"/>
  </r>
  <r>
    <x v="0"/>
    <x v="4"/>
    <s v="Oakland"/>
    <n v="25"/>
  </r>
  <r>
    <x v="0"/>
    <x v="4"/>
    <s v="Oakland"/>
    <n v="16.2"/>
  </r>
  <r>
    <x v="0"/>
    <x v="4"/>
    <s v="Oakland"/>
    <n v="5.25"/>
  </r>
  <r>
    <x v="0"/>
    <x v="4"/>
    <s v="Oakland"/>
    <n v="6"/>
  </r>
  <r>
    <x v="0"/>
    <x v="4"/>
    <s v="Oakland"/>
    <n v="10.5"/>
  </r>
  <r>
    <x v="0"/>
    <x v="4"/>
    <s v="Ontario"/>
    <n v="8.5"/>
  </r>
  <r>
    <x v="0"/>
    <x v="4"/>
    <s v="Pasadena"/>
    <n v="5.25"/>
  </r>
  <r>
    <x v="0"/>
    <x v="4"/>
    <s v="Pasadena"/>
    <n v="5.5"/>
  </r>
  <r>
    <x v="0"/>
    <x v="4"/>
    <s v="Pasadena"/>
    <n v="3.5"/>
  </r>
  <r>
    <x v="0"/>
    <x v="4"/>
    <s v="Paso Robles"/>
    <n v="5"/>
  </r>
  <r>
    <x v="0"/>
    <x v="4"/>
    <s v="Pomona"/>
    <n v="4"/>
  </r>
  <r>
    <x v="0"/>
    <x v="4"/>
    <s v="Redlands"/>
    <n v="2.5"/>
  </r>
  <r>
    <x v="0"/>
    <x v="4"/>
    <s v="San Francisco"/>
    <n v="158.5"/>
  </r>
  <r>
    <x v="0"/>
    <x v="4"/>
    <s v="San Francisco"/>
    <n v="8"/>
  </r>
  <r>
    <x v="0"/>
    <x v="4"/>
    <s v="San Francisco"/>
    <n v="11"/>
  </r>
  <r>
    <x v="0"/>
    <x v="4"/>
    <s v="San Francisco"/>
    <n v="11"/>
  </r>
  <r>
    <x v="0"/>
    <x v="4"/>
    <s v="San Francisco"/>
    <n v="11.5"/>
  </r>
  <r>
    <x v="0"/>
    <x v="4"/>
    <s v="San Francisco"/>
    <n v="24"/>
  </r>
  <r>
    <x v="0"/>
    <x v="4"/>
    <s v="San Francisco"/>
    <n v="11"/>
  </r>
  <r>
    <x v="0"/>
    <x v="4"/>
    <s v="San Jose"/>
    <n v="12"/>
  </r>
  <r>
    <x v="0"/>
    <x v="4"/>
    <s v="San Jose"/>
    <n v="10"/>
  </r>
  <r>
    <x v="0"/>
    <x v="4"/>
    <s v="San Jose"/>
    <n v="4"/>
  </r>
  <r>
    <x v="0"/>
    <x v="4"/>
    <s v="San Jose"/>
    <n v="2.5"/>
  </r>
  <r>
    <x v="0"/>
    <x v="4"/>
    <s v="San Luis Obispo"/>
    <n v="2.5"/>
  </r>
  <r>
    <x v="0"/>
    <x v="4"/>
    <s v="Santa Ana"/>
    <n v="10"/>
  </r>
  <r>
    <x v="0"/>
    <x v="4"/>
    <s v="Santa Barbara"/>
    <n v="7"/>
  </r>
  <r>
    <x v="0"/>
    <x v="4"/>
    <s v="Santa Cruz"/>
    <n v="7"/>
  </r>
  <r>
    <x v="0"/>
    <x v="4"/>
    <s v="Santa Rosa"/>
    <n v="1.5"/>
  </r>
  <r>
    <x v="0"/>
    <x v="4"/>
    <s v="Santa Rosa"/>
    <n v="3"/>
  </r>
  <r>
    <x v="0"/>
    <x v="4"/>
    <s v="Stockton"/>
    <n v="12"/>
  </r>
  <r>
    <x v="0"/>
    <x v="4"/>
    <s v="Woodland"/>
    <n v="1"/>
  </r>
  <r>
    <x v="0"/>
    <x v="4"/>
    <s v="Sacramento"/>
    <n v="19.5"/>
  </r>
  <r>
    <x v="0"/>
    <x v="4"/>
    <s v="Los Angeles"/>
    <n v="104"/>
  </r>
  <r>
    <x v="0"/>
    <x v="4"/>
    <s v="Monterey"/>
    <n v="5"/>
  </r>
  <r>
    <x v="0"/>
    <x v="4"/>
    <s v="Pasadena"/>
    <n v="3.5"/>
  </r>
  <r>
    <x v="0"/>
    <x v="4"/>
    <s v="Riverside"/>
    <n v="12.5"/>
  </r>
  <r>
    <x v="0"/>
    <x v="4"/>
    <s v="San Bernardino"/>
    <n v="12"/>
  </r>
  <r>
    <x v="0"/>
    <x v="4"/>
    <s v="San Bernardino"/>
    <n v="1.5"/>
  </r>
  <r>
    <x v="0"/>
    <x v="4"/>
    <s v="San Diego"/>
    <n v="20"/>
  </r>
  <r>
    <x v="0"/>
    <x v="4"/>
    <s v="San Diego"/>
    <n v="10"/>
  </r>
  <r>
    <x v="0"/>
    <x v="4"/>
    <s v="San Diego"/>
    <n v="10.25"/>
  </r>
  <r>
    <x v="0"/>
    <x v="5"/>
    <s v="Brantford"/>
    <n v="6.5"/>
  </r>
  <r>
    <x v="0"/>
    <x v="5"/>
    <s v="Montreal"/>
    <n v="66.36"/>
  </r>
  <r>
    <x v="0"/>
    <x v="5"/>
    <s v="Montreal"/>
    <n v="4"/>
  </r>
  <r>
    <x v="0"/>
    <x v="5"/>
    <s v="Montreal"/>
    <n v="3.25"/>
  </r>
  <r>
    <x v="0"/>
    <x v="5"/>
    <s v="Quebec"/>
    <n v="3"/>
  </r>
  <r>
    <x v="0"/>
    <x v="5"/>
    <s v="Quebec"/>
    <n v="1.3"/>
  </r>
  <r>
    <x v="0"/>
    <x v="5"/>
    <s v="St. Thomas"/>
    <n v="2"/>
  </r>
  <r>
    <x v="0"/>
    <x v="6"/>
    <s v="Colorado Springs"/>
    <n v="28"/>
  </r>
  <r>
    <x v="0"/>
    <x v="6"/>
    <s v="Denver"/>
    <n v="10.25"/>
  </r>
  <r>
    <x v="0"/>
    <x v="6"/>
    <s v="Denver"/>
    <n v="45"/>
  </r>
  <r>
    <x v="0"/>
    <x v="6"/>
    <s v="Denver"/>
    <n v="10.25"/>
  </r>
  <r>
    <x v="0"/>
    <x v="6"/>
    <s v="Denver"/>
    <n v="13.5"/>
  </r>
  <r>
    <x v="0"/>
    <x v="6"/>
    <s v="Denver"/>
    <n v="20"/>
  </r>
  <r>
    <x v="0"/>
    <x v="6"/>
    <s v="Durango"/>
    <n v="2"/>
  </r>
  <r>
    <x v="0"/>
    <x v="6"/>
    <s v="Durango"/>
    <n v="2.38"/>
  </r>
  <r>
    <x v="0"/>
    <x v="6"/>
    <s v="Aspen"/>
    <n v="2"/>
  </r>
  <r>
    <x v="0"/>
    <x v="6"/>
    <s v="Denver"/>
    <n v="96.52"/>
  </r>
  <r>
    <x v="0"/>
    <x v="6"/>
    <s v="Grand Junction"/>
    <n v="2"/>
  </r>
  <r>
    <x v="0"/>
    <x v="6"/>
    <s v="Pueblo"/>
    <n v="25"/>
  </r>
  <r>
    <x v="0"/>
    <x v="7"/>
    <s v="Derby"/>
    <n v="4"/>
  </r>
  <r>
    <x v="0"/>
    <x v="7"/>
    <s v="Hartford"/>
    <n v="35"/>
  </r>
  <r>
    <x v="0"/>
    <x v="7"/>
    <s v="New Britain"/>
    <n v="12"/>
  </r>
  <r>
    <x v="0"/>
    <x v="7"/>
    <s v="New Haven"/>
    <n v="15"/>
  </r>
  <r>
    <x v="0"/>
    <x v="7"/>
    <s v="New Haven"/>
    <n v="9.9600000000000009"/>
  </r>
  <r>
    <x v="0"/>
    <x v="7"/>
    <s v="New Haven"/>
    <n v="2.75"/>
  </r>
  <r>
    <x v="0"/>
    <x v="7"/>
    <s v="New London"/>
    <n v="8"/>
  </r>
  <r>
    <x v="0"/>
    <x v="7"/>
    <s v="Norwalk"/>
    <n v="7"/>
  </r>
  <r>
    <x v="0"/>
    <x v="7"/>
    <s v="Norwich"/>
    <n v="14.5"/>
  </r>
  <r>
    <x v="0"/>
    <x v="7"/>
    <s v="Southington"/>
    <n v="2.8"/>
  </r>
  <r>
    <x v="0"/>
    <x v="7"/>
    <s v="Stamford"/>
    <n v="7"/>
  </r>
  <r>
    <x v="0"/>
    <x v="7"/>
    <s v="Waterbury"/>
    <n v="6.5"/>
  </r>
  <r>
    <x v="0"/>
    <x v="7"/>
    <s v="Westport"/>
    <n v="1.75"/>
  </r>
  <r>
    <x v="0"/>
    <x v="7"/>
    <s v="Bridgeport"/>
    <n v="32"/>
  </r>
  <r>
    <x v="0"/>
    <x v="7"/>
    <s v="Danbury"/>
    <n v="65"/>
  </r>
  <r>
    <x v="0"/>
    <x v="7"/>
    <s v="Meriden"/>
    <n v="17"/>
  </r>
  <r>
    <x v="0"/>
    <x v="7"/>
    <s v="Middletown"/>
    <n v="3.5"/>
  </r>
  <r>
    <x v="0"/>
    <x v="7"/>
    <s v="New Haven"/>
    <n v="9.25"/>
  </r>
  <r>
    <x v="0"/>
    <x v="8"/>
    <s v="Washington"/>
    <n v="22"/>
  </r>
  <r>
    <x v="0"/>
    <x v="8"/>
    <s v="Washington"/>
    <n v="19.440000000000001"/>
  </r>
  <r>
    <x v="0"/>
    <x v="8"/>
    <s v="Washington"/>
    <n v="17"/>
  </r>
  <r>
    <x v="0"/>
    <x v="8"/>
    <s v="Washington"/>
    <n v="9"/>
  </r>
  <r>
    <x v="0"/>
    <x v="8"/>
    <s v="Washington"/>
    <n v="9.5"/>
  </r>
  <r>
    <x v="0"/>
    <x v="8"/>
    <s v="Washington"/>
    <n v="6"/>
  </r>
  <r>
    <x v="0"/>
    <x v="8"/>
    <s v="Washington"/>
    <n v="11.9"/>
  </r>
  <r>
    <x v="0"/>
    <x v="8"/>
    <s v="Washington"/>
    <n v="13.4"/>
  </r>
  <r>
    <x v="0"/>
    <x v="8"/>
    <s v="Washington"/>
    <n v="6.5"/>
  </r>
  <r>
    <x v="0"/>
    <x v="8"/>
    <s v="Washington"/>
    <n v="15"/>
  </r>
  <r>
    <x v="0"/>
    <x v="8"/>
    <s v="Washington"/>
    <n v="3"/>
  </r>
  <r>
    <x v="0"/>
    <x v="9"/>
    <s v="Wilmington"/>
    <n v="22"/>
  </r>
  <r>
    <x v="0"/>
    <x v="9"/>
    <s v="Wilmington"/>
    <n v="1.75"/>
  </r>
  <r>
    <x v="0"/>
    <x v="10"/>
    <s v="Fort Meade"/>
    <n v="2"/>
  </r>
  <r>
    <x v="0"/>
    <x v="10"/>
    <s v="Jacksonville"/>
    <n v="2.75"/>
  </r>
  <r>
    <x v="0"/>
    <x v="10"/>
    <s v="Jacksonville"/>
    <n v="10.25"/>
  </r>
  <r>
    <x v="0"/>
    <x v="10"/>
    <s v="Palatka"/>
    <n v="2"/>
  </r>
  <r>
    <x v="0"/>
    <x v="10"/>
    <s v="Key West"/>
    <n v="5"/>
  </r>
  <r>
    <x v="0"/>
    <x v="10"/>
    <s v="Tampa"/>
    <n v="5"/>
  </r>
  <r>
    <x v="0"/>
    <x v="11"/>
    <s v="Atlanta"/>
    <n v="63.805"/>
  </r>
  <r>
    <x v="0"/>
    <x v="11"/>
    <s v="Atlanta"/>
    <n v="18.75"/>
  </r>
  <r>
    <x v="0"/>
    <x v="11"/>
    <s v="Atlanta"/>
    <n v="15"/>
  </r>
  <r>
    <x v="0"/>
    <x v="11"/>
    <s v="Brunswick"/>
    <n v="9"/>
  </r>
  <r>
    <x v="0"/>
    <x v="11"/>
    <s v="Columbus"/>
    <n v="17"/>
  </r>
  <r>
    <x v="0"/>
    <x v="11"/>
    <s v="Columbus"/>
    <n v="3.25"/>
  </r>
  <r>
    <x v="0"/>
    <x v="11"/>
    <s v="Covington"/>
    <n v="6"/>
  </r>
  <r>
    <x v="0"/>
    <x v="11"/>
    <s v="Gainesville"/>
    <n v="5"/>
  </r>
  <r>
    <x v="0"/>
    <x v="11"/>
    <s v="Macon"/>
    <n v="25.75"/>
  </r>
  <r>
    <x v="0"/>
    <x v="11"/>
    <s v="Macon"/>
    <n v="6.5"/>
  </r>
  <r>
    <x v="0"/>
    <x v="11"/>
    <s v="Savannah"/>
    <n v="25"/>
  </r>
  <r>
    <x v="0"/>
    <x v="11"/>
    <s v="Savannah"/>
    <n v="14"/>
  </r>
  <r>
    <x v="0"/>
    <x v="11"/>
    <s v="Savannah"/>
    <n v="8"/>
  </r>
  <r>
    <x v="0"/>
    <x v="11"/>
    <s v="Albany"/>
    <n v="3.5"/>
  </r>
  <r>
    <x v="0"/>
    <x v="11"/>
    <s v="Americus"/>
    <n v="5.25"/>
  </r>
  <r>
    <x v="0"/>
    <x v="11"/>
    <s v="Athens"/>
    <n v="6"/>
  </r>
  <r>
    <x v="0"/>
    <x v="11"/>
    <s v="Augusta"/>
    <n v="25"/>
  </r>
  <r>
    <x v="0"/>
    <x v="11"/>
    <s v="Rome"/>
    <n v="5"/>
  </r>
  <r>
    <x v="0"/>
    <x v="12"/>
    <s v="Boise City"/>
    <n v="3"/>
  </r>
  <r>
    <x v="0"/>
    <x v="13"/>
    <s v="Chicago"/>
    <n v="161"/>
  </r>
  <r>
    <x v="0"/>
    <x v="13"/>
    <s v="Chicago"/>
    <n v="81"/>
  </r>
  <r>
    <x v="0"/>
    <x v="13"/>
    <s v="Chicago"/>
    <n v="185"/>
  </r>
  <r>
    <x v="0"/>
    <x v="13"/>
    <s v="Chicago"/>
    <n v="31.6"/>
  </r>
  <r>
    <x v="0"/>
    <x v="13"/>
    <s v="Chicago"/>
    <n v="27"/>
  </r>
  <r>
    <x v="0"/>
    <x v="13"/>
    <s v="Chicago"/>
    <n v="53"/>
  </r>
  <r>
    <x v="0"/>
    <x v="13"/>
    <s v="Chicago"/>
    <n v="6"/>
  </r>
  <r>
    <x v="0"/>
    <x v="13"/>
    <s v="Chicago"/>
    <n v="17"/>
  </r>
  <r>
    <x v="0"/>
    <x v="13"/>
    <s v="Chicago"/>
    <n v="11.5"/>
  </r>
  <r>
    <x v="0"/>
    <x v="13"/>
    <s v="Aurora"/>
    <n v="18"/>
  </r>
  <r>
    <x v="0"/>
    <x v="13"/>
    <s v="Bloomington"/>
    <n v="11"/>
  </r>
  <r>
    <x v="0"/>
    <x v="13"/>
    <s v="Centralia"/>
    <n v="3.5"/>
  </r>
  <r>
    <x v="0"/>
    <x v="13"/>
    <s v="Chillicothe"/>
    <n v="3.5"/>
  </r>
  <r>
    <x v="0"/>
    <x v="13"/>
    <s v="Danville"/>
    <n v="8"/>
  </r>
  <r>
    <x v="0"/>
    <x v="13"/>
    <s v="Decatur"/>
    <n v="13"/>
  </r>
  <r>
    <x v="0"/>
    <x v="13"/>
    <s v="Du Quoin"/>
    <n v="3"/>
  </r>
  <r>
    <x v="0"/>
    <x v="13"/>
    <s v="Galesburg"/>
    <n v="9"/>
  </r>
  <r>
    <x v="0"/>
    <x v="13"/>
    <s v="Harvey"/>
    <n v="3"/>
  </r>
  <r>
    <x v="0"/>
    <x v="13"/>
    <s v="Harvey"/>
    <n v="5.5"/>
  </r>
  <r>
    <x v="0"/>
    <x v="13"/>
    <s v="Jacksonville"/>
    <n v="5"/>
  </r>
  <r>
    <x v="0"/>
    <x v="13"/>
    <s v="Kankakee"/>
    <n v="6"/>
  </r>
  <r>
    <x v="0"/>
    <x v="13"/>
    <s v="Kankakee"/>
    <n v="4.2"/>
  </r>
  <r>
    <x v="0"/>
    <x v="13"/>
    <s v="La Salle"/>
    <n v="9.25"/>
  </r>
  <r>
    <x v="0"/>
    <x v="13"/>
    <s v="Mechanicsburg"/>
    <n v="7.25"/>
  </r>
  <r>
    <x v="0"/>
    <x v="13"/>
    <s v="Quincy"/>
    <n v="11.75"/>
  </r>
  <r>
    <x v="0"/>
    <x v="13"/>
    <s v="Springfield"/>
    <n v="22"/>
  </r>
  <r>
    <x v="0"/>
    <x v="13"/>
    <s v="Streator"/>
    <n v="5.75"/>
  </r>
  <r>
    <x v="0"/>
    <x v="13"/>
    <s v="Elgin"/>
    <n v="13"/>
  </r>
  <r>
    <x v="0"/>
    <x v="13"/>
    <s v="Freeport"/>
    <n v="4"/>
  </r>
  <r>
    <x v="0"/>
    <x v="13"/>
    <s v="Joliet"/>
    <n v="16"/>
  </r>
  <r>
    <x v="0"/>
    <x v="13"/>
    <s v="Moline"/>
    <n v="4"/>
  </r>
  <r>
    <x v="0"/>
    <x v="13"/>
    <s v="Ottawa"/>
    <n v="8"/>
  </r>
  <r>
    <x v="0"/>
    <x v="13"/>
    <s v="Peoria"/>
    <n v="24"/>
  </r>
  <r>
    <x v="0"/>
    <x v="13"/>
    <s v="Peoria"/>
    <n v="14"/>
  </r>
  <r>
    <x v="0"/>
    <x v="13"/>
    <s v="Rockford"/>
    <n v="15"/>
  </r>
  <r>
    <x v="0"/>
    <x v="13"/>
    <s v="Rockford"/>
    <n v="11.26"/>
  </r>
  <r>
    <x v="0"/>
    <x v="13"/>
    <s v="Rock Island"/>
    <n v="6.5"/>
  </r>
  <r>
    <x v="0"/>
    <x v="13"/>
    <s v="Alton"/>
    <n v="3.25"/>
  </r>
  <r>
    <x v="0"/>
    <x v="13"/>
    <s v="Alton"/>
    <n v="3.13"/>
  </r>
  <r>
    <x v="0"/>
    <x v="13"/>
    <s v="Cairo"/>
    <n v="4"/>
  </r>
  <r>
    <x v="0"/>
    <x v="13"/>
    <s v="Champaign"/>
    <n v="9"/>
  </r>
  <r>
    <x v="0"/>
    <x v="14"/>
    <s v="Brownstown"/>
    <n v="2"/>
  </r>
  <r>
    <x v="0"/>
    <x v="14"/>
    <s v="Columbia"/>
    <n v="21"/>
  </r>
  <r>
    <x v="0"/>
    <x v="14"/>
    <s v="Columbus"/>
    <n v="7"/>
  </r>
  <r>
    <x v="0"/>
    <x v="14"/>
    <s v="Evansville"/>
    <n v="25"/>
  </r>
  <r>
    <x v="0"/>
    <x v="14"/>
    <s v="Hammond"/>
    <n v="8"/>
  </r>
  <r>
    <x v="0"/>
    <x v="14"/>
    <s v="Indianapolis"/>
    <n v="100"/>
  </r>
  <r>
    <x v="0"/>
    <x v="14"/>
    <s v="Jeffersonville"/>
    <n v="5"/>
  </r>
  <r>
    <x v="0"/>
    <x v="14"/>
    <s v="Kokomo"/>
    <n v="4"/>
  </r>
  <r>
    <x v="0"/>
    <x v="14"/>
    <s v="Kokomo"/>
    <n v="3.62"/>
  </r>
  <r>
    <x v="0"/>
    <x v="14"/>
    <s v="Lafayette"/>
    <n v="10"/>
  </r>
  <r>
    <x v="0"/>
    <x v="14"/>
    <s v="Logansport"/>
    <n v="5.5"/>
  </r>
  <r>
    <x v="0"/>
    <x v="14"/>
    <s v="Michigan City"/>
    <n v="4"/>
  </r>
  <r>
    <x v="0"/>
    <x v="14"/>
    <s v="Muncie"/>
    <n v="6"/>
  </r>
  <r>
    <x v="0"/>
    <x v="14"/>
    <s v="Muncie"/>
    <n v="8"/>
  </r>
  <r>
    <x v="0"/>
    <x v="14"/>
    <s v="New Albany"/>
    <n v="7"/>
  </r>
  <r>
    <x v="0"/>
    <x v="14"/>
    <s v="New Albany"/>
    <n v="2"/>
  </r>
  <r>
    <x v="0"/>
    <x v="14"/>
    <s v="Terre Haute"/>
    <n v="14"/>
  </r>
  <r>
    <x v="0"/>
    <x v="14"/>
    <s v="Vernon"/>
    <n v="2"/>
  </r>
  <r>
    <x v="0"/>
    <x v="14"/>
    <s v="Vernon"/>
    <n v="14"/>
  </r>
  <r>
    <x v="0"/>
    <x v="14"/>
    <s v="Vincennes"/>
    <n v="5"/>
  </r>
  <r>
    <x v="0"/>
    <x v="14"/>
    <s v="Elkhart"/>
    <n v="7"/>
  </r>
  <r>
    <x v="0"/>
    <x v="14"/>
    <s v="Fort Wayne"/>
    <n v="18.5"/>
  </r>
  <r>
    <x v="0"/>
    <x v="14"/>
    <s v="Fort Wayne"/>
    <n v="1"/>
  </r>
  <r>
    <x v="0"/>
    <x v="14"/>
    <s v="Fort Wayne"/>
    <n v="2"/>
  </r>
  <r>
    <x v="0"/>
    <x v="14"/>
    <s v="Green Castle"/>
    <n v="3"/>
  </r>
  <r>
    <x v="0"/>
    <x v="14"/>
    <s v="Madison"/>
    <n v="2.5"/>
  </r>
  <r>
    <x v="0"/>
    <x v="14"/>
    <s v="Richmond"/>
    <n v="11"/>
  </r>
  <r>
    <x v="0"/>
    <x v="14"/>
    <s v="South Bend"/>
    <n v="14"/>
  </r>
  <r>
    <x v="0"/>
    <x v="14"/>
    <s v="Anderson"/>
    <n v="9"/>
  </r>
  <r>
    <x v="0"/>
    <x v="15"/>
    <s v="Dubuque"/>
    <n v="15"/>
  </r>
  <r>
    <x v="0"/>
    <x v="15"/>
    <s v="Dubuque"/>
    <n v="13"/>
  </r>
  <r>
    <x v="0"/>
    <x v="15"/>
    <s v="Fort Madison"/>
    <n v="4"/>
  </r>
  <r>
    <x v="0"/>
    <x v="15"/>
    <s v="Marshalltown"/>
    <n v="3.5"/>
  </r>
  <r>
    <x v="0"/>
    <x v="15"/>
    <s v="Marshalltown"/>
    <n v="3.5"/>
  </r>
  <r>
    <x v="0"/>
    <x v="15"/>
    <s v="Muscatine"/>
    <n v="7.25"/>
  </r>
  <r>
    <x v="0"/>
    <x v="15"/>
    <s v="Ottumwa"/>
    <n v="7.25"/>
  </r>
  <r>
    <x v="0"/>
    <x v="15"/>
    <s v="Sioux City"/>
    <n v="21.25"/>
  </r>
  <r>
    <x v="0"/>
    <x v="15"/>
    <s v="Sioux City"/>
    <n v="9"/>
  </r>
  <r>
    <x v="0"/>
    <x v="15"/>
    <s v="Sioux City"/>
    <n v="6"/>
  </r>
  <r>
    <x v="0"/>
    <x v="15"/>
    <s v="Sioux City"/>
    <n v="5.6"/>
  </r>
  <r>
    <x v="0"/>
    <x v="15"/>
    <s v="Sioux City"/>
    <n v="7"/>
  </r>
  <r>
    <x v="0"/>
    <x v="15"/>
    <s v="Sioux City"/>
    <n v="5"/>
  </r>
  <r>
    <x v="0"/>
    <x v="15"/>
    <s v="Sioux City"/>
    <n v="4.5"/>
  </r>
  <r>
    <x v="0"/>
    <x v="15"/>
    <s v="Waterloo"/>
    <n v="2"/>
  </r>
  <r>
    <x v="0"/>
    <x v="15"/>
    <s v="Ames"/>
    <n v="2.25"/>
  </r>
  <r>
    <x v="0"/>
    <x v="15"/>
    <s v="Boone"/>
    <n v="1.75"/>
  </r>
  <r>
    <x v="0"/>
    <x v="15"/>
    <s v="Burlington"/>
    <n v="11"/>
  </r>
  <r>
    <x v="0"/>
    <x v="15"/>
    <s v="Cedar Rapids"/>
    <n v="14"/>
  </r>
  <r>
    <x v="0"/>
    <x v="15"/>
    <s v="Carterville"/>
    <n v="1.6"/>
  </r>
  <r>
    <x v="0"/>
    <x v="15"/>
    <s v="Clinton"/>
    <n v="14"/>
  </r>
  <r>
    <x v="0"/>
    <x v="15"/>
    <s v="Davenport"/>
    <n v="43"/>
  </r>
  <r>
    <x v="0"/>
    <x v="15"/>
    <s v="Des Moines"/>
    <n v="35"/>
  </r>
  <r>
    <x v="0"/>
    <x v="15"/>
    <s v="Keokuk"/>
    <n v="6.5"/>
  </r>
  <r>
    <x v="0"/>
    <x v="15"/>
    <s v="Red Oak"/>
    <n v="1.5"/>
  </r>
  <r>
    <x v="0"/>
    <x v="16"/>
    <s v="Cottonwood Falls"/>
    <n v="1.5"/>
  </r>
  <r>
    <x v="0"/>
    <x v="16"/>
    <s v="Emporia"/>
    <n v="3.5"/>
  </r>
  <r>
    <x v="0"/>
    <x v="16"/>
    <s v="Hutchinson"/>
    <n v="12"/>
  </r>
  <r>
    <x v="0"/>
    <x v="16"/>
    <s v="Lawrence"/>
    <n v="5.5"/>
  </r>
  <r>
    <x v="0"/>
    <x v="16"/>
    <s v="Lawrence"/>
    <n v="36.372999999999998"/>
  </r>
  <r>
    <x v="0"/>
    <x v="16"/>
    <s v="Leavenworth"/>
    <n v="15"/>
  </r>
  <r>
    <x v="0"/>
    <x v="16"/>
    <s v="Topeka"/>
    <n v="4"/>
  </r>
  <r>
    <x v="0"/>
    <x v="16"/>
    <s v="Topeka"/>
    <n v="35"/>
  </r>
  <r>
    <x v="0"/>
    <x v="16"/>
    <s v="Topeka"/>
    <n v="6.5"/>
  </r>
  <r>
    <x v="0"/>
    <x v="16"/>
    <s v="Winfield"/>
    <n v="5"/>
  </r>
  <r>
    <x v="0"/>
    <x v="16"/>
    <s v="Atchison"/>
    <n v="8.5"/>
  </r>
  <r>
    <x v="0"/>
    <x v="16"/>
    <s v="Fort Scott"/>
    <n v="8.5"/>
  </r>
  <r>
    <x v="0"/>
    <x v="16"/>
    <s v="Wichita"/>
    <n v="25"/>
  </r>
  <r>
    <x v="0"/>
    <x v="17"/>
    <s v="Ashland"/>
    <n v="6"/>
  </r>
  <r>
    <x v="0"/>
    <x v="17"/>
    <s v="Bowling Green"/>
    <n v="2.5"/>
  </r>
  <r>
    <x v="0"/>
    <x v="17"/>
    <s v="Henderson"/>
    <n v="5.25"/>
  </r>
  <r>
    <x v="0"/>
    <x v="17"/>
    <s v="Lexington"/>
    <n v="13"/>
  </r>
  <r>
    <x v="0"/>
    <x v="17"/>
    <s v="Lexington"/>
    <n v="2.5"/>
  </r>
  <r>
    <x v="0"/>
    <x v="17"/>
    <s v="Louisville"/>
    <n v="90"/>
  </r>
  <r>
    <x v="0"/>
    <x v="17"/>
    <s v="Louisville"/>
    <n v="2.5"/>
  </r>
  <r>
    <x v="0"/>
    <x v="17"/>
    <s v="Maysville"/>
    <n v="4"/>
  </r>
  <r>
    <x v="0"/>
    <x v="17"/>
    <s v="Owensboro"/>
    <n v="10"/>
  </r>
  <r>
    <x v="0"/>
    <x v="17"/>
    <s v="Paducah"/>
    <n v="8.5"/>
  </r>
  <r>
    <x v="0"/>
    <x v="17"/>
    <s v="Georgetown"/>
    <n v="1.25"/>
  </r>
  <r>
    <x v="0"/>
    <x v="18"/>
    <s v="Lake Charles"/>
    <n v="1.75"/>
  </r>
  <r>
    <x v="0"/>
    <x v="18"/>
    <s v="Lake Charles"/>
    <n v="3"/>
  </r>
  <r>
    <x v="0"/>
    <x v="18"/>
    <s v="New Orleans"/>
    <n v="120"/>
  </r>
  <r>
    <x v="0"/>
    <x v="18"/>
    <s v="New Orleans"/>
    <n v="19"/>
  </r>
  <r>
    <x v="0"/>
    <x v="18"/>
    <s v="New Orleans"/>
    <n v="15"/>
  </r>
  <r>
    <x v="0"/>
    <x v="18"/>
    <s v="New Orleans"/>
    <n v="13.5"/>
  </r>
  <r>
    <x v="0"/>
    <x v="18"/>
    <s v="New Orleans"/>
    <n v="9.5"/>
  </r>
  <r>
    <x v="0"/>
    <x v="18"/>
    <s v="New Orleans"/>
    <n v="3.75"/>
  </r>
  <r>
    <x v="0"/>
    <x v="18"/>
    <s v="Shreveport"/>
    <n v="1.5"/>
  </r>
  <r>
    <x v="0"/>
    <x v="18"/>
    <s v="Shreveport"/>
    <n v="5.25"/>
  </r>
  <r>
    <x v="0"/>
    <x v="18"/>
    <s v="Baton Rouge"/>
    <n v="5.75"/>
  </r>
  <r>
    <x v="0"/>
    <x v="19"/>
    <s v="Boston"/>
    <n v="278.39999999999998"/>
  </r>
  <r>
    <x v="0"/>
    <x v="19"/>
    <s v="Boston"/>
    <n v="10.8"/>
  </r>
  <r>
    <x v="0"/>
    <x v="19"/>
    <s v="Boston"/>
    <n v="13.7"/>
  </r>
  <r>
    <x v="0"/>
    <x v="19"/>
    <s v="Boston"/>
    <n v="116.752"/>
  </r>
  <r>
    <x v="0"/>
    <x v="19"/>
    <s v="Boston"/>
    <n v="4.2300000000000004"/>
  </r>
  <r>
    <x v="0"/>
    <x v="19"/>
    <s v="Boston"/>
    <n v="18.3"/>
  </r>
  <r>
    <x v="0"/>
    <x v="19"/>
    <s v="Brockton"/>
    <n v="21.08"/>
  </r>
  <r>
    <x v="0"/>
    <x v="19"/>
    <s v="Cottage City"/>
    <n v="11"/>
  </r>
  <r>
    <x v="0"/>
    <x v="19"/>
    <s v="Cottage City"/>
    <n v="13"/>
  </r>
  <r>
    <x v="0"/>
    <x v="19"/>
    <s v="Cottage City"/>
    <n v="5"/>
  </r>
  <r>
    <x v="0"/>
    <x v="19"/>
    <s v="Fitchburg"/>
    <n v="13.21"/>
  </r>
  <r>
    <x v="0"/>
    <x v="19"/>
    <s v="Framingham"/>
    <n v="7.35"/>
  </r>
  <r>
    <x v="0"/>
    <x v="19"/>
    <s v="Gloucester"/>
    <n v="9.09"/>
  </r>
  <r>
    <x v="0"/>
    <x v="19"/>
    <s v="Holyoke"/>
    <n v="8"/>
  </r>
  <r>
    <x v="0"/>
    <x v="19"/>
    <s v="Hull"/>
    <n v="230"/>
  </r>
  <r>
    <x v="0"/>
    <x v="19"/>
    <s v="Marlborough"/>
    <n v="4"/>
  </r>
  <r>
    <x v="0"/>
    <x v="19"/>
    <s v="Milford"/>
    <n v="6.5"/>
  </r>
  <r>
    <x v="0"/>
    <x v="19"/>
    <s v="Nantucket"/>
    <n v="2"/>
  </r>
  <r>
    <x v="0"/>
    <x v="19"/>
    <s v="Natick"/>
    <n v="6"/>
  </r>
  <r>
    <x v="0"/>
    <x v="19"/>
    <s v="New Bedford"/>
    <n v="18"/>
  </r>
  <r>
    <x v="0"/>
    <x v="19"/>
    <s v="Newton"/>
    <n v="2.13"/>
  </r>
  <r>
    <x v="0"/>
    <x v="19"/>
    <s v="North Abington"/>
    <n v="11"/>
  </r>
  <r>
    <x v="0"/>
    <x v="19"/>
    <s v="North Adams"/>
    <n v="5"/>
  </r>
  <r>
    <x v="0"/>
    <x v="19"/>
    <s v="North Adams"/>
    <n v="6"/>
  </r>
  <r>
    <x v="0"/>
    <x v="19"/>
    <s v="Northampton"/>
    <n v="4.75"/>
  </r>
  <r>
    <x v="0"/>
    <x v="19"/>
    <s v="North Woburn"/>
    <n v="7.5"/>
  </r>
  <r>
    <x v="0"/>
    <x v="19"/>
    <s v="Pittsfield"/>
    <n v="3.5"/>
  </r>
  <r>
    <x v="0"/>
    <x v="19"/>
    <s v="Plymouth"/>
    <n v="9"/>
  </r>
  <r>
    <x v="0"/>
    <x v="19"/>
    <s v="Quincy"/>
    <n v="14"/>
  </r>
  <r>
    <x v="0"/>
    <x v="19"/>
    <s v="Taunton"/>
    <n v="14"/>
  </r>
  <r>
    <x v="0"/>
    <x v="19"/>
    <s v="Westfield"/>
    <n v="2"/>
  </r>
  <r>
    <x v="0"/>
    <x v="19"/>
    <s v="Worcester"/>
    <n v="31.5"/>
  </r>
  <r>
    <x v="0"/>
    <x v="19"/>
    <s v="Worcester"/>
    <n v="14"/>
  </r>
  <r>
    <x v="0"/>
    <x v="19"/>
    <s v="Worcester"/>
    <n v="8.02"/>
  </r>
  <r>
    <x v="0"/>
    <x v="19"/>
    <s v="Worcester"/>
    <n v="0.7"/>
  </r>
  <r>
    <x v="0"/>
    <x v="19"/>
    <s v="Worcester"/>
    <n v="7"/>
  </r>
  <r>
    <x v="0"/>
    <x v="19"/>
    <s v="Attleborough"/>
    <n v="10.8"/>
  </r>
  <r>
    <x v="0"/>
    <x v="19"/>
    <s v="East Wareham"/>
    <n v="2.78"/>
  </r>
  <r>
    <x v="0"/>
    <x v="19"/>
    <s v="Fall River"/>
    <n v="26.66"/>
  </r>
  <r>
    <x v="0"/>
    <x v="19"/>
    <s v="Lowell"/>
    <n v="49"/>
  </r>
  <r>
    <x v="0"/>
    <x v="19"/>
    <s v="Natick"/>
    <n v="6.14"/>
  </r>
  <r>
    <x v="0"/>
    <x v="19"/>
    <s v="Newburyport"/>
    <n v="33.9"/>
  </r>
  <r>
    <x v="0"/>
    <x v="19"/>
    <s v="Newburyport"/>
    <n v="19.73"/>
  </r>
  <r>
    <x v="0"/>
    <x v="19"/>
    <s v="Newton"/>
    <n v="8.2799999999999994"/>
  </r>
  <r>
    <x v="0"/>
    <x v="19"/>
    <s v="Newton"/>
    <n v="5.1100000000000003"/>
  </r>
  <r>
    <x v="0"/>
    <x v="19"/>
    <s v="Springfield"/>
    <n v="34.65"/>
  </r>
  <r>
    <x v="0"/>
    <x v="19"/>
    <s v="Wakefield"/>
    <n v="13"/>
  </r>
  <r>
    <x v="0"/>
    <x v="19"/>
    <s v="Walla Walla"/>
    <n v="4"/>
  </r>
  <r>
    <x v="0"/>
    <x v="20"/>
    <s v="Baltimore"/>
    <n v="78.47"/>
  </r>
  <r>
    <x v="0"/>
    <x v="20"/>
    <s v="Baltimore"/>
    <n v="61"/>
  </r>
  <r>
    <x v="0"/>
    <x v="20"/>
    <s v="Baltimore"/>
    <n v="46.75"/>
  </r>
  <r>
    <x v="0"/>
    <x v="20"/>
    <s v="Baltimore"/>
    <n v="13"/>
  </r>
  <r>
    <x v="0"/>
    <x v="20"/>
    <s v="Baltimore"/>
    <n v="25.68"/>
  </r>
  <r>
    <x v="0"/>
    <x v="20"/>
    <s v="Cumberland"/>
    <n v="6"/>
  </r>
  <r>
    <x v="0"/>
    <x v="20"/>
    <s v="Bay Ridge"/>
    <n v="2"/>
  </r>
  <r>
    <x v="0"/>
    <x v="21"/>
    <s v="Biddeford"/>
    <n v="6.03"/>
  </r>
  <r>
    <x v="0"/>
    <x v="21"/>
    <s v="Fryeburg"/>
    <n v="3"/>
  </r>
  <r>
    <x v="0"/>
    <x v="21"/>
    <s v="Lewiston"/>
    <n v="14"/>
  </r>
  <r>
    <x v="0"/>
    <x v="21"/>
    <s v="Portland"/>
    <n v="20.14"/>
  </r>
  <r>
    <x v="0"/>
    <x v="21"/>
    <s v="Rockland"/>
    <n v="14.5"/>
  </r>
  <r>
    <x v="0"/>
    <x v="21"/>
    <s v="Waterville"/>
    <n v="5"/>
  </r>
  <r>
    <x v="0"/>
    <x v="21"/>
    <s v="Sanford"/>
    <n v="3.2"/>
  </r>
  <r>
    <x v="0"/>
    <x v="21"/>
    <s v="Augusta"/>
    <n v="8"/>
  </r>
  <r>
    <x v="0"/>
    <x v="21"/>
    <s v="Bangor"/>
    <n v="8.5"/>
  </r>
  <r>
    <x v="0"/>
    <x v="21"/>
    <s v="Bath"/>
    <n v="4.5"/>
  </r>
  <r>
    <x v="0"/>
    <x v="22"/>
    <s v="Ann Arbor"/>
    <n v="9"/>
  </r>
  <r>
    <x v="0"/>
    <x v="22"/>
    <s v="Bay City"/>
    <n v="19"/>
  </r>
  <r>
    <x v="0"/>
    <x v="22"/>
    <s v="Detroit"/>
    <n v="67"/>
  </r>
  <r>
    <x v="0"/>
    <x v="22"/>
    <s v="Detroit"/>
    <n v="3.75"/>
  </r>
  <r>
    <x v="0"/>
    <x v="22"/>
    <s v="Detroit"/>
    <n v="23.5"/>
  </r>
  <r>
    <x v="0"/>
    <x v="22"/>
    <s v="Detroit"/>
    <n v="1.5"/>
  </r>
  <r>
    <x v="0"/>
    <x v="22"/>
    <s v="Grand Rapids"/>
    <n v="25.71"/>
  </r>
  <r>
    <x v="0"/>
    <x v="22"/>
    <s v="Jackson"/>
    <n v="8"/>
  </r>
  <r>
    <x v="0"/>
    <x v="22"/>
    <s v="Marquette"/>
    <n v="5"/>
  </r>
  <r>
    <x v="0"/>
    <x v="22"/>
    <s v="Port Huron"/>
    <n v="9"/>
  </r>
  <r>
    <x v="0"/>
    <x v="22"/>
    <s v="Saginaw"/>
    <n v="30"/>
  </r>
  <r>
    <x v="0"/>
    <x v="22"/>
    <s v="Saginaw"/>
    <n v="3.75"/>
  </r>
  <r>
    <x v="0"/>
    <x v="22"/>
    <s v="Adrian"/>
    <n v="2.8"/>
  </r>
  <r>
    <x v="0"/>
    <x v="22"/>
    <s v="Ann Arbor"/>
    <n v="5.75"/>
  </r>
  <r>
    <x v="0"/>
    <x v="22"/>
    <s v="Battle Creek"/>
    <n v="8.1999999999999993"/>
  </r>
  <r>
    <x v="0"/>
    <x v="22"/>
    <s v="Ironwood"/>
    <n v="5.5"/>
  </r>
  <r>
    <x v="0"/>
    <x v="22"/>
    <s v="Kalamazoo"/>
    <n v="12"/>
  </r>
  <r>
    <x v="0"/>
    <x v="22"/>
    <s v="Lansing"/>
    <n v="8"/>
  </r>
  <r>
    <x v="0"/>
    <x v="22"/>
    <s v="Manistee"/>
    <n v="11"/>
  </r>
  <r>
    <x v="0"/>
    <x v="22"/>
    <s v="Menominee"/>
    <n v="6.9"/>
  </r>
  <r>
    <x v="0"/>
    <x v="22"/>
    <s v="Muskegon"/>
    <n v="15"/>
  </r>
  <r>
    <x v="0"/>
    <x v="22"/>
    <s v="Negaunee"/>
    <n v="4"/>
  </r>
  <r>
    <x v="0"/>
    <x v="23"/>
    <s v="Anoka"/>
    <n v="3"/>
  </r>
  <r>
    <x v="0"/>
    <x v="23"/>
    <s v="Duluth"/>
    <n v="6"/>
  </r>
  <r>
    <x v="0"/>
    <x v="23"/>
    <s v="Duluth"/>
    <n v="4"/>
  </r>
  <r>
    <x v="0"/>
    <x v="23"/>
    <s v="Minneapolis and St. Paul"/>
    <n v="122.373"/>
  </r>
  <r>
    <x v="0"/>
    <x v="23"/>
    <s v="Minneapolis and St. Paul"/>
    <n v="99.506"/>
  </r>
  <r>
    <x v="0"/>
    <x v="23"/>
    <s v="Minneapolis and St. Paul"/>
    <n v="11.5"/>
  </r>
  <r>
    <x v="0"/>
    <x v="23"/>
    <s v="St. Cloud"/>
    <n v="10"/>
  </r>
  <r>
    <x v="0"/>
    <x v="23"/>
    <s v="St. Cloud"/>
    <n v="3"/>
  </r>
  <r>
    <x v="0"/>
    <x v="23"/>
    <s v="Mankato"/>
    <n v="3.5"/>
  </r>
  <r>
    <x v="0"/>
    <x v="23"/>
    <s v="Stillwater"/>
    <n v="5"/>
  </r>
  <r>
    <x v="0"/>
    <x v="23"/>
    <s v="Winona"/>
    <n v="4"/>
  </r>
  <r>
    <x v="0"/>
    <x v="23"/>
    <s v="Duluth"/>
    <n v="42"/>
  </r>
  <r>
    <x v="0"/>
    <x v="24"/>
    <s v="Greenville"/>
    <n v="6"/>
  </r>
  <r>
    <x v="0"/>
    <x v="24"/>
    <s v="Greenville"/>
    <n v="2"/>
  </r>
  <r>
    <x v="0"/>
    <x v="24"/>
    <s v="Jackson"/>
    <n v="1.5"/>
  </r>
  <r>
    <x v="0"/>
    <x v="24"/>
    <s v="Natchez"/>
    <n v="2"/>
  </r>
  <r>
    <x v="0"/>
    <x v="24"/>
    <s v="Natchez"/>
    <n v="5"/>
  </r>
  <r>
    <x v="0"/>
    <x v="24"/>
    <s v="Meridian"/>
    <n v="6"/>
  </r>
  <r>
    <x v="0"/>
    <x v="24"/>
    <s v="Meridian"/>
    <n v="2"/>
  </r>
  <r>
    <x v="0"/>
    <x v="25"/>
    <s v="Springfield"/>
    <n v="17"/>
  </r>
  <r>
    <x v="0"/>
    <x v="25"/>
    <s v="Clinton"/>
    <n v="2.5"/>
  </r>
  <r>
    <x v="0"/>
    <x v="25"/>
    <s v="Clinton"/>
    <n v="3"/>
  </r>
  <r>
    <x v="0"/>
    <x v="25"/>
    <s v="Hannibal"/>
    <n v="2.5"/>
  </r>
  <r>
    <x v="0"/>
    <x v="25"/>
    <s v="St. Joseph"/>
    <n v="5.5"/>
  </r>
  <r>
    <x v="0"/>
    <x v="25"/>
    <s v="St. Joseph"/>
    <n v="33"/>
  </r>
  <r>
    <x v="0"/>
    <x v="25"/>
    <s v="St. Louis"/>
    <n v="35"/>
  </r>
  <r>
    <x v="0"/>
    <x v="25"/>
    <s v="St. Louis"/>
    <n v="67"/>
  </r>
  <r>
    <x v="0"/>
    <x v="25"/>
    <s v="St. Louis"/>
    <n v="14.7"/>
  </r>
  <r>
    <x v="0"/>
    <x v="25"/>
    <s v="St. Louis"/>
    <n v="16"/>
  </r>
  <r>
    <x v="0"/>
    <x v="25"/>
    <s v="St. Louis"/>
    <n v="5.7"/>
  </r>
  <r>
    <x v="0"/>
    <x v="25"/>
    <s v="St. Louis"/>
    <n v="27.52"/>
  </r>
  <r>
    <x v="0"/>
    <x v="25"/>
    <s v="St. Louis"/>
    <n v="5.26"/>
  </r>
  <r>
    <x v="0"/>
    <x v="25"/>
    <s v="St. Louis"/>
    <n v="50"/>
  </r>
  <r>
    <x v="0"/>
    <x v="25"/>
    <s v="St. Louis"/>
    <n v="28"/>
  </r>
  <r>
    <x v="0"/>
    <x v="25"/>
    <s v="St. Louis"/>
    <n v="3"/>
  </r>
  <r>
    <x v="0"/>
    <x v="25"/>
    <s v="St. Louis"/>
    <n v="9.6"/>
  </r>
  <r>
    <x v="0"/>
    <x v="25"/>
    <s v="St. Louis"/>
    <n v="5"/>
  </r>
  <r>
    <x v="0"/>
    <x v="25"/>
    <s v="St. Louis"/>
    <n v="16"/>
  </r>
  <r>
    <x v="0"/>
    <x v="25"/>
    <s v="St. Louis"/>
    <n v="3"/>
  </r>
  <r>
    <x v="0"/>
    <x v="25"/>
    <s v="St. Louis"/>
    <n v="2"/>
  </r>
  <r>
    <x v="0"/>
    <x v="25"/>
    <s v="St. Louis"/>
    <n v="3"/>
  </r>
  <r>
    <x v="0"/>
    <x v="25"/>
    <s v="Sedalia"/>
    <n v="12"/>
  </r>
  <r>
    <x v="0"/>
    <x v="25"/>
    <s v="Carthage"/>
    <n v="4.5"/>
  </r>
  <r>
    <x v="0"/>
    <x v="25"/>
    <s v="Columbus"/>
    <n v="2"/>
  </r>
  <r>
    <x v="0"/>
    <x v="25"/>
    <s v="Joplin"/>
    <n v="5"/>
  </r>
  <r>
    <x v="0"/>
    <x v="25"/>
    <s v="Kansas City"/>
    <n v="20.5"/>
  </r>
  <r>
    <x v="0"/>
    <x v="25"/>
    <s v="Kansas City"/>
    <n v="22.518000000000001"/>
  </r>
  <r>
    <x v="0"/>
    <x v="25"/>
    <s v="Kansas City"/>
    <n v="18"/>
  </r>
  <r>
    <x v="0"/>
    <x v="25"/>
    <s v="Kansas City"/>
    <n v="42.39"/>
  </r>
  <r>
    <x v="0"/>
    <x v="25"/>
    <s v="Kansas City"/>
    <n v="20.5"/>
  </r>
  <r>
    <x v="0"/>
    <x v="25"/>
    <s v="Kansas City"/>
    <n v="4"/>
  </r>
  <r>
    <x v="0"/>
    <x v="25"/>
    <s v="Kansas City"/>
    <n v="6.8"/>
  </r>
  <r>
    <x v="0"/>
    <x v="25"/>
    <s v="Kansas City"/>
    <n v="7"/>
  </r>
  <r>
    <x v="0"/>
    <x v="25"/>
    <s v="Kansas City"/>
    <n v="3.25"/>
  </r>
  <r>
    <x v="0"/>
    <x v="25"/>
    <s v="Kansas City"/>
    <n v="10"/>
  </r>
  <r>
    <x v="0"/>
    <x v="25"/>
    <s v="Lebanon"/>
    <n v="0.75"/>
  </r>
  <r>
    <x v="0"/>
    <x v="25"/>
    <s v="Webb City"/>
    <n v="10"/>
  </r>
  <r>
    <x v="0"/>
    <x v="26"/>
    <s v="Anaconda"/>
    <n v="5.5"/>
  </r>
  <r>
    <x v="0"/>
    <x v="26"/>
    <s v="Great Falls"/>
    <n v="10.8"/>
  </r>
  <r>
    <x v="0"/>
    <x v="26"/>
    <s v="Butte"/>
    <n v="15"/>
  </r>
  <r>
    <x v="0"/>
    <x v="26"/>
    <s v="Helena"/>
    <n v="9"/>
  </r>
  <r>
    <x v="0"/>
    <x v="26"/>
    <s v="Helena"/>
    <n v="15"/>
  </r>
  <r>
    <x v="0"/>
    <x v="27"/>
    <s v="Asheville"/>
    <n v="6.5"/>
  </r>
  <r>
    <x v="0"/>
    <x v="27"/>
    <s v="Asheville"/>
    <n v="1"/>
  </r>
  <r>
    <x v="0"/>
    <x v="27"/>
    <s v="Asheville"/>
    <n v="6"/>
  </r>
  <r>
    <x v="0"/>
    <x v="27"/>
    <s v="Asheville"/>
    <n v="2.5"/>
  </r>
  <r>
    <x v="0"/>
    <x v="27"/>
    <s v="Hendersonville"/>
    <n v="3"/>
  </r>
  <r>
    <x v="0"/>
    <x v="27"/>
    <s v="Wilmington"/>
    <n v="6"/>
  </r>
  <r>
    <x v="0"/>
    <x v="27"/>
    <s v="Charlotte"/>
    <n v="5"/>
  </r>
  <r>
    <x v="0"/>
    <x v="27"/>
    <s v="Concord"/>
    <n v="2.65"/>
  </r>
  <r>
    <x v="0"/>
    <x v="27"/>
    <s v="Durham"/>
    <n v="2"/>
  </r>
  <r>
    <x v="0"/>
    <x v="27"/>
    <s v="Raleigh"/>
    <n v="11"/>
  </r>
  <r>
    <x v="0"/>
    <x v="27"/>
    <s v="Winston"/>
    <n v="8.1999999999999993"/>
  </r>
  <r>
    <x v="0"/>
    <x v="28"/>
    <s v="Manchester"/>
    <n v="12"/>
  </r>
  <r>
    <x v="0"/>
    <x v="28"/>
    <s v="Nashua"/>
    <n v="10"/>
  </r>
  <r>
    <x v="0"/>
    <x v="28"/>
    <s v="Portsmouth"/>
    <n v="4.7"/>
  </r>
  <r>
    <x v="0"/>
    <x v="28"/>
    <s v="Portsmouth"/>
    <n v="4"/>
  </r>
  <r>
    <x v="0"/>
    <x v="28"/>
    <s v="Concord"/>
    <n v="10.5"/>
  </r>
  <r>
    <x v="0"/>
    <x v="28"/>
    <s v="Dover"/>
    <n v="14"/>
  </r>
  <r>
    <x v="0"/>
    <x v="29"/>
    <s v="Elizabeth"/>
    <n v="3.5"/>
  </r>
  <r>
    <x v="0"/>
    <x v="29"/>
    <s v="Keyport"/>
    <n v="3.5"/>
  </r>
  <r>
    <x v="0"/>
    <x v="29"/>
    <s v="Mount Holly"/>
    <n v="1"/>
  </r>
  <r>
    <x v="0"/>
    <x v="29"/>
    <s v="New Brunswick"/>
    <n v="4.25"/>
  </r>
  <r>
    <x v="0"/>
    <x v="29"/>
    <s v="Orange"/>
    <n v="7"/>
  </r>
  <r>
    <x v="0"/>
    <x v="29"/>
    <s v="Orange"/>
    <n v="1.5"/>
  </r>
  <r>
    <x v="0"/>
    <x v="29"/>
    <s v="Paterson"/>
    <n v="36"/>
  </r>
  <r>
    <x v="0"/>
    <x v="29"/>
    <s v="Paterson"/>
    <n v="4"/>
  </r>
  <r>
    <x v="0"/>
    <x v="29"/>
    <s v="Paterson"/>
    <n v="3"/>
  </r>
  <r>
    <x v="0"/>
    <x v="29"/>
    <s v="Paterson"/>
    <n v="8"/>
  </r>
  <r>
    <x v="0"/>
    <x v="29"/>
    <s v="Paterson"/>
    <n v="20"/>
  </r>
  <r>
    <x v="0"/>
    <x v="29"/>
    <s v="Paterson"/>
    <n v="1"/>
  </r>
  <r>
    <x v="0"/>
    <x v="29"/>
    <s v="Paterson"/>
    <n v="15"/>
  </r>
  <r>
    <x v="0"/>
    <x v="29"/>
    <s v="Phillipsburg"/>
    <n v="2"/>
  </r>
  <r>
    <x v="0"/>
    <x v="29"/>
    <s v="Plainfield"/>
    <n v="4"/>
  </r>
  <r>
    <x v="0"/>
    <x v="29"/>
    <s v="Rutherford"/>
    <n v="1"/>
  </r>
  <r>
    <x v="0"/>
    <x v="29"/>
    <s v="Trenton"/>
    <n v="37"/>
  </r>
  <r>
    <x v="0"/>
    <x v="29"/>
    <s v="Asbury Park"/>
    <n v="8.25"/>
  </r>
  <r>
    <x v="0"/>
    <x v="29"/>
    <s v="Asbury Park"/>
    <n v="2"/>
  </r>
  <r>
    <x v="0"/>
    <x v="29"/>
    <s v="Atlantic City"/>
    <n v="17"/>
  </r>
  <r>
    <x v="0"/>
    <x v="29"/>
    <s v="Brigantine Beach"/>
    <n v="6.25"/>
  </r>
  <r>
    <x v="0"/>
    <x v="29"/>
    <s v="Camden"/>
    <n v="28.25"/>
  </r>
  <r>
    <x v="0"/>
    <x v="29"/>
    <s v="Camden"/>
    <n v="14"/>
  </r>
  <r>
    <x v="0"/>
    <x v="29"/>
    <s v="Camden"/>
    <n v="6.5"/>
  </r>
  <r>
    <x v="0"/>
    <x v="29"/>
    <s v="Cape May"/>
    <n v="10.8"/>
  </r>
  <r>
    <x v="0"/>
    <x v="29"/>
    <s v="Jersey City"/>
    <n v="40"/>
  </r>
  <r>
    <x v="0"/>
    <x v="29"/>
    <s v="Jersey City"/>
    <n v="4.8"/>
  </r>
  <r>
    <x v="0"/>
    <x v="29"/>
    <s v="Jersey City"/>
    <n v="60"/>
  </r>
  <r>
    <x v="0"/>
    <x v="29"/>
    <s v="Jersey City"/>
    <n v="18"/>
  </r>
  <r>
    <x v="0"/>
    <x v="29"/>
    <s v="Millville"/>
    <n v="2.8"/>
  </r>
  <r>
    <x v="0"/>
    <x v="30"/>
    <s v="Yarmouth"/>
    <n v="2"/>
  </r>
  <r>
    <x v="0"/>
    <x v="31"/>
    <s v="Albany"/>
    <n v="32.1"/>
  </r>
  <r>
    <x v="0"/>
    <x v="31"/>
    <s v="Amsterdam"/>
    <n v="7.54"/>
  </r>
  <r>
    <x v="0"/>
    <x v="31"/>
    <s v="Babylon"/>
    <n v="1.53"/>
  </r>
  <r>
    <x v="0"/>
    <x v="31"/>
    <s v="Binghamton"/>
    <n v="27"/>
  </r>
  <r>
    <x v="0"/>
    <x v="31"/>
    <s v="Brooklyn"/>
    <n v="199.1"/>
  </r>
  <r>
    <x v="0"/>
    <x v="31"/>
    <s v="Brooklyn"/>
    <n v="199.1"/>
  </r>
  <r>
    <x v="0"/>
    <x v="31"/>
    <s v="Brooklyn"/>
    <n v="44.9"/>
  </r>
  <r>
    <x v="0"/>
    <x v="31"/>
    <s v="Brooklyn"/>
    <n v="38.9"/>
  </r>
  <r>
    <x v="0"/>
    <x v="31"/>
    <s v="Brooklyn"/>
    <n v="6.64"/>
  </r>
  <r>
    <x v="0"/>
    <x v="31"/>
    <s v="Brooklyn"/>
    <n v="13.28"/>
  </r>
  <r>
    <x v="0"/>
    <x v="31"/>
    <s v="Brooklyn"/>
    <n v="27.72"/>
  </r>
  <r>
    <x v="0"/>
    <x v="31"/>
    <s v="Brooklyn"/>
    <n v="21.4"/>
  </r>
  <r>
    <x v="0"/>
    <x v="31"/>
    <s v="Brooklyn"/>
    <n v="34.72"/>
  </r>
  <r>
    <x v="0"/>
    <x v="31"/>
    <s v="Brooklyn"/>
    <n v="12.18"/>
  </r>
  <r>
    <x v="0"/>
    <x v="31"/>
    <s v="Buffalo"/>
    <n v="128.61000000000001"/>
  </r>
  <r>
    <x v="0"/>
    <x v="31"/>
    <s v="Buffalo"/>
    <n v="59"/>
  </r>
  <r>
    <x v="0"/>
    <x v="31"/>
    <s v="City Island"/>
    <n v="1.5"/>
  </r>
  <r>
    <x v="0"/>
    <x v="31"/>
    <s v="City Island"/>
    <n v="2"/>
  </r>
  <r>
    <x v="0"/>
    <x v="31"/>
    <s v="Deerfield"/>
    <n v="2"/>
  </r>
  <r>
    <x v="0"/>
    <x v="31"/>
    <s v="Fredonia"/>
    <n v="3.7"/>
  </r>
  <r>
    <x v="0"/>
    <x v="31"/>
    <s v="Fulton"/>
    <n v="1.1399999999999999"/>
  </r>
  <r>
    <x v="0"/>
    <x v="31"/>
    <s v="Hornellsville"/>
    <n v="4.07"/>
  </r>
  <r>
    <x v="0"/>
    <x v="31"/>
    <s v="Huntington"/>
    <n v="3"/>
  </r>
  <r>
    <x v="0"/>
    <x v="31"/>
    <s v="Ithaca"/>
    <n v="6"/>
  </r>
  <r>
    <x v="0"/>
    <x v="31"/>
    <s v="Jamestown"/>
    <n v="20"/>
  </r>
  <r>
    <x v="0"/>
    <x v="31"/>
    <s v="Kingston"/>
    <n v="2.98"/>
  </r>
  <r>
    <x v="0"/>
    <x v="31"/>
    <s v="Kingston"/>
    <n v="6"/>
  </r>
  <r>
    <x v="0"/>
    <x v="31"/>
    <s v="Larchmont"/>
    <n v="1.5"/>
  </r>
  <r>
    <x v="0"/>
    <x v="31"/>
    <s v="Middletown"/>
    <n v="3"/>
  </r>
  <r>
    <x v="0"/>
    <x v="31"/>
    <s v="New York"/>
    <n v="112.7"/>
  </r>
  <r>
    <x v="0"/>
    <x v="31"/>
    <s v="New York"/>
    <n v="16.7"/>
  </r>
  <r>
    <x v="0"/>
    <x v="31"/>
    <s v="New York"/>
    <n v="8.75"/>
  </r>
  <r>
    <x v="0"/>
    <x v="31"/>
    <s v="New York"/>
    <n v="16"/>
  </r>
  <r>
    <x v="0"/>
    <x v="31"/>
    <s v="New York"/>
    <n v="5.8"/>
  </r>
  <r>
    <x v="0"/>
    <x v="31"/>
    <s v="New York"/>
    <n v="10.25"/>
  </r>
  <r>
    <x v="0"/>
    <x v="31"/>
    <s v="New York"/>
    <n v="19.16"/>
  </r>
  <r>
    <x v="0"/>
    <x v="31"/>
    <s v="New York"/>
    <n v="9"/>
  </r>
  <r>
    <x v="0"/>
    <x v="31"/>
    <s v="New York"/>
    <n v="17.670000000000002"/>
  </r>
  <r>
    <x v="0"/>
    <x v="31"/>
    <s v="New York"/>
    <n v="28.38"/>
  </r>
  <r>
    <x v="0"/>
    <x v="31"/>
    <s v="New York"/>
    <n v="28"/>
  </r>
  <r>
    <x v="0"/>
    <x v="31"/>
    <s v="New York"/>
    <n v="20"/>
  </r>
  <r>
    <x v="0"/>
    <x v="31"/>
    <s v="New York"/>
    <n v="24.2"/>
  </r>
  <r>
    <x v="0"/>
    <x v="31"/>
    <s v="New York"/>
    <n v="18.54"/>
  </r>
  <r>
    <x v="0"/>
    <x v="31"/>
    <s v="New York"/>
    <n v="7.7"/>
  </r>
  <r>
    <x v="0"/>
    <x v="31"/>
    <s v="New York"/>
    <n v="7.5"/>
  </r>
  <r>
    <x v="0"/>
    <x v="31"/>
    <s v="New York"/>
    <n v="3"/>
  </r>
  <r>
    <x v="0"/>
    <x v="31"/>
    <s v="New York"/>
    <n v="9.1300000000000008"/>
  </r>
  <r>
    <x v="0"/>
    <x v="31"/>
    <s v="New York"/>
    <n v="20.57"/>
  </r>
  <r>
    <x v="0"/>
    <x v="31"/>
    <s v="New York"/>
    <n v="100.12"/>
  </r>
  <r>
    <x v="0"/>
    <x v="31"/>
    <s v="Niagara Falls"/>
    <n v="13"/>
  </r>
  <r>
    <x v="0"/>
    <x v="31"/>
    <s v="Ogdensburg"/>
    <n v="5"/>
  </r>
  <r>
    <x v="0"/>
    <x v="31"/>
    <s v="Oneida"/>
    <n v="1.5"/>
  </r>
  <r>
    <x v="0"/>
    <x v="31"/>
    <s v="Oneonta"/>
    <n v="2.75"/>
  </r>
  <r>
    <x v="0"/>
    <x v="31"/>
    <s v="Rochester"/>
    <n v="77.45"/>
  </r>
  <r>
    <x v="0"/>
    <x v="31"/>
    <s v="Rochester"/>
    <n v="8.8800000000000008"/>
  </r>
  <r>
    <x v="0"/>
    <x v="31"/>
    <s v="Rochester"/>
    <n v="3.7"/>
  </r>
  <r>
    <x v="0"/>
    <x v="31"/>
    <s v="Rockaway"/>
    <n v="1"/>
  </r>
  <r>
    <x v="0"/>
    <x v="31"/>
    <s v="Rome"/>
    <n v="6.75"/>
  </r>
  <r>
    <x v="0"/>
    <x v="31"/>
    <s v="Saratoga"/>
    <n v="10.1"/>
  </r>
  <r>
    <x v="0"/>
    <x v="31"/>
    <s v="Schenectady"/>
    <n v="4.75"/>
  </r>
  <r>
    <x v="0"/>
    <x v="31"/>
    <s v="Seneca Falls"/>
    <n v="3.5"/>
  </r>
  <r>
    <x v="0"/>
    <x v="31"/>
    <s v="Sing Sing"/>
    <n v="3"/>
  </r>
  <r>
    <x v="0"/>
    <x v="31"/>
    <s v="Stillwater"/>
    <n v="4.42"/>
  </r>
  <r>
    <x v="0"/>
    <x v="31"/>
    <s v="Tonawanda"/>
    <n v="3.5"/>
  </r>
  <r>
    <x v="0"/>
    <x v="31"/>
    <s v="Tonawanda"/>
    <n v="6"/>
  </r>
  <r>
    <x v="0"/>
    <x v="31"/>
    <s v="Tonawanda"/>
    <n v="5.99"/>
  </r>
  <r>
    <x v="0"/>
    <x v="31"/>
    <s v="Tonawanda"/>
    <n v="5.75"/>
  </r>
  <r>
    <x v="0"/>
    <x v="31"/>
    <s v="Tonawanda"/>
    <n v="6"/>
  </r>
  <r>
    <x v="0"/>
    <x v="31"/>
    <s v="Troy"/>
    <n v="29.709"/>
  </r>
  <r>
    <x v="0"/>
    <x v="31"/>
    <s v="Utica"/>
    <n v="7.9779999999999998"/>
  </r>
  <r>
    <x v="0"/>
    <x v="31"/>
    <s v="Utica"/>
    <n v="3.08"/>
  </r>
  <r>
    <x v="0"/>
    <x v="31"/>
    <s v="Utica"/>
    <n v="1.57"/>
  </r>
  <r>
    <x v="0"/>
    <x v="31"/>
    <s v="Williamsville"/>
    <n v="4.58"/>
  </r>
  <r>
    <x v="0"/>
    <x v="31"/>
    <s v="Yonkers"/>
    <n v="8.5"/>
  </r>
  <r>
    <x v="0"/>
    <x v="31"/>
    <s v="Hornellsville"/>
    <n v="5"/>
  </r>
  <r>
    <x v="0"/>
    <x v="31"/>
    <s v="Gloversville"/>
    <n v="17"/>
  </r>
  <r>
    <x v="0"/>
    <x v="31"/>
    <s v="Gloversville"/>
    <n v="4.0999999999999996"/>
  </r>
  <r>
    <x v="0"/>
    <x v="31"/>
    <s v="Auburn"/>
    <n v="5.55"/>
  </r>
  <r>
    <x v="0"/>
    <x v="31"/>
    <s v="Canandaigua"/>
    <n v="3"/>
  </r>
  <r>
    <x v="0"/>
    <x v="31"/>
    <s v="Cortland"/>
    <n v="4.0999999999999996"/>
  </r>
  <r>
    <x v="0"/>
    <x v="31"/>
    <s v="Elmira"/>
    <n v="7.5"/>
  </r>
  <r>
    <x v="0"/>
    <x v="31"/>
    <s v="Elmira"/>
    <n v="11.14"/>
  </r>
  <r>
    <x v="0"/>
    <x v="31"/>
    <s v="Fishkill"/>
    <n v="3.25"/>
  </r>
  <r>
    <x v="0"/>
    <x v="31"/>
    <s v="Flushing"/>
    <n v="3.98"/>
  </r>
  <r>
    <x v="0"/>
    <x v="31"/>
    <s v="Frankfort"/>
    <n v="2.63"/>
  </r>
  <r>
    <x v="0"/>
    <x v="31"/>
    <s v="Hudson"/>
    <n v="1.81"/>
  </r>
  <r>
    <x v="0"/>
    <x v="31"/>
    <s v="Lancaster"/>
    <n v="14"/>
  </r>
  <r>
    <x v="0"/>
    <x v="31"/>
    <s v="Lockport"/>
    <n v="7"/>
  </r>
  <r>
    <x v="0"/>
    <x v="31"/>
    <s v="Long Island City"/>
    <n v="28"/>
  </r>
  <r>
    <x v="0"/>
    <x v="31"/>
    <s v="Long Island City"/>
    <n v="10"/>
  </r>
  <r>
    <x v="0"/>
    <x v="31"/>
    <s v="Mohawk"/>
    <n v="1.75"/>
  </r>
  <r>
    <x v="0"/>
    <x v="31"/>
    <s v="Mohawk"/>
    <n v="1.5"/>
  </r>
  <r>
    <x v="0"/>
    <x v="31"/>
    <s v="Newburgh"/>
    <n v="5"/>
  </r>
  <r>
    <x v="0"/>
    <x v="31"/>
    <s v="New Rochelle"/>
    <n v="8"/>
  </r>
  <r>
    <x v="0"/>
    <x v="31"/>
    <s v="Oswego"/>
    <n v="5.26"/>
  </r>
  <r>
    <x v="0"/>
    <x v="31"/>
    <s v="Poughkeepsie"/>
    <n v="4.5"/>
  </r>
  <r>
    <x v="0"/>
    <x v="31"/>
    <s v="Staten Island"/>
    <n v="2"/>
  </r>
  <r>
    <x v="0"/>
    <x v="31"/>
    <s v="Syracuse"/>
    <n v="20.948"/>
  </r>
  <r>
    <x v="0"/>
    <x v="31"/>
    <s v="Syracuse"/>
    <n v="34.25"/>
  </r>
  <r>
    <x v="0"/>
    <x v="31"/>
    <s v="Syracuse"/>
    <n v="10"/>
  </r>
  <r>
    <x v="0"/>
    <x v="31"/>
    <s v="Watertown"/>
    <n v="6"/>
  </r>
  <r>
    <x v="0"/>
    <x v="32"/>
    <s v="Benson"/>
    <n v="2"/>
  </r>
  <r>
    <x v="0"/>
    <x v="32"/>
    <s v="Fremont"/>
    <n v="6.5"/>
  </r>
  <r>
    <x v="0"/>
    <x v="32"/>
    <s v="Kearney"/>
    <n v="5.5"/>
  </r>
  <r>
    <x v="0"/>
    <x v="32"/>
    <s v="Lincoln"/>
    <n v="55"/>
  </r>
  <r>
    <x v="0"/>
    <x v="32"/>
    <s v="Nebraska City"/>
    <n v="7"/>
  </r>
  <r>
    <x v="0"/>
    <x v="32"/>
    <s v="Norfolk"/>
    <n v="4.5"/>
  </r>
  <r>
    <x v="0"/>
    <x v="32"/>
    <s v="Red Cloud"/>
    <n v="1"/>
  </r>
  <r>
    <x v="0"/>
    <x v="32"/>
    <s v="Beatrice"/>
    <n v="6"/>
  </r>
  <r>
    <x v="0"/>
    <x v="32"/>
    <s v="Grand Island"/>
    <n v="7"/>
  </r>
  <r>
    <x v="0"/>
    <x v="32"/>
    <s v="Omaha"/>
    <n v="89.5"/>
  </r>
  <r>
    <x v="0"/>
    <x v="32"/>
    <s v="Omaha"/>
    <n v="1.5"/>
  </r>
  <r>
    <x v="0"/>
    <x v="32"/>
    <s v="Omaha"/>
    <n v="5.5"/>
  </r>
  <r>
    <x v="0"/>
    <x v="32"/>
    <s v="Omaha"/>
    <n v="20"/>
  </r>
  <r>
    <x v="0"/>
    <x v="32"/>
    <s v="Wymore"/>
    <n v="3.5"/>
  </r>
  <r>
    <x v="0"/>
    <x v="33"/>
    <s v="Alliance"/>
    <n v="4"/>
  </r>
  <r>
    <x v="0"/>
    <x v="33"/>
    <s v="Ashtabula"/>
    <n v="4"/>
  </r>
  <r>
    <x v="0"/>
    <x v="33"/>
    <s v="Ashtabula"/>
    <n v="4"/>
  </r>
  <r>
    <x v="0"/>
    <x v="33"/>
    <s v="Berea"/>
    <n v="10.25"/>
  </r>
  <r>
    <x v="0"/>
    <x v="33"/>
    <s v="Cleveland"/>
    <n v="120"/>
  </r>
  <r>
    <x v="0"/>
    <x v="33"/>
    <s v="Cleveland"/>
    <n v="72"/>
  </r>
  <r>
    <x v="0"/>
    <x v="33"/>
    <s v="Fremont"/>
    <n v="1.5"/>
  </r>
  <r>
    <x v="0"/>
    <x v="33"/>
    <s v="Mansfield"/>
    <n v="7.5"/>
  </r>
  <r>
    <x v="0"/>
    <x v="33"/>
    <s v="Marion"/>
    <n v="10.5"/>
  </r>
  <r>
    <x v="0"/>
    <x v="33"/>
    <s v="Marion"/>
    <n v="5"/>
  </r>
  <r>
    <x v="0"/>
    <x v="33"/>
    <s v="Newark"/>
    <n v="13"/>
  </r>
  <r>
    <x v="0"/>
    <x v="33"/>
    <s v="Painesville"/>
    <n v="6.25"/>
  </r>
  <r>
    <x v="0"/>
    <x v="33"/>
    <s v="Piqua"/>
    <n v="14"/>
  </r>
  <r>
    <x v="0"/>
    <x v="33"/>
    <s v="Portsmouth"/>
    <n v="5"/>
  </r>
  <r>
    <x v="0"/>
    <x v="33"/>
    <s v="Put-in-Bay"/>
    <n v="2"/>
  </r>
  <r>
    <x v="0"/>
    <x v="33"/>
    <s v="Salem"/>
    <n v="3.5"/>
  </r>
  <r>
    <x v="0"/>
    <x v="33"/>
    <s v="Sandusky"/>
    <n v="11.5"/>
  </r>
  <r>
    <x v="0"/>
    <x v="33"/>
    <s v="Sandusky"/>
    <n v="6.25"/>
  </r>
  <r>
    <x v="0"/>
    <x v="33"/>
    <s v="Springfield"/>
    <n v="25"/>
  </r>
  <r>
    <x v="0"/>
    <x v="33"/>
    <s v="Tiffin"/>
    <n v="24"/>
  </r>
  <r>
    <x v="0"/>
    <x v="33"/>
    <s v="Tiffin"/>
    <n v="7"/>
  </r>
  <r>
    <x v="0"/>
    <x v="33"/>
    <s v="Toledo"/>
    <n v="65"/>
  </r>
  <r>
    <x v="0"/>
    <x v="33"/>
    <s v="Toledo"/>
    <n v="27"/>
  </r>
  <r>
    <x v="0"/>
    <x v="33"/>
    <s v="Warren"/>
    <n v="7"/>
  </r>
  <r>
    <x v="0"/>
    <x v="33"/>
    <s v="Youngstown"/>
    <n v="15"/>
  </r>
  <r>
    <x v="0"/>
    <x v="33"/>
    <s v="Akron"/>
    <n v="14"/>
  </r>
  <r>
    <x v="0"/>
    <x v="33"/>
    <s v="Bridgeport"/>
    <n v="11.5"/>
  </r>
  <r>
    <x v="0"/>
    <x v="33"/>
    <s v="Canton"/>
    <n v="6.75"/>
  </r>
  <r>
    <x v="0"/>
    <x v="33"/>
    <s v="Canton"/>
    <n v="2.5"/>
  </r>
  <r>
    <x v="0"/>
    <x v="33"/>
    <s v="Chillicothe"/>
    <n v="4.25"/>
  </r>
  <r>
    <x v="0"/>
    <x v="33"/>
    <s v="Cincinnati"/>
    <n v="139.30000000000001"/>
  </r>
  <r>
    <x v="0"/>
    <x v="33"/>
    <s v="Cincinnati"/>
    <n v="25"/>
  </r>
  <r>
    <x v="0"/>
    <x v="33"/>
    <s v="Cincinnati"/>
    <n v="60"/>
  </r>
  <r>
    <x v="0"/>
    <x v="33"/>
    <s v="Cincinnati"/>
    <n v="16"/>
  </r>
  <r>
    <x v="0"/>
    <x v="33"/>
    <s v="Cincinnati"/>
    <n v="8.5"/>
  </r>
  <r>
    <x v="0"/>
    <x v="33"/>
    <s v="Cincinnati"/>
    <n v="0.15"/>
  </r>
  <r>
    <x v="0"/>
    <x v="33"/>
    <s v="Cincinnati"/>
    <n v="2"/>
  </r>
  <r>
    <x v="0"/>
    <x v="33"/>
    <s v="Columbus"/>
    <n v="55"/>
  </r>
  <r>
    <x v="0"/>
    <x v="33"/>
    <s v="Columbus"/>
    <n v="9"/>
  </r>
  <r>
    <x v="0"/>
    <x v="33"/>
    <s v="Columbus"/>
    <n v="4"/>
  </r>
  <r>
    <x v="0"/>
    <x v="33"/>
    <s v="Cuyahoga Falls"/>
    <n v="8"/>
  </r>
  <r>
    <x v="0"/>
    <x v="33"/>
    <s v="Dayton"/>
    <n v="23"/>
  </r>
  <r>
    <x v="0"/>
    <x v="33"/>
    <s v="Dayton"/>
    <n v="3"/>
  </r>
  <r>
    <x v="0"/>
    <x v="33"/>
    <s v="Dayton"/>
    <n v="8"/>
  </r>
  <r>
    <x v="0"/>
    <x v="33"/>
    <s v="Dayton"/>
    <n v="7"/>
  </r>
  <r>
    <x v="0"/>
    <x v="33"/>
    <s v="Dayton"/>
    <n v="11.5"/>
  </r>
  <r>
    <x v="0"/>
    <x v="33"/>
    <s v="Defiance"/>
    <n v="3.5"/>
  </r>
  <r>
    <x v="0"/>
    <x v="33"/>
    <s v="Delaware"/>
    <n v="5.5"/>
  </r>
  <r>
    <x v="0"/>
    <x v="33"/>
    <s v="Dennison"/>
    <n v="2"/>
  </r>
  <r>
    <x v="0"/>
    <x v="33"/>
    <s v="East Liverpool"/>
    <n v="8.5"/>
  </r>
  <r>
    <x v="0"/>
    <x v="33"/>
    <s v="Findlay"/>
    <n v="12.5"/>
  </r>
  <r>
    <x v="0"/>
    <x v="33"/>
    <s v="Gallipolis"/>
    <n v="3"/>
  </r>
  <r>
    <x v="0"/>
    <x v="33"/>
    <s v="Hamilton"/>
    <n v="9"/>
  </r>
  <r>
    <x v="0"/>
    <x v="33"/>
    <s v="Ironton"/>
    <n v="8"/>
  </r>
  <r>
    <x v="0"/>
    <x v="33"/>
    <s v="Lancaster"/>
    <n v="4"/>
  </r>
  <r>
    <x v="0"/>
    <x v="33"/>
    <s v="Lima"/>
    <n v="7"/>
  </r>
  <r>
    <x v="0"/>
    <x v="33"/>
    <s v="Middletown"/>
    <n v="2"/>
  </r>
  <r>
    <x v="0"/>
    <x v="33"/>
    <s v="Niles"/>
    <n v="3.63"/>
  </r>
  <r>
    <x v="0"/>
    <x v="33"/>
    <s v="Steubenville"/>
    <n v="2.25"/>
  </r>
  <r>
    <x v="0"/>
    <x v="33"/>
    <s v="Zanesville"/>
    <n v="8"/>
  </r>
  <r>
    <x v="0"/>
    <x v="34"/>
    <s v="Hamilton"/>
    <n v="22"/>
  </r>
  <r>
    <x v="0"/>
    <x v="34"/>
    <s v="Niagara Falls"/>
    <n v="4"/>
  </r>
  <r>
    <x v="0"/>
    <x v="34"/>
    <s v="Niagara Falls"/>
    <n v="14"/>
  </r>
  <r>
    <x v="0"/>
    <x v="34"/>
    <s v="Ottawa"/>
    <n v="22"/>
  </r>
  <r>
    <x v="0"/>
    <x v="34"/>
    <s v="Port Arthur"/>
    <n v="8"/>
  </r>
  <r>
    <x v="0"/>
    <x v="34"/>
    <s v="Sarnia"/>
    <n v="4"/>
  </r>
  <r>
    <x v="0"/>
    <x v="34"/>
    <s v="Sarnia"/>
    <n v="4.25"/>
  </r>
  <r>
    <x v="0"/>
    <x v="34"/>
    <s v="Toronto"/>
    <n v="81"/>
  </r>
  <r>
    <x v="0"/>
    <x v="34"/>
    <s v="Toronto"/>
    <n v="3"/>
  </r>
  <r>
    <x v="0"/>
    <x v="34"/>
    <s v="Toronto"/>
    <n v="4.5"/>
  </r>
  <r>
    <x v="0"/>
    <x v="34"/>
    <s v="Windsor"/>
    <n v="10"/>
  </r>
  <r>
    <x v="0"/>
    <x v="35"/>
    <s v="Albany"/>
    <n v="3"/>
  </r>
  <r>
    <x v="0"/>
    <x v="35"/>
    <s v="Astoria"/>
    <n v="3"/>
  </r>
  <r>
    <x v="0"/>
    <x v="35"/>
    <s v="Baker City"/>
    <n v="2.5"/>
  </r>
  <r>
    <x v="0"/>
    <x v="35"/>
    <s v="Portland"/>
    <n v="32"/>
  </r>
  <r>
    <x v="0"/>
    <x v="35"/>
    <s v="Portland"/>
    <n v="46"/>
  </r>
  <r>
    <x v="0"/>
    <x v="35"/>
    <s v="Portland"/>
    <n v="22"/>
  </r>
  <r>
    <x v="0"/>
    <x v="35"/>
    <s v="Portland"/>
    <n v="7.5"/>
  </r>
  <r>
    <x v="0"/>
    <x v="35"/>
    <s v="Portland"/>
    <n v="2"/>
  </r>
  <r>
    <x v="0"/>
    <x v="35"/>
    <s v="Portland"/>
    <n v="7"/>
  </r>
  <r>
    <x v="0"/>
    <x v="35"/>
    <s v="Portland"/>
    <n v="3.5"/>
  </r>
  <r>
    <x v="0"/>
    <x v="35"/>
    <s v="Salem"/>
    <n v="8"/>
  </r>
  <r>
    <x v="0"/>
    <x v="36"/>
    <s v="Altoona"/>
    <n v="10.25"/>
  </r>
  <r>
    <x v="0"/>
    <x v="36"/>
    <s v="Beaver Falls"/>
    <n v="1.3"/>
  </r>
  <r>
    <x v="0"/>
    <x v="36"/>
    <s v="Braddock"/>
    <n v="3.7"/>
  </r>
  <r>
    <x v="0"/>
    <x v="36"/>
    <s v="Braddock"/>
    <n v="3.75"/>
  </r>
  <r>
    <x v="0"/>
    <x v="36"/>
    <s v="Bradford"/>
    <n v="1.5"/>
  </r>
  <r>
    <x v="0"/>
    <x v="36"/>
    <s v="Gettysburg"/>
    <n v="8"/>
  </r>
  <r>
    <x v="0"/>
    <x v="36"/>
    <s v="Harrisburg"/>
    <n v="30"/>
  </r>
  <r>
    <x v="0"/>
    <x v="36"/>
    <s v="Harrisburg"/>
    <n v="5.5"/>
  </r>
  <r>
    <x v="0"/>
    <x v="36"/>
    <s v="Harrisburg"/>
    <n v="9"/>
  </r>
  <r>
    <x v="0"/>
    <x v="36"/>
    <s v="Hazleton"/>
    <n v="22"/>
  </r>
  <r>
    <x v="0"/>
    <x v="36"/>
    <s v="Lancaster"/>
    <n v="50"/>
  </r>
  <r>
    <x v="0"/>
    <x v="36"/>
    <s v="Lancaster"/>
    <n v="7"/>
  </r>
  <r>
    <x v="0"/>
    <x v="36"/>
    <s v="Lancaster"/>
    <n v="8"/>
  </r>
  <r>
    <x v="0"/>
    <x v="36"/>
    <s v="Lancaster"/>
    <n v="8"/>
  </r>
  <r>
    <x v="0"/>
    <x v="36"/>
    <s v="McKeesport"/>
    <n v="1"/>
  </r>
  <r>
    <x v="0"/>
    <x v="36"/>
    <s v="McKeesport"/>
    <n v="9"/>
  </r>
  <r>
    <x v="0"/>
    <x v="36"/>
    <s v="Norristown"/>
    <n v="5.5"/>
  </r>
  <r>
    <x v="0"/>
    <x v="36"/>
    <s v="Norristown"/>
    <n v="4"/>
  </r>
  <r>
    <x v="0"/>
    <x v="36"/>
    <s v="Norristown"/>
    <n v="6"/>
  </r>
  <r>
    <x v="0"/>
    <x v="36"/>
    <s v="Oil City"/>
    <n v="2.5"/>
  </r>
  <r>
    <x v="0"/>
    <x v="36"/>
    <s v="Philadelphia"/>
    <n v="167.63"/>
  </r>
  <r>
    <x v="0"/>
    <x v="36"/>
    <s v="Philadelphia"/>
    <n v="129"/>
  </r>
  <r>
    <x v="0"/>
    <x v="36"/>
    <s v="Philadelphia"/>
    <n v="49"/>
  </r>
  <r>
    <x v="0"/>
    <x v="36"/>
    <s v="Philadelphia"/>
    <n v="17.78"/>
  </r>
  <r>
    <x v="0"/>
    <x v="36"/>
    <s v="Philadelphia"/>
    <n v="7.5"/>
  </r>
  <r>
    <x v="0"/>
    <x v="36"/>
    <s v="Pittsburgh"/>
    <n v="30"/>
  </r>
  <r>
    <x v="0"/>
    <x v="36"/>
    <s v="Pittsburgh"/>
    <n v="12"/>
  </r>
  <r>
    <x v="0"/>
    <x v="36"/>
    <s v="Pittsburgh"/>
    <n v="18.13"/>
  </r>
  <r>
    <x v="0"/>
    <x v="36"/>
    <s v="Pittsburg"/>
    <n v="28"/>
  </r>
  <r>
    <x v="0"/>
    <x v="36"/>
    <s v="Pittsburg"/>
    <n v="28"/>
  </r>
  <r>
    <x v="0"/>
    <x v="36"/>
    <s v="Pittsburg"/>
    <n v="13"/>
  </r>
  <r>
    <x v="0"/>
    <x v="36"/>
    <s v="Pittsburg"/>
    <n v="8.5"/>
  </r>
  <r>
    <x v="0"/>
    <x v="36"/>
    <s v="Pittsburg"/>
    <n v="16"/>
  </r>
  <r>
    <x v="0"/>
    <x v="36"/>
    <s v="Pittsburg"/>
    <n v="7"/>
  </r>
  <r>
    <x v="0"/>
    <x v="36"/>
    <s v="Pittsburg"/>
    <n v="10.25"/>
  </r>
  <r>
    <x v="0"/>
    <x v="36"/>
    <s v="Pittsburg"/>
    <n v="6.5"/>
  </r>
  <r>
    <x v="0"/>
    <x v="36"/>
    <s v="Pittsburg"/>
    <n v="4.5"/>
  </r>
  <r>
    <x v="0"/>
    <x v="36"/>
    <s v="Pittsburg"/>
    <n v="8"/>
  </r>
  <r>
    <x v="0"/>
    <x v="36"/>
    <s v="Pittsburg"/>
    <n v="0.12"/>
  </r>
  <r>
    <x v="0"/>
    <x v="36"/>
    <s v="Pittsburg"/>
    <n v="0.06"/>
  </r>
  <r>
    <x v="0"/>
    <x v="36"/>
    <s v="Pittsburg"/>
    <n v="0.21"/>
  </r>
  <r>
    <x v="0"/>
    <x v="36"/>
    <s v="Pittsburg"/>
    <n v="0.4"/>
  </r>
  <r>
    <x v="0"/>
    <x v="36"/>
    <s v="Pittsburg"/>
    <n v="7.0000000000000007E-2"/>
  </r>
  <r>
    <x v="0"/>
    <x v="36"/>
    <s v="Pottsville"/>
    <n v="4.5"/>
  </r>
  <r>
    <x v="0"/>
    <x v="36"/>
    <s v="Reading"/>
    <n v="28"/>
  </r>
  <r>
    <x v="0"/>
    <x v="36"/>
    <s v="Reading"/>
    <n v="5.5"/>
  </r>
  <r>
    <x v="0"/>
    <x v="36"/>
    <s v="Reading"/>
    <n v="12"/>
  </r>
  <r>
    <x v="0"/>
    <x v="36"/>
    <s v="Scranton"/>
    <n v="30"/>
  </r>
  <r>
    <x v="0"/>
    <x v="36"/>
    <s v="Scranton"/>
    <n v="4"/>
  </r>
  <r>
    <x v="0"/>
    <x v="36"/>
    <s v="Shamokin"/>
    <n v="3"/>
  </r>
  <r>
    <x v="0"/>
    <x v="36"/>
    <s v="Shamokin"/>
    <n v="15"/>
  </r>
  <r>
    <x v="0"/>
    <x v="36"/>
    <s v="Sharon"/>
    <n v="4.5"/>
  </r>
  <r>
    <x v="0"/>
    <x v="36"/>
    <s v="Stroudsburg"/>
    <n v="1.38"/>
  </r>
  <r>
    <x v="0"/>
    <x v="36"/>
    <s v="Williamsport"/>
    <n v="7.75"/>
  </r>
  <r>
    <x v="0"/>
    <x v="36"/>
    <s v="Allentown"/>
    <n v="28"/>
  </r>
  <r>
    <x v="0"/>
    <x v="36"/>
    <s v="Altoona"/>
    <n v="6.5"/>
  </r>
  <r>
    <x v="0"/>
    <x v="36"/>
    <s v="Beaver Falls"/>
    <n v="9"/>
  </r>
  <r>
    <x v="0"/>
    <x v="36"/>
    <s v="Carbondale"/>
    <n v="9.4"/>
  </r>
  <r>
    <x v="0"/>
    <x v="36"/>
    <s v="Chester"/>
    <n v="30"/>
  </r>
  <r>
    <x v="0"/>
    <x v="36"/>
    <s v="Chester"/>
    <n v="7.5"/>
  </r>
  <r>
    <x v="0"/>
    <x v="36"/>
    <s v="Chester"/>
    <n v="8"/>
  </r>
  <r>
    <x v="0"/>
    <x v="36"/>
    <s v="Connellsville"/>
    <n v="4.75"/>
  </r>
  <r>
    <x v="0"/>
    <x v="36"/>
    <s v="Du Bois"/>
    <n v="3"/>
  </r>
  <r>
    <x v="0"/>
    <x v="36"/>
    <s v="Easton"/>
    <n v="10"/>
  </r>
  <r>
    <x v="0"/>
    <x v="36"/>
    <s v="Easton"/>
    <n v="16"/>
  </r>
  <r>
    <x v="0"/>
    <x v="36"/>
    <s v="Easton"/>
    <n v="3.75"/>
  </r>
  <r>
    <x v="0"/>
    <x v="36"/>
    <s v="Erie"/>
    <n v="25"/>
  </r>
  <r>
    <x v="0"/>
    <x v="36"/>
    <s v="Girardsville"/>
    <n v="22"/>
  </r>
  <r>
    <x v="0"/>
    <x v="36"/>
    <s v="Glens Falls"/>
    <n v="8.35"/>
  </r>
  <r>
    <x v="0"/>
    <x v="36"/>
    <s v="Greensburg"/>
    <n v="2.4"/>
  </r>
  <r>
    <x v="0"/>
    <x v="36"/>
    <s v="Johnstown"/>
    <n v="15"/>
  </r>
  <r>
    <x v="0"/>
    <x v="36"/>
    <s v="Lebanon"/>
    <n v="20"/>
  </r>
  <r>
    <x v="0"/>
    <x v="36"/>
    <s v="New Castle"/>
    <n v="2.63"/>
  </r>
  <r>
    <x v="0"/>
    <x v="36"/>
    <s v="Pottstown"/>
    <n v="6"/>
  </r>
  <r>
    <x v="0"/>
    <x v="36"/>
    <s v="Pottsville"/>
    <n v="8.25"/>
  </r>
  <r>
    <x v="0"/>
    <x v="36"/>
    <s v="Punxsutawney"/>
    <n v="3"/>
  </r>
  <r>
    <x v="0"/>
    <x v="36"/>
    <s v="Sunbury"/>
    <n v="3.5"/>
  </r>
  <r>
    <x v="0"/>
    <x v="36"/>
    <s v="Uniontown"/>
    <n v="3.5"/>
  </r>
  <r>
    <x v="0"/>
    <x v="36"/>
    <s v="Warren"/>
    <n v="2"/>
  </r>
  <r>
    <x v="0"/>
    <x v="36"/>
    <s v="Washington"/>
    <n v="3.13"/>
  </r>
  <r>
    <x v="0"/>
    <x v="36"/>
    <s v="West Chester"/>
    <n v="6.5"/>
  </r>
  <r>
    <x v="0"/>
    <x v="36"/>
    <s v="Wilkesbarre"/>
    <n v="41"/>
  </r>
  <r>
    <x v="0"/>
    <x v="36"/>
    <s v="York"/>
    <n v="9.5"/>
  </r>
  <r>
    <x v="0"/>
    <x v="37"/>
    <s v="London"/>
    <n v="7"/>
  </r>
  <r>
    <x v="0"/>
    <x v="38"/>
    <s v="Newport"/>
    <n v="4.17"/>
  </r>
  <r>
    <x v="0"/>
    <x v="38"/>
    <s v="Woonsocket"/>
    <n v="6.65"/>
  </r>
  <r>
    <x v="0"/>
    <x v="38"/>
    <s v="Providence"/>
    <n v="87"/>
  </r>
  <r>
    <x v="0"/>
    <x v="38"/>
    <s v="Providence"/>
    <n v="3.4"/>
  </r>
  <r>
    <x v="0"/>
    <x v="38"/>
    <s v="Providence"/>
    <n v="15.3"/>
  </r>
  <r>
    <x v="0"/>
    <x v="38"/>
    <s v="Providence"/>
    <n v="24"/>
  </r>
  <r>
    <x v="0"/>
    <x v="39"/>
    <s v="Charleston"/>
    <n v="14"/>
  </r>
  <r>
    <x v="0"/>
    <x v="39"/>
    <s v="Charleston"/>
    <n v="14.3"/>
  </r>
  <r>
    <x v="0"/>
    <x v="39"/>
    <s v="Charleston"/>
    <n v="2.25"/>
  </r>
  <r>
    <x v="0"/>
    <x v="39"/>
    <s v="Greenville"/>
    <n v="2.25"/>
  </r>
  <r>
    <x v="0"/>
    <x v="39"/>
    <s v="Orangeburg"/>
    <n v="2.5"/>
  </r>
  <r>
    <x v="0"/>
    <x v="39"/>
    <s v="Orangeburg"/>
    <n v="3"/>
  </r>
  <r>
    <x v="0"/>
    <x v="40"/>
    <s v="Pierre"/>
    <n v="4.0999999999999996"/>
  </r>
  <r>
    <x v="0"/>
    <x v="40"/>
    <s v="Rapid City"/>
    <n v="4"/>
  </r>
  <r>
    <x v="0"/>
    <x v="40"/>
    <s v="Watertown"/>
    <n v="6.5"/>
  </r>
  <r>
    <x v="0"/>
    <x v="40"/>
    <s v="Sioux Falls"/>
    <n v="9"/>
  </r>
  <r>
    <x v="0"/>
    <x v="40"/>
    <s v="Sioux Falls"/>
    <n v="7.38"/>
  </r>
  <r>
    <x v="0"/>
    <x v="41"/>
    <s v="Bristol"/>
    <n v="7"/>
  </r>
  <r>
    <x v="0"/>
    <x v="41"/>
    <s v="Jackson"/>
    <n v="7"/>
  </r>
  <r>
    <x v="0"/>
    <x v="41"/>
    <s v="Johnson City"/>
    <n v="4"/>
  </r>
  <r>
    <x v="0"/>
    <x v="41"/>
    <s v="Memphis"/>
    <n v="5"/>
  </r>
  <r>
    <x v="0"/>
    <x v="41"/>
    <s v="Memphis"/>
    <n v="11"/>
  </r>
  <r>
    <x v="0"/>
    <x v="41"/>
    <s v="Memphis"/>
    <n v="5.5"/>
  </r>
  <r>
    <x v="0"/>
    <x v="41"/>
    <s v="Nashville"/>
    <n v="52"/>
  </r>
  <r>
    <x v="0"/>
    <x v="41"/>
    <s v="Nashville"/>
    <n v="5"/>
  </r>
  <r>
    <x v="0"/>
    <x v="41"/>
    <s v="Nashville"/>
    <n v="7"/>
  </r>
  <r>
    <x v="0"/>
    <x v="41"/>
    <s v="Nashville"/>
    <n v="9.25"/>
  </r>
  <r>
    <x v="0"/>
    <x v="41"/>
    <s v="Nashville"/>
    <n v="8"/>
  </r>
  <r>
    <x v="0"/>
    <x v="41"/>
    <s v="Chattanooga"/>
    <n v="3"/>
  </r>
  <r>
    <x v="0"/>
    <x v="41"/>
    <s v="Chattanooga"/>
    <n v="44"/>
  </r>
  <r>
    <x v="0"/>
    <x v="41"/>
    <s v="Chattanooga"/>
    <n v="40"/>
  </r>
  <r>
    <x v="0"/>
    <x v="41"/>
    <s v="Chattanooga"/>
    <n v="9"/>
  </r>
  <r>
    <x v="0"/>
    <x v="41"/>
    <s v="Chattanooga"/>
    <n v="3.75"/>
  </r>
  <r>
    <x v="0"/>
    <x v="41"/>
    <s v="Clarksville"/>
    <n v="4"/>
  </r>
  <r>
    <x v="0"/>
    <x v="41"/>
    <s v="Cleveland"/>
    <n v="2"/>
  </r>
  <r>
    <x v="0"/>
    <x v="41"/>
    <s v="Knoxville"/>
    <n v="17"/>
  </r>
  <r>
    <x v="0"/>
    <x v="41"/>
    <s v="Knoxville"/>
    <n v="4"/>
  </r>
  <r>
    <x v="0"/>
    <x v="41"/>
    <s v="Knoxville"/>
    <n v="6"/>
  </r>
  <r>
    <x v="0"/>
    <x v="41"/>
    <s v="Memphis"/>
    <n v="50"/>
  </r>
  <r>
    <x v="0"/>
    <x v="41"/>
    <s v="Deptford"/>
    <n v="2.5"/>
  </r>
  <r>
    <x v="0"/>
    <x v="42"/>
    <s v="Austin"/>
    <n v="15"/>
  </r>
  <r>
    <x v="0"/>
    <x v="42"/>
    <s v="Corpus Christi"/>
    <n v="6.5"/>
  </r>
  <r>
    <x v="0"/>
    <x v="42"/>
    <s v="Corpus Christi"/>
    <n v="4"/>
  </r>
  <r>
    <x v="0"/>
    <x v="42"/>
    <s v="Corpus Christi"/>
    <n v="2.2999999999999998"/>
  </r>
  <r>
    <x v="0"/>
    <x v="42"/>
    <s v="Dallas"/>
    <n v="26"/>
  </r>
  <r>
    <x v="0"/>
    <x v="42"/>
    <s v="Dallas"/>
    <n v="4"/>
  </r>
  <r>
    <x v="0"/>
    <x v="42"/>
    <s v="Dallas"/>
    <n v="10.02"/>
  </r>
  <r>
    <x v="0"/>
    <x v="42"/>
    <s v="Denison"/>
    <n v="6.5"/>
  </r>
  <r>
    <x v="0"/>
    <x v="42"/>
    <s v="Denison"/>
    <n v="13"/>
  </r>
  <r>
    <x v="0"/>
    <x v="42"/>
    <s v="Fort Worth"/>
    <n v="7.5"/>
  </r>
  <r>
    <x v="0"/>
    <x v="42"/>
    <s v="Fort Worth"/>
    <n v="2.5"/>
  </r>
  <r>
    <x v="0"/>
    <x v="42"/>
    <s v="Gainesville"/>
    <n v="3.5"/>
  </r>
  <r>
    <x v="0"/>
    <x v="42"/>
    <s v="Galveston"/>
    <n v="33"/>
  </r>
  <r>
    <x v="0"/>
    <x v="42"/>
    <s v="Galveston"/>
    <n v="11"/>
  </r>
  <r>
    <x v="0"/>
    <x v="42"/>
    <s v="Laredo"/>
    <n v="3.88"/>
  </r>
  <r>
    <x v="0"/>
    <x v="42"/>
    <s v="Laredo"/>
    <n v="2"/>
  </r>
  <r>
    <x v="0"/>
    <x v="42"/>
    <s v="Longview"/>
    <n v="5.25"/>
  </r>
  <r>
    <x v="0"/>
    <x v="42"/>
    <s v="San Antonio"/>
    <n v="34"/>
  </r>
  <r>
    <x v="0"/>
    <x v="42"/>
    <s v="San Antonio"/>
    <n v="13"/>
  </r>
  <r>
    <x v="0"/>
    <x v="42"/>
    <s v="San Antonio"/>
    <n v="5"/>
  </r>
  <r>
    <x v="0"/>
    <x v="42"/>
    <s v="San Antonio"/>
    <n v="5.5"/>
  </r>
  <r>
    <x v="0"/>
    <x v="42"/>
    <s v="Sherman"/>
    <n v="4.5"/>
  </r>
  <r>
    <x v="0"/>
    <x v="42"/>
    <s v="Waco"/>
    <n v="16"/>
  </r>
  <r>
    <x v="0"/>
    <x v="42"/>
    <s v="Waco"/>
    <n v="10"/>
  </r>
  <r>
    <x v="0"/>
    <x v="42"/>
    <s v="Waxahachie"/>
    <n v="2"/>
  </r>
  <r>
    <x v="0"/>
    <x v="42"/>
    <s v="Waxahachie"/>
    <n v="2"/>
  </r>
  <r>
    <x v="0"/>
    <x v="42"/>
    <s v="Weatherford"/>
    <n v="3.5"/>
  </r>
  <r>
    <x v="0"/>
    <x v="42"/>
    <s v="Beaumont"/>
    <n v="2.5"/>
  </r>
  <r>
    <x v="0"/>
    <x v="42"/>
    <s v="Corsicana"/>
    <n v="4.25"/>
  </r>
  <r>
    <x v="0"/>
    <x v="42"/>
    <s v="Dublin"/>
    <n v="5"/>
  </r>
  <r>
    <x v="0"/>
    <x v="42"/>
    <s v="El Paso"/>
    <n v="6.5"/>
  </r>
  <r>
    <x v="0"/>
    <x v="42"/>
    <s v="El Paso"/>
    <n v="4"/>
  </r>
  <r>
    <x v="0"/>
    <x v="42"/>
    <s v="Fort Worth"/>
    <n v="14"/>
  </r>
  <r>
    <x v="0"/>
    <x v="42"/>
    <s v="Fort Worth"/>
    <n v="6.5"/>
  </r>
  <r>
    <x v="0"/>
    <x v="42"/>
    <s v="Houston"/>
    <n v="35"/>
  </r>
  <r>
    <x v="0"/>
    <x v="42"/>
    <s v="Paris"/>
    <n v="5"/>
  </r>
  <r>
    <x v="0"/>
    <x v="42"/>
    <s v="Rockport"/>
    <n v="4"/>
  </r>
  <r>
    <x v="0"/>
    <x v="42"/>
    <s v="Sherman"/>
    <n v="4"/>
  </r>
  <r>
    <x v="0"/>
    <x v="42"/>
    <s v="Tyler"/>
    <n v="3.13"/>
  </r>
  <r>
    <x v="0"/>
    <x v="43"/>
    <s v="Salt Lake City"/>
    <n v="42"/>
  </r>
  <r>
    <x v="0"/>
    <x v="43"/>
    <s v="Salt Lake City"/>
    <n v="33.82"/>
  </r>
  <r>
    <x v="0"/>
    <x v="43"/>
    <s v="Salt Lake City"/>
    <n v="8"/>
  </r>
  <r>
    <x v="0"/>
    <x v="43"/>
    <s v="Ogden City"/>
    <n v="10"/>
  </r>
  <r>
    <x v="0"/>
    <x v="44"/>
    <s v="Berkley"/>
    <n v="2"/>
  </r>
  <r>
    <x v="0"/>
    <x v="44"/>
    <s v="Lynchburg"/>
    <n v="5.5"/>
  </r>
  <r>
    <x v="0"/>
    <x v="44"/>
    <s v="Lynchburg"/>
    <n v="4.5"/>
  </r>
  <r>
    <x v="0"/>
    <x v="44"/>
    <s v="Lynchburg"/>
    <n v="10"/>
  </r>
  <r>
    <x v="0"/>
    <x v="44"/>
    <s v="Norfolk"/>
    <n v="5.5"/>
  </r>
  <r>
    <x v="0"/>
    <x v="44"/>
    <s v="Norfolk"/>
    <n v="3.5"/>
  </r>
  <r>
    <x v="0"/>
    <x v="44"/>
    <s v="Norfolk"/>
    <n v="3.5"/>
  </r>
  <r>
    <x v="0"/>
    <x v="44"/>
    <s v="Richmond"/>
    <n v="50"/>
  </r>
  <r>
    <x v="0"/>
    <x v="44"/>
    <s v="Roanoke"/>
    <n v="23"/>
  </r>
  <r>
    <x v="0"/>
    <x v="44"/>
    <s v="Staunton"/>
    <n v="5.5"/>
  </r>
  <r>
    <x v="0"/>
    <x v="44"/>
    <s v="Alexandria"/>
    <n v="9"/>
  </r>
  <r>
    <x v="0"/>
    <x v="44"/>
    <s v="Charlottesville"/>
    <n v="1.75"/>
  </r>
  <r>
    <x v="0"/>
    <x v="44"/>
    <s v="Danville"/>
    <n v="2"/>
  </r>
  <r>
    <x v="0"/>
    <x v="44"/>
    <s v="Hampton"/>
    <n v="4"/>
  </r>
  <r>
    <x v="0"/>
    <x v="44"/>
    <s v="Petersburg"/>
    <n v="3.25"/>
  </r>
  <r>
    <x v="0"/>
    <x v="44"/>
    <s v="Petersburg"/>
    <n v="3.5"/>
  </r>
  <r>
    <x v="0"/>
    <x v="45"/>
    <s v="Rutland"/>
    <n v="8"/>
  </r>
  <r>
    <x v="0"/>
    <x v="45"/>
    <s v="Burlington"/>
    <n v="6.38"/>
  </r>
  <r>
    <x v="0"/>
    <x v="46"/>
    <s v="Huntington"/>
    <n v="11"/>
  </r>
  <r>
    <x v="0"/>
    <x v="46"/>
    <s v="Huntington"/>
    <n v="12"/>
  </r>
  <r>
    <x v="0"/>
    <x v="46"/>
    <s v="Parkersburg"/>
    <n v="5"/>
  </r>
  <r>
    <x v="0"/>
    <x v="46"/>
    <s v="Charleston"/>
    <n v="4"/>
  </r>
  <r>
    <x v="0"/>
    <x v="46"/>
    <s v="Wheeling"/>
    <n v="17"/>
  </r>
  <r>
    <x v="0"/>
    <x v="46"/>
    <s v="Wheeling"/>
    <n v="8.5"/>
  </r>
  <r>
    <x v="0"/>
    <x v="47"/>
    <s v="Fairhaven"/>
    <n v="18.5"/>
  </r>
  <r>
    <x v="0"/>
    <x v="47"/>
    <s v="Seattle"/>
    <n v="13.7"/>
  </r>
  <r>
    <x v="0"/>
    <x v="47"/>
    <s v="Seattle"/>
    <n v="8"/>
  </r>
  <r>
    <x v="0"/>
    <x v="47"/>
    <s v="Seattle"/>
    <n v="8"/>
  </r>
  <r>
    <x v="0"/>
    <x v="47"/>
    <s v="Seattle"/>
    <n v="7"/>
  </r>
  <r>
    <x v="0"/>
    <x v="47"/>
    <s v="Seattle"/>
    <n v="4.5"/>
  </r>
  <r>
    <x v="0"/>
    <x v="47"/>
    <s v="Seattle"/>
    <n v="7.25"/>
  </r>
  <r>
    <x v="0"/>
    <x v="47"/>
    <s v="Seattle"/>
    <n v="5"/>
  </r>
  <r>
    <x v="0"/>
    <x v="47"/>
    <s v="Seattle"/>
    <n v="15"/>
  </r>
  <r>
    <x v="0"/>
    <x v="47"/>
    <s v="Seattle"/>
    <n v="2"/>
  </r>
  <r>
    <x v="0"/>
    <x v="47"/>
    <s v="Seattle"/>
    <n v="1.5"/>
  </r>
  <r>
    <x v="0"/>
    <x v="47"/>
    <s v="Spokane"/>
    <n v="33"/>
  </r>
  <r>
    <x v="0"/>
    <x v="47"/>
    <s v="Spokane"/>
    <n v="2"/>
  </r>
  <r>
    <x v="0"/>
    <x v="47"/>
    <s v="Spokane"/>
    <n v="7"/>
  </r>
  <r>
    <x v="0"/>
    <x v="47"/>
    <s v="Spokane"/>
    <n v="3.25"/>
  </r>
  <r>
    <x v="0"/>
    <x v="47"/>
    <s v="Spokane"/>
    <n v="12"/>
  </r>
  <r>
    <x v="0"/>
    <x v="47"/>
    <s v="Tacoma"/>
    <n v="48"/>
  </r>
  <r>
    <x v="0"/>
    <x v="47"/>
    <s v="Tacoma"/>
    <n v="13"/>
  </r>
  <r>
    <x v="0"/>
    <x v="47"/>
    <s v="Tacoma"/>
    <n v="15"/>
  </r>
  <r>
    <x v="0"/>
    <x v="47"/>
    <s v="Everett"/>
    <n v="7.25"/>
  </r>
  <r>
    <x v="0"/>
    <x v="47"/>
    <s v="New Whatcom"/>
    <n v="4"/>
  </r>
  <r>
    <x v="0"/>
    <x v="47"/>
    <s v="Olympia"/>
    <n v="4"/>
  </r>
  <r>
    <x v="0"/>
    <x v="47"/>
    <s v="Vancouver"/>
    <n v="3"/>
  </r>
  <r>
    <x v="0"/>
    <x v="48"/>
    <s v="La Crosse"/>
    <n v="10.75"/>
  </r>
  <r>
    <x v="0"/>
    <x v="48"/>
    <s v="Marinette"/>
    <n v="5"/>
  </r>
  <r>
    <x v="0"/>
    <x v="48"/>
    <s v="Merrill"/>
    <n v="1.63"/>
  </r>
  <r>
    <x v="0"/>
    <x v="48"/>
    <s v="Neenah"/>
    <n v="4"/>
  </r>
  <r>
    <x v="0"/>
    <x v="48"/>
    <s v="Oshkosh"/>
    <n v="8.25"/>
  </r>
  <r>
    <x v="0"/>
    <x v="48"/>
    <s v="Oshkosh"/>
    <n v="5"/>
  </r>
  <r>
    <x v="0"/>
    <x v="48"/>
    <s v="West Superior"/>
    <n v="26"/>
  </r>
  <r>
    <x v="0"/>
    <x v="48"/>
    <s v="Appleton"/>
    <n v="3.5"/>
  </r>
  <r>
    <x v="0"/>
    <x v="48"/>
    <s v="Ashland"/>
    <n v="6"/>
  </r>
  <r>
    <x v="0"/>
    <x v="48"/>
    <s v="Eau Claire"/>
    <n v="8"/>
  </r>
  <r>
    <x v="0"/>
    <x v="48"/>
    <s v="Fond du Lac"/>
    <n v="5"/>
  </r>
  <r>
    <x v="0"/>
    <x v="48"/>
    <s v="Janesville"/>
    <n v="7"/>
  </r>
  <r>
    <x v="0"/>
    <x v="48"/>
    <s v="Madison"/>
    <n v="8"/>
  </r>
  <r>
    <x v="0"/>
    <x v="48"/>
    <s v="Milwaukee"/>
    <n v="130"/>
  </r>
  <r>
    <x v="0"/>
    <x v="48"/>
    <s v="Milwaukee"/>
    <n v="12"/>
  </r>
  <r>
    <x v="0"/>
    <x v="48"/>
    <s v="Milwaukee"/>
    <n v="12"/>
  </r>
  <r>
    <x v="0"/>
    <x v="48"/>
    <s v="Racine"/>
    <n v="15"/>
  </r>
  <r>
    <x v="0"/>
    <x v="48"/>
    <s v="Sheboygan"/>
    <n v="8"/>
  </r>
  <r>
    <x v="0"/>
    <x v="3"/>
    <s v="Vancouver"/>
    <n v="7.5"/>
  </r>
  <r>
    <x v="0"/>
    <x v="49"/>
    <s v="St. John"/>
    <n v="5"/>
  </r>
  <r>
    <x v="0"/>
    <x v="30"/>
    <s v="Halifax"/>
    <n v="7"/>
  </r>
  <r>
    <x v="0"/>
    <x v="34"/>
    <s v="Kingston"/>
    <n v="8"/>
  </r>
  <r>
    <x v="0"/>
    <x v="34"/>
    <s v="St Catherines"/>
    <n v="8.5"/>
  </r>
  <r>
    <x v="0"/>
    <x v="34"/>
    <s v="Waterloo"/>
    <n v="2.75"/>
  </r>
  <r>
    <x v="0"/>
    <x v="34"/>
    <s v="Windsor"/>
    <n v="1.5"/>
  </r>
  <r>
    <x v="1"/>
    <x v="0"/>
    <s v="Anniston"/>
    <n v="1.75"/>
  </r>
  <r>
    <x v="1"/>
    <x v="0"/>
    <s v="Anniston"/>
    <n v="7.5"/>
  </r>
  <r>
    <x v="1"/>
    <x v="0"/>
    <s v="Birmingham"/>
    <n v="63.75"/>
  </r>
  <r>
    <x v="1"/>
    <x v="0"/>
    <s v="Birmingham"/>
    <n v="28"/>
  </r>
  <r>
    <x v="1"/>
    <x v="0"/>
    <s v="Birmingham"/>
    <n v="6.5"/>
  </r>
  <r>
    <x v="1"/>
    <x v="0"/>
    <s v="Birmingham"/>
    <n v="5.75"/>
  </r>
  <r>
    <x v="1"/>
    <x v="0"/>
    <s v="Gadsden"/>
    <n v="11.25"/>
  </r>
  <r>
    <x v="1"/>
    <x v="0"/>
    <s v="Mobile"/>
    <n v="20"/>
  </r>
  <r>
    <x v="1"/>
    <x v="0"/>
    <s v="Mobile"/>
    <n v="18"/>
  </r>
  <r>
    <x v="1"/>
    <x v="0"/>
    <s v="Montgomery"/>
    <n v="14"/>
  </r>
  <r>
    <x v="1"/>
    <x v="0"/>
    <s v="Montgomery"/>
    <n v="4.5"/>
  </r>
  <r>
    <x v="1"/>
    <x v="0"/>
    <s v="New Decatur"/>
    <n v="2.87"/>
  </r>
  <r>
    <x v="1"/>
    <x v="0"/>
    <s v="New Decatur"/>
    <n v="3.25"/>
  </r>
  <r>
    <x v="1"/>
    <x v="0"/>
    <s v="Opelika"/>
    <n v="7.33"/>
  </r>
  <r>
    <x v="1"/>
    <x v="0"/>
    <s v="Selma"/>
    <n v="6"/>
  </r>
  <r>
    <x v="1"/>
    <x v="0"/>
    <s v="Tuscaloosa"/>
    <n v="6"/>
  </r>
  <r>
    <x v="1"/>
    <x v="1"/>
    <s v="Phoenix"/>
    <n v="10"/>
  </r>
  <r>
    <x v="1"/>
    <x v="2"/>
    <s v="Fort Smith"/>
    <n v="8.5"/>
  </r>
  <r>
    <x v="1"/>
    <x v="2"/>
    <s v="Hot Springs"/>
    <n v="17.8"/>
  </r>
  <r>
    <x v="1"/>
    <x v="2"/>
    <s v="Hot Springs"/>
    <n v="1"/>
  </r>
  <r>
    <x v="1"/>
    <x v="2"/>
    <s v="Searcy"/>
    <n v="8.5"/>
  </r>
  <r>
    <x v="1"/>
    <x v="2"/>
    <s v="Texarkana"/>
    <n v="4"/>
  </r>
  <r>
    <x v="1"/>
    <x v="2"/>
    <s v="Little Rock"/>
    <n v="19"/>
  </r>
  <r>
    <x v="1"/>
    <x v="2"/>
    <s v="Eureka Springs"/>
    <n v="2.5"/>
  </r>
  <r>
    <x v="1"/>
    <x v="3"/>
    <s v="New Westminster"/>
    <n v="16.5"/>
  </r>
  <r>
    <x v="1"/>
    <x v="3"/>
    <s v="Vancouver"/>
    <n v="10"/>
  </r>
  <r>
    <x v="1"/>
    <x v="4"/>
    <s v="Alameda"/>
    <n v="23"/>
  </r>
  <r>
    <x v="1"/>
    <x v="4"/>
    <s v="Coronado"/>
    <n v="65.599999999999994"/>
  </r>
  <r>
    <x v="1"/>
    <x v="4"/>
    <s v="Eureka"/>
    <n v="4.5"/>
  </r>
  <r>
    <x v="1"/>
    <x v="4"/>
    <s v="Fresno"/>
    <n v="4.5"/>
  </r>
  <r>
    <x v="1"/>
    <x v="4"/>
    <s v="Fresno"/>
    <n v="4"/>
  </r>
  <r>
    <x v="1"/>
    <x v="4"/>
    <s v="Los Angeles"/>
    <n v="73"/>
  </r>
  <r>
    <x v="1"/>
    <x v="4"/>
    <s v="Los Angeles"/>
    <n v="45"/>
  </r>
  <r>
    <x v="1"/>
    <x v="4"/>
    <s v="Los Angeles"/>
    <n v="3"/>
  </r>
  <r>
    <x v="1"/>
    <x v="4"/>
    <s v="Los Angeles"/>
    <n v="2.46"/>
  </r>
  <r>
    <x v="1"/>
    <x v="4"/>
    <s v="Los Angeles"/>
    <n v="10"/>
  </r>
  <r>
    <x v="1"/>
    <x v="4"/>
    <s v="Los Angeles"/>
    <n v="3"/>
  </r>
  <r>
    <x v="1"/>
    <x v="4"/>
    <s v="Marysville"/>
    <n v="4"/>
  </r>
  <r>
    <x v="1"/>
    <x v="4"/>
    <s v="Monterey"/>
    <n v="5"/>
  </r>
  <r>
    <x v="1"/>
    <x v="4"/>
    <s v="Oakland"/>
    <n v="25"/>
  </r>
  <r>
    <x v="1"/>
    <x v="4"/>
    <s v="Oakland"/>
    <n v="28.89"/>
  </r>
  <r>
    <x v="1"/>
    <x v="4"/>
    <s v="Oakland"/>
    <n v="5.25"/>
  </r>
  <r>
    <x v="1"/>
    <x v="4"/>
    <s v="Oakland"/>
    <n v="24"/>
  </r>
  <r>
    <x v="1"/>
    <x v="4"/>
    <s v="Oakland"/>
    <n v="11"/>
  </r>
  <r>
    <x v="1"/>
    <x v="4"/>
    <s v="Oakland"/>
    <n v="10.5"/>
  </r>
  <r>
    <x v="1"/>
    <x v="4"/>
    <s v="Oakland"/>
    <n v="16.2"/>
  </r>
  <r>
    <x v="1"/>
    <x v="4"/>
    <s v="Ontario"/>
    <n v="8.15"/>
  </r>
  <r>
    <x v="1"/>
    <x v="4"/>
    <s v="Pasadena"/>
    <n v="44"/>
  </r>
  <r>
    <x v="1"/>
    <x v="4"/>
    <s v="Pasadena"/>
    <n v="9"/>
  </r>
  <r>
    <x v="1"/>
    <x v="4"/>
    <s v="Paso Robles"/>
    <n v="2.5"/>
  </r>
  <r>
    <x v="1"/>
    <x v="4"/>
    <s v="Pomona"/>
    <n v="4"/>
  </r>
  <r>
    <x v="1"/>
    <x v="4"/>
    <s v="Redlands"/>
    <n v="2.5"/>
  </r>
  <r>
    <x v="1"/>
    <x v="4"/>
    <s v="Riverside"/>
    <n v="14"/>
  </r>
  <r>
    <x v="1"/>
    <x v="4"/>
    <s v="Sacramento"/>
    <n v="24.5"/>
  </r>
  <r>
    <x v="1"/>
    <x v="4"/>
    <s v="San Bernardino"/>
    <n v="3.13"/>
  </r>
  <r>
    <x v="1"/>
    <x v="4"/>
    <s v="San Diego"/>
    <n v="3"/>
  </r>
  <r>
    <x v="1"/>
    <x v="4"/>
    <s v="San Diego"/>
    <n v="10"/>
  </r>
  <r>
    <x v="1"/>
    <x v="4"/>
    <s v="San Diego"/>
    <n v="4"/>
  </r>
  <r>
    <x v="1"/>
    <x v="4"/>
    <s v="San Diego"/>
    <n v="5"/>
  </r>
  <r>
    <x v="1"/>
    <x v="4"/>
    <s v="San Francisco"/>
    <n v="11.5"/>
  </r>
  <r>
    <x v="1"/>
    <x v="4"/>
    <s v="San Francisco"/>
    <n v="8"/>
  </r>
  <r>
    <x v="1"/>
    <x v="4"/>
    <s v="San Francisco"/>
    <n v="189.99"/>
  </r>
  <r>
    <x v="1"/>
    <x v="4"/>
    <s v="San Francisco"/>
    <n v="9.85"/>
  </r>
  <r>
    <x v="1"/>
    <x v="4"/>
    <s v="San Francisco"/>
    <n v="13"/>
  </r>
  <r>
    <x v="1"/>
    <x v="4"/>
    <s v="San Francisco"/>
    <n v="11.5"/>
  </r>
  <r>
    <x v="1"/>
    <x v="4"/>
    <s v="San Francisco"/>
    <n v="27"/>
  </r>
  <r>
    <x v="1"/>
    <x v="4"/>
    <s v="San Jose"/>
    <n v="8"/>
  </r>
  <r>
    <x v="1"/>
    <x v="4"/>
    <s v="San Jose"/>
    <n v="12"/>
  </r>
  <r>
    <x v="1"/>
    <x v="4"/>
    <s v="San Jose"/>
    <n v="2.5"/>
  </r>
  <r>
    <x v="1"/>
    <x v="4"/>
    <s v="San Luis Obispo"/>
    <n v="2.5"/>
  </r>
  <r>
    <x v="1"/>
    <x v="4"/>
    <s v="Santa Ana"/>
    <n v="5.5"/>
  </r>
  <r>
    <x v="1"/>
    <x v="4"/>
    <s v="Santa Barbara"/>
    <n v="9"/>
  </r>
  <r>
    <x v="1"/>
    <x v="4"/>
    <s v="Santa Cruz"/>
    <n v="8"/>
  </r>
  <r>
    <x v="1"/>
    <x v="4"/>
    <s v="Santa Rosa"/>
    <n v="1.5"/>
  </r>
  <r>
    <x v="1"/>
    <x v="4"/>
    <s v="Santa Rosa"/>
    <n v="3"/>
  </r>
  <r>
    <x v="1"/>
    <x v="4"/>
    <s v="Santa Rosa"/>
    <n v="4"/>
  </r>
  <r>
    <x v="1"/>
    <x v="4"/>
    <s v="Stockton"/>
    <n v="12"/>
  </r>
  <r>
    <x v="1"/>
    <x v="4"/>
    <s v="Woodland"/>
    <n v="1"/>
  </r>
  <r>
    <x v="1"/>
    <x v="4"/>
    <s v="San Jose"/>
    <n v="17"/>
  </r>
  <r>
    <x v="1"/>
    <x v="37"/>
    <s v="Brantford"/>
    <n v="8.5"/>
  </r>
  <r>
    <x v="1"/>
    <x v="37"/>
    <s v="Montreal"/>
    <n v="84.51"/>
  </r>
  <r>
    <x v="1"/>
    <x v="37"/>
    <s v="Montreal"/>
    <n v="41"/>
  </r>
  <r>
    <x v="1"/>
    <x v="37"/>
    <s v="Quebec"/>
    <n v="16"/>
  </r>
  <r>
    <x v="1"/>
    <x v="37"/>
    <s v="St. Thomas"/>
    <n v="6.5"/>
  </r>
  <r>
    <x v="1"/>
    <x v="6"/>
    <s v="Colorado Springs"/>
    <n v="28.5"/>
  </r>
  <r>
    <x v="1"/>
    <x v="6"/>
    <s v="Cripple Creek"/>
    <n v="7"/>
  </r>
  <r>
    <x v="1"/>
    <x v="6"/>
    <s v="Denver"/>
    <n v="11.5"/>
  </r>
  <r>
    <x v="1"/>
    <x v="6"/>
    <s v="Denver"/>
    <n v="46"/>
  </r>
  <r>
    <x v="1"/>
    <x v="6"/>
    <s v="Denver"/>
    <n v="99.42"/>
  </r>
  <r>
    <x v="1"/>
    <x v="6"/>
    <s v="Denver"/>
    <n v="26"/>
  </r>
  <r>
    <x v="1"/>
    <x v="6"/>
    <s v="Denver"/>
    <n v="18"/>
  </r>
  <r>
    <x v="1"/>
    <x v="6"/>
    <s v="Durango"/>
    <n v="3.5"/>
  </r>
  <r>
    <x v="1"/>
    <x v="6"/>
    <s v="Grand Junction"/>
    <n v="1.75"/>
  </r>
  <r>
    <x v="1"/>
    <x v="6"/>
    <s v="Pueblo"/>
    <n v="20"/>
  </r>
  <r>
    <x v="1"/>
    <x v="7"/>
    <s v="Bridgeport"/>
    <n v="49.8"/>
  </r>
  <r>
    <x v="1"/>
    <x v="7"/>
    <s v="Bristol"/>
    <n v="7.7"/>
  </r>
  <r>
    <x v="1"/>
    <x v="7"/>
    <s v="Burrville"/>
    <n v="13"/>
  </r>
  <r>
    <x v="1"/>
    <x v="7"/>
    <s v="Danbury"/>
    <n v="11.15"/>
  </r>
  <r>
    <x v="1"/>
    <x v="7"/>
    <s v="Derby"/>
    <n v="6"/>
  </r>
  <r>
    <x v="1"/>
    <x v="7"/>
    <s v="Hartford"/>
    <n v="71.790000000000006"/>
  </r>
  <r>
    <x v="1"/>
    <x v="7"/>
    <s v="Hartford"/>
    <n v="18.5"/>
  </r>
  <r>
    <x v="1"/>
    <x v="7"/>
    <s v="Hartford"/>
    <n v="14"/>
  </r>
  <r>
    <x v="1"/>
    <x v="7"/>
    <s v="Meriden"/>
    <n v="17.5"/>
  </r>
  <r>
    <x v="1"/>
    <x v="7"/>
    <s v="Middletown"/>
    <n v="4.5"/>
  </r>
  <r>
    <x v="1"/>
    <x v="7"/>
    <s v="New Britain"/>
    <n v="6"/>
  </r>
  <r>
    <x v="1"/>
    <x v="7"/>
    <s v="New Haven"/>
    <n v="25"/>
  </r>
  <r>
    <x v="1"/>
    <x v="7"/>
    <s v="New Haven"/>
    <n v="30.75"/>
  </r>
  <r>
    <x v="1"/>
    <x v="7"/>
    <s v="New Haven"/>
    <n v="2"/>
  </r>
  <r>
    <x v="1"/>
    <x v="7"/>
    <s v="New London"/>
    <n v="7.18"/>
  </r>
  <r>
    <x v="1"/>
    <x v="7"/>
    <s v="Norwalk"/>
    <n v="7.5"/>
  </r>
  <r>
    <x v="1"/>
    <x v="7"/>
    <s v="Norwalk"/>
    <n v="20"/>
  </r>
  <r>
    <x v="1"/>
    <x v="7"/>
    <s v="Norwich"/>
    <n v="12.46"/>
  </r>
  <r>
    <x v="1"/>
    <x v="7"/>
    <s v="Portland"/>
    <n v="2.75"/>
  </r>
  <r>
    <x v="1"/>
    <x v="7"/>
    <s v="Shelton"/>
    <n v="3"/>
  </r>
  <r>
    <x v="1"/>
    <x v="7"/>
    <s v="Southington"/>
    <n v="1.57"/>
  </r>
  <r>
    <x v="1"/>
    <x v="7"/>
    <s v="Stamford"/>
    <n v="11.05"/>
  </r>
  <r>
    <x v="1"/>
    <x v="7"/>
    <s v="Waterbury"/>
    <n v="14"/>
  </r>
  <r>
    <x v="1"/>
    <x v="7"/>
    <s v="Westport"/>
    <n v="9.58"/>
  </r>
  <r>
    <x v="1"/>
    <x v="7"/>
    <s v="New Haven"/>
    <n v="26.25"/>
  </r>
  <r>
    <x v="1"/>
    <x v="8"/>
    <s v="Washington"/>
    <n v="13.4"/>
  </r>
  <r>
    <x v="1"/>
    <x v="8"/>
    <s v="Washington"/>
    <n v="15.4"/>
  </r>
  <r>
    <x v="1"/>
    <x v="8"/>
    <s v="Washington"/>
    <n v="12"/>
  </r>
  <r>
    <x v="1"/>
    <x v="8"/>
    <s v="Washington"/>
    <n v="36"/>
  </r>
  <r>
    <x v="1"/>
    <x v="8"/>
    <s v="Washington"/>
    <n v="6"/>
  </r>
  <r>
    <x v="1"/>
    <x v="8"/>
    <s v="Washington"/>
    <n v="17.399999999999999"/>
  </r>
  <r>
    <x v="1"/>
    <x v="8"/>
    <s v="Washington"/>
    <n v="9.5"/>
  </r>
  <r>
    <x v="1"/>
    <x v="8"/>
    <s v="Washington"/>
    <n v="2.25"/>
  </r>
  <r>
    <x v="1"/>
    <x v="8"/>
    <s v="Washington"/>
    <n v="22"/>
  </r>
  <r>
    <x v="1"/>
    <x v="8"/>
    <s v="Washington"/>
    <n v="9"/>
  </r>
  <r>
    <x v="1"/>
    <x v="8"/>
    <s v="Washington"/>
    <n v="12"/>
  </r>
  <r>
    <x v="1"/>
    <x v="8"/>
    <s v="Washington"/>
    <n v="10"/>
  </r>
  <r>
    <x v="1"/>
    <x v="8"/>
    <s v="Washington"/>
    <n v="4.5"/>
  </r>
  <r>
    <x v="1"/>
    <x v="9"/>
    <s v="Wilmington"/>
    <n v="25"/>
  </r>
  <r>
    <x v="1"/>
    <x v="9"/>
    <s v="Wilmington"/>
    <n v="1.75"/>
  </r>
  <r>
    <x v="1"/>
    <x v="9"/>
    <s v="Wilmington"/>
    <n v="2"/>
  </r>
  <r>
    <x v="1"/>
    <x v="9"/>
    <s v="Wilmington"/>
    <n v="5.5"/>
  </r>
  <r>
    <x v="1"/>
    <x v="9"/>
    <s v="Wilmington"/>
    <n v="2"/>
  </r>
  <r>
    <x v="1"/>
    <x v="10"/>
    <s v="Fort Meade"/>
    <n v="1.5"/>
  </r>
  <r>
    <x v="1"/>
    <x v="10"/>
    <s v="Jacksonville"/>
    <n v="3"/>
  </r>
  <r>
    <x v="1"/>
    <x v="10"/>
    <s v="Jacksonville"/>
    <n v="9.5"/>
  </r>
  <r>
    <x v="1"/>
    <x v="10"/>
    <s v="Key West"/>
    <n v="5"/>
  </r>
  <r>
    <x v="1"/>
    <x v="10"/>
    <s v="Palatka"/>
    <n v="4"/>
  </r>
  <r>
    <x v="1"/>
    <x v="10"/>
    <s v="Pensacola"/>
    <n v="16"/>
  </r>
  <r>
    <x v="1"/>
    <x v="10"/>
    <s v="Tampa"/>
    <n v="24"/>
  </r>
  <r>
    <x v="1"/>
    <x v="11"/>
    <s v="Athens"/>
    <n v="5.5"/>
  </r>
  <r>
    <x v="1"/>
    <x v="11"/>
    <s v="Atlanta"/>
    <n v="67"/>
  </r>
  <r>
    <x v="1"/>
    <x v="11"/>
    <s v="Atlanta"/>
    <n v="18"/>
  </r>
  <r>
    <x v="1"/>
    <x v="11"/>
    <s v="Atlanta"/>
    <n v="15"/>
  </r>
  <r>
    <x v="1"/>
    <x v="11"/>
    <s v="Atlanta"/>
    <n v="3"/>
  </r>
  <r>
    <x v="1"/>
    <x v="11"/>
    <s v="Augusta"/>
    <n v="24.75"/>
  </r>
  <r>
    <x v="1"/>
    <x v="11"/>
    <s v="Columbus"/>
    <n v="19"/>
  </r>
  <r>
    <x v="1"/>
    <x v="11"/>
    <s v="Covington"/>
    <n v="6"/>
  </r>
  <r>
    <x v="1"/>
    <x v="11"/>
    <s v="Gainesville"/>
    <n v="5"/>
  </r>
  <r>
    <x v="1"/>
    <x v="11"/>
    <s v="Macon"/>
    <n v="25.75"/>
  </r>
  <r>
    <x v="1"/>
    <x v="11"/>
    <s v="Macon"/>
    <n v="7"/>
  </r>
  <r>
    <x v="1"/>
    <x v="11"/>
    <s v="Savannah"/>
    <n v="21"/>
  </r>
  <r>
    <x v="1"/>
    <x v="11"/>
    <s v="Savannah"/>
    <n v="19"/>
  </r>
  <r>
    <x v="1"/>
    <x v="11"/>
    <s v="Rome"/>
    <n v="6.5"/>
  </r>
  <r>
    <x v="1"/>
    <x v="15"/>
    <s v="Council Bluffs"/>
    <n v="30"/>
  </r>
  <r>
    <x v="1"/>
    <x v="15"/>
    <s v="Boone"/>
    <n v="2"/>
  </r>
  <r>
    <x v="1"/>
    <x v="15"/>
    <s v="Burlington"/>
    <n v="16.5"/>
  </r>
  <r>
    <x v="1"/>
    <x v="15"/>
    <s v="Cedar Rapids"/>
    <n v="14"/>
  </r>
  <r>
    <x v="1"/>
    <x v="15"/>
    <s v="Centerville"/>
    <n v="1.6"/>
  </r>
  <r>
    <x v="1"/>
    <x v="15"/>
    <s v="Clinton"/>
    <n v="14"/>
  </r>
  <r>
    <x v="1"/>
    <x v="15"/>
    <s v="Davenport"/>
    <n v="43"/>
  </r>
  <r>
    <x v="1"/>
    <x v="15"/>
    <s v="Des Moines"/>
    <n v="39.5"/>
  </r>
  <r>
    <x v="1"/>
    <x v="15"/>
    <s v="Dubuque"/>
    <n v="15"/>
  </r>
  <r>
    <x v="1"/>
    <x v="15"/>
    <s v="Dubuque"/>
    <n v="10.5"/>
  </r>
  <r>
    <x v="1"/>
    <x v="15"/>
    <s v="Fort Madison"/>
    <n v="4"/>
  </r>
  <r>
    <x v="1"/>
    <x v="15"/>
    <s v="Keokuk"/>
    <n v="7"/>
  </r>
  <r>
    <x v="1"/>
    <x v="15"/>
    <s v="Marshalltown"/>
    <n v="3.5"/>
  </r>
  <r>
    <x v="1"/>
    <x v="15"/>
    <s v="Mason City"/>
    <n v="17.600000000000001"/>
  </r>
  <r>
    <x v="1"/>
    <x v="15"/>
    <s v="Muscatine"/>
    <n v="8"/>
  </r>
  <r>
    <x v="1"/>
    <x v="15"/>
    <s v="Oskaloosa"/>
    <n v="5"/>
  </r>
  <r>
    <x v="1"/>
    <x v="15"/>
    <s v="Ottumwa"/>
    <n v="6"/>
  </r>
  <r>
    <x v="1"/>
    <x v="15"/>
    <s v="Red Oak"/>
    <n v="1.25"/>
  </r>
  <r>
    <x v="1"/>
    <x v="15"/>
    <s v="Sioux City"/>
    <n v="20"/>
  </r>
  <r>
    <x v="1"/>
    <x v="15"/>
    <s v="Sioux City"/>
    <n v="8"/>
  </r>
  <r>
    <x v="1"/>
    <x v="15"/>
    <s v="Sioux City"/>
    <n v="2.5"/>
  </r>
  <r>
    <x v="1"/>
    <x v="15"/>
    <s v="Sioux City"/>
    <n v="8"/>
  </r>
  <r>
    <x v="1"/>
    <x v="15"/>
    <s v="Sioux City"/>
    <n v="5.3"/>
  </r>
  <r>
    <x v="1"/>
    <x v="15"/>
    <s v="Sioux City"/>
    <n v="7"/>
  </r>
  <r>
    <x v="1"/>
    <x v="15"/>
    <s v="Toledo"/>
    <n v="3"/>
  </r>
  <r>
    <x v="1"/>
    <x v="15"/>
    <s v="Waterloo"/>
    <n v="12"/>
  </r>
  <r>
    <x v="1"/>
    <x v="15"/>
    <s v="Waterloo"/>
    <n v="2.75"/>
  </r>
  <r>
    <x v="1"/>
    <x v="15"/>
    <s v="Ames"/>
    <n v="2.25"/>
  </r>
  <r>
    <x v="1"/>
    <x v="12"/>
    <s v="Boise City"/>
    <n v="3.5"/>
  </r>
  <r>
    <x v="1"/>
    <x v="13"/>
    <s v="Chicago"/>
    <n v="90"/>
  </r>
  <r>
    <x v="1"/>
    <x v="13"/>
    <s v="Chicago"/>
    <n v="189.7"/>
  </r>
  <r>
    <x v="1"/>
    <x v="13"/>
    <s v="Chicago"/>
    <n v="35"/>
  </r>
  <r>
    <x v="1"/>
    <x v="13"/>
    <s v="Chicago"/>
    <n v="36.96"/>
  </r>
  <r>
    <x v="1"/>
    <x v="13"/>
    <s v="Chicago"/>
    <n v="30"/>
  </r>
  <r>
    <x v="1"/>
    <x v="13"/>
    <s v="Chicago"/>
    <n v="7.7"/>
  </r>
  <r>
    <x v="1"/>
    <x v="13"/>
    <s v="Chicago"/>
    <n v="17"/>
  </r>
  <r>
    <x v="1"/>
    <x v="13"/>
    <s v="Chicago"/>
    <n v="50"/>
  </r>
  <r>
    <x v="1"/>
    <x v="13"/>
    <s v="Chicago"/>
    <n v="5"/>
  </r>
  <r>
    <x v="1"/>
    <x v="13"/>
    <s v="Chicago"/>
    <n v="42.49"/>
  </r>
  <r>
    <x v="1"/>
    <x v="13"/>
    <s v="Chicago"/>
    <n v="101"/>
  </r>
  <r>
    <x v="1"/>
    <x v="13"/>
    <s v="Chicago"/>
    <n v="7.63"/>
  </r>
  <r>
    <x v="1"/>
    <x v="13"/>
    <s v="Chicago"/>
    <n v="36"/>
  </r>
  <r>
    <x v="1"/>
    <x v="13"/>
    <s v="Chicago"/>
    <n v="37"/>
  </r>
  <r>
    <x v="1"/>
    <x v="13"/>
    <s v="Chicago"/>
    <n v="56"/>
  </r>
  <r>
    <x v="1"/>
    <x v="13"/>
    <s v="Chicago"/>
    <n v="202.7"/>
  </r>
  <r>
    <x v="1"/>
    <x v="13"/>
    <s v="Chicago"/>
    <n v="8.56"/>
  </r>
  <r>
    <x v="1"/>
    <x v="13"/>
    <s v="Chicago"/>
    <n v="15"/>
  </r>
  <r>
    <x v="1"/>
    <x v="13"/>
    <s v="Chicago"/>
    <n v="36"/>
  </r>
  <r>
    <x v="1"/>
    <x v="13"/>
    <s v="Chicago"/>
    <n v="25.45"/>
  </r>
  <r>
    <x v="1"/>
    <x v="13"/>
    <s v="Chicago"/>
    <n v="3.96"/>
  </r>
  <r>
    <x v="1"/>
    <x v="13"/>
    <s v="East St. Louis"/>
    <n v="23"/>
  </r>
  <r>
    <x v="1"/>
    <x v="13"/>
    <s v="Elgin"/>
    <n v="31"/>
  </r>
  <r>
    <x v="1"/>
    <x v="13"/>
    <s v="Alton"/>
    <n v="9"/>
  </r>
  <r>
    <x v="1"/>
    <x v="13"/>
    <s v="Aurora"/>
    <n v="18"/>
  </r>
  <r>
    <x v="1"/>
    <x v="13"/>
    <s v="Aurora"/>
    <n v="10"/>
  </r>
  <r>
    <x v="1"/>
    <x v="13"/>
    <s v="Belleville"/>
    <n v="4.5"/>
  </r>
  <r>
    <x v="1"/>
    <x v="13"/>
    <s v="Bloomington"/>
    <n v="4"/>
  </r>
  <r>
    <x v="1"/>
    <x v="13"/>
    <s v="Cairo"/>
    <n v="4"/>
  </r>
  <r>
    <x v="1"/>
    <x v="13"/>
    <s v="Cairo"/>
    <n v="4.8600000000000003"/>
  </r>
  <r>
    <x v="1"/>
    <x v="13"/>
    <s v="Centralia"/>
    <n v="3"/>
  </r>
  <r>
    <x v="1"/>
    <x v="13"/>
    <s v="Champaign"/>
    <n v="11"/>
  </r>
  <r>
    <x v="1"/>
    <x v="13"/>
    <s v="Chicago"/>
    <n v="5"/>
  </r>
  <r>
    <x v="1"/>
    <x v="13"/>
    <s v="Chillicothe"/>
    <n v="3.5"/>
  </r>
  <r>
    <x v="1"/>
    <x v="13"/>
    <s v="Danville"/>
    <n v="9"/>
  </r>
  <r>
    <x v="1"/>
    <x v="13"/>
    <s v="Decatur"/>
    <n v="13.5"/>
  </r>
  <r>
    <x v="1"/>
    <x v="13"/>
    <s v="Du Quoin"/>
    <n v="3"/>
  </r>
  <r>
    <x v="1"/>
    <x v="13"/>
    <s v="East St. Louis"/>
    <n v="28"/>
  </r>
  <r>
    <x v="1"/>
    <x v="13"/>
    <s v="Freeport"/>
    <n v="6"/>
  </r>
  <r>
    <x v="1"/>
    <x v="13"/>
    <s v="Galesburg"/>
    <n v="15"/>
  </r>
  <r>
    <x v="1"/>
    <x v="13"/>
    <s v="Harvey"/>
    <n v="3"/>
  </r>
  <r>
    <x v="1"/>
    <x v="13"/>
    <s v="Jacksonville"/>
    <n v="5"/>
  </r>
  <r>
    <x v="1"/>
    <x v="13"/>
    <s v="Joliet"/>
    <n v="17.5"/>
  </r>
  <r>
    <x v="1"/>
    <x v="13"/>
    <s v="Kankakee"/>
    <n v="8.25"/>
  </r>
  <r>
    <x v="1"/>
    <x v="13"/>
    <s v="Kankakee"/>
    <n v="4.2"/>
  </r>
  <r>
    <x v="1"/>
    <x v="13"/>
    <s v="La Salle"/>
    <n v="12"/>
  </r>
  <r>
    <x v="1"/>
    <x v="13"/>
    <s v="Lincoln"/>
    <n v="6"/>
  </r>
  <r>
    <x v="1"/>
    <x v="13"/>
    <s v="Mechanicsburg"/>
    <n v="3.5"/>
  </r>
  <r>
    <x v="1"/>
    <x v="13"/>
    <s v="Moline"/>
    <n v="5"/>
  </r>
  <r>
    <x v="1"/>
    <x v="13"/>
    <s v="Ottawa"/>
    <n v="8"/>
  </r>
  <r>
    <x v="1"/>
    <x v="13"/>
    <s v="Peoria"/>
    <n v="61"/>
  </r>
  <r>
    <x v="1"/>
    <x v="13"/>
    <s v="Peoria"/>
    <n v="7.2"/>
  </r>
  <r>
    <x v="1"/>
    <x v="13"/>
    <s v="Quincy"/>
    <n v="13"/>
  </r>
  <r>
    <x v="1"/>
    <x v="13"/>
    <s v="Rockford"/>
    <n v="15"/>
  </r>
  <r>
    <x v="1"/>
    <x v="13"/>
    <s v="Rockford"/>
    <n v="11.26"/>
  </r>
  <r>
    <x v="1"/>
    <x v="13"/>
    <s v="Springfield"/>
    <n v="20"/>
  </r>
  <r>
    <x v="1"/>
    <x v="13"/>
    <s v="Streator"/>
    <n v="6.25"/>
  </r>
  <r>
    <x v="1"/>
    <x v="13"/>
    <s v="Venice"/>
    <n v="5.5"/>
  </r>
  <r>
    <x v="1"/>
    <x v="13"/>
    <s v="Waukeegan"/>
    <n v="10"/>
  </r>
  <r>
    <x v="1"/>
    <x v="14"/>
    <s v="Anderson"/>
    <n v="11"/>
  </r>
  <r>
    <x v="1"/>
    <x v="14"/>
    <s v="Anderson"/>
    <n v="9"/>
  </r>
  <r>
    <x v="1"/>
    <x v="14"/>
    <s v="Brownstown"/>
    <n v="2"/>
  </r>
  <r>
    <x v="1"/>
    <x v="14"/>
    <s v="Columbia"/>
    <n v="10"/>
  </r>
  <r>
    <x v="1"/>
    <x v="14"/>
    <s v="Columbus"/>
    <n v="7"/>
  </r>
  <r>
    <x v="1"/>
    <x v="14"/>
    <s v="Elwood"/>
    <n v="5"/>
  </r>
  <r>
    <x v="1"/>
    <x v="14"/>
    <s v="Evansville"/>
    <n v="27"/>
  </r>
  <r>
    <x v="1"/>
    <x v="14"/>
    <s v="Fort Wayne"/>
    <n v="34"/>
  </r>
  <r>
    <x v="1"/>
    <x v="14"/>
    <s v="Hammond"/>
    <n v="22.5"/>
  </r>
  <r>
    <x v="1"/>
    <x v="14"/>
    <s v="Indianapolis"/>
    <n v="100"/>
  </r>
  <r>
    <x v="1"/>
    <x v="14"/>
    <s v="Indianapolis"/>
    <n v="7.5"/>
  </r>
  <r>
    <x v="1"/>
    <x v="14"/>
    <s v="Jeffersonville"/>
    <n v="5"/>
  </r>
  <r>
    <x v="1"/>
    <x v="14"/>
    <s v="Kokomo"/>
    <n v="5"/>
  </r>
  <r>
    <x v="1"/>
    <x v="14"/>
    <s v="Kokomo"/>
    <n v="3.62"/>
  </r>
  <r>
    <x v="1"/>
    <x v="14"/>
    <s v="Lafayette"/>
    <n v="17.5"/>
  </r>
  <r>
    <x v="1"/>
    <x v="14"/>
    <s v="Logansport"/>
    <n v="5.5"/>
  </r>
  <r>
    <x v="1"/>
    <x v="14"/>
    <s v="Madison"/>
    <n v="3.2"/>
  </r>
  <r>
    <x v="1"/>
    <x v="14"/>
    <s v="Marion"/>
    <n v="25.5"/>
  </r>
  <r>
    <x v="1"/>
    <x v="14"/>
    <s v="Michigan City"/>
    <n v="4"/>
  </r>
  <r>
    <x v="1"/>
    <x v="14"/>
    <s v="Muncie"/>
    <n v="17"/>
  </r>
  <r>
    <x v="1"/>
    <x v="14"/>
    <s v="New Albany"/>
    <n v="7"/>
  </r>
  <r>
    <x v="1"/>
    <x v="14"/>
    <s v="New Albany"/>
    <n v="2"/>
  </r>
  <r>
    <x v="1"/>
    <x v="14"/>
    <s v="Richmond"/>
    <n v="4"/>
  </r>
  <r>
    <x v="1"/>
    <x v="14"/>
    <s v="South Bend"/>
    <n v="9.5"/>
  </r>
  <r>
    <x v="1"/>
    <x v="14"/>
    <s v="Terre Haute"/>
    <n v="10"/>
  </r>
  <r>
    <x v="1"/>
    <x v="14"/>
    <s v="Vernon"/>
    <n v="2"/>
  </r>
  <r>
    <x v="1"/>
    <x v="14"/>
    <s v="Vincennes"/>
    <n v="5"/>
  </r>
  <r>
    <x v="1"/>
    <x v="14"/>
    <s v="Washington"/>
    <n v="4"/>
  </r>
  <r>
    <x v="1"/>
    <x v="16"/>
    <s v="Atchison"/>
    <n v="4"/>
  </r>
  <r>
    <x v="1"/>
    <x v="16"/>
    <s v="Cottonwood Falls"/>
    <n v="2"/>
  </r>
  <r>
    <x v="1"/>
    <x v="16"/>
    <s v="Fort Scott"/>
    <n v="10"/>
  </r>
  <r>
    <x v="1"/>
    <x v="16"/>
    <s v="Hutchinson"/>
    <n v="8"/>
  </r>
  <r>
    <x v="1"/>
    <x v="16"/>
    <s v="Lawrence"/>
    <n v="5.5"/>
  </r>
  <r>
    <x v="1"/>
    <x v="16"/>
    <s v="Leavenworth"/>
    <n v="14"/>
  </r>
  <r>
    <x v="1"/>
    <x v="16"/>
    <s v="Leavenworth"/>
    <n v="2.75"/>
  </r>
  <r>
    <x v="1"/>
    <x v="16"/>
    <s v="Pittsburg"/>
    <n v="17.3"/>
  </r>
  <r>
    <x v="1"/>
    <x v="16"/>
    <s v="Topeka"/>
    <n v="4"/>
  </r>
  <r>
    <x v="1"/>
    <x v="16"/>
    <s v="Topeka"/>
    <n v="35"/>
  </r>
  <r>
    <x v="1"/>
    <x v="16"/>
    <s v="Topeka"/>
    <n v="6.5"/>
  </r>
  <r>
    <x v="1"/>
    <x v="16"/>
    <s v="Wichita"/>
    <n v="21"/>
  </r>
  <r>
    <x v="1"/>
    <x v="16"/>
    <s v="Winfield"/>
    <n v="5.5"/>
  </r>
  <r>
    <x v="1"/>
    <x v="17"/>
    <s v="Ashland"/>
    <n v="6"/>
  </r>
  <r>
    <x v="1"/>
    <x v="17"/>
    <s v="Bowling Green"/>
    <n v="3.5"/>
  </r>
  <r>
    <x v="1"/>
    <x v="17"/>
    <s v="Frankfort"/>
    <n v="5.25"/>
  </r>
  <r>
    <x v="1"/>
    <x v="17"/>
    <s v="Georgetown"/>
    <n v="2.5"/>
  </r>
  <r>
    <x v="1"/>
    <x v="17"/>
    <s v="Henderson"/>
    <n v="5"/>
  </r>
  <r>
    <x v="1"/>
    <x v="17"/>
    <s v="Lexington"/>
    <n v="13"/>
  </r>
  <r>
    <x v="1"/>
    <x v="17"/>
    <s v="Louisville"/>
    <n v="140"/>
  </r>
  <r>
    <x v="1"/>
    <x v="17"/>
    <s v="Maysville"/>
    <n v="4"/>
  </r>
  <r>
    <x v="1"/>
    <x v="17"/>
    <s v="Owensboro"/>
    <n v="10"/>
  </r>
  <r>
    <x v="1"/>
    <x v="17"/>
    <s v="Paducah"/>
    <n v="15"/>
  </r>
  <r>
    <x v="1"/>
    <x v="18"/>
    <s v="Baton Rouge"/>
    <n v="4"/>
  </r>
  <r>
    <x v="1"/>
    <x v="18"/>
    <s v="Lake Charles"/>
    <n v="5"/>
  </r>
  <r>
    <x v="1"/>
    <x v="18"/>
    <s v="New Orleans"/>
    <n v="64.27"/>
  </r>
  <r>
    <x v="1"/>
    <x v="18"/>
    <s v="New Orleans"/>
    <n v="50.58"/>
  </r>
  <r>
    <x v="1"/>
    <x v="18"/>
    <s v="New Orleans"/>
    <n v="17"/>
  </r>
  <r>
    <x v="1"/>
    <x v="18"/>
    <s v="New Orleans"/>
    <n v="12.4"/>
  </r>
  <r>
    <x v="1"/>
    <x v="18"/>
    <s v="New Orleans"/>
    <n v="20"/>
  </r>
  <r>
    <x v="1"/>
    <x v="18"/>
    <s v="New Orleans"/>
    <n v="3.75"/>
  </r>
  <r>
    <x v="1"/>
    <x v="18"/>
    <s v="New Orleans"/>
    <n v="9.1999999999999993"/>
  </r>
  <r>
    <x v="1"/>
    <x v="18"/>
    <s v="Shreveport"/>
    <n v="1.5"/>
  </r>
  <r>
    <x v="1"/>
    <x v="18"/>
    <s v="Shreveport"/>
    <n v="3"/>
  </r>
  <r>
    <x v="1"/>
    <x v="50"/>
    <s v="Winnipeg"/>
    <n v="17"/>
  </r>
  <r>
    <x v="1"/>
    <x v="19"/>
    <s v="Amherst"/>
    <n v="4.34"/>
  </r>
  <r>
    <x v="1"/>
    <x v="19"/>
    <s v="Athol"/>
    <n v="7.32"/>
  </r>
  <r>
    <x v="1"/>
    <x v="19"/>
    <s v="Beverly"/>
    <n v="4.43"/>
  </r>
  <r>
    <x v="1"/>
    <x v="19"/>
    <s v="Boston"/>
    <n v="304.46199999999999"/>
  </r>
  <r>
    <x v="1"/>
    <x v="19"/>
    <s v="Boston"/>
    <n v="9.26"/>
  </r>
  <r>
    <x v="1"/>
    <x v="19"/>
    <s v="Boston"/>
    <n v="152.92400000000001"/>
  </r>
  <r>
    <x v="1"/>
    <x v="19"/>
    <s v="Boston"/>
    <n v="18.3"/>
  </r>
  <r>
    <x v="1"/>
    <x v="19"/>
    <s v="Boston"/>
    <n v="4.2300000000000004"/>
  </r>
  <r>
    <x v="1"/>
    <x v="19"/>
    <s v="Boston"/>
    <n v="4.66"/>
  </r>
  <r>
    <x v="1"/>
    <x v="19"/>
    <s v="Braintree"/>
    <n v="10.24"/>
  </r>
  <r>
    <x v="1"/>
    <x v="19"/>
    <s v="Braintree"/>
    <n v="12.12"/>
  </r>
  <r>
    <x v="1"/>
    <x v="19"/>
    <s v="Bridgewater"/>
    <n v="12.86"/>
  </r>
  <r>
    <x v="1"/>
    <x v="19"/>
    <s v="Brockton"/>
    <n v="43.37"/>
  </r>
  <r>
    <x v="1"/>
    <x v="19"/>
    <s v="Brockton"/>
    <n v="22"/>
  </r>
  <r>
    <x v="1"/>
    <x v="19"/>
    <s v="Brockton"/>
    <n v="5"/>
  </r>
  <r>
    <x v="1"/>
    <x v="19"/>
    <s v="Brookfield"/>
    <n v="15.9"/>
  </r>
  <r>
    <x v="1"/>
    <x v="19"/>
    <s v="Conway"/>
    <n v="6.35"/>
  </r>
  <r>
    <x v="1"/>
    <x v="19"/>
    <s v="Cottage City"/>
    <n v="6.35"/>
  </r>
  <r>
    <x v="1"/>
    <x v="19"/>
    <s v="Dighton"/>
    <n v="16.510000000000002"/>
  </r>
  <r>
    <x v="1"/>
    <x v="19"/>
    <s v="East Wareham"/>
    <n v="3"/>
  </r>
  <r>
    <x v="1"/>
    <x v="19"/>
    <s v="Fall River"/>
    <n v="28.45"/>
  </r>
  <r>
    <x v="1"/>
    <x v="19"/>
    <s v="Fall River"/>
    <n v="2.75"/>
  </r>
  <r>
    <x v="1"/>
    <x v="19"/>
    <s v="Fitchburg"/>
    <n v="18.91"/>
  </r>
  <r>
    <x v="1"/>
    <x v="19"/>
    <s v="Framingham"/>
    <n v="7.35"/>
  </r>
  <r>
    <x v="1"/>
    <x v="19"/>
    <s v="Gardner"/>
    <n v="4.5"/>
  </r>
  <r>
    <x v="1"/>
    <x v="19"/>
    <s v="Georgetown"/>
    <n v="6.12"/>
  </r>
  <r>
    <x v="1"/>
    <x v="19"/>
    <s v="Gloucester"/>
    <n v="11.46"/>
  </r>
  <r>
    <x v="1"/>
    <x v="19"/>
    <s v="Gloucester"/>
    <n v="22.5"/>
  </r>
  <r>
    <x v="1"/>
    <x v="19"/>
    <s v="Greenfield"/>
    <n v="13.27"/>
  </r>
  <r>
    <x v="1"/>
    <x v="19"/>
    <s v="Hanover"/>
    <n v="6.75"/>
  </r>
  <r>
    <x v="1"/>
    <x v="19"/>
    <s v="Haverhill"/>
    <n v="26"/>
  </r>
  <r>
    <x v="1"/>
    <x v="19"/>
    <s v="Hingham"/>
    <n v="18.54"/>
  </r>
  <r>
    <x v="1"/>
    <x v="19"/>
    <s v="Hingham"/>
    <n v="2.2000000000000002"/>
  </r>
  <r>
    <x v="1"/>
    <x v="19"/>
    <s v="Holyoke"/>
    <n v="31"/>
  </r>
  <r>
    <x v="1"/>
    <x v="19"/>
    <s v="Holyoke"/>
    <n v="1"/>
  </r>
  <r>
    <x v="1"/>
    <x v="19"/>
    <s v="Hull"/>
    <n v="2.4"/>
  </r>
  <r>
    <x v="1"/>
    <x v="19"/>
    <s v="Hyde Park"/>
    <n v="11.7"/>
  </r>
  <r>
    <x v="1"/>
    <x v="19"/>
    <s v="Lawrence"/>
    <n v="58.77"/>
  </r>
  <r>
    <x v="1"/>
    <x v="19"/>
    <s v="Leominster"/>
    <n v="12.18"/>
  </r>
  <r>
    <x v="1"/>
    <x v="19"/>
    <s v="Lowell"/>
    <n v="61.97"/>
  </r>
  <r>
    <x v="1"/>
    <x v="19"/>
    <s v="Lowell"/>
    <n v="11.98"/>
  </r>
  <r>
    <x v="1"/>
    <x v="19"/>
    <s v="Marlborough"/>
    <n v="8"/>
  </r>
  <r>
    <x v="1"/>
    <x v="19"/>
    <s v="Martha's Vineyard"/>
    <n v="1"/>
  </r>
  <r>
    <x v="1"/>
    <x v="19"/>
    <s v="Milford"/>
    <n v="1.75"/>
  </r>
  <r>
    <x v="1"/>
    <x v="19"/>
    <s v="Millbury"/>
    <n v="5.32"/>
  </r>
  <r>
    <x v="1"/>
    <x v="19"/>
    <s v="Nantucket"/>
    <n v="2"/>
  </r>
  <r>
    <x v="1"/>
    <x v="19"/>
    <s v="Natick"/>
    <n v="13.5"/>
  </r>
  <r>
    <x v="1"/>
    <x v="19"/>
    <s v="Natick"/>
    <n v="11.5"/>
  </r>
  <r>
    <x v="1"/>
    <x v="19"/>
    <s v="New Bedford"/>
    <n v="18"/>
  </r>
  <r>
    <x v="1"/>
    <x v="19"/>
    <s v="New Bedford"/>
    <n v="14.11"/>
  </r>
  <r>
    <x v="1"/>
    <x v="19"/>
    <s v="Newburyport"/>
    <n v="20.11"/>
  </r>
  <r>
    <x v="1"/>
    <x v="19"/>
    <s v="Newburyport"/>
    <n v="7.2"/>
  </r>
  <r>
    <x v="1"/>
    <x v="19"/>
    <s v="Newburyport"/>
    <n v="2.7"/>
  </r>
  <r>
    <x v="1"/>
    <x v="19"/>
    <s v="Newton"/>
    <n v="13.21"/>
  </r>
  <r>
    <x v="1"/>
    <x v="19"/>
    <s v="Newton"/>
    <n v="3.3"/>
  </r>
  <r>
    <x v="1"/>
    <x v="19"/>
    <s v="Newton"/>
    <n v="5.17"/>
  </r>
  <r>
    <x v="1"/>
    <x v="19"/>
    <s v="North Abington"/>
    <n v="18"/>
  </r>
  <r>
    <x v="1"/>
    <x v="19"/>
    <s v="North Adams"/>
    <n v="12.1"/>
  </r>
  <r>
    <x v="1"/>
    <x v="19"/>
    <s v="Northampton"/>
    <n v="16.239999999999998"/>
  </r>
  <r>
    <x v="1"/>
    <x v="19"/>
    <s v="North Attleborough"/>
    <n v="24.64"/>
  </r>
  <r>
    <x v="1"/>
    <x v="19"/>
    <s v="North Woburn"/>
    <n v="7.5"/>
  </r>
  <r>
    <x v="1"/>
    <x v="19"/>
    <s v="Pittsfield"/>
    <n v="9"/>
  </r>
  <r>
    <x v="1"/>
    <x v="19"/>
    <s v="Plymouth"/>
    <n v="9.3000000000000007"/>
  </r>
  <r>
    <x v="1"/>
    <x v="19"/>
    <s v="Quincy"/>
    <n v="27.39"/>
  </r>
  <r>
    <x v="1"/>
    <x v="19"/>
    <s v="Randolph"/>
    <n v="2.5"/>
  </r>
  <r>
    <x v="1"/>
    <x v="19"/>
    <s v="Reading"/>
    <n v="5.68"/>
  </r>
  <r>
    <x v="1"/>
    <x v="19"/>
    <s v="Rockport"/>
    <n v="8.26"/>
  </r>
  <r>
    <x v="1"/>
    <x v="19"/>
    <s v="Salem"/>
    <n v="7"/>
  </r>
  <r>
    <x v="1"/>
    <x v="19"/>
    <s v="Shelburne Falls"/>
    <n v="6.53"/>
  </r>
  <r>
    <x v="1"/>
    <x v="19"/>
    <s v="Southbridge"/>
    <n v="7.8"/>
  </r>
  <r>
    <x v="1"/>
    <x v="19"/>
    <s v="Springfield"/>
    <n v="65"/>
  </r>
  <r>
    <x v="1"/>
    <x v="19"/>
    <s v="Stoneham"/>
    <n v="3.28"/>
  </r>
  <r>
    <x v="1"/>
    <x v="19"/>
    <s v="Taunton"/>
    <n v="18.399999999999999"/>
  </r>
  <r>
    <x v="1"/>
    <x v="19"/>
    <s v="Taunton"/>
    <n v="17.649999999999999"/>
  </r>
  <r>
    <x v="1"/>
    <x v="19"/>
    <s v="Wakefield"/>
    <n v="16"/>
  </r>
  <r>
    <x v="1"/>
    <x v="19"/>
    <s v="Wakefield"/>
    <n v="3.43"/>
  </r>
  <r>
    <x v="1"/>
    <x v="19"/>
    <s v="Westfield"/>
    <n v="5.5"/>
  </r>
  <r>
    <x v="1"/>
    <x v="19"/>
    <s v="West Roxbury"/>
    <n v="4.3600000000000003"/>
  </r>
  <r>
    <x v="1"/>
    <x v="19"/>
    <s v="Worcester"/>
    <n v="32"/>
  </r>
  <r>
    <x v="1"/>
    <x v="19"/>
    <s v="Worcester"/>
    <n v="23.14"/>
  </r>
  <r>
    <x v="1"/>
    <x v="19"/>
    <s v="Worcester"/>
    <n v="21.5"/>
  </r>
  <r>
    <x v="1"/>
    <x v="19"/>
    <s v="Milford"/>
    <n v="12.5"/>
  </r>
  <r>
    <x v="1"/>
    <x v="20"/>
    <s v="Arundel-on the-Bay"/>
    <n v="1.75"/>
  </r>
  <r>
    <x v="1"/>
    <x v="20"/>
    <s v="Baltimore"/>
    <n v="47"/>
  </r>
  <r>
    <x v="1"/>
    <x v="20"/>
    <s v="Baltimore"/>
    <n v="180.95"/>
  </r>
  <r>
    <x v="1"/>
    <x v="20"/>
    <s v="Baltimore"/>
    <n v="14"/>
  </r>
  <r>
    <x v="1"/>
    <x v="20"/>
    <s v="Baltimore"/>
    <n v="30.5"/>
  </r>
  <r>
    <x v="1"/>
    <x v="20"/>
    <s v="Baltimore"/>
    <n v="41"/>
  </r>
  <r>
    <x v="1"/>
    <x v="20"/>
    <s v="Baltimore"/>
    <n v="32"/>
  </r>
  <r>
    <x v="1"/>
    <x v="20"/>
    <s v="Cumberland"/>
    <n v="6.5"/>
  </r>
  <r>
    <x v="1"/>
    <x v="20"/>
    <s v="Frederick"/>
    <n v="8.25"/>
  </r>
  <r>
    <x v="1"/>
    <x v="20"/>
    <s v="Hagerstown"/>
    <n v="13.5"/>
  </r>
  <r>
    <x v="1"/>
    <x v="21"/>
    <s v="Augusta"/>
    <n v="7.4"/>
  </r>
  <r>
    <x v="1"/>
    <x v="21"/>
    <s v="Bangor"/>
    <n v="9.8000000000000007"/>
  </r>
  <r>
    <x v="1"/>
    <x v="21"/>
    <s v="Bangor"/>
    <n v="16.5"/>
  </r>
  <r>
    <x v="1"/>
    <x v="21"/>
    <s v="Bangor"/>
    <n v="5"/>
  </r>
  <r>
    <x v="1"/>
    <x v="21"/>
    <s v="Bath"/>
    <n v="4.5"/>
  </r>
  <r>
    <x v="1"/>
    <x v="21"/>
    <s v="Biddeford"/>
    <n v="6.03"/>
  </r>
  <r>
    <x v="1"/>
    <x v="21"/>
    <s v="Calais"/>
    <n v="7"/>
  </r>
  <r>
    <x v="1"/>
    <x v="21"/>
    <s v="Fryeburg"/>
    <n v="3"/>
  </r>
  <r>
    <x v="1"/>
    <x v="21"/>
    <s v="Hampden"/>
    <n v="2"/>
  </r>
  <r>
    <x v="1"/>
    <x v="21"/>
    <s v="Kittery Point"/>
    <n v="15.5"/>
  </r>
  <r>
    <x v="1"/>
    <x v="21"/>
    <s v="Lewiston"/>
    <n v="14"/>
  </r>
  <r>
    <x v="1"/>
    <x v="21"/>
    <s v="Norway"/>
    <n v="2.17"/>
  </r>
  <r>
    <x v="1"/>
    <x v="21"/>
    <s v="Portland"/>
    <n v="28.92"/>
  </r>
  <r>
    <x v="1"/>
    <x v="21"/>
    <s v="Portland"/>
    <n v="15.18"/>
  </r>
  <r>
    <x v="1"/>
    <x v="21"/>
    <s v="Rockland"/>
    <n v="16.5"/>
  </r>
  <r>
    <x v="1"/>
    <x v="21"/>
    <s v="Skowhegan"/>
    <n v="5.75"/>
  </r>
  <r>
    <x v="1"/>
    <x v="21"/>
    <s v="Skowhegan"/>
    <n v="12.5"/>
  </r>
  <r>
    <x v="1"/>
    <x v="21"/>
    <s v="Waterville"/>
    <n v="5"/>
  </r>
  <r>
    <x v="1"/>
    <x v="21"/>
    <s v="Sanford"/>
    <n v="3.47"/>
  </r>
  <r>
    <x v="1"/>
    <x v="22"/>
    <s v="Adrian"/>
    <n v="3"/>
  </r>
  <r>
    <x v="1"/>
    <x v="22"/>
    <s v="Ann Arbor"/>
    <n v="15"/>
  </r>
  <r>
    <x v="1"/>
    <x v="22"/>
    <s v="Bay City"/>
    <n v="29"/>
  </r>
  <r>
    <x v="1"/>
    <x v="22"/>
    <s v="Detroit"/>
    <n v="101"/>
  </r>
  <r>
    <x v="1"/>
    <x v="22"/>
    <s v="Detroit"/>
    <n v="62"/>
  </r>
  <r>
    <x v="1"/>
    <x v="22"/>
    <s v="Detroit"/>
    <n v="21.5"/>
  </r>
  <r>
    <x v="1"/>
    <x v="22"/>
    <s v="Detroit"/>
    <n v="3.75"/>
  </r>
  <r>
    <x v="1"/>
    <x v="22"/>
    <s v="Detroit"/>
    <n v="25"/>
  </r>
  <r>
    <x v="1"/>
    <x v="22"/>
    <s v="Detroit"/>
    <n v="17"/>
  </r>
  <r>
    <x v="1"/>
    <x v="22"/>
    <s v="Detroit"/>
    <n v="10.5"/>
  </r>
  <r>
    <x v="1"/>
    <x v="22"/>
    <s v="Escanaba"/>
    <n v="4"/>
  </r>
  <r>
    <x v="1"/>
    <x v="22"/>
    <s v="Grand Haven"/>
    <n v="2"/>
  </r>
  <r>
    <x v="1"/>
    <x v="22"/>
    <s v="Grand Rapids"/>
    <n v="49.25"/>
  </r>
  <r>
    <x v="1"/>
    <x v="22"/>
    <s v="Grand Rapids"/>
    <n v="1.75"/>
  </r>
  <r>
    <x v="1"/>
    <x v="22"/>
    <s v="Ironwood"/>
    <n v="7.5"/>
  </r>
  <r>
    <x v="1"/>
    <x v="22"/>
    <s v="Jackson"/>
    <n v="7"/>
  </r>
  <r>
    <x v="1"/>
    <x v="22"/>
    <s v="Lansing"/>
    <n v="10.5"/>
  </r>
  <r>
    <x v="1"/>
    <x v="22"/>
    <s v="Ludington"/>
    <n v="3"/>
  </r>
  <r>
    <x v="1"/>
    <x v="22"/>
    <s v="Manistee"/>
    <n v="11"/>
  </r>
  <r>
    <x v="1"/>
    <x v="22"/>
    <s v="Marquette"/>
    <n v="6"/>
  </r>
  <r>
    <x v="1"/>
    <x v="22"/>
    <s v="Menominee"/>
    <n v="6.5"/>
  </r>
  <r>
    <x v="1"/>
    <x v="22"/>
    <s v="Mount Clemens"/>
    <n v="6"/>
  </r>
  <r>
    <x v="1"/>
    <x v="22"/>
    <s v="Muskegon"/>
    <n v="15"/>
  </r>
  <r>
    <x v="1"/>
    <x v="22"/>
    <s v="Owosso"/>
    <n v="5.2"/>
  </r>
  <r>
    <x v="1"/>
    <x v="22"/>
    <s v="Port Huron"/>
    <n v="10.5"/>
  </r>
  <r>
    <x v="1"/>
    <x v="22"/>
    <s v="Saginaw"/>
    <n v="30"/>
  </r>
  <r>
    <x v="1"/>
    <x v="22"/>
    <s v="Saginaw"/>
    <n v="15"/>
  </r>
  <r>
    <x v="1"/>
    <x v="22"/>
    <s v="St. Joseph"/>
    <n v="8"/>
  </r>
  <r>
    <x v="1"/>
    <x v="22"/>
    <s v="Negaunee"/>
    <n v="4"/>
  </r>
  <r>
    <x v="1"/>
    <x v="23"/>
    <s v="Anoka"/>
    <n v="3"/>
  </r>
  <r>
    <x v="1"/>
    <x v="23"/>
    <s v="Duluth"/>
    <n v="49.2"/>
  </r>
  <r>
    <x v="1"/>
    <x v="23"/>
    <s v="Duluth"/>
    <n v="8"/>
  </r>
  <r>
    <x v="1"/>
    <x v="23"/>
    <s v="Duluth"/>
    <n v="3.5"/>
  </r>
  <r>
    <x v="1"/>
    <x v="23"/>
    <s v="Minneapolis and St. Paul"/>
    <n v="225"/>
  </r>
  <r>
    <x v="1"/>
    <x v="23"/>
    <s v="Minneapolis and St. Paul"/>
    <n v="10.59"/>
  </r>
  <r>
    <x v="1"/>
    <x v="23"/>
    <s v="St. Cloud"/>
    <n v="7.33"/>
  </r>
  <r>
    <x v="1"/>
    <x v="23"/>
    <s v="Winona"/>
    <n v="4"/>
  </r>
  <r>
    <x v="1"/>
    <x v="23"/>
    <s v="Duluth"/>
    <n v="6"/>
  </r>
  <r>
    <x v="1"/>
    <x v="24"/>
    <s v="Greenville"/>
    <n v="6"/>
  </r>
  <r>
    <x v="1"/>
    <x v="24"/>
    <s v="Jackson"/>
    <n v="1.5"/>
  </r>
  <r>
    <x v="1"/>
    <x v="24"/>
    <s v="Meridian"/>
    <n v="6"/>
  </r>
  <r>
    <x v="1"/>
    <x v="24"/>
    <s v="Natchez"/>
    <n v="4"/>
  </r>
  <r>
    <x v="1"/>
    <x v="24"/>
    <s v="Natchez"/>
    <n v="2"/>
  </r>
  <r>
    <x v="1"/>
    <x v="25"/>
    <s v="Cape Girardeau"/>
    <n v="2.5"/>
  </r>
  <r>
    <x v="1"/>
    <x v="25"/>
    <s v="Clinton"/>
    <n v="3"/>
  </r>
  <r>
    <x v="1"/>
    <x v="25"/>
    <s v="Hannibal"/>
    <n v="4.5"/>
  </r>
  <r>
    <x v="1"/>
    <x v="25"/>
    <s v="Kansas City"/>
    <n v="136"/>
  </r>
  <r>
    <x v="1"/>
    <x v="25"/>
    <s v="Kansas City"/>
    <n v="7.8"/>
  </r>
  <r>
    <x v="1"/>
    <x v="25"/>
    <s v="Kansas City"/>
    <n v="9"/>
  </r>
  <r>
    <x v="1"/>
    <x v="25"/>
    <s v="Kansas City"/>
    <n v="15"/>
  </r>
  <r>
    <x v="1"/>
    <x v="25"/>
    <s v="Lexington"/>
    <n v="3.5"/>
  </r>
  <r>
    <x v="1"/>
    <x v="25"/>
    <s v="St. Joseph"/>
    <n v="33"/>
  </r>
  <r>
    <x v="1"/>
    <x v="25"/>
    <s v="St. Louis"/>
    <n v="6.65"/>
  </r>
  <r>
    <x v="1"/>
    <x v="25"/>
    <s v="St. Louis"/>
    <n v="34.479999999999997"/>
  </r>
  <r>
    <x v="1"/>
    <x v="25"/>
    <s v="St. Louis"/>
    <n v="16.36"/>
  </r>
  <r>
    <x v="1"/>
    <x v="25"/>
    <s v="St. Louis"/>
    <n v="5.26"/>
  </r>
  <r>
    <x v="1"/>
    <x v="25"/>
    <s v="St. Louis"/>
    <n v="5"/>
  </r>
  <r>
    <x v="1"/>
    <x v="25"/>
    <s v="St. Louis"/>
    <n v="7.26"/>
  </r>
  <r>
    <x v="1"/>
    <x v="25"/>
    <s v="St. Louis"/>
    <n v="60"/>
  </r>
  <r>
    <x v="1"/>
    <x v="25"/>
    <s v="St. Louis"/>
    <n v="5"/>
  </r>
  <r>
    <x v="1"/>
    <x v="25"/>
    <s v="St. Louis"/>
    <n v="26"/>
  </r>
  <r>
    <x v="1"/>
    <x v="25"/>
    <s v="St. Louis"/>
    <n v="10"/>
  </r>
  <r>
    <x v="1"/>
    <x v="25"/>
    <s v="St. Louis"/>
    <n v="3"/>
  </r>
  <r>
    <x v="1"/>
    <x v="25"/>
    <s v="St. Louis"/>
    <n v="2"/>
  </r>
  <r>
    <x v="1"/>
    <x v="25"/>
    <s v="St. Louis"/>
    <n v="14.7"/>
  </r>
  <r>
    <x v="1"/>
    <x v="25"/>
    <s v="St. Louis"/>
    <n v="28.5"/>
  </r>
  <r>
    <x v="1"/>
    <x v="25"/>
    <s v="St. Louis"/>
    <n v="22"/>
  </r>
  <r>
    <x v="1"/>
    <x v="25"/>
    <s v="St. Louis"/>
    <n v="10.5"/>
  </r>
  <r>
    <x v="1"/>
    <x v="25"/>
    <s v="St. Louis"/>
    <n v="18"/>
  </r>
  <r>
    <x v="1"/>
    <x v="25"/>
    <s v="St. Louis"/>
    <n v="73"/>
  </r>
  <r>
    <x v="1"/>
    <x v="25"/>
    <s v="Sedalia"/>
    <n v="12"/>
  </r>
  <r>
    <x v="1"/>
    <x v="25"/>
    <s v="Springfield"/>
    <n v="15.8"/>
  </r>
  <r>
    <x v="1"/>
    <x v="25"/>
    <s v="Webb City"/>
    <n v="31.5"/>
  </r>
  <r>
    <x v="1"/>
    <x v="26"/>
    <s v="Anaconda"/>
    <n v="6"/>
  </r>
  <r>
    <x v="1"/>
    <x v="26"/>
    <s v="Bozeman"/>
    <n v="4"/>
  </r>
  <r>
    <x v="1"/>
    <x v="26"/>
    <s v="Great Falls"/>
    <n v="8.66"/>
  </r>
  <r>
    <x v="1"/>
    <x v="26"/>
    <s v="Helena"/>
    <n v="24"/>
  </r>
  <r>
    <x v="1"/>
    <x v="26"/>
    <s v="Butte"/>
    <n v="15.68"/>
  </r>
  <r>
    <x v="1"/>
    <x v="49"/>
    <s v="St. John"/>
    <n v="12"/>
  </r>
  <r>
    <x v="1"/>
    <x v="27"/>
    <s v="Asheville"/>
    <n v="7"/>
  </r>
  <r>
    <x v="1"/>
    <x v="27"/>
    <s v="Asheville"/>
    <n v="3"/>
  </r>
  <r>
    <x v="1"/>
    <x v="27"/>
    <s v="Asheville"/>
    <n v="3"/>
  </r>
  <r>
    <x v="1"/>
    <x v="27"/>
    <s v="Asheville"/>
    <n v="2.5"/>
  </r>
  <r>
    <x v="1"/>
    <x v="27"/>
    <s v="Charlotte"/>
    <n v="5.5"/>
  </r>
  <r>
    <x v="1"/>
    <x v="27"/>
    <s v="Hendersonville"/>
    <n v="2"/>
  </r>
  <r>
    <x v="1"/>
    <x v="27"/>
    <s v="Raleigh"/>
    <n v="4.5"/>
  </r>
  <r>
    <x v="1"/>
    <x v="27"/>
    <s v="Wilmington"/>
    <n v="6"/>
  </r>
  <r>
    <x v="1"/>
    <x v="27"/>
    <s v="Winston"/>
    <n v="8.75"/>
  </r>
  <r>
    <x v="1"/>
    <x v="28"/>
    <s v="Chester"/>
    <n v="8"/>
  </r>
  <r>
    <x v="1"/>
    <x v="28"/>
    <s v="Concord"/>
    <n v="12.5"/>
  </r>
  <r>
    <x v="1"/>
    <x v="28"/>
    <s v="Dover"/>
    <n v="7"/>
  </r>
  <r>
    <x v="1"/>
    <x v="28"/>
    <s v="Manchester"/>
    <n v="20.5"/>
  </r>
  <r>
    <x v="1"/>
    <x v="28"/>
    <s v="Nashua"/>
    <n v="14.46"/>
  </r>
  <r>
    <x v="1"/>
    <x v="28"/>
    <s v="Portsmouth"/>
    <n v="7"/>
  </r>
  <r>
    <x v="1"/>
    <x v="29"/>
    <s v="Asbury Park"/>
    <n v="24"/>
  </r>
  <r>
    <x v="1"/>
    <x v="29"/>
    <s v="Atlantic City"/>
    <n v="17"/>
  </r>
  <r>
    <x v="1"/>
    <x v="29"/>
    <s v="Brigantine Beach"/>
    <n v="7"/>
  </r>
  <r>
    <x v="1"/>
    <x v="29"/>
    <s v="Burlington"/>
    <n v="7.15"/>
  </r>
  <r>
    <x v="1"/>
    <x v="29"/>
    <s v="Camden"/>
    <n v="7"/>
  </r>
  <r>
    <x v="1"/>
    <x v="29"/>
    <s v="Camden"/>
    <n v="32"/>
  </r>
  <r>
    <x v="1"/>
    <x v="29"/>
    <s v="Cape May"/>
    <n v="10.8"/>
  </r>
  <r>
    <x v="1"/>
    <x v="29"/>
    <s v="Elizabeth"/>
    <n v="3.5"/>
  </r>
  <r>
    <x v="1"/>
    <x v="29"/>
    <s v="Hoboken"/>
    <n v="50"/>
  </r>
  <r>
    <x v="1"/>
    <x v="29"/>
    <s v="Jersey City"/>
    <n v="193"/>
  </r>
  <r>
    <x v="1"/>
    <x v="29"/>
    <s v="Jersey City"/>
    <n v="35"/>
  </r>
  <r>
    <x v="1"/>
    <x v="29"/>
    <s v="Jersey City"/>
    <n v="52"/>
  </r>
  <r>
    <x v="1"/>
    <x v="29"/>
    <s v="Jersey City"/>
    <n v="11"/>
  </r>
  <r>
    <x v="1"/>
    <x v="29"/>
    <s v="Keyport"/>
    <n v="3.5"/>
  </r>
  <r>
    <x v="1"/>
    <x v="29"/>
    <s v="Millville"/>
    <n v="3.64"/>
  </r>
  <r>
    <x v="1"/>
    <x v="29"/>
    <s v="Mount Holly"/>
    <n v="1.25"/>
  </r>
  <r>
    <x v="1"/>
    <x v="29"/>
    <s v="New Brunswick"/>
    <n v="14"/>
  </r>
  <r>
    <x v="1"/>
    <x v="29"/>
    <s v="Ocean City"/>
    <n v="2"/>
  </r>
  <r>
    <x v="1"/>
    <x v="29"/>
    <s v="Orange"/>
    <n v="10"/>
  </r>
  <r>
    <x v="1"/>
    <x v="29"/>
    <s v="Orange"/>
    <n v="1.5"/>
  </r>
  <r>
    <x v="1"/>
    <x v="29"/>
    <s v="Orange"/>
    <n v="5.3"/>
  </r>
  <r>
    <x v="1"/>
    <x v="29"/>
    <s v="Passaic"/>
    <n v="12.6"/>
  </r>
  <r>
    <x v="1"/>
    <x v="29"/>
    <s v="Paterson"/>
    <n v="36"/>
  </r>
  <r>
    <x v="1"/>
    <x v="29"/>
    <s v="Paterson"/>
    <n v="8"/>
  </r>
  <r>
    <x v="1"/>
    <x v="29"/>
    <s v="Paterson"/>
    <n v="8"/>
  </r>
  <r>
    <x v="1"/>
    <x v="29"/>
    <s v="Phillipsburg"/>
    <n v="3.62"/>
  </r>
  <r>
    <x v="1"/>
    <x v="29"/>
    <s v="Plainfield"/>
    <n v="9"/>
  </r>
  <r>
    <x v="1"/>
    <x v="29"/>
    <s v="Rahway"/>
    <n v="8"/>
  </r>
  <r>
    <x v="1"/>
    <x v="29"/>
    <s v="Red bank"/>
    <n v="20"/>
  </r>
  <r>
    <x v="1"/>
    <x v="29"/>
    <s v="Rutherford"/>
    <n v="12"/>
  </r>
  <r>
    <x v="1"/>
    <x v="29"/>
    <s v="Rutherford"/>
    <n v="1"/>
  </r>
  <r>
    <x v="1"/>
    <x v="29"/>
    <s v="Trenton"/>
    <n v="37"/>
  </r>
  <r>
    <x v="1"/>
    <x v="29"/>
    <s v="Trenton"/>
    <n v="379"/>
  </r>
  <r>
    <x v="1"/>
    <x v="29"/>
    <s v="Undercliff"/>
    <n v="9"/>
  </r>
  <r>
    <x v="1"/>
    <x v="29"/>
    <s v="Bridgeton"/>
    <n v="17"/>
  </r>
  <r>
    <x v="1"/>
    <x v="30"/>
    <s v="Halifax"/>
    <n v="10.38"/>
  </r>
  <r>
    <x v="1"/>
    <x v="30"/>
    <s v="Yarmouth"/>
    <n v="2"/>
  </r>
  <r>
    <x v="1"/>
    <x v="31"/>
    <s v="Albany"/>
    <n v="34.299999999999997"/>
  </r>
  <r>
    <x v="1"/>
    <x v="31"/>
    <s v="Amsterdam"/>
    <n v="4.7"/>
  </r>
  <r>
    <x v="1"/>
    <x v="31"/>
    <s v="Auburn"/>
    <n v="12.4"/>
  </r>
  <r>
    <x v="1"/>
    <x v="31"/>
    <s v="Babylon"/>
    <n v="1.53"/>
  </r>
  <r>
    <x v="1"/>
    <x v="31"/>
    <s v="Bellevue"/>
    <n v="15.62"/>
  </r>
  <r>
    <x v="1"/>
    <x v="31"/>
    <s v="Binghamton"/>
    <n v="28.75"/>
  </r>
  <r>
    <x v="1"/>
    <x v="31"/>
    <s v="Brooklyn"/>
    <n v="93"/>
  </r>
  <r>
    <x v="1"/>
    <x v="31"/>
    <s v="Brooklyn"/>
    <n v="168"/>
  </r>
  <r>
    <x v="1"/>
    <x v="31"/>
    <s v="Brooklyn"/>
    <n v="21.5"/>
  </r>
  <r>
    <x v="1"/>
    <x v="31"/>
    <s v="Brooklyn"/>
    <n v="47"/>
  </r>
  <r>
    <x v="1"/>
    <x v="31"/>
    <s v="Brooklyn"/>
    <n v="25.01"/>
  </r>
  <r>
    <x v="1"/>
    <x v="31"/>
    <s v="Brooklyn"/>
    <n v="25"/>
  </r>
  <r>
    <x v="1"/>
    <x v="31"/>
    <s v="Brooklyn"/>
    <n v="14"/>
  </r>
  <r>
    <x v="1"/>
    <x v="31"/>
    <s v="Brooklyn"/>
    <n v="132.24"/>
  </r>
  <r>
    <x v="1"/>
    <x v="31"/>
    <s v="Brooklyn"/>
    <n v="3"/>
  </r>
  <r>
    <x v="1"/>
    <x v="31"/>
    <s v="Brooklyn"/>
    <n v="34.72"/>
  </r>
  <r>
    <x v="1"/>
    <x v="31"/>
    <s v="Brooklyn"/>
    <n v="21.72"/>
  </r>
  <r>
    <x v="1"/>
    <x v="31"/>
    <s v="Brooklyn"/>
    <n v="2.2999999999999998"/>
  </r>
  <r>
    <x v="1"/>
    <x v="31"/>
    <s v="Buffalo"/>
    <n v="67.17"/>
  </r>
  <r>
    <x v="1"/>
    <x v="31"/>
    <s v="Buffalo"/>
    <n v="93.49"/>
  </r>
  <r>
    <x v="1"/>
    <x v="31"/>
    <s v="Buffalo"/>
    <n v="30"/>
  </r>
  <r>
    <x v="1"/>
    <x v="31"/>
    <s v="Buffalo"/>
    <n v="13.6"/>
  </r>
  <r>
    <x v="1"/>
    <x v="31"/>
    <s v="Canandaigua"/>
    <n v="3"/>
  </r>
  <r>
    <x v="1"/>
    <x v="31"/>
    <s v="City Island"/>
    <n v="1.5"/>
  </r>
  <r>
    <x v="1"/>
    <x v="31"/>
    <s v="City Island"/>
    <n v="2"/>
  </r>
  <r>
    <x v="1"/>
    <x v="31"/>
    <s v="Cohoes"/>
    <n v="6"/>
  </r>
  <r>
    <x v="1"/>
    <x v="31"/>
    <s v="Corning"/>
    <n v="5.25"/>
  </r>
  <r>
    <x v="1"/>
    <x v="31"/>
    <s v="Cortland"/>
    <n v="10.57"/>
  </r>
  <r>
    <x v="1"/>
    <x v="31"/>
    <s v="Deerfield"/>
    <n v="1.8"/>
  </r>
  <r>
    <x v="1"/>
    <x v="31"/>
    <s v="Elmira"/>
    <n v="15"/>
  </r>
  <r>
    <x v="1"/>
    <x v="31"/>
    <s v="Elmira"/>
    <n v="9"/>
  </r>
  <r>
    <x v="1"/>
    <x v="31"/>
    <s v="Fishkill"/>
    <n v="3.25"/>
  </r>
  <r>
    <x v="1"/>
    <x v="31"/>
    <s v="Fishkill"/>
    <n v="4"/>
  </r>
  <r>
    <x v="1"/>
    <x v="31"/>
    <s v="Fredonia"/>
    <n v="3.7"/>
  </r>
  <r>
    <x v="1"/>
    <x v="31"/>
    <s v="Gardenville"/>
    <n v="4.5"/>
  </r>
  <r>
    <x v="1"/>
    <x v="31"/>
    <s v="Geneva"/>
    <n v="17.75"/>
  </r>
  <r>
    <x v="1"/>
    <x v="31"/>
    <s v="Glens Falls"/>
    <n v="10.5"/>
  </r>
  <r>
    <x v="1"/>
    <x v="31"/>
    <s v="Hamburg"/>
    <n v="8.25"/>
  </r>
  <r>
    <x v="1"/>
    <x v="31"/>
    <s v="Hoosick Falls"/>
    <n v="17"/>
  </r>
  <r>
    <x v="1"/>
    <x v="31"/>
    <s v="Hornellsville"/>
    <n v="5.0599999999999996"/>
  </r>
  <r>
    <x v="1"/>
    <x v="31"/>
    <s v="Hudson"/>
    <n v="2.4"/>
  </r>
  <r>
    <x v="1"/>
    <x v="31"/>
    <s v="Huntington"/>
    <n v="3"/>
  </r>
  <r>
    <x v="1"/>
    <x v="31"/>
    <s v="Irondequoit"/>
    <n v="7.6"/>
  </r>
  <r>
    <x v="1"/>
    <x v="31"/>
    <s v="Ithaca"/>
    <n v="8.5"/>
  </r>
  <r>
    <x v="1"/>
    <x v="31"/>
    <s v="Jamestown"/>
    <n v="20"/>
  </r>
  <r>
    <x v="1"/>
    <x v="31"/>
    <s v="Kingston"/>
    <n v="2.85"/>
  </r>
  <r>
    <x v="1"/>
    <x v="31"/>
    <s v="Kingston"/>
    <n v="4.58"/>
  </r>
  <r>
    <x v="1"/>
    <x v="31"/>
    <s v="Larchmont"/>
    <n v="1.5"/>
  </r>
  <r>
    <x v="1"/>
    <x v="31"/>
    <s v="Lewiston"/>
    <n v="10"/>
  </r>
  <r>
    <x v="1"/>
    <x v="31"/>
    <s v="Lockport"/>
    <n v="5"/>
  </r>
  <r>
    <x v="1"/>
    <x v="31"/>
    <s v="Long Island City"/>
    <n v="60"/>
  </r>
  <r>
    <x v="1"/>
    <x v="31"/>
    <s v="Middletown"/>
    <n v="12.75"/>
  </r>
  <r>
    <x v="1"/>
    <x v="31"/>
    <s v="Mohawk"/>
    <n v="6"/>
  </r>
  <r>
    <x v="1"/>
    <x v="31"/>
    <s v="Mount Vernon"/>
    <n v="2.1"/>
  </r>
  <r>
    <x v="1"/>
    <x v="31"/>
    <s v="Newburgh"/>
    <n v="17"/>
  </r>
  <r>
    <x v="1"/>
    <x v="31"/>
    <s v="New Paltz"/>
    <n v="9"/>
  </r>
  <r>
    <x v="1"/>
    <x v="31"/>
    <s v="New York"/>
    <n v="20.260000000000002"/>
  </r>
  <r>
    <x v="1"/>
    <x v="31"/>
    <s v="New York"/>
    <n v="10.96"/>
  </r>
  <r>
    <x v="1"/>
    <x v="31"/>
    <s v="New York"/>
    <n v="24.9"/>
  </r>
  <r>
    <x v="1"/>
    <x v="31"/>
    <s v="New York"/>
    <n v="102.26"/>
  </r>
  <r>
    <x v="1"/>
    <x v="31"/>
    <s v="New York"/>
    <n v="259"/>
  </r>
  <r>
    <x v="1"/>
    <x v="31"/>
    <s v="New York"/>
    <n v="28.5"/>
  </r>
  <r>
    <x v="1"/>
    <x v="31"/>
    <s v="New York"/>
    <n v="6.95"/>
  </r>
  <r>
    <x v="1"/>
    <x v="31"/>
    <s v="New York"/>
    <n v="16.54"/>
  </r>
  <r>
    <x v="1"/>
    <x v="31"/>
    <s v="Niagara Falls"/>
    <n v="16.41"/>
  </r>
  <r>
    <x v="1"/>
    <x v="31"/>
    <s v="Niagara Falls"/>
    <n v="14"/>
  </r>
  <r>
    <x v="1"/>
    <x v="31"/>
    <s v="Ogdensburg"/>
    <n v="10"/>
  </r>
  <r>
    <x v="1"/>
    <x v="31"/>
    <s v="Olean"/>
    <n v="6.36"/>
  </r>
  <r>
    <x v="1"/>
    <x v="31"/>
    <s v="Oneida"/>
    <n v="1.5"/>
  </r>
  <r>
    <x v="1"/>
    <x v="31"/>
    <s v="Oneonta"/>
    <n v="2.25"/>
  </r>
  <r>
    <x v="1"/>
    <x v="31"/>
    <s v="Oswego"/>
    <n v="12.25"/>
  </r>
  <r>
    <x v="1"/>
    <x v="31"/>
    <s v="Penn Yan"/>
    <n v="9.75"/>
  </r>
  <r>
    <x v="1"/>
    <x v="31"/>
    <s v="Poughkeepsie"/>
    <n v="18"/>
  </r>
  <r>
    <x v="1"/>
    <x v="31"/>
    <s v="Rochester"/>
    <n v="89.31"/>
  </r>
  <r>
    <x v="1"/>
    <x v="31"/>
    <s v="Rochester"/>
    <n v="8.76"/>
  </r>
  <r>
    <x v="1"/>
    <x v="31"/>
    <s v="Rochester"/>
    <n v="15.42"/>
  </r>
  <r>
    <x v="1"/>
    <x v="31"/>
    <s v="Rochester"/>
    <n v="7.75"/>
  </r>
  <r>
    <x v="1"/>
    <x v="31"/>
    <s v="Rochester"/>
    <n v="4"/>
  </r>
  <r>
    <x v="1"/>
    <x v="31"/>
    <s v="Rockaway"/>
    <n v="1.25"/>
  </r>
  <r>
    <x v="1"/>
    <x v="31"/>
    <s v="Rome"/>
    <n v="6.75"/>
  </r>
  <r>
    <x v="1"/>
    <x v="31"/>
    <s v="Saratoga"/>
    <n v="10.1"/>
  </r>
  <r>
    <x v="1"/>
    <x v="31"/>
    <s v="Schenectady"/>
    <n v="4.87"/>
  </r>
  <r>
    <x v="1"/>
    <x v="31"/>
    <s v="Sea Cliff"/>
    <n v="0.18099999999999999"/>
  </r>
  <r>
    <x v="1"/>
    <x v="31"/>
    <s v="Sing Sing"/>
    <n v="3"/>
  </r>
  <r>
    <x v="1"/>
    <x v="31"/>
    <s v="Staten Island"/>
    <n v="38"/>
  </r>
  <r>
    <x v="1"/>
    <x v="31"/>
    <s v="Staten Island"/>
    <n v="28"/>
  </r>
  <r>
    <x v="1"/>
    <x v="31"/>
    <s v="Stillwater"/>
    <n v="4.82"/>
  </r>
  <r>
    <x v="1"/>
    <x v="31"/>
    <s v="Syracuse"/>
    <n v="55.48"/>
  </r>
  <r>
    <x v="1"/>
    <x v="31"/>
    <s v="Syracuse"/>
    <n v="7.46"/>
  </r>
  <r>
    <x v="1"/>
    <x v="31"/>
    <s v="Syracuse"/>
    <n v="15"/>
  </r>
  <r>
    <x v="1"/>
    <x v="31"/>
    <s v="Tonawanda"/>
    <n v="9.5"/>
  </r>
  <r>
    <x v="1"/>
    <x v="31"/>
    <s v="Tonawanda"/>
    <n v="8.99"/>
  </r>
  <r>
    <x v="1"/>
    <x v="31"/>
    <s v="Tonawanda"/>
    <n v="6"/>
  </r>
  <r>
    <x v="1"/>
    <x v="31"/>
    <s v="Troy"/>
    <n v="35"/>
  </r>
  <r>
    <x v="1"/>
    <x v="31"/>
    <s v="Utica"/>
    <n v="3.08"/>
  </r>
  <r>
    <x v="1"/>
    <x v="31"/>
    <s v="Watertown"/>
    <n v="6.25"/>
  </r>
  <r>
    <x v="1"/>
    <x v="31"/>
    <s v="Waverly"/>
    <n v="9"/>
  </r>
  <r>
    <x v="1"/>
    <x v="31"/>
    <s v="White Plains"/>
    <n v="10"/>
  </r>
  <r>
    <x v="1"/>
    <x v="31"/>
    <s v="Williamsville"/>
    <n v="4.58"/>
  </r>
  <r>
    <x v="1"/>
    <x v="31"/>
    <s v="Yonkers"/>
    <n v="11.21"/>
  </r>
  <r>
    <x v="1"/>
    <x v="31"/>
    <s v="Hornellsville"/>
    <n v="4.5"/>
  </r>
  <r>
    <x v="1"/>
    <x v="31"/>
    <s v="Gloversville"/>
    <n v="52"/>
  </r>
  <r>
    <x v="1"/>
    <x v="31"/>
    <s v="Gloversville"/>
    <n v="21.5"/>
  </r>
  <r>
    <x v="1"/>
    <x v="31"/>
    <s v="Camden"/>
    <n v="23.1"/>
  </r>
  <r>
    <x v="1"/>
    <x v="31"/>
    <s v="Niagara Falls"/>
    <n v="1.75"/>
  </r>
  <r>
    <x v="1"/>
    <x v="31"/>
    <s v="Plattsburgh"/>
    <n v="6.5"/>
  </r>
  <r>
    <x v="1"/>
    <x v="31"/>
    <s v="Troy"/>
    <n v="9"/>
  </r>
  <r>
    <x v="1"/>
    <x v="31"/>
    <s v="Utica"/>
    <n v="23"/>
  </r>
  <r>
    <x v="1"/>
    <x v="31"/>
    <s v="New York"/>
    <n v="217.43"/>
  </r>
  <r>
    <x v="1"/>
    <x v="32"/>
    <s v="Beatrice"/>
    <n v="7.5"/>
  </r>
  <r>
    <x v="1"/>
    <x v="32"/>
    <s v="Benson"/>
    <n v="2"/>
  </r>
  <r>
    <x v="1"/>
    <x v="32"/>
    <s v="Fremont"/>
    <n v="6.5"/>
  </r>
  <r>
    <x v="1"/>
    <x v="32"/>
    <s v="Grand Island"/>
    <n v="7"/>
  </r>
  <r>
    <x v="1"/>
    <x v="32"/>
    <s v="Lincoln"/>
    <n v="55"/>
  </r>
  <r>
    <x v="1"/>
    <x v="32"/>
    <s v="Nebraska City"/>
    <n v="7"/>
  </r>
  <r>
    <x v="1"/>
    <x v="32"/>
    <s v="Omaha"/>
    <n v="80"/>
  </r>
  <r>
    <x v="1"/>
    <x v="32"/>
    <s v="Omaha"/>
    <n v="25"/>
  </r>
  <r>
    <x v="1"/>
    <x v="32"/>
    <s v="Omaha"/>
    <n v="5.5"/>
  </r>
  <r>
    <x v="1"/>
    <x v="32"/>
    <s v="Omaha"/>
    <n v="1.5"/>
  </r>
  <r>
    <x v="1"/>
    <x v="32"/>
    <s v="Red Cloud"/>
    <n v="1.5"/>
  </r>
  <r>
    <x v="1"/>
    <x v="33"/>
    <s v="Akron"/>
    <n v="20"/>
  </r>
  <r>
    <x v="1"/>
    <x v="33"/>
    <s v="Akron"/>
    <n v="27"/>
  </r>
  <r>
    <x v="1"/>
    <x v="33"/>
    <s v="Alliance"/>
    <n v="6"/>
  </r>
  <r>
    <x v="1"/>
    <x v="33"/>
    <s v="Ashtabula"/>
    <n v="5"/>
  </r>
  <r>
    <x v="1"/>
    <x v="33"/>
    <s v="Bridgeport"/>
    <n v="11.25"/>
  </r>
  <r>
    <x v="1"/>
    <x v="33"/>
    <s v="Canton"/>
    <n v="19.5"/>
  </r>
  <r>
    <x v="1"/>
    <x v="33"/>
    <s v="Canton"/>
    <n v="2.5"/>
  </r>
  <r>
    <x v="1"/>
    <x v="33"/>
    <s v="Chillicothe"/>
    <n v="5"/>
  </r>
  <r>
    <x v="1"/>
    <x v="33"/>
    <s v="Cincinnati"/>
    <n v="22"/>
  </r>
  <r>
    <x v="1"/>
    <x v="33"/>
    <s v="Cincinnati"/>
    <n v="60"/>
  </r>
  <r>
    <x v="1"/>
    <x v="33"/>
    <s v="Cincinnati"/>
    <n v="201.34"/>
  </r>
  <r>
    <x v="1"/>
    <x v="33"/>
    <s v="Cincinnati"/>
    <n v="0.152"/>
  </r>
  <r>
    <x v="1"/>
    <x v="33"/>
    <s v="Cleveland"/>
    <n v="30"/>
  </r>
  <r>
    <x v="1"/>
    <x v="33"/>
    <s v="Cleveland"/>
    <n v="40"/>
  </r>
  <r>
    <x v="1"/>
    <x v="33"/>
    <s v="Cleveland"/>
    <n v="15"/>
  </r>
  <r>
    <x v="1"/>
    <x v="33"/>
    <s v="Cleveland"/>
    <n v="84"/>
  </r>
  <r>
    <x v="1"/>
    <x v="33"/>
    <s v="Cleveland"/>
    <n v="120"/>
  </r>
  <r>
    <x v="1"/>
    <x v="33"/>
    <s v="Cleveland"/>
    <n v="18.87"/>
  </r>
  <r>
    <x v="1"/>
    <x v="33"/>
    <s v="Cleveland"/>
    <n v="22"/>
  </r>
  <r>
    <x v="1"/>
    <x v="33"/>
    <s v="Cleveland"/>
    <n v="2"/>
  </r>
  <r>
    <x v="1"/>
    <x v="33"/>
    <s v="Columbus"/>
    <n v="64.17"/>
  </r>
  <r>
    <x v="1"/>
    <x v="33"/>
    <s v="Columbus"/>
    <n v="13"/>
  </r>
  <r>
    <x v="1"/>
    <x v="33"/>
    <s v="Columbus"/>
    <n v="35"/>
  </r>
  <r>
    <x v="1"/>
    <x v="33"/>
    <s v="Columbus"/>
    <n v="5"/>
  </r>
  <r>
    <x v="1"/>
    <x v="33"/>
    <s v="Dayton"/>
    <n v="26"/>
  </r>
  <r>
    <x v="1"/>
    <x v="33"/>
    <s v="Dayton"/>
    <n v="15"/>
  </r>
  <r>
    <x v="1"/>
    <x v="33"/>
    <s v="Dayton"/>
    <n v="8"/>
  </r>
  <r>
    <x v="1"/>
    <x v="33"/>
    <s v="Dayton"/>
    <n v="22"/>
  </r>
  <r>
    <x v="1"/>
    <x v="33"/>
    <s v="Defiance"/>
    <n v="3.5"/>
  </r>
  <r>
    <x v="1"/>
    <x v="33"/>
    <s v="Delaware"/>
    <n v="6"/>
  </r>
  <r>
    <x v="1"/>
    <x v="33"/>
    <s v="Dennison"/>
    <n v="2"/>
  </r>
  <r>
    <x v="1"/>
    <x v="33"/>
    <s v="East Liverpool"/>
    <n v="8.5"/>
  </r>
  <r>
    <x v="1"/>
    <x v="33"/>
    <s v="Findlay"/>
    <n v="9.5"/>
  </r>
  <r>
    <x v="1"/>
    <x v="33"/>
    <s v="Fremont"/>
    <n v="1.5"/>
  </r>
  <r>
    <x v="1"/>
    <x v="33"/>
    <s v="Gallipolis"/>
    <n v="5"/>
  </r>
  <r>
    <x v="1"/>
    <x v="33"/>
    <s v="Hamilton"/>
    <n v="9"/>
  </r>
  <r>
    <x v="1"/>
    <x v="33"/>
    <s v="Hamilton"/>
    <n v="26"/>
  </r>
  <r>
    <x v="1"/>
    <x v="33"/>
    <s v="Lancaster"/>
    <n v="3.52"/>
  </r>
  <r>
    <x v="1"/>
    <x v="33"/>
    <s v="Lima"/>
    <n v="8"/>
  </r>
  <r>
    <x v="1"/>
    <x v="33"/>
    <s v="Lorain"/>
    <n v="11.5"/>
  </r>
  <r>
    <x v="1"/>
    <x v="33"/>
    <s v="Mansfield"/>
    <n v="8.3000000000000007"/>
  </r>
  <r>
    <x v="1"/>
    <x v="33"/>
    <s v="Marietta"/>
    <n v="5"/>
  </r>
  <r>
    <x v="1"/>
    <x v="33"/>
    <s v="Marion"/>
    <n v="4"/>
  </r>
  <r>
    <x v="1"/>
    <x v="33"/>
    <s v="Middletown"/>
    <n v="2"/>
  </r>
  <r>
    <x v="1"/>
    <x v="33"/>
    <s v="Mount Vernon"/>
    <n v="4"/>
  </r>
  <r>
    <x v="1"/>
    <x v="33"/>
    <s v="Newark"/>
    <n v="13"/>
  </r>
  <r>
    <x v="1"/>
    <x v="33"/>
    <s v="New Philadelphia"/>
    <n v="5"/>
  </r>
  <r>
    <x v="1"/>
    <x v="33"/>
    <s v="New Philadelphia"/>
    <n v="12"/>
  </r>
  <r>
    <x v="1"/>
    <x v="33"/>
    <s v="Niles"/>
    <n v="4.75"/>
  </r>
  <r>
    <x v="1"/>
    <x v="33"/>
    <s v="Piqua"/>
    <n v="16"/>
  </r>
  <r>
    <x v="1"/>
    <x v="33"/>
    <s v="Portsmouth"/>
    <n v="5"/>
  </r>
  <r>
    <x v="1"/>
    <x v="33"/>
    <s v="Put-in-Bay"/>
    <n v="2"/>
  </r>
  <r>
    <x v="1"/>
    <x v="33"/>
    <s v="Salem"/>
    <n v="3.5"/>
  </r>
  <r>
    <x v="1"/>
    <x v="33"/>
    <s v="Sandusky"/>
    <n v="9"/>
  </r>
  <r>
    <x v="1"/>
    <x v="33"/>
    <s v="Sandusky"/>
    <n v="6.25"/>
  </r>
  <r>
    <x v="1"/>
    <x v="33"/>
    <s v="Sandusky"/>
    <n v="18"/>
  </r>
  <r>
    <x v="1"/>
    <x v="33"/>
    <s v="Springfield"/>
    <n v="25"/>
  </r>
  <r>
    <x v="1"/>
    <x v="33"/>
    <s v="Steubenville"/>
    <n v="2.5"/>
  </r>
  <r>
    <x v="1"/>
    <x v="33"/>
    <s v="Tiffin"/>
    <n v="18"/>
  </r>
  <r>
    <x v="1"/>
    <x v="33"/>
    <s v="Tiffin"/>
    <n v="5"/>
  </r>
  <r>
    <x v="1"/>
    <x v="33"/>
    <s v="Toledo"/>
    <n v="4"/>
  </r>
  <r>
    <x v="1"/>
    <x v="33"/>
    <s v="Toledo"/>
    <n v="16"/>
  </r>
  <r>
    <x v="1"/>
    <x v="33"/>
    <s v="Toledo"/>
    <n v="13"/>
  </r>
  <r>
    <x v="1"/>
    <x v="33"/>
    <s v="Warren"/>
    <n v="7.5"/>
  </r>
  <r>
    <x v="1"/>
    <x v="33"/>
    <s v="Youngstown"/>
    <n v="24.75"/>
  </r>
  <r>
    <x v="1"/>
    <x v="33"/>
    <s v="Youngstown"/>
    <n v="3.5"/>
  </r>
  <r>
    <x v="1"/>
    <x v="33"/>
    <s v="Youngstown"/>
    <n v="2.5"/>
  </r>
  <r>
    <x v="1"/>
    <x v="33"/>
    <s v="Zanesville"/>
    <n v="10"/>
  </r>
  <r>
    <x v="1"/>
    <x v="34"/>
    <s v="Belleville"/>
    <n v="2"/>
  </r>
  <r>
    <x v="1"/>
    <x v="34"/>
    <s v="Galt"/>
    <n v="11"/>
  </r>
  <r>
    <x v="1"/>
    <x v="34"/>
    <s v="Hamilton"/>
    <n v="22"/>
  </r>
  <r>
    <x v="1"/>
    <x v="34"/>
    <s v="Hamilton"/>
    <n v="14"/>
  </r>
  <r>
    <x v="1"/>
    <x v="34"/>
    <s v="Hamilton"/>
    <n v="23"/>
  </r>
  <r>
    <x v="1"/>
    <x v="34"/>
    <s v="Hamilton"/>
    <n v="11"/>
  </r>
  <r>
    <x v="1"/>
    <x v="34"/>
    <s v="Kingston"/>
    <n v="12"/>
  </r>
  <r>
    <x v="1"/>
    <x v="34"/>
    <s v="Niagara Falls"/>
    <n v="4"/>
  </r>
  <r>
    <x v="1"/>
    <x v="34"/>
    <s v="Niagara Falls"/>
    <n v="28"/>
  </r>
  <r>
    <x v="1"/>
    <x v="34"/>
    <s v="Oshawa"/>
    <n v="7.75"/>
  </r>
  <r>
    <x v="1"/>
    <x v="34"/>
    <s v="Ottawa"/>
    <n v="30"/>
  </r>
  <r>
    <x v="1"/>
    <x v="34"/>
    <s v="Peterborough"/>
    <n v="4"/>
  </r>
  <r>
    <x v="1"/>
    <x v="34"/>
    <s v="Port Arthur"/>
    <n v="8"/>
  </r>
  <r>
    <x v="1"/>
    <x v="34"/>
    <s v="St Catherines"/>
    <n v="9.5"/>
  </r>
  <r>
    <x v="1"/>
    <x v="34"/>
    <s v="Sarnia"/>
    <n v="4.5"/>
  </r>
  <r>
    <x v="1"/>
    <x v="34"/>
    <s v="Toronto"/>
    <n v="91"/>
  </r>
  <r>
    <x v="1"/>
    <x v="34"/>
    <s v="Toronto"/>
    <n v="6"/>
  </r>
  <r>
    <x v="1"/>
    <x v="34"/>
    <s v="Toronto"/>
    <n v="5"/>
  </r>
  <r>
    <x v="1"/>
    <x v="34"/>
    <s v="Toronto Junction"/>
    <n v="9"/>
  </r>
  <r>
    <x v="1"/>
    <x v="34"/>
    <s v="Toronto Junction"/>
    <n v="3.5"/>
  </r>
  <r>
    <x v="1"/>
    <x v="34"/>
    <s v="Windsor"/>
    <n v="13"/>
  </r>
  <r>
    <x v="1"/>
    <x v="34"/>
    <s v="Cornwall"/>
    <n v="7"/>
  </r>
  <r>
    <x v="1"/>
    <x v="35"/>
    <s v="Albany"/>
    <n v="3"/>
  </r>
  <r>
    <x v="1"/>
    <x v="35"/>
    <s v="Astoria"/>
    <n v="3"/>
  </r>
  <r>
    <x v="1"/>
    <x v="35"/>
    <s v="Baker City"/>
    <n v="2.5"/>
  </r>
  <r>
    <x v="1"/>
    <x v="35"/>
    <s v="Corvallis"/>
    <n v="2"/>
  </r>
  <r>
    <x v="1"/>
    <x v="35"/>
    <s v="Portland"/>
    <n v="32"/>
  </r>
  <r>
    <x v="1"/>
    <x v="35"/>
    <s v="Portland"/>
    <n v="57.75"/>
  </r>
  <r>
    <x v="1"/>
    <x v="35"/>
    <s v="Portland"/>
    <n v="22"/>
  </r>
  <r>
    <x v="1"/>
    <x v="35"/>
    <s v="Portland"/>
    <n v="7.5"/>
  </r>
  <r>
    <x v="1"/>
    <x v="35"/>
    <s v="Portland"/>
    <n v="6.5"/>
  </r>
  <r>
    <x v="1"/>
    <x v="35"/>
    <s v="Portland"/>
    <n v="2.6"/>
  </r>
  <r>
    <x v="1"/>
    <x v="35"/>
    <s v="Salem"/>
    <n v="42"/>
  </r>
  <r>
    <x v="1"/>
    <x v="35"/>
    <s v="Eugene"/>
    <n v="2"/>
  </r>
  <r>
    <x v="1"/>
    <x v="36"/>
    <s v="Philadelphia"/>
    <n v="448.95"/>
  </r>
  <r>
    <x v="1"/>
    <x v="36"/>
    <s v="Philadelphia"/>
    <n v="3.5"/>
  </r>
  <r>
    <x v="1"/>
    <x v="36"/>
    <s v="Allentown"/>
    <n v="53"/>
  </r>
  <r>
    <x v="1"/>
    <x v="36"/>
    <s v="Allentown"/>
    <n v="5"/>
  </r>
  <r>
    <x v="1"/>
    <x v="36"/>
    <s v="Altoona"/>
    <n v="6.5"/>
  </r>
  <r>
    <x v="1"/>
    <x v="36"/>
    <s v="Beaver Falls"/>
    <n v="13"/>
  </r>
  <r>
    <x v="1"/>
    <x v="36"/>
    <s v="Beaver Falls"/>
    <n v="1.75"/>
  </r>
  <r>
    <x v="1"/>
    <x v="36"/>
    <s v="Beaver Falls"/>
    <n v="1.3"/>
  </r>
  <r>
    <x v="1"/>
    <x v="36"/>
    <s v="Braddock"/>
    <n v="5.25"/>
  </r>
  <r>
    <x v="1"/>
    <x v="36"/>
    <s v="Bradford"/>
    <n v="1.5"/>
  </r>
  <r>
    <x v="1"/>
    <x v="36"/>
    <s v="Bradford"/>
    <n v="4.1900000000000004"/>
  </r>
  <r>
    <x v="1"/>
    <x v="36"/>
    <s v="Carbondale"/>
    <n v="32.75"/>
  </r>
  <r>
    <x v="1"/>
    <x v="36"/>
    <s v="Chester"/>
    <n v="29"/>
  </r>
  <r>
    <x v="1"/>
    <x v="36"/>
    <s v="Connellsville"/>
    <n v="5.25"/>
  </r>
  <r>
    <x v="1"/>
    <x v="36"/>
    <s v="Connellsville"/>
    <n v="2.4"/>
  </r>
  <r>
    <x v="1"/>
    <x v="36"/>
    <s v="Du Bois"/>
    <n v="4"/>
  </r>
  <r>
    <x v="1"/>
    <x v="36"/>
    <s v="Easton"/>
    <n v="26"/>
  </r>
  <r>
    <x v="1"/>
    <x v="36"/>
    <s v="Easton"/>
    <n v="2.38"/>
  </r>
  <r>
    <x v="1"/>
    <x v="36"/>
    <s v="Erie"/>
    <n v="25"/>
  </r>
  <r>
    <x v="1"/>
    <x v="36"/>
    <s v="Franklin"/>
    <n v="4"/>
  </r>
  <r>
    <x v="1"/>
    <x v="36"/>
    <s v="Gettysburg"/>
    <n v="9.5"/>
  </r>
  <r>
    <x v="1"/>
    <x v="36"/>
    <s v="Greensburg"/>
    <n v="10.5"/>
  </r>
  <r>
    <x v="1"/>
    <x v="36"/>
    <s v="Greensburg"/>
    <n v="2.5"/>
  </r>
  <r>
    <x v="1"/>
    <x v="36"/>
    <s v="Greensburg"/>
    <n v="9"/>
  </r>
  <r>
    <x v="1"/>
    <x v="36"/>
    <s v="Hanover"/>
    <n v="3.25"/>
  </r>
  <r>
    <x v="1"/>
    <x v="36"/>
    <s v="Harrisburg"/>
    <n v="45"/>
  </r>
  <r>
    <x v="1"/>
    <x v="36"/>
    <s v="Harrisburg"/>
    <n v="9"/>
  </r>
  <r>
    <x v="1"/>
    <x v="36"/>
    <s v="Harrisburg"/>
    <n v="10"/>
  </r>
  <r>
    <x v="1"/>
    <x v="36"/>
    <s v="Hazleton"/>
    <n v="20"/>
  </r>
  <r>
    <x v="1"/>
    <x v="36"/>
    <s v="Homestead"/>
    <n v="4"/>
  </r>
  <r>
    <x v="1"/>
    <x v="36"/>
    <s v="Lancaster"/>
    <n v="50"/>
  </r>
  <r>
    <x v="1"/>
    <x v="36"/>
    <s v="Langhorne"/>
    <n v="8.75"/>
  </r>
  <r>
    <x v="1"/>
    <x v="36"/>
    <s v="Lansford"/>
    <n v="10.17"/>
  </r>
  <r>
    <x v="1"/>
    <x v="36"/>
    <s v="Lebanon"/>
    <n v="20"/>
  </r>
  <r>
    <x v="1"/>
    <x v="36"/>
    <s v="Lebanon"/>
    <n v="6"/>
  </r>
  <r>
    <x v="1"/>
    <x v="36"/>
    <s v="Lewisburg"/>
    <n v="12.5"/>
  </r>
  <r>
    <x v="1"/>
    <x v="36"/>
    <s v="Lock Haven"/>
    <n v="6.5"/>
  </r>
  <r>
    <x v="1"/>
    <x v="36"/>
    <s v="McKeesport"/>
    <n v="14.4"/>
  </r>
  <r>
    <x v="1"/>
    <x v="36"/>
    <s v="McKeesport"/>
    <n v="4.25"/>
  </r>
  <r>
    <x v="1"/>
    <x v="36"/>
    <s v="Mahanoy City"/>
    <n v="6"/>
  </r>
  <r>
    <x v="1"/>
    <x v="36"/>
    <s v="Mauch Chunk"/>
    <n v="4.75"/>
  </r>
  <r>
    <x v="1"/>
    <x v="36"/>
    <s v="Meadville"/>
    <n v="11.5"/>
  </r>
  <r>
    <x v="1"/>
    <x v="36"/>
    <s v="Monongahela City"/>
    <n v="1.5"/>
  </r>
  <r>
    <x v="1"/>
    <x v="36"/>
    <s v="Nanticoke"/>
    <n v="5.5"/>
  </r>
  <r>
    <x v="1"/>
    <x v="36"/>
    <s v="New Castle"/>
    <n v="19"/>
  </r>
  <r>
    <x v="1"/>
    <x v="36"/>
    <s v="Norristown"/>
    <n v="22"/>
  </r>
  <r>
    <x v="1"/>
    <x v="36"/>
    <s v="Norristown"/>
    <n v="4.25"/>
  </r>
  <r>
    <x v="1"/>
    <x v="36"/>
    <s v="Norristown"/>
    <n v="6.25"/>
  </r>
  <r>
    <x v="1"/>
    <x v="36"/>
    <s v="Norristown"/>
    <n v="1.5"/>
  </r>
  <r>
    <x v="1"/>
    <x v="36"/>
    <s v="Norristown"/>
    <n v="5.5"/>
  </r>
  <r>
    <x v="1"/>
    <x v="36"/>
    <s v="Oil City"/>
    <n v="4.5"/>
  </r>
  <r>
    <x v="1"/>
    <x v="36"/>
    <s v="Patterson Heights"/>
    <n v="0.45"/>
  </r>
  <r>
    <x v="1"/>
    <x v="36"/>
    <s v="Philadelphia"/>
    <n v="9"/>
  </r>
  <r>
    <x v="1"/>
    <x v="36"/>
    <s v="Philadelphia"/>
    <n v="10"/>
  </r>
  <r>
    <x v="1"/>
    <x v="36"/>
    <s v="Philadelphia"/>
    <n v="17"/>
  </r>
  <r>
    <x v="1"/>
    <x v="36"/>
    <s v="Philadelphia"/>
    <n v="9"/>
  </r>
  <r>
    <x v="1"/>
    <x v="36"/>
    <s v="Philadelphia"/>
    <n v="12.3"/>
  </r>
  <r>
    <x v="1"/>
    <x v="36"/>
    <s v="Philadelphia"/>
    <n v="16.600000000000001"/>
  </r>
  <r>
    <x v="1"/>
    <x v="36"/>
    <s v="Pittsburgh"/>
    <n v="91"/>
  </r>
  <r>
    <x v="1"/>
    <x v="36"/>
    <s v="Pittsburgh"/>
    <n v="120"/>
  </r>
  <r>
    <x v="1"/>
    <x v="36"/>
    <s v="Pittsburgh"/>
    <n v="91"/>
  </r>
  <r>
    <x v="1"/>
    <x v="36"/>
    <s v="Pittsburgh"/>
    <n v="2"/>
  </r>
  <r>
    <x v="1"/>
    <x v="36"/>
    <s v="Pittsburgh"/>
    <n v="28"/>
  </r>
  <r>
    <x v="1"/>
    <x v="36"/>
    <s v="Pittsburgh"/>
    <n v="17"/>
  </r>
  <r>
    <x v="1"/>
    <x v="36"/>
    <s v="Pittsburgh"/>
    <n v="9.5"/>
  </r>
  <r>
    <x v="1"/>
    <x v="36"/>
    <s v="Pittsburgh"/>
    <n v="90"/>
  </r>
  <r>
    <x v="1"/>
    <x v="36"/>
    <s v="Pittsburgh"/>
    <n v="16"/>
  </r>
  <r>
    <x v="1"/>
    <x v="36"/>
    <s v="Pittsburgh"/>
    <n v="6"/>
  </r>
  <r>
    <x v="1"/>
    <x v="36"/>
    <s v="Pittsburgh"/>
    <n v="9"/>
  </r>
  <r>
    <x v="1"/>
    <x v="36"/>
    <s v="Pittsburgh"/>
    <n v="117.13"/>
  </r>
  <r>
    <x v="1"/>
    <x v="36"/>
    <s v="Point Pleasant"/>
    <n v="4"/>
  </r>
  <r>
    <x v="1"/>
    <x v="36"/>
    <s v="Pottstown"/>
    <n v="6"/>
  </r>
  <r>
    <x v="1"/>
    <x v="36"/>
    <s v="Pottstown"/>
    <n v="4.0999999999999996"/>
  </r>
  <r>
    <x v="1"/>
    <x v="36"/>
    <s v="Pottsville"/>
    <n v="28"/>
  </r>
  <r>
    <x v="1"/>
    <x v="36"/>
    <s v="Pottsville"/>
    <n v="5.5"/>
  </r>
  <r>
    <x v="1"/>
    <x v="36"/>
    <s v="Pottsville"/>
    <n v="4"/>
  </r>
  <r>
    <x v="1"/>
    <x v="36"/>
    <s v="Punxsutawney"/>
    <n v="3"/>
  </r>
  <r>
    <x v="1"/>
    <x v="36"/>
    <s v="Quakertown"/>
    <n v="16.5"/>
  </r>
  <r>
    <x v="1"/>
    <x v="36"/>
    <s v="Reading"/>
    <n v="7"/>
  </r>
  <r>
    <x v="1"/>
    <x v="36"/>
    <s v="Reading"/>
    <n v="7"/>
  </r>
  <r>
    <x v="1"/>
    <x v="36"/>
    <s v="Reading"/>
    <n v="48"/>
  </r>
  <r>
    <x v="1"/>
    <x v="36"/>
    <s v="Rochester"/>
    <n v="3.7"/>
  </r>
  <r>
    <x v="1"/>
    <x v="36"/>
    <s v="Scranton"/>
    <n v="33.5"/>
  </r>
  <r>
    <x v="1"/>
    <x v="36"/>
    <s v="Scranton"/>
    <n v="12"/>
  </r>
  <r>
    <x v="1"/>
    <x v="36"/>
    <s v="Shamokin"/>
    <n v="3.5"/>
  </r>
  <r>
    <x v="1"/>
    <x v="36"/>
    <s v="Shamokin"/>
    <n v="16"/>
  </r>
  <r>
    <x v="1"/>
    <x v="36"/>
    <s v="Sharon"/>
    <n v="4.5"/>
  </r>
  <r>
    <x v="1"/>
    <x v="36"/>
    <s v="Stroudsburg"/>
    <n v="2"/>
  </r>
  <r>
    <x v="1"/>
    <x v="36"/>
    <s v="Sunbury"/>
    <n v="3.9"/>
  </r>
  <r>
    <x v="1"/>
    <x v="36"/>
    <s v="Tarentum"/>
    <n v="4.4400000000000004"/>
  </r>
  <r>
    <x v="1"/>
    <x v="36"/>
    <s v="Titusville"/>
    <n v="7"/>
  </r>
  <r>
    <x v="1"/>
    <x v="36"/>
    <s v="Warren"/>
    <n v="7"/>
  </r>
  <r>
    <x v="1"/>
    <x v="36"/>
    <s v="Williamsport"/>
    <n v="8"/>
  </r>
  <r>
    <x v="1"/>
    <x v="36"/>
    <s v="Williamsport"/>
    <n v="2.5"/>
  </r>
  <r>
    <x v="1"/>
    <x v="36"/>
    <s v="Williamsport"/>
    <n v="1.8"/>
  </r>
  <r>
    <x v="1"/>
    <x v="36"/>
    <s v="Williamsport"/>
    <n v="3.6"/>
  </r>
  <r>
    <x v="1"/>
    <x v="36"/>
    <s v="York"/>
    <n v="4"/>
  </r>
  <r>
    <x v="1"/>
    <x v="36"/>
    <s v="Girardsville"/>
    <n v="22.5"/>
  </r>
  <r>
    <x v="1"/>
    <x v="36"/>
    <s v="Altoona"/>
    <n v="18.7"/>
  </r>
  <r>
    <x v="1"/>
    <x v="36"/>
    <s v="Uniontown"/>
    <n v="3.5"/>
  </r>
  <r>
    <x v="1"/>
    <x v="36"/>
    <s v="Wilkesbarre"/>
    <n v="65"/>
  </r>
  <r>
    <x v="1"/>
    <x v="36"/>
    <s v="Wilkesbarre"/>
    <n v="12"/>
  </r>
  <r>
    <x v="1"/>
    <x v="36"/>
    <s v="Bradford"/>
    <n v="21"/>
  </r>
  <r>
    <x v="1"/>
    <x v="36"/>
    <s v="Johnstown"/>
    <n v="19"/>
  </r>
  <r>
    <x v="1"/>
    <x v="36"/>
    <s v="West Chester"/>
    <n v="7"/>
  </r>
  <r>
    <x v="1"/>
    <x v="36"/>
    <s v="Burlington"/>
    <n v="10"/>
  </r>
  <r>
    <x v="1"/>
    <x v="37"/>
    <s v="Hull"/>
    <n v="24.5"/>
  </r>
  <r>
    <x v="1"/>
    <x v="37"/>
    <s v="London"/>
    <n v="28"/>
  </r>
  <r>
    <x v="1"/>
    <x v="37"/>
    <s v="Montreal"/>
    <n v="13"/>
  </r>
  <r>
    <x v="1"/>
    <x v="37"/>
    <s v="Sherbiooke"/>
    <n v="7"/>
  </r>
  <r>
    <x v="1"/>
    <x v="38"/>
    <s v="Newport"/>
    <n v="4.17"/>
  </r>
  <r>
    <x v="1"/>
    <x v="38"/>
    <s v="Providence"/>
    <n v="105.512"/>
  </r>
  <r>
    <x v="1"/>
    <x v="38"/>
    <s v="Providence"/>
    <n v="19.72"/>
  </r>
  <r>
    <x v="1"/>
    <x v="38"/>
    <s v="Providence"/>
    <n v="7.3"/>
  </r>
  <r>
    <x v="1"/>
    <x v="38"/>
    <s v="Westerly"/>
    <n v="6"/>
  </r>
  <r>
    <x v="1"/>
    <x v="38"/>
    <s v="Woonsocket"/>
    <n v="15"/>
  </r>
  <r>
    <x v="1"/>
    <x v="39"/>
    <s v="Charleston"/>
    <n v="30"/>
  </r>
  <r>
    <x v="1"/>
    <x v="39"/>
    <s v="Charleston"/>
    <n v="2.25"/>
  </r>
  <r>
    <x v="1"/>
    <x v="39"/>
    <s v="Charleston"/>
    <n v="4"/>
  </r>
  <r>
    <x v="1"/>
    <x v="39"/>
    <s v="Greenville"/>
    <n v="1.25"/>
  </r>
  <r>
    <x v="1"/>
    <x v="39"/>
    <s v="Orangeburg"/>
    <n v="3"/>
  </r>
  <r>
    <x v="1"/>
    <x v="40"/>
    <s v="Pierre"/>
    <n v="4.0999999999999996"/>
  </r>
  <r>
    <x v="1"/>
    <x v="40"/>
    <s v="Rapid City"/>
    <n v="2"/>
  </r>
  <r>
    <x v="1"/>
    <x v="40"/>
    <s v="Sioux Falls"/>
    <n v="7.75"/>
  </r>
  <r>
    <x v="1"/>
    <x v="40"/>
    <s v="Watertown"/>
    <n v="6.5"/>
  </r>
  <r>
    <x v="1"/>
    <x v="40"/>
    <s v="Sioux Falls"/>
    <n v="9"/>
  </r>
  <r>
    <x v="1"/>
    <x v="41"/>
    <s v="Bristol"/>
    <n v="7"/>
  </r>
  <r>
    <x v="1"/>
    <x v="41"/>
    <s v="Chattanooga"/>
    <n v="33"/>
  </r>
  <r>
    <x v="1"/>
    <x v="41"/>
    <s v="Chattanooga"/>
    <n v="15"/>
  </r>
  <r>
    <x v="1"/>
    <x v="41"/>
    <s v="Chattanooga"/>
    <n v="10"/>
  </r>
  <r>
    <x v="1"/>
    <x v="41"/>
    <s v="Chattanooga"/>
    <n v="4"/>
  </r>
  <r>
    <x v="1"/>
    <x v="41"/>
    <s v="Chattanooga"/>
    <n v="3.75"/>
  </r>
  <r>
    <x v="1"/>
    <x v="41"/>
    <s v="Chattanooga"/>
    <n v="15"/>
  </r>
  <r>
    <x v="1"/>
    <x v="41"/>
    <s v="Clarksville"/>
    <n v="5.5"/>
  </r>
  <r>
    <x v="1"/>
    <x v="41"/>
    <s v="Jackson"/>
    <n v="8"/>
  </r>
  <r>
    <x v="1"/>
    <x v="41"/>
    <s v="Johnson City"/>
    <n v="4"/>
  </r>
  <r>
    <x v="1"/>
    <x v="41"/>
    <s v="Knoxville"/>
    <n v="19"/>
  </r>
  <r>
    <x v="1"/>
    <x v="41"/>
    <s v="Knoxville"/>
    <n v="5"/>
  </r>
  <r>
    <x v="1"/>
    <x v="41"/>
    <s v="Knoxville"/>
    <n v="5.5"/>
  </r>
  <r>
    <x v="1"/>
    <x v="41"/>
    <s v="Memphis"/>
    <n v="69"/>
  </r>
  <r>
    <x v="1"/>
    <x v="41"/>
    <s v="Nashville"/>
    <n v="49"/>
  </r>
  <r>
    <x v="1"/>
    <x v="41"/>
    <s v="Nashville"/>
    <n v="10.5"/>
  </r>
  <r>
    <x v="1"/>
    <x v="41"/>
    <s v="Nashville"/>
    <n v="7.5"/>
  </r>
  <r>
    <x v="1"/>
    <x v="41"/>
    <s v="Deptford"/>
    <n v="2.5"/>
  </r>
  <r>
    <x v="1"/>
    <x v="42"/>
    <s v="Austin"/>
    <n v="13.5"/>
  </r>
  <r>
    <x v="1"/>
    <x v="42"/>
    <s v="Corpus Christi"/>
    <n v="6.25"/>
  </r>
  <r>
    <x v="1"/>
    <x v="42"/>
    <s v="Dallas"/>
    <n v="36"/>
  </r>
  <r>
    <x v="1"/>
    <x v="42"/>
    <s v="Dallas"/>
    <n v="11"/>
  </r>
  <r>
    <x v="1"/>
    <x v="42"/>
    <s v="Dallas"/>
    <n v="13"/>
  </r>
  <r>
    <x v="1"/>
    <x v="42"/>
    <s v="Dallas"/>
    <n v="4"/>
  </r>
  <r>
    <x v="1"/>
    <x v="42"/>
    <s v="Denison"/>
    <n v="2"/>
  </r>
  <r>
    <x v="1"/>
    <x v="42"/>
    <s v="El Paso"/>
    <n v="3.5"/>
  </r>
  <r>
    <x v="1"/>
    <x v="42"/>
    <s v="El Paso"/>
    <n v="4"/>
  </r>
  <r>
    <x v="1"/>
    <x v="42"/>
    <s v="Fort Worth"/>
    <n v="12"/>
  </r>
  <r>
    <x v="1"/>
    <x v="42"/>
    <s v="Fort Worth"/>
    <n v="7.5"/>
  </r>
  <r>
    <x v="1"/>
    <x v="42"/>
    <s v="Fort Worth"/>
    <n v="12"/>
  </r>
  <r>
    <x v="1"/>
    <x v="42"/>
    <s v="Gainesville"/>
    <n v="3.5"/>
  </r>
  <r>
    <x v="1"/>
    <x v="42"/>
    <s v="Galveston"/>
    <n v="35.9"/>
  </r>
  <r>
    <x v="1"/>
    <x v="42"/>
    <s v="Houston"/>
    <n v="36"/>
  </r>
  <r>
    <x v="1"/>
    <x v="42"/>
    <s v="Laredo"/>
    <n v="3.88"/>
  </r>
  <r>
    <x v="1"/>
    <x v="42"/>
    <s v="Laredo"/>
    <n v="2"/>
  </r>
  <r>
    <x v="1"/>
    <x v="42"/>
    <s v="Longview"/>
    <n v="1"/>
  </r>
  <r>
    <x v="1"/>
    <x v="42"/>
    <s v="Paris"/>
    <n v="4.5"/>
  </r>
  <r>
    <x v="1"/>
    <x v="42"/>
    <s v="San Antonio"/>
    <n v="34"/>
  </r>
  <r>
    <x v="1"/>
    <x v="42"/>
    <s v="San Antonio"/>
    <n v="10"/>
  </r>
  <r>
    <x v="1"/>
    <x v="42"/>
    <s v="San Antonio"/>
    <n v="5.5"/>
  </r>
  <r>
    <x v="1"/>
    <x v="42"/>
    <s v="San Antonio"/>
    <n v="5.8"/>
  </r>
  <r>
    <x v="1"/>
    <x v="42"/>
    <s v="San Antonio"/>
    <n v="5.5"/>
  </r>
  <r>
    <x v="1"/>
    <x v="42"/>
    <s v="Sherman"/>
    <n v="4"/>
  </r>
  <r>
    <x v="1"/>
    <x v="42"/>
    <s v="Sherman"/>
    <n v="4.5"/>
  </r>
  <r>
    <x v="1"/>
    <x v="42"/>
    <s v="Waco"/>
    <n v="18.899999999999999"/>
  </r>
  <r>
    <x v="1"/>
    <x v="42"/>
    <s v="Waxahachie"/>
    <n v="3.5"/>
  </r>
  <r>
    <x v="1"/>
    <x v="42"/>
    <s v="Weatherford"/>
    <n v="4"/>
  </r>
  <r>
    <x v="1"/>
    <x v="43"/>
    <s v="Ogden City"/>
    <n v="12"/>
  </r>
  <r>
    <x v="1"/>
    <x v="43"/>
    <s v="Ogden City"/>
    <n v="10"/>
  </r>
  <r>
    <x v="1"/>
    <x v="43"/>
    <s v="Salt Lake City"/>
    <n v="12"/>
  </r>
  <r>
    <x v="1"/>
    <x v="43"/>
    <s v="Salt Lake City"/>
    <n v="33.82"/>
  </r>
  <r>
    <x v="1"/>
    <x v="43"/>
    <s v="Salt Lake City"/>
    <n v="14"/>
  </r>
  <r>
    <x v="1"/>
    <x v="44"/>
    <s v="Alexandria"/>
    <n v="25.84"/>
  </r>
  <r>
    <x v="1"/>
    <x v="44"/>
    <s v="Berkley"/>
    <n v="2.25"/>
  </r>
  <r>
    <x v="1"/>
    <x v="44"/>
    <s v="Charlottesville"/>
    <n v="3.5"/>
  </r>
  <r>
    <x v="1"/>
    <x v="44"/>
    <s v="Danville"/>
    <n v="3.2"/>
  </r>
  <r>
    <x v="1"/>
    <x v="44"/>
    <s v="Lynchburg"/>
    <n v="5.5"/>
  </r>
  <r>
    <x v="1"/>
    <x v="44"/>
    <s v="Lynchburg"/>
    <n v="5.5"/>
  </r>
  <r>
    <x v="1"/>
    <x v="44"/>
    <s v="Norfolk"/>
    <n v="20"/>
  </r>
  <r>
    <x v="1"/>
    <x v="44"/>
    <s v="Norfolk"/>
    <n v="12"/>
  </r>
  <r>
    <x v="1"/>
    <x v="44"/>
    <s v="Norfolk"/>
    <n v="8"/>
  </r>
  <r>
    <x v="1"/>
    <x v="44"/>
    <s v="Petersburg"/>
    <n v="3.25"/>
  </r>
  <r>
    <x v="1"/>
    <x v="44"/>
    <s v="Petersburg"/>
    <n v="3.5"/>
  </r>
  <r>
    <x v="1"/>
    <x v="44"/>
    <s v="Radford"/>
    <n v="3"/>
  </r>
  <r>
    <x v="1"/>
    <x v="44"/>
    <s v="Richmond"/>
    <n v="50"/>
  </r>
  <r>
    <x v="1"/>
    <x v="44"/>
    <s v="Richmond"/>
    <n v="16.5"/>
  </r>
  <r>
    <x v="1"/>
    <x v="44"/>
    <s v="Roanoke"/>
    <n v="19"/>
  </r>
  <r>
    <x v="1"/>
    <x v="44"/>
    <s v="Staunton"/>
    <n v="8"/>
  </r>
  <r>
    <x v="1"/>
    <x v="44"/>
    <s v="Hampton"/>
    <n v="14"/>
  </r>
  <r>
    <x v="1"/>
    <x v="45"/>
    <s v="Bennington"/>
    <n v="9"/>
  </r>
  <r>
    <x v="1"/>
    <x v="45"/>
    <s v="Brattleboro"/>
    <n v="5"/>
  </r>
  <r>
    <x v="1"/>
    <x v="45"/>
    <s v="Burlington"/>
    <n v="12"/>
  </r>
  <r>
    <x v="1"/>
    <x v="45"/>
    <s v="Burlington"/>
    <n v="5"/>
  </r>
  <r>
    <x v="1"/>
    <x v="45"/>
    <s v="Rutland"/>
    <n v="8"/>
  </r>
  <r>
    <x v="1"/>
    <x v="45"/>
    <s v="St. Johnsbury"/>
    <n v="12"/>
  </r>
  <r>
    <x v="1"/>
    <x v="45"/>
    <s v="Springfield"/>
    <n v="7.5"/>
  </r>
  <r>
    <x v="1"/>
    <x v="46"/>
    <s v="Huntington"/>
    <n v="11"/>
  </r>
  <r>
    <x v="1"/>
    <x v="46"/>
    <s v="Wheeling"/>
    <n v="19"/>
  </r>
  <r>
    <x v="1"/>
    <x v="46"/>
    <s v="Wheeling"/>
    <n v="9"/>
  </r>
  <r>
    <x v="1"/>
    <x v="46"/>
    <s v="Wheeling"/>
    <n v="7.25"/>
  </r>
  <r>
    <x v="1"/>
    <x v="46"/>
    <s v="Wheeling"/>
    <n v="2"/>
  </r>
  <r>
    <x v="1"/>
    <x v="46"/>
    <s v="Parkersburg"/>
    <n v="5"/>
  </r>
  <r>
    <x v="1"/>
    <x v="47"/>
    <s v="Everett"/>
    <n v="7"/>
  </r>
  <r>
    <x v="1"/>
    <x v="47"/>
    <s v="Fairhaven"/>
    <n v="18.5"/>
  </r>
  <r>
    <x v="1"/>
    <x v="47"/>
    <s v="New Whatcom"/>
    <n v="4"/>
  </r>
  <r>
    <x v="1"/>
    <x v="47"/>
    <s v="Olympia"/>
    <n v="4"/>
  </r>
  <r>
    <x v="1"/>
    <x v="47"/>
    <s v="Seattle"/>
    <n v="15"/>
  </r>
  <r>
    <x v="1"/>
    <x v="47"/>
    <s v="Seattle"/>
    <n v="4.5"/>
  </r>
  <r>
    <x v="1"/>
    <x v="47"/>
    <s v="Seattle"/>
    <n v="12.75"/>
  </r>
  <r>
    <x v="1"/>
    <x v="47"/>
    <s v="Seattle"/>
    <n v="10"/>
  </r>
  <r>
    <x v="1"/>
    <x v="47"/>
    <s v="Seattle"/>
    <n v="6.5"/>
  </r>
  <r>
    <x v="1"/>
    <x v="47"/>
    <s v="Seattle"/>
    <n v="7.25"/>
  </r>
  <r>
    <x v="1"/>
    <x v="47"/>
    <s v="Seattle"/>
    <n v="5"/>
  </r>
  <r>
    <x v="1"/>
    <x v="47"/>
    <s v="Seattle"/>
    <n v="16"/>
  </r>
  <r>
    <x v="1"/>
    <x v="47"/>
    <s v="Seattle"/>
    <n v="2"/>
  </r>
  <r>
    <x v="1"/>
    <x v="47"/>
    <s v="Seattle"/>
    <n v="5.5"/>
  </r>
  <r>
    <x v="1"/>
    <x v="47"/>
    <s v="Seattle"/>
    <n v="1.5"/>
  </r>
  <r>
    <x v="1"/>
    <x v="47"/>
    <s v="Seattle"/>
    <n v="8.5"/>
  </r>
  <r>
    <x v="1"/>
    <x v="47"/>
    <s v="Spokane"/>
    <n v="26"/>
  </r>
  <r>
    <x v="1"/>
    <x v="47"/>
    <s v="Spokane"/>
    <n v="6"/>
  </r>
  <r>
    <x v="1"/>
    <x v="47"/>
    <s v="Spokane"/>
    <n v="3.25"/>
  </r>
  <r>
    <x v="1"/>
    <x v="47"/>
    <s v="Spokane"/>
    <n v="2"/>
  </r>
  <r>
    <x v="1"/>
    <x v="47"/>
    <s v="Tacoma"/>
    <n v="48"/>
  </r>
  <r>
    <x v="1"/>
    <x v="47"/>
    <s v="Tacoma"/>
    <n v="7"/>
  </r>
  <r>
    <x v="1"/>
    <x v="47"/>
    <s v="Tacoma"/>
    <n v="19"/>
  </r>
  <r>
    <x v="1"/>
    <x v="47"/>
    <s v="Walla Walla"/>
    <n v="4"/>
  </r>
  <r>
    <x v="1"/>
    <x v="48"/>
    <s v="Appleton"/>
    <n v="3.5"/>
  </r>
  <r>
    <x v="1"/>
    <x v="48"/>
    <s v="Appleton"/>
    <n v="9"/>
  </r>
  <r>
    <x v="1"/>
    <x v="48"/>
    <s v="Ashland"/>
    <n v="7"/>
  </r>
  <r>
    <x v="1"/>
    <x v="48"/>
    <s v="Eau Claire"/>
    <n v="8"/>
  </r>
  <r>
    <x v="1"/>
    <x v="48"/>
    <s v="Green Bay"/>
    <n v="14.5"/>
  </r>
  <r>
    <x v="1"/>
    <x v="48"/>
    <s v="Janesville"/>
    <n v="7"/>
  </r>
  <r>
    <x v="1"/>
    <x v="48"/>
    <s v="La Crosse"/>
    <n v="13.95"/>
  </r>
  <r>
    <x v="1"/>
    <x v="48"/>
    <s v="La Crosse"/>
    <n v="3.5"/>
  </r>
  <r>
    <x v="1"/>
    <x v="48"/>
    <s v="Madison"/>
    <n v="9"/>
  </r>
  <r>
    <x v="1"/>
    <x v="48"/>
    <s v="Marinette"/>
    <n v="7.5"/>
  </r>
  <r>
    <x v="1"/>
    <x v="48"/>
    <s v="Merrill"/>
    <n v="1.63"/>
  </r>
  <r>
    <x v="1"/>
    <x v="48"/>
    <s v="Milwaukee"/>
    <n v="137"/>
  </r>
  <r>
    <x v="1"/>
    <x v="48"/>
    <s v="Milwaukee"/>
    <n v="21"/>
  </r>
  <r>
    <x v="1"/>
    <x v="48"/>
    <s v="Neenah"/>
    <n v="4"/>
  </r>
  <r>
    <x v="1"/>
    <x v="48"/>
    <s v="Oshkosh"/>
    <n v="16"/>
  </r>
  <r>
    <x v="1"/>
    <x v="48"/>
    <s v="Racine"/>
    <n v="15"/>
  </r>
  <r>
    <x v="1"/>
    <x v="48"/>
    <s v="Sheboygan"/>
    <n v="11"/>
  </r>
  <r>
    <x v="1"/>
    <x v="48"/>
    <s v="West Superior"/>
    <n v="26"/>
  </r>
  <r>
    <x v="1"/>
    <x v="48"/>
    <s v="Racine"/>
    <n v="29"/>
  </r>
  <r>
    <x v="2"/>
    <x v="0"/>
    <s v="Anniston"/>
    <n v="1.75"/>
  </r>
  <r>
    <x v="2"/>
    <x v="0"/>
    <s v="Anniston"/>
    <n v="7.5"/>
  </r>
  <r>
    <x v="2"/>
    <x v="0"/>
    <s v="Birmingham"/>
    <n v="63.18"/>
  </r>
  <r>
    <x v="2"/>
    <x v="0"/>
    <s v="Birmingham"/>
    <n v="6.5"/>
  </r>
  <r>
    <x v="2"/>
    <x v="0"/>
    <s v="Birmingham"/>
    <n v="4.75"/>
  </r>
  <r>
    <x v="2"/>
    <x v="0"/>
    <s v="Birmingham"/>
    <n v="28"/>
  </r>
  <r>
    <x v="2"/>
    <x v="0"/>
    <s v="Gadsden"/>
    <n v="11.25"/>
  </r>
  <r>
    <x v="2"/>
    <x v="0"/>
    <s v="Mobile"/>
    <n v="20"/>
  </r>
  <r>
    <x v="2"/>
    <x v="0"/>
    <s v="Mobile"/>
    <n v="18"/>
  </r>
  <r>
    <x v="2"/>
    <x v="0"/>
    <s v="Montgomery"/>
    <n v="14"/>
  </r>
  <r>
    <x v="2"/>
    <x v="0"/>
    <s v="Montgomery"/>
    <n v="4.5"/>
  </r>
  <r>
    <x v="2"/>
    <x v="0"/>
    <s v="New Decatur"/>
    <n v="2.87"/>
  </r>
  <r>
    <x v="2"/>
    <x v="0"/>
    <s v="New Decatur"/>
    <n v="3.5"/>
  </r>
  <r>
    <x v="2"/>
    <x v="0"/>
    <s v="Opelika"/>
    <n v="7.33"/>
  </r>
  <r>
    <x v="2"/>
    <x v="0"/>
    <s v="Selma"/>
    <n v="6"/>
  </r>
  <r>
    <x v="2"/>
    <x v="0"/>
    <s v="Tuscaloosa"/>
    <n v="6"/>
  </r>
  <r>
    <x v="2"/>
    <x v="1"/>
    <s v="Phoenix"/>
    <n v="10"/>
  </r>
  <r>
    <x v="2"/>
    <x v="2"/>
    <s v="Eureka Springs"/>
    <n v="2.5"/>
  </r>
  <r>
    <x v="2"/>
    <x v="2"/>
    <s v="Fort Smith"/>
    <n v="6"/>
  </r>
  <r>
    <x v="2"/>
    <x v="2"/>
    <s v="Hot Springs"/>
    <n v="11.8"/>
  </r>
  <r>
    <x v="2"/>
    <x v="2"/>
    <s v="Hot Springs"/>
    <n v="1"/>
  </r>
  <r>
    <x v="2"/>
    <x v="2"/>
    <s v="Little Rock"/>
    <n v="19"/>
  </r>
  <r>
    <x v="2"/>
    <x v="2"/>
    <s v="Searcy"/>
    <n v="8.5"/>
  </r>
  <r>
    <x v="2"/>
    <x v="2"/>
    <s v="Texarkana"/>
    <n v="4"/>
  </r>
  <r>
    <x v="2"/>
    <x v="3"/>
    <s v="New Westminster"/>
    <n v="16.5"/>
  </r>
  <r>
    <x v="2"/>
    <x v="3"/>
    <s v="Vancouver"/>
    <n v="10"/>
  </r>
  <r>
    <x v="2"/>
    <x v="4"/>
    <s v="Coronado"/>
    <n v="27.2"/>
  </r>
  <r>
    <x v="2"/>
    <x v="4"/>
    <s v="Eureka"/>
    <n v="4.5"/>
  </r>
  <r>
    <x v="2"/>
    <x v="4"/>
    <s v="Fresno"/>
    <n v="4.5"/>
  </r>
  <r>
    <x v="2"/>
    <x v="4"/>
    <s v="Fresno"/>
    <n v="4"/>
  </r>
  <r>
    <x v="2"/>
    <x v="4"/>
    <s v="Los Angeles"/>
    <n v="84.36"/>
  </r>
  <r>
    <x v="2"/>
    <x v="4"/>
    <s v="Los Angeles"/>
    <n v="66"/>
  </r>
  <r>
    <x v="2"/>
    <x v="4"/>
    <s v="Los Angeles"/>
    <n v="3"/>
  </r>
  <r>
    <x v="2"/>
    <x v="4"/>
    <s v="Los Angeles"/>
    <n v="2.46"/>
  </r>
  <r>
    <x v="2"/>
    <x v="4"/>
    <s v="Los Angeles"/>
    <n v="26"/>
  </r>
  <r>
    <x v="2"/>
    <x v="4"/>
    <s v="Marysville"/>
    <n v="4"/>
  </r>
  <r>
    <x v="2"/>
    <x v="4"/>
    <s v="Monterey"/>
    <n v="5"/>
  </r>
  <r>
    <x v="2"/>
    <x v="4"/>
    <s v="Oakland"/>
    <n v="81.22"/>
  </r>
  <r>
    <x v="2"/>
    <x v="4"/>
    <s v="Oakland"/>
    <n v="28.89"/>
  </r>
  <r>
    <x v="2"/>
    <x v="4"/>
    <s v="Oakland"/>
    <n v="18"/>
  </r>
  <r>
    <x v="2"/>
    <x v="4"/>
    <s v="Pasadena"/>
    <n v="32.659999999999997"/>
  </r>
  <r>
    <x v="2"/>
    <x v="4"/>
    <s v="Pasadena"/>
    <n v="9"/>
  </r>
  <r>
    <x v="2"/>
    <x v="4"/>
    <s v="Paso Robles"/>
    <n v="2.5"/>
  </r>
  <r>
    <x v="2"/>
    <x v="4"/>
    <s v="Pomona"/>
    <n v="4"/>
  </r>
  <r>
    <x v="2"/>
    <x v="4"/>
    <s v="Redlands"/>
    <n v="2.5"/>
  </r>
  <r>
    <x v="2"/>
    <x v="4"/>
    <s v="Riverside"/>
    <n v="14"/>
  </r>
  <r>
    <x v="2"/>
    <x v="4"/>
    <s v="Sacramento"/>
    <n v="24.5"/>
  </r>
  <r>
    <x v="2"/>
    <x v="4"/>
    <s v="San Bernardino"/>
    <n v="3.13"/>
  </r>
  <r>
    <x v="2"/>
    <x v="4"/>
    <s v="San Diego"/>
    <n v="18"/>
  </r>
  <r>
    <x v="2"/>
    <x v="4"/>
    <s v="San Diego"/>
    <n v="14"/>
  </r>
  <r>
    <x v="2"/>
    <x v="4"/>
    <s v="San Francisco"/>
    <n v="11.5"/>
  </r>
  <r>
    <x v="2"/>
    <x v="4"/>
    <s v="San Francisco"/>
    <n v="8"/>
  </r>
  <r>
    <x v="2"/>
    <x v="4"/>
    <s v="San Francisco"/>
    <n v="17"/>
  </r>
  <r>
    <x v="2"/>
    <x v="4"/>
    <s v="San Francisco"/>
    <n v="11.5"/>
  </r>
  <r>
    <x v="2"/>
    <x v="4"/>
    <s v="San Francisco"/>
    <n v="27"/>
  </r>
  <r>
    <x v="2"/>
    <x v="4"/>
    <s v="San Francisco"/>
    <n v="9.85"/>
  </r>
  <r>
    <x v="2"/>
    <x v="4"/>
    <s v="San Francisco"/>
    <n v="13"/>
  </r>
  <r>
    <x v="2"/>
    <x v="4"/>
    <s v="San Jose"/>
    <n v="5"/>
  </r>
  <r>
    <x v="2"/>
    <x v="4"/>
    <s v="San Jose"/>
    <n v="12"/>
  </r>
  <r>
    <x v="2"/>
    <x v="4"/>
    <s v="San Jose"/>
    <n v="17"/>
  </r>
  <r>
    <x v="2"/>
    <x v="4"/>
    <s v="San Jose"/>
    <n v="2.5"/>
  </r>
  <r>
    <x v="2"/>
    <x v="4"/>
    <s v="San Luis Obispo"/>
    <n v="2.5"/>
  </r>
  <r>
    <x v="2"/>
    <x v="4"/>
    <s v="Santa Ana"/>
    <n v="5.5"/>
  </r>
  <r>
    <x v="2"/>
    <x v="4"/>
    <s v="Santa Barbara"/>
    <n v="7"/>
  </r>
  <r>
    <x v="2"/>
    <x v="4"/>
    <s v="Santa Cruz"/>
    <n v="8"/>
  </r>
  <r>
    <x v="2"/>
    <x v="4"/>
    <s v="Santa Rosa"/>
    <n v="1.5"/>
  </r>
  <r>
    <x v="2"/>
    <x v="4"/>
    <s v="Santa Rosa"/>
    <n v="3"/>
  </r>
  <r>
    <x v="2"/>
    <x v="4"/>
    <s v="Santa Rosa"/>
    <n v="4"/>
  </r>
  <r>
    <x v="2"/>
    <x v="4"/>
    <s v="Stockton"/>
    <n v="12"/>
  </r>
  <r>
    <x v="2"/>
    <x v="4"/>
    <s v="Woodland"/>
    <n v="1"/>
  </r>
  <r>
    <x v="2"/>
    <x v="4"/>
    <s v="Ontario"/>
    <n v="8.15"/>
  </r>
  <r>
    <x v="2"/>
    <x v="5"/>
    <s v="Brantford"/>
    <n v="8.5"/>
  </r>
  <r>
    <x v="2"/>
    <x v="5"/>
    <s v="St. Thomas"/>
    <n v="7"/>
  </r>
  <r>
    <x v="2"/>
    <x v="6"/>
    <s v="Colorado Springs"/>
    <n v="28.5"/>
  </r>
  <r>
    <x v="2"/>
    <x v="6"/>
    <s v="Cripple Creek"/>
    <n v="7"/>
  </r>
  <r>
    <x v="2"/>
    <x v="6"/>
    <s v="Denver"/>
    <n v="11.5"/>
  </r>
  <r>
    <x v="2"/>
    <x v="6"/>
    <s v="Denver"/>
    <n v="46"/>
  </r>
  <r>
    <x v="2"/>
    <x v="6"/>
    <s v="Denver"/>
    <n v="98.64"/>
  </r>
  <r>
    <x v="2"/>
    <x v="6"/>
    <s v="Denver"/>
    <n v="26"/>
  </r>
  <r>
    <x v="2"/>
    <x v="6"/>
    <s v="Durango"/>
    <n v="2.25"/>
  </r>
  <r>
    <x v="2"/>
    <x v="6"/>
    <s v="Grand Junction"/>
    <n v="1.75"/>
  </r>
  <r>
    <x v="2"/>
    <x v="6"/>
    <s v="Pueblo"/>
    <n v="20"/>
  </r>
  <r>
    <x v="2"/>
    <x v="7"/>
    <s v="Bridgeport"/>
    <n v="53.8"/>
  </r>
  <r>
    <x v="2"/>
    <x v="7"/>
    <s v="Bristol"/>
    <n v="7.7"/>
  </r>
  <r>
    <x v="2"/>
    <x v="7"/>
    <s v="Danbury"/>
    <n v="15"/>
  </r>
  <r>
    <x v="2"/>
    <x v="7"/>
    <s v="Derby"/>
    <n v="6"/>
  </r>
  <r>
    <x v="2"/>
    <x v="7"/>
    <s v="Hartford"/>
    <n v="62.23"/>
  </r>
  <r>
    <x v="2"/>
    <x v="7"/>
    <s v="Hartford"/>
    <n v="18.5"/>
  </r>
  <r>
    <x v="2"/>
    <x v="7"/>
    <s v="Hartford"/>
    <n v="14"/>
  </r>
  <r>
    <x v="2"/>
    <x v="7"/>
    <s v="Meriden"/>
    <n v="17.5"/>
  </r>
  <r>
    <x v="2"/>
    <x v="7"/>
    <s v="Middletown"/>
    <n v="9"/>
  </r>
  <r>
    <x v="2"/>
    <x v="7"/>
    <s v="New Britain"/>
    <n v="16.600000000000001"/>
  </r>
  <r>
    <x v="2"/>
    <x v="7"/>
    <s v="New Haven"/>
    <n v="25"/>
  </r>
  <r>
    <x v="2"/>
    <x v="7"/>
    <s v="New Haven"/>
    <n v="59.25"/>
  </r>
  <r>
    <x v="2"/>
    <x v="7"/>
    <s v="New Haven"/>
    <n v="2"/>
  </r>
  <r>
    <x v="2"/>
    <x v="7"/>
    <s v="New London"/>
    <n v="7.18"/>
  </r>
  <r>
    <x v="2"/>
    <x v="7"/>
    <s v="Norwalk"/>
    <n v="7.5"/>
  </r>
  <r>
    <x v="2"/>
    <x v="7"/>
    <s v="Norwalk"/>
    <n v="20"/>
  </r>
  <r>
    <x v="2"/>
    <x v="7"/>
    <s v="Norwich"/>
    <n v="12.46"/>
  </r>
  <r>
    <x v="2"/>
    <x v="7"/>
    <s v="Portland"/>
    <n v="2.75"/>
  </r>
  <r>
    <x v="2"/>
    <x v="7"/>
    <s v="Shelton"/>
    <n v="3"/>
  </r>
  <r>
    <x v="2"/>
    <x v="7"/>
    <s v="Southington"/>
    <n v="1.57"/>
  </r>
  <r>
    <x v="2"/>
    <x v="7"/>
    <s v="Stamford"/>
    <n v="11.05"/>
  </r>
  <r>
    <x v="2"/>
    <x v="7"/>
    <s v="Thompsonville"/>
    <n v="8.6199999999999992"/>
  </r>
  <r>
    <x v="2"/>
    <x v="7"/>
    <s v="Torrington"/>
    <n v="13"/>
  </r>
  <r>
    <x v="2"/>
    <x v="7"/>
    <s v="Waterbury"/>
    <n v="12.18"/>
  </r>
  <r>
    <x v="2"/>
    <x v="7"/>
    <s v="Westport"/>
    <n v="5.5"/>
  </r>
  <r>
    <x v="2"/>
    <x v="7"/>
    <s v="Meriden"/>
    <n v="8"/>
  </r>
  <r>
    <x v="2"/>
    <x v="8"/>
    <s v="Washington"/>
    <n v="15.38"/>
  </r>
  <r>
    <x v="2"/>
    <x v="8"/>
    <s v="Washington"/>
    <n v="11"/>
  </r>
  <r>
    <x v="2"/>
    <x v="8"/>
    <s v="Washington"/>
    <n v="36"/>
  </r>
  <r>
    <x v="2"/>
    <x v="8"/>
    <s v="Washington"/>
    <n v="1.75"/>
  </r>
  <r>
    <x v="2"/>
    <x v="8"/>
    <s v="Washington"/>
    <n v="19.5"/>
  </r>
  <r>
    <x v="2"/>
    <x v="8"/>
    <s v="Washington"/>
    <n v="5.6"/>
  </r>
  <r>
    <x v="2"/>
    <x v="8"/>
    <s v="Washington"/>
    <n v="9.5"/>
  </r>
  <r>
    <x v="2"/>
    <x v="8"/>
    <s v="Washington"/>
    <n v="22"/>
  </r>
  <r>
    <x v="2"/>
    <x v="8"/>
    <s v="Washington"/>
    <n v="10"/>
  </r>
  <r>
    <x v="2"/>
    <x v="8"/>
    <s v="Washington"/>
    <n v="12"/>
  </r>
  <r>
    <x v="2"/>
    <x v="8"/>
    <s v="Washington"/>
    <n v="10"/>
  </r>
  <r>
    <x v="2"/>
    <x v="8"/>
    <s v="Washington"/>
    <n v="25.84"/>
  </r>
  <r>
    <x v="2"/>
    <x v="9"/>
    <s v="Wilmington"/>
    <n v="25"/>
  </r>
  <r>
    <x v="2"/>
    <x v="9"/>
    <s v="Wilmington"/>
    <n v="6.75"/>
  </r>
  <r>
    <x v="2"/>
    <x v="9"/>
    <s v="Wilmington"/>
    <n v="2"/>
  </r>
  <r>
    <x v="2"/>
    <x v="9"/>
    <s v="Wilmington"/>
    <n v="7"/>
  </r>
  <r>
    <x v="2"/>
    <x v="9"/>
    <s v="Wilmington"/>
    <n v="2"/>
  </r>
  <r>
    <x v="2"/>
    <x v="10"/>
    <s v="Fort Meade"/>
    <n v="1.5"/>
  </r>
  <r>
    <x v="2"/>
    <x v="10"/>
    <s v="Jacksonville"/>
    <n v="3"/>
  </r>
  <r>
    <x v="2"/>
    <x v="10"/>
    <s v="Jacksonville"/>
    <n v="9.5"/>
  </r>
  <r>
    <x v="2"/>
    <x v="10"/>
    <s v="Key West"/>
    <n v="5"/>
  </r>
  <r>
    <x v="2"/>
    <x v="10"/>
    <s v="Palatka"/>
    <n v="4"/>
  </r>
  <r>
    <x v="2"/>
    <x v="10"/>
    <s v="Pensacola"/>
    <n v="19"/>
  </r>
  <r>
    <x v="2"/>
    <x v="10"/>
    <s v="Tampa"/>
    <n v="24"/>
  </r>
  <r>
    <x v="2"/>
    <x v="11"/>
    <s v="Athens"/>
    <n v="5.5"/>
  </r>
  <r>
    <x v="2"/>
    <x v="11"/>
    <s v="Atlanta"/>
    <n v="67"/>
  </r>
  <r>
    <x v="2"/>
    <x v="11"/>
    <s v="Atlanta"/>
    <n v="18"/>
  </r>
  <r>
    <x v="2"/>
    <x v="11"/>
    <s v="Atlanta"/>
    <n v="15"/>
  </r>
  <r>
    <x v="2"/>
    <x v="11"/>
    <s v="Atlanta"/>
    <n v="3"/>
  </r>
  <r>
    <x v="2"/>
    <x v="11"/>
    <s v="Atlanta"/>
    <n v="17"/>
  </r>
  <r>
    <x v="2"/>
    <x v="11"/>
    <s v="Augusta"/>
    <n v="25.13"/>
  </r>
  <r>
    <x v="2"/>
    <x v="11"/>
    <s v="Columbus"/>
    <n v="24.5"/>
  </r>
  <r>
    <x v="2"/>
    <x v="11"/>
    <s v="Covington"/>
    <n v="6"/>
  </r>
  <r>
    <x v="2"/>
    <x v="11"/>
    <s v="Gainesville"/>
    <n v="5"/>
  </r>
  <r>
    <x v="2"/>
    <x v="11"/>
    <s v="Macon"/>
    <n v="25.75"/>
  </r>
  <r>
    <x v="2"/>
    <x v="11"/>
    <s v="Macon"/>
    <n v="6.5"/>
  </r>
  <r>
    <x v="2"/>
    <x v="11"/>
    <s v="Rome"/>
    <n v="6.5"/>
  </r>
  <r>
    <x v="2"/>
    <x v="11"/>
    <s v="Savannah"/>
    <n v="21"/>
  </r>
  <r>
    <x v="2"/>
    <x v="11"/>
    <s v="Savannah"/>
    <n v="19"/>
  </r>
  <r>
    <x v="2"/>
    <x v="15"/>
    <s v="Des Moines"/>
    <n v="39.5"/>
  </r>
  <r>
    <x v="2"/>
    <x v="15"/>
    <s v="Ames"/>
    <n v="2.25"/>
  </r>
  <r>
    <x v="2"/>
    <x v="15"/>
    <s v="Boone"/>
    <n v="2"/>
  </r>
  <r>
    <x v="2"/>
    <x v="15"/>
    <s v="Burlington"/>
    <n v="16.5"/>
  </r>
  <r>
    <x v="2"/>
    <x v="15"/>
    <s v="Cedar Rapids"/>
    <n v="14"/>
  </r>
  <r>
    <x v="2"/>
    <x v="15"/>
    <s v="Centerville"/>
    <n v="1.6"/>
  </r>
  <r>
    <x v="2"/>
    <x v="15"/>
    <s v="Clinton"/>
    <n v="14"/>
  </r>
  <r>
    <x v="2"/>
    <x v="15"/>
    <s v="Davenport"/>
    <n v="43"/>
  </r>
  <r>
    <x v="2"/>
    <x v="15"/>
    <s v="Dubuque"/>
    <n v="15"/>
  </r>
  <r>
    <x v="2"/>
    <x v="15"/>
    <s v="Dubuque"/>
    <n v="10.5"/>
  </r>
  <r>
    <x v="2"/>
    <x v="15"/>
    <s v="Fort Madison"/>
    <n v="4"/>
  </r>
  <r>
    <x v="2"/>
    <x v="15"/>
    <s v="Keokuk"/>
    <n v="7"/>
  </r>
  <r>
    <x v="2"/>
    <x v="15"/>
    <s v="Marshalltown"/>
    <n v="3.5"/>
  </r>
  <r>
    <x v="2"/>
    <x v="15"/>
    <s v="Mason City"/>
    <n v="17.600000000000001"/>
  </r>
  <r>
    <x v="2"/>
    <x v="15"/>
    <s v="Muscatine"/>
    <n v="8"/>
  </r>
  <r>
    <x v="2"/>
    <x v="15"/>
    <s v="Oskaloosa"/>
    <n v="5"/>
  </r>
  <r>
    <x v="2"/>
    <x v="15"/>
    <s v="Ottumwa"/>
    <n v="6"/>
  </r>
  <r>
    <x v="2"/>
    <x v="15"/>
    <s v="Red Oak"/>
    <n v="1.25"/>
  </r>
  <r>
    <x v="2"/>
    <x v="15"/>
    <s v="Sioux City"/>
    <n v="50.3"/>
  </r>
  <r>
    <x v="2"/>
    <x v="15"/>
    <s v="Toledo"/>
    <n v="3"/>
  </r>
  <r>
    <x v="2"/>
    <x v="15"/>
    <s v="Waterloo"/>
    <n v="18"/>
  </r>
  <r>
    <x v="2"/>
    <x v="12"/>
    <s v="Boise City"/>
    <n v="3.5"/>
  </r>
  <r>
    <x v="2"/>
    <x v="13"/>
    <s v="Belleville"/>
    <n v="5"/>
  </r>
  <r>
    <x v="2"/>
    <x v="13"/>
    <s v="Belleville"/>
    <n v="23"/>
  </r>
  <r>
    <x v="2"/>
    <x v="13"/>
    <s v="La Salle"/>
    <n v="12"/>
  </r>
  <r>
    <x v="2"/>
    <x v="13"/>
    <s v="Alton"/>
    <n v="9"/>
  </r>
  <r>
    <x v="2"/>
    <x v="13"/>
    <s v="Aurora"/>
    <n v="18"/>
  </r>
  <r>
    <x v="2"/>
    <x v="13"/>
    <s v="Aurora"/>
    <n v="10"/>
  </r>
  <r>
    <x v="2"/>
    <x v="13"/>
    <s v="Bloomington"/>
    <n v="11"/>
  </r>
  <r>
    <x v="2"/>
    <x v="13"/>
    <s v="Cairo"/>
    <n v="4"/>
  </r>
  <r>
    <x v="2"/>
    <x v="13"/>
    <s v="Cairo"/>
    <n v="5.71"/>
  </r>
  <r>
    <x v="2"/>
    <x v="13"/>
    <s v="Centralia"/>
    <n v="3"/>
  </r>
  <r>
    <x v="2"/>
    <x v="13"/>
    <s v="Champaign"/>
    <n v="11"/>
  </r>
  <r>
    <x v="2"/>
    <x v="13"/>
    <s v="Chicago"/>
    <n v="90"/>
  </r>
  <r>
    <x v="2"/>
    <x v="13"/>
    <s v="Chicago"/>
    <n v="196.85"/>
  </r>
  <r>
    <x v="2"/>
    <x v="13"/>
    <s v="Chicago"/>
    <n v="205.6"/>
  </r>
  <r>
    <x v="2"/>
    <x v="13"/>
    <s v="Chicago"/>
    <n v="35"/>
  </r>
  <r>
    <x v="2"/>
    <x v="13"/>
    <s v="Chicago"/>
    <n v="30"/>
  </r>
  <r>
    <x v="2"/>
    <x v="13"/>
    <s v="Chicago"/>
    <n v="16"/>
  </r>
  <r>
    <x v="2"/>
    <x v="13"/>
    <s v="Chicago"/>
    <n v="101"/>
  </r>
  <r>
    <x v="2"/>
    <x v="13"/>
    <s v="Chicago"/>
    <n v="5"/>
  </r>
  <r>
    <x v="2"/>
    <x v="13"/>
    <s v="Chicago"/>
    <n v="37"/>
  </r>
  <r>
    <x v="2"/>
    <x v="13"/>
    <s v="Chicago"/>
    <n v="56"/>
  </r>
  <r>
    <x v="2"/>
    <x v="13"/>
    <s v="Chicago"/>
    <n v="202.7"/>
  </r>
  <r>
    <x v="2"/>
    <x v="13"/>
    <s v="Chicago"/>
    <n v="18.62"/>
  </r>
  <r>
    <x v="2"/>
    <x v="13"/>
    <s v="Chicago"/>
    <n v="15"/>
  </r>
  <r>
    <x v="2"/>
    <x v="13"/>
    <s v="Chicago"/>
    <n v="36"/>
  </r>
  <r>
    <x v="2"/>
    <x v="13"/>
    <s v="Chicago"/>
    <n v="25.45"/>
  </r>
  <r>
    <x v="2"/>
    <x v="13"/>
    <s v="Chicago"/>
    <n v="3.96"/>
  </r>
  <r>
    <x v="2"/>
    <x v="13"/>
    <s v="Danville"/>
    <n v="12"/>
  </r>
  <r>
    <x v="2"/>
    <x v="13"/>
    <s v="Decatur"/>
    <n v="13.5"/>
  </r>
  <r>
    <x v="2"/>
    <x v="13"/>
    <s v="Du Quoin"/>
    <n v="3"/>
  </r>
  <r>
    <x v="2"/>
    <x v="13"/>
    <s v="East St. Louis"/>
    <n v="28"/>
  </r>
  <r>
    <x v="2"/>
    <x v="13"/>
    <s v="Elgin"/>
    <n v="31"/>
  </r>
  <r>
    <x v="2"/>
    <x v="13"/>
    <s v="Freeport"/>
    <n v="6"/>
  </r>
  <r>
    <x v="2"/>
    <x v="13"/>
    <s v="Galesburg"/>
    <n v="15"/>
  </r>
  <r>
    <x v="2"/>
    <x v="13"/>
    <s v="Harvey"/>
    <n v="3"/>
  </r>
  <r>
    <x v="2"/>
    <x v="13"/>
    <s v="Jacksonville"/>
    <n v="5"/>
  </r>
  <r>
    <x v="2"/>
    <x v="13"/>
    <s v="Joliet"/>
    <n v="25"/>
  </r>
  <r>
    <x v="2"/>
    <x v="13"/>
    <s v="Kankakee"/>
    <n v="8.25"/>
  </r>
  <r>
    <x v="2"/>
    <x v="13"/>
    <s v="Kankakee"/>
    <n v="4.2"/>
  </r>
  <r>
    <x v="2"/>
    <x v="13"/>
    <s v="Lincoln"/>
    <n v="6"/>
  </r>
  <r>
    <x v="2"/>
    <x v="13"/>
    <s v="Mechanicsburg"/>
    <n v="3.5"/>
  </r>
  <r>
    <x v="2"/>
    <x v="13"/>
    <s v="Moline"/>
    <n v="5"/>
  </r>
  <r>
    <x v="2"/>
    <x v="13"/>
    <s v="Ottawa"/>
    <n v="8"/>
  </r>
  <r>
    <x v="2"/>
    <x v="13"/>
    <s v="Peoria"/>
    <n v="61"/>
  </r>
  <r>
    <x v="2"/>
    <x v="13"/>
    <s v="Peoria"/>
    <n v="7.2"/>
  </r>
  <r>
    <x v="2"/>
    <x v="13"/>
    <s v="Peoria"/>
    <n v="14"/>
  </r>
  <r>
    <x v="2"/>
    <x v="13"/>
    <s v="Quincy"/>
    <n v="15"/>
  </r>
  <r>
    <x v="2"/>
    <x v="13"/>
    <s v="Rockford"/>
    <n v="22"/>
  </r>
  <r>
    <x v="2"/>
    <x v="13"/>
    <s v="Springfield"/>
    <n v="20"/>
  </r>
  <r>
    <x v="2"/>
    <x v="13"/>
    <s v="Streator"/>
    <n v="6.25"/>
  </r>
  <r>
    <x v="2"/>
    <x v="13"/>
    <s v="Venice"/>
    <n v="5.5"/>
  </r>
  <r>
    <x v="2"/>
    <x v="13"/>
    <s v="East St. Louis"/>
    <n v="23"/>
  </r>
  <r>
    <x v="2"/>
    <x v="13"/>
    <s v="Chillicothe"/>
    <n v="3.5"/>
  </r>
  <r>
    <x v="2"/>
    <x v="14"/>
    <s v="Anderson"/>
    <n v="44"/>
  </r>
  <r>
    <x v="2"/>
    <x v="14"/>
    <s v="Brownstown"/>
    <n v="2"/>
  </r>
  <r>
    <x v="2"/>
    <x v="14"/>
    <s v="Columbus"/>
    <n v="7"/>
  </r>
  <r>
    <x v="2"/>
    <x v="14"/>
    <s v="Evansville"/>
    <n v="27"/>
  </r>
  <r>
    <x v="2"/>
    <x v="14"/>
    <s v="Fort Wayne"/>
    <n v="34"/>
  </r>
  <r>
    <x v="2"/>
    <x v="14"/>
    <s v="Hammond"/>
    <n v="22.5"/>
  </r>
  <r>
    <x v="2"/>
    <x v="14"/>
    <s v="Indianapolis"/>
    <n v="100"/>
  </r>
  <r>
    <x v="2"/>
    <x v="14"/>
    <s v="Indianapolis"/>
    <n v="7.5"/>
  </r>
  <r>
    <x v="2"/>
    <x v="14"/>
    <s v="Jeffersonville"/>
    <n v="5"/>
  </r>
  <r>
    <x v="2"/>
    <x v="14"/>
    <s v="Kokomo"/>
    <n v="6"/>
  </r>
  <r>
    <x v="2"/>
    <x v="14"/>
    <s v="Lafayette"/>
    <n v="17.5"/>
  </r>
  <r>
    <x v="2"/>
    <x v="14"/>
    <s v="Logansport"/>
    <n v="5.5"/>
  </r>
  <r>
    <x v="2"/>
    <x v="14"/>
    <s v="Madison"/>
    <n v="3.2"/>
  </r>
  <r>
    <x v="2"/>
    <x v="14"/>
    <s v="Marion"/>
    <n v="35"/>
  </r>
  <r>
    <x v="2"/>
    <x v="14"/>
    <s v="Michigan City"/>
    <n v="4"/>
  </r>
  <r>
    <x v="2"/>
    <x v="14"/>
    <s v="Muncie"/>
    <n v="15"/>
  </r>
  <r>
    <x v="2"/>
    <x v="14"/>
    <s v="New Albany"/>
    <n v="7"/>
  </r>
  <r>
    <x v="2"/>
    <x v="14"/>
    <s v="New Albany"/>
    <n v="2"/>
  </r>
  <r>
    <x v="2"/>
    <x v="14"/>
    <s v="Richmond"/>
    <n v="11"/>
  </r>
  <r>
    <x v="2"/>
    <x v="14"/>
    <s v="South Bend"/>
    <n v="10"/>
  </r>
  <r>
    <x v="2"/>
    <x v="14"/>
    <s v="Terre Haute"/>
    <n v="24"/>
  </r>
  <r>
    <x v="2"/>
    <x v="14"/>
    <s v="Vernon"/>
    <n v="2"/>
  </r>
  <r>
    <x v="2"/>
    <x v="14"/>
    <s v="Vincennes"/>
    <n v="5"/>
  </r>
  <r>
    <x v="2"/>
    <x v="14"/>
    <s v="Washington"/>
    <n v="5"/>
  </r>
  <r>
    <x v="2"/>
    <x v="16"/>
    <s v="Atchison"/>
    <n v="8.5"/>
  </r>
  <r>
    <x v="2"/>
    <x v="16"/>
    <s v="Cottonwood Falls"/>
    <n v="2"/>
  </r>
  <r>
    <x v="2"/>
    <x v="16"/>
    <s v="Fort Scott"/>
    <n v="10"/>
  </r>
  <r>
    <x v="2"/>
    <x v="16"/>
    <s v="Hutchinson"/>
    <n v="8"/>
  </r>
  <r>
    <x v="2"/>
    <x v="16"/>
    <s v="Lawrence"/>
    <n v="5.5"/>
  </r>
  <r>
    <x v="2"/>
    <x v="16"/>
    <s v="Leavenworth"/>
    <n v="14"/>
  </r>
  <r>
    <x v="2"/>
    <x v="16"/>
    <s v="Leavenworth"/>
    <n v="2.75"/>
  </r>
  <r>
    <x v="2"/>
    <x v="16"/>
    <s v="Pittsburg"/>
    <n v="17.3"/>
  </r>
  <r>
    <x v="2"/>
    <x v="16"/>
    <s v="Topeka"/>
    <n v="4"/>
  </r>
  <r>
    <x v="2"/>
    <x v="16"/>
    <s v="Topeka"/>
    <n v="35"/>
  </r>
  <r>
    <x v="2"/>
    <x v="16"/>
    <s v="Wichita"/>
    <n v="22.43"/>
  </r>
  <r>
    <x v="2"/>
    <x v="16"/>
    <s v="Winfield"/>
    <n v="6"/>
  </r>
  <r>
    <x v="2"/>
    <x v="17"/>
    <s v="Ashland"/>
    <n v="6"/>
  </r>
  <r>
    <x v="2"/>
    <x v="17"/>
    <s v="Bowling Green"/>
    <n v="5"/>
  </r>
  <r>
    <x v="2"/>
    <x v="17"/>
    <s v="Frankfort"/>
    <n v="7.25"/>
  </r>
  <r>
    <x v="2"/>
    <x v="17"/>
    <s v="Georgetown"/>
    <n v="2.5"/>
  </r>
  <r>
    <x v="2"/>
    <x v="17"/>
    <s v="Lexington"/>
    <n v="13"/>
  </r>
  <r>
    <x v="2"/>
    <x v="17"/>
    <s v="Louisville"/>
    <n v="140"/>
  </r>
  <r>
    <x v="2"/>
    <x v="17"/>
    <s v="Maysville"/>
    <n v="4"/>
  </r>
  <r>
    <x v="2"/>
    <x v="17"/>
    <s v="Owensboro"/>
    <n v="10"/>
  </r>
  <r>
    <x v="2"/>
    <x v="17"/>
    <s v="Paducah"/>
    <n v="15"/>
  </r>
  <r>
    <x v="2"/>
    <x v="17"/>
    <s v="Henderson"/>
    <n v="5"/>
  </r>
  <r>
    <x v="2"/>
    <x v="18"/>
    <s v="Baton Rouge"/>
    <n v="4"/>
  </r>
  <r>
    <x v="2"/>
    <x v="18"/>
    <s v="Lake Charles"/>
    <n v="5"/>
  </r>
  <r>
    <x v="2"/>
    <x v="18"/>
    <s v="New Orleans"/>
    <n v="72"/>
  </r>
  <r>
    <x v="2"/>
    <x v="18"/>
    <s v="New Orleans"/>
    <n v="50.58"/>
  </r>
  <r>
    <x v="2"/>
    <x v="18"/>
    <s v="New Orleans"/>
    <n v="17"/>
  </r>
  <r>
    <x v="2"/>
    <x v="18"/>
    <s v="New Orleans"/>
    <n v="12.4"/>
  </r>
  <r>
    <x v="2"/>
    <x v="18"/>
    <s v="New Orleans"/>
    <n v="20"/>
  </r>
  <r>
    <x v="2"/>
    <x v="18"/>
    <s v="New Orleans"/>
    <n v="3.75"/>
  </r>
  <r>
    <x v="2"/>
    <x v="18"/>
    <s v="New Orleans"/>
    <n v="10.9"/>
  </r>
  <r>
    <x v="2"/>
    <x v="18"/>
    <s v="Shreveport"/>
    <n v="3"/>
  </r>
  <r>
    <x v="2"/>
    <x v="18"/>
    <s v="Shreveport"/>
    <n v="5.25"/>
  </r>
  <r>
    <x v="2"/>
    <x v="50"/>
    <s v="Winnipeg"/>
    <n v="17"/>
  </r>
  <r>
    <x v="2"/>
    <x v="19"/>
    <s v="Amherst"/>
    <n v="4.4800000000000004"/>
  </r>
  <r>
    <x v="2"/>
    <x v="19"/>
    <s v="Athol"/>
    <n v="7.32"/>
  </r>
  <r>
    <x v="2"/>
    <x v="19"/>
    <s v="Beverly"/>
    <n v="4.43"/>
  </r>
  <r>
    <x v="1"/>
    <x v="19"/>
    <s v="Boston"/>
    <n v="316.05"/>
  </r>
  <r>
    <x v="2"/>
    <x v="19"/>
    <s v="Boston"/>
    <n v="163.834"/>
  </r>
  <r>
    <x v="2"/>
    <x v="19"/>
    <s v="Boston"/>
    <n v="18.3"/>
  </r>
  <r>
    <x v="2"/>
    <x v="19"/>
    <s v="Boston"/>
    <n v="4.2300000000000004"/>
  </r>
  <r>
    <x v="2"/>
    <x v="19"/>
    <s v="Braintree"/>
    <n v="14.3"/>
  </r>
  <r>
    <x v="2"/>
    <x v="19"/>
    <s v="Braintree"/>
    <n v="12.12"/>
  </r>
  <r>
    <x v="2"/>
    <x v="19"/>
    <s v="Bridgewater"/>
    <n v="12.86"/>
  </r>
  <r>
    <x v="2"/>
    <x v="19"/>
    <s v="Brockton"/>
    <n v="43.37"/>
  </r>
  <r>
    <x v="2"/>
    <x v="19"/>
    <s v="Brockton"/>
    <n v="22"/>
  </r>
  <r>
    <x v="2"/>
    <x v="19"/>
    <s v="Brockton"/>
    <n v="9.1999999999999993"/>
  </r>
  <r>
    <x v="2"/>
    <x v="19"/>
    <s v="Brookfield"/>
    <n v="19.2"/>
  </r>
  <r>
    <x v="2"/>
    <x v="19"/>
    <s v="Conway"/>
    <n v="6.35"/>
  </r>
  <r>
    <x v="2"/>
    <x v="19"/>
    <s v="Cottage City"/>
    <n v="6.35"/>
  </r>
  <r>
    <x v="2"/>
    <x v="19"/>
    <s v="Dedham"/>
    <n v="6.7"/>
  </r>
  <r>
    <x v="2"/>
    <x v="19"/>
    <s v="Dighton"/>
    <n v="16.510000000000002"/>
  </r>
  <r>
    <x v="2"/>
    <x v="19"/>
    <s v="East Wareham"/>
    <n v="3"/>
  </r>
  <r>
    <x v="2"/>
    <x v="19"/>
    <s v="Fall River"/>
    <n v="31.14"/>
  </r>
  <r>
    <x v="2"/>
    <x v="19"/>
    <s v="Fall River"/>
    <n v="2.75"/>
  </r>
  <r>
    <x v="2"/>
    <x v="19"/>
    <s v="Fitchburg"/>
    <n v="18.91"/>
  </r>
  <r>
    <x v="2"/>
    <x v="19"/>
    <s v="Fitchburg"/>
    <n v="5.75"/>
  </r>
  <r>
    <x v="2"/>
    <x v="19"/>
    <s v="Framingham"/>
    <n v="7.35"/>
  </r>
  <r>
    <x v="2"/>
    <x v="19"/>
    <s v="Gardner"/>
    <n v="4.5"/>
  </r>
  <r>
    <x v="2"/>
    <x v="19"/>
    <s v="Georgetown"/>
    <n v="6.12"/>
  </r>
  <r>
    <x v="2"/>
    <x v="19"/>
    <s v="Gloucester"/>
    <n v="11.46"/>
  </r>
  <r>
    <x v="2"/>
    <x v="19"/>
    <s v="Gloucester"/>
    <n v="22.5"/>
  </r>
  <r>
    <x v="2"/>
    <x v="19"/>
    <s v="Greenfield"/>
    <n v="13.27"/>
  </r>
  <r>
    <x v="2"/>
    <x v="19"/>
    <s v="Hanover"/>
    <n v="6.75"/>
  </r>
  <r>
    <x v="2"/>
    <x v="19"/>
    <s v="Haverhill"/>
    <n v="26"/>
  </r>
  <r>
    <x v="2"/>
    <x v="19"/>
    <s v="Hingham"/>
    <n v="20.7"/>
  </r>
  <r>
    <x v="2"/>
    <x v="19"/>
    <s v="Hingham"/>
    <n v="2.2000000000000002"/>
  </r>
  <r>
    <x v="2"/>
    <x v="19"/>
    <s v="Holyoke"/>
    <n v="32"/>
  </r>
  <r>
    <x v="2"/>
    <x v="19"/>
    <s v="Holyoke"/>
    <n v="1"/>
  </r>
  <r>
    <x v="2"/>
    <x v="19"/>
    <s v="Hull"/>
    <n v="2.4"/>
  </r>
  <r>
    <x v="2"/>
    <x v="19"/>
    <s v="Hyde Park"/>
    <n v="7"/>
  </r>
  <r>
    <x v="2"/>
    <x v="19"/>
    <s v="Lawrence"/>
    <n v="66.31"/>
  </r>
  <r>
    <x v="2"/>
    <x v="19"/>
    <s v="Leominster"/>
    <n v="12.18"/>
  </r>
  <r>
    <x v="2"/>
    <x v="19"/>
    <s v="Lowell"/>
    <n v="68.52"/>
  </r>
  <r>
    <x v="2"/>
    <x v="19"/>
    <s v="Lowell"/>
    <n v="11.98"/>
  </r>
  <r>
    <x v="2"/>
    <x v="19"/>
    <s v="Mansfield"/>
    <n v="10.35"/>
  </r>
  <r>
    <x v="2"/>
    <x v="19"/>
    <s v="Marlborough"/>
    <n v="8"/>
  </r>
  <r>
    <x v="2"/>
    <x v="19"/>
    <s v="Marlborough"/>
    <n v="7.5"/>
  </r>
  <r>
    <x v="2"/>
    <x v="19"/>
    <s v="Martha's Vineyard"/>
    <n v="1.25"/>
  </r>
  <r>
    <x v="2"/>
    <x v="19"/>
    <s v="Milford"/>
    <n v="1.75"/>
  </r>
  <r>
    <x v="2"/>
    <x v="19"/>
    <s v="Milford"/>
    <n v="12.5"/>
  </r>
  <r>
    <x v="2"/>
    <x v="19"/>
    <s v="Millbury"/>
    <n v="7.12"/>
  </r>
  <r>
    <x v="2"/>
    <x v="19"/>
    <s v="Natick"/>
    <n v="13.5"/>
  </r>
  <r>
    <x v="2"/>
    <x v="19"/>
    <s v="Natick"/>
    <n v="11.5"/>
  </r>
  <r>
    <x v="2"/>
    <x v="19"/>
    <s v="New Bedford"/>
    <n v="23.7"/>
  </r>
  <r>
    <x v="2"/>
    <x v="19"/>
    <s v="New Bedford"/>
    <n v="14.27"/>
  </r>
  <r>
    <x v="2"/>
    <x v="19"/>
    <s v="Newburyport"/>
    <n v="20.11"/>
  </r>
  <r>
    <x v="2"/>
    <x v="19"/>
    <s v="Newburyport"/>
    <n v="7.5"/>
  </r>
  <r>
    <x v="2"/>
    <x v="19"/>
    <s v="Newburyport"/>
    <n v="5"/>
  </r>
  <r>
    <x v="2"/>
    <x v="19"/>
    <s v="Newton"/>
    <n v="12.06"/>
  </r>
  <r>
    <x v="2"/>
    <x v="19"/>
    <s v="Newton"/>
    <n v="16.350000000000001"/>
  </r>
  <r>
    <x v="2"/>
    <x v="19"/>
    <s v="Newton"/>
    <n v="14.66"/>
  </r>
  <r>
    <x v="2"/>
    <x v="19"/>
    <s v="Newton"/>
    <n v="3.3"/>
  </r>
  <r>
    <x v="2"/>
    <x v="19"/>
    <s v="Newton"/>
    <n v="5.17"/>
  </r>
  <r>
    <x v="2"/>
    <x v="19"/>
    <s v="North Abington"/>
    <n v="18"/>
  </r>
  <r>
    <x v="2"/>
    <x v="19"/>
    <s v="North Adams"/>
    <n v="13.5"/>
  </r>
  <r>
    <x v="2"/>
    <x v="19"/>
    <s v="Northampton"/>
    <n v="18.559999999999999"/>
  </r>
  <r>
    <x v="2"/>
    <x v="19"/>
    <s v="North Attleborough"/>
    <n v="24.64"/>
  </r>
  <r>
    <x v="2"/>
    <x v="19"/>
    <s v="North Woburn"/>
    <n v="7.5"/>
  </r>
  <r>
    <x v="2"/>
    <x v="19"/>
    <s v="Norton"/>
    <n v="5.35"/>
  </r>
  <r>
    <x v="2"/>
    <x v="19"/>
    <s v="Norton"/>
    <n v="8.33"/>
  </r>
  <r>
    <x v="2"/>
    <x v="19"/>
    <s v="Palmer"/>
    <n v="7"/>
  </r>
  <r>
    <x v="2"/>
    <x v="19"/>
    <s v="Pittsfield"/>
    <n v="10.6"/>
  </r>
  <r>
    <x v="2"/>
    <x v="19"/>
    <s v="Plymouth"/>
    <n v="9.3000000000000007"/>
  </r>
  <r>
    <x v="2"/>
    <x v="19"/>
    <s v="Quincy"/>
    <n v="31"/>
  </r>
  <r>
    <x v="2"/>
    <x v="19"/>
    <s v="Randolph"/>
    <n v="2.5"/>
  </r>
  <r>
    <x v="2"/>
    <x v="19"/>
    <s v="Reading"/>
    <n v="5.68"/>
  </r>
  <r>
    <x v="2"/>
    <x v="19"/>
    <s v="Rockport"/>
    <n v="8.26"/>
  </r>
  <r>
    <x v="2"/>
    <x v="19"/>
    <s v="Salem"/>
    <n v="7"/>
  </r>
  <r>
    <x v="2"/>
    <x v="19"/>
    <s v="Shelburne Falls"/>
    <n v="6.53"/>
  </r>
  <r>
    <x v="2"/>
    <x v="19"/>
    <s v="Southbridge"/>
    <n v="7.8"/>
  </r>
  <r>
    <x v="2"/>
    <x v="19"/>
    <s v="Springfield"/>
    <n v="65.989999999999995"/>
  </r>
  <r>
    <x v="2"/>
    <x v="19"/>
    <s v="Stoneham"/>
    <n v="3.28"/>
  </r>
  <r>
    <x v="2"/>
    <x v="19"/>
    <s v="Taunton"/>
    <n v="18.399999999999999"/>
  </r>
  <r>
    <x v="2"/>
    <x v="19"/>
    <s v="Taunton"/>
    <n v="17.23"/>
  </r>
  <r>
    <x v="2"/>
    <x v="19"/>
    <s v="Wakefield"/>
    <n v="16"/>
  </r>
  <r>
    <x v="2"/>
    <x v="19"/>
    <s v="Wakefield"/>
    <n v="3.43"/>
  </r>
  <r>
    <x v="2"/>
    <x v="19"/>
    <s v="Webster"/>
    <n v="5.22"/>
  </r>
  <r>
    <x v="2"/>
    <x v="19"/>
    <s v="Westfield"/>
    <n v="7"/>
  </r>
  <r>
    <x v="2"/>
    <x v="19"/>
    <s v="West Roxbury"/>
    <n v="10.9"/>
  </r>
  <r>
    <x v="2"/>
    <x v="19"/>
    <s v="Worcester"/>
    <n v="43"/>
  </r>
  <r>
    <x v="2"/>
    <x v="19"/>
    <s v="Worcester"/>
    <n v="23.34"/>
  </r>
  <r>
    <x v="2"/>
    <x v="19"/>
    <s v="Worcester"/>
    <n v="17.5"/>
  </r>
  <r>
    <x v="2"/>
    <x v="20"/>
    <s v="Baltimore"/>
    <n v="357"/>
  </r>
  <r>
    <x v="2"/>
    <x v="20"/>
    <s v="Cumberland"/>
    <n v="6.5"/>
  </r>
  <r>
    <x v="2"/>
    <x v="20"/>
    <s v="Frederick City"/>
    <n v="9.3000000000000007"/>
  </r>
  <r>
    <x v="2"/>
    <x v="20"/>
    <s v="Frederick City"/>
    <n v="5.5"/>
  </r>
  <r>
    <x v="2"/>
    <x v="20"/>
    <s v="Hagerstown"/>
    <n v="13.5"/>
  </r>
  <r>
    <x v="2"/>
    <x v="21"/>
    <s v="Augusta"/>
    <n v="7.4"/>
  </r>
  <r>
    <x v="2"/>
    <x v="21"/>
    <s v="Bangor"/>
    <n v="9.8000000000000007"/>
  </r>
  <r>
    <x v="2"/>
    <x v="21"/>
    <s v="Bangor"/>
    <n v="16.2"/>
  </r>
  <r>
    <x v="2"/>
    <x v="21"/>
    <s v="Bangor"/>
    <n v="7"/>
  </r>
  <r>
    <x v="2"/>
    <x v="21"/>
    <s v="Biddeford"/>
    <n v="6.03"/>
  </r>
  <r>
    <x v="2"/>
    <x v="21"/>
    <s v="Calais"/>
    <n v="7"/>
  </r>
  <r>
    <x v="2"/>
    <x v="21"/>
    <s v="Fryeburg"/>
    <n v="3"/>
  </r>
  <r>
    <x v="2"/>
    <x v="21"/>
    <s v="Lewiston"/>
    <n v="65"/>
  </r>
  <r>
    <x v="2"/>
    <x v="21"/>
    <s v="Norway"/>
    <n v="2.17"/>
  </r>
  <r>
    <x v="2"/>
    <x v="21"/>
    <s v="Portland"/>
    <n v="30.95"/>
  </r>
  <r>
    <x v="2"/>
    <x v="21"/>
    <s v="Portland"/>
    <n v="15.51"/>
  </r>
  <r>
    <x v="2"/>
    <x v="21"/>
    <s v="Rockland"/>
    <n v="17.2"/>
  </r>
  <r>
    <x v="2"/>
    <x v="21"/>
    <s v="Sanford"/>
    <n v="3.47"/>
  </r>
  <r>
    <x v="2"/>
    <x v="21"/>
    <s v="Skowhegan"/>
    <n v="5.85"/>
  </r>
  <r>
    <x v="2"/>
    <x v="21"/>
    <s v="Skowhegan"/>
    <n v="12.5"/>
  </r>
  <r>
    <x v="2"/>
    <x v="21"/>
    <s v="Waterville"/>
    <n v="5"/>
  </r>
  <r>
    <x v="2"/>
    <x v="22"/>
    <s v="Adrian"/>
    <n v="3"/>
  </r>
  <r>
    <x v="2"/>
    <x v="22"/>
    <s v="Bay City"/>
    <n v="29"/>
  </r>
  <r>
    <x v="2"/>
    <x v="22"/>
    <s v="Detroit"/>
    <n v="101"/>
  </r>
  <r>
    <x v="2"/>
    <x v="22"/>
    <s v="Detroit"/>
    <n v="62"/>
  </r>
  <r>
    <x v="2"/>
    <x v="22"/>
    <s v="Detroit"/>
    <n v="21.5"/>
  </r>
  <r>
    <x v="2"/>
    <x v="22"/>
    <s v="Detroit"/>
    <n v="25"/>
  </r>
  <r>
    <x v="2"/>
    <x v="22"/>
    <s v="Detroit"/>
    <n v="43"/>
  </r>
  <r>
    <x v="2"/>
    <x v="22"/>
    <s v="Detroit"/>
    <n v="17"/>
  </r>
  <r>
    <x v="2"/>
    <x v="22"/>
    <s v="Detroit"/>
    <n v="10.5"/>
  </r>
  <r>
    <x v="2"/>
    <x v="22"/>
    <s v="Detroit"/>
    <n v="17.97"/>
  </r>
  <r>
    <x v="2"/>
    <x v="22"/>
    <s v="Detroit"/>
    <n v="17"/>
  </r>
  <r>
    <x v="2"/>
    <x v="22"/>
    <s v="Detroit"/>
    <n v="9"/>
  </r>
  <r>
    <x v="2"/>
    <x v="22"/>
    <s v="Detroit"/>
    <n v="8"/>
  </r>
  <r>
    <x v="2"/>
    <x v="22"/>
    <s v="Escanaba"/>
    <n v="4"/>
  </r>
  <r>
    <x v="2"/>
    <x v="22"/>
    <s v="Grand Haven"/>
    <n v="2"/>
  </r>
  <r>
    <x v="2"/>
    <x v="22"/>
    <s v="Grand Rapids"/>
    <n v="50"/>
  </r>
  <r>
    <x v="2"/>
    <x v="22"/>
    <s v="Grand Rapids"/>
    <n v="1.75"/>
  </r>
  <r>
    <x v="2"/>
    <x v="22"/>
    <s v="Ironwood"/>
    <n v="7.5"/>
  </r>
  <r>
    <x v="2"/>
    <x v="22"/>
    <s v="Jackson"/>
    <n v="7"/>
  </r>
  <r>
    <x v="2"/>
    <x v="22"/>
    <s v="Lansing"/>
    <n v="10.5"/>
  </r>
  <r>
    <x v="2"/>
    <x v="22"/>
    <s v="Ludington"/>
    <n v="3"/>
  </r>
  <r>
    <x v="2"/>
    <x v="22"/>
    <s v="Marquette"/>
    <n v="6"/>
  </r>
  <r>
    <x v="2"/>
    <x v="22"/>
    <s v="Menominee"/>
    <n v="6.5"/>
  </r>
  <r>
    <x v="2"/>
    <x v="22"/>
    <s v="Mount Clemens"/>
    <n v="6"/>
  </r>
  <r>
    <x v="2"/>
    <x v="22"/>
    <s v="Muskegon"/>
    <n v="15"/>
  </r>
  <r>
    <x v="2"/>
    <x v="22"/>
    <s v="Owosso"/>
    <n v="5.2"/>
  </r>
  <r>
    <x v="2"/>
    <x v="22"/>
    <s v="Port Huron"/>
    <n v="10.5"/>
  </r>
  <r>
    <x v="2"/>
    <x v="22"/>
    <s v="Saginaw"/>
    <n v="40"/>
  </r>
  <r>
    <x v="2"/>
    <x v="22"/>
    <s v="St. Joseph"/>
    <n v="8"/>
  </r>
  <r>
    <x v="2"/>
    <x v="22"/>
    <s v="Manistee"/>
    <n v="14"/>
  </r>
  <r>
    <x v="2"/>
    <x v="22"/>
    <s v="Negaunee"/>
    <n v="4"/>
  </r>
  <r>
    <x v="2"/>
    <x v="23"/>
    <s v="Anoka"/>
    <n v="3"/>
  </r>
  <r>
    <x v="2"/>
    <x v="23"/>
    <s v="Duluth"/>
    <n v="36.1"/>
  </r>
  <r>
    <x v="2"/>
    <x v="23"/>
    <s v="Duluth"/>
    <n v="8"/>
  </r>
  <r>
    <x v="2"/>
    <x v="23"/>
    <s v="Duluth"/>
    <n v="3.5"/>
  </r>
  <r>
    <x v="2"/>
    <x v="23"/>
    <s v="Minneapolis and St. Paul"/>
    <n v="230"/>
  </r>
  <r>
    <x v="2"/>
    <x v="23"/>
    <s v="Minneapolis and St. Paul"/>
    <n v="10.59"/>
  </r>
  <r>
    <x v="2"/>
    <x v="23"/>
    <s v="St. Cloud"/>
    <n v="7.3310000000000004"/>
  </r>
  <r>
    <x v="2"/>
    <x v="23"/>
    <s v="Winona"/>
    <n v="4"/>
  </r>
  <r>
    <x v="2"/>
    <x v="23"/>
    <s v="Duluth"/>
    <n v="6"/>
  </r>
  <r>
    <x v="2"/>
    <x v="24"/>
    <s v="Jackson"/>
    <n v="6"/>
  </r>
  <r>
    <x v="2"/>
    <x v="24"/>
    <s v="Meridian"/>
    <n v="6"/>
  </r>
  <r>
    <x v="2"/>
    <x v="24"/>
    <s v="Natchez"/>
    <n v="4"/>
  </r>
  <r>
    <x v="2"/>
    <x v="24"/>
    <s v="Natchez"/>
    <n v="2"/>
  </r>
  <r>
    <x v="2"/>
    <x v="24"/>
    <s v="Vicksburg"/>
    <n v="8"/>
  </r>
  <r>
    <x v="2"/>
    <x v="25"/>
    <s v="Cape Girardeau"/>
    <n v="2.5"/>
  </r>
  <r>
    <x v="2"/>
    <x v="25"/>
    <s v="Clinton"/>
    <n v="3"/>
  </r>
  <r>
    <x v="2"/>
    <x v="25"/>
    <s v="Hannibal"/>
    <n v="4.5"/>
  </r>
  <r>
    <x v="2"/>
    <x v="25"/>
    <s v="Kansas City"/>
    <n v="136"/>
  </r>
  <r>
    <x v="2"/>
    <x v="25"/>
    <s v="Kansas City"/>
    <n v="16.8"/>
  </r>
  <r>
    <x v="2"/>
    <x v="25"/>
    <s v="Kansas City"/>
    <n v="25"/>
  </r>
  <r>
    <x v="2"/>
    <x v="25"/>
    <s v="Lexington"/>
    <n v="3"/>
  </r>
  <r>
    <x v="2"/>
    <x v="25"/>
    <s v="St. Joseph"/>
    <n v="33"/>
  </r>
  <r>
    <x v="2"/>
    <x v="25"/>
    <s v="St. Louis"/>
    <n v="6.65"/>
  </r>
  <r>
    <x v="2"/>
    <x v="25"/>
    <s v="St. Louis"/>
    <n v="34.479999999999997"/>
  </r>
  <r>
    <x v="2"/>
    <x v="25"/>
    <s v="St. Louis"/>
    <n v="16.36"/>
  </r>
  <r>
    <x v="2"/>
    <x v="25"/>
    <s v="St. Louis"/>
    <n v="5.26"/>
  </r>
  <r>
    <x v="2"/>
    <x v="25"/>
    <s v="St. Louis"/>
    <n v="5"/>
  </r>
  <r>
    <x v="2"/>
    <x v="25"/>
    <s v="St. Louis"/>
    <n v="7.26"/>
  </r>
  <r>
    <x v="2"/>
    <x v="25"/>
    <s v="St. Louis"/>
    <n v="60"/>
  </r>
  <r>
    <x v="2"/>
    <x v="25"/>
    <s v="St. Louis"/>
    <n v="5"/>
  </r>
  <r>
    <x v="2"/>
    <x v="25"/>
    <s v="St. Louis"/>
    <n v="26"/>
  </r>
  <r>
    <x v="2"/>
    <x v="25"/>
    <s v="St. Louis"/>
    <n v="10"/>
  </r>
  <r>
    <x v="2"/>
    <x v="25"/>
    <s v="St. Louis"/>
    <n v="3"/>
  </r>
  <r>
    <x v="2"/>
    <x v="25"/>
    <s v="St. Louis"/>
    <n v="2"/>
  </r>
  <r>
    <x v="2"/>
    <x v="25"/>
    <s v="St. Louis"/>
    <n v="10.5"/>
  </r>
  <r>
    <x v="2"/>
    <x v="25"/>
    <s v="St. Louis"/>
    <n v="18"/>
  </r>
  <r>
    <x v="2"/>
    <x v="25"/>
    <s v="St. Louis"/>
    <n v="14.7"/>
  </r>
  <r>
    <x v="2"/>
    <x v="25"/>
    <s v="St. Louis"/>
    <n v="28.5"/>
  </r>
  <r>
    <x v="2"/>
    <x v="25"/>
    <s v="St. Louis"/>
    <n v="24"/>
  </r>
  <r>
    <x v="2"/>
    <x v="25"/>
    <s v="St. Louis"/>
    <n v="73"/>
  </r>
  <r>
    <x v="2"/>
    <x v="25"/>
    <s v="Sedalia"/>
    <n v="29"/>
  </r>
  <r>
    <x v="2"/>
    <x v="25"/>
    <s v="Springfield"/>
    <n v="15.8"/>
  </r>
  <r>
    <x v="2"/>
    <x v="25"/>
    <s v="Webb City"/>
    <n v="33"/>
  </r>
  <r>
    <x v="2"/>
    <x v="26"/>
    <s v="Anaconda"/>
    <n v="6"/>
  </r>
  <r>
    <x v="2"/>
    <x v="26"/>
    <s v="Bozeman"/>
    <n v="4"/>
  </r>
  <r>
    <x v="2"/>
    <x v="26"/>
    <s v="Butte"/>
    <n v="22"/>
  </r>
  <r>
    <x v="2"/>
    <x v="26"/>
    <s v="Great Falls"/>
    <n v="8.66"/>
  </r>
  <r>
    <x v="2"/>
    <x v="26"/>
    <s v="Helena"/>
    <n v="24"/>
  </r>
  <r>
    <x v="2"/>
    <x v="49"/>
    <s v="St. John"/>
    <n v="12"/>
  </r>
  <r>
    <x v="2"/>
    <x v="27"/>
    <s v="Asheville"/>
    <n v="7"/>
  </r>
  <r>
    <x v="2"/>
    <x v="27"/>
    <s v="Asheville"/>
    <n v="3"/>
  </r>
  <r>
    <x v="2"/>
    <x v="27"/>
    <s v="Asheville"/>
    <n v="4"/>
  </r>
  <r>
    <x v="2"/>
    <x v="27"/>
    <s v="Charlotte"/>
    <n v="5.5"/>
  </r>
  <r>
    <x v="2"/>
    <x v="27"/>
    <s v="Hendersonville"/>
    <n v="2"/>
  </r>
  <r>
    <x v="2"/>
    <x v="27"/>
    <s v="Raleigh"/>
    <n v="4.5"/>
  </r>
  <r>
    <x v="2"/>
    <x v="27"/>
    <s v="Wilmington"/>
    <n v="6"/>
  </r>
  <r>
    <x v="2"/>
    <x v="27"/>
    <s v="Winston"/>
    <n v="8.75"/>
  </r>
  <r>
    <x v="2"/>
    <x v="28"/>
    <s v="Chester"/>
    <n v="8"/>
  </r>
  <r>
    <x v="2"/>
    <x v="28"/>
    <s v="Concord"/>
    <n v="12.5"/>
  </r>
  <r>
    <x v="2"/>
    <x v="28"/>
    <s v="Dover"/>
    <n v="7.5"/>
  </r>
  <r>
    <x v="2"/>
    <x v="28"/>
    <s v="Exeter"/>
    <n v="12.45"/>
  </r>
  <r>
    <x v="2"/>
    <x v="28"/>
    <s v="Manchester"/>
    <n v="20.5"/>
  </r>
  <r>
    <x v="2"/>
    <x v="28"/>
    <s v="Nashua"/>
    <n v="14.42"/>
  </r>
  <r>
    <x v="2"/>
    <x v="28"/>
    <s v="Portsmouth"/>
    <n v="15.5"/>
  </r>
  <r>
    <x v="2"/>
    <x v="28"/>
    <s v="Laconia"/>
    <n v="3.62"/>
  </r>
  <r>
    <x v="2"/>
    <x v="29"/>
    <s v="Asbury Park"/>
    <n v="24"/>
  </r>
  <r>
    <x v="2"/>
    <x v="29"/>
    <s v="Bridgeton"/>
    <n v="18"/>
  </r>
  <r>
    <x v="2"/>
    <x v="29"/>
    <s v="Brigantine Beach"/>
    <n v="9"/>
  </r>
  <r>
    <x v="2"/>
    <x v="29"/>
    <s v="Burlington"/>
    <n v="7.15"/>
  </r>
  <r>
    <x v="2"/>
    <x v="29"/>
    <s v="Camden"/>
    <n v="15.8"/>
  </r>
  <r>
    <x v="2"/>
    <x v="29"/>
    <s v="Camden"/>
    <n v="30"/>
  </r>
  <r>
    <x v="2"/>
    <x v="29"/>
    <s v="Camden"/>
    <n v="23.1"/>
  </r>
  <r>
    <x v="2"/>
    <x v="29"/>
    <s v="Cape May"/>
    <n v="10.8"/>
  </r>
  <r>
    <x v="2"/>
    <x v="29"/>
    <s v="Elizabeth"/>
    <n v="3.5"/>
  </r>
  <r>
    <x v="2"/>
    <x v="29"/>
    <s v="Hoboken"/>
    <n v="50"/>
  </r>
  <r>
    <x v="2"/>
    <x v="29"/>
    <s v="Jersey City"/>
    <n v="94"/>
  </r>
  <r>
    <x v="2"/>
    <x v="29"/>
    <s v="Jersey City"/>
    <n v="52"/>
  </r>
  <r>
    <x v="2"/>
    <x v="29"/>
    <s v="Jersey City"/>
    <n v="228"/>
  </r>
  <r>
    <x v="2"/>
    <x v="29"/>
    <s v="Jersey City"/>
    <n v="4"/>
  </r>
  <r>
    <x v="2"/>
    <x v="29"/>
    <s v="Keyport"/>
    <n v="3.5"/>
  </r>
  <r>
    <x v="2"/>
    <x v="29"/>
    <s v="Long Branch"/>
    <n v="5.37"/>
  </r>
  <r>
    <x v="2"/>
    <x v="29"/>
    <s v="Millville"/>
    <n v="3.64"/>
  </r>
  <r>
    <x v="2"/>
    <x v="29"/>
    <s v="Mount Holly"/>
    <n v="1.25"/>
  </r>
  <r>
    <x v="2"/>
    <x v="29"/>
    <s v="New Brunswick"/>
    <n v="32.869999999999997"/>
  </r>
  <r>
    <x v="2"/>
    <x v="29"/>
    <s v="New Brunswick"/>
    <n v="14"/>
  </r>
  <r>
    <x v="2"/>
    <x v="29"/>
    <s v="Ocean City"/>
    <n v="7"/>
  </r>
  <r>
    <x v="2"/>
    <x v="29"/>
    <s v="Orange"/>
    <n v="10"/>
  </r>
  <r>
    <x v="2"/>
    <x v="29"/>
    <s v="Orange"/>
    <n v="1.5"/>
  </r>
  <r>
    <x v="2"/>
    <x v="29"/>
    <s v="Orange"/>
    <n v="5.5"/>
  </r>
  <r>
    <x v="2"/>
    <x v="29"/>
    <s v="Paterson"/>
    <n v="35"/>
  </r>
  <r>
    <x v="2"/>
    <x v="29"/>
    <s v="Paterson"/>
    <n v="8"/>
  </r>
  <r>
    <x v="2"/>
    <x v="29"/>
    <s v="Paterson"/>
    <n v="8"/>
  </r>
  <r>
    <x v="2"/>
    <x v="29"/>
    <s v="Phillipsburg"/>
    <n v="3.62"/>
  </r>
  <r>
    <x v="2"/>
    <x v="29"/>
    <s v="Plainfield"/>
    <n v="9"/>
  </r>
  <r>
    <x v="2"/>
    <x v="29"/>
    <s v="Rahway"/>
    <n v="8"/>
  </r>
  <r>
    <x v="2"/>
    <x v="29"/>
    <s v="Red Bank"/>
    <n v="20"/>
  </r>
  <r>
    <x v="2"/>
    <x v="29"/>
    <s v="Rutherford"/>
    <n v="12"/>
  </r>
  <r>
    <x v="2"/>
    <x v="29"/>
    <s v="Trenton"/>
    <n v="30"/>
  </r>
  <r>
    <x v="2"/>
    <x v="29"/>
    <s v="Undercliff"/>
    <n v="9"/>
  </r>
  <r>
    <x v="2"/>
    <x v="29"/>
    <s v="Woodbridge"/>
    <n v="4.7"/>
  </r>
  <r>
    <x v="2"/>
    <x v="29"/>
    <s v="New Brunswick"/>
    <n v="6"/>
  </r>
  <r>
    <x v="2"/>
    <x v="30"/>
    <s v="Halifax"/>
    <n v="10.92"/>
  </r>
  <r>
    <x v="2"/>
    <x v="30"/>
    <s v="Yarmouth"/>
    <n v="2"/>
  </r>
  <r>
    <x v="2"/>
    <x v="31"/>
    <s v="Albany"/>
    <n v="24"/>
  </r>
  <r>
    <x v="2"/>
    <x v="31"/>
    <s v="Amsterdam"/>
    <n v="4.7"/>
  </r>
  <r>
    <x v="2"/>
    <x v="31"/>
    <s v="Auburn"/>
    <n v="12.4"/>
  </r>
  <r>
    <x v="2"/>
    <x v="31"/>
    <s v="Babylon"/>
    <n v="1.53"/>
  </r>
  <r>
    <x v="2"/>
    <x v="31"/>
    <s v="Ballston Spa"/>
    <n v="9.5"/>
  </r>
  <r>
    <x v="2"/>
    <x v="31"/>
    <s v="Binghamton"/>
    <n v="29"/>
  </r>
  <r>
    <x v="1"/>
    <x v="31"/>
    <s v="Brooklyn"/>
    <n v="263.29000000000002"/>
  </r>
  <r>
    <x v="2"/>
    <x v="31"/>
    <s v="Brooklyn"/>
    <n v="45.03"/>
  </r>
  <r>
    <x v="2"/>
    <x v="31"/>
    <s v="Brooklyn"/>
    <n v="136"/>
  </r>
  <r>
    <x v="2"/>
    <x v="31"/>
    <s v="Brooklyn"/>
    <n v="21.72"/>
  </r>
  <r>
    <x v="2"/>
    <x v="31"/>
    <s v="Brooklyn"/>
    <n v="12.27"/>
  </r>
  <r>
    <x v="2"/>
    <x v="31"/>
    <s v="Brooklyn"/>
    <n v="2.2999999999999998"/>
  </r>
  <r>
    <x v="2"/>
    <x v="31"/>
    <s v="Brooklyn"/>
    <n v="25.01"/>
  </r>
  <r>
    <x v="2"/>
    <x v="31"/>
    <s v="Brooklyn"/>
    <n v="25"/>
  </r>
  <r>
    <x v="2"/>
    <x v="31"/>
    <s v="Brooklyn"/>
    <n v="3"/>
  </r>
  <r>
    <x v="2"/>
    <x v="31"/>
    <s v="Buffalo"/>
    <n v="67.17"/>
  </r>
  <r>
    <x v="2"/>
    <x v="31"/>
    <s v="Buffalo"/>
    <n v="93.49"/>
  </r>
  <r>
    <x v="2"/>
    <x v="31"/>
    <s v="Buffalo"/>
    <n v="17.2"/>
  </r>
  <r>
    <x v="2"/>
    <x v="31"/>
    <s v="Buffalo"/>
    <n v="30"/>
  </r>
  <r>
    <x v="2"/>
    <x v="31"/>
    <s v="Buffalo"/>
    <n v="15.62"/>
  </r>
  <r>
    <x v="2"/>
    <x v="31"/>
    <s v="Buffalo"/>
    <n v="25"/>
  </r>
  <r>
    <x v="2"/>
    <x v="31"/>
    <s v="Buffalo"/>
    <n v="16.41"/>
  </r>
  <r>
    <x v="2"/>
    <x v="31"/>
    <s v="Buffalo"/>
    <n v="1.75"/>
  </r>
  <r>
    <x v="2"/>
    <x v="31"/>
    <s v="Canandaigua"/>
    <n v="3"/>
  </r>
  <r>
    <x v="2"/>
    <x v="31"/>
    <s v="City Island"/>
    <n v="1.5"/>
  </r>
  <r>
    <x v="2"/>
    <x v="31"/>
    <s v="City Island"/>
    <n v="2"/>
  </r>
  <r>
    <x v="2"/>
    <x v="31"/>
    <s v="Cohoes"/>
    <n v="6.35"/>
  </r>
  <r>
    <x v="2"/>
    <x v="31"/>
    <s v="Corning"/>
    <n v="5.9"/>
  </r>
  <r>
    <x v="2"/>
    <x v="31"/>
    <s v="Cortland"/>
    <n v="10.5"/>
  </r>
  <r>
    <x v="2"/>
    <x v="31"/>
    <s v="Deerfield"/>
    <n v="1.8"/>
  </r>
  <r>
    <x v="2"/>
    <x v="31"/>
    <s v="Elmira"/>
    <n v="16.600000000000001"/>
  </r>
  <r>
    <x v="2"/>
    <x v="31"/>
    <s v="Elmira"/>
    <n v="9.75"/>
  </r>
  <r>
    <x v="2"/>
    <x v="31"/>
    <s v="Fishkill"/>
    <n v="3.25"/>
  </r>
  <r>
    <x v="2"/>
    <x v="31"/>
    <s v="Fishkill"/>
    <n v="4"/>
  </r>
  <r>
    <x v="2"/>
    <x v="31"/>
    <s v="Frankfort"/>
    <n v="4"/>
  </r>
  <r>
    <x v="2"/>
    <x v="31"/>
    <s v="Fredonia"/>
    <n v="3.7"/>
  </r>
  <r>
    <x v="2"/>
    <x v="31"/>
    <s v="Gardenville"/>
    <n v="4.5"/>
  </r>
  <r>
    <x v="2"/>
    <x v="31"/>
    <s v="Geneva"/>
    <n v="17.75"/>
  </r>
  <r>
    <x v="2"/>
    <x v="31"/>
    <s v="Glens Falls"/>
    <n v="10.5"/>
  </r>
  <r>
    <x v="2"/>
    <x v="31"/>
    <s v="Hamburg"/>
    <n v="8.25"/>
  </r>
  <r>
    <x v="2"/>
    <x v="31"/>
    <s v="Hoosick Falls"/>
    <n v="17"/>
  </r>
  <r>
    <x v="2"/>
    <x v="31"/>
    <s v="Hornellsville"/>
    <n v="5.0599999999999996"/>
  </r>
  <r>
    <x v="2"/>
    <x v="31"/>
    <s v="Hornellsville"/>
    <n v="4.5"/>
  </r>
  <r>
    <x v="2"/>
    <x v="31"/>
    <s v="Hudson"/>
    <n v="2.4"/>
  </r>
  <r>
    <x v="2"/>
    <x v="31"/>
    <s v="Huntington"/>
    <n v="3"/>
  </r>
  <r>
    <x v="2"/>
    <x v="31"/>
    <s v="Ithaca"/>
    <n v="6.5"/>
  </r>
  <r>
    <x v="2"/>
    <x v="31"/>
    <s v="Jamestown"/>
    <n v="20"/>
  </r>
  <r>
    <x v="2"/>
    <x v="31"/>
    <s v="Kingston"/>
    <n v="2.85"/>
  </r>
  <r>
    <x v="2"/>
    <x v="31"/>
    <s v="Kingston"/>
    <n v="6"/>
  </r>
  <r>
    <x v="2"/>
    <x v="31"/>
    <s v="Larchmont"/>
    <n v="1.5"/>
  </r>
  <r>
    <x v="2"/>
    <x v="31"/>
    <s v="Lewiston"/>
    <n v="10"/>
  </r>
  <r>
    <x v="2"/>
    <x v="31"/>
    <s v="Long Island City"/>
    <n v="66.819999999999993"/>
  </r>
  <r>
    <x v="2"/>
    <x v="31"/>
    <s v="Middletown"/>
    <n v="12.75"/>
  </r>
  <r>
    <x v="2"/>
    <x v="31"/>
    <s v="Mohawk"/>
    <n v="6"/>
  </r>
  <r>
    <x v="2"/>
    <x v="31"/>
    <s v="Mount Vernon"/>
    <n v="2.1"/>
  </r>
  <r>
    <x v="2"/>
    <x v="31"/>
    <s v="Newburgh"/>
    <n v="17"/>
  </r>
  <r>
    <x v="2"/>
    <x v="31"/>
    <s v="New Paltz"/>
    <n v="12"/>
  </r>
  <r>
    <x v="1"/>
    <x v="31"/>
    <s v="New York"/>
    <n v="11.228999999999999"/>
  </r>
  <r>
    <x v="2"/>
    <x v="31"/>
    <s v="New York"/>
    <n v="20.48"/>
  </r>
  <r>
    <x v="2"/>
    <x v="31"/>
    <s v="New York"/>
    <n v="24.9"/>
  </r>
  <r>
    <x v="2"/>
    <x v="31"/>
    <s v="New York"/>
    <n v="108.99"/>
  </r>
  <r>
    <x v="2"/>
    <x v="31"/>
    <s v="New York"/>
    <n v="217.43"/>
  </r>
  <r>
    <x v="2"/>
    <x v="31"/>
    <s v="New York"/>
    <n v="259"/>
  </r>
  <r>
    <x v="2"/>
    <x v="31"/>
    <s v="New York"/>
    <n v="28.5"/>
  </r>
  <r>
    <x v="2"/>
    <x v="31"/>
    <s v="New York"/>
    <n v="6.95"/>
  </r>
  <r>
    <x v="2"/>
    <x v="31"/>
    <s v="New York"/>
    <n v="54.24"/>
  </r>
  <r>
    <x v="2"/>
    <x v="31"/>
    <s v="New York"/>
    <n v="21.54"/>
  </r>
  <r>
    <x v="2"/>
    <x v="31"/>
    <s v="Niagara Falls"/>
    <n v="14"/>
  </r>
  <r>
    <x v="2"/>
    <x v="31"/>
    <s v="Ogdensburg"/>
    <n v="10"/>
  </r>
  <r>
    <x v="2"/>
    <x v="31"/>
    <s v="Olean"/>
    <n v="6.36"/>
  </r>
  <r>
    <x v="2"/>
    <x v="31"/>
    <s v="Oneida"/>
    <n v="1.5"/>
  </r>
  <r>
    <x v="2"/>
    <x v="31"/>
    <s v="Oneonta"/>
    <n v="7.75"/>
  </r>
  <r>
    <x v="2"/>
    <x v="31"/>
    <s v="Oswego"/>
    <n v="12.25"/>
  </r>
  <r>
    <x v="2"/>
    <x v="31"/>
    <s v="Penn Yan"/>
    <n v="9.75"/>
  </r>
  <r>
    <x v="2"/>
    <x v="31"/>
    <s v="Plattsburgh"/>
    <n v="6.5"/>
  </r>
  <r>
    <x v="2"/>
    <x v="31"/>
    <s v="Port Jervis"/>
    <n v="4.4000000000000004"/>
  </r>
  <r>
    <x v="2"/>
    <x v="31"/>
    <s v="Poughkeepsie"/>
    <n v="17"/>
  </r>
  <r>
    <x v="2"/>
    <x v="31"/>
    <s v="Rochester"/>
    <n v="100.59"/>
  </r>
  <r>
    <x v="2"/>
    <x v="31"/>
    <s v="Rochester"/>
    <n v="8.76"/>
  </r>
  <r>
    <x v="2"/>
    <x v="31"/>
    <s v="Rochester"/>
    <n v="15.42"/>
  </r>
  <r>
    <x v="2"/>
    <x v="31"/>
    <s v="Rochester"/>
    <n v="7.75"/>
  </r>
  <r>
    <x v="2"/>
    <x v="31"/>
    <s v="Rochester"/>
    <n v="4"/>
  </r>
  <r>
    <x v="2"/>
    <x v="31"/>
    <s v="Rockaway"/>
    <n v="1.25"/>
  </r>
  <r>
    <x v="2"/>
    <x v="31"/>
    <s v="Rome"/>
    <n v="6.75"/>
  </r>
  <r>
    <x v="2"/>
    <x v="31"/>
    <s v="Saratoga"/>
    <n v="10.1"/>
  </r>
  <r>
    <x v="2"/>
    <x v="31"/>
    <s v="Schenectady"/>
    <n v="4.87"/>
  </r>
  <r>
    <x v="2"/>
    <x v="31"/>
    <s v="Sea Cliff"/>
    <n v="956"/>
  </r>
  <r>
    <x v="2"/>
    <x v="31"/>
    <s v="Sing Sing"/>
    <n v="2.6"/>
  </r>
  <r>
    <x v="2"/>
    <x v="31"/>
    <s v="Stillwater"/>
    <n v="12.75"/>
  </r>
  <r>
    <x v="2"/>
    <x v="31"/>
    <s v="Syracuse"/>
    <n v="53"/>
  </r>
  <r>
    <x v="2"/>
    <x v="31"/>
    <s v="Syracuse"/>
    <n v="7.46"/>
  </r>
  <r>
    <x v="2"/>
    <x v="31"/>
    <s v="Syracuse"/>
    <n v="15"/>
  </r>
  <r>
    <x v="2"/>
    <x v="31"/>
    <s v="Troy"/>
    <n v="35"/>
  </r>
  <r>
    <x v="2"/>
    <x v="31"/>
    <s v="Troy"/>
    <n v="10"/>
  </r>
  <r>
    <x v="2"/>
    <x v="31"/>
    <s v="Utica"/>
    <n v="25"/>
  </r>
  <r>
    <x v="2"/>
    <x v="31"/>
    <s v="Utica"/>
    <n v="3.08"/>
  </r>
  <r>
    <x v="2"/>
    <x v="31"/>
    <s v="Watertown"/>
    <n v="6.5"/>
  </r>
  <r>
    <x v="2"/>
    <x v="31"/>
    <s v="Waverly"/>
    <n v="9"/>
  </r>
  <r>
    <x v="2"/>
    <x v="31"/>
    <s v="White Plains"/>
    <n v="10"/>
  </r>
  <r>
    <x v="2"/>
    <x v="31"/>
    <s v="Williamsville"/>
    <n v="5.25"/>
  </r>
  <r>
    <x v="2"/>
    <x v="31"/>
    <s v="Yonkers"/>
    <n v="15.33"/>
  </r>
  <r>
    <x v="2"/>
    <x v="31"/>
    <s v="Gloversville"/>
    <n v="52"/>
  </r>
  <r>
    <x v="2"/>
    <x v="31"/>
    <s v="Gloversville"/>
    <n v="21.5"/>
  </r>
  <r>
    <x v="2"/>
    <x v="31"/>
    <s v="Brooklyn"/>
    <n v="34.72"/>
  </r>
  <r>
    <x v="2"/>
    <x v="31"/>
    <s v="Buffalo"/>
    <n v="28"/>
  </r>
  <r>
    <x v="2"/>
    <x v="31"/>
    <s v="Staten Island"/>
    <n v="35"/>
  </r>
  <r>
    <x v="2"/>
    <x v="31"/>
    <s v="Staten Island"/>
    <n v="28"/>
  </r>
  <r>
    <x v="2"/>
    <x v="32"/>
    <s v="Beatrice"/>
    <n v="7.5"/>
  </r>
  <r>
    <x v="2"/>
    <x v="32"/>
    <s v="Benson"/>
    <n v="2"/>
  </r>
  <r>
    <x v="2"/>
    <x v="32"/>
    <s v="Fremont"/>
    <n v="6.5"/>
  </r>
  <r>
    <x v="2"/>
    <x v="32"/>
    <s v="Grand Island"/>
    <n v="7"/>
  </r>
  <r>
    <x v="2"/>
    <x v="32"/>
    <s v="Lincoln"/>
    <n v="55"/>
  </r>
  <r>
    <x v="2"/>
    <x v="32"/>
    <s v="Nebraska City"/>
    <n v="7"/>
  </r>
  <r>
    <x v="2"/>
    <x v="32"/>
    <s v="Omaha"/>
    <n v="80"/>
  </r>
  <r>
    <x v="2"/>
    <x v="32"/>
    <s v="Omaha"/>
    <n v="25"/>
  </r>
  <r>
    <x v="2"/>
    <x v="32"/>
    <s v="Omaha"/>
    <n v="5.5"/>
  </r>
  <r>
    <x v="2"/>
    <x v="32"/>
    <s v="Omaha"/>
    <n v="1.5"/>
  </r>
  <r>
    <x v="2"/>
    <x v="32"/>
    <s v="Red Cloud"/>
    <n v="1.5"/>
  </r>
  <r>
    <x v="2"/>
    <x v="33"/>
    <s v="Akron"/>
    <n v="20"/>
  </r>
  <r>
    <x v="2"/>
    <x v="33"/>
    <s v="Akron"/>
    <n v="27"/>
  </r>
  <r>
    <x v="2"/>
    <x v="33"/>
    <s v="Alliance"/>
    <n v="6"/>
  </r>
  <r>
    <x v="2"/>
    <x v="33"/>
    <s v="Ashtabula"/>
    <n v="5"/>
  </r>
  <r>
    <x v="2"/>
    <x v="33"/>
    <s v="Canal Dover"/>
    <n v="5"/>
  </r>
  <r>
    <x v="2"/>
    <x v="33"/>
    <s v="Canton"/>
    <n v="23"/>
  </r>
  <r>
    <x v="2"/>
    <x v="33"/>
    <s v="Chillicothe"/>
    <n v="6.25"/>
  </r>
  <r>
    <x v="2"/>
    <x v="33"/>
    <s v="Cincinnati"/>
    <n v="15.5"/>
  </r>
  <r>
    <x v="2"/>
    <x v="33"/>
    <s v="Cincinnati"/>
    <n v="6"/>
  </r>
  <r>
    <x v="2"/>
    <x v="33"/>
    <s v="Cincinnati"/>
    <n v="203.42"/>
  </r>
  <r>
    <x v="2"/>
    <x v="33"/>
    <s v="Cincinnati"/>
    <n v="15"/>
  </r>
  <r>
    <x v="2"/>
    <x v="33"/>
    <s v="Cincinnati"/>
    <n v="151"/>
  </r>
  <r>
    <x v="2"/>
    <x v="33"/>
    <s v="Cleveland"/>
    <n v="30"/>
  </r>
  <r>
    <x v="2"/>
    <x v="33"/>
    <s v="Cleveland"/>
    <n v="43"/>
  </r>
  <r>
    <x v="2"/>
    <x v="33"/>
    <s v="Cleveland"/>
    <n v="14.2"/>
  </r>
  <r>
    <x v="2"/>
    <x v="33"/>
    <s v="Cleveland"/>
    <n v="84"/>
  </r>
  <r>
    <x v="2"/>
    <x v="33"/>
    <s v="Cleveland"/>
    <n v="120"/>
  </r>
  <r>
    <x v="2"/>
    <x v="33"/>
    <s v="Cleveland"/>
    <n v="38.26"/>
  </r>
  <r>
    <x v="2"/>
    <x v="33"/>
    <s v="Cleveland"/>
    <n v="2"/>
  </r>
  <r>
    <x v="2"/>
    <x v="33"/>
    <s v="Columbus"/>
    <n v="64.17"/>
  </r>
  <r>
    <x v="2"/>
    <x v="33"/>
    <s v="Columbus"/>
    <n v="13"/>
  </r>
  <r>
    <x v="2"/>
    <x v="33"/>
    <s v="Columbus"/>
    <n v="35"/>
  </r>
  <r>
    <x v="2"/>
    <x v="33"/>
    <s v="Columbus"/>
    <n v="5"/>
  </r>
  <r>
    <x v="2"/>
    <x v="33"/>
    <s v="Dayton"/>
    <n v="26"/>
  </r>
  <r>
    <x v="2"/>
    <x v="33"/>
    <s v="Dayton"/>
    <n v="15"/>
  </r>
  <r>
    <x v="2"/>
    <x v="33"/>
    <s v="Dayton"/>
    <n v="26"/>
  </r>
  <r>
    <x v="2"/>
    <x v="33"/>
    <s v="Dayton"/>
    <n v="8"/>
  </r>
  <r>
    <x v="2"/>
    <x v="33"/>
    <s v="Dayton"/>
    <n v="22"/>
  </r>
  <r>
    <x v="2"/>
    <x v="33"/>
    <s v="Defiance"/>
    <n v="3.5"/>
  </r>
  <r>
    <x v="2"/>
    <x v="33"/>
    <s v="Delaware"/>
    <n v="7.5"/>
  </r>
  <r>
    <x v="2"/>
    <x v="33"/>
    <s v="Dennison"/>
    <n v="2"/>
  </r>
  <r>
    <x v="2"/>
    <x v="33"/>
    <s v="East Liverpool"/>
    <n v="9"/>
  </r>
  <r>
    <x v="2"/>
    <x v="33"/>
    <s v="Fremont"/>
    <n v="1.5"/>
  </r>
  <r>
    <x v="2"/>
    <x v="33"/>
    <s v="Gallipolis"/>
    <n v="5"/>
  </r>
  <r>
    <x v="2"/>
    <x v="33"/>
    <s v="Hamilton"/>
    <n v="9"/>
  </r>
  <r>
    <x v="2"/>
    <x v="33"/>
    <s v="Hamilton"/>
    <n v="26"/>
  </r>
  <r>
    <x v="2"/>
    <x v="33"/>
    <s v="Ironton"/>
    <n v="7.6"/>
  </r>
  <r>
    <x v="2"/>
    <x v="33"/>
    <s v="Lancaster"/>
    <n v="3.52"/>
  </r>
  <r>
    <x v="2"/>
    <x v="33"/>
    <s v="Lima"/>
    <n v="11"/>
  </r>
  <r>
    <x v="2"/>
    <x v="33"/>
    <s v="Lorain"/>
    <n v="11.5"/>
  </r>
  <r>
    <x v="2"/>
    <x v="33"/>
    <s v="Mansfield"/>
    <n v="8.3000000000000007"/>
  </r>
  <r>
    <x v="2"/>
    <x v="33"/>
    <s v="Marietta"/>
    <n v="5"/>
  </r>
  <r>
    <x v="2"/>
    <x v="33"/>
    <s v="Marion"/>
    <n v="4"/>
  </r>
  <r>
    <x v="2"/>
    <x v="33"/>
    <s v="Mount Vernon"/>
    <n v="4"/>
  </r>
  <r>
    <x v="2"/>
    <x v="33"/>
    <s v="Newark"/>
    <n v="13"/>
  </r>
  <r>
    <x v="2"/>
    <x v="33"/>
    <s v="New Philadelphia"/>
    <n v="10"/>
  </r>
  <r>
    <x v="2"/>
    <x v="33"/>
    <s v="Niles"/>
    <n v="4.75"/>
  </r>
  <r>
    <x v="2"/>
    <x v="33"/>
    <s v="Piqua"/>
    <n v="16"/>
  </r>
  <r>
    <x v="2"/>
    <x v="33"/>
    <s v="Portsmouth"/>
    <n v="5"/>
  </r>
  <r>
    <x v="2"/>
    <x v="33"/>
    <s v="Put-in-Bay"/>
    <n v="2"/>
  </r>
  <r>
    <x v="2"/>
    <x v="33"/>
    <s v="Salem"/>
    <n v="3.5"/>
  </r>
  <r>
    <x v="2"/>
    <x v="33"/>
    <s v="Sandusky"/>
    <n v="9"/>
  </r>
  <r>
    <x v="2"/>
    <x v="33"/>
    <s v="Sandusky"/>
    <n v="6.25"/>
  </r>
  <r>
    <x v="2"/>
    <x v="33"/>
    <s v="Sandusky"/>
    <n v="18"/>
  </r>
  <r>
    <x v="2"/>
    <x v="33"/>
    <s v="Springfield"/>
    <n v="25"/>
  </r>
  <r>
    <x v="2"/>
    <x v="33"/>
    <s v="Steubenville"/>
    <n v="2.5"/>
  </r>
  <r>
    <x v="2"/>
    <x v="33"/>
    <s v="Tiffin"/>
    <n v="18"/>
  </r>
  <r>
    <x v="2"/>
    <x v="33"/>
    <s v="Tiffin"/>
    <n v="5"/>
  </r>
  <r>
    <x v="2"/>
    <x v="33"/>
    <s v="Toledo"/>
    <n v="100"/>
  </r>
  <r>
    <x v="2"/>
    <x v="33"/>
    <s v="Toledo"/>
    <n v="16"/>
  </r>
  <r>
    <x v="2"/>
    <x v="33"/>
    <s v="Toledo"/>
    <n v="14"/>
  </r>
  <r>
    <x v="2"/>
    <x v="33"/>
    <s v="Warren"/>
    <n v="7.5"/>
  </r>
  <r>
    <x v="2"/>
    <x v="33"/>
    <s v="Youngstown"/>
    <n v="27"/>
  </r>
  <r>
    <x v="2"/>
    <x v="33"/>
    <s v="Youngstown"/>
    <n v="4.1100000000000003"/>
  </r>
  <r>
    <x v="2"/>
    <x v="33"/>
    <s v="Youngstown"/>
    <n v="2.5"/>
  </r>
  <r>
    <x v="2"/>
    <x v="33"/>
    <s v="Zanesville"/>
    <n v="10"/>
  </r>
  <r>
    <x v="2"/>
    <x v="33"/>
    <s v="Cleveland"/>
    <n v="22"/>
  </r>
  <r>
    <x v="2"/>
    <x v="33"/>
    <s v="Findlay"/>
    <n v="9.5"/>
  </r>
  <r>
    <x v="2"/>
    <x v="34"/>
    <s v="Belleville"/>
    <n v="2"/>
  </r>
  <r>
    <x v="2"/>
    <x v="34"/>
    <s v="Cornwall"/>
    <n v="7"/>
  </r>
  <r>
    <x v="2"/>
    <x v="34"/>
    <s v="Galt"/>
    <n v="11"/>
  </r>
  <r>
    <x v="2"/>
    <x v="34"/>
    <s v="Hamilton"/>
    <n v="22"/>
  </r>
  <r>
    <x v="2"/>
    <x v="34"/>
    <s v="Hamilton"/>
    <n v="14"/>
  </r>
  <r>
    <x v="2"/>
    <x v="34"/>
    <s v="Hamilton"/>
    <n v="23"/>
  </r>
  <r>
    <x v="2"/>
    <x v="34"/>
    <s v="Hamilton"/>
    <n v="13"/>
  </r>
  <r>
    <x v="2"/>
    <x v="34"/>
    <s v="London"/>
    <n v="28"/>
  </r>
  <r>
    <x v="2"/>
    <x v="34"/>
    <s v="Niagara Falls"/>
    <n v="4"/>
  </r>
  <r>
    <x v="2"/>
    <x v="34"/>
    <s v="Oshawa"/>
    <n v="8.5"/>
  </r>
  <r>
    <x v="2"/>
    <x v="34"/>
    <s v="Ottawa"/>
    <n v="30"/>
  </r>
  <r>
    <x v="2"/>
    <x v="34"/>
    <s v="Peterborough"/>
    <n v="4"/>
  </r>
  <r>
    <x v="2"/>
    <x v="34"/>
    <s v="Port Arthur"/>
    <n v="8"/>
  </r>
  <r>
    <x v="2"/>
    <x v="34"/>
    <s v="St Catherines"/>
    <n v="9.5"/>
  </r>
  <r>
    <x v="2"/>
    <x v="34"/>
    <s v="Sarnia"/>
    <n v="4.5"/>
  </r>
  <r>
    <x v="2"/>
    <x v="34"/>
    <s v="Toronto"/>
    <n v="91"/>
  </r>
  <r>
    <x v="2"/>
    <x v="34"/>
    <s v="Toronto"/>
    <n v="3.5"/>
  </r>
  <r>
    <x v="2"/>
    <x v="34"/>
    <s v="Toronto"/>
    <n v="6"/>
  </r>
  <r>
    <x v="2"/>
    <x v="34"/>
    <s v="Toronto"/>
    <n v="5"/>
  </r>
  <r>
    <x v="2"/>
    <x v="34"/>
    <s v="Toronto Junction"/>
    <n v="9"/>
  </r>
  <r>
    <x v="2"/>
    <x v="34"/>
    <s v="Waterloo"/>
    <n v="2.75"/>
  </r>
  <r>
    <x v="2"/>
    <x v="34"/>
    <s v="Windsor"/>
    <n v="13"/>
  </r>
  <r>
    <x v="2"/>
    <x v="34"/>
    <s v="Kingston"/>
    <n v="12"/>
  </r>
  <r>
    <x v="2"/>
    <x v="35"/>
    <s v="Albany"/>
    <n v="3"/>
  </r>
  <r>
    <x v="2"/>
    <x v="35"/>
    <s v="Astoria"/>
    <n v="3"/>
  </r>
  <r>
    <x v="2"/>
    <x v="35"/>
    <s v="Baker City"/>
    <n v="2.5"/>
  </r>
  <r>
    <x v="2"/>
    <x v="35"/>
    <s v="Portland"/>
    <n v="32"/>
  </r>
  <r>
    <x v="2"/>
    <x v="35"/>
    <s v="Portland"/>
    <n v="57.75"/>
  </r>
  <r>
    <x v="2"/>
    <x v="35"/>
    <s v="Portland"/>
    <n v="6.5"/>
  </r>
  <r>
    <x v="2"/>
    <x v="35"/>
    <s v="Portland"/>
    <n v="22"/>
  </r>
  <r>
    <x v="2"/>
    <x v="35"/>
    <s v="Portland"/>
    <n v="6.5"/>
  </r>
  <r>
    <x v="2"/>
    <x v="35"/>
    <s v="Salem"/>
    <n v="14"/>
  </r>
  <r>
    <x v="2"/>
    <x v="35"/>
    <s v="Union"/>
    <n v="2"/>
  </r>
  <r>
    <x v="2"/>
    <x v="35"/>
    <s v="Eugene"/>
    <n v="2"/>
  </r>
  <r>
    <x v="2"/>
    <x v="36"/>
    <s v="Allentown"/>
    <n v="53"/>
  </r>
  <r>
    <x v="2"/>
    <x v="36"/>
    <s v="Allentown"/>
    <n v="5"/>
  </r>
  <r>
    <x v="2"/>
    <x v="36"/>
    <s v="Allentown"/>
    <n v="3.5"/>
  </r>
  <r>
    <x v="2"/>
    <x v="36"/>
    <s v="Altoona"/>
    <n v="6.5"/>
  </r>
  <r>
    <x v="2"/>
    <x v="36"/>
    <s v="Altoona"/>
    <n v="18.7"/>
  </r>
  <r>
    <x v="2"/>
    <x v="36"/>
    <s v="Beaver Falls"/>
    <n v="13"/>
  </r>
  <r>
    <x v="2"/>
    <x v="36"/>
    <s v="Beaver Falls"/>
    <n v="1.75"/>
  </r>
  <r>
    <x v="2"/>
    <x v="36"/>
    <s v="Beaver Falls"/>
    <n v="1.3"/>
  </r>
  <r>
    <x v="2"/>
    <x v="36"/>
    <s v="Beaver Falls"/>
    <n v="45"/>
  </r>
  <r>
    <x v="2"/>
    <x v="36"/>
    <s v="Braddock"/>
    <n v="5.25"/>
  </r>
  <r>
    <x v="2"/>
    <x v="36"/>
    <s v="Bradford"/>
    <n v="1.5"/>
  </r>
  <r>
    <x v="2"/>
    <x v="36"/>
    <s v="Bradford"/>
    <n v="4.1900000000000004"/>
  </r>
  <r>
    <x v="2"/>
    <x v="36"/>
    <s v="Carbondale"/>
    <n v="32.75"/>
  </r>
  <r>
    <x v="2"/>
    <x v="36"/>
    <s v="Charleroi"/>
    <n v="2.86"/>
  </r>
  <r>
    <x v="2"/>
    <x v="36"/>
    <s v="Chester"/>
    <n v="29"/>
  </r>
  <r>
    <x v="2"/>
    <x v="36"/>
    <s v="Connellsville"/>
    <n v="5.25"/>
  </r>
  <r>
    <x v="2"/>
    <x v="36"/>
    <s v="Connellsville"/>
    <n v="2.4"/>
  </r>
  <r>
    <x v="2"/>
    <x v="36"/>
    <s v="Du Bois"/>
    <n v="4"/>
  </r>
  <r>
    <x v="2"/>
    <x v="36"/>
    <s v="Easton"/>
    <n v="26"/>
  </r>
  <r>
    <x v="2"/>
    <x v="36"/>
    <s v="Easton"/>
    <n v="3.34"/>
  </r>
  <r>
    <x v="2"/>
    <x v="36"/>
    <s v="Easton"/>
    <n v="11.5"/>
  </r>
  <r>
    <x v="2"/>
    <x v="36"/>
    <s v="Erie"/>
    <n v="23"/>
  </r>
  <r>
    <x v="2"/>
    <x v="36"/>
    <s v="Gettysburg"/>
    <n v="9.5"/>
  </r>
  <r>
    <x v="2"/>
    <x v="36"/>
    <s v="Girardville"/>
    <n v="22.5"/>
  </r>
  <r>
    <x v="2"/>
    <x v="36"/>
    <s v="Greensburg"/>
    <n v="10.5"/>
  </r>
  <r>
    <x v="2"/>
    <x v="36"/>
    <s v="Greensburg"/>
    <n v="2.5"/>
  </r>
  <r>
    <x v="2"/>
    <x v="36"/>
    <s v="Greensburg"/>
    <n v="9"/>
  </r>
  <r>
    <x v="2"/>
    <x v="36"/>
    <s v="Hanover"/>
    <n v="3.25"/>
  </r>
  <r>
    <x v="2"/>
    <x v="36"/>
    <s v="Harrisburg"/>
    <n v="9"/>
  </r>
  <r>
    <x v="2"/>
    <x v="36"/>
    <s v="Harrisburg"/>
    <n v="10"/>
  </r>
  <r>
    <x v="2"/>
    <x v="36"/>
    <s v="Hazleton"/>
    <n v="20"/>
  </r>
  <r>
    <x v="2"/>
    <x v="36"/>
    <s v="Johnstown"/>
    <n v="19"/>
  </r>
  <r>
    <x v="2"/>
    <x v="36"/>
    <s v="Kittanning"/>
    <n v="5.5"/>
  </r>
  <r>
    <x v="2"/>
    <x v="36"/>
    <s v="Lancaster"/>
    <n v="63"/>
  </r>
  <r>
    <x v="2"/>
    <x v="36"/>
    <s v="Langhorne"/>
    <n v="8.75"/>
  </r>
  <r>
    <x v="2"/>
    <x v="36"/>
    <s v="Lebanon"/>
    <n v="20"/>
  </r>
  <r>
    <x v="2"/>
    <x v="36"/>
    <s v="Lebanon"/>
    <n v="6"/>
  </r>
  <r>
    <x v="2"/>
    <x v="36"/>
    <s v="Lewisburg"/>
    <n v="12.5"/>
  </r>
  <r>
    <x v="2"/>
    <x v="36"/>
    <s v="Lock Haven"/>
    <n v="6.5"/>
  </r>
  <r>
    <x v="2"/>
    <x v="36"/>
    <s v="McKeesport"/>
    <n v="5.75"/>
  </r>
  <r>
    <x v="2"/>
    <x v="36"/>
    <s v="McKeesport"/>
    <n v="6"/>
  </r>
  <r>
    <x v="2"/>
    <x v="36"/>
    <s v="Mahanoy City"/>
    <n v="6"/>
  </r>
  <r>
    <x v="2"/>
    <x v="36"/>
    <s v="Mauch Chunk"/>
    <n v="4.75"/>
  </r>
  <r>
    <x v="2"/>
    <x v="36"/>
    <s v="Meadville"/>
    <n v="11.5"/>
  </r>
  <r>
    <x v="2"/>
    <x v="36"/>
    <s v="Monongahela City"/>
    <n v="1.5"/>
  </r>
  <r>
    <x v="2"/>
    <x v="36"/>
    <s v="Nanticoke"/>
    <n v="5.5"/>
  </r>
  <r>
    <x v="2"/>
    <x v="36"/>
    <s v="New Castle"/>
    <n v="19"/>
  </r>
  <r>
    <x v="2"/>
    <x v="36"/>
    <s v="Norristown"/>
    <n v="22"/>
  </r>
  <r>
    <x v="2"/>
    <x v="36"/>
    <s v="Norristown"/>
    <n v="6.25"/>
  </r>
  <r>
    <x v="2"/>
    <x v="36"/>
    <s v="Norristown"/>
    <n v="1.5"/>
  </r>
  <r>
    <x v="2"/>
    <x v="36"/>
    <s v="Norristown"/>
    <n v="5.5"/>
  </r>
  <r>
    <x v="2"/>
    <x v="36"/>
    <s v="Oil City"/>
    <n v="4.5"/>
  </r>
  <r>
    <x v="2"/>
    <x v="36"/>
    <s v="Philadelphia"/>
    <n v="12"/>
  </r>
  <r>
    <x v="2"/>
    <x v="36"/>
    <s v="Philadelphia"/>
    <n v="10"/>
  </r>
  <r>
    <x v="2"/>
    <x v="36"/>
    <s v="Philadelphia"/>
    <n v="17"/>
  </r>
  <r>
    <x v="2"/>
    <x v="36"/>
    <s v="Philadelphia"/>
    <n v="5.5"/>
  </r>
  <r>
    <x v="2"/>
    <x v="36"/>
    <s v="Philadelphia"/>
    <n v="12.3"/>
  </r>
  <r>
    <x v="2"/>
    <x v="36"/>
    <s v="Philadelphia"/>
    <n v="21"/>
  </r>
  <r>
    <x v="2"/>
    <x v="36"/>
    <s v="Philadelphia"/>
    <n v="448.95"/>
  </r>
  <r>
    <x v="2"/>
    <x v="36"/>
    <s v="Philadelphia"/>
    <n v="3.5"/>
  </r>
  <r>
    <x v="2"/>
    <x v="36"/>
    <s v="Pittsburgh"/>
    <n v="120"/>
  </r>
  <r>
    <x v="2"/>
    <x v="36"/>
    <s v="Pittsburgh"/>
    <n v="2"/>
  </r>
  <r>
    <x v="2"/>
    <x v="36"/>
    <s v="Pittsburgh"/>
    <n v="28"/>
  </r>
  <r>
    <x v="2"/>
    <x v="36"/>
    <s v="Pittsburgh"/>
    <n v="90"/>
  </r>
  <r>
    <x v="2"/>
    <x v="36"/>
    <s v="Pittsburgh"/>
    <n v="6"/>
  </r>
  <r>
    <x v="2"/>
    <x v="36"/>
    <s v="Pittsburgh"/>
    <n v="9"/>
  </r>
  <r>
    <x v="2"/>
    <x v="36"/>
    <s v="Pittsburgh"/>
    <n v="117.13"/>
  </r>
  <r>
    <x v="2"/>
    <x v="36"/>
    <s v="Pittsburgh"/>
    <n v="45.4"/>
  </r>
  <r>
    <x v="2"/>
    <x v="36"/>
    <s v="Point Pleasant"/>
    <n v="4"/>
  </r>
  <r>
    <x v="2"/>
    <x v="36"/>
    <s v="Pottstown"/>
    <n v="6"/>
  </r>
  <r>
    <x v="2"/>
    <x v="36"/>
    <s v="Pottstown"/>
    <n v="4.0999999999999996"/>
  </r>
  <r>
    <x v="2"/>
    <x v="36"/>
    <s v="Pottsville"/>
    <n v="30"/>
  </r>
  <r>
    <x v="2"/>
    <x v="36"/>
    <s v="Pottsville"/>
    <n v="5.5"/>
  </r>
  <r>
    <x v="2"/>
    <x v="36"/>
    <s v="Pottsville"/>
    <n v="4"/>
  </r>
  <r>
    <x v="2"/>
    <x v="36"/>
    <s v="Pottsville"/>
    <n v="6.3"/>
  </r>
  <r>
    <x v="2"/>
    <x v="36"/>
    <s v="Punxsutawney"/>
    <n v="3"/>
  </r>
  <r>
    <x v="2"/>
    <x v="36"/>
    <s v="Quakertown"/>
    <n v="5"/>
  </r>
  <r>
    <x v="2"/>
    <x v="36"/>
    <s v="Reading"/>
    <n v="7"/>
  </r>
  <r>
    <x v="2"/>
    <x v="36"/>
    <s v="Reading"/>
    <n v="7.5"/>
  </r>
  <r>
    <x v="2"/>
    <x v="36"/>
    <s v="Reading"/>
    <n v="48"/>
  </r>
  <r>
    <x v="2"/>
    <x v="36"/>
    <s v="Scranton"/>
    <n v="33.5"/>
  </r>
  <r>
    <x v="2"/>
    <x v="36"/>
    <s v="Scranton"/>
    <n v="12"/>
  </r>
  <r>
    <x v="2"/>
    <x v="36"/>
    <s v="Shamokin"/>
    <n v="3.5"/>
  </r>
  <r>
    <x v="2"/>
    <x v="36"/>
    <s v="Shamokin"/>
    <n v="16"/>
  </r>
  <r>
    <x v="2"/>
    <x v="36"/>
    <s v="Sharon"/>
    <n v="4.5"/>
  </r>
  <r>
    <x v="2"/>
    <x v="36"/>
    <s v="Stroudsburg"/>
    <n v="2"/>
  </r>
  <r>
    <x v="2"/>
    <x v="36"/>
    <s v="Tarentum"/>
    <n v="4.4400000000000004"/>
  </r>
  <r>
    <x v="2"/>
    <x v="36"/>
    <s v="Titusville"/>
    <n v="11"/>
  </r>
  <r>
    <x v="2"/>
    <x v="36"/>
    <s v="Uniontown"/>
    <n v="3.5"/>
  </r>
  <r>
    <x v="2"/>
    <x v="36"/>
    <s v="Warren"/>
    <n v="8"/>
  </r>
  <r>
    <x v="2"/>
    <x v="36"/>
    <s v="Washington"/>
    <n v="4.5"/>
  </r>
  <r>
    <x v="2"/>
    <x v="36"/>
    <s v="West Chester"/>
    <n v="6"/>
  </r>
  <r>
    <x v="2"/>
    <x v="36"/>
    <s v="Wilkesbarre"/>
    <n v="65"/>
  </r>
  <r>
    <x v="2"/>
    <x v="36"/>
    <s v="Wilkesbarre"/>
    <n v="12"/>
  </r>
  <r>
    <x v="2"/>
    <x v="36"/>
    <s v="Williamsport"/>
    <n v="8"/>
  </r>
  <r>
    <x v="2"/>
    <x v="36"/>
    <s v="Williamsport"/>
    <n v="2.5"/>
  </r>
  <r>
    <x v="2"/>
    <x v="36"/>
    <s v="Williamsport"/>
    <n v="1.8"/>
  </r>
  <r>
    <x v="2"/>
    <x v="36"/>
    <s v="Williamsport"/>
    <n v="3.6"/>
  </r>
  <r>
    <x v="2"/>
    <x v="36"/>
    <s v="York"/>
    <n v="11"/>
  </r>
  <r>
    <x v="2"/>
    <x v="36"/>
    <s v="McKeesport"/>
    <n v="18"/>
  </r>
  <r>
    <x v="2"/>
    <x v="36"/>
    <s v="Montoursville"/>
    <n v="6"/>
  </r>
  <r>
    <x v="2"/>
    <x v="36"/>
    <s v="Pittsburgh"/>
    <n v="28.92"/>
  </r>
  <r>
    <x v="2"/>
    <x v="36"/>
    <s v="Bradford"/>
    <n v="21"/>
  </r>
  <r>
    <x v="2"/>
    <x v="36"/>
    <s v="Harrisburg"/>
    <n v="46"/>
  </r>
  <r>
    <x v="2"/>
    <x v="36"/>
    <s v="Lansford"/>
    <n v="10.17"/>
  </r>
  <r>
    <x v="2"/>
    <x v="36"/>
    <s v="Newton"/>
    <n v="13.06"/>
  </r>
  <r>
    <x v="2"/>
    <x v="36"/>
    <s v="Sunbury"/>
    <n v="3.9"/>
  </r>
  <r>
    <x v="2"/>
    <x v="37"/>
    <s v="Hull"/>
    <n v="24.5"/>
  </r>
  <r>
    <x v="2"/>
    <x v="37"/>
    <s v="Montreal"/>
    <n v="92"/>
  </r>
  <r>
    <x v="2"/>
    <x v="37"/>
    <s v="Montreal"/>
    <n v="41"/>
  </r>
  <r>
    <x v="2"/>
    <x v="37"/>
    <s v="Montreal"/>
    <n v="16"/>
  </r>
  <r>
    <x v="2"/>
    <x v="37"/>
    <s v="Quebec"/>
    <n v="52.37"/>
  </r>
  <r>
    <x v="2"/>
    <x v="37"/>
    <s v="Sherbiooke"/>
    <n v="7.75"/>
  </r>
  <r>
    <x v="2"/>
    <x v="38"/>
    <s v="Newport"/>
    <n v="4.17"/>
  </r>
  <r>
    <x v="2"/>
    <x v="38"/>
    <s v="Newport"/>
    <n v="15.38"/>
  </r>
  <r>
    <x v="2"/>
    <x v="38"/>
    <s v="Providence"/>
    <n v="105.51"/>
  </r>
  <r>
    <x v="2"/>
    <x v="38"/>
    <s v="Providence"/>
    <n v="19.72"/>
  </r>
  <r>
    <x v="2"/>
    <x v="38"/>
    <s v="Providence"/>
    <n v="7.3"/>
  </r>
  <r>
    <x v="2"/>
    <x v="38"/>
    <s v="Providence"/>
    <n v="13.8"/>
  </r>
  <r>
    <x v="2"/>
    <x v="38"/>
    <s v="Westerly"/>
    <n v="7.3"/>
  </r>
  <r>
    <x v="2"/>
    <x v="38"/>
    <s v="Woonsocket"/>
    <n v="15"/>
  </r>
  <r>
    <x v="2"/>
    <x v="39"/>
    <s v="Charleston"/>
    <n v="30"/>
  </r>
  <r>
    <x v="2"/>
    <x v="39"/>
    <s v="Charleston"/>
    <n v="10"/>
  </r>
  <r>
    <x v="2"/>
    <x v="39"/>
    <s v="Columbia"/>
    <n v="10"/>
  </r>
  <r>
    <x v="2"/>
    <x v="39"/>
    <s v="Orangeburg"/>
    <n v="3"/>
  </r>
  <r>
    <x v="2"/>
    <x v="40"/>
    <s v="Pierre"/>
    <n v="4.0999999999999996"/>
  </r>
  <r>
    <x v="2"/>
    <x v="40"/>
    <s v="Rapid City"/>
    <n v="2"/>
  </r>
  <r>
    <x v="2"/>
    <x v="40"/>
    <s v="Sioux Falls"/>
    <n v="9"/>
  </r>
  <r>
    <x v="2"/>
    <x v="41"/>
    <s v="Bristol"/>
    <n v="7"/>
  </r>
  <r>
    <x v="2"/>
    <x v="41"/>
    <s v="Chattanooga"/>
    <n v="33"/>
  </r>
  <r>
    <x v="2"/>
    <x v="41"/>
    <s v="Chattanooga"/>
    <n v="15"/>
  </r>
  <r>
    <x v="2"/>
    <x v="41"/>
    <s v="Chattanooga"/>
    <n v="10"/>
  </r>
  <r>
    <x v="2"/>
    <x v="41"/>
    <s v="Chattanooga"/>
    <n v="3"/>
  </r>
  <r>
    <x v="2"/>
    <x v="41"/>
    <s v="Chattanooga"/>
    <n v="3.75"/>
  </r>
  <r>
    <x v="2"/>
    <x v="41"/>
    <s v="Chattanooga"/>
    <n v="15"/>
  </r>
  <r>
    <x v="2"/>
    <x v="41"/>
    <s v="Clarksville"/>
    <n v="5.5"/>
  </r>
  <r>
    <x v="2"/>
    <x v="41"/>
    <s v="Deptford"/>
    <n v="2.5"/>
  </r>
  <r>
    <x v="2"/>
    <x v="41"/>
    <s v="Jackson"/>
    <n v="8"/>
  </r>
  <r>
    <x v="2"/>
    <x v="41"/>
    <s v="Knoxville"/>
    <n v="24"/>
  </r>
  <r>
    <x v="2"/>
    <x v="41"/>
    <s v="Knoxville"/>
    <n v="5.5"/>
  </r>
  <r>
    <x v="2"/>
    <x v="41"/>
    <s v="Memphis"/>
    <n v="70"/>
  </r>
  <r>
    <x v="2"/>
    <x v="41"/>
    <s v="Nashville"/>
    <n v="46.9"/>
  </r>
  <r>
    <x v="2"/>
    <x v="41"/>
    <s v="Nashville"/>
    <n v="10.5"/>
  </r>
  <r>
    <x v="2"/>
    <x v="41"/>
    <s v="Nashville"/>
    <n v="7.5"/>
  </r>
  <r>
    <x v="2"/>
    <x v="42"/>
    <s v="Austin"/>
    <n v="13.5"/>
  </r>
  <r>
    <x v="2"/>
    <x v="42"/>
    <s v="Dallas"/>
    <n v="36"/>
  </r>
  <r>
    <x v="2"/>
    <x v="42"/>
    <s v="Dallas"/>
    <n v="11"/>
  </r>
  <r>
    <x v="2"/>
    <x v="42"/>
    <s v="Dallas"/>
    <n v="13"/>
  </r>
  <r>
    <x v="2"/>
    <x v="42"/>
    <s v="Dallas"/>
    <n v="4"/>
  </r>
  <r>
    <x v="2"/>
    <x v="42"/>
    <s v="Denison"/>
    <n v="2.52"/>
  </r>
  <r>
    <x v="2"/>
    <x v="42"/>
    <s v="El Paso"/>
    <n v="3.5"/>
  </r>
  <r>
    <x v="2"/>
    <x v="42"/>
    <s v="El Paso"/>
    <n v="4"/>
  </r>
  <r>
    <x v="2"/>
    <x v="42"/>
    <s v="Fort Worth"/>
    <n v="12"/>
  </r>
  <r>
    <x v="2"/>
    <x v="42"/>
    <s v="Fort Worth"/>
    <n v="7.5"/>
  </r>
  <r>
    <x v="2"/>
    <x v="42"/>
    <s v="Fort Worth"/>
    <n v="12"/>
  </r>
  <r>
    <x v="2"/>
    <x v="42"/>
    <s v="Gainesville"/>
    <n v="3.5"/>
  </r>
  <r>
    <x v="2"/>
    <x v="42"/>
    <s v="Galveston"/>
    <n v="35.9"/>
  </r>
  <r>
    <x v="2"/>
    <x v="42"/>
    <s v="Houston"/>
    <n v="36"/>
  </r>
  <r>
    <x v="2"/>
    <x v="42"/>
    <s v="Laredo"/>
    <n v="3.88"/>
  </r>
  <r>
    <x v="2"/>
    <x v="42"/>
    <s v="Laredo"/>
    <n v="2"/>
  </r>
  <r>
    <x v="2"/>
    <x v="42"/>
    <s v="Longview"/>
    <n v="1"/>
  </r>
  <r>
    <x v="2"/>
    <x v="42"/>
    <s v="Paris"/>
    <n v="4.5"/>
  </r>
  <r>
    <x v="2"/>
    <x v="42"/>
    <s v="San Antonio"/>
    <n v="34"/>
  </r>
  <r>
    <x v="2"/>
    <x v="42"/>
    <s v="San Antonio"/>
    <n v="10"/>
  </r>
  <r>
    <x v="2"/>
    <x v="42"/>
    <s v="San Antonio"/>
    <n v="5.5"/>
  </r>
  <r>
    <x v="2"/>
    <x v="42"/>
    <s v="San Antonio"/>
    <n v="5.8"/>
  </r>
  <r>
    <x v="2"/>
    <x v="42"/>
    <s v="San Antonio"/>
    <n v="5.5"/>
  </r>
  <r>
    <x v="2"/>
    <x v="42"/>
    <s v="Sherman"/>
    <n v="4"/>
  </r>
  <r>
    <x v="2"/>
    <x v="42"/>
    <s v="Sherman"/>
    <n v="4.5"/>
  </r>
  <r>
    <x v="2"/>
    <x v="42"/>
    <s v="Waco"/>
    <n v="18.899999999999999"/>
  </r>
  <r>
    <x v="2"/>
    <x v="42"/>
    <s v="Waxahachie"/>
    <n v="3.5"/>
  </r>
  <r>
    <x v="2"/>
    <x v="42"/>
    <s v="Weatherford"/>
    <n v="4"/>
  </r>
  <r>
    <x v="2"/>
    <x v="43"/>
    <s v="Ogden City"/>
    <n v="12"/>
  </r>
  <r>
    <x v="2"/>
    <x v="43"/>
    <s v="Ogden City"/>
    <n v="10"/>
  </r>
  <r>
    <x v="2"/>
    <x v="43"/>
    <s v="Salt Lake City"/>
    <n v="47"/>
  </r>
  <r>
    <x v="2"/>
    <x v="43"/>
    <s v="Salt Lake City"/>
    <n v="33.82"/>
  </r>
  <r>
    <x v="2"/>
    <x v="43"/>
    <s v="Salt Lake City"/>
    <n v="12"/>
  </r>
  <r>
    <x v="2"/>
    <x v="44"/>
    <s v="Berkley"/>
    <n v="3"/>
  </r>
  <r>
    <x v="2"/>
    <x v="44"/>
    <s v="Charlottesville"/>
    <n v="3.5"/>
  </r>
  <r>
    <x v="2"/>
    <x v="44"/>
    <s v="Danville"/>
    <n v="3.2"/>
  </r>
  <r>
    <x v="2"/>
    <x v="44"/>
    <s v="Hampton"/>
    <n v="14"/>
  </r>
  <r>
    <x v="2"/>
    <x v="44"/>
    <s v="Lynchburg"/>
    <n v="5.5"/>
  </r>
  <r>
    <x v="2"/>
    <x v="44"/>
    <s v="Lynchburg"/>
    <n v="5.5"/>
  </r>
  <r>
    <x v="2"/>
    <x v="44"/>
    <s v="Norfolk"/>
    <n v="22"/>
  </r>
  <r>
    <x v="2"/>
    <x v="44"/>
    <s v="Norfolk"/>
    <n v="11"/>
  </r>
  <r>
    <x v="2"/>
    <x v="44"/>
    <s v="Norfolk"/>
    <n v="8"/>
  </r>
  <r>
    <x v="2"/>
    <x v="44"/>
    <s v="Petersburg"/>
    <n v="3.25"/>
  </r>
  <r>
    <x v="2"/>
    <x v="44"/>
    <s v="Petersburg"/>
    <n v="3.5"/>
  </r>
  <r>
    <x v="2"/>
    <x v="44"/>
    <s v="Portsmouth"/>
    <n v="11"/>
  </r>
  <r>
    <x v="2"/>
    <x v="44"/>
    <s v="Radford"/>
    <n v="2"/>
  </r>
  <r>
    <x v="2"/>
    <x v="44"/>
    <s v="Richmond"/>
    <n v="75"/>
  </r>
  <r>
    <x v="2"/>
    <x v="44"/>
    <s v="Richmond"/>
    <n v="16.5"/>
  </r>
  <r>
    <x v="2"/>
    <x v="44"/>
    <s v="Roanoke"/>
    <n v="19"/>
  </r>
  <r>
    <x v="2"/>
    <x v="44"/>
    <s v="Staunton"/>
    <n v="8"/>
  </r>
  <r>
    <x v="2"/>
    <x v="45"/>
    <s v="Barre"/>
    <n v="8"/>
  </r>
  <r>
    <x v="2"/>
    <x v="45"/>
    <s v="Bennington"/>
    <n v="9"/>
  </r>
  <r>
    <x v="2"/>
    <x v="45"/>
    <s v="Brattleboro"/>
    <n v="5"/>
  </r>
  <r>
    <x v="2"/>
    <x v="45"/>
    <s v="Burlington"/>
    <n v="10"/>
  </r>
  <r>
    <x v="2"/>
    <x v="45"/>
    <s v="Burlington"/>
    <n v="12"/>
  </r>
  <r>
    <x v="2"/>
    <x v="45"/>
    <s v="Burlington"/>
    <n v="5"/>
  </r>
  <r>
    <x v="2"/>
    <x v="45"/>
    <s v="Rutland"/>
    <n v="10"/>
  </r>
  <r>
    <x v="2"/>
    <x v="45"/>
    <s v="Springfield"/>
    <n v="8"/>
  </r>
  <r>
    <x v="2"/>
    <x v="46"/>
    <s v="Charleston"/>
    <n v="6.87"/>
  </r>
  <r>
    <x v="2"/>
    <x v="46"/>
    <s v="Huntington"/>
    <n v="11"/>
  </r>
  <r>
    <x v="2"/>
    <x v="46"/>
    <s v="Parkersburg"/>
    <n v="5"/>
  </r>
  <r>
    <x v="2"/>
    <x v="46"/>
    <s v="Wheeling"/>
    <n v="30"/>
  </r>
  <r>
    <x v="2"/>
    <x v="46"/>
    <s v="Wheeling"/>
    <n v="9"/>
  </r>
  <r>
    <x v="2"/>
    <x v="46"/>
    <s v="Wheeling"/>
    <n v="7.25"/>
  </r>
  <r>
    <x v="2"/>
    <x v="46"/>
    <s v="Wheeling"/>
    <n v="2"/>
  </r>
  <r>
    <x v="2"/>
    <x v="47"/>
    <s v="Everett"/>
    <n v="7"/>
  </r>
  <r>
    <x v="2"/>
    <x v="47"/>
    <s v="Fairhaven"/>
    <n v="18.5"/>
  </r>
  <r>
    <x v="2"/>
    <x v="47"/>
    <s v="New Whatcom"/>
    <n v="4"/>
  </r>
  <r>
    <x v="2"/>
    <x v="47"/>
    <s v="Olympia"/>
    <n v="4"/>
  </r>
  <r>
    <x v="2"/>
    <x v="47"/>
    <s v="Seattle"/>
    <n v="15"/>
  </r>
  <r>
    <x v="2"/>
    <x v="47"/>
    <s v="Seattle"/>
    <n v="4.5"/>
  </r>
  <r>
    <x v="2"/>
    <x v="47"/>
    <s v="Seattle"/>
    <n v="12.75"/>
  </r>
  <r>
    <x v="2"/>
    <x v="47"/>
    <s v="Seattle"/>
    <n v="6.5"/>
  </r>
  <r>
    <x v="2"/>
    <x v="47"/>
    <s v="Seattle"/>
    <n v="7.25"/>
  </r>
  <r>
    <x v="2"/>
    <x v="47"/>
    <s v="Seattle"/>
    <n v="5"/>
  </r>
  <r>
    <x v="2"/>
    <x v="47"/>
    <s v="Seattle"/>
    <n v="16"/>
  </r>
  <r>
    <x v="2"/>
    <x v="47"/>
    <s v="Seattle"/>
    <n v="2"/>
  </r>
  <r>
    <x v="2"/>
    <x v="47"/>
    <s v="Seattle"/>
    <n v="5.5"/>
  </r>
  <r>
    <x v="2"/>
    <x v="47"/>
    <s v="Seattle"/>
    <n v="8.5"/>
  </r>
  <r>
    <x v="2"/>
    <x v="47"/>
    <s v="Spokane"/>
    <n v="26"/>
  </r>
  <r>
    <x v="2"/>
    <x v="47"/>
    <s v="Spokane"/>
    <n v="2"/>
  </r>
  <r>
    <x v="2"/>
    <x v="47"/>
    <s v="Spokane"/>
    <n v="3.25"/>
  </r>
  <r>
    <x v="2"/>
    <x v="47"/>
    <s v="Tacoma"/>
    <n v="48"/>
  </r>
  <r>
    <x v="2"/>
    <x v="47"/>
    <s v="Tacoma"/>
    <n v="7"/>
  </r>
  <r>
    <x v="2"/>
    <x v="47"/>
    <s v="Tacoma"/>
    <n v="19"/>
  </r>
  <r>
    <x v="2"/>
    <x v="47"/>
    <s v="Walla Walla"/>
    <n v="4"/>
  </r>
  <r>
    <x v="2"/>
    <x v="47"/>
    <s v="Spokane"/>
    <n v="6"/>
  </r>
  <r>
    <x v="2"/>
    <x v="47"/>
    <s v="Seattle"/>
    <n v="10"/>
  </r>
  <r>
    <x v="2"/>
    <x v="48"/>
    <s v="Appleton"/>
    <n v="3.5"/>
  </r>
  <r>
    <x v="2"/>
    <x v="48"/>
    <s v="Appleton"/>
    <n v="9"/>
  </r>
  <r>
    <x v="2"/>
    <x v="48"/>
    <s v="Ashland"/>
    <n v="7"/>
  </r>
  <r>
    <x v="2"/>
    <x v="48"/>
    <s v="Eau Claire"/>
    <n v="22"/>
  </r>
  <r>
    <x v="2"/>
    <x v="48"/>
    <s v="Green Bay"/>
    <n v="14.5"/>
  </r>
  <r>
    <x v="2"/>
    <x v="48"/>
    <s v="Janesville"/>
    <n v="7"/>
  </r>
  <r>
    <x v="2"/>
    <x v="48"/>
    <s v="La Crosse"/>
    <n v="13.95"/>
  </r>
  <r>
    <x v="2"/>
    <x v="48"/>
    <s v="La Crosse"/>
    <n v="3.5"/>
  </r>
  <r>
    <x v="2"/>
    <x v="48"/>
    <s v="Madison"/>
    <n v="9"/>
  </r>
  <r>
    <x v="2"/>
    <x v="48"/>
    <s v="Marinette"/>
    <n v="7.5"/>
  </r>
  <r>
    <x v="2"/>
    <x v="48"/>
    <s v="Merrill"/>
    <n v="1.63"/>
  </r>
  <r>
    <x v="2"/>
    <x v="48"/>
    <s v="Milwaukee"/>
    <n v="141"/>
  </r>
  <r>
    <x v="2"/>
    <x v="48"/>
    <s v="Milwaukee"/>
    <n v="74"/>
  </r>
  <r>
    <x v="2"/>
    <x v="48"/>
    <s v="Necnah"/>
    <n v="4"/>
  </r>
  <r>
    <x v="2"/>
    <x v="48"/>
    <s v="Oshkosh"/>
    <n v="16"/>
  </r>
  <r>
    <x v="2"/>
    <x v="48"/>
    <s v="Sheboygan"/>
    <n v="13"/>
  </r>
  <r>
    <x v="2"/>
    <x v="48"/>
    <s v="West Superior"/>
    <n v="26"/>
  </r>
  <r>
    <x v="3"/>
    <x v="0"/>
    <s v="Anniston"/>
    <n v="9.25"/>
  </r>
  <r>
    <x v="3"/>
    <x v="0"/>
    <s v="Birmingham"/>
    <n v="65"/>
  </r>
  <r>
    <x v="3"/>
    <x v="0"/>
    <s v="Gadsden"/>
    <n v="11.25"/>
  </r>
  <r>
    <x v="3"/>
    <x v="0"/>
    <s v="Gadsden"/>
    <n v="10"/>
  </r>
  <r>
    <x v="3"/>
    <x v="0"/>
    <s v="Huntsville"/>
    <n v="5"/>
  </r>
  <r>
    <x v="3"/>
    <x v="0"/>
    <s v="Mobile"/>
    <n v="23"/>
  </r>
  <r>
    <x v="3"/>
    <x v="0"/>
    <s v="Mobile"/>
    <n v="42"/>
  </r>
  <r>
    <x v="3"/>
    <x v="0"/>
    <s v="Montgomery"/>
    <n v="14.5"/>
  </r>
  <r>
    <x v="3"/>
    <x v="0"/>
    <s v="Montgomery"/>
    <n v="4.5"/>
  </r>
  <r>
    <x v="3"/>
    <x v="0"/>
    <s v="New Decatur"/>
    <n v="2.87"/>
  </r>
  <r>
    <x v="3"/>
    <x v="0"/>
    <s v="New Decatur"/>
    <n v="3.5"/>
  </r>
  <r>
    <x v="3"/>
    <x v="0"/>
    <s v="Opelika"/>
    <n v="7.33"/>
  </r>
  <r>
    <x v="3"/>
    <x v="0"/>
    <s v="Selma"/>
    <n v="5.5"/>
  </r>
  <r>
    <x v="3"/>
    <x v="1"/>
    <s v="Phoenix"/>
    <n v="11"/>
  </r>
  <r>
    <x v="3"/>
    <x v="1"/>
    <s v="Tucson"/>
    <n v="2.5"/>
  </r>
  <r>
    <x v="3"/>
    <x v="2"/>
    <s v="Eureka Springs"/>
    <n v="3"/>
  </r>
  <r>
    <x v="3"/>
    <x v="2"/>
    <s v="Fort Smith"/>
    <n v="6"/>
  </r>
  <r>
    <x v="3"/>
    <x v="2"/>
    <s v="Fort Smith"/>
    <n v="1.5"/>
  </r>
  <r>
    <x v="3"/>
    <x v="2"/>
    <s v="Hot Springs"/>
    <n v="12.8"/>
  </r>
  <r>
    <x v="3"/>
    <x v="2"/>
    <s v="Little Rock"/>
    <n v="21"/>
  </r>
  <r>
    <x v="3"/>
    <x v="2"/>
    <s v="Pine Bluff"/>
    <n v="6.5"/>
  </r>
  <r>
    <x v="3"/>
    <x v="2"/>
    <s v="Searcy"/>
    <n v="28.5"/>
  </r>
  <r>
    <x v="3"/>
    <x v="2"/>
    <s v="Texarkana"/>
    <n v="4"/>
  </r>
  <r>
    <x v="3"/>
    <x v="3"/>
    <s v="Nelson"/>
    <n v="3"/>
  </r>
  <r>
    <x v="3"/>
    <x v="3"/>
    <s v="New Westminster"/>
    <n v="18"/>
  </r>
  <r>
    <x v="3"/>
    <x v="3"/>
    <s v="Vancouver"/>
    <n v="17"/>
  </r>
  <r>
    <x v="3"/>
    <x v="3"/>
    <s v="Victoria"/>
    <n v="13.5"/>
  </r>
  <r>
    <x v="3"/>
    <x v="4"/>
    <s v="Fresno"/>
    <n v="4.5"/>
  </r>
  <r>
    <x v="3"/>
    <x v="4"/>
    <s v="Fresno"/>
    <n v="4"/>
  </r>
  <r>
    <x v="3"/>
    <x v="4"/>
    <s v="Los Angeles"/>
    <n v="94.36"/>
  </r>
  <r>
    <x v="3"/>
    <x v="4"/>
    <s v="Los Angeles"/>
    <n v="72"/>
  </r>
  <r>
    <x v="3"/>
    <x v="4"/>
    <s v="Los Angeles"/>
    <n v="3"/>
  </r>
  <r>
    <x v="3"/>
    <x v="4"/>
    <s v="Los Angeles"/>
    <n v="26"/>
  </r>
  <r>
    <x v="3"/>
    <x v="4"/>
    <s v="Los Angeles"/>
    <n v="452"/>
  </r>
  <r>
    <x v="3"/>
    <x v="4"/>
    <s v="Marysville"/>
    <n v="4"/>
  </r>
  <r>
    <x v="3"/>
    <x v="4"/>
    <s v="Monterey"/>
    <n v="5"/>
  </r>
  <r>
    <x v="3"/>
    <x v="4"/>
    <s v="Oakland"/>
    <n v="80"/>
  </r>
  <r>
    <x v="3"/>
    <x v="4"/>
    <s v="Oakland"/>
    <n v="28.89"/>
  </r>
  <r>
    <x v="3"/>
    <x v="4"/>
    <s v="Oakland"/>
    <n v="23"/>
  </r>
  <r>
    <x v="3"/>
    <x v="4"/>
    <s v="Ontario"/>
    <n v="8.15"/>
  </r>
  <r>
    <x v="3"/>
    <x v="4"/>
    <s v="Pasadena"/>
    <n v="80"/>
  </r>
  <r>
    <x v="3"/>
    <x v="4"/>
    <s v="Pasadena"/>
    <n v="9"/>
  </r>
  <r>
    <x v="3"/>
    <x v="4"/>
    <s v="Petaluma"/>
    <n v="2"/>
  </r>
  <r>
    <x v="3"/>
    <x v="4"/>
    <s v="Redlands"/>
    <n v="7.53"/>
  </r>
  <r>
    <x v="3"/>
    <x v="4"/>
    <s v="Redlands"/>
    <n v="14"/>
  </r>
  <r>
    <x v="3"/>
    <x v="4"/>
    <s v="Riverside"/>
    <n v="10"/>
  </r>
  <r>
    <x v="3"/>
    <x v="4"/>
    <s v="Sacramento"/>
    <n v="24.5"/>
  </r>
  <r>
    <x v="3"/>
    <x v="4"/>
    <s v="San Diego"/>
    <n v="18"/>
  </r>
  <r>
    <x v="3"/>
    <x v="4"/>
    <s v="San Francisco"/>
    <n v="11.5"/>
  </r>
  <r>
    <x v="3"/>
    <x v="4"/>
    <s v="San Francisco"/>
    <n v="3.84"/>
  </r>
  <r>
    <x v="3"/>
    <x v="4"/>
    <s v="San Francisco"/>
    <n v="176.56"/>
  </r>
  <r>
    <x v="3"/>
    <x v="4"/>
    <s v="San Francisco"/>
    <n v="11.5"/>
  </r>
  <r>
    <x v="3"/>
    <x v="4"/>
    <s v="San Francisco"/>
    <n v="13"/>
  </r>
  <r>
    <x v="3"/>
    <x v="4"/>
    <s v="San Francisco"/>
    <n v="9.85"/>
  </r>
  <r>
    <x v="3"/>
    <x v="4"/>
    <s v="San Francisco"/>
    <n v="229"/>
  </r>
  <r>
    <x v="3"/>
    <x v="4"/>
    <s v="San Jose"/>
    <n v="21"/>
  </r>
  <r>
    <x v="3"/>
    <x v="4"/>
    <s v="San Jose"/>
    <n v="15"/>
  </r>
  <r>
    <x v="3"/>
    <x v="4"/>
    <s v="Santa Ana"/>
    <n v="5.5"/>
  </r>
  <r>
    <x v="3"/>
    <x v="4"/>
    <s v="Santa Barbara"/>
    <n v="8"/>
  </r>
  <r>
    <x v="3"/>
    <x v="4"/>
    <s v="Santa Cruz"/>
    <n v="8"/>
  </r>
  <r>
    <x v="3"/>
    <x v="4"/>
    <s v="Santa Rosa"/>
    <n v="1.5"/>
  </r>
  <r>
    <x v="3"/>
    <x v="4"/>
    <s v="Santa Rosa"/>
    <n v="3"/>
  </r>
  <r>
    <x v="3"/>
    <x v="4"/>
    <s v="Santa Rosa"/>
    <n v="4"/>
  </r>
  <r>
    <x v="3"/>
    <x v="4"/>
    <s v="Stockton"/>
    <n v="12"/>
  </r>
  <r>
    <x v="3"/>
    <x v="4"/>
    <s v="San Francisco"/>
    <n v="36"/>
  </r>
  <r>
    <x v="3"/>
    <x v="5"/>
    <s v="St. Thomas"/>
    <n v="7"/>
  </r>
  <r>
    <x v="3"/>
    <x v="6"/>
    <s v="Denver"/>
    <n v="144.02000000000001"/>
  </r>
  <r>
    <x v="3"/>
    <x v="6"/>
    <s v="Denver"/>
    <n v="24"/>
  </r>
  <r>
    <x v="3"/>
    <x v="6"/>
    <s v="Durango"/>
    <n v="2.25"/>
  </r>
  <r>
    <x v="3"/>
    <x v="6"/>
    <s v="Grand Junction"/>
    <n v="1.75"/>
  </r>
  <r>
    <x v="3"/>
    <x v="6"/>
    <s v="Pueblo"/>
    <n v="20"/>
  </r>
  <r>
    <x v="3"/>
    <x v="6"/>
    <s v="Colorado Springs"/>
    <n v="28.5"/>
  </r>
  <r>
    <x v="3"/>
    <x v="6"/>
    <s v="Cripple Creek"/>
    <n v="11.52"/>
  </r>
  <r>
    <x v="3"/>
    <x v="7"/>
    <s v="Bristol"/>
    <n v="7.9"/>
  </r>
  <r>
    <x v="3"/>
    <x v="7"/>
    <s v="Danbury"/>
    <n v="11.15"/>
  </r>
  <r>
    <x v="3"/>
    <x v="7"/>
    <s v="Derby"/>
    <n v="7.67"/>
  </r>
  <r>
    <x v="3"/>
    <x v="7"/>
    <s v="Hartford"/>
    <n v="76.5"/>
  </r>
  <r>
    <x v="3"/>
    <x v="7"/>
    <s v="Hartford"/>
    <n v="10.7"/>
  </r>
  <r>
    <x v="3"/>
    <x v="7"/>
    <s v="Meriden"/>
    <n v="19.600000000000001"/>
  </r>
  <r>
    <x v="3"/>
    <x v="7"/>
    <s v="Meriden"/>
    <n v="13"/>
  </r>
  <r>
    <x v="3"/>
    <x v="7"/>
    <s v="Middletown"/>
    <n v="9.9"/>
  </r>
  <r>
    <x v="3"/>
    <x v="7"/>
    <s v="Milford"/>
    <n v="14.1"/>
  </r>
  <r>
    <x v="3"/>
    <x v="7"/>
    <s v="Montville"/>
    <n v="10.67"/>
  </r>
  <r>
    <x v="3"/>
    <x v="7"/>
    <s v="New Britain"/>
    <n v="22.56"/>
  </r>
  <r>
    <x v="3"/>
    <x v="7"/>
    <s v="New Haven"/>
    <n v="23.97"/>
  </r>
  <r>
    <x v="3"/>
    <x v="7"/>
    <s v="New Haven"/>
    <n v="68"/>
  </r>
  <r>
    <x v="3"/>
    <x v="7"/>
    <s v="New Haven"/>
    <n v="1.36"/>
  </r>
  <r>
    <x v="3"/>
    <x v="7"/>
    <s v="New London"/>
    <n v="8.07"/>
  </r>
  <r>
    <x v="3"/>
    <x v="7"/>
    <s v="Norwalk"/>
    <n v="7.5"/>
  </r>
  <r>
    <x v="3"/>
    <x v="7"/>
    <s v="Norwalk"/>
    <n v="20"/>
  </r>
  <r>
    <x v="3"/>
    <x v="7"/>
    <s v="Norwich"/>
    <n v="12.46"/>
  </r>
  <r>
    <x v="3"/>
    <x v="7"/>
    <s v="Putnam"/>
    <n v="15.75"/>
  </r>
  <r>
    <x v="3"/>
    <x v="7"/>
    <s v="Shelton"/>
    <n v="12"/>
  </r>
  <r>
    <x v="3"/>
    <x v="7"/>
    <s v="Stamford"/>
    <n v="12.69"/>
  </r>
  <r>
    <x v="3"/>
    <x v="7"/>
    <s v="Thompsonville"/>
    <n v="8.6199999999999992"/>
  </r>
  <r>
    <x v="3"/>
    <x v="7"/>
    <s v="Torrington"/>
    <n v="13"/>
  </r>
  <r>
    <x v="3"/>
    <x v="7"/>
    <s v="Waterbury"/>
    <n v="15.66"/>
  </r>
  <r>
    <x v="3"/>
    <x v="7"/>
    <s v="Westport"/>
    <n v="5.5"/>
  </r>
  <r>
    <x v="3"/>
    <x v="7"/>
    <s v="Hartford"/>
    <n v="18.5"/>
  </r>
  <r>
    <x v="3"/>
    <x v="51"/>
    <s v="Havana"/>
    <n v="37"/>
  </r>
  <r>
    <x v="3"/>
    <x v="51"/>
    <s v="Regla"/>
    <n v="3.5"/>
  </r>
  <r>
    <x v="4"/>
    <x v="8"/>
    <s v="Washington"/>
    <n v="152.32"/>
  </r>
  <r>
    <x v="3"/>
    <x v="8"/>
    <s v="Washington"/>
    <n v="36"/>
  </r>
  <r>
    <x v="3"/>
    <x v="8"/>
    <s v="Washington"/>
    <n v="8"/>
  </r>
  <r>
    <x v="3"/>
    <x v="8"/>
    <s v="Washington"/>
    <n v="26.4"/>
  </r>
  <r>
    <x v="3"/>
    <x v="8"/>
    <s v="Washington"/>
    <n v="14"/>
  </r>
  <r>
    <x v="3"/>
    <x v="9"/>
    <s v="Dover"/>
    <n v="12"/>
  </r>
  <r>
    <x v="3"/>
    <x v="9"/>
    <s v="Wilmington"/>
    <n v="25"/>
  </r>
  <r>
    <x v="3"/>
    <x v="9"/>
    <s v="Wilmington"/>
    <n v="6.75"/>
  </r>
  <r>
    <x v="3"/>
    <x v="9"/>
    <s v="Wilmington"/>
    <n v="7"/>
  </r>
  <r>
    <x v="3"/>
    <x v="9"/>
    <s v="Wilmington"/>
    <n v="9"/>
  </r>
  <r>
    <x v="3"/>
    <x v="9"/>
    <s v="Wilmington"/>
    <n v="2"/>
  </r>
  <r>
    <x v="3"/>
    <x v="10"/>
    <s v="Fort Meade"/>
    <n v="1.5"/>
  </r>
  <r>
    <x v="3"/>
    <x v="10"/>
    <s v="Jacksonville"/>
    <n v="5.75"/>
  </r>
  <r>
    <x v="3"/>
    <x v="10"/>
    <s v="Jacksonville"/>
    <n v="9.5"/>
  </r>
  <r>
    <x v="3"/>
    <x v="10"/>
    <s v="Key West"/>
    <n v="5"/>
  </r>
  <r>
    <x v="3"/>
    <x v="10"/>
    <s v="Palatka"/>
    <n v="4"/>
  </r>
  <r>
    <x v="3"/>
    <x v="10"/>
    <s v="Pensacola"/>
    <n v="19"/>
  </r>
  <r>
    <x v="3"/>
    <x v="10"/>
    <s v="Tampa"/>
    <n v="24"/>
  </r>
  <r>
    <x v="3"/>
    <x v="11"/>
    <s v="Athens"/>
    <n v="5.5"/>
  </r>
  <r>
    <x v="3"/>
    <x v="11"/>
    <s v="Atlanta"/>
    <n v="97"/>
  </r>
  <r>
    <x v="3"/>
    <x v="11"/>
    <s v="Atlanta"/>
    <n v="38"/>
  </r>
  <r>
    <x v="3"/>
    <x v="11"/>
    <s v="Augusta"/>
    <n v="26.5"/>
  </r>
  <r>
    <x v="3"/>
    <x v="11"/>
    <s v="Columbus"/>
    <n v="14.5"/>
  </r>
  <r>
    <x v="3"/>
    <x v="11"/>
    <s v="Covington"/>
    <n v="6"/>
  </r>
  <r>
    <x v="3"/>
    <x v="11"/>
    <s v="Gainesville"/>
    <n v="5"/>
  </r>
  <r>
    <x v="3"/>
    <x v="11"/>
    <s v="Macon"/>
    <n v="20.5"/>
  </r>
  <r>
    <x v="3"/>
    <x v="11"/>
    <s v="Macon"/>
    <n v="6.5"/>
  </r>
  <r>
    <x v="3"/>
    <x v="11"/>
    <s v="Rome"/>
    <n v="6.5"/>
  </r>
  <r>
    <x v="3"/>
    <x v="11"/>
    <s v="Savannah"/>
    <n v="55"/>
  </r>
  <r>
    <x v="3"/>
    <x v="11"/>
    <s v="Valdosta"/>
    <n v="4"/>
  </r>
  <r>
    <x v="3"/>
    <x v="52"/>
    <s v="Honolulu"/>
    <n v="12.5"/>
  </r>
  <r>
    <x v="3"/>
    <x v="15"/>
    <s v="Boone"/>
    <n v="2"/>
  </r>
  <r>
    <x v="3"/>
    <x v="15"/>
    <s v="Boone"/>
    <n v="4.5"/>
  </r>
  <r>
    <x v="3"/>
    <x v="15"/>
    <s v="Burlington"/>
    <n v="16.5"/>
  </r>
  <r>
    <x v="3"/>
    <x v="15"/>
    <s v="Cedar Rapids"/>
    <n v="14"/>
  </r>
  <r>
    <x v="3"/>
    <x v="15"/>
    <s v="Centerville"/>
    <n v="1.6"/>
  </r>
  <r>
    <x v="3"/>
    <x v="15"/>
    <s v="Clinton"/>
    <n v="12"/>
  </r>
  <r>
    <x v="3"/>
    <x v="15"/>
    <s v="Council Bluffs"/>
    <n v="22.5"/>
  </r>
  <r>
    <x v="3"/>
    <x v="15"/>
    <s v="Council Bluffs"/>
    <n v="25"/>
  </r>
  <r>
    <x v="3"/>
    <x v="15"/>
    <s v="Des Moines"/>
    <n v="50"/>
  </r>
  <r>
    <x v="3"/>
    <x v="15"/>
    <s v="Des Moines"/>
    <n v="25"/>
  </r>
  <r>
    <x v="3"/>
    <x v="15"/>
    <s v="Dubuque"/>
    <n v="25"/>
  </r>
  <r>
    <x v="3"/>
    <x v="15"/>
    <s v="Fort Madison"/>
    <n v="4"/>
  </r>
  <r>
    <x v="3"/>
    <x v="15"/>
    <s v="Independence"/>
    <n v="3.5"/>
  </r>
  <r>
    <x v="3"/>
    <x v="15"/>
    <s v="Keokuk"/>
    <n v="7"/>
  </r>
  <r>
    <x v="3"/>
    <x v="15"/>
    <s v="Marshalltown"/>
    <n v="3.5"/>
  </r>
  <r>
    <x v="3"/>
    <x v="15"/>
    <s v="Mason City"/>
    <n v="17.600000000000001"/>
  </r>
  <r>
    <x v="3"/>
    <x v="15"/>
    <s v="Muscatine"/>
    <n v="8"/>
  </r>
  <r>
    <x v="3"/>
    <x v="15"/>
    <s v="Oskaloosa"/>
    <n v="5"/>
  </r>
  <r>
    <x v="3"/>
    <x v="15"/>
    <s v="Ottumwa"/>
    <n v="7.5"/>
  </r>
  <r>
    <x v="3"/>
    <x v="15"/>
    <s v="Red Oak"/>
    <n v="1.25"/>
  </r>
  <r>
    <x v="3"/>
    <x v="15"/>
    <s v="Sioux City"/>
    <n v="40.5"/>
  </r>
  <r>
    <x v="3"/>
    <x v="15"/>
    <s v="Toledo"/>
    <n v="3"/>
  </r>
  <r>
    <x v="3"/>
    <x v="15"/>
    <s v="Waterloo"/>
    <n v="48"/>
  </r>
  <r>
    <x v="3"/>
    <x v="12"/>
    <s v="Boise City"/>
    <n v="3.5"/>
  </r>
  <r>
    <x v="3"/>
    <x v="13"/>
    <s v="Chicago"/>
    <n v="57.5"/>
  </r>
  <r>
    <x v="3"/>
    <x v="13"/>
    <s v="Dixon"/>
    <n v="57"/>
  </r>
  <r>
    <x v="3"/>
    <x v="13"/>
    <s v="Alton"/>
    <n v="12"/>
  </r>
  <r>
    <x v="3"/>
    <x v="13"/>
    <s v="Belleville"/>
    <n v="48"/>
  </r>
  <r>
    <x v="3"/>
    <x v="13"/>
    <s v="Bloomington"/>
    <n v="13"/>
  </r>
  <r>
    <x v="3"/>
    <x v="13"/>
    <s v="Cairo"/>
    <n v="4"/>
  </r>
  <r>
    <x v="3"/>
    <x v="13"/>
    <s v="Cairo"/>
    <n v="5.71"/>
  </r>
  <r>
    <x v="3"/>
    <x v="13"/>
    <s v="Centralia"/>
    <n v="3"/>
  </r>
  <r>
    <x v="3"/>
    <x v="13"/>
    <s v="Champaign"/>
    <n v="11"/>
  </r>
  <r>
    <x v="3"/>
    <x v="13"/>
    <s v="Chicago"/>
    <n v="101"/>
  </r>
  <r>
    <x v="3"/>
    <x v="13"/>
    <s v="Chicago"/>
    <n v="202.7"/>
  </r>
  <r>
    <x v="3"/>
    <x v="13"/>
    <s v="Chicago"/>
    <n v="230"/>
  </r>
  <r>
    <x v="3"/>
    <x v="13"/>
    <s v="Chicago"/>
    <n v="214.77"/>
  </r>
  <r>
    <x v="3"/>
    <x v="13"/>
    <s v="Chicago"/>
    <n v="90"/>
  </r>
  <r>
    <x v="3"/>
    <x v="13"/>
    <s v="Chicago"/>
    <n v="35"/>
  </r>
  <r>
    <x v="3"/>
    <x v="13"/>
    <s v="Chicago"/>
    <n v="22"/>
  </r>
  <r>
    <x v="3"/>
    <x v="13"/>
    <s v="Chicago"/>
    <n v="37"/>
  </r>
  <r>
    <x v="3"/>
    <x v="13"/>
    <s v="Chicago"/>
    <n v="5"/>
  </r>
  <r>
    <x v="3"/>
    <x v="13"/>
    <s v="Chicago"/>
    <n v="43"/>
  </r>
  <r>
    <x v="3"/>
    <x v="13"/>
    <s v="Chicago"/>
    <n v="18.62"/>
  </r>
  <r>
    <x v="3"/>
    <x v="13"/>
    <s v="Chicago"/>
    <n v="15"/>
  </r>
  <r>
    <x v="3"/>
    <x v="13"/>
    <s v="Chicago"/>
    <n v="37.28"/>
  </r>
  <r>
    <x v="3"/>
    <x v="13"/>
    <s v="Chicago"/>
    <n v="25.45"/>
  </r>
  <r>
    <x v="3"/>
    <x v="13"/>
    <s v="Chicago"/>
    <n v="3.96"/>
  </r>
  <r>
    <x v="3"/>
    <x v="13"/>
    <s v="Chicago"/>
    <n v="12"/>
  </r>
  <r>
    <x v="3"/>
    <x v="13"/>
    <s v="Decatur"/>
    <n v="13.5"/>
  </r>
  <r>
    <x v="3"/>
    <x v="13"/>
    <s v="East St. Louis"/>
    <n v="18"/>
  </r>
  <r>
    <x v="3"/>
    <x v="13"/>
    <s v="East St. Louis"/>
    <n v="4"/>
  </r>
  <r>
    <x v="3"/>
    <x v="13"/>
    <s v="Elgin"/>
    <n v="31"/>
  </r>
  <r>
    <x v="3"/>
    <x v="13"/>
    <s v="Galesburg"/>
    <n v="20"/>
  </r>
  <r>
    <x v="3"/>
    <x v="13"/>
    <s v="Galesburg"/>
    <n v="4"/>
  </r>
  <r>
    <x v="3"/>
    <x v="13"/>
    <s v="Jacksonville"/>
    <n v="5"/>
  </r>
  <r>
    <x v="3"/>
    <x v="13"/>
    <s v="Kankakee"/>
    <n v="8.5"/>
  </r>
  <r>
    <x v="3"/>
    <x v="13"/>
    <s v="Kankakee"/>
    <n v="4.2"/>
  </r>
  <r>
    <x v="3"/>
    <x v="13"/>
    <s v="La Salle"/>
    <n v="7.5"/>
  </r>
  <r>
    <x v="3"/>
    <x v="13"/>
    <s v="Lincoln"/>
    <n v="8"/>
  </r>
  <r>
    <x v="3"/>
    <x v="13"/>
    <s v="Marion"/>
    <n v="8"/>
  </r>
  <r>
    <x v="3"/>
    <x v="13"/>
    <s v="Mechanicsburg"/>
    <n v="3.5"/>
  </r>
  <r>
    <x v="3"/>
    <x v="13"/>
    <s v="Ottawa"/>
    <n v="8"/>
  </r>
  <r>
    <x v="3"/>
    <x v="13"/>
    <s v="Paris"/>
    <n v="19"/>
  </r>
  <r>
    <x v="3"/>
    <x v="13"/>
    <s v="Peoria"/>
    <n v="61"/>
  </r>
  <r>
    <x v="3"/>
    <x v="13"/>
    <s v="Peoria"/>
    <n v="7.2"/>
  </r>
  <r>
    <x v="3"/>
    <x v="13"/>
    <s v="Peoria"/>
    <n v="32"/>
  </r>
  <r>
    <x v="3"/>
    <x v="13"/>
    <s v="Quincy"/>
    <n v="17"/>
  </r>
  <r>
    <x v="3"/>
    <x v="13"/>
    <s v="Rockford"/>
    <n v="22"/>
  </r>
  <r>
    <x v="3"/>
    <x v="13"/>
    <s v="Springfield"/>
    <n v="20"/>
  </r>
  <r>
    <x v="3"/>
    <x v="13"/>
    <s v="Streator"/>
    <n v="6.25"/>
  </r>
  <r>
    <x v="3"/>
    <x v="13"/>
    <s v="Venice"/>
    <n v="14"/>
  </r>
  <r>
    <x v="3"/>
    <x v="13"/>
    <s v="Freeport"/>
    <n v="7"/>
  </r>
  <r>
    <x v="3"/>
    <x v="14"/>
    <s v="Anderson"/>
    <n v="164"/>
  </r>
  <r>
    <x v="3"/>
    <x v="14"/>
    <s v="Brownstown"/>
    <n v="2"/>
  </r>
  <r>
    <x v="3"/>
    <x v="14"/>
    <s v="Columbus"/>
    <n v="7"/>
  </r>
  <r>
    <x v="3"/>
    <x v="14"/>
    <s v="Evansville"/>
    <n v="31"/>
  </r>
  <r>
    <x v="3"/>
    <x v="14"/>
    <s v="Fort Wayne"/>
    <n v="31"/>
  </r>
  <r>
    <x v="3"/>
    <x v="14"/>
    <s v="Hammond"/>
    <n v="22.5"/>
  </r>
  <r>
    <x v="3"/>
    <x v="14"/>
    <s v="Indianapolis"/>
    <n v="120"/>
  </r>
  <r>
    <x v="3"/>
    <x v="14"/>
    <s v="Indianapolis"/>
    <n v="7.5"/>
  </r>
  <r>
    <x v="3"/>
    <x v="14"/>
    <s v="Indianapolis"/>
    <n v="31.5"/>
  </r>
  <r>
    <x v="3"/>
    <x v="14"/>
    <s v="Jeffersonville"/>
    <n v="5"/>
  </r>
  <r>
    <x v="3"/>
    <x v="14"/>
    <s v="Kokomo"/>
    <n v="6"/>
  </r>
  <r>
    <x v="3"/>
    <x v="14"/>
    <s v="Lafayette"/>
    <n v="17.5"/>
  </r>
  <r>
    <x v="3"/>
    <x v="14"/>
    <s v="Logansport"/>
    <n v="5.5"/>
  </r>
  <r>
    <x v="3"/>
    <x v="14"/>
    <s v="Madison"/>
    <n v="4"/>
  </r>
  <r>
    <x v="3"/>
    <x v="14"/>
    <s v="Marion"/>
    <n v="5.25"/>
  </r>
  <r>
    <x v="3"/>
    <x v="14"/>
    <s v="Michigan City"/>
    <n v="2"/>
  </r>
  <r>
    <x v="3"/>
    <x v="14"/>
    <s v="New Albany"/>
    <n v="7"/>
  </r>
  <r>
    <x v="3"/>
    <x v="14"/>
    <s v="New Albany"/>
    <n v="2"/>
  </r>
  <r>
    <x v="3"/>
    <x v="14"/>
    <s v="Richmond"/>
    <n v="11"/>
  </r>
  <r>
    <x v="3"/>
    <x v="14"/>
    <s v="Richmond"/>
    <n v="17"/>
  </r>
  <r>
    <x v="3"/>
    <x v="14"/>
    <s v="Shelbyville"/>
    <n v="25.25"/>
  </r>
  <r>
    <x v="3"/>
    <x v="14"/>
    <s v="South Bend"/>
    <n v="48"/>
  </r>
  <r>
    <x v="3"/>
    <x v="14"/>
    <s v="Terre Haute"/>
    <n v="34"/>
  </r>
  <r>
    <x v="3"/>
    <x v="14"/>
    <s v="Vincennes"/>
    <n v="7.5"/>
  </r>
  <r>
    <x v="3"/>
    <x v="14"/>
    <s v="Wabash"/>
    <n v="18.5"/>
  </r>
  <r>
    <x v="3"/>
    <x v="14"/>
    <s v="Washington"/>
    <n v="5"/>
  </r>
  <r>
    <x v="3"/>
    <x v="14"/>
    <s v="Indianapolis"/>
    <n v="17"/>
  </r>
  <r>
    <x v="3"/>
    <x v="14"/>
    <s v="Indianapolis"/>
    <n v="9"/>
  </r>
  <r>
    <x v="3"/>
    <x v="16"/>
    <s v="Atchison"/>
    <n v="8.5"/>
  </r>
  <r>
    <x v="3"/>
    <x v="16"/>
    <s v="Cottonwood Falls"/>
    <n v="2"/>
  </r>
  <r>
    <x v="3"/>
    <x v="16"/>
    <s v="Fort Scott"/>
    <n v="10"/>
  </r>
  <r>
    <x v="3"/>
    <x v="16"/>
    <s v="Hutchinson"/>
    <n v="7"/>
  </r>
  <r>
    <x v="3"/>
    <x v="16"/>
    <s v="Iola"/>
    <n v="8.5"/>
  </r>
  <r>
    <x v="3"/>
    <x v="16"/>
    <s v="Leavenworth"/>
    <n v="14"/>
  </r>
  <r>
    <x v="3"/>
    <x v="16"/>
    <s v="Pittsburg"/>
    <n v="14"/>
  </r>
  <r>
    <x v="3"/>
    <x v="16"/>
    <s v="Topeka"/>
    <n v="35"/>
  </r>
  <r>
    <x v="3"/>
    <x v="16"/>
    <s v="Wichita"/>
    <n v="22.43"/>
  </r>
  <r>
    <x v="3"/>
    <x v="16"/>
    <s v="Winfield"/>
    <n v="6"/>
  </r>
  <r>
    <x v="3"/>
    <x v="17"/>
    <s v="Bowling Green"/>
    <n v="5"/>
  </r>
  <r>
    <x v="3"/>
    <x v="17"/>
    <s v="Frankfort"/>
    <n v="7.25"/>
  </r>
  <r>
    <x v="3"/>
    <x v="17"/>
    <s v="Georgetown"/>
    <n v="2.5"/>
  </r>
  <r>
    <x v="3"/>
    <x v="17"/>
    <s v="Henderson"/>
    <n v="5"/>
  </r>
  <r>
    <x v="3"/>
    <x v="17"/>
    <s v="Lexington"/>
    <n v="15"/>
  </r>
  <r>
    <x v="3"/>
    <x v="17"/>
    <s v="Lexington"/>
    <n v="13"/>
  </r>
  <r>
    <x v="3"/>
    <x v="17"/>
    <s v="Louisville"/>
    <n v="140"/>
  </r>
  <r>
    <x v="3"/>
    <x v="17"/>
    <s v="Louisville"/>
    <n v="3.1"/>
  </r>
  <r>
    <x v="3"/>
    <x v="17"/>
    <s v="Maysville"/>
    <n v="4.2"/>
  </r>
  <r>
    <x v="3"/>
    <x v="17"/>
    <s v="Owensboro"/>
    <n v="10"/>
  </r>
  <r>
    <x v="3"/>
    <x v="17"/>
    <s v="Paducah"/>
    <n v="15"/>
  </r>
  <r>
    <x v="3"/>
    <x v="18"/>
    <s v="Baton Rouge"/>
    <n v="4"/>
  </r>
  <r>
    <x v="3"/>
    <x v="18"/>
    <s v="Lake Charles"/>
    <n v="5"/>
  </r>
  <r>
    <x v="3"/>
    <x v="18"/>
    <s v="Shreveport"/>
    <n v="9.5"/>
  </r>
  <r>
    <x v="3"/>
    <x v="18"/>
    <s v="New Orleans"/>
    <n v="3.75"/>
  </r>
  <r>
    <x v="3"/>
    <x v="18"/>
    <s v="New Orleans"/>
    <n v="180"/>
  </r>
  <r>
    <x v="3"/>
    <x v="50"/>
    <s v="Winnipeg"/>
    <n v="17"/>
  </r>
  <r>
    <x v="3"/>
    <x v="19"/>
    <s v="Amherst"/>
    <n v="10.44"/>
  </r>
  <r>
    <x v="3"/>
    <x v="19"/>
    <s v="Amesbury"/>
    <n v="8.9"/>
  </r>
  <r>
    <x v="3"/>
    <x v="19"/>
    <s v="Athol"/>
    <n v="7.32"/>
  </r>
  <r>
    <x v="3"/>
    <x v="19"/>
    <s v="Beverly"/>
    <n v="4.43"/>
  </r>
  <r>
    <x v="3"/>
    <x v="19"/>
    <s v="Boston"/>
    <n v="408.34"/>
  </r>
  <r>
    <x v="3"/>
    <x v="19"/>
    <s v="Boston"/>
    <n v="819.59"/>
  </r>
  <r>
    <x v="3"/>
    <x v="19"/>
    <s v="Boston"/>
    <n v="427.18"/>
  </r>
  <r>
    <x v="3"/>
    <x v="19"/>
    <s v="Boston"/>
    <n v="12.34"/>
  </r>
  <r>
    <x v="3"/>
    <x v="19"/>
    <s v="Boston"/>
    <n v="39.25"/>
  </r>
  <r>
    <x v="3"/>
    <x v="19"/>
    <s v="Boston"/>
    <n v="11.3"/>
  </r>
  <r>
    <x v="3"/>
    <x v="19"/>
    <s v="Boston"/>
    <n v="30"/>
  </r>
  <r>
    <x v="3"/>
    <x v="19"/>
    <s v="Boston"/>
    <n v="9.15"/>
  </r>
  <r>
    <x v="3"/>
    <x v="19"/>
    <s v="Boston"/>
    <n v="2.4300000000000002"/>
  </r>
  <r>
    <x v="3"/>
    <x v="19"/>
    <s v="Boston"/>
    <n v="16.600000000000001"/>
  </r>
  <r>
    <x v="3"/>
    <x v="19"/>
    <s v="Brockton"/>
    <n v="377.09"/>
  </r>
  <r>
    <x v="3"/>
    <x v="19"/>
    <s v="Brockton"/>
    <n v="22"/>
  </r>
  <r>
    <x v="3"/>
    <x v="19"/>
    <s v="Brockton"/>
    <n v="23.68"/>
  </r>
  <r>
    <x v="3"/>
    <x v="19"/>
    <s v="Brockton"/>
    <n v="10.36"/>
  </r>
  <r>
    <x v="3"/>
    <x v="19"/>
    <s v="Brockton"/>
    <n v="35.64"/>
  </r>
  <r>
    <x v="3"/>
    <x v="19"/>
    <s v="Brookfield"/>
    <n v="20.100000000000001"/>
  </r>
  <r>
    <x v="3"/>
    <x v="19"/>
    <s v="Clinton"/>
    <n v="8.5"/>
  </r>
  <r>
    <x v="3"/>
    <x v="19"/>
    <s v="Clinton"/>
    <n v="5.38"/>
  </r>
  <r>
    <x v="3"/>
    <x v="19"/>
    <s v="Conway"/>
    <n v="6.35"/>
  </r>
  <r>
    <x v="3"/>
    <x v="19"/>
    <s v="Cottage City"/>
    <n v="5.89"/>
  </r>
  <r>
    <x v="3"/>
    <x v="19"/>
    <s v="Dedham"/>
    <n v="6.97"/>
  </r>
  <r>
    <x v="3"/>
    <x v="19"/>
    <s v="Dedham"/>
    <n v="9.4499999999999993"/>
  </r>
  <r>
    <x v="3"/>
    <x v="19"/>
    <s v="Fall River"/>
    <n v="7.11"/>
  </r>
  <r>
    <x v="3"/>
    <x v="19"/>
    <s v="Fitchburg"/>
    <n v="28.7"/>
  </r>
  <r>
    <x v="3"/>
    <x v="19"/>
    <s v="Fitchburg"/>
    <n v="6.83"/>
  </r>
  <r>
    <x v="3"/>
    <x v="19"/>
    <s v="Framingham"/>
    <n v="6.84"/>
  </r>
  <r>
    <x v="3"/>
    <x v="19"/>
    <s v="Gardner"/>
    <n v="4.5"/>
  </r>
  <r>
    <x v="3"/>
    <x v="19"/>
    <s v="Georgetown"/>
    <n v="6.48"/>
  </r>
  <r>
    <x v="3"/>
    <x v="19"/>
    <s v="Georgetown"/>
    <n v="18.78"/>
  </r>
  <r>
    <x v="3"/>
    <x v="19"/>
    <s v="Gloucester"/>
    <n v="40"/>
  </r>
  <r>
    <x v="3"/>
    <x v="19"/>
    <s v="Gloucester"/>
    <n v="22.5"/>
  </r>
  <r>
    <x v="3"/>
    <x v="19"/>
    <s v="Hanover"/>
    <n v="72.64"/>
  </r>
  <r>
    <x v="3"/>
    <x v="19"/>
    <s v="Haverhill"/>
    <n v="28.9"/>
  </r>
  <r>
    <x v="3"/>
    <x v="19"/>
    <s v="Holyoke"/>
    <n v="39.340000000000003"/>
  </r>
  <r>
    <x v="3"/>
    <x v="19"/>
    <s v="Holyoke"/>
    <n v="1"/>
  </r>
  <r>
    <x v="3"/>
    <x v="19"/>
    <s v="Hopkinton"/>
    <n v="6.25"/>
  </r>
  <r>
    <x v="3"/>
    <x v="19"/>
    <s v="Lawrence"/>
    <n v="12.77"/>
  </r>
  <r>
    <x v="3"/>
    <x v="19"/>
    <s v="Leominster"/>
    <n v="12.12"/>
  </r>
  <r>
    <x v="3"/>
    <x v="19"/>
    <s v="Lowell"/>
    <n v="80.150000000000006"/>
  </r>
  <r>
    <x v="3"/>
    <x v="19"/>
    <s v="Lowell"/>
    <n v="11.98"/>
  </r>
  <r>
    <x v="3"/>
    <x v="19"/>
    <s v="Marlborough"/>
    <n v="8.11"/>
  </r>
  <r>
    <x v="3"/>
    <x v="19"/>
    <s v="Marlborough"/>
    <n v="7.6"/>
  </r>
  <r>
    <x v="3"/>
    <x v="19"/>
    <s v="Martha's Vineyard"/>
    <n v="1.1000000000000001"/>
  </r>
  <r>
    <x v="3"/>
    <x v="19"/>
    <s v="Maynard"/>
    <n v="14"/>
  </r>
  <r>
    <x v="3"/>
    <x v="19"/>
    <s v="Middleboro"/>
    <n v="24"/>
  </r>
  <r>
    <x v="3"/>
    <x v="19"/>
    <s v="Milford"/>
    <n v="30.5"/>
  </r>
  <r>
    <x v="3"/>
    <x v="19"/>
    <s v="Milford"/>
    <n v="7.25"/>
  </r>
  <r>
    <x v="3"/>
    <x v="19"/>
    <s v="Millbury"/>
    <n v="11.1"/>
  </r>
  <r>
    <x v="3"/>
    <x v="19"/>
    <s v="Natick"/>
    <n v="13.8"/>
  </r>
  <r>
    <x v="3"/>
    <x v="19"/>
    <s v="Natick"/>
    <n v="18.149999999999999"/>
  </r>
  <r>
    <x v="3"/>
    <x v="19"/>
    <s v="Natick"/>
    <n v="5"/>
  </r>
  <r>
    <x v="3"/>
    <x v="19"/>
    <s v="New Bedford"/>
    <n v="21.4"/>
  </r>
  <r>
    <x v="3"/>
    <x v="19"/>
    <s v="New Bedford"/>
    <n v="30.09"/>
  </r>
  <r>
    <x v="3"/>
    <x v="19"/>
    <s v="New Bedford"/>
    <n v="19.97"/>
  </r>
  <r>
    <x v="3"/>
    <x v="19"/>
    <s v="Newburyport"/>
    <n v="23.08"/>
  </r>
  <r>
    <x v="3"/>
    <x v="19"/>
    <s v="Newton"/>
    <n v="13.77"/>
  </r>
  <r>
    <x v="3"/>
    <x v="19"/>
    <s v="Newton"/>
    <n v="18.21"/>
  </r>
  <r>
    <x v="3"/>
    <x v="19"/>
    <s v="Newton"/>
    <n v="9.7799999999999994"/>
  </r>
  <r>
    <x v="3"/>
    <x v="19"/>
    <s v="Newton"/>
    <n v="4.5999999999999996"/>
  </r>
  <r>
    <x v="3"/>
    <x v="19"/>
    <s v="Newton"/>
    <n v="8.6300000000000008"/>
  </r>
  <r>
    <x v="3"/>
    <x v="19"/>
    <s v="North Adams"/>
    <n v="13.3"/>
  </r>
  <r>
    <x v="3"/>
    <x v="19"/>
    <s v="Northampton"/>
    <n v="26.3"/>
  </r>
  <r>
    <x v="3"/>
    <x v="19"/>
    <s v="Northampton"/>
    <n v="14.53"/>
  </r>
  <r>
    <x v="3"/>
    <x v="19"/>
    <s v="North Attleborough"/>
    <n v="26.14"/>
  </r>
  <r>
    <x v="3"/>
    <x v="19"/>
    <s v="Northbridge"/>
    <n v="1.77"/>
  </r>
  <r>
    <x v="3"/>
    <x v="19"/>
    <s v="North Woburn"/>
    <n v="8.14"/>
  </r>
  <r>
    <x v="3"/>
    <x v="19"/>
    <s v="Norton"/>
    <n v="30.23"/>
  </r>
  <r>
    <x v="3"/>
    <x v="19"/>
    <s v="Norwood"/>
    <n v="6.15"/>
  </r>
  <r>
    <x v="3"/>
    <x v="19"/>
    <s v="Palmer"/>
    <n v="30.27"/>
  </r>
  <r>
    <x v="3"/>
    <x v="19"/>
    <s v="Pittsfield"/>
    <n v="15.7"/>
  </r>
  <r>
    <x v="3"/>
    <x v="19"/>
    <s v="Plymouth"/>
    <n v="9"/>
  </r>
  <r>
    <x v="3"/>
    <x v="19"/>
    <s v="Plymouth"/>
    <n v="4.5999999999999996"/>
  </r>
  <r>
    <x v="3"/>
    <x v="19"/>
    <s v="Quincy"/>
    <n v="41.24"/>
  </r>
  <r>
    <x v="3"/>
    <x v="19"/>
    <s v="Quincy"/>
    <n v="4"/>
  </r>
  <r>
    <x v="3"/>
    <x v="19"/>
    <s v="Randolph"/>
    <n v="8.25"/>
  </r>
  <r>
    <x v="3"/>
    <x v="19"/>
    <s v="Reading"/>
    <n v="5"/>
  </r>
  <r>
    <x v="3"/>
    <x v="19"/>
    <s v="Rockport"/>
    <n v="7.54"/>
  </r>
  <r>
    <x v="3"/>
    <x v="19"/>
    <s v="Salem"/>
    <n v="6.36"/>
  </r>
  <r>
    <x v="3"/>
    <x v="19"/>
    <s v="Shelburne Falls"/>
    <n v="7"/>
  </r>
  <r>
    <x v="3"/>
    <x v="19"/>
    <s v="Southbridge"/>
    <n v="8"/>
  </r>
  <r>
    <x v="3"/>
    <x v="19"/>
    <s v="Springfield"/>
    <n v="76.3"/>
  </r>
  <r>
    <x v="3"/>
    <x v="19"/>
    <s v="Stoneham"/>
    <n v="6.5"/>
  </r>
  <r>
    <x v="3"/>
    <x v="19"/>
    <s v="Swansea Centre"/>
    <n v="12.5"/>
  </r>
  <r>
    <x v="3"/>
    <x v="19"/>
    <s v="Taunton"/>
    <n v="32.61"/>
  </r>
  <r>
    <x v="3"/>
    <x v="19"/>
    <s v="Taunton"/>
    <n v="18.05"/>
  </r>
  <r>
    <x v="3"/>
    <x v="19"/>
    <s v="Taunton"/>
    <n v="17.7"/>
  </r>
  <r>
    <x v="3"/>
    <x v="19"/>
    <s v="Taunton"/>
    <n v="15.52"/>
  </r>
  <r>
    <x v="3"/>
    <x v="19"/>
    <s v="Taunton"/>
    <n v="11.2"/>
  </r>
  <r>
    <x v="3"/>
    <x v="19"/>
    <s v="Templeton"/>
    <n v="17.899999999999999"/>
  </r>
  <r>
    <x v="3"/>
    <x v="19"/>
    <s v="Wakefield"/>
    <n v="44.92"/>
  </r>
  <r>
    <x v="3"/>
    <x v="19"/>
    <s v="Ware"/>
    <n v="5.39"/>
  </r>
  <r>
    <x v="3"/>
    <x v="19"/>
    <s v="Webster"/>
    <n v="5.6"/>
  </r>
  <r>
    <x v="3"/>
    <x v="19"/>
    <s v="Westborough"/>
    <n v="13.9"/>
  </r>
  <r>
    <x v="3"/>
    <x v="19"/>
    <s v="Westfield"/>
    <n v="11.5"/>
  </r>
  <r>
    <x v="3"/>
    <x v="19"/>
    <s v="Westwood"/>
    <n v="11.25"/>
  </r>
  <r>
    <x v="3"/>
    <x v="19"/>
    <s v="Worcester"/>
    <n v="121.6"/>
  </r>
  <r>
    <x v="3"/>
    <x v="19"/>
    <s v="Worcester"/>
    <n v="24.07"/>
  </r>
  <r>
    <x v="3"/>
    <x v="19"/>
    <s v="Worcester"/>
    <n v="18"/>
  </r>
  <r>
    <x v="3"/>
    <x v="19"/>
    <s v="Worcester"/>
    <n v="11.6"/>
  </r>
  <r>
    <x v="3"/>
    <x v="19"/>
    <s v="Worcester"/>
    <n v="18"/>
  </r>
  <r>
    <x v="3"/>
    <x v="19"/>
    <s v="Greenfield"/>
    <n v="15.07"/>
  </r>
  <r>
    <x v="3"/>
    <x v="19"/>
    <s v="Lawrence"/>
    <n v="147.35"/>
  </r>
  <r>
    <x v="3"/>
    <x v="19"/>
    <s v="Brockton"/>
    <n v="9.4"/>
  </r>
  <r>
    <x v="3"/>
    <x v="19"/>
    <s v="Milford"/>
    <n v="22.22"/>
  </r>
  <r>
    <x v="3"/>
    <x v="19"/>
    <s v="Gardner"/>
    <n v="16.100000000000001"/>
  </r>
  <r>
    <x v="3"/>
    <x v="20"/>
    <s v="Baltimore"/>
    <n v="353"/>
  </r>
  <r>
    <x v="3"/>
    <x v="20"/>
    <s v="Cumberland"/>
    <n v="6.5"/>
  </r>
  <r>
    <x v="3"/>
    <x v="20"/>
    <s v="Frederick"/>
    <n v="9.3000000000000007"/>
  </r>
  <r>
    <x v="3"/>
    <x v="20"/>
    <s v="Frederick"/>
    <n v="5.5"/>
  </r>
  <r>
    <x v="3"/>
    <x v="20"/>
    <s v="Hagerstown"/>
    <n v="13.5"/>
  </r>
  <r>
    <x v="3"/>
    <x v="20"/>
    <s v="Hagerstown"/>
    <n v="11"/>
  </r>
  <r>
    <x v="3"/>
    <x v="21"/>
    <s v="Augusta"/>
    <n v="13.11"/>
  </r>
  <r>
    <x v="3"/>
    <x v="21"/>
    <s v="Bangor"/>
    <n v="9.8000000000000007"/>
  </r>
  <r>
    <x v="3"/>
    <x v="21"/>
    <s v="Bangor"/>
    <n v="16.7"/>
  </r>
  <r>
    <x v="3"/>
    <x v="21"/>
    <s v="Bangor"/>
    <n v="37"/>
  </r>
  <r>
    <x v="3"/>
    <x v="21"/>
    <s v="Bangor"/>
    <n v="26.1"/>
  </r>
  <r>
    <x v="3"/>
    <x v="21"/>
    <s v="Biddefurd"/>
    <n v="8.25"/>
  </r>
  <r>
    <x v="3"/>
    <x v="21"/>
    <s v="Calais"/>
    <n v="7"/>
  </r>
  <r>
    <x v="3"/>
    <x v="21"/>
    <s v="Fryeburg"/>
    <n v="3"/>
  </r>
  <r>
    <x v="3"/>
    <x v="21"/>
    <s v="Kennebunkport"/>
    <n v="1.94"/>
  </r>
  <r>
    <x v="3"/>
    <x v="21"/>
    <s v="Lewiston"/>
    <n v="56.18"/>
  </r>
  <r>
    <x v="3"/>
    <x v="21"/>
    <s v="Norway"/>
    <n v="2.17"/>
  </r>
  <r>
    <x v="3"/>
    <x v="21"/>
    <s v="Portland"/>
    <n v="35.85"/>
  </r>
  <r>
    <x v="3"/>
    <x v="21"/>
    <s v="Portland"/>
    <n v="14.27"/>
  </r>
  <r>
    <x v="3"/>
    <x v="21"/>
    <s v="Rockland"/>
    <n v="17.2"/>
  </r>
  <r>
    <x v="3"/>
    <x v="21"/>
    <s v="Sanford"/>
    <n v="3.47"/>
  </r>
  <r>
    <x v="3"/>
    <x v="21"/>
    <s v="Skowhegan"/>
    <n v="5.85"/>
  </r>
  <r>
    <x v="3"/>
    <x v="21"/>
    <s v="Skowhegan"/>
    <n v="12.48"/>
  </r>
  <r>
    <x v="3"/>
    <x v="21"/>
    <s v="Waterville"/>
    <n v="5"/>
  </r>
  <r>
    <x v="3"/>
    <x v="21"/>
    <s v="Westbrook"/>
    <n v="10"/>
  </r>
  <r>
    <x v="3"/>
    <x v="21"/>
    <s v="Fairfield"/>
    <n v="3.82"/>
  </r>
  <r>
    <x v="3"/>
    <x v="22"/>
    <s v="Adrian"/>
    <n v="4"/>
  </r>
  <r>
    <x v="3"/>
    <x v="22"/>
    <s v="Bay City"/>
    <n v="33"/>
  </r>
  <r>
    <x v="3"/>
    <x v="22"/>
    <s v="Detroit"/>
    <n v="379"/>
  </r>
  <r>
    <x v="3"/>
    <x v="22"/>
    <s v="Detroit"/>
    <n v="4"/>
  </r>
  <r>
    <x v="3"/>
    <x v="22"/>
    <s v="Detroit"/>
    <n v="117.5"/>
  </r>
  <r>
    <x v="3"/>
    <x v="22"/>
    <s v="Detroit"/>
    <n v="17"/>
  </r>
  <r>
    <x v="3"/>
    <x v="22"/>
    <s v="Detroit"/>
    <n v="17.97"/>
  </r>
  <r>
    <x v="3"/>
    <x v="22"/>
    <s v="Detroit"/>
    <n v="17"/>
  </r>
  <r>
    <x v="3"/>
    <x v="22"/>
    <s v="Detroit"/>
    <n v="88"/>
  </r>
  <r>
    <x v="3"/>
    <x v="22"/>
    <s v="Escanaba"/>
    <n v="7.5"/>
  </r>
  <r>
    <x v="3"/>
    <x v="22"/>
    <s v="Grand Haven"/>
    <n v="2"/>
  </r>
  <r>
    <x v="3"/>
    <x v="22"/>
    <s v="Grand Rapids"/>
    <n v="1.75"/>
  </r>
  <r>
    <x v="3"/>
    <x v="22"/>
    <s v="Hancock"/>
    <n v="13"/>
  </r>
  <r>
    <x v="3"/>
    <x v="22"/>
    <s v="Ironwood"/>
    <n v="7.5"/>
  </r>
  <r>
    <x v="3"/>
    <x v="22"/>
    <s v="Jackson"/>
    <n v="12"/>
  </r>
  <r>
    <x v="3"/>
    <x v="22"/>
    <s v="Kalamazoo"/>
    <n v="50"/>
  </r>
  <r>
    <x v="3"/>
    <x v="22"/>
    <s v="Lansing"/>
    <n v="10.5"/>
  </r>
  <r>
    <x v="3"/>
    <x v="22"/>
    <s v="Manistee"/>
    <n v="14"/>
  </r>
  <r>
    <x v="3"/>
    <x v="22"/>
    <s v="Marquette"/>
    <n v="6"/>
  </r>
  <r>
    <x v="3"/>
    <x v="22"/>
    <s v="Menominee"/>
    <n v="6.5"/>
  </r>
  <r>
    <x v="3"/>
    <x v="22"/>
    <s v="Muskegon"/>
    <n v="15"/>
  </r>
  <r>
    <x v="3"/>
    <x v="22"/>
    <s v="Owosso"/>
    <n v="5.2"/>
  </r>
  <r>
    <x v="3"/>
    <x v="22"/>
    <s v="Port Huron"/>
    <n v="10.5"/>
  </r>
  <r>
    <x v="3"/>
    <x v="22"/>
    <s v="Saginaw"/>
    <n v="35"/>
  </r>
  <r>
    <x v="3"/>
    <x v="22"/>
    <s v="St. Johns"/>
    <n v="20"/>
  </r>
  <r>
    <x v="3"/>
    <x v="22"/>
    <s v="Grand Rapids"/>
    <n v="54.2"/>
  </r>
  <r>
    <x v="3"/>
    <x v="22"/>
    <s v="Grand Rapids"/>
    <n v="39"/>
  </r>
  <r>
    <x v="3"/>
    <x v="22"/>
    <s v="Grand Rapids"/>
    <n v="17"/>
  </r>
  <r>
    <x v="3"/>
    <x v="22"/>
    <s v="Negaunee"/>
    <n v="4.5"/>
  </r>
  <r>
    <x v="3"/>
    <x v="22"/>
    <s v="St. Joseph"/>
    <n v="8"/>
  </r>
  <r>
    <x v="3"/>
    <x v="23"/>
    <s v="Anoka"/>
    <n v="3"/>
  </r>
  <r>
    <x v="3"/>
    <x v="23"/>
    <s v="Duluth"/>
    <n v="74.45"/>
  </r>
  <r>
    <x v="3"/>
    <x v="23"/>
    <s v="Duluth"/>
    <n v="3.5"/>
  </r>
  <r>
    <x v="3"/>
    <x v="23"/>
    <s v="Duluth"/>
    <n v="6"/>
  </r>
  <r>
    <x v="3"/>
    <x v="23"/>
    <s v="Minneapolis and St. Paul"/>
    <n v="255"/>
  </r>
  <r>
    <x v="3"/>
    <x v="23"/>
    <s v="Minneapolis and St. Paul"/>
    <n v="23.606000000000002"/>
  </r>
  <r>
    <x v="3"/>
    <x v="23"/>
    <s v="St. Cloud"/>
    <n v="7.33"/>
  </r>
  <r>
    <x v="3"/>
    <x v="23"/>
    <s v="Winona"/>
    <n v="4.5"/>
  </r>
  <r>
    <x v="3"/>
    <x v="24"/>
    <s v="Greenville"/>
    <n v="2"/>
  </r>
  <r>
    <x v="3"/>
    <x v="24"/>
    <s v="Jackson"/>
    <n v="6"/>
  </r>
  <r>
    <x v="3"/>
    <x v="24"/>
    <s v="Meridian"/>
    <n v="6"/>
  </r>
  <r>
    <x v="3"/>
    <x v="24"/>
    <s v="Natchez"/>
    <n v="3.5"/>
  </r>
  <r>
    <x v="3"/>
    <x v="24"/>
    <s v="Vicksburg"/>
    <n v="9"/>
  </r>
  <r>
    <x v="3"/>
    <x v="25"/>
    <s v="Cape Girardeau"/>
    <n v="2.5"/>
  </r>
  <r>
    <x v="3"/>
    <x v="25"/>
    <s v="Carrollton"/>
    <n v="2"/>
  </r>
  <r>
    <x v="3"/>
    <x v="25"/>
    <s v="Chillicothe"/>
    <n v="4.5"/>
  </r>
  <r>
    <x v="3"/>
    <x v="25"/>
    <s v="Clinton"/>
    <n v="3"/>
  </r>
  <r>
    <x v="3"/>
    <x v="25"/>
    <s v="Farmington"/>
    <n v="13"/>
  </r>
  <r>
    <x v="3"/>
    <x v="25"/>
    <s v="Hannibal"/>
    <n v="4.5"/>
  </r>
  <r>
    <x v="3"/>
    <x v="25"/>
    <s v="Kansas City"/>
    <n v="39"/>
  </r>
  <r>
    <x v="3"/>
    <x v="25"/>
    <s v="St. Joseph"/>
    <n v="40"/>
  </r>
  <r>
    <x v="3"/>
    <x v="25"/>
    <s v="St. Louis"/>
    <n v="2"/>
  </r>
  <r>
    <x v="3"/>
    <x v="25"/>
    <s v="St. Louis"/>
    <n v="13.42"/>
  </r>
  <r>
    <x v="3"/>
    <x v="25"/>
    <s v="St. Louis"/>
    <n v="38.103999999999999"/>
  </r>
  <r>
    <x v="3"/>
    <x v="25"/>
    <s v="St. Louis"/>
    <n v="12.5"/>
  </r>
  <r>
    <x v="3"/>
    <x v="25"/>
    <s v="St. Louis"/>
    <n v="19.75"/>
  </r>
  <r>
    <x v="3"/>
    <x v="25"/>
    <s v="St. Louis"/>
    <n v="31.44"/>
  </r>
  <r>
    <x v="3"/>
    <x v="25"/>
    <s v="Sedalia"/>
    <n v="29"/>
  </r>
  <r>
    <x v="3"/>
    <x v="25"/>
    <s v="Springfield"/>
    <n v="15.8"/>
  </r>
  <r>
    <x v="3"/>
    <x v="25"/>
    <s v="Springfield"/>
    <n v="4.5"/>
  </r>
  <r>
    <x v="3"/>
    <x v="25"/>
    <s v="Webb City"/>
    <n v="41"/>
  </r>
  <r>
    <x v="3"/>
    <x v="25"/>
    <s v="Kansas City"/>
    <n v="179.24"/>
  </r>
  <r>
    <x v="3"/>
    <x v="26"/>
    <s v="Bozeman"/>
    <n v="2.5"/>
  </r>
  <r>
    <x v="3"/>
    <x v="26"/>
    <s v="Butte"/>
    <n v="24.5"/>
  </r>
  <r>
    <x v="3"/>
    <x v="26"/>
    <s v="Great Falls"/>
    <n v="10"/>
  </r>
  <r>
    <x v="3"/>
    <x v="26"/>
    <s v="Helena"/>
    <n v="24"/>
  </r>
  <r>
    <x v="3"/>
    <x v="49"/>
    <s v="St. John's"/>
    <n v="12"/>
  </r>
  <r>
    <x v="3"/>
    <x v="27"/>
    <s v="Asheville"/>
    <n v="7"/>
  </r>
  <r>
    <x v="3"/>
    <x v="27"/>
    <s v="Asheville"/>
    <n v="8"/>
  </r>
  <r>
    <x v="3"/>
    <x v="27"/>
    <s v="Charlotte"/>
    <n v="5.5"/>
  </r>
  <r>
    <x v="3"/>
    <x v="27"/>
    <s v="Hendersonville"/>
    <n v="1.5"/>
  </r>
  <r>
    <x v="3"/>
    <x v="27"/>
    <s v="Raleigh"/>
    <n v="4.5"/>
  </r>
  <r>
    <x v="3"/>
    <x v="27"/>
    <s v="Wilmington"/>
    <n v="6"/>
  </r>
  <r>
    <x v="3"/>
    <x v="27"/>
    <s v="Winston-Salem"/>
    <n v="9.3800000000000008"/>
  </r>
  <r>
    <x v="3"/>
    <x v="28"/>
    <s v="Exeter"/>
    <n v="27.17"/>
  </r>
  <r>
    <x v="3"/>
    <x v="28"/>
    <s v="Chester"/>
    <n v="8"/>
  </r>
  <r>
    <x v="3"/>
    <x v="28"/>
    <s v="Concord"/>
    <n v="13.5"/>
  </r>
  <r>
    <x v="3"/>
    <x v="28"/>
    <s v="Dover"/>
    <n v="23"/>
  </r>
  <r>
    <x v="3"/>
    <x v="28"/>
    <s v="Dover"/>
    <n v="7.95"/>
  </r>
  <r>
    <x v="3"/>
    <x v="28"/>
    <s v="Keene"/>
    <n v="6.52"/>
  </r>
  <r>
    <x v="3"/>
    <x v="28"/>
    <s v="Laconia"/>
    <n v="8.8699999999999992"/>
  </r>
  <r>
    <x v="3"/>
    <x v="28"/>
    <s v="Manchester"/>
    <n v="32.49"/>
  </r>
  <r>
    <x v="3"/>
    <x v="28"/>
    <s v="Nashua"/>
    <n v="15.35"/>
  </r>
  <r>
    <x v="3"/>
    <x v="28"/>
    <s v="Portsmouth"/>
    <n v="17.350000000000001"/>
  </r>
  <r>
    <x v="3"/>
    <x v="29"/>
    <s v="Asbury Park"/>
    <n v="26.5"/>
  </r>
  <r>
    <x v="3"/>
    <x v="29"/>
    <s v="Atlantic City"/>
    <n v="17"/>
  </r>
  <r>
    <x v="3"/>
    <x v="29"/>
    <s v="Atlantic City"/>
    <n v="25"/>
  </r>
  <r>
    <x v="3"/>
    <x v="29"/>
    <s v="Bridgeton"/>
    <n v="36"/>
  </r>
  <r>
    <x v="3"/>
    <x v="29"/>
    <s v="Brigantine Beach"/>
    <n v="9"/>
  </r>
  <r>
    <x v="3"/>
    <x v="29"/>
    <s v="Camden"/>
    <n v="17.97"/>
  </r>
  <r>
    <x v="3"/>
    <x v="29"/>
    <s v="Camden"/>
    <n v="30"/>
  </r>
  <r>
    <x v="3"/>
    <x v="29"/>
    <s v="Camden"/>
    <n v="24.78"/>
  </r>
  <r>
    <x v="3"/>
    <x v="29"/>
    <s v="Camden"/>
    <n v="1"/>
  </r>
  <r>
    <x v="3"/>
    <x v="29"/>
    <s v="Cape May"/>
    <n v="10.8"/>
  </r>
  <r>
    <x v="3"/>
    <x v="29"/>
    <s v="Hackensack"/>
    <n v="14"/>
  </r>
  <r>
    <x v="3"/>
    <x v="29"/>
    <s v="Hoboken"/>
    <n v="154"/>
  </r>
  <r>
    <x v="3"/>
    <x v="29"/>
    <s v="Jersey City"/>
    <n v="240"/>
  </r>
  <r>
    <x v="3"/>
    <x v="29"/>
    <s v="Keyport"/>
    <n v="3.5"/>
  </r>
  <r>
    <x v="3"/>
    <x v="29"/>
    <s v="Millville"/>
    <n v="12.31"/>
  </r>
  <r>
    <x v="3"/>
    <x v="29"/>
    <s v="Mount Holly"/>
    <n v="1.25"/>
  </r>
  <r>
    <x v="3"/>
    <x v="29"/>
    <s v="New Brunswick"/>
    <n v="52"/>
  </r>
  <r>
    <x v="3"/>
    <x v="29"/>
    <s v="Ocean City"/>
    <n v="7"/>
  </r>
  <r>
    <x v="3"/>
    <x v="29"/>
    <s v="Orange"/>
    <n v="10"/>
  </r>
  <r>
    <x v="3"/>
    <x v="29"/>
    <s v="Orange"/>
    <n v="1.5"/>
  </r>
  <r>
    <x v="3"/>
    <x v="29"/>
    <s v="Orange"/>
    <n v="5.4"/>
  </r>
  <r>
    <x v="3"/>
    <x v="29"/>
    <s v="Phillipsburg"/>
    <n v="3.62"/>
  </r>
  <r>
    <x v="3"/>
    <x v="29"/>
    <s v="Point Pleasant"/>
    <n v="4"/>
  </r>
  <r>
    <x v="3"/>
    <x v="29"/>
    <s v="Red Bank"/>
    <n v="10.16"/>
  </r>
  <r>
    <x v="3"/>
    <x v="29"/>
    <s v="Rutherford"/>
    <n v="16"/>
  </r>
  <r>
    <x v="3"/>
    <x v="29"/>
    <s v="Trenton"/>
    <n v="40"/>
  </r>
  <r>
    <x v="3"/>
    <x v="29"/>
    <s v="Trenton"/>
    <n v="3"/>
  </r>
  <r>
    <x v="3"/>
    <x v="29"/>
    <s v="Woodbridge"/>
    <n v="4.7"/>
  </r>
  <r>
    <x v="3"/>
    <x v="29"/>
    <s v="Burlington"/>
    <n v="7.15"/>
  </r>
  <r>
    <x v="3"/>
    <x v="29"/>
    <s v="Long Branch"/>
    <n v="5.37"/>
  </r>
  <r>
    <x v="3"/>
    <x v="30"/>
    <s v="Halifax"/>
    <n v="13.15"/>
  </r>
  <r>
    <x v="3"/>
    <x v="30"/>
    <s v="Yarmouth"/>
    <n v="2"/>
  </r>
  <r>
    <x v="3"/>
    <x v="31"/>
    <s v="Albany"/>
    <n v="77"/>
  </r>
  <r>
    <x v="3"/>
    <x v="31"/>
    <s v="Amsterdam"/>
    <n v="5.73"/>
  </r>
  <r>
    <x v="3"/>
    <x v="31"/>
    <s v="Auburn"/>
    <n v="12.9"/>
  </r>
  <r>
    <x v="3"/>
    <x v="31"/>
    <s v="Auburn"/>
    <n v="7.11"/>
  </r>
  <r>
    <x v="3"/>
    <x v="31"/>
    <s v="Babylon"/>
    <n v="1.57"/>
  </r>
  <r>
    <x v="3"/>
    <x v="31"/>
    <s v="Ballston Spa"/>
    <n v="12"/>
  </r>
  <r>
    <x v="3"/>
    <x v="31"/>
    <s v="Binghamton"/>
    <n v="36.25"/>
  </r>
  <r>
    <x v="3"/>
    <x v="31"/>
    <s v="Brooklyn"/>
    <n v="523.72"/>
  </r>
  <r>
    <x v="3"/>
    <x v="31"/>
    <s v="Brooklyn"/>
    <n v="523.71"/>
  </r>
  <r>
    <x v="3"/>
    <x v="31"/>
    <s v="Brooklyn"/>
    <n v="205.65"/>
  </r>
  <r>
    <x v="3"/>
    <x v="31"/>
    <s v="Brooklyn"/>
    <n v="129.69999999999999"/>
  </r>
  <r>
    <x v="3"/>
    <x v="31"/>
    <s v="Brooklyn"/>
    <n v="12.27"/>
  </r>
  <r>
    <x v="3"/>
    <x v="31"/>
    <s v="Brooklyn"/>
    <n v="26.38"/>
  </r>
  <r>
    <x v="3"/>
    <x v="31"/>
    <s v="Brooklyn"/>
    <n v="20.85"/>
  </r>
  <r>
    <x v="3"/>
    <x v="31"/>
    <s v="Brooklyn"/>
    <n v="2.5"/>
  </r>
  <r>
    <x v="3"/>
    <x v="31"/>
    <s v="Brooklyn"/>
    <n v="24.8"/>
  </r>
  <r>
    <x v="3"/>
    <x v="31"/>
    <s v="Buffalo"/>
    <n v="326.18"/>
  </r>
  <r>
    <x v="3"/>
    <x v="31"/>
    <s v="Buffalo"/>
    <n v="21.33"/>
  </r>
  <r>
    <x v="3"/>
    <x v="31"/>
    <s v="Buffalo"/>
    <n v="14.5"/>
  </r>
  <r>
    <x v="3"/>
    <x v="31"/>
    <s v="Canandaigua"/>
    <n v="3"/>
  </r>
  <r>
    <x v="3"/>
    <x v="31"/>
    <s v="Catskill"/>
    <n v="2.9"/>
  </r>
  <r>
    <x v="3"/>
    <x v="31"/>
    <s v="Cohoes"/>
    <n v="6.35"/>
  </r>
  <r>
    <x v="3"/>
    <x v="31"/>
    <s v="Corning"/>
    <n v="5.9"/>
  </r>
  <r>
    <x v="3"/>
    <x v="31"/>
    <s v="Cortland"/>
    <n v="10.5"/>
  </r>
  <r>
    <x v="3"/>
    <x v="31"/>
    <s v="Deerfield"/>
    <n v="1.8"/>
  </r>
  <r>
    <x v="3"/>
    <x v="31"/>
    <s v="Dunkirk"/>
    <n v="3.1"/>
  </r>
  <r>
    <x v="3"/>
    <x v="31"/>
    <s v="Elmira"/>
    <n v="17.21"/>
  </r>
  <r>
    <x v="3"/>
    <x v="31"/>
    <s v="Elmira"/>
    <n v="9.75"/>
  </r>
  <r>
    <x v="3"/>
    <x v="31"/>
    <s v="Elmira"/>
    <n v="16.899999999999999"/>
  </r>
  <r>
    <x v="3"/>
    <x v="31"/>
    <s v="Fishkill"/>
    <n v="7.25"/>
  </r>
  <r>
    <x v="3"/>
    <x v="31"/>
    <s v="Fishkill"/>
    <n v="4"/>
  </r>
  <r>
    <x v="3"/>
    <x v="31"/>
    <s v="Fredonia"/>
    <n v="3.7"/>
  </r>
  <r>
    <x v="3"/>
    <x v="31"/>
    <s v="Fulton"/>
    <n v="1.04"/>
  </r>
  <r>
    <x v="3"/>
    <x v="31"/>
    <s v="Gardenville"/>
    <n v="4.66"/>
  </r>
  <r>
    <x v="3"/>
    <x v="31"/>
    <s v="Geneva"/>
    <n v="17.75"/>
  </r>
  <r>
    <x v="3"/>
    <x v="31"/>
    <s v="Glens Falls"/>
    <n v="17"/>
  </r>
  <r>
    <x v="3"/>
    <x v="31"/>
    <s v="Gloversville"/>
    <n v="4.63"/>
  </r>
  <r>
    <x v="3"/>
    <x v="31"/>
    <s v="Hamburg"/>
    <n v="3"/>
  </r>
  <r>
    <x v="3"/>
    <x v="31"/>
    <s v="Honeoye Falls"/>
    <n v="6"/>
  </r>
  <r>
    <x v="3"/>
    <x v="31"/>
    <s v="Hoosick Falls"/>
    <n v="8"/>
  </r>
  <r>
    <x v="3"/>
    <x v="31"/>
    <s v="Hornellsville"/>
    <n v="5.0599999999999996"/>
  </r>
  <r>
    <x v="3"/>
    <x v="31"/>
    <s v="Hudson"/>
    <n v="37.5"/>
  </r>
  <r>
    <x v="3"/>
    <x v="31"/>
    <s v="Huntington"/>
    <n v="3.2"/>
  </r>
  <r>
    <x v="3"/>
    <x v="31"/>
    <s v="Ithaca"/>
    <n v="7.68"/>
  </r>
  <r>
    <x v="3"/>
    <x v="31"/>
    <s v="Jamestown"/>
    <n v="19.100000000000001"/>
  </r>
  <r>
    <x v="3"/>
    <x v="31"/>
    <s v="Kingston"/>
    <n v="4.21"/>
  </r>
  <r>
    <x v="3"/>
    <x v="31"/>
    <s v="Kingston"/>
    <n v="6"/>
  </r>
  <r>
    <x v="3"/>
    <x v="31"/>
    <s v="Larchmont"/>
    <n v="8.01"/>
  </r>
  <r>
    <x v="3"/>
    <x v="31"/>
    <s v="Lewiston"/>
    <n v="8.6999999999999993"/>
  </r>
  <r>
    <x v="3"/>
    <x v="31"/>
    <s v="Long Island City"/>
    <n v="3"/>
  </r>
  <r>
    <x v="3"/>
    <x v="31"/>
    <s v="Middletown"/>
    <n v="12.84"/>
  </r>
  <r>
    <x v="3"/>
    <x v="31"/>
    <s v="Mohawk"/>
    <n v="6"/>
  </r>
  <r>
    <x v="3"/>
    <x v="31"/>
    <s v="Newburgh"/>
    <n v="16.5"/>
  </r>
  <r>
    <x v="3"/>
    <x v="31"/>
    <s v="New York"/>
    <n v="15.12"/>
  </r>
  <r>
    <x v="3"/>
    <x v="31"/>
    <s v="New York"/>
    <n v="14"/>
  </r>
  <r>
    <x v="3"/>
    <x v="31"/>
    <s v="New York"/>
    <n v="20.48"/>
  </r>
  <r>
    <x v="3"/>
    <x v="31"/>
    <s v="New York"/>
    <n v="11.39"/>
  </r>
  <r>
    <x v="3"/>
    <x v="31"/>
    <s v="New York"/>
    <n v="1.05"/>
  </r>
  <r>
    <x v="3"/>
    <x v="31"/>
    <s v="New York"/>
    <n v="109.59"/>
  </r>
  <r>
    <x v="3"/>
    <x v="31"/>
    <s v="New York"/>
    <n v="199.96"/>
  </r>
  <r>
    <x v="3"/>
    <x v="31"/>
    <s v="New York"/>
    <n v="3.5"/>
  </r>
  <r>
    <x v="3"/>
    <x v="31"/>
    <s v="New York"/>
    <n v="7"/>
  </r>
  <r>
    <x v="3"/>
    <x v="31"/>
    <s v="New York"/>
    <n v="29.375"/>
  </r>
  <r>
    <x v="3"/>
    <x v="31"/>
    <s v="New York"/>
    <n v="5.6"/>
  </r>
  <r>
    <x v="3"/>
    <x v="31"/>
    <s v="New York"/>
    <n v="7.61"/>
  </r>
  <r>
    <x v="3"/>
    <x v="31"/>
    <s v="New York"/>
    <n v="62.62"/>
  </r>
  <r>
    <x v="3"/>
    <x v="31"/>
    <s v="New York"/>
    <n v="37.409999999999997"/>
  </r>
  <r>
    <x v="3"/>
    <x v="31"/>
    <s v="Niagara Falls"/>
    <n v="14.4"/>
  </r>
  <r>
    <x v="3"/>
    <x v="31"/>
    <s v="Ogdensburg"/>
    <n v="10"/>
  </r>
  <r>
    <x v="3"/>
    <x v="31"/>
    <s v="Olean"/>
    <n v="13.33"/>
  </r>
  <r>
    <x v="3"/>
    <x v="31"/>
    <s v="Oneida"/>
    <n v="1.5"/>
  </r>
  <r>
    <x v="3"/>
    <x v="31"/>
    <s v="Oneonta"/>
    <n v="7.75"/>
  </r>
  <r>
    <x v="3"/>
    <x v="31"/>
    <s v="Oswego"/>
    <n v="11.5"/>
  </r>
  <r>
    <x v="3"/>
    <x v="31"/>
    <s v="Peekskill"/>
    <n v="12"/>
  </r>
  <r>
    <x v="3"/>
    <x v="31"/>
    <s v="Penn Yan"/>
    <n v="9.25"/>
  </r>
  <r>
    <x v="3"/>
    <x v="31"/>
    <s v="Perry"/>
    <n v="20"/>
  </r>
  <r>
    <x v="3"/>
    <x v="31"/>
    <s v="Plattsburgh"/>
    <n v="6.5"/>
  </r>
  <r>
    <x v="3"/>
    <x v="31"/>
    <s v="Port Chester"/>
    <n v="8.32"/>
  </r>
  <r>
    <x v="3"/>
    <x v="31"/>
    <s v="Port Jervis"/>
    <n v="4.4000000000000004"/>
  </r>
  <r>
    <x v="3"/>
    <x v="31"/>
    <s v="Poughkeepsie"/>
    <n v="17.329999999999998"/>
  </r>
  <r>
    <x v="3"/>
    <x v="31"/>
    <s v="Rochester"/>
    <n v="103.88"/>
  </r>
  <r>
    <x v="3"/>
    <x v="31"/>
    <s v="Rochester"/>
    <n v="15.42"/>
  </r>
  <r>
    <x v="3"/>
    <x v="31"/>
    <s v="Rochester"/>
    <n v="7.75"/>
  </r>
  <r>
    <x v="3"/>
    <x v="31"/>
    <s v="Rochester"/>
    <n v="4.5"/>
  </r>
  <r>
    <x v="3"/>
    <x v="31"/>
    <s v="Rochester"/>
    <n v="38"/>
  </r>
  <r>
    <x v="3"/>
    <x v="31"/>
    <s v="Rockaway"/>
    <n v="1.04"/>
  </r>
  <r>
    <x v="3"/>
    <x v="31"/>
    <s v="Rome"/>
    <n v="6.75"/>
  </r>
  <r>
    <x v="3"/>
    <x v="31"/>
    <s v="Saratoga"/>
    <n v="14.85"/>
  </r>
  <r>
    <x v="3"/>
    <x v="31"/>
    <s v="Schenectady"/>
    <n v="35"/>
  </r>
  <r>
    <x v="3"/>
    <x v="31"/>
    <s v="Sea Cliff"/>
    <n v="181"/>
  </r>
  <r>
    <x v="3"/>
    <x v="31"/>
    <s v="Sing Sing"/>
    <n v="2.6"/>
  </r>
  <r>
    <x v="3"/>
    <x v="31"/>
    <s v="Staten Island"/>
    <n v="31"/>
  </r>
  <r>
    <x v="3"/>
    <x v="31"/>
    <s v="Staten Island"/>
    <n v="28.6"/>
  </r>
  <r>
    <x v="3"/>
    <x v="31"/>
    <s v="Stillwater"/>
    <n v="13.35"/>
  </r>
  <r>
    <x v="3"/>
    <x v="31"/>
    <s v="Syracuse"/>
    <n v="64.38"/>
  </r>
  <r>
    <x v="3"/>
    <x v="31"/>
    <s v="Syracuse"/>
    <n v="14.31"/>
  </r>
  <r>
    <x v="3"/>
    <x v="31"/>
    <s v="Troy"/>
    <n v="10"/>
  </r>
  <r>
    <x v="3"/>
    <x v="31"/>
    <s v="Utica"/>
    <n v="27.23"/>
  </r>
  <r>
    <x v="3"/>
    <x v="31"/>
    <s v="Utica"/>
    <n v="3.08"/>
  </r>
  <r>
    <x v="3"/>
    <x v="31"/>
    <s v="Watertown"/>
    <n v="10.47"/>
  </r>
  <r>
    <x v="3"/>
    <x v="31"/>
    <s v="Waverly"/>
    <n v="9"/>
  </r>
  <r>
    <x v="3"/>
    <x v="31"/>
    <s v="Westfield"/>
    <n v="15"/>
  </r>
  <r>
    <x v="3"/>
    <x v="31"/>
    <s v="Whitehall"/>
    <n v="22"/>
  </r>
  <r>
    <x v="3"/>
    <x v="31"/>
    <s v="White Plains"/>
    <n v="18.2"/>
  </r>
  <r>
    <x v="3"/>
    <x v="31"/>
    <s v="Williamsville"/>
    <n v="4.5"/>
  </r>
  <r>
    <x v="3"/>
    <x v="31"/>
    <s v="Yonkers"/>
    <n v="26.77"/>
  </r>
  <r>
    <x v="3"/>
    <x v="31"/>
    <s v="Hornellsville"/>
    <n v="4.33"/>
  </r>
  <r>
    <x v="3"/>
    <x v="31"/>
    <s v="Brooklyn"/>
    <n v="47.22"/>
  </r>
  <r>
    <x v="3"/>
    <x v="31"/>
    <s v="Gloversville"/>
    <n v="56.72"/>
  </r>
  <r>
    <x v="3"/>
    <x v="31"/>
    <s v="Gloversville"/>
    <n v="19.13"/>
  </r>
  <r>
    <x v="3"/>
    <x v="31"/>
    <s v="Syracuse"/>
    <n v="23.03"/>
  </r>
  <r>
    <x v="3"/>
    <x v="31"/>
    <s v="Syracuse"/>
    <n v="27"/>
  </r>
  <r>
    <x v="3"/>
    <x v="31"/>
    <s v="Brooklyn"/>
    <n v="87.73"/>
  </r>
  <r>
    <x v="3"/>
    <x v="31"/>
    <s v="Brooklyn"/>
    <n v="35"/>
  </r>
  <r>
    <x v="3"/>
    <x v="31"/>
    <s v="Greenwich"/>
    <n v="32.11"/>
  </r>
  <r>
    <x v="3"/>
    <x v="31"/>
    <s v="City Island"/>
    <n v="1.5"/>
  </r>
  <r>
    <x v="3"/>
    <x v="31"/>
    <s v="City Island"/>
    <n v="2"/>
  </r>
  <r>
    <x v="3"/>
    <x v="31"/>
    <s v="Long Island City"/>
    <n v="65.22"/>
  </r>
  <r>
    <x v="3"/>
    <x v="32"/>
    <s v="Fremont"/>
    <n v="6.5"/>
  </r>
  <r>
    <x v="3"/>
    <x v="32"/>
    <s v="Grand Island"/>
    <n v="7"/>
  </r>
  <r>
    <x v="3"/>
    <x v="32"/>
    <s v="Lincoln"/>
    <n v="55"/>
  </r>
  <r>
    <x v="3"/>
    <x v="32"/>
    <s v="Nebraska City"/>
    <n v="7"/>
  </r>
  <r>
    <x v="3"/>
    <x v="32"/>
    <s v="Omaha"/>
    <n v="80"/>
  </r>
  <r>
    <x v="3"/>
    <x v="32"/>
    <s v="Omaha"/>
    <n v="1.5"/>
  </r>
  <r>
    <x v="3"/>
    <x v="32"/>
    <s v="Beatrice"/>
    <n v="7.5"/>
  </r>
  <r>
    <x v="3"/>
    <x v="33"/>
    <s v="Akron"/>
    <n v="95"/>
  </r>
  <r>
    <x v="3"/>
    <x v="33"/>
    <s v="Alliance"/>
    <n v="6"/>
  </r>
  <r>
    <x v="3"/>
    <x v="33"/>
    <s v="Ashtabula"/>
    <n v="5"/>
  </r>
  <r>
    <x v="3"/>
    <x v="33"/>
    <s v="Ashtabula"/>
    <n v="16"/>
  </r>
  <r>
    <x v="3"/>
    <x v="33"/>
    <s v="Canton"/>
    <n v="28"/>
  </r>
  <r>
    <x v="3"/>
    <x v="33"/>
    <s v="Chillicothe"/>
    <n v="6.25"/>
  </r>
  <r>
    <x v="3"/>
    <x v="33"/>
    <s v="Cincinnati"/>
    <n v="56"/>
  </r>
  <r>
    <x v="3"/>
    <x v="33"/>
    <s v="Cincinnati"/>
    <n v="210"/>
  </r>
  <r>
    <x v="3"/>
    <x v="33"/>
    <s v="Cincinnati"/>
    <n v="25"/>
  </r>
  <r>
    <x v="3"/>
    <x v="33"/>
    <s v="Cincinnati"/>
    <n v="41.5"/>
  </r>
  <r>
    <x v="3"/>
    <x v="33"/>
    <s v="Cincinnati"/>
    <n v="303"/>
  </r>
  <r>
    <x v="3"/>
    <x v="33"/>
    <s v="Cleveland"/>
    <n v="69"/>
  </r>
  <r>
    <x v="3"/>
    <x v="33"/>
    <s v="Cleveland"/>
    <n v="15.2"/>
  </r>
  <r>
    <x v="3"/>
    <x v="33"/>
    <s v="Cleveland"/>
    <n v="19.5"/>
  </r>
  <r>
    <x v="3"/>
    <x v="33"/>
    <s v="Cleveland"/>
    <n v="84"/>
  </r>
  <r>
    <x v="3"/>
    <x v="33"/>
    <s v="Cleveland"/>
    <n v="136"/>
  </r>
  <r>
    <x v="3"/>
    <x v="33"/>
    <s v="Cleveland"/>
    <n v="38.26"/>
  </r>
  <r>
    <x v="3"/>
    <x v="33"/>
    <s v="Cleveland"/>
    <n v="60"/>
  </r>
  <r>
    <x v="3"/>
    <x v="33"/>
    <s v="Columbus"/>
    <n v="106.43"/>
  </r>
  <r>
    <x v="3"/>
    <x v="33"/>
    <s v="Columbus"/>
    <n v="5"/>
  </r>
  <r>
    <x v="3"/>
    <x v="33"/>
    <s v="Columbus"/>
    <n v="15"/>
  </r>
  <r>
    <x v="3"/>
    <x v="33"/>
    <s v="Defiance"/>
    <n v="4"/>
  </r>
  <r>
    <x v="3"/>
    <x v="33"/>
    <s v="Delaware"/>
    <n v="7.5"/>
  </r>
  <r>
    <x v="3"/>
    <x v="33"/>
    <s v="Dennison"/>
    <n v="2"/>
  </r>
  <r>
    <x v="3"/>
    <x v="33"/>
    <s v="East Liverpool"/>
    <n v="12"/>
  </r>
  <r>
    <x v="3"/>
    <x v="33"/>
    <s v="Findlay"/>
    <n v="14"/>
  </r>
  <r>
    <x v="3"/>
    <x v="33"/>
    <s v="Findlay"/>
    <n v="50"/>
  </r>
  <r>
    <x v="3"/>
    <x v="33"/>
    <s v="Fremont"/>
    <n v="1.5"/>
  </r>
  <r>
    <x v="3"/>
    <x v="33"/>
    <s v="Galion"/>
    <n v="12.4"/>
  </r>
  <r>
    <x v="3"/>
    <x v="33"/>
    <s v="Hamilton"/>
    <n v="52.5"/>
  </r>
  <r>
    <x v="3"/>
    <x v="33"/>
    <s v="Hamilton"/>
    <n v="9.5"/>
  </r>
  <r>
    <x v="3"/>
    <x v="33"/>
    <s v="Lancaster"/>
    <n v="3.52"/>
  </r>
  <r>
    <x v="3"/>
    <x v="33"/>
    <s v="Lima"/>
    <n v="11.5"/>
  </r>
  <r>
    <x v="3"/>
    <x v="33"/>
    <s v="Lorain"/>
    <n v="11.6"/>
  </r>
  <r>
    <x v="3"/>
    <x v="33"/>
    <s v="Mansfield"/>
    <n v="8.3000000000000007"/>
  </r>
  <r>
    <x v="3"/>
    <x v="33"/>
    <s v="Marion"/>
    <n v="4"/>
  </r>
  <r>
    <x v="3"/>
    <x v="33"/>
    <s v="Miamisburg"/>
    <n v="5"/>
  </r>
  <r>
    <x v="3"/>
    <x v="33"/>
    <s v="Mount Vernon"/>
    <n v="4"/>
  </r>
  <r>
    <x v="3"/>
    <x v="33"/>
    <s v="Newark"/>
    <n v="14"/>
  </r>
  <r>
    <x v="3"/>
    <x v="33"/>
    <s v="New Philadelphia"/>
    <n v="15"/>
  </r>
  <r>
    <x v="3"/>
    <x v="33"/>
    <s v="Niles"/>
    <n v="4.75"/>
  </r>
  <r>
    <x v="3"/>
    <x v="33"/>
    <s v="Piqua"/>
    <n v="16"/>
  </r>
  <r>
    <x v="3"/>
    <x v="33"/>
    <s v="Pomeroy"/>
    <n v="13"/>
  </r>
  <r>
    <x v="3"/>
    <x v="33"/>
    <s v="Portsmouth"/>
    <n v="5"/>
  </r>
  <r>
    <x v="3"/>
    <x v="33"/>
    <s v="Salem"/>
    <n v="3.5"/>
  </r>
  <r>
    <x v="3"/>
    <x v="33"/>
    <s v="Sandusky"/>
    <n v="21.55"/>
  </r>
  <r>
    <x v="3"/>
    <x v="33"/>
    <s v="Springfield"/>
    <n v="28"/>
  </r>
  <r>
    <x v="3"/>
    <x v="33"/>
    <s v="Steubenville"/>
    <n v="14.5"/>
  </r>
  <r>
    <x v="3"/>
    <x v="33"/>
    <s v="Tiffin"/>
    <n v="17.5"/>
  </r>
  <r>
    <x v="3"/>
    <x v="33"/>
    <s v="Tiffin"/>
    <n v="5"/>
  </r>
  <r>
    <x v="3"/>
    <x v="33"/>
    <s v="Toledo"/>
    <n v="100"/>
  </r>
  <r>
    <x v="3"/>
    <x v="33"/>
    <s v="Toledo"/>
    <n v="60"/>
  </r>
  <r>
    <x v="3"/>
    <x v="33"/>
    <s v="Toledo"/>
    <n v="14"/>
  </r>
  <r>
    <x v="3"/>
    <x v="33"/>
    <s v="Toledo"/>
    <n v="22.5"/>
  </r>
  <r>
    <x v="3"/>
    <x v="33"/>
    <s v="Toledo"/>
    <n v="75"/>
  </r>
  <r>
    <x v="3"/>
    <x v="33"/>
    <s v="Toledo"/>
    <n v="153"/>
  </r>
  <r>
    <x v="3"/>
    <x v="33"/>
    <s v="Toledo"/>
    <n v="55.5"/>
  </r>
  <r>
    <x v="3"/>
    <x v="33"/>
    <s v="Warren"/>
    <n v="7.42"/>
  </r>
  <r>
    <x v="3"/>
    <x v="33"/>
    <s v="Wellston"/>
    <n v="10"/>
  </r>
  <r>
    <x v="3"/>
    <x v="33"/>
    <s v="Xenia"/>
    <n v="22"/>
  </r>
  <r>
    <x v="3"/>
    <x v="33"/>
    <s v="Youngstown"/>
    <n v="36"/>
  </r>
  <r>
    <x v="3"/>
    <x v="33"/>
    <s v="Youngstown"/>
    <n v="2.5"/>
  </r>
  <r>
    <x v="3"/>
    <x v="33"/>
    <s v="Youngstown"/>
    <n v="15"/>
  </r>
  <r>
    <x v="3"/>
    <x v="33"/>
    <s v="Zanesville"/>
    <n v="10"/>
  </r>
  <r>
    <x v="3"/>
    <x v="33"/>
    <s v="Columbus"/>
    <n v="40"/>
  </r>
  <r>
    <x v="3"/>
    <x v="33"/>
    <s v="Cleveland"/>
    <n v="22"/>
  </r>
  <r>
    <x v="3"/>
    <x v="33"/>
    <s v="Marietta"/>
    <n v="7"/>
  </r>
  <r>
    <x v="3"/>
    <x v="34"/>
    <s v="Aurora"/>
    <n v="16"/>
  </r>
  <r>
    <x v="3"/>
    <x v="34"/>
    <s v="Belleville"/>
    <n v="2"/>
  </r>
  <r>
    <x v="3"/>
    <x v="34"/>
    <s v="Cornwall"/>
    <n v="7"/>
  </r>
  <r>
    <x v="3"/>
    <x v="34"/>
    <s v="Galt"/>
    <n v="9"/>
  </r>
  <r>
    <x v="3"/>
    <x v="34"/>
    <s v="Guelph"/>
    <n v="6"/>
  </r>
  <r>
    <x v="3"/>
    <x v="34"/>
    <s v="Hamilton"/>
    <n v="14"/>
  </r>
  <r>
    <x v="3"/>
    <x v="34"/>
    <s v="Hamilton"/>
    <n v="13"/>
  </r>
  <r>
    <x v="3"/>
    <x v="34"/>
    <s v="London"/>
    <n v="28"/>
  </r>
  <r>
    <x v="3"/>
    <x v="34"/>
    <s v="Niagara Falls"/>
    <n v="4.3499999999999996"/>
  </r>
  <r>
    <x v="3"/>
    <x v="34"/>
    <s v="Oshawa"/>
    <n v="9"/>
  </r>
  <r>
    <x v="3"/>
    <x v="34"/>
    <s v="Ottawa"/>
    <n v="43"/>
  </r>
  <r>
    <x v="3"/>
    <x v="34"/>
    <s v="Peterborough"/>
    <n v="4"/>
  </r>
  <r>
    <x v="3"/>
    <x v="34"/>
    <s v="Port Arthur"/>
    <n v="8"/>
  </r>
  <r>
    <x v="3"/>
    <x v="34"/>
    <s v="St. Catharines"/>
    <n v="7"/>
  </r>
  <r>
    <x v="3"/>
    <x v="34"/>
    <s v="Sarnia"/>
    <n v="4.5"/>
  </r>
  <r>
    <x v="3"/>
    <x v="34"/>
    <s v="Toronto"/>
    <n v="99.5"/>
  </r>
  <r>
    <x v="3"/>
    <x v="34"/>
    <s v="Toronto"/>
    <n v="30"/>
  </r>
  <r>
    <x v="3"/>
    <x v="34"/>
    <s v="Toronto Junction"/>
    <n v="9"/>
  </r>
  <r>
    <x v="3"/>
    <x v="34"/>
    <s v="Waterloo"/>
    <n v="3.2"/>
  </r>
  <r>
    <x v="3"/>
    <x v="34"/>
    <s v="Windsor"/>
    <n v="13"/>
  </r>
  <r>
    <x v="3"/>
    <x v="34"/>
    <s v="Woodstock"/>
    <n v="14"/>
  </r>
  <r>
    <x v="3"/>
    <x v="34"/>
    <s v="Hamilton"/>
    <n v="22"/>
  </r>
  <r>
    <x v="3"/>
    <x v="34"/>
    <s v="Hamilton"/>
    <n v="23"/>
  </r>
  <r>
    <x v="3"/>
    <x v="34"/>
    <s v="St. Catharines"/>
    <n v="28"/>
  </r>
  <r>
    <x v="3"/>
    <x v="34"/>
    <s v="Kingston"/>
    <n v="12"/>
  </r>
  <r>
    <x v="3"/>
    <x v="35"/>
    <s v="Astoria"/>
    <n v="4"/>
  </r>
  <r>
    <x v="3"/>
    <x v="35"/>
    <s v="Baker City"/>
    <n v="2.5"/>
  </r>
  <r>
    <x v="3"/>
    <x v="35"/>
    <s v="Portland"/>
    <n v="29"/>
  </r>
  <r>
    <x v="3"/>
    <x v="35"/>
    <s v="Portland"/>
    <n v="65"/>
  </r>
  <r>
    <x v="3"/>
    <x v="35"/>
    <s v="Portland"/>
    <n v="28"/>
  </r>
  <r>
    <x v="3"/>
    <x v="35"/>
    <s v="Portland"/>
    <n v="15.65"/>
  </r>
  <r>
    <x v="3"/>
    <x v="35"/>
    <s v="Salem"/>
    <n v="14"/>
  </r>
  <r>
    <x v="3"/>
    <x v="35"/>
    <s v="Union"/>
    <n v="2"/>
  </r>
  <r>
    <x v="3"/>
    <x v="36"/>
    <s v="Allentown"/>
    <n v="120.4"/>
  </r>
  <r>
    <x v="3"/>
    <x v="36"/>
    <s v="Allentown"/>
    <n v="20.75"/>
  </r>
  <r>
    <x v="3"/>
    <x v="36"/>
    <s v="Altoona"/>
    <n v="9"/>
  </r>
  <r>
    <x v="3"/>
    <x v="36"/>
    <s v="Beaver Falls"/>
    <n v="25"/>
  </r>
  <r>
    <x v="3"/>
    <x v="36"/>
    <s v="Beaver Falls"/>
    <n v="3.63"/>
  </r>
  <r>
    <x v="3"/>
    <x v="36"/>
    <s v="Beaver Falls"/>
    <n v="45"/>
  </r>
  <r>
    <x v="3"/>
    <x v="36"/>
    <s v="Bethlehem"/>
    <n v="10"/>
  </r>
  <r>
    <x v="3"/>
    <x v="36"/>
    <s v="Butler"/>
    <n v="3"/>
  </r>
  <r>
    <x v="3"/>
    <x v="36"/>
    <s v="Carlisle"/>
    <n v="6"/>
  </r>
  <r>
    <x v="3"/>
    <x v="36"/>
    <s v="Charleroi"/>
    <n v="2.86"/>
  </r>
  <r>
    <x v="3"/>
    <x v="36"/>
    <s v="Charleroi"/>
    <n v="4.8"/>
  </r>
  <r>
    <x v="3"/>
    <x v="36"/>
    <s v="Chester"/>
    <n v="32.869999999999997"/>
  </r>
  <r>
    <x v="3"/>
    <x v="36"/>
    <s v="Chester"/>
    <n v="12"/>
  </r>
  <r>
    <x v="3"/>
    <x v="36"/>
    <s v="Connellsville"/>
    <n v="2.5"/>
  </r>
  <r>
    <x v="3"/>
    <x v="36"/>
    <s v="Connellsville"/>
    <n v="5.25"/>
  </r>
  <r>
    <x v="3"/>
    <x v="36"/>
    <s v="Doylestown"/>
    <n v="33"/>
  </r>
  <r>
    <x v="3"/>
    <x v="36"/>
    <s v="Doylestown"/>
    <n v="12.5"/>
  </r>
  <r>
    <x v="3"/>
    <x v="36"/>
    <s v="Du Bois"/>
    <n v="2.25"/>
  </r>
  <r>
    <x v="3"/>
    <x v="36"/>
    <s v="Easton"/>
    <n v="19.3"/>
  </r>
  <r>
    <x v="3"/>
    <x v="36"/>
    <s v="Easton"/>
    <n v="3.34"/>
  </r>
  <r>
    <x v="3"/>
    <x v="36"/>
    <s v="Easton"/>
    <n v="11.5"/>
  </r>
  <r>
    <x v="3"/>
    <x v="36"/>
    <s v="Easton"/>
    <n v="3"/>
  </r>
  <r>
    <x v="3"/>
    <x v="36"/>
    <s v="Easton"/>
    <n v="9.1999999999999993"/>
  </r>
  <r>
    <x v="3"/>
    <x v="36"/>
    <s v="Erie"/>
    <n v="31"/>
  </r>
  <r>
    <x v="3"/>
    <x v="36"/>
    <s v="Erie"/>
    <n v="14"/>
  </r>
  <r>
    <x v="3"/>
    <x v="36"/>
    <s v="Erie"/>
    <n v="27.5"/>
  </r>
  <r>
    <x v="3"/>
    <x v="36"/>
    <s v="Franklin"/>
    <n v="3.6"/>
  </r>
  <r>
    <x v="3"/>
    <x v="36"/>
    <s v="Girardville"/>
    <n v="28"/>
  </r>
  <r>
    <x v="3"/>
    <x v="36"/>
    <s v="Greensburg"/>
    <n v="34"/>
  </r>
  <r>
    <x v="3"/>
    <x v="36"/>
    <s v="Hanover"/>
    <n v="3.63"/>
  </r>
  <r>
    <x v="3"/>
    <x v="36"/>
    <s v="Harrisburg"/>
    <n v="49"/>
  </r>
  <r>
    <x v="3"/>
    <x v="36"/>
    <s v="Harrisburg"/>
    <n v="18"/>
  </r>
  <r>
    <x v="3"/>
    <x v="36"/>
    <s v="Harrisburg"/>
    <n v="7"/>
  </r>
  <r>
    <x v="3"/>
    <x v="36"/>
    <s v="Harrisburg"/>
    <n v="10.5"/>
  </r>
  <r>
    <x v="3"/>
    <x v="36"/>
    <s v="Hazleton"/>
    <n v="20"/>
  </r>
  <r>
    <x v="3"/>
    <x v="36"/>
    <s v="Hazleton"/>
    <n v="27"/>
  </r>
  <r>
    <x v="3"/>
    <x v="36"/>
    <s v="Kittanning"/>
    <n v="6"/>
  </r>
  <r>
    <x v="3"/>
    <x v="36"/>
    <s v="Lancaster"/>
    <n v="92"/>
  </r>
  <r>
    <x v="3"/>
    <x v="36"/>
    <s v="Langhorne"/>
    <n v="8.75"/>
  </r>
  <r>
    <x v="3"/>
    <x v="36"/>
    <s v="Lansford"/>
    <n v="10.92"/>
  </r>
  <r>
    <x v="3"/>
    <x v="36"/>
    <s v="Latrobe"/>
    <n v="3.25"/>
  </r>
  <r>
    <x v="3"/>
    <x v="36"/>
    <s v="Lebanon"/>
    <n v="24"/>
  </r>
  <r>
    <x v="3"/>
    <x v="36"/>
    <s v="Lewistown"/>
    <n v="6.25"/>
  </r>
  <r>
    <x v="3"/>
    <x v="36"/>
    <s v="Lock Haven"/>
    <n v="5.5"/>
  </r>
  <r>
    <x v="3"/>
    <x v="36"/>
    <s v="Mauch Chunk"/>
    <n v="4"/>
  </r>
  <r>
    <x v="3"/>
    <x v="36"/>
    <s v="Meadville"/>
    <n v="4"/>
  </r>
  <r>
    <x v="3"/>
    <x v="36"/>
    <s v="Meyersdale"/>
    <n v="9"/>
  </r>
  <r>
    <x v="3"/>
    <x v="36"/>
    <s v="Monongahela City"/>
    <n v="1.5"/>
  </r>
  <r>
    <x v="3"/>
    <x v="36"/>
    <s v="Montoursville"/>
    <n v="5"/>
  </r>
  <r>
    <x v="3"/>
    <x v="36"/>
    <s v="Mt. Carmel"/>
    <n v="3"/>
  </r>
  <r>
    <x v="3"/>
    <x v="36"/>
    <s v="Nanticoke"/>
    <n v="6"/>
  </r>
  <r>
    <x v="3"/>
    <x v="36"/>
    <s v="New Castle"/>
    <n v="20"/>
  </r>
  <r>
    <x v="3"/>
    <x v="36"/>
    <s v="Newtown"/>
    <n v="27.89"/>
  </r>
  <r>
    <x v="3"/>
    <x v="36"/>
    <s v="Norristown"/>
    <n v="22"/>
  </r>
  <r>
    <x v="3"/>
    <x v="36"/>
    <s v="Norristown"/>
    <n v="4.25"/>
  </r>
  <r>
    <x v="3"/>
    <x v="36"/>
    <s v="Norristown"/>
    <n v="6.25"/>
  </r>
  <r>
    <x v="3"/>
    <x v="36"/>
    <s v="Norristown"/>
    <n v="1.5"/>
  </r>
  <r>
    <x v="3"/>
    <x v="36"/>
    <s v="Oil City"/>
    <n v="4.3099999999999996"/>
  </r>
  <r>
    <x v="3"/>
    <x v="36"/>
    <s v="Oil City"/>
    <n v="4.58"/>
  </r>
  <r>
    <x v="3"/>
    <x v="36"/>
    <s v="Philadelphia"/>
    <n v="457.36"/>
  </r>
  <r>
    <x v="3"/>
    <x v="36"/>
    <s v="Philadelphia"/>
    <n v="10"/>
  </r>
  <r>
    <x v="3"/>
    <x v="36"/>
    <s v="Philadelphia"/>
    <n v="6.2"/>
  </r>
  <r>
    <x v="3"/>
    <x v="36"/>
    <s v="Philadelphia"/>
    <n v="20"/>
  </r>
  <r>
    <x v="3"/>
    <x v="36"/>
    <s v="Philadelphia"/>
    <n v="20.6"/>
  </r>
  <r>
    <x v="3"/>
    <x v="36"/>
    <s v="Philadelphia"/>
    <n v="17"/>
  </r>
  <r>
    <x v="3"/>
    <x v="36"/>
    <s v="Philadelphia"/>
    <n v="3.5"/>
  </r>
  <r>
    <x v="3"/>
    <x v="36"/>
    <s v="Pittsburg"/>
    <n v="126.38"/>
  </r>
  <r>
    <x v="3"/>
    <x v="36"/>
    <s v="Pittsburg"/>
    <n v="25.05"/>
  </r>
  <r>
    <x v="3"/>
    <x v="36"/>
    <s v="Pittsburg"/>
    <n v="2.75"/>
  </r>
  <r>
    <x v="3"/>
    <x v="36"/>
    <s v="Pittsburg"/>
    <n v="33.799999999999997"/>
  </r>
  <r>
    <x v="3"/>
    <x v="36"/>
    <s v="Pittsburg"/>
    <n v="18"/>
  </r>
  <r>
    <x v="3"/>
    <x v="36"/>
    <s v="Pittsburg"/>
    <n v="14.6"/>
  </r>
  <r>
    <x v="3"/>
    <x v="36"/>
    <s v="Pittsburg"/>
    <n v="117.13"/>
  </r>
  <r>
    <x v="3"/>
    <x v="36"/>
    <s v="Pittsburg"/>
    <n v="45.4"/>
  </r>
  <r>
    <x v="3"/>
    <x v="36"/>
    <s v="Pittsburg"/>
    <n v="40"/>
  </r>
  <r>
    <x v="3"/>
    <x v="36"/>
    <s v="Pottstown"/>
    <n v="6"/>
  </r>
  <r>
    <x v="3"/>
    <x v="36"/>
    <s v="Pottstown"/>
    <n v="4.0999999999999996"/>
  </r>
  <r>
    <x v="3"/>
    <x v="36"/>
    <s v="Pottsville"/>
    <n v="45.3"/>
  </r>
  <r>
    <x v="3"/>
    <x v="36"/>
    <s v="Pottsville"/>
    <n v="5.5"/>
  </r>
  <r>
    <x v="3"/>
    <x v="36"/>
    <s v="Punxsutawney"/>
    <n v="6"/>
  </r>
  <r>
    <x v="3"/>
    <x v="36"/>
    <s v="Quakertown"/>
    <n v="10"/>
  </r>
  <r>
    <x v="3"/>
    <x v="36"/>
    <s v="Reading"/>
    <n v="7.5"/>
  </r>
  <r>
    <x v="3"/>
    <x v="36"/>
    <s v="Reading"/>
    <n v="80"/>
  </r>
  <r>
    <x v="3"/>
    <x v="36"/>
    <s v="Reading"/>
    <n v="26"/>
  </r>
  <r>
    <x v="3"/>
    <x v="36"/>
    <s v="Scranton"/>
    <n v="77"/>
  </r>
  <r>
    <x v="3"/>
    <x v="36"/>
    <s v="Shamokin"/>
    <n v="3"/>
  </r>
  <r>
    <x v="3"/>
    <x v="36"/>
    <s v="Shamokin"/>
    <n v="19.25"/>
  </r>
  <r>
    <x v="3"/>
    <x v="36"/>
    <s v="Sharon"/>
    <n v="4.5"/>
  </r>
  <r>
    <x v="3"/>
    <x v="36"/>
    <s v="Spring City"/>
    <n v="6"/>
  </r>
  <r>
    <x v="3"/>
    <x v="36"/>
    <s v="Stroudsburg"/>
    <n v="3.25"/>
  </r>
  <r>
    <x v="3"/>
    <x v="36"/>
    <s v="Sunbury"/>
    <n v="3.9"/>
  </r>
  <r>
    <x v="3"/>
    <x v="36"/>
    <s v="Tarentum"/>
    <n v="4.4400000000000004"/>
  </r>
  <r>
    <x v="3"/>
    <x v="36"/>
    <s v="Titusville"/>
    <n v="12"/>
  </r>
  <r>
    <x v="3"/>
    <x v="36"/>
    <s v="Warren"/>
    <n v="8.75"/>
  </r>
  <r>
    <x v="3"/>
    <x v="36"/>
    <s v="Washington"/>
    <n v="4.5"/>
  </r>
  <r>
    <x v="3"/>
    <x v="36"/>
    <s v="West Chester"/>
    <n v="6"/>
  </r>
  <r>
    <x v="3"/>
    <x v="36"/>
    <s v="Wilkesbarre"/>
    <n v="65"/>
  </r>
  <r>
    <x v="3"/>
    <x v="36"/>
    <s v="Wilkesbarre"/>
    <n v="12"/>
  </r>
  <r>
    <x v="3"/>
    <x v="36"/>
    <s v="Williamsport"/>
    <n v="8"/>
  </r>
  <r>
    <x v="3"/>
    <x v="36"/>
    <s v="Williamsport"/>
    <n v="2.5"/>
  </r>
  <r>
    <x v="3"/>
    <x v="36"/>
    <s v="Williamsport"/>
    <n v="1.8"/>
  </r>
  <r>
    <x v="3"/>
    <x v="36"/>
    <s v="Williamsport"/>
    <n v="3.6"/>
  </r>
  <r>
    <x v="3"/>
    <x v="36"/>
    <s v="York"/>
    <n v="0"/>
  </r>
  <r>
    <x v="3"/>
    <x v="36"/>
    <s v="York"/>
    <n v="11"/>
  </r>
  <r>
    <x v="3"/>
    <x v="36"/>
    <s v="Johnstown"/>
    <n v="30.1"/>
  </r>
  <r>
    <x v="3"/>
    <x v="36"/>
    <s v="Leechburg"/>
    <n v="8"/>
  </r>
  <r>
    <x v="3"/>
    <x v="36"/>
    <s v="McKeesport"/>
    <n v="16"/>
  </r>
  <r>
    <x v="3"/>
    <x v="36"/>
    <s v="McKeesport"/>
    <n v="11.09"/>
  </r>
  <r>
    <x v="3"/>
    <x v="36"/>
    <s v="Milton"/>
    <n v="10"/>
  </r>
  <r>
    <x v="3"/>
    <x v="36"/>
    <s v="Altoona"/>
    <n v="20.5"/>
  </r>
  <r>
    <x v="3"/>
    <x v="36"/>
    <s v="Gettysburg"/>
    <n v="9.5"/>
  </r>
  <r>
    <x v="3"/>
    <x v="36"/>
    <s v="Norristown"/>
    <n v="5.5"/>
  </r>
  <r>
    <x v="3"/>
    <x v="36"/>
    <s v="Sharon"/>
    <n v="3.4"/>
  </r>
  <r>
    <x v="3"/>
    <x v="36"/>
    <s v="Philadelphia"/>
    <n v="12"/>
  </r>
  <r>
    <x v="3"/>
    <x v="53"/>
    <s v="Mayaguez"/>
    <n v="4"/>
  </r>
  <r>
    <x v="3"/>
    <x v="53"/>
    <s v="San Juan"/>
    <n v="9.5"/>
  </r>
  <r>
    <x v="3"/>
    <x v="37"/>
    <s v="Hull"/>
    <n v="24.5"/>
  </r>
  <r>
    <x v="3"/>
    <x v="37"/>
    <s v="Levis"/>
    <n v="10"/>
  </r>
  <r>
    <x v="3"/>
    <x v="37"/>
    <s v="Montreal"/>
    <n v="103"/>
  </r>
  <r>
    <x v="3"/>
    <x v="37"/>
    <s v="Montreal"/>
    <n v="41"/>
  </r>
  <r>
    <x v="3"/>
    <x v="37"/>
    <s v="Montreal"/>
    <n v="13"/>
  </r>
  <r>
    <x v="3"/>
    <x v="37"/>
    <s v="Quebec"/>
    <n v="56.32"/>
  </r>
  <r>
    <x v="3"/>
    <x v="37"/>
    <s v="Sherbrooke"/>
    <n v="7.75"/>
  </r>
  <r>
    <x v="3"/>
    <x v="38"/>
    <s v="Newport"/>
    <n v="4.17"/>
  </r>
  <r>
    <x v="3"/>
    <x v="38"/>
    <s v="Newport"/>
    <n v="19.72"/>
  </r>
  <r>
    <x v="3"/>
    <x v="38"/>
    <s v="Providence"/>
    <n v="270"/>
  </r>
  <r>
    <x v="3"/>
    <x v="38"/>
    <s v="Providence"/>
    <n v="28"/>
  </r>
  <r>
    <x v="3"/>
    <x v="38"/>
    <s v="Providence"/>
    <n v="44"/>
  </r>
  <r>
    <x v="3"/>
    <x v="38"/>
    <s v="Wakefield"/>
    <n v="1"/>
  </r>
  <r>
    <x v="3"/>
    <x v="38"/>
    <s v="Westerly"/>
    <n v="6"/>
  </r>
  <r>
    <x v="3"/>
    <x v="38"/>
    <s v="Woonsocket"/>
    <n v="20.92"/>
  </r>
  <r>
    <x v="3"/>
    <x v="39"/>
    <s v="Charleston"/>
    <n v="36"/>
  </r>
  <r>
    <x v="3"/>
    <x v="39"/>
    <s v="Columbia"/>
    <n v="14"/>
  </r>
  <r>
    <x v="3"/>
    <x v="39"/>
    <s v="Orangeburg"/>
    <n v="3"/>
  </r>
  <r>
    <x v="3"/>
    <x v="39"/>
    <s v="Spartanburg"/>
    <n v="12"/>
  </r>
  <r>
    <x v="3"/>
    <x v="39"/>
    <s v="Greenville"/>
    <n v="7"/>
  </r>
  <r>
    <x v="3"/>
    <x v="40"/>
    <s v="Rapid City"/>
    <n v="2"/>
  </r>
  <r>
    <x v="3"/>
    <x v="40"/>
    <s v="Sioux Falls"/>
    <n v="9"/>
  </r>
  <r>
    <x v="3"/>
    <x v="41"/>
    <s v="Bristol"/>
    <n v="7"/>
  </r>
  <r>
    <x v="3"/>
    <x v="41"/>
    <s v="Chattanooga"/>
    <n v="33"/>
  </r>
  <r>
    <x v="3"/>
    <x v="41"/>
    <s v="Chattanooga"/>
    <n v="9"/>
  </r>
  <r>
    <x v="3"/>
    <x v="41"/>
    <s v="Chattanooga"/>
    <n v="21.5"/>
  </r>
  <r>
    <x v="3"/>
    <x v="41"/>
    <s v="Clarksville"/>
    <n v="5.5"/>
  </r>
  <r>
    <x v="3"/>
    <x v="41"/>
    <s v="Jackson"/>
    <n v="8"/>
  </r>
  <r>
    <x v="3"/>
    <x v="41"/>
    <s v="Johnson City"/>
    <n v="4"/>
  </r>
  <r>
    <x v="3"/>
    <x v="41"/>
    <s v="Knoxville"/>
    <n v="24"/>
  </r>
  <r>
    <x v="3"/>
    <x v="41"/>
    <s v="Knoxville"/>
    <n v="5.5"/>
  </r>
  <r>
    <x v="3"/>
    <x v="41"/>
    <s v="Memphis"/>
    <n v="80"/>
  </r>
  <r>
    <x v="3"/>
    <x v="41"/>
    <s v="Nashville"/>
    <n v="66.2"/>
  </r>
  <r>
    <x v="3"/>
    <x v="41"/>
    <s v="Chattanooga"/>
    <n v="2.25"/>
  </r>
  <r>
    <x v="3"/>
    <x v="41"/>
    <s v="Chattanooga"/>
    <n v="7.75"/>
  </r>
  <r>
    <x v="3"/>
    <x v="42"/>
    <s v="Austin"/>
    <n v="13.5"/>
  </r>
  <r>
    <x v="3"/>
    <x v="42"/>
    <s v="Dallas"/>
    <n v="34"/>
  </r>
  <r>
    <x v="3"/>
    <x v="42"/>
    <s v="Dallas"/>
    <n v="13"/>
  </r>
  <r>
    <x v="3"/>
    <x v="42"/>
    <s v="Dallas"/>
    <n v="5"/>
  </r>
  <r>
    <x v="3"/>
    <x v="42"/>
    <s v="El Paso"/>
    <n v="4"/>
  </r>
  <r>
    <x v="3"/>
    <x v="42"/>
    <s v="Fort Worth"/>
    <n v="60"/>
  </r>
  <r>
    <x v="3"/>
    <x v="42"/>
    <s v="Fort Worth"/>
    <n v="12"/>
  </r>
  <r>
    <x v="3"/>
    <x v="42"/>
    <s v="Galveston"/>
    <n v="35.909999999999997"/>
  </r>
  <r>
    <x v="3"/>
    <x v="42"/>
    <s v="Houston"/>
    <n v="36"/>
  </r>
  <r>
    <x v="3"/>
    <x v="42"/>
    <s v="Laredo"/>
    <n v="3.88"/>
  </r>
  <r>
    <x v="3"/>
    <x v="42"/>
    <s v="Longview"/>
    <n v="5"/>
  </r>
  <r>
    <x v="3"/>
    <x v="42"/>
    <s v="Paris"/>
    <n v="6"/>
  </r>
  <r>
    <x v="3"/>
    <x v="42"/>
    <s v="San Antonio"/>
    <n v="45"/>
  </r>
  <r>
    <x v="3"/>
    <x v="42"/>
    <s v="San Antonio"/>
    <n v="6.6"/>
  </r>
  <r>
    <x v="3"/>
    <x v="42"/>
    <s v="Sherman"/>
    <n v="15"/>
  </r>
  <r>
    <x v="3"/>
    <x v="42"/>
    <s v="Waco"/>
    <n v="18.899999999999999"/>
  </r>
  <r>
    <x v="3"/>
    <x v="42"/>
    <s v="Waxahachie"/>
    <n v="3.5"/>
  </r>
  <r>
    <x v="3"/>
    <x v="42"/>
    <s v="Weatherford"/>
    <n v="4"/>
  </r>
  <r>
    <x v="3"/>
    <x v="43"/>
    <s v="Ogden"/>
    <n v="12"/>
  </r>
  <r>
    <x v="3"/>
    <x v="43"/>
    <s v="Salt Lake City"/>
    <n v="76"/>
  </r>
  <r>
    <x v="3"/>
    <x v="43"/>
    <s v="Salt Lake City"/>
    <n v="12"/>
  </r>
  <r>
    <x v="3"/>
    <x v="44"/>
    <s v="Berkley"/>
    <n v="6"/>
  </r>
  <r>
    <x v="3"/>
    <x v="44"/>
    <s v="Charlottesville"/>
    <n v="3.5"/>
  </r>
  <r>
    <x v="3"/>
    <x v="44"/>
    <s v="Lynchburg"/>
    <n v="5.5"/>
  </r>
  <r>
    <x v="3"/>
    <x v="44"/>
    <s v="Lynchburg"/>
    <n v="7"/>
  </r>
  <r>
    <x v="3"/>
    <x v="44"/>
    <s v="Newport News"/>
    <n v="22.25"/>
  </r>
  <r>
    <x v="3"/>
    <x v="44"/>
    <s v="Newport News"/>
    <n v="7"/>
  </r>
  <r>
    <x v="3"/>
    <x v="44"/>
    <s v="Norfolk"/>
    <n v="49"/>
  </r>
  <r>
    <x v="3"/>
    <x v="44"/>
    <s v="Norfolk"/>
    <n v="17"/>
  </r>
  <r>
    <x v="3"/>
    <x v="44"/>
    <s v="Norfolk"/>
    <n v="9"/>
  </r>
  <r>
    <x v="3"/>
    <x v="44"/>
    <s v="Petersburg"/>
    <n v="9.5"/>
  </r>
  <r>
    <x v="3"/>
    <x v="44"/>
    <s v="Portsmouth"/>
    <n v="18"/>
  </r>
  <r>
    <x v="3"/>
    <x v="44"/>
    <s v="Radford"/>
    <n v="2.5"/>
  </r>
  <r>
    <x v="3"/>
    <x v="44"/>
    <s v="Richmond"/>
    <n v="76"/>
  </r>
  <r>
    <x v="3"/>
    <x v="44"/>
    <s v="Richmond"/>
    <n v="16.57"/>
  </r>
  <r>
    <x v="3"/>
    <x v="44"/>
    <s v="Richmond"/>
    <n v="20.7"/>
  </r>
  <r>
    <x v="3"/>
    <x v="44"/>
    <s v="Roanoke"/>
    <n v="18.5"/>
  </r>
  <r>
    <x v="3"/>
    <x v="44"/>
    <s v="Staunton"/>
    <n v="8"/>
  </r>
  <r>
    <x v="3"/>
    <x v="45"/>
    <s v="Barre"/>
    <n v="8"/>
  </r>
  <r>
    <x v="3"/>
    <x v="45"/>
    <s v="Burlington"/>
    <n v="10"/>
  </r>
  <r>
    <x v="3"/>
    <x v="45"/>
    <s v="Burlington"/>
    <n v="5"/>
  </r>
  <r>
    <x v="3"/>
    <x v="45"/>
    <s v="Burlington"/>
    <n v="15"/>
  </r>
  <r>
    <x v="3"/>
    <x v="45"/>
    <s v="Rutland"/>
    <n v="10"/>
  </r>
  <r>
    <x v="3"/>
    <x v="45"/>
    <s v="St. Johnsbury"/>
    <n v="6"/>
  </r>
  <r>
    <x v="3"/>
    <x v="45"/>
    <s v="Springfield"/>
    <n v="8"/>
  </r>
  <r>
    <x v="3"/>
    <x v="45"/>
    <s v="Stowe"/>
    <n v="12"/>
  </r>
  <r>
    <x v="3"/>
    <x v="46"/>
    <s v="Charleston"/>
    <n v="6.87"/>
  </r>
  <r>
    <x v="3"/>
    <x v="46"/>
    <s v="Huntington"/>
    <n v="30"/>
  </r>
  <r>
    <x v="3"/>
    <x v="46"/>
    <s v="Parkersburg"/>
    <n v="8.5"/>
  </r>
  <r>
    <x v="3"/>
    <x v="46"/>
    <s v="Welch"/>
    <n v="40"/>
  </r>
  <r>
    <x v="3"/>
    <x v="46"/>
    <s v="Wheeling"/>
    <n v="38.5"/>
  </r>
  <r>
    <x v="3"/>
    <x v="46"/>
    <s v="Wheeling"/>
    <n v="31"/>
  </r>
  <r>
    <x v="3"/>
    <x v="46"/>
    <s v="Wheeling"/>
    <n v="2"/>
  </r>
  <r>
    <x v="3"/>
    <x v="46"/>
    <s v="Fairmont"/>
    <n v="10"/>
  </r>
  <r>
    <x v="3"/>
    <x v="47"/>
    <s v="Chelan"/>
    <n v="14"/>
  </r>
  <r>
    <x v="3"/>
    <x v="47"/>
    <s v="Everett"/>
    <n v="9.9"/>
  </r>
  <r>
    <x v="3"/>
    <x v="47"/>
    <s v="New Whatcom"/>
    <n v="4"/>
  </r>
  <r>
    <x v="3"/>
    <x v="47"/>
    <s v="Olympia"/>
    <n v="4"/>
  </r>
  <r>
    <x v="3"/>
    <x v="47"/>
    <s v="Seattle"/>
    <n v="66"/>
  </r>
  <r>
    <x v="3"/>
    <x v="47"/>
    <s v="Seattle"/>
    <n v="5.5"/>
  </r>
  <r>
    <x v="3"/>
    <x v="47"/>
    <s v="Seattle"/>
    <n v="13"/>
  </r>
  <r>
    <x v="3"/>
    <x v="47"/>
    <s v="Seattle"/>
    <n v="5"/>
  </r>
  <r>
    <x v="3"/>
    <x v="47"/>
    <s v="Spokane"/>
    <n v="33.299999999999997"/>
  </r>
  <r>
    <x v="3"/>
    <x v="47"/>
    <s v="Tacoma"/>
    <n v="65"/>
  </r>
  <r>
    <x v="3"/>
    <x v="47"/>
    <s v="Tacoma"/>
    <n v="41"/>
  </r>
  <r>
    <x v="3"/>
    <x v="47"/>
    <s v="Fairhaven"/>
    <n v="18.5"/>
  </r>
  <r>
    <x v="3"/>
    <x v="48"/>
    <s v="Appleton"/>
    <n v="3.5"/>
  </r>
  <r>
    <x v="3"/>
    <x v="48"/>
    <s v="Appleton"/>
    <n v="9"/>
  </r>
  <r>
    <x v="3"/>
    <x v="48"/>
    <s v="Ashland"/>
    <n v="7"/>
  </r>
  <r>
    <x v="3"/>
    <x v="48"/>
    <s v="Eau Claire"/>
    <n v="22"/>
  </r>
  <r>
    <x v="3"/>
    <x v="48"/>
    <s v="Fond du Lac"/>
    <n v="6.6"/>
  </r>
  <r>
    <x v="3"/>
    <x v="48"/>
    <s v="Green Bay"/>
    <n v="13.5"/>
  </r>
  <r>
    <x v="3"/>
    <x v="48"/>
    <s v="Janesville"/>
    <n v="7"/>
  </r>
  <r>
    <x v="3"/>
    <x v="48"/>
    <s v="La Crosse"/>
    <n v="12.19"/>
  </r>
  <r>
    <x v="3"/>
    <x v="48"/>
    <s v="La Crosse"/>
    <n v="3.1"/>
  </r>
  <r>
    <x v="3"/>
    <x v="48"/>
    <s v="Madison"/>
    <n v="10.5"/>
  </r>
  <r>
    <x v="3"/>
    <x v="48"/>
    <s v="Marinette"/>
    <n v="7.5"/>
  </r>
  <r>
    <x v="3"/>
    <x v="48"/>
    <s v="Merrill"/>
    <n v="1.65"/>
  </r>
  <r>
    <x v="3"/>
    <x v="48"/>
    <s v="Milwaukee"/>
    <n v="141"/>
  </r>
  <r>
    <x v="3"/>
    <x v="48"/>
    <s v="Milwaukee"/>
    <n v="74"/>
  </r>
  <r>
    <x v="3"/>
    <x v="48"/>
    <s v="Neenah"/>
    <n v="4"/>
  </r>
  <r>
    <x v="3"/>
    <x v="48"/>
    <s v="Oshkosh"/>
    <n v="40"/>
  </r>
  <r>
    <x v="3"/>
    <x v="48"/>
    <s v="Sheboygan"/>
    <n v="19"/>
  </r>
  <r>
    <x v="3"/>
    <x v="48"/>
    <s v="Sheboygan Falls"/>
    <n v="28"/>
  </r>
  <r>
    <x v="3"/>
    <x v="48"/>
    <s v="Waupaca"/>
    <n v="4.75"/>
  </r>
  <r>
    <x v="4"/>
    <x v="0"/>
    <s v="Anniston"/>
    <n v="9.25"/>
  </r>
  <r>
    <x v="4"/>
    <x v="0"/>
    <s v="Birmingham"/>
    <n v="65"/>
  </r>
  <r>
    <x v="4"/>
    <x v="0"/>
    <s v="Gadsden"/>
    <n v="11.25"/>
  </r>
  <r>
    <x v="4"/>
    <x v="0"/>
    <s v="Huntsville"/>
    <n v="5"/>
  </r>
  <r>
    <x v="4"/>
    <x v="0"/>
    <s v="Mobile"/>
    <n v="23"/>
  </r>
  <r>
    <x v="4"/>
    <x v="0"/>
    <s v="Mobile"/>
    <n v="18"/>
  </r>
  <r>
    <x v="4"/>
    <x v="0"/>
    <s v="Montgomery"/>
    <n v="14.5"/>
  </r>
  <r>
    <x v="4"/>
    <x v="0"/>
    <s v="Montgomery"/>
    <n v="4.5"/>
  </r>
  <r>
    <x v="4"/>
    <x v="0"/>
    <s v="New Decatur"/>
    <n v="2.87"/>
  </r>
  <r>
    <x v="4"/>
    <x v="0"/>
    <s v="New Decatur"/>
    <n v="3.5"/>
  </r>
  <r>
    <x v="4"/>
    <x v="0"/>
    <s v="Opelika"/>
    <n v="7.33"/>
  </r>
  <r>
    <x v="4"/>
    <x v="0"/>
    <s v="Selma"/>
    <n v="6"/>
  </r>
  <r>
    <x v="4"/>
    <x v="1"/>
    <s v="Phoenix"/>
    <n v="10.5"/>
  </r>
  <r>
    <x v="4"/>
    <x v="1"/>
    <s v="Tucson"/>
    <n v="2.5"/>
  </r>
  <r>
    <x v="4"/>
    <x v="2"/>
    <s v="Eureka Springs"/>
    <n v="3"/>
  </r>
  <r>
    <x v="4"/>
    <x v="2"/>
    <s v="Hot Springs"/>
    <n v="12.8"/>
  </r>
  <r>
    <x v="4"/>
    <x v="2"/>
    <s v="Little Rock"/>
    <n v="21"/>
  </r>
  <r>
    <x v="4"/>
    <x v="2"/>
    <s v="Searcy"/>
    <n v="28.5"/>
  </r>
  <r>
    <x v="4"/>
    <x v="2"/>
    <s v="Texarkana"/>
    <n v="4"/>
  </r>
  <r>
    <x v="4"/>
    <x v="2"/>
    <s v="Fort Smith"/>
    <n v="6"/>
  </r>
  <r>
    <x v="4"/>
    <x v="2"/>
    <s v="Fort Smith"/>
    <n v="1.5"/>
  </r>
  <r>
    <x v="4"/>
    <x v="3"/>
    <s v="Nelson"/>
    <n v="3"/>
  </r>
  <r>
    <x v="4"/>
    <x v="3"/>
    <s v="New Westminster"/>
    <n v="18"/>
  </r>
  <r>
    <x v="4"/>
    <x v="3"/>
    <s v="Vancouver"/>
    <n v="17"/>
  </r>
  <r>
    <x v="4"/>
    <x v="3"/>
    <s v="Victoria"/>
    <n v="13.5"/>
  </r>
  <r>
    <x v="4"/>
    <x v="4"/>
    <s v="Fresno"/>
    <n v="4.5"/>
  </r>
  <r>
    <x v="4"/>
    <x v="4"/>
    <s v="Fresno"/>
    <n v="4"/>
  </r>
  <r>
    <x v="4"/>
    <x v="4"/>
    <s v="Los Angeles"/>
    <n v="94.36"/>
  </r>
  <r>
    <x v="4"/>
    <x v="4"/>
    <s v="Los Angeles"/>
    <n v="72"/>
  </r>
  <r>
    <x v="4"/>
    <x v="4"/>
    <s v="Los Angeles"/>
    <n v="3"/>
  </r>
  <r>
    <x v="4"/>
    <x v="4"/>
    <s v="Los Angeles"/>
    <n v="26"/>
  </r>
  <r>
    <x v="4"/>
    <x v="4"/>
    <s v="Marysville"/>
    <n v="4"/>
  </r>
  <r>
    <x v="4"/>
    <x v="4"/>
    <s v="Monterey"/>
    <n v="5"/>
  </r>
  <r>
    <x v="4"/>
    <x v="4"/>
    <s v="Oakland"/>
    <n v="80"/>
  </r>
  <r>
    <x v="4"/>
    <x v="4"/>
    <s v="Oakland"/>
    <n v="28.89"/>
  </r>
  <r>
    <x v="4"/>
    <x v="4"/>
    <s v="Oakland"/>
    <n v="23"/>
  </r>
  <r>
    <x v="4"/>
    <x v="4"/>
    <s v="Ontario"/>
    <n v="8.15"/>
  </r>
  <r>
    <x v="4"/>
    <x v="4"/>
    <s v="Pasadena"/>
    <n v="42.66"/>
  </r>
  <r>
    <x v="4"/>
    <x v="4"/>
    <s v="Pasadena"/>
    <n v="9"/>
  </r>
  <r>
    <x v="4"/>
    <x v="4"/>
    <s v="Petaluma"/>
    <n v="2"/>
  </r>
  <r>
    <x v="4"/>
    <x v="4"/>
    <s v="Redlands"/>
    <n v="4.75"/>
  </r>
  <r>
    <x v="4"/>
    <x v="4"/>
    <s v="Riverside"/>
    <n v="10"/>
  </r>
  <r>
    <x v="4"/>
    <x v="4"/>
    <s v="Sacramento"/>
    <n v="24.5"/>
  </r>
  <r>
    <x v="4"/>
    <x v="4"/>
    <s v="San Diego"/>
    <n v="18"/>
  </r>
  <r>
    <x v="4"/>
    <x v="4"/>
    <s v="San Francisco"/>
    <n v="11.5"/>
  </r>
  <r>
    <x v="4"/>
    <x v="4"/>
    <s v="San Francisco"/>
    <n v="3.84"/>
  </r>
  <r>
    <x v="4"/>
    <x v="4"/>
    <s v="San Francisco"/>
    <n v="182.17"/>
  </r>
  <r>
    <x v="4"/>
    <x v="4"/>
    <s v="San Francisco"/>
    <n v="11.5"/>
  </r>
  <r>
    <x v="4"/>
    <x v="4"/>
    <s v="San Francisco"/>
    <n v="36"/>
  </r>
  <r>
    <x v="4"/>
    <x v="4"/>
    <s v="San Francisco"/>
    <n v="13"/>
  </r>
  <r>
    <x v="4"/>
    <x v="4"/>
    <s v="San Francisco"/>
    <n v="9.85"/>
  </r>
  <r>
    <x v="4"/>
    <x v="4"/>
    <s v="San Jose"/>
    <n v="12"/>
  </r>
  <r>
    <x v="4"/>
    <x v="4"/>
    <s v="San Jose"/>
    <n v="19"/>
  </r>
  <r>
    <x v="4"/>
    <x v="4"/>
    <s v="San Luis Obispo"/>
    <n v="2.5"/>
  </r>
  <r>
    <x v="4"/>
    <x v="4"/>
    <s v="Santa Ana"/>
    <n v="5.5"/>
  </r>
  <r>
    <x v="4"/>
    <x v="4"/>
    <s v="Santa Barbara"/>
    <n v="7"/>
  </r>
  <r>
    <x v="4"/>
    <x v="4"/>
    <s v="Santa Cruz"/>
    <n v="8"/>
  </r>
  <r>
    <x v="4"/>
    <x v="4"/>
    <s v="Santa Rosa"/>
    <n v="1.5"/>
  </r>
  <r>
    <x v="4"/>
    <x v="4"/>
    <s v="Santa Rosa"/>
    <n v="3"/>
  </r>
  <r>
    <x v="4"/>
    <x v="4"/>
    <s v="Santa Rosa"/>
    <n v="4"/>
  </r>
  <r>
    <x v="4"/>
    <x v="4"/>
    <s v="Stockton"/>
    <n v="12"/>
  </r>
  <r>
    <x v="4"/>
    <x v="5"/>
    <s v="St. Thomas"/>
    <n v="6"/>
  </r>
  <r>
    <x v="4"/>
    <x v="5"/>
    <s v="Winnipeg"/>
    <n v="17"/>
  </r>
  <r>
    <x v="4"/>
    <x v="5"/>
    <s v="Brantford"/>
    <n v="8.5"/>
  </r>
  <r>
    <x v="4"/>
    <x v="6"/>
    <s v="Colorado Springs"/>
    <n v="28.5"/>
  </r>
  <r>
    <x v="4"/>
    <x v="6"/>
    <s v="Cripple Creek"/>
    <n v="11.52"/>
  </r>
  <r>
    <x v="4"/>
    <x v="6"/>
    <s v="Denver"/>
    <n v="143.35"/>
  </r>
  <r>
    <x v="4"/>
    <x v="6"/>
    <s v="Denver"/>
    <n v="26"/>
  </r>
  <r>
    <x v="4"/>
    <x v="6"/>
    <s v="Durango"/>
    <n v="2.25"/>
  </r>
  <r>
    <x v="4"/>
    <x v="6"/>
    <s v="Grand Junction"/>
    <n v="1.75"/>
  </r>
  <r>
    <x v="4"/>
    <x v="6"/>
    <s v="Pueblo"/>
    <n v="20"/>
  </r>
  <r>
    <x v="4"/>
    <x v="7"/>
    <s v="Bridgeport"/>
    <n v="53.45"/>
  </r>
  <r>
    <x v="4"/>
    <x v="7"/>
    <s v="Bridgeport"/>
    <n v="10"/>
  </r>
  <r>
    <x v="4"/>
    <x v="7"/>
    <s v="Bristol"/>
    <n v="7.9"/>
  </r>
  <r>
    <x v="4"/>
    <x v="7"/>
    <s v="Danbury"/>
    <n v="11.15"/>
  </r>
  <r>
    <x v="4"/>
    <x v="7"/>
    <s v="Derby"/>
    <n v="6.3"/>
  </r>
  <r>
    <x v="4"/>
    <x v="7"/>
    <s v="Hartford"/>
    <n v="6"/>
  </r>
  <r>
    <x v="4"/>
    <x v="7"/>
    <s v="Hartford"/>
    <n v="18.5"/>
  </r>
  <r>
    <x v="4"/>
    <x v="7"/>
    <s v="Hartford"/>
    <n v="10.7"/>
  </r>
  <r>
    <x v="4"/>
    <x v="7"/>
    <s v="Meriden"/>
    <n v="19.7"/>
  </r>
  <r>
    <x v="4"/>
    <x v="7"/>
    <s v="Meriden"/>
    <n v="13"/>
  </r>
  <r>
    <x v="4"/>
    <x v="7"/>
    <s v="Middletown"/>
    <n v="9.9"/>
  </r>
  <r>
    <x v="4"/>
    <x v="7"/>
    <s v="Milford"/>
    <n v="14.1"/>
  </r>
  <r>
    <x v="4"/>
    <x v="7"/>
    <s v="Montville"/>
    <n v="10.67"/>
  </r>
  <r>
    <x v="4"/>
    <x v="7"/>
    <s v="New Britain"/>
    <n v="22.56"/>
  </r>
  <r>
    <x v="4"/>
    <x v="7"/>
    <s v="New Haven"/>
    <n v="21.6"/>
  </r>
  <r>
    <x v="4"/>
    <x v="7"/>
    <s v="New Haven"/>
    <n v="65"/>
  </r>
  <r>
    <x v="4"/>
    <x v="7"/>
    <s v="New Haven"/>
    <n v="1.36"/>
  </r>
  <r>
    <x v="4"/>
    <x v="7"/>
    <s v="New London"/>
    <n v="8.07"/>
  </r>
  <r>
    <x v="4"/>
    <x v="7"/>
    <s v="Norwalk"/>
    <n v="7.5"/>
  </r>
  <r>
    <x v="4"/>
    <x v="7"/>
    <s v="Norwalk"/>
    <n v="20"/>
  </r>
  <r>
    <x v="4"/>
    <x v="7"/>
    <s v="Norwich"/>
    <n v="12.46"/>
  </r>
  <r>
    <x v="4"/>
    <x v="7"/>
    <s v="Putnam"/>
    <n v="15.75"/>
  </r>
  <r>
    <x v="4"/>
    <x v="7"/>
    <s v="Shelton"/>
    <n v="11.67"/>
  </r>
  <r>
    <x v="4"/>
    <x v="7"/>
    <s v="Stamford"/>
    <n v="11"/>
  </r>
  <r>
    <x v="4"/>
    <x v="7"/>
    <s v="Thompsonville"/>
    <n v="8.6199999999999992"/>
  </r>
  <r>
    <x v="4"/>
    <x v="7"/>
    <s v="Torrington"/>
    <n v="13"/>
  </r>
  <r>
    <x v="4"/>
    <x v="7"/>
    <s v="Waterbury"/>
    <n v="15.66"/>
  </r>
  <r>
    <x v="4"/>
    <x v="7"/>
    <s v="Westport"/>
    <n v="11.25"/>
  </r>
  <r>
    <x v="5"/>
    <x v="8"/>
    <s v="Washington"/>
    <n v="152.32"/>
  </r>
  <r>
    <x v="4"/>
    <x v="8"/>
    <s v="Washington"/>
    <n v="36"/>
  </r>
  <r>
    <x v="4"/>
    <x v="8"/>
    <s v="Washington"/>
    <n v="4"/>
  </r>
  <r>
    <x v="4"/>
    <x v="8"/>
    <s v="Washington"/>
    <n v="21"/>
  </r>
  <r>
    <x v="4"/>
    <x v="8"/>
    <s v="Washington"/>
    <n v="12"/>
  </r>
  <r>
    <x v="4"/>
    <x v="9"/>
    <s v="Dover"/>
    <n v="12"/>
  </r>
  <r>
    <x v="4"/>
    <x v="9"/>
    <s v="Wilmington"/>
    <n v="25"/>
  </r>
  <r>
    <x v="4"/>
    <x v="9"/>
    <s v="Wilmington"/>
    <n v="6.75"/>
  </r>
  <r>
    <x v="4"/>
    <x v="9"/>
    <s v="Wilmington"/>
    <n v="7"/>
  </r>
  <r>
    <x v="4"/>
    <x v="9"/>
    <s v="Wilmington"/>
    <n v="9"/>
  </r>
  <r>
    <x v="4"/>
    <x v="9"/>
    <s v="Wilmington"/>
    <n v="2"/>
  </r>
  <r>
    <x v="4"/>
    <x v="10"/>
    <s v="Fort Meade"/>
    <n v="1.5"/>
  </r>
  <r>
    <x v="4"/>
    <x v="10"/>
    <s v="Jacksonville"/>
    <n v="3"/>
  </r>
  <r>
    <x v="4"/>
    <x v="10"/>
    <s v="Jacksonville"/>
    <n v="5"/>
  </r>
  <r>
    <x v="4"/>
    <x v="10"/>
    <s v="Key West"/>
    <n v="5"/>
  </r>
  <r>
    <x v="4"/>
    <x v="10"/>
    <s v="Palatka"/>
    <n v="4"/>
  </r>
  <r>
    <x v="4"/>
    <x v="10"/>
    <s v="Pensacola"/>
    <n v="19"/>
  </r>
  <r>
    <x v="4"/>
    <x v="10"/>
    <s v="Tampa"/>
    <n v="24"/>
  </r>
  <r>
    <x v="4"/>
    <x v="11"/>
    <s v="Athens"/>
    <n v="5.5"/>
  </r>
  <r>
    <x v="4"/>
    <x v="11"/>
    <s v="Atlanta"/>
    <n v="97"/>
  </r>
  <r>
    <x v="4"/>
    <x v="11"/>
    <s v="Atlanta"/>
    <n v="30"/>
  </r>
  <r>
    <x v="4"/>
    <x v="11"/>
    <s v="Augusta"/>
    <n v="26.5"/>
  </r>
  <r>
    <x v="4"/>
    <x v="11"/>
    <s v="Columbus"/>
    <n v="40"/>
  </r>
  <r>
    <x v="4"/>
    <x v="11"/>
    <s v="Covington"/>
    <n v="6"/>
  </r>
  <r>
    <x v="4"/>
    <x v="11"/>
    <s v="Gainesville"/>
    <n v="5"/>
  </r>
  <r>
    <x v="4"/>
    <x v="11"/>
    <s v="Macon"/>
    <n v="20.5"/>
  </r>
  <r>
    <x v="4"/>
    <x v="11"/>
    <s v="Macon"/>
    <n v="6.5"/>
  </r>
  <r>
    <x v="4"/>
    <x v="11"/>
    <s v="Rome"/>
    <n v="6.5"/>
  </r>
  <r>
    <x v="4"/>
    <x v="11"/>
    <s v="Savannah"/>
    <n v="21"/>
  </r>
  <r>
    <x v="4"/>
    <x v="11"/>
    <s v="Valdosta"/>
    <n v="4"/>
  </r>
  <r>
    <x v="4"/>
    <x v="15"/>
    <s v="Boone"/>
    <n v="2"/>
  </r>
  <r>
    <x v="4"/>
    <x v="15"/>
    <s v="Boone"/>
    <n v="4"/>
  </r>
  <r>
    <x v="4"/>
    <x v="15"/>
    <s v="Burlington"/>
    <n v="16.5"/>
  </r>
  <r>
    <x v="4"/>
    <x v="15"/>
    <s v="Cedar Rapids"/>
    <n v="14"/>
  </r>
  <r>
    <x v="4"/>
    <x v="15"/>
    <s v="Centerville"/>
    <n v="1.6"/>
  </r>
  <r>
    <x v="4"/>
    <x v="15"/>
    <s v="Clinton"/>
    <n v="14"/>
  </r>
  <r>
    <x v="4"/>
    <x v="15"/>
    <s v="Council Bluffs"/>
    <n v="22.5"/>
  </r>
  <r>
    <x v="4"/>
    <x v="15"/>
    <s v="Council Bluffs"/>
    <n v="25"/>
  </r>
  <r>
    <x v="4"/>
    <x v="15"/>
    <s v="Davenport"/>
    <n v="55"/>
  </r>
  <r>
    <x v="4"/>
    <x v="15"/>
    <s v="Des Moines"/>
    <n v="39.5"/>
  </r>
  <r>
    <x v="4"/>
    <x v="15"/>
    <s v="Dubuque"/>
    <n v="25"/>
  </r>
  <r>
    <x v="4"/>
    <x v="15"/>
    <s v="Fort Madison"/>
    <n v="4"/>
  </r>
  <r>
    <x v="4"/>
    <x v="15"/>
    <s v="Independence"/>
    <n v="3.5"/>
  </r>
  <r>
    <x v="4"/>
    <x v="15"/>
    <s v="Keokuk"/>
    <n v="7"/>
  </r>
  <r>
    <x v="4"/>
    <x v="15"/>
    <s v="Marshalltown"/>
    <n v="3.5"/>
  </r>
  <r>
    <x v="4"/>
    <x v="15"/>
    <s v="Mason City"/>
    <n v="17.600000000000001"/>
  </r>
  <r>
    <x v="4"/>
    <x v="15"/>
    <s v="Muscatine"/>
    <n v="8"/>
  </r>
  <r>
    <x v="4"/>
    <x v="15"/>
    <s v="Oskaloosa"/>
    <n v="5"/>
  </r>
  <r>
    <x v="4"/>
    <x v="15"/>
    <s v="Ottumwa"/>
    <n v="7"/>
  </r>
  <r>
    <x v="4"/>
    <x v="15"/>
    <s v="Red Oak"/>
    <n v="1.25"/>
  </r>
  <r>
    <x v="4"/>
    <x v="15"/>
    <s v="Shreveport"/>
    <n v="9.5"/>
  </r>
  <r>
    <x v="4"/>
    <x v="15"/>
    <s v="Sioux City"/>
    <n v="40.5"/>
  </r>
  <r>
    <x v="4"/>
    <x v="15"/>
    <s v="Toledo"/>
    <n v="3"/>
  </r>
  <r>
    <x v="4"/>
    <x v="15"/>
    <s v="Waterloo"/>
    <n v="25"/>
  </r>
  <r>
    <x v="4"/>
    <x v="12"/>
    <s v="Boise City"/>
    <n v="3.5"/>
  </r>
  <r>
    <x v="4"/>
    <x v="13"/>
    <s v="Alton"/>
    <n v="12"/>
  </r>
  <r>
    <x v="4"/>
    <x v="13"/>
    <s v="Aurora"/>
    <n v="18"/>
  </r>
  <r>
    <x v="4"/>
    <x v="13"/>
    <s v="Aurora"/>
    <n v="10"/>
  </r>
  <r>
    <x v="4"/>
    <x v="13"/>
    <s v="Belleville"/>
    <n v="48"/>
  </r>
  <r>
    <x v="4"/>
    <x v="13"/>
    <s v="Bloomington"/>
    <n v="13"/>
  </r>
  <r>
    <x v="4"/>
    <x v="13"/>
    <s v="Cairo"/>
    <n v="4"/>
  </r>
  <r>
    <x v="4"/>
    <x v="13"/>
    <s v="Cairo"/>
    <n v="5.71"/>
  </r>
  <r>
    <x v="4"/>
    <x v="13"/>
    <s v="Centralia"/>
    <n v="3"/>
  </r>
  <r>
    <x v="4"/>
    <x v="13"/>
    <s v="Champaign"/>
    <n v="11"/>
  </r>
  <r>
    <x v="4"/>
    <x v="13"/>
    <s v="Chicago"/>
    <n v="101"/>
  </r>
  <r>
    <x v="4"/>
    <x v="13"/>
    <s v="Chicago"/>
    <n v="202.7"/>
  </r>
  <r>
    <x v="4"/>
    <x v="13"/>
    <s v="Chicago"/>
    <n v="230"/>
  </r>
  <r>
    <x v="4"/>
    <x v="13"/>
    <s v="Chicago"/>
    <n v="209.82"/>
  </r>
  <r>
    <x v="4"/>
    <x v="13"/>
    <s v="Chicago"/>
    <n v="90"/>
  </r>
  <r>
    <x v="4"/>
    <x v="13"/>
    <s v="Chicago"/>
    <n v="35"/>
  </r>
  <r>
    <x v="4"/>
    <x v="13"/>
    <s v="Chicago"/>
    <n v="22"/>
  </r>
  <r>
    <x v="4"/>
    <x v="13"/>
    <s v="Chicago"/>
    <n v="37"/>
  </r>
  <r>
    <x v="4"/>
    <x v="13"/>
    <s v="Chicago"/>
    <n v="57.5"/>
  </r>
  <r>
    <x v="4"/>
    <x v="13"/>
    <s v="Chicago"/>
    <n v="5"/>
  </r>
  <r>
    <x v="4"/>
    <x v="13"/>
    <s v="Chicago"/>
    <n v="43"/>
  </r>
  <r>
    <x v="4"/>
    <x v="13"/>
    <s v="Chicago"/>
    <n v="18.62"/>
  </r>
  <r>
    <x v="4"/>
    <x v="13"/>
    <s v="Chicago"/>
    <n v="15"/>
  </r>
  <r>
    <x v="4"/>
    <x v="13"/>
    <s v="Chicago"/>
    <n v="37.28"/>
  </r>
  <r>
    <x v="4"/>
    <x v="13"/>
    <s v="Chicago"/>
    <n v="25.45"/>
  </r>
  <r>
    <x v="4"/>
    <x v="13"/>
    <s v="Chicago"/>
    <n v="3.96"/>
  </r>
  <r>
    <x v="4"/>
    <x v="13"/>
    <s v="Chicago"/>
    <n v="12"/>
  </r>
  <r>
    <x v="4"/>
    <x v="13"/>
    <s v="Danville"/>
    <n v="12"/>
  </r>
  <r>
    <x v="4"/>
    <x v="13"/>
    <s v="Decatur"/>
    <n v="13.5"/>
  </r>
  <r>
    <x v="4"/>
    <x v="13"/>
    <s v="East St. Louis"/>
    <n v="18"/>
  </r>
  <r>
    <x v="4"/>
    <x v="13"/>
    <s v="East St. Louis"/>
    <n v="10"/>
  </r>
  <r>
    <x v="4"/>
    <x v="13"/>
    <s v="Elgin"/>
    <n v="31"/>
  </r>
  <r>
    <x v="4"/>
    <x v="13"/>
    <s v="Freeport"/>
    <n v="6"/>
  </r>
  <r>
    <x v="4"/>
    <x v="13"/>
    <s v="Galesburg"/>
    <n v="20"/>
  </r>
  <r>
    <x v="4"/>
    <x v="13"/>
    <s v="Joliet"/>
    <n v="25"/>
  </r>
  <r>
    <x v="4"/>
    <x v="13"/>
    <s v="Kankakee"/>
    <n v="8.25"/>
  </r>
  <r>
    <x v="4"/>
    <x v="13"/>
    <s v="Kankakee"/>
    <n v="4.2"/>
  </r>
  <r>
    <x v="4"/>
    <x v="13"/>
    <s v="La Salle"/>
    <n v="7.5"/>
  </r>
  <r>
    <x v="4"/>
    <x v="13"/>
    <s v="Lincoln"/>
    <n v="8"/>
  </r>
  <r>
    <x v="4"/>
    <x v="13"/>
    <s v="Mechanicsburg"/>
    <n v="3.5"/>
  </r>
  <r>
    <x v="4"/>
    <x v="13"/>
    <s v="Moline"/>
    <n v="5"/>
  </r>
  <r>
    <x v="4"/>
    <x v="13"/>
    <s v="Ottawa"/>
    <n v="8"/>
  </r>
  <r>
    <x v="4"/>
    <x v="13"/>
    <s v="Peoria"/>
    <n v="61"/>
  </r>
  <r>
    <x v="4"/>
    <x v="13"/>
    <s v="Peoria"/>
    <n v="7.2"/>
  </r>
  <r>
    <x v="4"/>
    <x v="13"/>
    <s v="Quincy"/>
    <n v="41.24"/>
  </r>
  <r>
    <x v="4"/>
    <x v="13"/>
    <s v="Rockford"/>
    <n v="22"/>
  </r>
  <r>
    <x v="4"/>
    <x v="13"/>
    <s v="Springfield"/>
    <n v="20"/>
  </r>
  <r>
    <x v="4"/>
    <x v="13"/>
    <s v="Streator"/>
    <n v="6.25"/>
  </r>
  <r>
    <x v="4"/>
    <x v="13"/>
    <s v="Venice"/>
    <n v="5.5"/>
  </r>
  <r>
    <x v="4"/>
    <x v="14"/>
    <s v="Anderson"/>
    <n v="164"/>
  </r>
  <r>
    <x v="4"/>
    <x v="14"/>
    <s v="Brownstown"/>
    <n v="2"/>
  </r>
  <r>
    <x v="4"/>
    <x v="14"/>
    <s v="Columbus"/>
    <n v="7"/>
  </r>
  <r>
    <x v="4"/>
    <x v="14"/>
    <s v="Evansville"/>
    <n v="24"/>
  </r>
  <r>
    <x v="4"/>
    <x v="14"/>
    <s v="Evansville"/>
    <n v="7.5"/>
  </r>
  <r>
    <x v="4"/>
    <x v="14"/>
    <s v="Fort Wayne"/>
    <n v="31"/>
  </r>
  <r>
    <x v="4"/>
    <x v="14"/>
    <s v="Hammond"/>
    <n v="22.5"/>
  </r>
  <r>
    <x v="4"/>
    <x v="14"/>
    <s v="Indianapolis"/>
    <n v="120"/>
  </r>
  <r>
    <x v="4"/>
    <x v="14"/>
    <s v="Indianapolis"/>
    <n v="7.5"/>
  </r>
  <r>
    <x v="4"/>
    <x v="14"/>
    <s v="Indianapolis"/>
    <n v="31.5"/>
  </r>
  <r>
    <x v="4"/>
    <x v="14"/>
    <s v="Jeffersonville"/>
    <n v="5"/>
  </r>
  <r>
    <x v="4"/>
    <x v="14"/>
    <s v="Kokomo"/>
    <n v="6"/>
  </r>
  <r>
    <x v="4"/>
    <x v="14"/>
    <s v="Lafayette"/>
    <n v="17.5"/>
  </r>
  <r>
    <x v="4"/>
    <x v="14"/>
    <s v="Logansport"/>
    <n v="5.5"/>
  </r>
  <r>
    <x v="4"/>
    <x v="14"/>
    <s v="Madison"/>
    <n v="4"/>
  </r>
  <r>
    <x v="4"/>
    <x v="14"/>
    <s v="Marion"/>
    <n v="5.25"/>
  </r>
  <r>
    <x v="4"/>
    <x v="14"/>
    <s v="Michigan City"/>
    <n v="6"/>
  </r>
  <r>
    <x v="4"/>
    <x v="14"/>
    <s v="New Albany"/>
    <n v="7"/>
  </r>
  <r>
    <x v="4"/>
    <x v="14"/>
    <s v="New Albany"/>
    <n v="2"/>
  </r>
  <r>
    <x v="4"/>
    <x v="14"/>
    <s v="Richmond"/>
    <n v="11"/>
  </r>
  <r>
    <x v="4"/>
    <x v="14"/>
    <s v="South Bend"/>
    <n v="41.3"/>
  </r>
  <r>
    <x v="4"/>
    <x v="14"/>
    <s v="Terre Haute"/>
    <n v="28.5"/>
  </r>
  <r>
    <x v="4"/>
    <x v="14"/>
    <s v="Vincennes"/>
    <n v="5"/>
  </r>
  <r>
    <x v="4"/>
    <x v="14"/>
    <s v="Washington"/>
    <n v="5"/>
  </r>
  <r>
    <x v="4"/>
    <x v="14"/>
    <s v="Indianapolis"/>
    <n v="17"/>
  </r>
  <r>
    <x v="4"/>
    <x v="14"/>
    <s v="Indianapolis"/>
    <n v="9"/>
  </r>
  <r>
    <x v="4"/>
    <x v="16"/>
    <s v="Atchison"/>
    <n v="8.5"/>
  </r>
  <r>
    <x v="4"/>
    <x v="16"/>
    <s v="Cottonwood Falls"/>
    <n v="2"/>
  </r>
  <r>
    <x v="4"/>
    <x v="16"/>
    <s v="Fort Scott"/>
    <n v="10"/>
  </r>
  <r>
    <x v="4"/>
    <x v="16"/>
    <s v="Hutchinson"/>
    <n v="7"/>
  </r>
  <r>
    <x v="4"/>
    <x v="16"/>
    <s v="Leavenworth"/>
    <n v="14"/>
  </r>
  <r>
    <x v="4"/>
    <x v="16"/>
    <s v="Pittsburg"/>
    <n v="14"/>
  </r>
  <r>
    <x v="4"/>
    <x v="16"/>
    <s v="Topeka"/>
    <n v="35"/>
  </r>
  <r>
    <x v="4"/>
    <x v="16"/>
    <s v="Wichita"/>
    <n v="22.43"/>
  </r>
  <r>
    <x v="4"/>
    <x v="16"/>
    <s v="Winfield"/>
    <n v="6"/>
  </r>
  <r>
    <x v="4"/>
    <x v="17"/>
    <s v="Ashland"/>
    <n v="27"/>
  </r>
  <r>
    <x v="4"/>
    <x v="17"/>
    <s v="Bowling Green"/>
    <n v="5"/>
  </r>
  <r>
    <x v="4"/>
    <x v="17"/>
    <s v="Frankfort"/>
    <n v="7.25"/>
  </r>
  <r>
    <x v="4"/>
    <x v="17"/>
    <s v="Georgetown"/>
    <n v="2.5"/>
  </r>
  <r>
    <x v="4"/>
    <x v="17"/>
    <s v="Henderson"/>
    <n v="5"/>
  </r>
  <r>
    <x v="4"/>
    <x v="17"/>
    <s v="Lexington"/>
    <n v="13"/>
  </r>
  <r>
    <x v="4"/>
    <x v="17"/>
    <s v="Louisville"/>
    <n v="140"/>
  </r>
  <r>
    <x v="4"/>
    <x v="17"/>
    <s v="Maysville"/>
    <n v="4.2"/>
  </r>
  <r>
    <x v="4"/>
    <x v="17"/>
    <s v="Owensboro"/>
    <n v="10"/>
  </r>
  <r>
    <x v="4"/>
    <x v="17"/>
    <s v="Paducah"/>
    <n v="15"/>
  </r>
  <r>
    <x v="4"/>
    <x v="18"/>
    <s v="Baton Rouge"/>
    <n v="4"/>
  </r>
  <r>
    <x v="4"/>
    <x v="18"/>
    <s v="Lake Charles"/>
    <n v="5"/>
  </r>
  <r>
    <x v="4"/>
    <x v="18"/>
    <s v="New Orleans"/>
    <n v="115"/>
  </r>
  <r>
    <x v="4"/>
    <x v="18"/>
    <s v="New Orleans"/>
    <n v="35"/>
  </r>
  <r>
    <x v="4"/>
    <x v="18"/>
    <s v="New Orleans"/>
    <n v="12.4"/>
  </r>
  <r>
    <x v="4"/>
    <x v="18"/>
    <s v="New Orleans"/>
    <n v="3.75"/>
  </r>
  <r>
    <x v="4"/>
    <x v="18"/>
    <s v="New Orleans"/>
    <n v="10.9"/>
  </r>
  <r>
    <x v="4"/>
    <x v="18"/>
    <s v="New Orleans"/>
    <n v="10"/>
  </r>
  <r>
    <x v="4"/>
    <x v="19"/>
    <s v="Amherst"/>
    <n v="4.4800000000000004"/>
  </r>
  <r>
    <x v="4"/>
    <x v="19"/>
    <s v="Athol"/>
    <n v="7.32"/>
  </r>
  <r>
    <x v="4"/>
    <x v="19"/>
    <s v="Beverly"/>
    <n v="4.43"/>
  </r>
  <r>
    <x v="4"/>
    <x v="19"/>
    <s v="Boston"/>
    <n v="370.161"/>
  </r>
  <r>
    <x v="4"/>
    <x v="19"/>
    <s v="Boston"/>
    <n v="776"/>
  </r>
  <r>
    <x v="4"/>
    <x v="19"/>
    <s v="Boston"/>
    <n v="162"/>
  </r>
  <r>
    <x v="4"/>
    <x v="19"/>
    <s v="Boston"/>
    <n v="12.34"/>
  </r>
  <r>
    <x v="4"/>
    <x v="19"/>
    <s v="Boston"/>
    <n v="39.130000000000003"/>
  </r>
  <r>
    <x v="4"/>
    <x v="19"/>
    <s v="Boston"/>
    <n v="25"/>
  </r>
  <r>
    <x v="4"/>
    <x v="19"/>
    <s v="Brockton"/>
    <n v="175.2"/>
  </r>
  <r>
    <x v="4"/>
    <x v="19"/>
    <s v="Brockton"/>
    <n v="22"/>
  </r>
  <r>
    <x v="4"/>
    <x v="19"/>
    <s v="Brockton"/>
    <n v="9.4"/>
  </r>
  <r>
    <x v="4"/>
    <x v="19"/>
    <s v="Brockton"/>
    <n v="23"/>
  </r>
  <r>
    <x v="4"/>
    <x v="19"/>
    <s v="Brockton"/>
    <n v="10.36"/>
  </r>
  <r>
    <x v="4"/>
    <x v="19"/>
    <s v="Brockton"/>
    <n v="35.64"/>
  </r>
  <r>
    <x v="4"/>
    <x v="19"/>
    <s v="Brookfield"/>
    <n v="19.7"/>
  </r>
  <r>
    <x v="4"/>
    <x v="19"/>
    <s v="Conway"/>
    <n v="6.35"/>
  </r>
  <r>
    <x v="4"/>
    <x v="19"/>
    <s v="Cottage City"/>
    <n v="5"/>
  </r>
  <r>
    <x v="4"/>
    <x v="19"/>
    <s v="Dedham"/>
    <n v="6.97"/>
  </r>
  <r>
    <x v="4"/>
    <x v="19"/>
    <s v="Dedham"/>
    <n v="9.4499999999999993"/>
  </r>
  <r>
    <x v="4"/>
    <x v="19"/>
    <s v="East Wareham"/>
    <n v="3"/>
  </r>
  <r>
    <x v="4"/>
    <x v="19"/>
    <s v="Fall River"/>
    <n v="49"/>
  </r>
  <r>
    <x v="4"/>
    <x v="19"/>
    <s v="Fitchburg"/>
    <n v="25.3"/>
  </r>
  <r>
    <x v="4"/>
    <x v="19"/>
    <s v="Fitchburg"/>
    <n v="6.83"/>
  </r>
  <r>
    <x v="4"/>
    <x v="19"/>
    <s v="Framingham"/>
    <n v="7"/>
  </r>
  <r>
    <x v="4"/>
    <x v="19"/>
    <s v="Gardner"/>
    <n v="4.5"/>
  </r>
  <r>
    <x v="4"/>
    <x v="19"/>
    <s v="Georgetown"/>
    <n v="6.48"/>
  </r>
  <r>
    <x v="4"/>
    <x v="19"/>
    <s v="Georgetown"/>
    <n v="18.78"/>
  </r>
  <r>
    <x v="4"/>
    <x v="19"/>
    <s v="Gloucester"/>
    <n v="40"/>
  </r>
  <r>
    <x v="4"/>
    <x v="19"/>
    <s v="Gloucester"/>
    <n v="22.5"/>
  </r>
  <r>
    <x v="4"/>
    <x v="19"/>
    <s v="Greenfield"/>
    <n v="15.07"/>
  </r>
  <r>
    <x v="4"/>
    <x v="19"/>
    <s v="Hanover"/>
    <n v="72.64"/>
  </r>
  <r>
    <x v="4"/>
    <x v="19"/>
    <s v="Haverhill"/>
    <n v="28.9"/>
  </r>
  <r>
    <x v="4"/>
    <x v="19"/>
    <s v="Holyoke"/>
    <n v="38"/>
  </r>
  <r>
    <x v="4"/>
    <x v="19"/>
    <s v="Holyoke"/>
    <n v="1"/>
  </r>
  <r>
    <x v="4"/>
    <x v="19"/>
    <s v="Lawrence"/>
    <n v="68.12"/>
  </r>
  <r>
    <x v="4"/>
    <x v="19"/>
    <s v="Lawrence"/>
    <n v="10.9"/>
  </r>
  <r>
    <x v="4"/>
    <x v="19"/>
    <s v="Leominster"/>
    <n v="12.12"/>
  </r>
  <r>
    <x v="4"/>
    <x v="19"/>
    <s v="Lowell"/>
    <n v="64.650000000000006"/>
  </r>
  <r>
    <x v="4"/>
    <x v="19"/>
    <s v="Lowell"/>
    <n v="11.98"/>
  </r>
  <r>
    <x v="4"/>
    <x v="19"/>
    <s v="Marlborough"/>
    <n v="8.11"/>
  </r>
  <r>
    <x v="4"/>
    <x v="19"/>
    <s v="Marlborough"/>
    <n v="7.6"/>
  </r>
  <r>
    <x v="4"/>
    <x v="19"/>
    <s v="Martha's Vineyard"/>
    <n v="1.1000000000000001"/>
  </r>
  <r>
    <x v="4"/>
    <x v="19"/>
    <s v="Milford"/>
    <n v="30.5"/>
  </r>
  <r>
    <x v="4"/>
    <x v="19"/>
    <s v="Milford"/>
    <n v="21.68"/>
  </r>
  <r>
    <x v="4"/>
    <x v="19"/>
    <s v="Millbury"/>
    <n v="7.33"/>
  </r>
  <r>
    <x v="4"/>
    <x v="19"/>
    <s v="Natick"/>
    <n v="13.8"/>
  </r>
  <r>
    <x v="4"/>
    <x v="19"/>
    <s v="Natick"/>
    <n v="18"/>
  </r>
  <r>
    <x v="4"/>
    <x v="19"/>
    <s v="Natick"/>
    <n v="5.82"/>
  </r>
  <r>
    <x v="4"/>
    <x v="19"/>
    <s v="New Bedford"/>
    <n v="25.5"/>
  </r>
  <r>
    <x v="4"/>
    <x v="19"/>
    <s v="New Bedford"/>
    <n v="19.97"/>
  </r>
  <r>
    <x v="4"/>
    <x v="19"/>
    <s v="Newburyport"/>
    <n v="19.079999999999998"/>
  </r>
  <r>
    <x v="4"/>
    <x v="19"/>
    <s v="Newton"/>
    <n v="13.77"/>
  </r>
  <r>
    <x v="4"/>
    <x v="19"/>
    <s v="Newton"/>
    <n v="16.350000000000001"/>
  </r>
  <r>
    <x v="4"/>
    <x v="19"/>
    <s v="Newton"/>
    <n v="9.7799999999999994"/>
  </r>
  <r>
    <x v="4"/>
    <x v="19"/>
    <s v="Newton"/>
    <n v="4.5999999999999996"/>
  </r>
  <r>
    <x v="4"/>
    <x v="19"/>
    <s v="Newton"/>
    <n v="8.6300000000000008"/>
  </r>
  <r>
    <x v="4"/>
    <x v="19"/>
    <s v="Norfolk"/>
    <n v="20"/>
  </r>
  <r>
    <x v="4"/>
    <x v="19"/>
    <s v="North Adams"/>
    <n v="13.3"/>
  </r>
  <r>
    <x v="4"/>
    <x v="19"/>
    <s v="Northampton"/>
    <n v="24"/>
  </r>
  <r>
    <x v="4"/>
    <x v="19"/>
    <s v="Northampton"/>
    <n v="10.5"/>
  </r>
  <r>
    <x v="4"/>
    <x v="19"/>
    <s v="North Attleborough"/>
    <n v="26.14"/>
  </r>
  <r>
    <x v="4"/>
    <x v="19"/>
    <s v="Northbridge"/>
    <n v="1.77"/>
  </r>
  <r>
    <x v="4"/>
    <x v="19"/>
    <s v="North Woburn"/>
    <n v="8.14"/>
  </r>
  <r>
    <x v="4"/>
    <x v="19"/>
    <s v="North Woburn"/>
    <n v="30.23"/>
  </r>
  <r>
    <x v="4"/>
    <x v="19"/>
    <s v="Palmer"/>
    <n v="20.07"/>
  </r>
  <r>
    <x v="4"/>
    <x v="19"/>
    <s v="Pittsfield"/>
    <n v="10.6"/>
  </r>
  <r>
    <x v="4"/>
    <x v="19"/>
    <s v="Plymouth"/>
    <n v="9.3000000000000007"/>
  </r>
  <r>
    <x v="4"/>
    <x v="19"/>
    <s v="Plymouth"/>
    <n v="4.5999999999999996"/>
  </r>
  <r>
    <x v="4"/>
    <x v="19"/>
    <s v="Quincy"/>
    <n v="56.22"/>
  </r>
  <r>
    <x v="4"/>
    <x v="19"/>
    <s v="Quincy"/>
    <n v="4"/>
  </r>
  <r>
    <x v="4"/>
    <x v="19"/>
    <s v="Randolph"/>
    <n v="8.25"/>
  </r>
  <r>
    <x v="4"/>
    <x v="19"/>
    <s v="Reading"/>
    <n v="5"/>
  </r>
  <r>
    <x v="4"/>
    <x v="19"/>
    <s v="Rockport"/>
    <n v="7.54"/>
  </r>
  <r>
    <x v="4"/>
    <x v="19"/>
    <s v="Salem"/>
    <n v="6.36"/>
  </r>
  <r>
    <x v="4"/>
    <x v="19"/>
    <s v="Shelburne Falls"/>
    <n v="7"/>
  </r>
  <r>
    <x v="4"/>
    <x v="19"/>
    <s v="Southbridge"/>
    <n v="8"/>
  </r>
  <r>
    <x v="4"/>
    <x v="19"/>
    <s v="Springfield"/>
    <n v="72"/>
  </r>
  <r>
    <x v="4"/>
    <x v="19"/>
    <s v="Stoneham"/>
    <n v="6.5"/>
  </r>
  <r>
    <x v="4"/>
    <x v="19"/>
    <s v="Taunton"/>
    <n v="32.61"/>
  </r>
  <r>
    <x v="4"/>
    <x v="19"/>
    <s v="Taunton"/>
    <n v="18.05"/>
  </r>
  <r>
    <x v="4"/>
    <x v="19"/>
    <s v="Taunton"/>
    <n v="17.7"/>
  </r>
  <r>
    <x v="4"/>
    <x v="19"/>
    <s v="Taunton"/>
    <n v="15.52"/>
  </r>
  <r>
    <x v="4"/>
    <x v="19"/>
    <s v="Taunton"/>
    <n v="10.7"/>
  </r>
  <r>
    <x v="4"/>
    <x v="19"/>
    <s v="Taunton"/>
    <n v="16"/>
  </r>
  <r>
    <x v="4"/>
    <x v="19"/>
    <s v="Wakefield"/>
    <n v="44.92"/>
  </r>
  <r>
    <x v="4"/>
    <x v="19"/>
    <s v="Webster"/>
    <n v="5"/>
  </r>
  <r>
    <x v="4"/>
    <x v="19"/>
    <s v="Westfield"/>
    <n v="11.5"/>
  </r>
  <r>
    <x v="4"/>
    <x v="19"/>
    <s v="Worcester"/>
    <n v="57.09"/>
  </r>
  <r>
    <x v="4"/>
    <x v="19"/>
    <s v="Worcester"/>
    <n v="24.07"/>
  </r>
  <r>
    <x v="4"/>
    <x v="19"/>
    <s v="Worcester"/>
    <n v="18"/>
  </r>
  <r>
    <x v="4"/>
    <x v="19"/>
    <s v="Worcester"/>
    <n v="11.6"/>
  </r>
  <r>
    <x v="4"/>
    <x v="19"/>
    <s v="Worcester"/>
    <n v="18"/>
  </r>
  <r>
    <x v="4"/>
    <x v="19"/>
    <s v="Boston"/>
    <n v="11.3"/>
  </r>
  <r>
    <x v="4"/>
    <x v="19"/>
    <s v="Gardner"/>
    <n v="16.100000000000001"/>
  </r>
  <r>
    <x v="4"/>
    <x v="19"/>
    <s v="Newburyport"/>
    <n v="4.5"/>
  </r>
  <r>
    <x v="4"/>
    <x v="20"/>
    <s v="Baltimore"/>
    <n v="359"/>
  </r>
  <r>
    <x v="4"/>
    <x v="20"/>
    <s v="Cumberland"/>
    <n v="6.5"/>
  </r>
  <r>
    <x v="4"/>
    <x v="20"/>
    <s v="Frederick"/>
    <n v="9.3000000000000007"/>
  </r>
  <r>
    <x v="4"/>
    <x v="20"/>
    <s v="Frederick"/>
    <n v="5.5"/>
  </r>
  <r>
    <x v="4"/>
    <x v="20"/>
    <s v="Hagerstown"/>
    <n v="13.5"/>
  </r>
  <r>
    <x v="4"/>
    <x v="21"/>
    <s v="Augusta"/>
    <n v="7.4"/>
  </r>
  <r>
    <x v="4"/>
    <x v="21"/>
    <s v="Bangor"/>
    <n v="9.8000000000000007"/>
  </r>
  <r>
    <x v="4"/>
    <x v="21"/>
    <s v="Bangor"/>
    <n v="16.2"/>
  </r>
  <r>
    <x v="4"/>
    <x v="21"/>
    <s v="Bangor"/>
    <n v="37"/>
  </r>
  <r>
    <x v="4"/>
    <x v="21"/>
    <s v="Bangor"/>
    <n v="26"/>
  </r>
  <r>
    <x v="4"/>
    <x v="21"/>
    <s v="Biddeford"/>
    <n v="6.03"/>
  </r>
  <r>
    <x v="4"/>
    <x v="21"/>
    <s v="Calais"/>
    <n v="7"/>
  </r>
  <r>
    <x v="4"/>
    <x v="21"/>
    <s v="Fairfield"/>
    <n v="3.53"/>
  </r>
  <r>
    <x v="4"/>
    <x v="21"/>
    <s v="Fryeburg"/>
    <n v="3"/>
  </r>
  <r>
    <x v="4"/>
    <x v="21"/>
    <s v="Lewiston"/>
    <n v="56.18"/>
  </r>
  <r>
    <x v="4"/>
    <x v="21"/>
    <s v="Norway"/>
    <n v="2.17"/>
  </r>
  <r>
    <x v="4"/>
    <x v="21"/>
    <s v="Portland"/>
    <n v="35.85"/>
  </r>
  <r>
    <x v="4"/>
    <x v="21"/>
    <s v="Portland"/>
    <n v="14.27"/>
  </r>
  <r>
    <x v="4"/>
    <x v="21"/>
    <s v="Rockland"/>
    <n v="17.2"/>
  </r>
  <r>
    <x v="4"/>
    <x v="21"/>
    <s v="Sanford"/>
    <n v="3.47"/>
  </r>
  <r>
    <x v="4"/>
    <x v="21"/>
    <s v="Sanford"/>
    <n v="21.55"/>
  </r>
  <r>
    <x v="4"/>
    <x v="21"/>
    <s v="Skowhegan"/>
    <n v="5.85"/>
  </r>
  <r>
    <x v="4"/>
    <x v="21"/>
    <s v="Skowhegan"/>
    <n v="12"/>
  </r>
  <r>
    <x v="4"/>
    <x v="21"/>
    <s v="Waterville"/>
    <n v="5"/>
  </r>
  <r>
    <x v="4"/>
    <x v="21"/>
    <s v="Westbrook"/>
    <n v="5.87"/>
  </r>
  <r>
    <x v="4"/>
    <x v="22"/>
    <s v="Adrian"/>
    <n v="4"/>
  </r>
  <r>
    <x v="4"/>
    <x v="22"/>
    <s v="Bay City"/>
    <n v="33"/>
  </r>
  <r>
    <x v="4"/>
    <x v="22"/>
    <s v="Detroit"/>
    <n v="101"/>
  </r>
  <r>
    <x v="4"/>
    <x v="22"/>
    <s v="Detroit"/>
    <n v="62"/>
  </r>
  <r>
    <x v="4"/>
    <x v="22"/>
    <s v="Detroit"/>
    <n v="25"/>
  </r>
  <r>
    <x v="4"/>
    <x v="22"/>
    <s v="Detroit"/>
    <n v="54"/>
  </r>
  <r>
    <x v="4"/>
    <x v="22"/>
    <s v="Detroit"/>
    <n v="33"/>
  </r>
  <r>
    <x v="4"/>
    <x v="22"/>
    <s v="Detroit"/>
    <n v="73"/>
  </r>
  <r>
    <x v="4"/>
    <x v="22"/>
    <s v="Detroit"/>
    <n v="17"/>
  </r>
  <r>
    <x v="4"/>
    <x v="22"/>
    <s v="Detroit"/>
    <n v="10.5"/>
  </r>
  <r>
    <x v="4"/>
    <x v="22"/>
    <s v="Detroit"/>
    <n v="17.97"/>
  </r>
  <r>
    <x v="4"/>
    <x v="22"/>
    <s v="Detroit"/>
    <n v="17"/>
  </r>
  <r>
    <x v="4"/>
    <x v="22"/>
    <s v="Detroit"/>
    <n v="60"/>
  </r>
  <r>
    <x v="4"/>
    <x v="22"/>
    <s v="Detroit"/>
    <n v="90"/>
  </r>
  <r>
    <x v="4"/>
    <x v="22"/>
    <s v="Grand Haven"/>
    <n v="2"/>
  </r>
  <r>
    <x v="4"/>
    <x v="22"/>
    <s v="Grand Rapids"/>
    <n v="50"/>
  </r>
  <r>
    <x v="4"/>
    <x v="22"/>
    <s v="Grand Rapids"/>
    <n v="45"/>
  </r>
  <r>
    <x v="4"/>
    <x v="22"/>
    <s v="Grand Rapids"/>
    <n v="1.75"/>
  </r>
  <r>
    <x v="4"/>
    <x v="22"/>
    <s v="Hancock"/>
    <n v="13"/>
  </r>
  <r>
    <x v="4"/>
    <x v="22"/>
    <s v="Kalamazoo"/>
    <n v="50"/>
  </r>
  <r>
    <x v="4"/>
    <x v="22"/>
    <s v="Lansing"/>
    <n v="10.5"/>
  </r>
  <r>
    <x v="4"/>
    <x v="22"/>
    <s v="Manistee"/>
    <n v="14"/>
  </r>
  <r>
    <x v="4"/>
    <x v="22"/>
    <s v="Marquette"/>
    <n v="6"/>
  </r>
  <r>
    <x v="4"/>
    <x v="22"/>
    <s v="Menominee"/>
    <n v="6.5"/>
  </r>
  <r>
    <x v="4"/>
    <x v="22"/>
    <s v="Mount Clemens"/>
    <n v="6"/>
  </r>
  <r>
    <x v="4"/>
    <x v="22"/>
    <s v="Muskegon"/>
    <n v="15"/>
  </r>
  <r>
    <x v="4"/>
    <x v="22"/>
    <s v="Owosso"/>
    <n v="5.2"/>
  </r>
  <r>
    <x v="4"/>
    <x v="22"/>
    <s v="Port Huron"/>
    <n v="10.5"/>
  </r>
  <r>
    <x v="4"/>
    <x v="22"/>
    <s v="St. Joseph"/>
    <n v="8"/>
  </r>
  <r>
    <x v="4"/>
    <x v="22"/>
    <s v="Negaunee"/>
    <n v="4.5"/>
  </r>
  <r>
    <x v="4"/>
    <x v="23"/>
    <s v="Anoka"/>
    <n v="3"/>
  </r>
  <r>
    <x v="4"/>
    <x v="23"/>
    <s v="Duluth"/>
    <n v="73"/>
  </r>
  <r>
    <x v="4"/>
    <x v="23"/>
    <s v="Duluth"/>
    <n v="3.1"/>
  </r>
  <r>
    <x v="4"/>
    <x v="23"/>
    <s v="Duluth"/>
    <n v="3.5"/>
  </r>
  <r>
    <x v="4"/>
    <x v="23"/>
    <s v="Duluth"/>
    <n v="6"/>
  </r>
  <r>
    <x v="4"/>
    <x v="23"/>
    <s v="Minneapolis and St. Paul"/>
    <n v="230"/>
  </r>
  <r>
    <x v="4"/>
    <x v="23"/>
    <s v="Minneapolis and St. Paul"/>
    <n v="23.606000000000002"/>
  </r>
  <r>
    <x v="4"/>
    <x v="23"/>
    <s v="St. Cloud"/>
    <n v="7.33"/>
  </r>
  <r>
    <x v="4"/>
    <x v="23"/>
    <s v="Winona"/>
    <n v="4"/>
  </r>
  <r>
    <x v="4"/>
    <x v="24"/>
    <s v="Biloxi"/>
    <n v="5"/>
  </r>
  <r>
    <x v="4"/>
    <x v="24"/>
    <s v="Jackson"/>
    <n v="6"/>
  </r>
  <r>
    <x v="4"/>
    <x v="24"/>
    <s v="Meridian"/>
    <n v="6"/>
  </r>
  <r>
    <x v="4"/>
    <x v="24"/>
    <s v="Natchez"/>
    <n v="4"/>
  </r>
  <r>
    <x v="4"/>
    <x v="24"/>
    <s v="Vicksburg"/>
    <n v="9"/>
  </r>
  <r>
    <x v="4"/>
    <x v="25"/>
    <s v="Carrollton"/>
    <n v="2"/>
  </r>
  <r>
    <x v="4"/>
    <x v="25"/>
    <s v="Cape Girardeau"/>
    <n v="2.5"/>
  </r>
  <r>
    <x v="4"/>
    <x v="25"/>
    <s v="Chillicothe"/>
    <n v="4.5"/>
  </r>
  <r>
    <x v="4"/>
    <x v="25"/>
    <s v="Clinton"/>
    <n v="3"/>
  </r>
  <r>
    <x v="4"/>
    <x v="25"/>
    <s v="Hannibal"/>
    <n v="4.5"/>
  </r>
  <r>
    <x v="4"/>
    <x v="25"/>
    <s v="Kansas City"/>
    <n v="142"/>
  </r>
  <r>
    <x v="4"/>
    <x v="25"/>
    <s v="Kansas City"/>
    <n v="25"/>
  </r>
  <r>
    <x v="4"/>
    <x v="25"/>
    <s v="Kansas City"/>
    <n v="6"/>
  </r>
  <r>
    <x v="4"/>
    <x v="25"/>
    <s v="Lexington"/>
    <n v="3"/>
  </r>
  <r>
    <x v="4"/>
    <x v="25"/>
    <s v="St. Joseph"/>
    <n v="40"/>
  </r>
  <r>
    <x v="4"/>
    <x v="25"/>
    <s v="St. Louis"/>
    <n v="6.65"/>
  </r>
  <r>
    <x v="4"/>
    <x v="25"/>
    <s v="St. Louis"/>
    <n v="34.479999999999997"/>
  </r>
  <r>
    <x v="4"/>
    <x v="25"/>
    <s v="St. Louis"/>
    <n v="16.36"/>
  </r>
  <r>
    <x v="4"/>
    <x v="25"/>
    <s v="St. Louis"/>
    <n v="5.1100000000000003"/>
  </r>
  <r>
    <x v="4"/>
    <x v="25"/>
    <s v="St. Louis"/>
    <n v="6.75"/>
  </r>
  <r>
    <x v="4"/>
    <x v="25"/>
    <s v="St. Louis"/>
    <n v="6.79"/>
  </r>
  <r>
    <x v="4"/>
    <x v="25"/>
    <s v="St. Louis"/>
    <n v="60"/>
  </r>
  <r>
    <x v="4"/>
    <x v="25"/>
    <s v="St. Louis"/>
    <n v="10.56"/>
  </r>
  <r>
    <x v="4"/>
    <x v="25"/>
    <s v="St. Louis"/>
    <n v="26"/>
  </r>
  <r>
    <x v="4"/>
    <x v="25"/>
    <s v="St. Louis"/>
    <n v="9.6"/>
  </r>
  <r>
    <x v="4"/>
    <x v="25"/>
    <s v="St. Louis"/>
    <n v="14.62"/>
  </r>
  <r>
    <x v="4"/>
    <x v="25"/>
    <s v="St. Louis"/>
    <n v="21.68"/>
  </r>
  <r>
    <x v="4"/>
    <x v="25"/>
    <s v="St. Louis"/>
    <n v="3"/>
  </r>
  <r>
    <x v="4"/>
    <x v="25"/>
    <s v="St. Louis"/>
    <n v="36.07"/>
  </r>
  <r>
    <x v="4"/>
    <x v="25"/>
    <s v="St. Louis"/>
    <n v="75.5"/>
  </r>
  <r>
    <x v="4"/>
    <x v="25"/>
    <s v="St. Louis"/>
    <n v="2"/>
  </r>
  <r>
    <x v="4"/>
    <x v="25"/>
    <s v="St. Louis"/>
    <n v="2"/>
  </r>
  <r>
    <x v="4"/>
    <x v="25"/>
    <s v="St. Louis"/>
    <n v="13.42"/>
  </r>
  <r>
    <x v="4"/>
    <x v="25"/>
    <s v="St. Louis"/>
    <n v="11.08"/>
  </r>
  <r>
    <x v="4"/>
    <x v="25"/>
    <s v="Sedalia"/>
    <n v="29"/>
  </r>
  <r>
    <x v="4"/>
    <x v="25"/>
    <s v="Springfield"/>
    <n v="20.8"/>
  </r>
  <r>
    <x v="4"/>
    <x v="25"/>
    <s v="Webb City"/>
    <n v="41"/>
  </r>
  <r>
    <x v="4"/>
    <x v="26"/>
    <s v="Bozeman"/>
    <n v="4"/>
  </r>
  <r>
    <x v="4"/>
    <x v="26"/>
    <s v="Butte"/>
    <n v="24"/>
  </r>
  <r>
    <x v="4"/>
    <x v="26"/>
    <s v="Great Falls"/>
    <n v="8.66"/>
  </r>
  <r>
    <x v="4"/>
    <x v="26"/>
    <s v="Helena"/>
    <n v="24"/>
  </r>
  <r>
    <x v="4"/>
    <x v="49"/>
    <s v="St. John's"/>
    <n v="12"/>
  </r>
  <r>
    <x v="4"/>
    <x v="27"/>
    <s v="Asheville"/>
    <n v="7"/>
  </r>
  <r>
    <x v="4"/>
    <x v="27"/>
    <s v="Asheville"/>
    <n v="3"/>
  </r>
  <r>
    <x v="4"/>
    <x v="27"/>
    <s v="Asheville"/>
    <n v="4"/>
  </r>
  <r>
    <x v="4"/>
    <x v="27"/>
    <s v="Asheville"/>
    <n v="8"/>
  </r>
  <r>
    <x v="4"/>
    <x v="27"/>
    <s v="Charlotte"/>
    <n v="5.5"/>
  </r>
  <r>
    <x v="4"/>
    <x v="27"/>
    <s v="Hendersonville"/>
    <n v="1.5"/>
  </r>
  <r>
    <x v="4"/>
    <x v="27"/>
    <s v="Raleigh"/>
    <n v="4.5"/>
  </r>
  <r>
    <x v="4"/>
    <x v="27"/>
    <s v="Wilmington"/>
    <n v="6"/>
  </r>
  <r>
    <x v="4"/>
    <x v="27"/>
    <s v="Winston-Salem"/>
    <n v="9.1"/>
  </r>
  <r>
    <x v="4"/>
    <x v="28"/>
    <s v="Chester"/>
    <n v="8"/>
  </r>
  <r>
    <x v="4"/>
    <x v="28"/>
    <s v="Concord"/>
    <n v="12.5"/>
  </r>
  <r>
    <x v="4"/>
    <x v="28"/>
    <s v="Dover"/>
    <n v="7.5"/>
  </r>
  <r>
    <x v="4"/>
    <x v="28"/>
    <s v="Exeter"/>
    <n v="15.45"/>
  </r>
  <r>
    <x v="4"/>
    <x v="28"/>
    <s v="Laconia"/>
    <n v="8.8699999999999992"/>
  </r>
  <r>
    <x v="4"/>
    <x v="28"/>
    <s v="Manchester"/>
    <n v="28"/>
  </r>
  <r>
    <x v="4"/>
    <x v="28"/>
    <s v="Nashua"/>
    <n v="15.36"/>
  </r>
  <r>
    <x v="4"/>
    <x v="28"/>
    <s v="Portsmouth"/>
    <n v="15.65"/>
  </r>
  <r>
    <x v="4"/>
    <x v="29"/>
    <s v="Asbury Park"/>
    <n v="26.5"/>
  </r>
  <r>
    <x v="4"/>
    <x v="29"/>
    <s v="Atlantic City"/>
    <n v="17"/>
  </r>
  <r>
    <x v="4"/>
    <x v="29"/>
    <s v="Bridgeton"/>
    <n v="23"/>
  </r>
  <r>
    <x v="4"/>
    <x v="29"/>
    <s v="Brigantine Beach"/>
    <n v="9"/>
  </r>
  <r>
    <x v="4"/>
    <x v="29"/>
    <s v="Burlington"/>
    <n v="7.15"/>
  </r>
  <r>
    <x v="4"/>
    <x v="29"/>
    <s v="Camden"/>
    <n v="17.97"/>
  </r>
  <r>
    <x v="4"/>
    <x v="29"/>
    <s v="Camden"/>
    <n v="30"/>
  </r>
  <r>
    <x v="4"/>
    <x v="29"/>
    <s v="Camden"/>
    <n v="23.1"/>
  </r>
  <r>
    <x v="4"/>
    <x v="29"/>
    <s v="Camden"/>
    <n v="1"/>
  </r>
  <r>
    <x v="4"/>
    <x v="29"/>
    <s v="Cape May"/>
    <n v="10.8"/>
  </r>
  <r>
    <x v="4"/>
    <x v="29"/>
    <s v="Hackensack"/>
    <n v="12"/>
  </r>
  <r>
    <x v="4"/>
    <x v="29"/>
    <s v="Hoboken"/>
    <n v="154"/>
  </r>
  <r>
    <x v="4"/>
    <x v="29"/>
    <s v="Jersey City"/>
    <n v="235"/>
  </r>
  <r>
    <x v="4"/>
    <x v="29"/>
    <s v="Keyport"/>
    <n v="3.5"/>
  </r>
  <r>
    <x v="4"/>
    <x v="29"/>
    <s v="Long Branch"/>
    <n v="5.37"/>
  </r>
  <r>
    <x v="4"/>
    <x v="29"/>
    <s v="Millville"/>
    <n v="3.64"/>
  </r>
  <r>
    <x v="4"/>
    <x v="29"/>
    <s v="Mount Holly"/>
    <n v="1.25"/>
  </r>
  <r>
    <x v="4"/>
    <x v="29"/>
    <s v="New Brunswick"/>
    <n v="52"/>
  </r>
  <r>
    <x v="4"/>
    <x v="29"/>
    <s v="New Brunswick"/>
    <n v="32.869999999999997"/>
  </r>
  <r>
    <x v="4"/>
    <x v="29"/>
    <s v="New Brunswick"/>
    <n v="14"/>
  </r>
  <r>
    <x v="4"/>
    <x v="29"/>
    <s v="Ocean City"/>
    <n v="7"/>
  </r>
  <r>
    <x v="4"/>
    <x v="29"/>
    <s v="Orange"/>
    <n v="10"/>
  </r>
  <r>
    <x v="4"/>
    <x v="29"/>
    <s v="Orange"/>
    <n v="1.5"/>
  </r>
  <r>
    <x v="4"/>
    <x v="29"/>
    <s v="Orange"/>
    <n v="5.4"/>
  </r>
  <r>
    <x v="4"/>
    <x v="29"/>
    <s v="Phillipsburg"/>
    <n v="3.62"/>
  </r>
  <r>
    <x v="4"/>
    <x v="29"/>
    <s v="Point Pleasant"/>
    <n v="4"/>
  </r>
  <r>
    <x v="4"/>
    <x v="29"/>
    <s v="Red Bank"/>
    <n v="20"/>
  </r>
  <r>
    <x v="4"/>
    <x v="29"/>
    <s v="Rutherford"/>
    <n v="16"/>
  </r>
  <r>
    <x v="4"/>
    <x v="29"/>
    <s v="Trenton"/>
    <n v="40"/>
  </r>
  <r>
    <x v="4"/>
    <x v="29"/>
    <s v="Woodbridge"/>
    <n v="4.7"/>
  </r>
  <r>
    <x v="4"/>
    <x v="29"/>
    <s v="New Brunswick"/>
    <n v="6"/>
  </r>
  <r>
    <x v="4"/>
    <x v="30"/>
    <s v="Halifax"/>
    <n v="11.92"/>
  </r>
  <r>
    <x v="4"/>
    <x v="30"/>
    <s v="Yarmouth"/>
    <n v="2"/>
  </r>
  <r>
    <x v="4"/>
    <x v="31"/>
    <s v="Albany"/>
    <n v="77"/>
  </r>
  <r>
    <x v="4"/>
    <x v="31"/>
    <s v="Amsterdam"/>
    <n v="4.7"/>
  </r>
  <r>
    <x v="4"/>
    <x v="31"/>
    <s v="Auburn"/>
    <n v="12.9"/>
  </r>
  <r>
    <x v="4"/>
    <x v="31"/>
    <s v="Auburn"/>
    <n v="1"/>
  </r>
  <r>
    <x v="4"/>
    <x v="31"/>
    <s v="Babylon"/>
    <n v="1.57"/>
  </r>
  <r>
    <x v="4"/>
    <x v="31"/>
    <s v="Ballston Spa"/>
    <n v="9.5"/>
  </r>
  <r>
    <x v="4"/>
    <x v="31"/>
    <s v="Binghamton"/>
    <n v="36.25"/>
  </r>
  <r>
    <x v="4"/>
    <x v="31"/>
    <s v="Brooklyn"/>
    <n v="522.89"/>
  </r>
  <r>
    <x v="4"/>
    <x v="31"/>
    <s v="Brooklyn"/>
    <n v="522.89"/>
  </r>
  <r>
    <x v="4"/>
    <x v="31"/>
    <s v="Brooklyn"/>
    <n v="205.65"/>
  </r>
  <r>
    <x v="4"/>
    <x v="31"/>
    <s v="Brooklyn"/>
    <n v="47.22"/>
  </r>
  <r>
    <x v="4"/>
    <x v="31"/>
    <s v="Brooklyn"/>
    <n v="136.9"/>
  </r>
  <r>
    <x v="4"/>
    <x v="31"/>
    <s v="Brooklyn"/>
    <n v="87.73"/>
  </r>
  <r>
    <x v="4"/>
    <x v="31"/>
    <s v="Brooklyn"/>
    <n v="12.27"/>
  </r>
  <r>
    <x v="4"/>
    <x v="31"/>
    <s v="Brooklyn"/>
    <n v="26.38"/>
  </r>
  <r>
    <x v="4"/>
    <x v="31"/>
    <s v="Brooklyn"/>
    <n v="20.85"/>
  </r>
  <r>
    <x v="4"/>
    <x v="31"/>
    <s v="Brooklyn"/>
    <n v="2.5"/>
  </r>
  <r>
    <x v="4"/>
    <x v="31"/>
    <s v="Brooklyn"/>
    <n v="35"/>
  </r>
  <r>
    <x v="4"/>
    <x v="31"/>
    <s v="Brooklyn"/>
    <n v="24.8"/>
  </r>
  <r>
    <x v="4"/>
    <x v="31"/>
    <s v="Buffalo"/>
    <n v="171.76"/>
  </r>
  <r>
    <x v="4"/>
    <x v="31"/>
    <s v="Buffalo"/>
    <n v="97.41"/>
  </r>
  <r>
    <x v="4"/>
    <x v="31"/>
    <s v="Buffalo"/>
    <n v="23.24"/>
  </r>
  <r>
    <x v="4"/>
    <x v="31"/>
    <s v="Buffalo"/>
    <n v="30"/>
  </r>
  <r>
    <x v="4"/>
    <x v="31"/>
    <s v="Buffalo"/>
    <n v="15.23"/>
  </r>
  <r>
    <x v="4"/>
    <x v="31"/>
    <s v="Buffalo"/>
    <n v="40.4"/>
  </r>
  <r>
    <x v="4"/>
    <x v="31"/>
    <s v="Buffalo"/>
    <n v="16"/>
  </r>
  <r>
    <x v="4"/>
    <x v="31"/>
    <s v="Buffalo"/>
    <n v="17.03"/>
  </r>
  <r>
    <x v="4"/>
    <x v="31"/>
    <s v="Buffalo"/>
    <n v="1.75"/>
  </r>
  <r>
    <x v="4"/>
    <x v="31"/>
    <s v="Buffalo"/>
    <n v="4.8099999999999996"/>
  </r>
  <r>
    <x v="4"/>
    <x v="31"/>
    <s v="Buffalo"/>
    <n v="21.33"/>
  </r>
  <r>
    <x v="4"/>
    <x v="31"/>
    <s v="Canandaigua"/>
    <n v="3"/>
  </r>
  <r>
    <x v="4"/>
    <x v="31"/>
    <s v="City Island"/>
    <n v="1.5"/>
  </r>
  <r>
    <x v="4"/>
    <x v="31"/>
    <s v="Cohoes"/>
    <n v="6.35"/>
  </r>
  <r>
    <x v="4"/>
    <x v="31"/>
    <s v="Corning"/>
    <n v="5.9"/>
  </r>
  <r>
    <x v="4"/>
    <x v="31"/>
    <s v="Cortland"/>
    <n v="10.5"/>
  </r>
  <r>
    <x v="4"/>
    <x v="31"/>
    <s v="Deerfield"/>
    <n v="1.8"/>
  </r>
  <r>
    <x v="4"/>
    <x v="31"/>
    <s v="Elmira"/>
    <n v="17.149999999999999"/>
  </r>
  <r>
    <x v="4"/>
    <x v="31"/>
    <s v="Elmira"/>
    <n v="9.75"/>
  </r>
  <r>
    <x v="4"/>
    <x v="31"/>
    <s v="Elmira"/>
    <n v="16.899999999999999"/>
  </r>
  <r>
    <x v="4"/>
    <x v="31"/>
    <s v="Fishkill"/>
    <n v="7.25"/>
  </r>
  <r>
    <x v="4"/>
    <x v="31"/>
    <s v="Fishkill"/>
    <n v="4"/>
  </r>
  <r>
    <x v="4"/>
    <x v="31"/>
    <s v="Fredonia"/>
    <n v="3.7"/>
  </r>
  <r>
    <x v="4"/>
    <x v="31"/>
    <s v="Fulton"/>
    <n v="1.04"/>
  </r>
  <r>
    <x v="4"/>
    <x v="31"/>
    <s v="Gardenville"/>
    <n v="4.66"/>
  </r>
  <r>
    <x v="4"/>
    <x v="31"/>
    <s v="Geneva"/>
    <n v="17.75"/>
  </r>
  <r>
    <x v="4"/>
    <x v="31"/>
    <s v="Glens Falls"/>
    <n v="15"/>
  </r>
  <r>
    <x v="4"/>
    <x v="31"/>
    <s v="Gloversville"/>
    <n v="56.72"/>
  </r>
  <r>
    <x v="4"/>
    <x v="31"/>
    <s v="Gloversville"/>
    <n v="25.33"/>
  </r>
  <r>
    <x v="4"/>
    <x v="31"/>
    <s v="Hamburg"/>
    <n v="2.4900000000000002"/>
  </r>
  <r>
    <x v="4"/>
    <x v="31"/>
    <s v="Honeoye Falls"/>
    <n v="6"/>
  </r>
  <r>
    <x v="4"/>
    <x v="31"/>
    <s v="Hoosick Falls"/>
    <n v="8"/>
  </r>
  <r>
    <x v="4"/>
    <x v="31"/>
    <s v="Hornellsville"/>
    <n v="5.0599999999999996"/>
  </r>
  <r>
    <x v="4"/>
    <x v="31"/>
    <s v="Hornellsville"/>
    <n v="4.33"/>
  </r>
  <r>
    <x v="4"/>
    <x v="31"/>
    <s v="Hudson"/>
    <n v="19"/>
  </r>
  <r>
    <x v="4"/>
    <x v="31"/>
    <s v="Huntington"/>
    <n v="3.2"/>
  </r>
  <r>
    <x v="4"/>
    <x v="31"/>
    <s v="Ithaca"/>
    <n v="7.58"/>
  </r>
  <r>
    <x v="4"/>
    <x v="31"/>
    <s v="Jamestown"/>
    <n v="19.100000000000001"/>
  </r>
  <r>
    <x v="4"/>
    <x v="31"/>
    <s v="Kingston"/>
    <n v="4.21"/>
  </r>
  <r>
    <x v="4"/>
    <x v="31"/>
    <s v="Kingston"/>
    <n v="6"/>
  </r>
  <r>
    <x v="4"/>
    <x v="31"/>
    <s v="Larchmont"/>
    <n v="1.5"/>
  </r>
  <r>
    <x v="4"/>
    <x v="31"/>
    <s v="Middletown"/>
    <n v="12.84"/>
  </r>
  <r>
    <x v="4"/>
    <x v="31"/>
    <s v="Mohawk"/>
    <n v="6"/>
  </r>
  <r>
    <x v="4"/>
    <x v="31"/>
    <s v="Newburgh"/>
    <n v="16.5"/>
  </r>
  <r>
    <x v="4"/>
    <x v="31"/>
    <s v="New Paltz"/>
    <n v="9.15"/>
  </r>
  <r>
    <x v="4"/>
    <x v="31"/>
    <s v="New York"/>
    <n v="17.13"/>
  </r>
  <r>
    <x v="4"/>
    <x v="31"/>
    <s v="New York"/>
    <n v="14"/>
  </r>
  <r>
    <x v="4"/>
    <x v="31"/>
    <s v="New York"/>
    <n v="20.48"/>
  </r>
  <r>
    <x v="4"/>
    <x v="31"/>
    <s v="New York"/>
    <n v="9.3130000000000006"/>
  </r>
  <r>
    <x v="4"/>
    <x v="31"/>
    <s v="New York"/>
    <n v="2"/>
  </r>
  <r>
    <x v="4"/>
    <x v="31"/>
    <s v="New York"/>
    <n v="109.59"/>
  </r>
  <r>
    <x v="4"/>
    <x v="31"/>
    <s v="New York"/>
    <n v="194.77"/>
  </r>
  <r>
    <x v="4"/>
    <x v="31"/>
    <s v="New York"/>
    <n v="7"/>
  </r>
  <r>
    <x v="4"/>
    <x v="31"/>
    <s v="New York"/>
    <n v="29.375"/>
  </r>
  <r>
    <x v="4"/>
    <x v="31"/>
    <s v="New York"/>
    <n v="5.6"/>
  </r>
  <r>
    <x v="4"/>
    <x v="31"/>
    <s v="New York"/>
    <n v="7.72"/>
  </r>
  <r>
    <x v="4"/>
    <x v="31"/>
    <s v="New York"/>
    <n v="59.86"/>
  </r>
  <r>
    <x v="4"/>
    <x v="31"/>
    <s v="New York"/>
    <n v="33.72"/>
  </r>
  <r>
    <x v="4"/>
    <x v="31"/>
    <s v="Niagara Falls"/>
    <n v="14"/>
  </r>
  <r>
    <x v="4"/>
    <x v="31"/>
    <s v="Ogdensburg"/>
    <n v="10"/>
  </r>
  <r>
    <x v="4"/>
    <x v="31"/>
    <s v="Oneida"/>
    <n v="1.5"/>
  </r>
  <r>
    <x v="4"/>
    <x v="31"/>
    <s v="Oneonta"/>
    <n v="7.75"/>
  </r>
  <r>
    <x v="4"/>
    <x v="31"/>
    <s v="Oswego"/>
    <n v="11.5"/>
  </r>
  <r>
    <x v="4"/>
    <x v="31"/>
    <s v="Peekskill"/>
    <n v="6"/>
  </r>
  <r>
    <x v="4"/>
    <x v="31"/>
    <s v="Penn Yan"/>
    <n v="9.25"/>
  </r>
  <r>
    <x v="4"/>
    <x v="31"/>
    <s v="Plattsburgh"/>
    <n v="6.5"/>
  </r>
  <r>
    <x v="4"/>
    <x v="31"/>
    <s v="Port Chester"/>
    <n v="8.25"/>
  </r>
  <r>
    <x v="4"/>
    <x v="31"/>
    <s v="Port Jervis"/>
    <n v="4.4000000000000004"/>
  </r>
  <r>
    <x v="4"/>
    <x v="31"/>
    <s v="Poughkeepsie"/>
    <n v="17.329999999999998"/>
  </r>
  <r>
    <x v="4"/>
    <x v="31"/>
    <s v="Rochester"/>
    <n v="104.66"/>
  </r>
  <r>
    <x v="4"/>
    <x v="31"/>
    <s v="Rochester"/>
    <n v="15.42"/>
  </r>
  <r>
    <x v="4"/>
    <x v="31"/>
    <s v="Rochester"/>
    <n v="7.75"/>
  </r>
  <r>
    <x v="4"/>
    <x v="31"/>
    <s v="Rochester"/>
    <n v="4.5"/>
  </r>
  <r>
    <x v="4"/>
    <x v="31"/>
    <s v="Rochester"/>
    <n v="38"/>
  </r>
  <r>
    <x v="4"/>
    <x v="31"/>
    <s v="Rockaway"/>
    <n v="1.1399999999999999"/>
  </r>
  <r>
    <x v="4"/>
    <x v="31"/>
    <s v="Saratoga"/>
    <n v="14.85"/>
  </r>
  <r>
    <x v="4"/>
    <x v="31"/>
    <s v="Schenectady"/>
    <n v="7.5"/>
  </r>
  <r>
    <x v="4"/>
    <x v="31"/>
    <s v="Sing Sing"/>
    <n v="2.6"/>
  </r>
  <r>
    <x v="4"/>
    <x v="31"/>
    <s v="Staten Island"/>
    <n v="31"/>
  </r>
  <r>
    <x v="4"/>
    <x v="31"/>
    <s v="Staten Island"/>
    <n v="28.6"/>
  </r>
  <r>
    <x v="4"/>
    <x v="31"/>
    <s v="Stillwater"/>
    <n v="13.35"/>
  </r>
  <r>
    <x v="4"/>
    <x v="31"/>
    <s v="Syracuse"/>
    <n v="63.17"/>
  </r>
  <r>
    <x v="4"/>
    <x v="31"/>
    <s v="Syracuse"/>
    <n v="14.31"/>
  </r>
  <r>
    <x v="4"/>
    <x v="31"/>
    <s v="Syracuse"/>
    <n v="18.32"/>
  </r>
  <r>
    <x v="4"/>
    <x v="31"/>
    <s v="Syracuse"/>
    <n v="27"/>
  </r>
  <r>
    <x v="4"/>
    <x v="31"/>
    <s v="Troy"/>
    <n v="10"/>
  </r>
  <r>
    <x v="4"/>
    <x v="31"/>
    <s v="Watertown"/>
    <n v="10.47"/>
  </r>
  <r>
    <x v="4"/>
    <x v="31"/>
    <s v="Waverly"/>
    <n v="9"/>
  </r>
  <r>
    <x v="4"/>
    <x v="31"/>
    <s v="Westfield"/>
    <n v="5.5"/>
  </r>
  <r>
    <x v="4"/>
    <x v="31"/>
    <s v="White Plains"/>
    <n v="18.2"/>
  </r>
  <r>
    <x v="4"/>
    <x v="31"/>
    <s v="Williamsville"/>
    <n v="5.25"/>
  </r>
  <r>
    <x v="4"/>
    <x v="31"/>
    <s v="Yonkers"/>
    <n v="19.07"/>
  </r>
  <r>
    <x v="4"/>
    <x v="31"/>
    <s v="City Island"/>
    <n v="2"/>
  </r>
  <r>
    <x v="4"/>
    <x v="31"/>
    <s v="Lewiston"/>
    <n v="8.6999999999999993"/>
  </r>
  <r>
    <x v="4"/>
    <x v="31"/>
    <s v="Long Island City"/>
    <n v="65.22"/>
  </r>
  <r>
    <x v="4"/>
    <x v="31"/>
    <s v="Buffalo"/>
    <n v="28"/>
  </r>
  <r>
    <x v="4"/>
    <x v="31"/>
    <s v="Greenwich"/>
    <n v="21"/>
  </r>
  <r>
    <x v="4"/>
    <x v="31"/>
    <s v="Utica"/>
    <n v="3.08"/>
  </r>
  <r>
    <x v="4"/>
    <x v="31"/>
    <s v="Olean"/>
    <n v="13.33"/>
  </r>
  <r>
    <x v="4"/>
    <x v="31"/>
    <s v="Utica"/>
    <n v="27.23"/>
  </r>
  <r>
    <x v="4"/>
    <x v="32"/>
    <s v="Beatrice"/>
    <n v="7.5"/>
  </r>
  <r>
    <x v="4"/>
    <x v="32"/>
    <s v="Fremont"/>
    <n v="6.5"/>
  </r>
  <r>
    <x v="4"/>
    <x v="32"/>
    <s v="Grand Island"/>
    <n v="7"/>
  </r>
  <r>
    <x v="4"/>
    <x v="32"/>
    <s v="Lincoln"/>
    <n v="55"/>
  </r>
  <r>
    <x v="4"/>
    <x v="32"/>
    <s v="Nebraska City"/>
    <n v="7"/>
  </r>
  <r>
    <x v="4"/>
    <x v="32"/>
    <s v="Omaha"/>
    <n v="80"/>
  </r>
  <r>
    <x v="4"/>
    <x v="32"/>
    <s v="Omaha"/>
    <n v="1.5"/>
  </r>
  <r>
    <x v="4"/>
    <x v="33"/>
    <s v="Akron"/>
    <n v="56"/>
  </r>
  <r>
    <x v="4"/>
    <x v="33"/>
    <s v="Akron"/>
    <n v="27"/>
  </r>
  <r>
    <x v="4"/>
    <x v="33"/>
    <s v="Alliance"/>
    <n v="6"/>
  </r>
  <r>
    <x v="4"/>
    <x v="33"/>
    <s v="Ashtabula"/>
    <n v="5"/>
  </r>
  <r>
    <x v="4"/>
    <x v="33"/>
    <s v="Ashtabula"/>
    <n v="7"/>
  </r>
  <r>
    <x v="4"/>
    <x v="33"/>
    <s v="Canal Dover"/>
    <n v="5"/>
  </r>
  <r>
    <x v="4"/>
    <x v="33"/>
    <s v="Canton"/>
    <n v="25"/>
  </r>
  <r>
    <x v="4"/>
    <x v="33"/>
    <s v="Chillicothe"/>
    <n v="6.25"/>
  </r>
  <r>
    <x v="4"/>
    <x v="33"/>
    <s v="Cincinnati"/>
    <n v="56"/>
  </r>
  <r>
    <x v="4"/>
    <x v="33"/>
    <s v="Cincinnati"/>
    <n v="210"/>
  </r>
  <r>
    <x v="4"/>
    <x v="33"/>
    <s v="Cincinnati"/>
    <n v="25"/>
  </r>
  <r>
    <x v="4"/>
    <x v="33"/>
    <s v="Cincinnati"/>
    <n v="41.5"/>
  </r>
  <r>
    <x v="4"/>
    <x v="33"/>
    <s v="Cincinnati"/>
    <n v="151"/>
  </r>
  <r>
    <x v="4"/>
    <x v="33"/>
    <s v="Cleveland"/>
    <n v="69"/>
  </r>
  <r>
    <x v="4"/>
    <x v="33"/>
    <s v="Cleveland"/>
    <n v="15.2"/>
  </r>
  <r>
    <x v="4"/>
    <x v="33"/>
    <s v="Cleveland"/>
    <n v="19.5"/>
  </r>
  <r>
    <x v="4"/>
    <x v="33"/>
    <s v="Cleveland"/>
    <n v="84"/>
  </r>
  <r>
    <x v="4"/>
    <x v="33"/>
    <s v="Cleveland"/>
    <n v="1"/>
  </r>
  <r>
    <x v="4"/>
    <x v="33"/>
    <s v="Cleveland"/>
    <n v="38.26"/>
  </r>
  <r>
    <x v="4"/>
    <x v="33"/>
    <s v="Cleveland"/>
    <n v="22"/>
  </r>
  <r>
    <x v="4"/>
    <x v="33"/>
    <s v="Cleveland"/>
    <n v="60"/>
  </r>
  <r>
    <x v="4"/>
    <x v="33"/>
    <s v="Columbus"/>
    <n v="98"/>
  </r>
  <r>
    <x v="4"/>
    <x v="33"/>
    <s v="Columbus"/>
    <n v="6"/>
  </r>
  <r>
    <x v="4"/>
    <x v="33"/>
    <s v="Columbus"/>
    <n v="5"/>
  </r>
  <r>
    <x v="4"/>
    <x v="33"/>
    <s v="Dayton"/>
    <n v="32"/>
  </r>
  <r>
    <x v="4"/>
    <x v="33"/>
    <s v="Dayton"/>
    <n v="22"/>
  </r>
  <r>
    <x v="4"/>
    <x v="33"/>
    <s v="Dayton"/>
    <n v="26"/>
  </r>
  <r>
    <x v="4"/>
    <x v="33"/>
    <s v="Dayton"/>
    <n v="8"/>
  </r>
  <r>
    <x v="4"/>
    <x v="33"/>
    <s v="Dayton"/>
    <n v="35"/>
  </r>
  <r>
    <x v="4"/>
    <x v="33"/>
    <s v="Defiance"/>
    <n v="4"/>
  </r>
  <r>
    <x v="4"/>
    <x v="33"/>
    <s v="Delaware"/>
    <n v="7.5"/>
  </r>
  <r>
    <x v="4"/>
    <x v="33"/>
    <s v="Dennison"/>
    <n v="2"/>
  </r>
  <r>
    <x v="4"/>
    <x v="33"/>
    <s v="East Liverpool"/>
    <n v="12"/>
  </r>
  <r>
    <x v="4"/>
    <x v="33"/>
    <s v="Findlay"/>
    <n v="14"/>
  </r>
  <r>
    <x v="4"/>
    <x v="33"/>
    <s v="Findlay"/>
    <n v="40"/>
  </r>
  <r>
    <x v="4"/>
    <x v="33"/>
    <s v="Fremont"/>
    <n v="1.5"/>
  </r>
  <r>
    <x v="4"/>
    <x v="33"/>
    <s v="Fremont"/>
    <n v="61.62"/>
  </r>
  <r>
    <x v="4"/>
    <x v="33"/>
    <s v="Galion"/>
    <n v="12.4"/>
  </r>
  <r>
    <x v="4"/>
    <x v="33"/>
    <s v="Hamilton"/>
    <n v="52.5"/>
  </r>
  <r>
    <x v="4"/>
    <x v="33"/>
    <s v="Hamilton"/>
    <n v="9.5"/>
  </r>
  <r>
    <x v="4"/>
    <x v="33"/>
    <s v="Ironton"/>
    <n v="7.5"/>
  </r>
  <r>
    <x v="4"/>
    <x v="33"/>
    <s v="Lancaster"/>
    <n v="3.52"/>
  </r>
  <r>
    <x v="4"/>
    <x v="33"/>
    <s v="Lima"/>
    <n v="11.5"/>
  </r>
  <r>
    <x v="4"/>
    <x v="33"/>
    <s v="Lorain"/>
    <n v="11.6"/>
  </r>
  <r>
    <x v="4"/>
    <x v="33"/>
    <s v="Mansfield"/>
    <n v="8.3000000000000007"/>
  </r>
  <r>
    <x v="4"/>
    <x v="33"/>
    <s v="Marietta"/>
    <n v="7.5"/>
  </r>
  <r>
    <x v="4"/>
    <x v="33"/>
    <s v="Marion"/>
    <n v="4"/>
  </r>
  <r>
    <x v="4"/>
    <x v="33"/>
    <s v="Mount Vernon"/>
    <n v="4"/>
  </r>
  <r>
    <x v="4"/>
    <x v="33"/>
    <s v="Newark"/>
    <n v="13"/>
  </r>
  <r>
    <x v="4"/>
    <x v="33"/>
    <s v="New Philadelphia"/>
    <n v="10"/>
  </r>
  <r>
    <x v="4"/>
    <x v="33"/>
    <s v="Niles"/>
    <n v="4.75"/>
  </r>
  <r>
    <x v="4"/>
    <x v="33"/>
    <s v="Piqua"/>
    <n v="16"/>
  </r>
  <r>
    <x v="4"/>
    <x v="33"/>
    <s v="Pomeroy"/>
    <n v="13"/>
  </r>
  <r>
    <x v="4"/>
    <x v="33"/>
    <s v="Portsmouth"/>
    <n v="5"/>
  </r>
  <r>
    <x v="4"/>
    <x v="33"/>
    <s v="Put-in-Bay"/>
    <n v="2"/>
  </r>
  <r>
    <x v="4"/>
    <x v="33"/>
    <s v="Salem"/>
    <n v="3.5"/>
  </r>
  <r>
    <x v="4"/>
    <x v="33"/>
    <s v="Sandusky"/>
    <n v="19"/>
  </r>
  <r>
    <x v="4"/>
    <x v="33"/>
    <s v="Sandusky"/>
    <n v="25"/>
  </r>
  <r>
    <x v="4"/>
    <x v="33"/>
    <s v="Springfield"/>
    <n v="25"/>
  </r>
  <r>
    <x v="4"/>
    <x v="33"/>
    <s v="Steubenville"/>
    <n v="2.5"/>
  </r>
  <r>
    <x v="4"/>
    <x v="33"/>
    <s v="Tiffin"/>
    <n v="18"/>
  </r>
  <r>
    <x v="4"/>
    <x v="33"/>
    <s v="Tiffin"/>
    <n v="5"/>
  </r>
  <r>
    <x v="4"/>
    <x v="33"/>
    <s v="Toledo"/>
    <n v="100"/>
  </r>
  <r>
    <x v="4"/>
    <x v="33"/>
    <s v="Toledo"/>
    <n v="25"/>
  </r>
  <r>
    <x v="4"/>
    <x v="33"/>
    <s v="Toledo"/>
    <n v="14"/>
  </r>
  <r>
    <x v="4"/>
    <x v="33"/>
    <s v="Toledo"/>
    <n v="75"/>
  </r>
  <r>
    <x v="4"/>
    <x v="33"/>
    <s v="Warren"/>
    <n v="7.42"/>
  </r>
  <r>
    <x v="4"/>
    <x v="33"/>
    <s v="Wellston"/>
    <n v="10"/>
  </r>
  <r>
    <x v="4"/>
    <x v="33"/>
    <s v="Xenia"/>
    <n v="18"/>
  </r>
  <r>
    <x v="4"/>
    <x v="33"/>
    <s v="Youngstown"/>
    <n v="36"/>
  </r>
  <r>
    <x v="4"/>
    <x v="33"/>
    <s v="Youngstown"/>
    <n v="2.5"/>
  </r>
  <r>
    <x v="4"/>
    <x v="33"/>
    <s v="Youngstown"/>
    <n v="14"/>
  </r>
  <r>
    <x v="4"/>
    <x v="33"/>
    <s v="Zanesville"/>
    <n v="10"/>
  </r>
  <r>
    <x v="4"/>
    <x v="34"/>
    <s v="Belleville"/>
    <n v="2"/>
  </r>
  <r>
    <x v="4"/>
    <x v="34"/>
    <s v="Galt"/>
    <n v="11"/>
  </r>
  <r>
    <x v="4"/>
    <x v="34"/>
    <s v="Guelph"/>
    <n v="6"/>
  </r>
  <r>
    <x v="4"/>
    <x v="34"/>
    <s v="Hamilton"/>
    <n v="22"/>
  </r>
  <r>
    <x v="4"/>
    <x v="34"/>
    <s v="Hamilton"/>
    <n v="14"/>
  </r>
  <r>
    <x v="4"/>
    <x v="34"/>
    <s v="Hamilton"/>
    <n v="13"/>
  </r>
  <r>
    <x v="4"/>
    <x v="34"/>
    <s v="Hamilton"/>
    <n v="23"/>
  </r>
  <r>
    <x v="4"/>
    <x v="34"/>
    <s v="Kingston"/>
    <n v="12"/>
  </r>
  <r>
    <x v="4"/>
    <x v="34"/>
    <s v="London"/>
    <n v="28"/>
  </r>
  <r>
    <x v="4"/>
    <x v="34"/>
    <s v="Niagara Falls"/>
    <n v="4.3499999999999996"/>
  </r>
  <r>
    <x v="4"/>
    <x v="34"/>
    <s v="Oshawa"/>
    <n v="8.5"/>
  </r>
  <r>
    <x v="4"/>
    <x v="34"/>
    <s v="Ottawa"/>
    <n v="43"/>
  </r>
  <r>
    <x v="4"/>
    <x v="34"/>
    <s v="Peterborough"/>
    <n v="4"/>
  </r>
  <r>
    <x v="4"/>
    <x v="34"/>
    <s v="Port Arthur"/>
    <n v="8"/>
  </r>
  <r>
    <x v="4"/>
    <x v="34"/>
    <s v="Sarnia"/>
    <n v="4.5"/>
  </r>
  <r>
    <x v="4"/>
    <x v="34"/>
    <s v="Sarnia"/>
    <n v="19"/>
  </r>
  <r>
    <x v="4"/>
    <x v="34"/>
    <s v="Toronto"/>
    <n v="93"/>
  </r>
  <r>
    <x v="4"/>
    <x v="34"/>
    <s v="Toronto"/>
    <n v="30"/>
  </r>
  <r>
    <x v="4"/>
    <x v="34"/>
    <s v="Toronto Junction"/>
    <n v="9"/>
  </r>
  <r>
    <x v="4"/>
    <x v="34"/>
    <s v="Waterloo"/>
    <n v="2.75"/>
  </r>
  <r>
    <x v="4"/>
    <x v="34"/>
    <s v="Windsor"/>
    <n v="13"/>
  </r>
  <r>
    <x v="4"/>
    <x v="35"/>
    <s v="Astoria"/>
    <n v="3"/>
  </r>
  <r>
    <x v="4"/>
    <x v="35"/>
    <s v="Baker City"/>
    <n v="2.5"/>
  </r>
  <r>
    <x v="4"/>
    <x v="35"/>
    <s v="Portland"/>
    <n v="29"/>
  </r>
  <r>
    <x v="4"/>
    <x v="35"/>
    <s v="Portland"/>
    <n v="66.75"/>
  </r>
  <r>
    <x v="4"/>
    <x v="35"/>
    <s v="Portland"/>
    <n v="22"/>
  </r>
  <r>
    <x v="4"/>
    <x v="35"/>
    <s v="Portland"/>
    <n v="6.5"/>
  </r>
  <r>
    <x v="4"/>
    <x v="35"/>
    <s v="Salem"/>
    <n v="14"/>
  </r>
  <r>
    <x v="4"/>
    <x v="35"/>
    <s v="Union"/>
    <n v="2"/>
  </r>
  <r>
    <x v="4"/>
    <x v="36"/>
    <s v="Allentown"/>
    <n v="53"/>
  </r>
  <r>
    <x v="4"/>
    <x v="36"/>
    <s v="Allentown"/>
    <n v="10"/>
  </r>
  <r>
    <x v="4"/>
    <x v="36"/>
    <s v="Altoona"/>
    <n v="18.7"/>
  </r>
  <r>
    <x v="4"/>
    <x v="36"/>
    <s v="Altoona"/>
    <n v="7.5"/>
  </r>
  <r>
    <x v="4"/>
    <x v="36"/>
    <s v="Beaver Falls"/>
    <n v="25"/>
  </r>
  <r>
    <x v="4"/>
    <x v="36"/>
    <s v="Beaver Falls"/>
    <n v="1.55"/>
  </r>
  <r>
    <x v="4"/>
    <x v="36"/>
    <s v="Beaver Falls"/>
    <n v="45"/>
  </r>
  <r>
    <x v="4"/>
    <x v="36"/>
    <s v="Bethlehem"/>
    <n v="10"/>
  </r>
  <r>
    <x v="4"/>
    <x v="36"/>
    <s v="Braddock"/>
    <n v="11.56"/>
  </r>
  <r>
    <x v="4"/>
    <x v="36"/>
    <s v="Bradford"/>
    <n v="10"/>
  </r>
  <r>
    <x v="4"/>
    <x v="36"/>
    <s v="Bradford"/>
    <n v="21"/>
  </r>
  <r>
    <x v="4"/>
    <x v="36"/>
    <s v="Butler"/>
    <n v="4"/>
  </r>
  <r>
    <x v="4"/>
    <x v="36"/>
    <s v="Carbondale"/>
    <n v="32.75"/>
  </r>
  <r>
    <x v="4"/>
    <x v="36"/>
    <s v="Charleroi"/>
    <n v="2.86"/>
  </r>
  <r>
    <x v="4"/>
    <x v="36"/>
    <s v="Charleroi"/>
    <n v="4.8"/>
  </r>
  <r>
    <x v="4"/>
    <x v="36"/>
    <s v="Chester"/>
    <n v="32.869999999999997"/>
  </r>
  <r>
    <x v="4"/>
    <x v="36"/>
    <s v="Chester"/>
    <n v="12"/>
  </r>
  <r>
    <x v="4"/>
    <x v="36"/>
    <s v="Connellsville"/>
    <n v="5.25"/>
  </r>
  <r>
    <x v="4"/>
    <x v="36"/>
    <s v="Connellsville"/>
    <n v="2.5"/>
  </r>
  <r>
    <x v="4"/>
    <x v="36"/>
    <s v="Doylestown"/>
    <n v="12.5"/>
  </r>
  <r>
    <x v="4"/>
    <x v="36"/>
    <s v="Du Bois"/>
    <n v="2.25"/>
  </r>
  <r>
    <x v="4"/>
    <x v="36"/>
    <s v="Easton"/>
    <n v="19.3"/>
  </r>
  <r>
    <x v="4"/>
    <x v="36"/>
    <s v="Easton"/>
    <n v="3.34"/>
  </r>
  <r>
    <x v="4"/>
    <x v="36"/>
    <s v="Easton"/>
    <n v="5"/>
  </r>
  <r>
    <x v="4"/>
    <x v="36"/>
    <s v="Easton"/>
    <n v="9.1999999999999993"/>
  </r>
  <r>
    <x v="4"/>
    <x v="36"/>
    <s v="Erie"/>
    <n v="27"/>
  </r>
  <r>
    <x v="4"/>
    <x v="36"/>
    <s v="Erie"/>
    <n v="27"/>
  </r>
  <r>
    <x v="4"/>
    <x v="36"/>
    <s v="Franklin"/>
    <n v="3.6"/>
  </r>
  <r>
    <x v="4"/>
    <x v="36"/>
    <s v="Gettysburg"/>
    <n v="9.5"/>
  </r>
  <r>
    <x v="4"/>
    <x v="36"/>
    <s v="Girardville"/>
    <n v="38"/>
  </r>
  <r>
    <x v="4"/>
    <x v="36"/>
    <s v="Greensburg"/>
    <n v="14"/>
  </r>
  <r>
    <x v="4"/>
    <x v="36"/>
    <s v="Greensburg"/>
    <n v="2.5"/>
  </r>
  <r>
    <x v="4"/>
    <x v="36"/>
    <s v="Hanover"/>
    <n v="3.62"/>
  </r>
  <r>
    <x v="4"/>
    <x v="36"/>
    <s v="Harrisburg"/>
    <n v="46"/>
  </r>
  <r>
    <x v="4"/>
    <x v="36"/>
    <s v="Harrisburg"/>
    <n v="10"/>
  </r>
  <r>
    <x v="4"/>
    <x v="36"/>
    <s v="Harrisburg"/>
    <n v="7"/>
  </r>
  <r>
    <x v="4"/>
    <x v="36"/>
    <s v="Harrisburg"/>
    <n v="10.5"/>
  </r>
  <r>
    <x v="4"/>
    <x v="36"/>
    <s v="Hazleton"/>
    <n v="20"/>
  </r>
  <r>
    <x v="4"/>
    <x v="36"/>
    <s v="Johnstown"/>
    <n v="19"/>
  </r>
  <r>
    <x v="4"/>
    <x v="36"/>
    <s v="Kittanning"/>
    <n v="5.5"/>
  </r>
  <r>
    <x v="4"/>
    <x v="36"/>
    <s v="Lancaster"/>
    <n v="85"/>
  </r>
  <r>
    <x v="4"/>
    <x v="36"/>
    <s v="Langhorne"/>
    <n v="8.75"/>
  </r>
  <r>
    <x v="4"/>
    <x v="36"/>
    <s v="Lansford"/>
    <n v="10.92"/>
  </r>
  <r>
    <x v="4"/>
    <x v="36"/>
    <s v="Lebanon"/>
    <n v="23"/>
  </r>
  <r>
    <x v="4"/>
    <x v="36"/>
    <s v="Lewisburg"/>
    <n v="10"/>
  </r>
  <r>
    <x v="4"/>
    <x v="36"/>
    <s v="Lewistown"/>
    <n v="6.25"/>
  </r>
  <r>
    <x v="4"/>
    <x v="36"/>
    <s v="Lock Haven"/>
    <n v="5.5"/>
  </r>
  <r>
    <x v="4"/>
    <x v="36"/>
    <s v="McKeesport"/>
    <n v="16"/>
  </r>
  <r>
    <x v="4"/>
    <x v="36"/>
    <s v="McKeesport"/>
    <n v="11.09"/>
  </r>
  <r>
    <x v="4"/>
    <x v="36"/>
    <s v="Mahanoy City"/>
    <n v="6"/>
  </r>
  <r>
    <x v="4"/>
    <x v="36"/>
    <s v="Mauch Chunk"/>
    <n v="4"/>
  </r>
  <r>
    <x v="4"/>
    <x v="36"/>
    <s v="Meadville"/>
    <n v="11"/>
  </r>
  <r>
    <x v="4"/>
    <x v="36"/>
    <s v="Monongahela City"/>
    <n v="1.5"/>
  </r>
  <r>
    <x v="4"/>
    <x v="36"/>
    <s v="Montoursville"/>
    <n v="5"/>
  </r>
  <r>
    <x v="4"/>
    <x v="36"/>
    <s v="Nanticoke"/>
    <n v="5.5"/>
  </r>
  <r>
    <x v="4"/>
    <x v="36"/>
    <s v="New Castle"/>
    <n v="20"/>
  </r>
  <r>
    <x v="4"/>
    <x v="36"/>
    <s v="Norristown"/>
    <n v="22"/>
  </r>
  <r>
    <x v="4"/>
    <x v="36"/>
    <s v="Norristown"/>
    <n v="6.25"/>
  </r>
  <r>
    <x v="4"/>
    <x v="36"/>
    <s v="Norristown"/>
    <n v="1.5"/>
  </r>
  <r>
    <x v="4"/>
    <x v="36"/>
    <s v="Norristown"/>
    <n v="5.5"/>
  </r>
  <r>
    <x v="4"/>
    <x v="36"/>
    <s v="Oil City"/>
    <n v="7.63"/>
  </r>
  <r>
    <x v="4"/>
    <x v="36"/>
    <s v="Philadelphia"/>
    <n v="29.5"/>
  </r>
  <r>
    <x v="4"/>
    <x v="36"/>
    <s v="Philadelphia"/>
    <n v="448.95"/>
  </r>
  <r>
    <x v="4"/>
    <x v="36"/>
    <s v="Philadelphia"/>
    <n v="12"/>
  </r>
  <r>
    <x v="4"/>
    <x v="36"/>
    <s v="Philadelphia"/>
    <n v="10"/>
  </r>
  <r>
    <x v="4"/>
    <x v="36"/>
    <s v="Philadelphia"/>
    <n v="6"/>
  </r>
  <r>
    <x v="4"/>
    <x v="36"/>
    <s v="Philadelphia"/>
    <n v="20"/>
  </r>
  <r>
    <x v="4"/>
    <x v="36"/>
    <s v="Philadelphia"/>
    <n v="21"/>
  </r>
  <r>
    <x v="4"/>
    <x v="36"/>
    <s v="Philadelphia"/>
    <n v="17"/>
  </r>
  <r>
    <x v="4"/>
    <x v="36"/>
    <s v="Philadelphia"/>
    <n v="3.5"/>
  </r>
  <r>
    <x v="4"/>
    <x v="36"/>
    <s v="Pittsburg"/>
    <n v="126.38"/>
  </r>
  <r>
    <x v="4"/>
    <x v="36"/>
    <s v="Pittsburg"/>
    <n v="25.05"/>
  </r>
  <r>
    <x v="4"/>
    <x v="36"/>
    <s v="Pittsburg"/>
    <n v="28"/>
  </r>
  <r>
    <x v="4"/>
    <x v="36"/>
    <s v="Pittsburg"/>
    <n v="11.5"/>
  </r>
  <r>
    <x v="4"/>
    <x v="36"/>
    <s v="Pittsburg"/>
    <n v="117.13"/>
  </r>
  <r>
    <x v="4"/>
    <x v="36"/>
    <s v="Pittsburg"/>
    <n v="45.4"/>
  </r>
  <r>
    <x v="4"/>
    <x v="36"/>
    <s v="Pittsburg"/>
    <n v="40"/>
  </r>
  <r>
    <x v="4"/>
    <x v="36"/>
    <s v="Pottstown"/>
    <n v="6"/>
  </r>
  <r>
    <x v="4"/>
    <x v="36"/>
    <s v="Pottstown"/>
    <n v="4.0999999999999996"/>
  </r>
  <r>
    <x v="4"/>
    <x v="36"/>
    <s v="Pottsville"/>
    <n v="45.3"/>
  </r>
  <r>
    <x v="4"/>
    <x v="36"/>
    <s v="Pottsville"/>
    <n v="5.5"/>
  </r>
  <r>
    <x v="4"/>
    <x v="36"/>
    <s v="Punxsutawney"/>
    <n v="6"/>
  </r>
  <r>
    <x v="4"/>
    <x v="36"/>
    <s v="Quakertown"/>
    <n v="10"/>
  </r>
  <r>
    <x v="4"/>
    <x v="36"/>
    <s v="Reading"/>
    <n v="7"/>
  </r>
  <r>
    <x v="4"/>
    <x v="36"/>
    <s v="Reading"/>
    <n v="7.5"/>
  </r>
  <r>
    <x v="4"/>
    <x v="36"/>
    <s v="Reading"/>
    <n v="48"/>
  </r>
  <r>
    <x v="4"/>
    <x v="36"/>
    <s v="Scranton"/>
    <n v="76"/>
  </r>
  <r>
    <x v="4"/>
    <x v="31"/>
    <s v="Sea Cliff"/>
    <n v="0.18"/>
  </r>
  <r>
    <x v="4"/>
    <x v="36"/>
    <s v="Shamokin"/>
    <n v="3"/>
  </r>
  <r>
    <x v="4"/>
    <x v="36"/>
    <s v="Shamokin"/>
    <n v="16"/>
  </r>
  <r>
    <x v="4"/>
    <x v="36"/>
    <s v="Sharon"/>
    <n v="4.5"/>
  </r>
  <r>
    <x v="4"/>
    <x v="36"/>
    <s v="Souderton"/>
    <n v="18"/>
  </r>
  <r>
    <x v="4"/>
    <x v="36"/>
    <s v="Stroudsburg"/>
    <n v="2.5"/>
  </r>
  <r>
    <x v="4"/>
    <x v="36"/>
    <s v="Sunbury"/>
    <n v="3.9"/>
  </r>
  <r>
    <x v="4"/>
    <x v="36"/>
    <s v="Tarentum"/>
    <n v="4.4400000000000004"/>
  </r>
  <r>
    <x v="4"/>
    <x v="36"/>
    <s v="Titusville"/>
    <n v="10"/>
  </r>
  <r>
    <x v="4"/>
    <x v="36"/>
    <s v="Warren"/>
    <n v="8.75"/>
  </r>
  <r>
    <x v="4"/>
    <x v="36"/>
    <s v="Washington"/>
    <n v="4.5"/>
  </r>
  <r>
    <x v="4"/>
    <x v="36"/>
    <s v="West Chester"/>
    <n v="6"/>
  </r>
  <r>
    <x v="4"/>
    <x v="36"/>
    <s v="Williamsport"/>
    <n v="8"/>
  </r>
  <r>
    <x v="4"/>
    <x v="36"/>
    <s v="Williamsport"/>
    <n v="2.5"/>
  </r>
  <r>
    <x v="4"/>
    <x v="36"/>
    <s v="Williamsport"/>
    <n v="1.8"/>
  </r>
  <r>
    <x v="4"/>
    <x v="36"/>
    <s v="Williamsport"/>
    <n v="3.6"/>
  </r>
  <r>
    <x v="4"/>
    <x v="36"/>
    <s v="York"/>
    <n v="11"/>
  </r>
  <r>
    <x v="4"/>
    <x v="36"/>
    <s v="Wilkesbarre"/>
    <n v="65"/>
  </r>
  <r>
    <x v="4"/>
    <x v="36"/>
    <s v="Wilkesbarre"/>
    <n v="12"/>
  </r>
  <r>
    <x v="4"/>
    <x v="36"/>
    <s v="Newtown"/>
    <n v="27.89"/>
  </r>
  <r>
    <x v="4"/>
    <x v="36"/>
    <s v="Norristown"/>
    <n v="4.25"/>
  </r>
  <r>
    <x v="4"/>
    <x v="37"/>
    <s v="Hull"/>
    <n v="24.5"/>
  </r>
  <r>
    <x v="4"/>
    <x v="37"/>
    <s v="Montreal"/>
    <n v="96"/>
  </r>
  <r>
    <x v="4"/>
    <x v="37"/>
    <s v="Montreal"/>
    <n v="41"/>
  </r>
  <r>
    <x v="4"/>
    <x v="37"/>
    <s v="Montreal"/>
    <n v="13"/>
  </r>
  <r>
    <x v="4"/>
    <x v="37"/>
    <s v="Quebec"/>
    <n v="17"/>
  </r>
  <r>
    <x v="4"/>
    <x v="37"/>
    <s v="Sherbiooke"/>
    <n v="7.75"/>
  </r>
  <r>
    <x v="4"/>
    <x v="38"/>
    <s v="Newport"/>
    <n v="4.17"/>
  </r>
  <r>
    <x v="4"/>
    <x v="38"/>
    <s v="Newport"/>
    <n v="15.48"/>
  </r>
  <r>
    <x v="4"/>
    <x v="38"/>
    <s v="Providence"/>
    <n v="177"/>
  </r>
  <r>
    <x v="4"/>
    <x v="38"/>
    <s v="Providence"/>
    <n v="121.7"/>
  </r>
  <r>
    <x v="4"/>
    <x v="38"/>
    <s v="Providence"/>
    <n v="20"/>
  </r>
  <r>
    <x v="4"/>
    <x v="38"/>
    <s v="Providence"/>
    <n v="11.15"/>
  </r>
  <r>
    <x v="4"/>
    <x v="38"/>
    <s v="Providence"/>
    <n v="44.5"/>
  </r>
  <r>
    <x v="4"/>
    <x v="38"/>
    <s v="Providence"/>
    <n v="28"/>
  </r>
  <r>
    <x v="4"/>
    <x v="38"/>
    <s v="Wakefield"/>
    <n v="12"/>
  </r>
  <r>
    <x v="4"/>
    <x v="38"/>
    <s v="Westerly"/>
    <n v="6"/>
  </r>
  <r>
    <x v="4"/>
    <x v="38"/>
    <s v="Woonsocket"/>
    <n v="19.36"/>
  </r>
  <r>
    <x v="4"/>
    <x v="39"/>
    <s v="Charleston"/>
    <n v="34.25"/>
  </r>
  <r>
    <x v="4"/>
    <x v="39"/>
    <s v="Columbia"/>
    <n v="13"/>
  </r>
  <r>
    <x v="4"/>
    <x v="39"/>
    <s v="Orangeburg"/>
    <n v="3"/>
  </r>
  <r>
    <x v="4"/>
    <x v="39"/>
    <s v="Spartanburg"/>
    <n v="12"/>
  </r>
  <r>
    <x v="4"/>
    <x v="40"/>
    <s v="Rapid City"/>
    <n v="2"/>
  </r>
  <r>
    <x v="4"/>
    <x v="40"/>
    <s v="Sioux Falls"/>
    <n v="9"/>
  </r>
  <r>
    <x v="4"/>
    <x v="41"/>
    <s v="Bristol"/>
    <n v="7"/>
  </r>
  <r>
    <x v="4"/>
    <x v="41"/>
    <s v="Chattanooga"/>
    <n v="33"/>
  </r>
  <r>
    <x v="4"/>
    <x v="41"/>
    <s v="Chattanooga"/>
    <n v="9"/>
  </r>
  <r>
    <x v="4"/>
    <x v="41"/>
    <s v="Chattanooga"/>
    <n v="2.25"/>
  </r>
  <r>
    <x v="4"/>
    <x v="41"/>
    <s v="Chattanooga"/>
    <n v="7.75"/>
  </r>
  <r>
    <x v="4"/>
    <x v="41"/>
    <s v="Chattanooga"/>
    <n v="21.5"/>
  </r>
  <r>
    <x v="4"/>
    <x v="41"/>
    <s v="Clarksville"/>
    <n v="5.5"/>
  </r>
  <r>
    <x v="4"/>
    <x v="41"/>
    <s v="Jackson"/>
    <n v="8"/>
  </r>
  <r>
    <x v="4"/>
    <x v="41"/>
    <s v="Johnson City"/>
    <n v="4"/>
  </r>
  <r>
    <x v="4"/>
    <x v="41"/>
    <s v="Knoxville"/>
    <n v="24"/>
  </r>
  <r>
    <x v="4"/>
    <x v="41"/>
    <s v="Knoxville"/>
    <n v="5.5"/>
  </r>
  <r>
    <x v="4"/>
    <x v="41"/>
    <s v="Memphis"/>
    <n v="75"/>
  </r>
  <r>
    <x v="4"/>
    <x v="41"/>
    <s v="Nashville"/>
    <n v="66.2"/>
  </r>
  <r>
    <x v="4"/>
    <x v="42"/>
    <s v="Austin"/>
    <n v="13.5"/>
  </r>
  <r>
    <x v="4"/>
    <x v="42"/>
    <s v="Dallas"/>
    <n v="34"/>
  </r>
  <r>
    <x v="4"/>
    <x v="42"/>
    <s v="Dallas"/>
    <n v="5"/>
  </r>
  <r>
    <x v="4"/>
    <x v="42"/>
    <s v="Dallas"/>
    <n v="13"/>
  </r>
  <r>
    <x v="4"/>
    <x v="42"/>
    <s v="Dallas"/>
    <n v="5"/>
  </r>
  <r>
    <x v="4"/>
    <x v="42"/>
    <s v="El Paso"/>
    <n v="4"/>
  </r>
  <r>
    <x v="4"/>
    <x v="42"/>
    <s v="Fort Worth"/>
    <n v="12"/>
  </r>
  <r>
    <x v="4"/>
    <x v="42"/>
    <s v="Fort Worth"/>
    <n v="7.5"/>
  </r>
  <r>
    <x v="4"/>
    <x v="42"/>
    <s v="Fort Worth"/>
    <n v="12"/>
  </r>
  <r>
    <x v="4"/>
    <x v="42"/>
    <s v="Gainesville"/>
    <n v="3.5"/>
  </r>
  <r>
    <x v="4"/>
    <x v="42"/>
    <s v="Galveston"/>
    <n v="35"/>
  </r>
  <r>
    <x v="4"/>
    <x v="42"/>
    <s v="Houston"/>
    <n v="36"/>
  </r>
  <r>
    <x v="4"/>
    <x v="42"/>
    <s v="Laredo"/>
    <n v="3.88"/>
  </r>
  <r>
    <x v="4"/>
    <x v="42"/>
    <s v="Longview"/>
    <n v="5"/>
  </r>
  <r>
    <x v="4"/>
    <x v="42"/>
    <s v="Paris"/>
    <n v="4.5"/>
  </r>
  <r>
    <x v="4"/>
    <x v="42"/>
    <s v="San Antonio"/>
    <n v="34"/>
  </r>
  <r>
    <x v="4"/>
    <x v="42"/>
    <s v="San Antonio"/>
    <n v="6.6"/>
  </r>
  <r>
    <x v="4"/>
    <x v="42"/>
    <s v="Sherman"/>
    <n v="15"/>
  </r>
  <r>
    <x v="4"/>
    <x v="42"/>
    <s v="Waco"/>
    <n v="18.899999999999999"/>
  </r>
  <r>
    <x v="4"/>
    <x v="42"/>
    <s v="Waxahachie"/>
    <n v="3.5"/>
  </r>
  <r>
    <x v="4"/>
    <x v="42"/>
    <s v="Weatherford"/>
    <n v="4"/>
  </r>
  <r>
    <x v="4"/>
    <x v="43"/>
    <s v="Ogden"/>
    <n v="12"/>
  </r>
  <r>
    <x v="4"/>
    <x v="43"/>
    <s v="Salt Lake City"/>
    <n v="47"/>
  </r>
  <r>
    <x v="4"/>
    <x v="43"/>
    <s v="Salt Lake City"/>
    <n v="33.82"/>
  </r>
  <r>
    <x v="4"/>
    <x v="43"/>
    <s v="Salt Lake City"/>
    <n v="12"/>
  </r>
  <r>
    <x v="4"/>
    <x v="44"/>
    <s v="Berkley"/>
    <n v="3"/>
  </r>
  <r>
    <x v="4"/>
    <x v="44"/>
    <s v="Charlottesville"/>
    <n v="3.5"/>
  </r>
  <r>
    <x v="4"/>
    <x v="44"/>
    <s v="Danville"/>
    <n v="6"/>
  </r>
  <r>
    <x v="4"/>
    <x v="44"/>
    <s v="Hampton"/>
    <n v="22.25"/>
  </r>
  <r>
    <x v="4"/>
    <x v="44"/>
    <s v="Hampton"/>
    <n v="7"/>
  </r>
  <r>
    <x v="4"/>
    <x v="44"/>
    <s v="Lynchburg"/>
    <n v="5.5"/>
  </r>
  <r>
    <x v="4"/>
    <x v="44"/>
    <s v="Lynchburg"/>
    <n v="7"/>
  </r>
  <r>
    <x v="4"/>
    <x v="44"/>
    <s v="Norfolk"/>
    <n v="37"/>
  </r>
  <r>
    <x v="4"/>
    <x v="44"/>
    <s v="Norfolk"/>
    <n v="17"/>
  </r>
  <r>
    <x v="4"/>
    <x v="44"/>
    <s v="Norfolk"/>
    <n v="9"/>
  </r>
  <r>
    <x v="4"/>
    <x v="44"/>
    <s v="Petersburg"/>
    <n v="9.5"/>
  </r>
  <r>
    <x v="4"/>
    <x v="44"/>
    <s v="Portsmouth"/>
    <n v="18"/>
  </r>
  <r>
    <x v="4"/>
    <x v="44"/>
    <s v="Radford"/>
    <n v="2.5"/>
  </r>
  <r>
    <x v="4"/>
    <x v="44"/>
    <s v="Richmond"/>
    <n v="67"/>
  </r>
  <r>
    <x v="4"/>
    <x v="44"/>
    <s v="Richmond"/>
    <n v="17.2"/>
  </r>
  <r>
    <x v="4"/>
    <x v="44"/>
    <s v="Roanoke"/>
    <n v="18.5"/>
  </r>
  <r>
    <x v="4"/>
    <x v="44"/>
    <s v="Staunton"/>
    <n v="8"/>
  </r>
  <r>
    <x v="4"/>
    <x v="45"/>
    <s v="Barre"/>
    <n v="8"/>
  </r>
  <r>
    <x v="4"/>
    <x v="45"/>
    <s v="Brattleboro"/>
    <n v="5"/>
  </r>
  <r>
    <x v="4"/>
    <x v="45"/>
    <s v="Burlington"/>
    <n v="10"/>
  </r>
  <r>
    <x v="4"/>
    <x v="45"/>
    <s v="Burlington"/>
    <n v="5"/>
  </r>
  <r>
    <x v="4"/>
    <x v="45"/>
    <s v="Burlington"/>
    <n v="15"/>
  </r>
  <r>
    <x v="4"/>
    <x v="45"/>
    <s v="Rutland"/>
    <n v="10"/>
  </r>
  <r>
    <x v="4"/>
    <x v="45"/>
    <s v="St. Johnsbury"/>
    <n v="40"/>
  </r>
  <r>
    <x v="4"/>
    <x v="45"/>
    <s v="St. Johnsbury"/>
    <n v="6"/>
  </r>
  <r>
    <x v="4"/>
    <x v="45"/>
    <s v="Springfield"/>
    <n v="8"/>
  </r>
  <r>
    <x v="4"/>
    <x v="45"/>
    <s v="Stowe"/>
    <n v="12"/>
  </r>
  <r>
    <x v="4"/>
    <x v="46"/>
    <s v="Charleston"/>
    <n v="6.87"/>
  </r>
  <r>
    <x v="4"/>
    <x v="46"/>
    <s v="Huntington"/>
    <n v="30"/>
  </r>
  <r>
    <x v="4"/>
    <x v="46"/>
    <s v="Wheeling"/>
    <n v="38.5"/>
  </r>
  <r>
    <x v="4"/>
    <x v="46"/>
    <s v="Wheeling"/>
    <n v="14.3"/>
  </r>
  <r>
    <x v="4"/>
    <x v="46"/>
    <s v="Wheeling"/>
    <n v="2"/>
  </r>
  <r>
    <x v="4"/>
    <x v="46"/>
    <s v="Parkersburg"/>
    <n v="8.5"/>
  </r>
  <r>
    <x v="4"/>
    <x v="47"/>
    <s v="Everett"/>
    <n v="7"/>
  </r>
  <r>
    <x v="4"/>
    <x v="47"/>
    <s v="Fairhaven"/>
    <n v="18.5"/>
  </r>
  <r>
    <x v="4"/>
    <x v="47"/>
    <s v="New Whatcom"/>
    <n v="4"/>
  </r>
  <r>
    <x v="4"/>
    <x v="47"/>
    <s v="Olympia"/>
    <n v="4"/>
  </r>
  <r>
    <x v="4"/>
    <x v="47"/>
    <s v="Seattle"/>
    <n v="66"/>
  </r>
  <r>
    <x v="4"/>
    <x v="47"/>
    <s v="Seattle"/>
    <n v="5.5"/>
  </r>
  <r>
    <x v="4"/>
    <x v="47"/>
    <s v="Seattle"/>
    <n v="13.5"/>
  </r>
  <r>
    <x v="4"/>
    <x v="47"/>
    <s v="Seattle"/>
    <n v="5"/>
  </r>
  <r>
    <x v="4"/>
    <x v="47"/>
    <s v="Spokane"/>
    <n v="33.299999999999997"/>
  </r>
  <r>
    <x v="4"/>
    <x v="47"/>
    <s v="Tacoma"/>
    <n v="60.61"/>
  </r>
  <r>
    <x v="4"/>
    <x v="48"/>
    <s v="Appleton"/>
    <n v="3.5"/>
  </r>
  <r>
    <x v="4"/>
    <x v="48"/>
    <s v="Appleton"/>
    <n v="9"/>
  </r>
  <r>
    <x v="4"/>
    <x v="48"/>
    <s v="Ashland"/>
    <n v="7"/>
  </r>
  <r>
    <x v="4"/>
    <x v="48"/>
    <s v="Eau Claire"/>
    <n v="22"/>
  </r>
  <r>
    <x v="4"/>
    <x v="48"/>
    <s v="Fond du Lac"/>
    <n v="6.6"/>
  </r>
  <r>
    <x v="4"/>
    <x v="48"/>
    <s v="Green Bay"/>
    <n v="13.5"/>
  </r>
  <r>
    <x v="4"/>
    <x v="48"/>
    <s v="Janesville"/>
    <n v="7"/>
  </r>
  <r>
    <x v="4"/>
    <x v="48"/>
    <s v="La Crosse"/>
    <n v="13.95"/>
  </r>
  <r>
    <x v="4"/>
    <x v="48"/>
    <s v="La Crosse"/>
    <n v="3.1"/>
  </r>
  <r>
    <x v="4"/>
    <x v="48"/>
    <s v="Madison"/>
    <n v="9"/>
  </r>
  <r>
    <x v="4"/>
    <x v="48"/>
    <s v="Marinette"/>
    <n v="7.5"/>
  </r>
  <r>
    <x v="4"/>
    <x v="48"/>
    <s v="Merrill"/>
    <n v="1.63"/>
  </r>
  <r>
    <x v="4"/>
    <x v="48"/>
    <s v="Milwaukee"/>
    <n v="141"/>
  </r>
  <r>
    <x v="4"/>
    <x v="48"/>
    <s v="Milwaukee"/>
    <n v="74"/>
  </r>
  <r>
    <x v="4"/>
    <x v="48"/>
    <s v="Neenah"/>
    <n v="4"/>
  </r>
  <r>
    <x v="4"/>
    <x v="48"/>
    <s v="Oshkosh"/>
    <n v="30"/>
  </r>
  <r>
    <x v="4"/>
    <x v="48"/>
    <s v="Sheboygan"/>
    <n v="19"/>
  </r>
  <r>
    <x v="4"/>
    <x v="48"/>
    <s v="Waupaca"/>
    <n v="4.75"/>
  </r>
  <r>
    <x v="5"/>
    <x v="0"/>
    <s v="Anniston"/>
    <n v="9.25"/>
  </r>
  <r>
    <x v="5"/>
    <x v="0"/>
    <s v="Birmingham"/>
    <n v="63.18"/>
  </r>
  <r>
    <x v="5"/>
    <x v="0"/>
    <s v="Birmingham"/>
    <n v="22"/>
  </r>
  <r>
    <x v="5"/>
    <x v="0"/>
    <s v="Birmingham"/>
    <n v="6.5"/>
  </r>
  <r>
    <x v="5"/>
    <x v="0"/>
    <s v="Gadsden"/>
    <n v="11.25"/>
  </r>
  <r>
    <x v="5"/>
    <x v="0"/>
    <s v="Mobile"/>
    <n v="23"/>
  </r>
  <r>
    <x v="5"/>
    <x v="0"/>
    <s v="Mobile"/>
    <n v="18"/>
  </r>
  <r>
    <x v="5"/>
    <x v="0"/>
    <s v="Montgomery"/>
    <n v="14"/>
  </r>
  <r>
    <x v="5"/>
    <x v="0"/>
    <s v="Montgomery"/>
    <n v="4.5"/>
  </r>
  <r>
    <x v="5"/>
    <x v="0"/>
    <s v="New Decatur"/>
    <n v="2.87"/>
  </r>
  <r>
    <x v="5"/>
    <x v="0"/>
    <s v="New Decatur"/>
    <n v="3.5"/>
  </r>
  <r>
    <x v="5"/>
    <x v="0"/>
    <s v="Opelika"/>
    <n v="7.33"/>
  </r>
  <r>
    <x v="5"/>
    <x v="0"/>
    <s v="Selma"/>
    <n v="6"/>
  </r>
  <r>
    <x v="5"/>
    <x v="0"/>
    <s v="Tuscaloosa"/>
    <n v="6"/>
  </r>
  <r>
    <x v="5"/>
    <x v="1"/>
    <s v="Phoenix"/>
    <n v="7.75"/>
  </r>
  <r>
    <x v="5"/>
    <x v="2"/>
    <s v="Eureka Springs"/>
    <n v="2.5"/>
  </r>
  <r>
    <x v="5"/>
    <x v="2"/>
    <s v="Fort Smith"/>
    <n v="6"/>
  </r>
  <r>
    <x v="5"/>
    <x v="2"/>
    <s v="Hot Springs"/>
    <n v="11.8"/>
  </r>
  <r>
    <x v="5"/>
    <x v="2"/>
    <s v="Hot Springs"/>
    <n v="1"/>
  </r>
  <r>
    <x v="5"/>
    <x v="2"/>
    <s v="Little Rock"/>
    <n v="19"/>
  </r>
  <r>
    <x v="5"/>
    <x v="2"/>
    <s v="Searcy"/>
    <n v="8.5"/>
  </r>
  <r>
    <x v="5"/>
    <x v="2"/>
    <s v="Texarkana"/>
    <n v="4"/>
  </r>
  <r>
    <x v="5"/>
    <x v="3"/>
    <s v="Nelson"/>
    <n v="3"/>
  </r>
  <r>
    <x v="5"/>
    <x v="3"/>
    <s v="New Westminster"/>
    <n v="16.5"/>
  </r>
  <r>
    <x v="5"/>
    <x v="3"/>
    <s v="Vancouver"/>
    <n v="10"/>
  </r>
  <r>
    <x v="5"/>
    <x v="4"/>
    <s v="Coronado"/>
    <n v="27.2"/>
  </r>
  <r>
    <x v="5"/>
    <x v="4"/>
    <s v="Eureka"/>
    <n v="4.5"/>
  </r>
  <r>
    <x v="5"/>
    <x v="4"/>
    <s v="Fresno"/>
    <n v="4.5"/>
  </r>
  <r>
    <x v="5"/>
    <x v="4"/>
    <s v="Fresno"/>
    <n v="4"/>
  </r>
  <r>
    <x v="5"/>
    <x v="4"/>
    <s v="Los Angeles"/>
    <n v="94.36"/>
  </r>
  <r>
    <x v="5"/>
    <x v="4"/>
    <s v="Los Angeles"/>
    <n v="72"/>
  </r>
  <r>
    <x v="5"/>
    <x v="4"/>
    <s v="Los Angeles"/>
    <n v="3"/>
  </r>
  <r>
    <x v="5"/>
    <x v="4"/>
    <s v="Los Angeles"/>
    <n v="2.46"/>
  </r>
  <r>
    <x v="5"/>
    <x v="4"/>
    <s v="Los Angeles"/>
    <n v="26"/>
  </r>
  <r>
    <x v="5"/>
    <x v="4"/>
    <s v="Marysville"/>
    <n v="4"/>
  </r>
  <r>
    <x v="5"/>
    <x v="4"/>
    <s v="Monterey"/>
    <n v="5"/>
  </r>
  <r>
    <x v="5"/>
    <x v="4"/>
    <s v="Oakland"/>
    <n v="81.22"/>
  </r>
  <r>
    <x v="5"/>
    <x v="4"/>
    <s v="Oakland"/>
    <n v="28.89"/>
  </r>
  <r>
    <x v="5"/>
    <x v="4"/>
    <s v="Oakland"/>
    <n v="19.3"/>
  </r>
  <r>
    <x v="5"/>
    <x v="4"/>
    <s v="Ontario"/>
    <n v="8.15"/>
  </r>
  <r>
    <x v="5"/>
    <x v="4"/>
    <s v="Pasadena"/>
    <n v="32.659999999999997"/>
  </r>
  <r>
    <x v="5"/>
    <x v="4"/>
    <s v="Pasadena"/>
    <n v="9"/>
  </r>
  <r>
    <x v="5"/>
    <x v="4"/>
    <s v="Redlands"/>
    <n v="3.45"/>
  </r>
  <r>
    <x v="5"/>
    <x v="4"/>
    <s v="Riverside"/>
    <n v="10"/>
  </r>
  <r>
    <x v="5"/>
    <x v="4"/>
    <s v="Sacramento"/>
    <n v="24.5"/>
  </r>
  <r>
    <x v="5"/>
    <x v="4"/>
    <s v="San Bernardino"/>
    <n v="3.13"/>
  </r>
  <r>
    <x v="5"/>
    <x v="4"/>
    <s v="San Diego"/>
    <n v="18"/>
  </r>
  <r>
    <x v="5"/>
    <x v="4"/>
    <s v="San Diego"/>
    <n v="14"/>
  </r>
  <r>
    <x v="5"/>
    <x v="4"/>
    <s v="San Francisco"/>
    <n v="11.5"/>
  </r>
  <r>
    <x v="5"/>
    <x v="4"/>
    <s v="San Francisco"/>
    <n v="8"/>
  </r>
  <r>
    <x v="5"/>
    <x v="4"/>
    <s v="San Francisco"/>
    <n v="180.95"/>
  </r>
  <r>
    <x v="5"/>
    <x v="4"/>
    <s v="San Francisco"/>
    <n v="11.5"/>
  </r>
  <r>
    <x v="5"/>
    <x v="4"/>
    <s v="San Francisco"/>
    <n v="27"/>
  </r>
  <r>
    <x v="5"/>
    <x v="4"/>
    <s v="San Francisco"/>
    <n v="13"/>
  </r>
  <r>
    <x v="5"/>
    <x v="4"/>
    <s v="San Francisco"/>
    <n v="9.85"/>
  </r>
  <r>
    <x v="5"/>
    <x v="4"/>
    <s v="San Jose"/>
    <n v="8"/>
  </r>
  <r>
    <x v="5"/>
    <x v="4"/>
    <s v="San Jose"/>
    <n v="12"/>
  </r>
  <r>
    <x v="5"/>
    <x v="4"/>
    <s v="San Jose"/>
    <n v="19"/>
  </r>
  <r>
    <x v="5"/>
    <x v="4"/>
    <s v="San Luis Obispo"/>
    <n v="2.5"/>
  </r>
  <r>
    <x v="5"/>
    <x v="4"/>
    <s v="Santa Ana"/>
    <n v="5.5"/>
  </r>
  <r>
    <x v="5"/>
    <x v="4"/>
    <s v="Santa Barbara"/>
    <n v="7"/>
  </r>
  <r>
    <x v="5"/>
    <x v="4"/>
    <s v="Santa Cruz"/>
    <n v="8"/>
  </r>
  <r>
    <x v="5"/>
    <x v="4"/>
    <s v="Santa Rosa"/>
    <n v="1.5"/>
  </r>
  <r>
    <x v="5"/>
    <x v="4"/>
    <s v="Santa Rosa"/>
    <n v="3"/>
  </r>
  <r>
    <x v="5"/>
    <x v="4"/>
    <s v="Santa Rosa"/>
    <n v="4"/>
  </r>
  <r>
    <x v="5"/>
    <x v="4"/>
    <s v="Stockton"/>
    <n v="12"/>
  </r>
  <r>
    <x v="5"/>
    <x v="5"/>
    <s v="Brantford"/>
    <n v="8.5"/>
  </r>
  <r>
    <x v="5"/>
    <x v="5"/>
    <s v="London"/>
    <n v="28"/>
  </r>
  <r>
    <x v="5"/>
    <x v="5"/>
    <s v="Quebec"/>
    <n v="56.22"/>
  </r>
  <r>
    <x v="5"/>
    <x v="5"/>
    <s v="St. Thomas"/>
    <n v="7"/>
  </r>
  <r>
    <x v="5"/>
    <x v="6"/>
    <s v="Cripple Creek"/>
    <n v="7"/>
  </r>
  <r>
    <x v="5"/>
    <x v="6"/>
    <s v="Denver"/>
    <n v="122"/>
  </r>
  <r>
    <x v="5"/>
    <x v="6"/>
    <s v="Denver"/>
    <n v="26"/>
  </r>
  <r>
    <x v="5"/>
    <x v="6"/>
    <s v="Durango"/>
    <n v="2.25"/>
  </r>
  <r>
    <x v="5"/>
    <x v="6"/>
    <s v="Grand Junction"/>
    <n v="1.75"/>
  </r>
  <r>
    <x v="5"/>
    <x v="6"/>
    <s v="Pueblo"/>
    <n v="20"/>
  </r>
  <r>
    <x v="5"/>
    <x v="6"/>
    <s v="Colorado Springs"/>
    <n v="28.5"/>
  </r>
  <r>
    <x v="5"/>
    <x v="7"/>
    <s v="Bridgeport"/>
    <n v="54.8"/>
  </r>
  <r>
    <x v="5"/>
    <x v="7"/>
    <s v="Bristol"/>
    <n v="7.7"/>
  </r>
  <r>
    <x v="5"/>
    <x v="7"/>
    <s v="Danbury"/>
    <n v="12"/>
  </r>
  <r>
    <x v="5"/>
    <x v="7"/>
    <s v="Derby"/>
    <n v="6.3"/>
  </r>
  <r>
    <x v="5"/>
    <x v="7"/>
    <s v="Hartford"/>
    <n v="62.53"/>
  </r>
  <r>
    <x v="5"/>
    <x v="7"/>
    <s v="Hartford"/>
    <n v="18.5"/>
  </r>
  <r>
    <x v="5"/>
    <x v="7"/>
    <s v="Hartford"/>
    <n v="14"/>
  </r>
  <r>
    <x v="5"/>
    <x v="7"/>
    <s v="Meriden"/>
    <n v="18"/>
  </r>
  <r>
    <x v="5"/>
    <x v="7"/>
    <s v="Meriden"/>
    <n v="8"/>
  </r>
  <r>
    <x v="5"/>
    <x v="7"/>
    <s v="Middletown"/>
    <n v="9"/>
  </r>
  <r>
    <x v="5"/>
    <x v="7"/>
    <s v="Milford"/>
    <n v="13.8"/>
  </r>
  <r>
    <x v="5"/>
    <x v="7"/>
    <s v="New Britain"/>
    <n v="18.62"/>
  </r>
  <r>
    <x v="5"/>
    <x v="7"/>
    <s v="New Haven"/>
    <n v="21.44"/>
  </r>
  <r>
    <x v="5"/>
    <x v="7"/>
    <s v="New Haven"/>
    <n v="63.66"/>
  </r>
  <r>
    <x v="5"/>
    <x v="7"/>
    <s v="New Haven"/>
    <n v="36"/>
  </r>
  <r>
    <x v="5"/>
    <x v="7"/>
    <s v="New London"/>
    <n v="7.1"/>
  </r>
  <r>
    <x v="5"/>
    <x v="7"/>
    <s v="Norwalk"/>
    <n v="7.5"/>
  </r>
  <r>
    <x v="5"/>
    <x v="7"/>
    <s v="Norwalk"/>
    <n v="20"/>
  </r>
  <r>
    <x v="5"/>
    <x v="7"/>
    <s v="Norwich"/>
    <n v="12.46"/>
  </r>
  <r>
    <x v="5"/>
    <x v="7"/>
    <s v="Portland"/>
    <n v="2.75"/>
  </r>
  <r>
    <x v="5"/>
    <x v="7"/>
    <s v="Shelton"/>
    <n v="3"/>
  </r>
  <r>
    <x v="5"/>
    <x v="7"/>
    <s v="Southington"/>
    <n v="1.57"/>
  </r>
  <r>
    <x v="5"/>
    <x v="7"/>
    <s v="Stamford"/>
    <n v="31"/>
  </r>
  <r>
    <x v="5"/>
    <x v="7"/>
    <s v="Thompsonville"/>
    <n v="8.6199999999999992"/>
  </r>
  <r>
    <x v="5"/>
    <x v="7"/>
    <s v="Torrington"/>
    <n v="13"/>
  </r>
  <r>
    <x v="5"/>
    <x v="7"/>
    <s v="Waterbury"/>
    <n v="15.66"/>
  </r>
  <r>
    <x v="5"/>
    <x v="7"/>
    <s v="Westport"/>
    <n v="5.5"/>
  </r>
  <r>
    <x v="5"/>
    <x v="8"/>
    <s v="Washington"/>
    <n v="11.9"/>
  </r>
  <r>
    <x v="5"/>
    <x v="8"/>
    <s v="Washington"/>
    <n v="27.75"/>
  </r>
  <r>
    <x v="5"/>
    <x v="8"/>
    <s v="Washington"/>
    <n v="36"/>
  </r>
  <r>
    <x v="5"/>
    <x v="8"/>
    <s v="Washington"/>
    <n v="31.8"/>
  </r>
  <r>
    <x v="5"/>
    <x v="8"/>
    <s v="Washington"/>
    <n v="13.88"/>
  </r>
  <r>
    <x v="5"/>
    <x v="8"/>
    <s v="Washington"/>
    <n v="8.8000000000000007"/>
  </r>
  <r>
    <x v="5"/>
    <x v="8"/>
    <s v="Washington"/>
    <n v="22.67"/>
  </r>
  <r>
    <x v="5"/>
    <x v="8"/>
    <s v="Washington"/>
    <n v="21"/>
  </r>
  <r>
    <x v="5"/>
    <x v="8"/>
    <s v="Washington"/>
    <n v="10"/>
  </r>
  <r>
    <x v="5"/>
    <x v="8"/>
    <s v="Washington"/>
    <n v="7.57"/>
  </r>
  <r>
    <x v="5"/>
    <x v="8"/>
    <s v="Washington"/>
    <n v="13.62"/>
  </r>
  <r>
    <x v="5"/>
    <x v="8"/>
    <s v="Washington"/>
    <n v="10.11"/>
  </r>
  <r>
    <x v="5"/>
    <x v="8"/>
    <s v="Washington"/>
    <n v="8"/>
  </r>
  <r>
    <x v="5"/>
    <x v="9"/>
    <s v="Dover"/>
    <n v="7.5"/>
  </r>
  <r>
    <x v="5"/>
    <x v="9"/>
    <s v="Wilmington"/>
    <n v="25"/>
  </r>
  <r>
    <x v="5"/>
    <x v="9"/>
    <s v="Wilmington"/>
    <n v="6.75"/>
  </r>
  <r>
    <x v="5"/>
    <x v="9"/>
    <s v="Wilmington"/>
    <n v="2"/>
  </r>
  <r>
    <x v="5"/>
    <x v="9"/>
    <s v="Wilmington"/>
    <n v="7"/>
  </r>
  <r>
    <x v="5"/>
    <x v="9"/>
    <s v="Wilmington"/>
    <n v="2"/>
  </r>
  <r>
    <x v="5"/>
    <x v="10"/>
    <s v="Fort Meade"/>
    <n v="1.5"/>
  </r>
  <r>
    <x v="5"/>
    <x v="10"/>
    <s v="Jacksonville"/>
    <n v="3"/>
  </r>
  <r>
    <x v="5"/>
    <x v="10"/>
    <s v="Jacksonville"/>
    <n v="9.5"/>
  </r>
  <r>
    <x v="5"/>
    <x v="10"/>
    <s v="Key West"/>
    <n v="5"/>
  </r>
  <r>
    <x v="5"/>
    <x v="10"/>
    <s v="Palatka"/>
    <n v="4"/>
  </r>
  <r>
    <x v="5"/>
    <x v="10"/>
    <s v="Pensacola"/>
    <n v="19"/>
  </r>
  <r>
    <x v="5"/>
    <x v="10"/>
    <s v="Tampa"/>
    <n v="24"/>
  </r>
  <r>
    <x v="5"/>
    <x v="11"/>
    <s v="Athens"/>
    <n v="5.5"/>
  </r>
  <r>
    <x v="5"/>
    <x v="11"/>
    <s v="Atlanta"/>
    <n v="72.5"/>
  </r>
  <r>
    <x v="5"/>
    <x v="11"/>
    <s v="Atlanta"/>
    <n v="15"/>
  </r>
  <r>
    <x v="5"/>
    <x v="11"/>
    <s v="Augusta"/>
    <n v="25.13"/>
  </r>
  <r>
    <x v="5"/>
    <x v="11"/>
    <s v="Columbus"/>
    <n v="24.5"/>
  </r>
  <r>
    <x v="5"/>
    <x v="11"/>
    <s v="Covington"/>
    <n v="6"/>
  </r>
  <r>
    <x v="5"/>
    <x v="11"/>
    <s v="Gainesville"/>
    <n v="5"/>
  </r>
  <r>
    <x v="5"/>
    <x v="11"/>
    <s v="Macon"/>
    <n v="20.5"/>
  </r>
  <r>
    <x v="5"/>
    <x v="11"/>
    <s v="Macon"/>
    <n v="6.5"/>
  </r>
  <r>
    <x v="5"/>
    <x v="11"/>
    <s v="Rome"/>
    <n v="6.5"/>
  </r>
  <r>
    <x v="5"/>
    <x v="11"/>
    <s v="Savannah"/>
    <n v="21"/>
  </r>
  <r>
    <x v="5"/>
    <x v="11"/>
    <s v="Savannah"/>
    <n v="19"/>
  </r>
  <r>
    <x v="5"/>
    <x v="11"/>
    <s v="Atlanta"/>
    <n v="24.5"/>
  </r>
  <r>
    <x v="5"/>
    <x v="15"/>
    <s v="Fort Madison"/>
    <n v="4"/>
  </r>
  <r>
    <x v="5"/>
    <x v="15"/>
    <s v="Ames"/>
    <n v="2.25"/>
  </r>
  <r>
    <x v="5"/>
    <x v="15"/>
    <s v="Boone"/>
    <n v="2"/>
  </r>
  <r>
    <x v="5"/>
    <x v="15"/>
    <s v="Boone"/>
    <n v="3"/>
  </r>
  <r>
    <x v="5"/>
    <x v="15"/>
    <s v="Burlington"/>
    <n v="16.5"/>
  </r>
  <r>
    <x v="5"/>
    <x v="15"/>
    <s v="Cedar Rapids"/>
    <n v="14"/>
  </r>
  <r>
    <x v="5"/>
    <x v="15"/>
    <s v="Centerville"/>
    <n v="1.6"/>
  </r>
  <r>
    <x v="5"/>
    <x v="15"/>
    <s v="Clinton"/>
    <n v="14"/>
  </r>
  <r>
    <x v="5"/>
    <x v="15"/>
    <s v="Council Bluffs"/>
    <n v="22.5"/>
  </r>
  <r>
    <x v="5"/>
    <x v="15"/>
    <s v="Council Bluffs"/>
    <n v="25"/>
  </r>
  <r>
    <x v="5"/>
    <x v="15"/>
    <s v="Davenport"/>
    <n v="43"/>
  </r>
  <r>
    <x v="5"/>
    <x v="15"/>
    <s v="Des Moines"/>
    <n v="39.5"/>
  </r>
  <r>
    <x v="5"/>
    <x v="15"/>
    <s v="Dubuque"/>
    <n v="14"/>
  </r>
  <r>
    <x v="5"/>
    <x v="15"/>
    <s v="Dubuque"/>
    <n v="10.5"/>
  </r>
  <r>
    <x v="5"/>
    <x v="15"/>
    <s v="Keokuk"/>
    <n v="7"/>
  </r>
  <r>
    <x v="5"/>
    <x v="15"/>
    <s v="Marshalltown"/>
    <n v="3.5"/>
  </r>
  <r>
    <x v="5"/>
    <x v="15"/>
    <s v="Mason City"/>
    <n v="17.600000000000001"/>
  </r>
  <r>
    <x v="5"/>
    <x v="15"/>
    <s v="Muscatine"/>
    <n v="8"/>
  </r>
  <r>
    <x v="5"/>
    <x v="15"/>
    <s v="Oskaloosa"/>
    <n v="5"/>
  </r>
  <r>
    <x v="5"/>
    <x v="15"/>
    <s v="Ottumwa"/>
    <n v="6"/>
  </r>
  <r>
    <x v="5"/>
    <x v="15"/>
    <s v="Red Oak"/>
    <n v="1.25"/>
  </r>
  <r>
    <x v="5"/>
    <x v="15"/>
    <s v="Sioux City"/>
    <n v="40.5"/>
  </r>
  <r>
    <x v="5"/>
    <x v="15"/>
    <s v="Toledo"/>
    <n v="3"/>
  </r>
  <r>
    <x v="5"/>
    <x v="15"/>
    <s v="Waterloo"/>
    <n v="18"/>
  </r>
  <r>
    <x v="5"/>
    <x v="12"/>
    <s v="Boise City"/>
    <n v="3.5"/>
  </r>
  <r>
    <x v="5"/>
    <x v="13"/>
    <s v="Harvey"/>
    <n v="3"/>
  </r>
  <r>
    <x v="5"/>
    <x v="13"/>
    <s v="Peoria"/>
    <n v="61"/>
  </r>
  <r>
    <x v="5"/>
    <x v="13"/>
    <s v="Springfield"/>
    <n v="20"/>
  </r>
  <r>
    <x v="5"/>
    <x v="13"/>
    <s v="Alton"/>
    <n v="12"/>
  </r>
  <r>
    <x v="5"/>
    <x v="13"/>
    <s v="Aurora"/>
    <n v="18"/>
  </r>
  <r>
    <x v="5"/>
    <x v="13"/>
    <s v="Aurora"/>
    <n v="10"/>
  </r>
  <r>
    <x v="5"/>
    <x v="13"/>
    <s v="Belleville"/>
    <n v="5"/>
  </r>
  <r>
    <x v="5"/>
    <x v="13"/>
    <s v="Belleville"/>
    <n v="23"/>
  </r>
  <r>
    <x v="5"/>
    <x v="13"/>
    <s v="Bloomington"/>
    <n v="11"/>
  </r>
  <r>
    <x v="5"/>
    <x v="13"/>
    <s v="Cairo"/>
    <n v="4"/>
  </r>
  <r>
    <x v="5"/>
    <x v="13"/>
    <s v="Cairo"/>
    <n v="5.71"/>
  </r>
  <r>
    <x v="5"/>
    <x v="13"/>
    <s v="Centralia"/>
    <n v="3"/>
  </r>
  <r>
    <x v="5"/>
    <x v="13"/>
    <s v="Champaign"/>
    <n v="11"/>
  </r>
  <r>
    <x v="5"/>
    <x v="13"/>
    <s v="Chicago"/>
    <n v="101"/>
  </r>
  <r>
    <x v="5"/>
    <x v="13"/>
    <s v="Chicago"/>
    <n v="202.7"/>
  </r>
  <r>
    <x v="5"/>
    <x v="13"/>
    <s v="Chicago"/>
    <n v="205.6"/>
  </r>
  <r>
    <x v="5"/>
    <x v="13"/>
    <s v="Chicago"/>
    <n v="205.49"/>
  </r>
  <r>
    <x v="5"/>
    <x v="13"/>
    <s v="Chicago"/>
    <n v="90"/>
  </r>
  <r>
    <x v="5"/>
    <x v="13"/>
    <s v="Chicago"/>
    <n v="35"/>
  </r>
  <r>
    <x v="5"/>
    <x v="13"/>
    <s v="Chicago"/>
    <n v="30"/>
  </r>
  <r>
    <x v="5"/>
    <x v="13"/>
    <s v="Chicago"/>
    <n v="37"/>
  </r>
  <r>
    <x v="5"/>
    <x v="13"/>
    <s v="Chicago"/>
    <n v="56"/>
  </r>
  <r>
    <x v="5"/>
    <x v="13"/>
    <s v="Chicago"/>
    <n v="5"/>
  </r>
  <r>
    <x v="5"/>
    <x v="13"/>
    <s v="Chicago"/>
    <n v="16"/>
  </r>
  <r>
    <x v="5"/>
    <x v="13"/>
    <s v="Chicago"/>
    <n v="18.62"/>
  </r>
  <r>
    <x v="5"/>
    <x v="13"/>
    <s v="Chicago"/>
    <n v="15"/>
  </r>
  <r>
    <x v="5"/>
    <x v="13"/>
    <s v="Chicago"/>
    <n v="37.28"/>
  </r>
  <r>
    <x v="5"/>
    <x v="13"/>
    <s v="Chicago"/>
    <n v="25.45"/>
  </r>
  <r>
    <x v="5"/>
    <x v="13"/>
    <s v="Chicago"/>
    <n v="3.96"/>
  </r>
  <r>
    <x v="5"/>
    <x v="13"/>
    <s v="Chicago"/>
    <n v="12"/>
  </r>
  <r>
    <x v="5"/>
    <x v="13"/>
    <s v="Danville"/>
    <n v="3.2"/>
  </r>
  <r>
    <x v="5"/>
    <x v="13"/>
    <s v="Decatur"/>
    <n v="13.5"/>
  </r>
  <r>
    <x v="5"/>
    <x v="13"/>
    <s v="Du Quoin"/>
    <n v="3"/>
  </r>
  <r>
    <x v="5"/>
    <x v="13"/>
    <s v="East St. Louis"/>
    <n v="28"/>
  </r>
  <r>
    <x v="5"/>
    <x v="13"/>
    <s v="Elgin"/>
    <n v="31"/>
  </r>
  <r>
    <x v="5"/>
    <x v="13"/>
    <s v="Freeport"/>
    <n v="6"/>
  </r>
  <r>
    <x v="5"/>
    <x v="13"/>
    <s v="Galesburg"/>
    <n v="16"/>
  </r>
  <r>
    <x v="5"/>
    <x v="13"/>
    <s v="Jacksonville"/>
    <n v="5"/>
  </r>
  <r>
    <x v="5"/>
    <x v="13"/>
    <s v="Joliet"/>
    <n v="25"/>
  </r>
  <r>
    <x v="5"/>
    <x v="13"/>
    <s v="Kankakee"/>
    <n v="8.25"/>
  </r>
  <r>
    <x v="5"/>
    <x v="13"/>
    <s v="Kankakee"/>
    <n v="4.2"/>
  </r>
  <r>
    <x v="5"/>
    <x v="13"/>
    <s v="La Salle"/>
    <n v="7.5"/>
  </r>
  <r>
    <x v="5"/>
    <x v="13"/>
    <s v="Lincoln"/>
    <n v="6"/>
  </r>
  <r>
    <x v="5"/>
    <x v="13"/>
    <s v="Mechanicsburg"/>
    <n v="3.5"/>
  </r>
  <r>
    <x v="5"/>
    <x v="13"/>
    <s v="Moline"/>
    <n v="5"/>
  </r>
  <r>
    <x v="5"/>
    <x v="13"/>
    <s v="Ottawa"/>
    <n v="8"/>
  </r>
  <r>
    <x v="5"/>
    <x v="13"/>
    <s v="Peoria"/>
    <n v="7.2"/>
  </r>
  <r>
    <x v="5"/>
    <x v="13"/>
    <s v="Peoria"/>
    <n v="29.5"/>
  </r>
  <r>
    <x v="5"/>
    <x v="13"/>
    <s v="Quincy"/>
    <n v="17"/>
  </r>
  <r>
    <x v="5"/>
    <x v="13"/>
    <s v="Rockford"/>
    <n v="22"/>
  </r>
  <r>
    <x v="5"/>
    <x v="13"/>
    <s v="Rockford"/>
    <n v="30"/>
  </r>
  <r>
    <x v="5"/>
    <x v="13"/>
    <s v="Streator"/>
    <n v="6.25"/>
  </r>
  <r>
    <x v="5"/>
    <x v="13"/>
    <s v="Venice"/>
    <n v="5.5"/>
  </r>
  <r>
    <x v="5"/>
    <x v="13"/>
    <s v="East St. Louis"/>
    <n v="23"/>
  </r>
  <r>
    <x v="5"/>
    <x v="14"/>
    <s v="Anderson"/>
    <n v="100"/>
  </r>
  <r>
    <x v="5"/>
    <x v="14"/>
    <s v="Columbus"/>
    <n v="7"/>
  </r>
  <r>
    <x v="5"/>
    <x v="14"/>
    <s v="Evansville"/>
    <n v="27"/>
  </r>
  <r>
    <x v="5"/>
    <x v="14"/>
    <s v="Fort Wayne"/>
    <n v="31"/>
  </r>
  <r>
    <x v="5"/>
    <x v="14"/>
    <s v="Hammond"/>
    <n v="22.5"/>
  </r>
  <r>
    <x v="5"/>
    <x v="14"/>
    <s v="Indianapolis"/>
    <n v="111"/>
  </r>
  <r>
    <x v="5"/>
    <x v="14"/>
    <s v="Indianapolis"/>
    <n v="7.5"/>
  </r>
  <r>
    <x v="5"/>
    <x v="14"/>
    <s v="Indianapolis"/>
    <n v="31.5"/>
  </r>
  <r>
    <x v="5"/>
    <x v="14"/>
    <s v="Jeffersonville"/>
    <n v="5"/>
  </r>
  <r>
    <x v="5"/>
    <x v="14"/>
    <s v="Kokomo"/>
    <n v="6"/>
  </r>
  <r>
    <x v="5"/>
    <x v="14"/>
    <s v="Kokomo"/>
    <n v="8.8699999999999992"/>
  </r>
  <r>
    <x v="5"/>
    <x v="14"/>
    <s v="Lafayette"/>
    <n v="15"/>
  </r>
  <r>
    <x v="5"/>
    <x v="14"/>
    <s v="Logansport"/>
    <n v="5.5"/>
  </r>
  <r>
    <x v="5"/>
    <x v="14"/>
    <s v="Madison"/>
    <n v="4"/>
  </r>
  <r>
    <x v="5"/>
    <x v="14"/>
    <s v="Marion"/>
    <n v="8"/>
  </r>
  <r>
    <x v="5"/>
    <x v="14"/>
    <s v="Michigan City"/>
    <n v="6"/>
  </r>
  <r>
    <x v="5"/>
    <x v="14"/>
    <s v="New Albany"/>
    <n v="7"/>
  </r>
  <r>
    <x v="5"/>
    <x v="14"/>
    <s v="New Albany"/>
    <n v="2"/>
  </r>
  <r>
    <x v="5"/>
    <x v="14"/>
    <s v="Richmond"/>
    <n v="11"/>
  </r>
  <r>
    <x v="5"/>
    <x v="14"/>
    <s v="Terre Haute"/>
    <n v="17.5"/>
  </r>
  <r>
    <x v="5"/>
    <x v="14"/>
    <s v="Vincennes"/>
    <n v="5"/>
  </r>
  <r>
    <x v="5"/>
    <x v="14"/>
    <s v="Washington"/>
    <n v="5"/>
  </r>
  <r>
    <x v="5"/>
    <x v="16"/>
    <s v="Atchison"/>
    <n v="8.5"/>
  </r>
  <r>
    <x v="5"/>
    <x v="16"/>
    <s v="Cottonwood Falls"/>
    <n v="2"/>
  </r>
  <r>
    <x v="5"/>
    <x v="16"/>
    <s v="Fort Scott"/>
    <n v="10"/>
  </r>
  <r>
    <x v="5"/>
    <x v="16"/>
    <s v="Hutchinson"/>
    <n v="8"/>
  </r>
  <r>
    <x v="5"/>
    <x v="16"/>
    <s v="Leavenworth"/>
    <n v="14"/>
  </r>
  <r>
    <x v="5"/>
    <x v="16"/>
    <s v="Pittsburg"/>
    <n v="17.3"/>
  </r>
  <r>
    <x v="5"/>
    <x v="16"/>
    <s v="Topeka"/>
    <n v="35"/>
  </r>
  <r>
    <x v="5"/>
    <x v="16"/>
    <s v="Wichita"/>
    <n v="22.43"/>
  </r>
  <r>
    <x v="5"/>
    <x v="16"/>
    <s v="Winfield"/>
    <n v="6"/>
  </r>
  <r>
    <x v="5"/>
    <x v="17"/>
    <s v="Ashland"/>
    <n v="6"/>
  </r>
  <r>
    <x v="5"/>
    <x v="17"/>
    <s v="Bowling Green"/>
    <n v="5"/>
  </r>
  <r>
    <x v="5"/>
    <x v="17"/>
    <s v="Frankfort"/>
    <n v="7.25"/>
  </r>
  <r>
    <x v="5"/>
    <x v="17"/>
    <s v="Georgetown"/>
    <n v="2.5"/>
  </r>
  <r>
    <x v="5"/>
    <x v="17"/>
    <s v="Henderson"/>
    <n v="5"/>
  </r>
  <r>
    <x v="5"/>
    <x v="17"/>
    <s v="Lexington"/>
    <n v="13"/>
  </r>
  <r>
    <x v="5"/>
    <x v="17"/>
    <s v="Louisville"/>
    <n v="140"/>
  </r>
  <r>
    <x v="5"/>
    <x v="17"/>
    <s v="Maysville"/>
    <n v="4"/>
  </r>
  <r>
    <x v="5"/>
    <x v="17"/>
    <s v="Owensboro"/>
    <n v="10"/>
  </r>
  <r>
    <x v="5"/>
    <x v="17"/>
    <s v="Owensboro"/>
    <n v="5.2"/>
  </r>
  <r>
    <x v="5"/>
    <x v="17"/>
    <s v="Paducah"/>
    <n v="15"/>
  </r>
  <r>
    <x v="5"/>
    <x v="18"/>
    <s v="Baton Rouge"/>
    <n v="4"/>
  </r>
  <r>
    <x v="5"/>
    <x v="18"/>
    <s v="Lake Charles"/>
    <n v="5"/>
  </r>
  <r>
    <x v="5"/>
    <x v="18"/>
    <s v="New Orleans"/>
    <n v="115"/>
  </r>
  <r>
    <x v="5"/>
    <x v="18"/>
    <s v="New Orleans"/>
    <n v="35"/>
  </r>
  <r>
    <x v="5"/>
    <x v="18"/>
    <s v="New Orleans"/>
    <n v="12.4"/>
  </r>
  <r>
    <x v="5"/>
    <x v="18"/>
    <s v="New Orleans"/>
    <n v="3.75"/>
  </r>
  <r>
    <x v="5"/>
    <x v="18"/>
    <s v="New Orleans"/>
    <n v="10.9"/>
  </r>
  <r>
    <x v="5"/>
    <x v="18"/>
    <s v="Shreveport"/>
    <n v="3"/>
  </r>
  <r>
    <x v="5"/>
    <x v="18"/>
    <s v="Shreveport"/>
    <n v="5.25"/>
  </r>
  <r>
    <x v="5"/>
    <x v="50"/>
    <s v="Winnipeg"/>
    <n v="17"/>
  </r>
  <r>
    <x v="5"/>
    <x v="19"/>
    <s v="Amesbury"/>
    <n v="4.5999999999999996"/>
  </r>
  <r>
    <x v="5"/>
    <x v="19"/>
    <s v="Amherst"/>
    <n v="4.4800000000000004"/>
  </r>
  <r>
    <x v="5"/>
    <x v="19"/>
    <s v="Athol"/>
    <n v="7.32"/>
  </r>
  <r>
    <x v="5"/>
    <x v="19"/>
    <s v="Beverly"/>
    <n v="4.43"/>
  </r>
  <r>
    <x v="2"/>
    <x v="19"/>
    <s v="Boston"/>
    <n v="337.673"/>
  </r>
  <r>
    <x v="5"/>
    <x v="19"/>
    <s v="Boston"/>
    <n v="648"/>
  </r>
  <r>
    <x v="5"/>
    <x v="19"/>
    <s v="Boston"/>
    <n v="152.92400000000001"/>
  </r>
  <r>
    <x v="5"/>
    <x v="19"/>
    <s v="Boston"/>
    <n v="12.34"/>
  </r>
  <r>
    <x v="5"/>
    <x v="19"/>
    <s v="Boston"/>
    <n v="15.5"/>
  </r>
  <r>
    <x v="5"/>
    <x v="19"/>
    <s v="Boston"/>
    <n v="6"/>
  </r>
  <r>
    <x v="5"/>
    <x v="19"/>
    <s v="Boston"/>
    <n v="25"/>
  </r>
  <r>
    <x v="5"/>
    <x v="19"/>
    <s v="Brockton"/>
    <n v="46.75"/>
  </r>
  <r>
    <x v="5"/>
    <x v="19"/>
    <s v="Brockton"/>
    <n v="22"/>
  </r>
  <r>
    <x v="5"/>
    <x v="19"/>
    <s v="Brockton"/>
    <n v="9.4"/>
  </r>
  <r>
    <x v="5"/>
    <x v="19"/>
    <s v="Brockton"/>
    <n v="15"/>
  </r>
  <r>
    <x v="5"/>
    <x v="19"/>
    <s v="Brockton"/>
    <n v="10.36"/>
  </r>
  <r>
    <x v="5"/>
    <x v="19"/>
    <s v="Brockton"/>
    <n v="31.93"/>
  </r>
  <r>
    <x v="5"/>
    <x v="19"/>
    <s v="Conway"/>
    <n v="6.35"/>
  </r>
  <r>
    <x v="5"/>
    <x v="19"/>
    <s v="Cottage City"/>
    <n v="5.89"/>
  </r>
  <r>
    <x v="5"/>
    <x v="19"/>
    <s v="Dedham"/>
    <n v="6.97"/>
  </r>
  <r>
    <x v="5"/>
    <x v="19"/>
    <s v="Dedham"/>
    <n v="9.6999999999999993"/>
  </r>
  <r>
    <x v="5"/>
    <x v="19"/>
    <s v="East Wareham"/>
    <n v="3"/>
  </r>
  <r>
    <x v="5"/>
    <x v="19"/>
    <s v="Fall River"/>
    <n v="30.52"/>
  </r>
  <r>
    <x v="5"/>
    <x v="19"/>
    <s v="Fitchburg"/>
    <n v="23.69"/>
  </r>
  <r>
    <x v="5"/>
    <x v="19"/>
    <s v="Fitchburg"/>
    <n v="5.15"/>
  </r>
  <r>
    <x v="5"/>
    <x v="19"/>
    <s v="Framingham"/>
    <n v="6.83"/>
  </r>
  <r>
    <x v="5"/>
    <x v="19"/>
    <s v="Gardner"/>
    <n v="4.5"/>
  </r>
  <r>
    <x v="5"/>
    <x v="19"/>
    <s v="Georgetown"/>
    <n v="6.42"/>
  </r>
  <r>
    <x v="5"/>
    <x v="19"/>
    <s v="Gloucester"/>
    <n v="10.75"/>
  </r>
  <r>
    <x v="5"/>
    <x v="19"/>
    <s v="Gloucester"/>
    <n v="22.5"/>
  </r>
  <r>
    <x v="5"/>
    <x v="19"/>
    <s v="Greenfield"/>
    <n v="15.47"/>
  </r>
  <r>
    <x v="5"/>
    <x v="19"/>
    <s v="Hanover"/>
    <n v="9.32"/>
  </r>
  <r>
    <x v="5"/>
    <x v="19"/>
    <s v="Haverhill"/>
    <n v="27.27"/>
  </r>
  <r>
    <x v="5"/>
    <x v="19"/>
    <s v="Hingham"/>
    <n v="20.11"/>
  </r>
  <r>
    <x v="5"/>
    <x v="19"/>
    <s v="Hingham"/>
    <n v="2.2000000000000002"/>
  </r>
  <r>
    <x v="5"/>
    <x v="19"/>
    <s v="Holyoke"/>
    <n v="34"/>
  </r>
  <r>
    <x v="5"/>
    <x v="19"/>
    <s v="Holyoke"/>
    <n v="1"/>
  </r>
  <r>
    <x v="5"/>
    <x v="19"/>
    <s v="Lawrence"/>
    <n v="66.62"/>
  </r>
  <r>
    <x v="5"/>
    <x v="19"/>
    <s v="Leominster"/>
    <n v="12.18"/>
  </r>
  <r>
    <x v="5"/>
    <x v="19"/>
    <s v="Lowell"/>
    <n v="62.9"/>
  </r>
  <r>
    <x v="5"/>
    <x v="19"/>
    <s v="Lowell"/>
    <n v="11.98"/>
  </r>
  <r>
    <x v="5"/>
    <x v="19"/>
    <s v="Mansfield"/>
    <n v="10.35"/>
  </r>
  <r>
    <x v="5"/>
    <x v="19"/>
    <s v="Marlborough"/>
    <n v="5"/>
  </r>
  <r>
    <x v="5"/>
    <x v="19"/>
    <s v="Marlborough"/>
    <n v="7.5"/>
  </r>
  <r>
    <x v="5"/>
    <x v="19"/>
    <s v="Martha' s Vineyard"/>
    <n v="1"/>
  </r>
  <r>
    <x v="5"/>
    <x v="19"/>
    <s v="Milford"/>
    <n v="32.5"/>
  </r>
  <r>
    <x v="5"/>
    <x v="19"/>
    <s v="Millbury"/>
    <n v="7.33"/>
  </r>
  <r>
    <x v="5"/>
    <x v="19"/>
    <s v="Natick"/>
    <n v="13.5"/>
  </r>
  <r>
    <x v="5"/>
    <x v="19"/>
    <s v="Natick"/>
    <n v="18"/>
  </r>
  <r>
    <x v="5"/>
    <x v="19"/>
    <s v="New Bedford"/>
    <n v="23.7"/>
  </r>
  <r>
    <x v="5"/>
    <x v="19"/>
    <s v="New Bedford"/>
    <n v="19.97"/>
  </r>
  <r>
    <x v="5"/>
    <x v="19"/>
    <s v="Newburyport"/>
    <n v="18.25"/>
  </r>
  <r>
    <x v="5"/>
    <x v="19"/>
    <s v="Newburyport"/>
    <n v="5.38"/>
  </r>
  <r>
    <x v="5"/>
    <x v="19"/>
    <s v="Newton"/>
    <n v="13.77"/>
  </r>
  <r>
    <x v="5"/>
    <x v="19"/>
    <s v="Newton"/>
    <n v="16.350000000000001"/>
  </r>
  <r>
    <x v="5"/>
    <x v="19"/>
    <s v="Newton"/>
    <n v="16.87"/>
  </r>
  <r>
    <x v="5"/>
    <x v="19"/>
    <s v="Newton"/>
    <n v="3.3"/>
  </r>
  <r>
    <x v="5"/>
    <x v="19"/>
    <s v="Newton"/>
    <n v="63"/>
  </r>
  <r>
    <x v="5"/>
    <x v="19"/>
    <s v="Norfolk"/>
    <n v="20"/>
  </r>
  <r>
    <x v="5"/>
    <x v="19"/>
    <s v="North Abington"/>
    <n v="18"/>
  </r>
  <r>
    <x v="5"/>
    <x v="19"/>
    <s v="North Adams"/>
    <n v="13.5"/>
  </r>
  <r>
    <x v="5"/>
    <x v="19"/>
    <s v="Northampton"/>
    <n v="18.559999999999999"/>
  </r>
  <r>
    <x v="5"/>
    <x v="19"/>
    <s v="Northampton"/>
    <n v="8"/>
  </r>
  <r>
    <x v="5"/>
    <x v="19"/>
    <s v="North Attleborough"/>
    <n v="26.14"/>
  </r>
  <r>
    <x v="5"/>
    <x v="19"/>
    <s v="North Woburn"/>
    <n v="8.11"/>
  </r>
  <r>
    <x v="5"/>
    <x v="19"/>
    <s v="Norton"/>
    <n v="5.45"/>
  </r>
  <r>
    <x v="5"/>
    <x v="19"/>
    <s v="Norton"/>
    <n v="30.23"/>
  </r>
  <r>
    <x v="5"/>
    <x v="19"/>
    <s v="Palmer"/>
    <n v="9.6"/>
  </r>
  <r>
    <x v="5"/>
    <x v="19"/>
    <s v="Pittsfield"/>
    <n v="10.6"/>
  </r>
  <r>
    <x v="5"/>
    <x v="19"/>
    <s v="Plymouth"/>
    <n v="9.3000000000000007"/>
  </r>
  <r>
    <x v="5"/>
    <x v="19"/>
    <s v="Plymouth"/>
    <n v="4.5999999999999996"/>
  </r>
  <r>
    <x v="5"/>
    <x v="19"/>
    <s v="Quincy"/>
    <n v="41.24"/>
  </r>
  <r>
    <x v="5"/>
    <x v="19"/>
    <s v="Quincy"/>
    <n v="4"/>
  </r>
  <r>
    <x v="5"/>
    <x v="19"/>
    <s v="Reading"/>
    <n v="5"/>
  </r>
  <r>
    <x v="5"/>
    <x v="19"/>
    <s v="Rockport"/>
    <n v="7.54"/>
  </r>
  <r>
    <x v="5"/>
    <x v="19"/>
    <s v="Salem"/>
    <n v="7"/>
  </r>
  <r>
    <x v="5"/>
    <x v="19"/>
    <s v="Shelburne Falls"/>
    <n v="7"/>
  </r>
  <r>
    <x v="5"/>
    <x v="19"/>
    <s v="Southbridge"/>
    <n v="8"/>
  </r>
  <r>
    <x v="5"/>
    <x v="19"/>
    <s v="Springfield"/>
    <n v="68.7"/>
  </r>
  <r>
    <x v="5"/>
    <x v="19"/>
    <s v="Stoneham"/>
    <n v="6.5"/>
  </r>
  <r>
    <x v="5"/>
    <x v="19"/>
    <s v="Taunton"/>
    <n v="18.8"/>
  </r>
  <r>
    <x v="5"/>
    <x v="19"/>
    <s v="Taunton"/>
    <n v="17.25"/>
  </r>
  <r>
    <x v="5"/>
    <x v="19"/>
    <s v="Taunton"/>
    <n v="17.7"/>
  </r>
  <r>
    <x v="5"/>
    <x v="19"/>
    <s v="Taunton"/>
    <n v="15.52"/>
  </r>
  <r>
    <x v="5"/>
    <x v="19"/>
    <s v="Taunton"/>
    <n v="4.0999999999999996"/>
  </r>
  <r>
    <x v="5"/>
    <x v="19"/>
    <s v="Wakefield"/>
    <n v="16"/>
  </r>
  <r>
    <x v="5"/>
    <x v="19"/>
    <s v="Webster"/>
    <n v="5.22"/>
  </r>
  <r>
    <x v="5"/>
    <x v="19"/>
    <s v="Westfield"/>
    <n v="7.3"/>
  </r>
  <r>
    <x v="5"/>
    <x v="19"/>
    <s v="Worcester"/>
    <n v="54"/>
  </r>
  <r>
    <x v="5"/>
    <x v="19"/>
    <s v="Worcester"/>
    <n v="23.34"/>
  </r>
  <r>
    <x v="5"/>
    <x v="19"/>
    <s v="Worcester"/>
    <n v="18"/>
  </r>
  <r>
    <x v="5"/>
    <x v="19"/>
    <s v="Worcester"/>
    <n v="11.9"/>
  </r>
  <r>
    <x v="5"/>
    <x v="19"/>
    <s v="Worcester"/>
    <n v="18"/>
  </r>
  <r>
    <x v="5"/>
    <x v="19"/>
    <s v="Brookfield"/>
    <n v="19.7"/>
  </r>
  <r>
    <x v="5"/>
    <x v="19"/>
    <s v="Milford"/>
    <n v="21.42"/>
  </r>
  <r>
    <x v="5"/>
    <x v="20"/>
    <s v="Baltimore"/>
    <n v="337"/>
  </r>
  <r>
    <x v="5"/>
    <x v="20"/>
    <s v="Cumberland"/>
    <n v="6.5"/>
  </r>
  <r>
    <x v="5"/>
    <x v="20"/>
    <s v="Frederick City"/>
    <n v="9.3000000000000007"/>
  </r>
  <r>
    <x v="5"/>
    <x v="20"/>
    <s v="Frederick City"/>
    <n v="5.5"/>
  </r>
  <r>
    <x v="5"/>
    <x v="20"/>
    <s v="Hagerstown"/>
    <n v="13.5"/>
  </r>
  <r>
    <x v="5"/>
    <x v="21"/>
    <s v="Augusta"/>
    <n v="7.4"/>
  </r>
  <r>
    <x v="5"/>
    <x v="21"/>
    <s v="Bangor"/>
    <n v="9.8000000000000007"/>
  </r>
  <r>
    <x v="5"/>
    <x v="21"/>
    <s v="Bangor"/>
    <n v="16.2"/>
  </r>
  <r>
    <x v="5"/>
    <x v="21"/>
    <s v="Bangor"/>
    <n v="54"/>
  </r>
  <r>
    <x v="5"/>
    <x v="21"/>
    <s v="Bangor"/>
    <n v="26"/>
  </r>
  <r>
    <x v="5"/>
    <x v="21"/>
    <s v="Biddeford"/>
    <n v="6.03"/>
  </r>
  <r>
    <x v="5"/>
    <x v="21"/>
    <s v="Calais"/>
    <n v="7"/>
  </r>
  <r>
    <x v="5"/>
    <x v="21"/>
    <s v="Fairfield"/>
    <n v="2.5299999999999998"/>
  </r>
  <r>
    <x v="5"/>
    <x v="21"/>
    <s v="Fryeburg"/>
    <n v="3"/>
  </r>
  <r>
    <x v="5"/>
    <x v="21"/>
    <s v="Lewiston"/>
    <n v="54.71"/>
  </r>
  <r>
    <x v="5"/>
    <x v="21"/>
    <s v="Norway"/>
    <n v="2.17"/>
  </r>
  <r>
    <x v="5"/>
    <x v="21"/>
    <s v="Portland"/>
    <n v="51.32"/>
  </r>
  <r>
    <x v="5"/>
    <x v="21"/>
    <s v="Portland"/>
    <n v="13.43"/>
  </r>
  <r>
    <x v="5"/>
    <x v="21"/>
    <s v="Rockland"/>
    <n v="17.2"/>
  </r>
  <r>
    <x v="5"/>
    <x v="21"/>
    <s v="Sanford"/>
    <n v="3.47"/>
  </r>
  <r>
    <x v="5"/>
    <x v="21"/>
    <s v="Sanford"/>
    <n v="25"/>
  </r>
  <r>
    <x v="5"/>
    <x v="21"/>
    <s v="Skowhegan"/>
    <n v="5.85"/>
  </r>
  <r>
    <x v="5"/>
    <x v="21"/>
    <s v="Skowhegan"/>
    <n v="12"/>
  </r>
  <r>
    <x v="5"/>
    <x v="21"/>
    <s v="Waterville"/>
    <n v="5"/>
  </r>
  <r>
    <x v="5"/>
    <x v="21"/>
    <s v="Westbrook"/>
    <n v="6"/>
  </r>
  <r>
    <x v="5"/>
    <x v="22"/>
    <s v="Adrian"/>
    <n v="4"/>
  </r>
  <r>
    <x v="5"/>
    <x v="22"/>
    <s v="Bay City"/>
    <n v="29"/>
  </r>
  <r>
    <x v="5"/>
    <x v="22"/>
    <s v="Detroit"/>
    <n v="101"/>
  </r>
  <r>
    <x v="5"/>
    <x v="22"/>
    <s v="Detroit"/>
    <n v="62"/>
  </r>
  <r>
    <x v="5"/>
    <x v="22"/>
    <s v="Detroit"/>
    <n v="25"/>
  </r>
  <r>
    <x v="5"/>
    <x v="22"/>
    <s v="Detroit"/>
    <n v="54"/>
  </r>
  <r>
    <x v="5"/>
    <x v="22"/>
    <s v="Detroit"/>
    <n v="21.5"/>
  </r>
  <r>
    <x v="5"/>
    <x v="22"/>
    <s v="Detroit"/>
    <n v="17"/>
  </r>
  <r>
    <x v="5"/>
    <x v="22"/>
    <s v="Detroit"/>
    <n v="10.5"/>
  </r>
  <r>
    <x v="5"/>
    <x v="22"/>
    <s v="Detroit"/>
    <n v="17.97"/>
  </r>
  <r>
    <x v="5"/>
    <x v="22"/>
    <s v="Detroit"/>
    <n v="17"/>
  </r>
  <r>
    <x v="5"/>
    <x v="22"/>
    <s v="Detroit"/>
    <n v="60"/>
  </r>
  <r>
    <x v="5"/>
    <x v="22"/>
    <s v="Detroit"/>
    <n v="80"/>
  </r>
  <r>
    <x v="5"/>
    <x v="22"/>
    <s v="Escanaba"/>
    <n v="4"/>
  </r>
  <r>
    <x v="5"/>
    <x v="22"/>
    <s v="Grand Haven"/>
    <n v="2"/>
  </r>
  <r>
    <x v="5"/>
    <x v="22"/>
    <s v="Grand Rapids"/>
    <n v="50"/>
  </r>
  <r>
    <x v="5"/>
    <x v="22"/>
    <s v="Grand Rapids"/>
    <n v="1.75"/>
  </r>
  <r>
    <x v="5"/>
    <x v="22"/>
    <s v="Ironwood"/>
    <n v="7.5"/>
  </r>
  <r>
    <x v="5"/>
    <x v="22"/>
    <s v="Jackson"/>
    <n v="7"/>
  </r>
  <r>
    <x v="5"/>
    <x v="22"/>
    <s v="Lansing"/>
    <n v="10.5"/>
  </r>
  <r>
    <x v="5"/>
    <x v="22"/>
    <s v="Manistee"/>
    <n v="14"/>
  </r>
  <r>
    <x v="5"/>
    <x v="22"/>
    <s v="Marquette"/>
    <n v="6"/>
  </r>
  <r>
    <x v="5"/>
    <x v="22"/>
    <s v="Menominee"/>
    <n v="6.5"/>
  </r>
  <r>
    <x v="5"/>
    <x v="22"/>
    <s v="Mount Clemens"/>
    <n v="6"/>
  </r>
  <r>
    <x v="5"/>
    <x v="22"/>
    <s v="Muskegon"/>
    <n v="15"/>
  </r>
  <r>
    <x v="5"/>
    <x v="22"/>
    <s v="Negaunee"/>
    <n v="4"/>
  </r>
  <r>
    <x v="5"/>
    <x v="22"/>
    <s v="Port Huron"/>
    <n v="10.5"/>
  </r>
  <r>
    <x v="5"/>
    <x v="22"/>
    <s v="Saginaw"/>
    <n v="40"/>
  </r>
  <r>
    <x v="5"/>
    <x v="22"/>
    <s v="St. Joseph"/>
    <n v="8"/>
  </r>
  <r>
    <x v="5"/>
    <x v="23"/>
    <s v="Anoka"/>
    <n v="3"/>
  </r>
  <r>
    <x v="5"/>
    <x v="23"/>
    <s v="Duluth"/>
    <n v="36.1"/>
  </r>
  <r>
    <x v="5"/>
    <x v="23"/>
    <s v="Duluth"/>
    <n v="3.5"/>
  </r>
  <r>
    <x v="5"/>
    <x v="23"/>
    <s v="Duluth"/>
    <n v="6"/>
  </r>
  <r>
    <x v="5"/>
    <x v="23"/>
    <s v="Minneapolis and St. Paul"/>
    <n v="230"/>
  </r>
  <r>
    <x v="5"/>
    <x v="23"/>
    <s v="Minneapolis and St. Paul"/>
    <n v="23.606000000000002"/>
  </r>
  <r>
    <x v="5"/>
    <x v="23"/>
    <s v="St. Cloud"/>
    <n v="7.33"/>
  </r>
  <r>
    <x v="5"/>
    <x v="23"/>
    <s v="Winona"/>
    <n v="4"/>
  </r>
  <r>
    <x v="5"/>
    <x v="24"/>
    <s v="Jackson"/>
    <n v="6"/>
  </r>
  <r>
    <x v="5"/>
    <x v="24"/>
    <s v="Meridian"/>
    <n v="6"/>
  </r>
  <r>
    <x v="5"/>
    <x v="24"/>
    <s v="Natchez"/>
    <n v="4"/>
  </r>
  <r>
    <x v="5"/>
    <x v="24"/>
    <s v="Natchez"/>
    <n v="2"/>
  </r>
  <r>
    <x v="5"/>
    <x v="24"/>
    <s v="Vicksburg"/>
    <n v="9"/>
  </r>
  <r>
    <x v="5"/>
    <x v="25"/>
    <s v="Cape Girardeau"/>
    <n v="2.5"/>
  </r>
  <r>
    <x v="5"/>
    <x v="25"/>
    <s v="Clinton"/>
    <n v="3"/>
  </r>
  <r>
    <x v="5"/>
    <x v="25"/>
    <s v="Hannibal"/>
    <n v="4.5"/>
  </r>
  <r>
    <x v="5"/>
    <x v="25"/>
    <s v="Kansas City"/>
    <n v="136"/>
  </r>
  <r>
    <x v="5"/>
    <x v="25"/>
    <s v="Kansas City"/>
    <n v="16.8"/>
  </r>
  <r>
    <x v="5"/>
    <x v="25"/>
    <s v="Kansas City"/>
    <n v="25"/>
  </r>
  <r>
    <x v="5"/>
    <x v="25"/>
    <s v="Kansas City"/>
    <n v="6"/>
  </r>
  <r>
    <x v="5"/>
    <x v="25"/>
    <s v="Lexington"/>
    <n v="3"/>
  </r>
  <r>
    <x v="5"/>
    <x v="25"/>
    <s v="St. Joseph"/>
    <n v="33"/>
  </r>
  <r>
    <x v="5"/>
    <x v="25"/>
    <s v="St. Louis"/>
    <n v="6.65"/>
  </r>
  <r>
    <x v="5"/>
    <x v="25"/>
    <s v="St. Louis"/>
    <n v="34.479999999999997"/>
  </r>
  <r>
    <x v="5"/>
    <x v="25"/>
    <s v="St. Louis"/>
    <n v="16.36"/>
  </r>
  <r>
    <x v="4"/>
    <x v="25"/>
    <s v="St. Louis"/>
    <n v="419.15"/>
  </r>
  <r>
    <x v="5"/>
    <x v="25"/>
    <s v="St. Louis"/>
    <n v="6.75"/>
  </r>
  <r>
    <x v="5"/>
    <x v="25"/>
    <s v="St. Louis"/>
    <n v="6.79"/>
  </r>
  <r>
    <x v="5"/>
    <x v="25"/>
    <s v="St. Louis"/>
    <n v="60"/>
  </r>
  <r>
    <x v="5"/>
    <x v="25"/>
    <s v="St. Louis"/>
    <n v="10.56"/>
  </r>
  <r>
    <x v="5"/>
    <x v="25"/>
    <s v="St. Louis"/>
    <n v="26"/>
  </r>
  <r>
    <x v="5"/>
    <x v="25"/>
    <s v="St. Louis"/>
    <n v="9.6"/>
  </r>
  <r>
    <x v="5"/>
    <x v="25"/>
    <s v="St. Louis"/>
    <n v="14.62"/>
  </r>
  <r>
    <x v="5"/>
    <x v="25"/>
    <s v="St. Louis"/>
    <n v="21.68"/>
  </r>
  <r>
    <x v="5"/>
    <x v="25"/>
    <s v="St. Louis"/>
    <n v="3"/>
  </r>
  <r>
    <x v="5"/>
    <x v="25"/>
    <s v="St. Louis"/>
    <n v="75.5"/>
  </r>
  <r>
    <x v="5"/>
    <x v="25"/>
    <s v="St. Louis"/>
    <n v="5"/>
  </r>
  <r>
    <x v="5"/>
    <x v="25"/>
    <s v="St. Louis"/>
    <n v="2"/>
  </r>
  <r>
    <x v="5"/>
    <x v="25"/>
    <s v="St. Louis"/>
    <n v="10.5"/>
  </r>
  <r>
    <x v="5"/>
    <x v="25"/>
    <s v="St. Louis"/>
    <n v="18"/>
  </r>
  <r>
    <x v="5"/>
    <x v="25"/>
    <s v="St. Louis"/>
    <n v="28.5"/>
  </r>
  <r>
    <x v="5"/>
    <x v="25"/>
    <s v="Sedalia"/>
    <n v="29"/>
  </r>
  <r>
    <x v="5"/>
    <x v="25"/>
    <s v="Springfield"/>
    <n v="15.8"/>
  </r>
  <r>
    <x v="5"/>
    <x v="25"/>
    <s v="Webb City"/>
    <n v="33"/>
  </r>
  <r>
    <x v="5"/>
    <x v="26"/>
    <s v="Anaconda"/>
    <n v="6"/>
  </r>
  <r>
    <x v="5"/>
    <x v="26"/>
    <s v="Bozeman"/>
    <n v="4"/>
  </r>
  <r>
    <x v="5"/>
    <x v="26"/>
    <s v="Butte"/>
    <n v="22"/>
  </r>
  <r>
    <x v="5"/>
    <x v="26"/>
    <s v="Great Falls"/>
    <n v="8.66"/>
  </r>
  <r>
    <x v="5"/>
    <x v="26"/>
    <s v="Helena"/>
    <n v="24"/>
  </r>
  <r>
    <x v="5"/>
    <x v="49"/>
    <s v="St. John"/>
    <n v="12"/>
  </r>
  <r>
    <x v="5"/>
    <x v="27"/>
    <s v="Asheville"/>
    <n v="7"/>
  </r>
  <r>
    <x v="5"/>
    <x v="27"/>
    <s v="Asheville"/>
    <n v="3"/>
  </r>
  <r>
    <x v="5"/>
    <x v="27"/>
    <s v="Asheville"/>
    <n v="4"/>
  </r>
  <r>
    <x v="5"/>
    <x v="27"/>
    <s v="Charlotte"/>
    <n v="5.5"/>
  </r>
  <r>
    <x v="5"/>
    <x v="27"/>
    <s v="Hendersonville"/>
    <n v="2"/>
  </r>
  <r>
    <x v="5"/>
    <x v="27"/>
    <s v="Raleigh"/>
    <n v="4.5"/>
  </r>
  <r>
    <x v="5"/>
    <x v="27"/>
    <s v="Wilmington"/>
    <n v="6"/>
  </r>
  <r>
    <x v="5"/>
    <x v="27"/>
    <s v="Winston"/>
    <n v="8.75"/>
  </r>
  <r>
    <x v="5"/>
    <x v="28"/>
    <s v="Chester"/>
    <n v="8"/>
  </r>
  <r>
    <x v="5"/>
    <x v="28"/>
    <s v="Concord"/>
    <n v="12.5"/>
  </r>
  <r>
    <x v="5"/>
    <x v="28"/>
    <s v="Dover"/>
    <n v="2.25"/>
  </r>
  <r>
    <x v="5"/>
    <x v="28"/>
    <s v="Exeter"/>
    <n v="15.45"/>
  </r>
  <r>
    <x v="5"/>
    <x v="28"/>
    <s v="Manchester"/>
    <n v="20.5"/>
  </r>
  <r>
    <x v="5"/>
    <x v="28"/>
    <s v="Nashua"/>
    <n v="14.42"/>
  </r>
  <r>
    <x v="5"/>
    <x v="28"/>
    <s v="Portsmouth"/>
    <n v="15.2"/>
  </r>
  <r>
    <x v="5"/>
    <x v="29"/>
    <s v="Asbury Park"/>
    <n v="24"/>
  </r>
  <r>
    <x v="5"/>
    <x v="29"/>
    <s v="Bridgeton"/>
    <n v="18"/>
  </r>
  <r>
    <x v="5"/>
    <x v="29"/>
    <s v="Brigantine Beach"/>
    <n v="9"/>
  </r>
  <r>
    <x v="5"/>
    <x v="29"/>
    <s v="Burlington"/>
    <n v="7.15"/>
  </r>
  <r>
    <x v="5"/>
    <x v="29"/>
    <s v="Camden"/>
    <n v="15.8"/>
  </r>
  <r>
    <x v="5"/>
    <x v="29"/>
    <s v="Camden"/>
    <n v="30"/>
  </r>
  <r>
    <x v="5"/>
    <x v="29"/>
    <s v="Camden"/>
    <n v="23.1"/>
  </r>
  <r>
    <x v="5"/>
    <x v="29"/>
    <s v="Cape May"/>
    <n v="10.8"/>
  </r>
  <r>
    <x v="5"/>
    <x v="29"/>
    <s v="Elizabeth"/>
    <n v="3.5"/>
  </r>
  <r>
    <x v="5"/>
    <x v="29"/>
    <s v="Hoboken"/>
    <n v="148"/>
  </r>
  <r>
    <x v="5"/>
    <x v="29"/>
    <s v="Hoboken"/>
    <n v="52"/>
  </r>
  <r>
    <x v="5"/>
    <x v="29"/>
    <s v="Jersey City"/>
    <n v="235"/>
  </r>
  <r>
    <x v="5"/>
    <x v="29"/>
    <s v="Keyport"/>
    <n v="3.5"/>
  </r>
  <r>
    <x v="5"/>
    <x v="29"/>
    <s v="Long Branch"/>
    <n v="5.37"/>
  </r>
  <r>
    <x v="5"/>
    <x v="29"/>
    <s v="Millville"/>
    <n v="3.64"/>
  </r>
  <r>
    <x v="5"/>
    <x v="29"/>
    <s v="Mount Holly"/>
    <n v="1.25"/>
  </r>
  <r>
    <x v="5"/>
    <x v="29"/>
    <s v="New Brunswick"/>
    <n v="32.869999999999997"/>
  </r>
  <r>
    <x v="5"/>
    <x v="29"/>
    <s v="New Brunswick"/>
    <n v="6"/>
  </r>
  <r>
    <x v="5"/>
    <x v="29"/>
    <s v="New Brunswick"/>
    <n v="14"/>
  </r>
  <r>
    <x v="5"/>
    <x v="29"/>
    <s v="Ocean City"/>
    <n v="7"/>
  </r>
  <r>
    <x v="5"/>
    <x v="29"/>
    <s v="Orange"/>
    <n v="5.5"/>
  </r>
  <r>
    <x v="5"/>
    <x v="29"/>
    <s v="Orange"/>
    <n v="10"/>
  </r>
  <r>
    <x v="5"/>
    <x v="29"/>
    <s v="Orange"/>
    <n v="1.5"/>
  </r>
  <r>
    <x v="5"/>
    <x v="29"/>
    <s v="Paterson"/>
    <n v="8"/>
  </r>
  <r>
    <x v="5"/>
    <x v="29"/>
    <s v="Paterson"/>
    <n v="35"/>
  </r>
  <r>
    <x v="5"/>
    <x v="29"/>
    <s v="Phillipsburg"/>
    <n v="3.62"/>
  </r>
  <r>
    <x v="5"/>
    <x v="29"/>
    <s v="Plainfield"/>
    <n v="9"/>
  </r>
  <r>
    <x v="5"/>
    <x v="29"/>
    <s v="Point Pleasant"/>
    <n v="4"/>
  </r>
  <r>
    <x v="5"/>
    <x v="29"/>
    <s v="Red Bank"/>
    <n v="20"/>
  </r>
  <r>
    <x v="5"/>
    <x v="29"/>
    <s v="Riverside"/>
    <n v="6"/>
  </r>
  <r>
    <x v="5"/>
    <x v="29"/>
    <s v="Rutherford"/>
    <n v="12"/>
  </r>
  <r>
    <x v="5"/>
    <x v="29"/>
    <s v="Trenton"/>
    <n v="30"/>
  </r>
  <r>
    <x v="5"/>
    <x v="29"/>
    <s v="Woodbridge"/>
    <n v="4.7"/>
  </r>
  <r>
    <x v="5"/>
    <x v="29"/>
    <s v="Atlantic City"/>
    <n v="17"/>
  </r>
  <r>
    <x v="5"/>
    <x v="30"/>
    <s v="Halifax"/>
    <n v="10.92"/>
  </r>
  <r>
    <x v="5"/>
    <x v="30"/>
    <s v="Yarmouth"/>
    <n v="2"/>
  </r>
  <r>
    <x v="5"/>
    <x v="31"/>
    <s v="Albany"/>
    <n v="78"/>
  </r>
  <r>
    <x v="5"/>
    <x v="31"/>
    <s v="Amsterdam"/>
    <n v="4.7"/>
  </r>
  <r>
    <x v="5"/>
    <x v="31"/>
    <s v="Auburn"/>
    <n v="12.9"/>
  </r>
  <r>
    <x v="5"/>
    <x v="31"/>
    <s v="Babylon"/>
    <n v="1.53"/>
  </r>
  <r>
    <x v="5"/>
    <x v="31"/>
    <s v="Ballston Spa"/>
    <n v="9.5"/>
  </r>
  <r>
    <x v="5"/>
    <x v="31"/>
    <s v="Binghamton"/>
    <n v="35.85"/>
  </r>
  <r>
    <x v="5"/>
    <x v="31"/>
    <s v="Brooklyn"/>
    <n v="514.97"/>
  </r>
  <r>
    <x v="5"/>
    <x v="31"/>
    <s v="Brooklyn"/>
    <n v="12.27"/>
  </r>
  <r>
    <x v="5"/>
    <x v="31"/>
    <s v="Brooklyn"/>
    <n v="19.91"/>
  </r>
  <r>
    <x v="5"/>
    <x v="31"/>
    <s v="Brooklyn"/>
    <n v="26.38"/>
  </r>
  <r>
    <x v="5"/>
    <x v="31"/>
    <s v="Brooklyn"/>
    <n v="24.8"/>
  </r>
  <r>
    <x v="5"/>
    <x v="31"/>
    <s v="Brooklyn"/>
    <n v="2.5"/>
  </r>
  <r>
    <x v="5"/>
    <x v="31"/>
    <s v="Brooklyn"/>
    <n v="35"/>
  </r>
  <r>
    <x v="5"/>
    <x v="31"/>
    <s v="Buffalo"/>
    <n v="164.66"/>
  </r>
  <r>
    <x v="5"/>
    <x v="31"/>
    <s v="Buffalo"/>
    <n v="93.45"/>
  </r>
  <r>
    <x v="5"/>
    <x v="31"/>
    <s v="Buffalo"/>
    <n v="19.2"/>
  </r>
  <r>
    <x v="5"/>
    <x v="31"/>
    <s v="Buffalo"/>
    <n v="30"/>
  </r>
  <r>
    <x v="5"/>
    <x v="31"/>
    <s v="Buffalo"/>
    <n v="15.62"/>
  </r>
  <r>
    <x v="5"/>
    <x v="31"/>
    <s v="Buffalo"/>
    <n v="32.950000000000003"/>
  </r>
  <r>
    <x v="5"/>
    <x v="31"/>
    <s v="Buffalo"/>
    <n v="16.7"/>
  </r>
  <r>
    <x v="5"/>
    <x v="31"/>
    <s v="Buffalo"/>
    <n v="75"/>
  </r>
  <r>
    <x v="5"/>
    <x v="31"/>
    <s v="Buffalo"/>
    <n v="10"/>
  </r>
  <r>
    <x v="5"/>
    <x v="31"/>
    <s v="Canandaigua"/>
    <n v="3"/>
  </r>
  <r>
    <x v="5"/>
    <x v="31"/>
    <s v="Corning"/>
    <n v="5.9"/>
  </r>
  <r>
    <x v="5"/>
    <x v="31"/>
    <s v="Cortland"/>
    <n v="10.5"/>
  </r>
  <r>
    <x v="5"/>
    <x v="31"/>
    <s v="Deerfield"/>
    <n v="1.8"/>
  </r>
  <r>
    <x v="5"/>
    <x v="31"/>
    <s v="Elmira"/>
    <n v="16.600000000000001"/>
  </r>
  <r>
    <x v="5"/>
    <x v="31"/>
    <s v="Elmira"/>
    <n v="3.36"/>
  </r>
  <r>
    <x v="5"/>
    <x v="31"/>
    <s v="Elmira"/>
    <n v="9.75"/>
  </r>
  <r>
    <x v="5"/>
    <x v="31"/>
    <s v="Elmira"/>
    <n v="19"/>
  </r>
  <r>
    <x v="5"/>
    <x v="31"/>
    <s v="Fishkill"/>
    <n v="3.25"/>
  </r>
  <r>
    <x v="5"/>
    <x v="31"/>
    <s v="Findlay"/>
    <n v="4"/>
  </r>
  <r>
    <x v="5"/>
    <x v="31"/>
    <s v="Fredonia"/>
    <n v="3.7"/>
  </r>
  <r>
    <x v="5"/>
    <x v="31"/>
    <s v="Gardenville"/>
    <n v="4.5"/>
  </r>
  <r>
    <x v="5"/>
    <x v="31"/>
    <s v="Geneva"/>
    <n v="17.75"/>
  </r>
  <r>
    <x v="5"/>
    <x v="31"/>
    <s v="Glens Falls"/>
    <n v="10"/>
  </r>
  <r>
    <x v="5"/>
    <x v="31"/>
    <s v="Gloversville"/>
    <n v="56.72"/>
  </r>
  <r>
    <x v="5"/>
    <x v="31"/>
    <s v="Gloversville"/>
    <n v="25.33"/>
  </r>
  <r>
    <x v="5"/>
    <x v="31"/>
    <s v="Hamburg"/>
    <n v="2.4900000000000002"/>
  </r>
  <r>
    <x v="5"/>
    <x v="31"/>
    <s v="Hoosick Falls"/>
    <n v="16.5"/>
  </r>
  <r>
    <x v="5"/>
    <x v="31"/>
    <s v="Hornellsville"/>
    <n v="5.0599999999999996"/>
  </r>
  <r>
    <x v="5"/>
    <x v="31"/>
    <s v="Hornellsville"/>
    <n v="4.5"/>
  </r>
  <r>
    <x v="5"/>
    <x v="31"/>
    <s v="Huntington"/>
    <n v="3"/>
  </r>
  <r>
    <x v="5"/>
    <x v="31"/>
    <s v="Ithaca"/>
    <n v="5.75"/>
  </r>
  <r>
    <x v="5"/>
    <x v="31"/>
    <s v="Jamestown"/>
    <n v="18.670000000000002"/>
  </r>
  <r>
    <x v="5"/>
    <x v="31"/>
    <s v="Kingston"/>
    <n v="4.21"/>
  </r>
  <r>
    <x v="5"/>
    <x v="31"/>
    <s v="Kingston"/>
    <n v="5"/>
  </r>
  <r>
    <x v="5"/>
    <x v="31"/>
    <s v="Larchmont"/>
    <n v="1.5"/>
  </r>
  <r>
    <x v="5"/>
    <x v="31"/>
    <s v="Lewiston"/>
    <n v="8.6999999999999993"/>
  </r>
  <r>
    <x v="5"/>
    <x v="31"/>
    <s v="Long Island City"/>
    <n v="66.819999999999993"/>
  </r>
  <r>
    <x v="5"/>
    <x v="31"/>
    <s v="Middletown"/>
    <n v="12.75"/>
  </r>
  <r>
    <x v="5"/>
    <x v="31"/>
    <s v="Mohawk"/>
    <n v="6"/>
  </r>
  <r>
    <x v="5"/>
    <x v="31"/>
    <s v="Newburgh"/>
    <n v="16.21"/>
  </r>
  <r>
    <x v="5"/>
    <x v="31"/>
    <s v="New Paltz"/>
    <n v="9.1199999999999992"/>
  </r>
  <r>
    <x v="5"/>
    <x v="31"/>
    <s v="New York"/>
    <n v="14.385"/>
  </r>
  <r>
    <x v="5"/>
    <x v="31"/>
    <s v="New York"/>
    <n v="20.48"/>
  </r>
  <r>
    <x v="5"/>
    <x v="31"/>
    <s v="New York"/>
    <n v="24.9"/>
  </r>
  <r>
    <x v="5"/>
    <x v="31"/>
    <s v="New York"/>
    <n v="109.57"/>
  </r>
  <r>
    <x v="5"/>
    <x v="31"/>
    <s v="New York"/>
    <n v="209.25"/>
  </r>
  <r>
    <x v="5"/>
    <x v="31"/>
    <s v="New York"/>
    <n v="28.5"/>
  </r>
  <r>
    <x v="5"/>
    <x v="31"/>
    <s v="New York"/>
    <n v="6.26"/>
  </r>
  <r>
    <x v="5"/>
    <x v="31"/>
    <s v="New York"/>
    <n v="7.07"/>
  </r>
  <r>
    <x v="5"/>
    <x v="31"/>
    <s v="New York"/>
    <n v="54.24"/>
  </r>
  <r>
    <x v="5"/>
    <x v="31"/>
    <s v="New York"/>
    <n v="21.86"/>
  </r>
  <r>
    <x v="5"/>
    <x v="31"/>
    <s v="Niagara Falls"/>
    <n v="14"/>
  </r>
  <r>
    <x v="5"/>
    <x v="31"/>
    <s v="Ogdensburg"/>
    <n v="14"/>
  </r>
  <r>
    <x v="5"/>
    <x v="31"/>
    <s v="Olean"/>
    <n v="13.33"/>
  </r>
  <r>
    <x v="5"/>
    <x v="31"/>
    <s v="Olympia"/>
    <n v="4"/>
  </r>
  <r>
    <x v="5"/>
    <x v="31"/>
    <s v="Oneida"/>
    <n v="1.5"/>
  </r>
  <r>
    <x v="5"/>
    <x v="31"/>
    <s v="Oneonta"/>
    <n v="7.75"/>
  </r>
  <r>
    <x v="5"/>
    <x v="31"/>
    <s v="Oswego"/>
    <n v="12.25"/>
  </r>
  <r>
    <x v="5"/>
    <x v="31"/>
    <s v="Penn Yan"/>
    <n v="9.75"/>
  </r>
  <r>
    <x v="5"/>
    <x v="31"/>
    <s v="Plattsburgh"/>
    <n v="6.5"/>
  </r>
  <r>
    <x v="5"/>
    <x v="31"/>
    <s v="Port Chester"/>
    <n v="5.9"/>
  </r>
  <r>
    <x v="5"/>
    <x v="31"/>
    <s v="Port Jervis"/>
    <n v="4.4000000000000004"/>
  </r>
  <r>
    <x v="5"/>
    <x v="31"/>
    <s v="Poughkeepsie"/>
    <n v="17"/>
  </r>
  <r>
    <x v="5"/>
    <x v="31"/>
    <s v="Rochester"/>
    <n v="102.66"/>
  </r>
  <r>
    <x v="5"/>
    <x v="31"/>
    <s v="Rochester"/>
    <n v="15.42"/>
  </r>
  <r>
    <x v="5"/>
    <x v="31"/>
    <s v="Rochester"/>
    <n v="7.75"/>
  </r>
  <r>
    <x v="5"/>
    <x v="31"/>
    <s v="Rochester"/>
    <n v="4.5"/>
  </r>
  <r>
    <x v="5"/>
    <x v="31"/>
    <s v="Rochester"/>
    <n v="38"/>
  </r>
  <r>
    <x v="5"/>
    <x v="31"/>
    <s v="Rockaway"/>
    <n v="1.1399999999999999"/>
  </r>
  <r>
    <x v="5"/>
    <x v="31"/>
    <s v="Rome"/>
    <n v="6.75"/>
  </r>
  <r>
    <x v="5"/>
    <x v="31"/>
    <s v="Saratoga"/>
    <n v="12.94"/>
  </r>
  <r>
    <x v="5"/>
    <x v="31"/>
    <s v="Schenectady"/>
    <n v="7"/>
  </r>
  <r>
    <x v="5"/>
    <x v="31"/>
    <s v="Sea Cliff"/>
    <n v="956"/>
  </r>
  <r>
    <x v="5"/>
    <x v="31"/>
    <s v="Sing Sing"/>
    <n v="2.6"/>
  </r>
  <r>
    <x v="5"/>
    <x v="31"/>
    <s v="Stillwater"/>
    <n v="13.22"/>
  </r>
  <r>
    <x v="5"/>
    <x v="31"/>
    <s v="Syracuse"/>
    <n v="50.51"/>
  </r>
  <r>
    <x v="5"/>
    <x v="31"/>
    <s v="Syracuse"/>
    <n v="7.46"/>
  </r>
  <r>
    <x v="5"/>
    <x v="31"/>
    <s v="Syracuse"/>
    <n v="15"/>
  </r>
  <r>
    <x v="5"/>
    <x v="31"/>
    <s v="Syracuse"/>
    <n v="27"/>
  </r>
  <r>
    <x v="5"/>
    <x v="31"/>
    <s v="Troy"/>
    <n v="10"/>
  </r>
  <r>
    <x v="5"/>
    <x v="31"/>
    <s v="Utica"/>
    <n v="26.69"/>
  </r>
  <r>
    <x v="5"/>
    <x v="31"/>
    <s v="Utica"/>
    <n v="3.08"/>
  </r>
  <r>
    <x v="5"/>
    <x v="31"/>
    <s v="Watertown"/>
    <n v="7.35"/>
  </r>
  <r>
    <x v="5"/>
    <x v="31"/>
    <s v="Waverly"/>
    <n v="9"/>
  </r>
  <r>
    <x v="5"/>
    <x v="31"/>
    <s v="White Plains"/>
    <n v="14.5"/>
  </r>
  <r>
    <x v="5"/>
    <x v="31"/>
    <s v="Williamsville"/>
    <n v="5.25"/>
  </r>
  <r>
    <x v="5"/>
    <x v="31"/>
    <s v="Yonkers"/>
    <n v="18.57"/>
  </r>
  <r>
    <x v="5"/>
    <x v="31"/>
    <s v="Brooklyn"/>
    <n v="45.03"/>
  </r>
  <r>
    <x v="5"/>
    <x v="31"/>
    <s v="Brooklyn"/>
    <n v="136"/>
  </r>
  <r>
    <x v="5"/>
    <x v="31"/>
    <s v="Brooklyn"/>
    <n v="41.71"/>
  </r>
  <r>
    <x v="5"/>
    <x v="31"/>
    <s v="Buffalo"/>
    <n v="28"/>
  </r>
  <r>
    <x v="5"/>
    <x v="31"/>
    <s v="Greenwich"/>
    <n v="4"/>
  </r>
  <r>
    <x v="5"/>
    <x v="31"/>
    <s v="Hudson"/>
    <n v="39"/>
  </r>
  <r>
    <x v="5"/>
    <x v="31"/>
    <s v="Staten Island"/>
    <n v="4"/>
  </r>
  <r>
    <x v="5"/>
    <x v="31"/>
    <s v="Staten Island"/>
    <n v="28"/>
  </r>
  <r>
    <x v="5"/>
    <x v="31"/>
    <s v="Syracuse"/>
    <n v="15.5"/>
  </r>
  <r>
    <x v="5"/>
    <x v="31"/>
    <s v="City Island"/>
    <n v="1.5"/>
  </r>
  <r>
    <x v="5"/>
    <x v="31"/>
    <s v="City Island"/>
    <n v="2"/>
  </r>
  <r>
    <x v="5"/>
    <x v="32"/>
    <s v="Beatrice"/>
    <n v="7.5"/>
  </r>
  <r>
    <x v="5"/>
    <x v="32"/>
    <s v="Benson"/>
    <n v="2"/>
  </r>
  <r>
    <x v="5"/>
    <x v="32"/>
    <s v="Fremont"/>
    <n v="6.5"/>
  </r>
  <r>
    <x v="5"/>
    <x v="32"/>
    <s v="Grand Island"/>
    <n v="7"/>
  </r>
  <r>
    <x v="5"/>
    <x v="32"/>
    <s v="Lincoln"/>
    <n v="55"/>
  </r>
  <r>
    <x v="5"/>
    <x v="32"/>
    <s v="Nebraska City"/>
    <n v="7"/>
  </r>
  <r>
    <x v="5"/>
    <x v="32"/>
    <s v="Omaha"/>
    <n v="80"/>
  </r>
  <r>
    <x v="5"/>
    <x v="32"/>
    <s v="Omaha"/>
    <n v="5.5"/>
  </r>
  <r>
    <x v="5"/>
    <x v="32"/>
    <s v="Omaha"/>
    <n v="1.5"/>
  </r>
  <r>
    <x v="5"/>
    <x v="33"/>
    <s v="Akron"/>
    <n v="50"/>
  </r>
  <r>
    <x v="5"/>
    <x v="33"/>
    <s v="Akron"/>
    <n v="27"/>
  </r>
  <r>
    <x v="5"/>
    <x v="33"/>
    <s v="Alliance"/>
    <n v="6"/>
  </r>
  <r>
    <x v="5"/>
    <x v="33"/>
    <s v="Ashtabula"/>
    <n v="5"/>
  </r>
  <r>
    <x v="5"/>
    <x v="33"/>
    <s v="Ashtabula"/>
    <n v="7"/>
  </r>
  <r>
    <x v="5"/>
    <x v="33"/>
    <s v="Canal Dover"/>
    <n v="5"/>
  </r>
  <r>
    <x v="5"/>
    <x v="33"/>
    <s v="Canton"/>
    <n v="23"/>
  </r>
  <r>
    <x v="5"/>
    <x v="33"/>
    <s v="Chillicothe"/>
    <n v="6.25"/>
  </r>
  <r>
    <x v="5"/>
    <x v="33"/>
    <s v="Cincinnati"/>
    <n v="56"/>
  </r>
  <r>
    <x v="5"/>
    <x v="33"/>
    <s v="Cincinnati"/>
    <n v="206.58"/>
  </r>
  <r>
    <x v="5"/>
    <x v="33"/>
    <s v="Cincinnati"/>
    <n v="15"/>
  </r>
  <r>
    <x v="5"/>
    <x v="33"/>
    <s v="Cincinnati"/>
    <n v="151"/>
  </r>
  <r>
    <x v="5"/>
    <x v="33"/>
    <s v="Cleveland"/>
    <n v="43"/>
  </r>
  <r>
    <x v="5"/>
    <x v="33"/>
    <s v="Cleveland"/>
    <n v="14.2"/>
  </r>
  <r>
    <x v="5"/>
    <x v="33"/>
    <s v="Cleveland"/>
    <n v="84"/>
  </r>
  <r>
    <x v="5"/>
    <x v="33"/>
    <s v="Cleveland"/>
    <n v="125"/>
  </r>
  <r>
    <x v="5"/>
    <x v="33"/>
    <s v="Cleveland"/>
    <n v="38.26"/>
  </r>
  <r>
    <x v="5"/>
    <x v="33"/>
    <s v="Cleveland"/>
    <n v="10.5"/>
  </r>
  <r>
    <x v="5"/>
    <x v="33"/>
    <s v="Cleveland"/>
    <n v="60"/>
  </r>
  <r>
    <x v="5"/>
    <x v="33"/>
    <s v="Columbus"/>
    <n v="98"/>
  </r>
  <r>
    <x v="5"/>
    <x v="33"/>
    <s v="Columbus"/>
    <n v="6"/>
  </r>
  <r>
    <x v="5"/>
    <x v="33"/>
    <s v="Columbus"/>
    <n v="5"/>
  </r>
  <r>
    <x v="5"/>
    <x v="33"/>
    <s v="Dayton"/>
    <n v="32"/>
  </r>
  <r>
    <x v="5"/>
    <x v="33"/>
    <s v="Dayton"/>
    <n v="15"/>
  </r>
  <r>
    <x v="5"/>
    <x v="33"/>
    <s v="Dayton"/>
    <n v="26"/>
  </r>
  <r>
    <x v="5"/>
    <x v="33"/>
    <s v="Dayton"/>
    <n v="8"/>
  </r>
  <r>
    <x v="5"/>
    <x v="33"/>
    <s v="Dayton"/>
    <n v="22"/>
  </r>
  <r>
    <x v="5"/>
    <x v="33"/>
    <s v="Defiance"/>
    <n v="3.5"/>
  </r>
  <r>
    <x v="5"/>
    <x v="33"/>
    <s v="Delaware"/>
    <n v="7.5"/>
  </r>
  <r>
    <x v="5"/>
    <x v="33"/>
    <s v="Dennison"/>
    <n v="2"/>
  </r>
  <r>
    <x v="5"/>
    <x v="33"/>
    <s v="East Liverpool"/>
    <n v="9"/>
  </r>
  <r>
    <x v="5"/>
    <x v="33"/>
    <s v="Findlay"/>
    <n v="9.5"/>
  </r>
  <r>
    <x v="5"/>
    <x v="33"/>
    <s v="Fremont"/>
    <n v="1.5"/>
  </r>
  <r>
    <x v="5"/>
    <x v="33"/>
    <s v="Gallipolis"/>
    <n v="5"/>
  </r>
  <r>
    <x v="5"/>
    <x v="33"/>
    <s v="Hamilton"/>
    <n v="15.5"/>
  </r>
  <r>
    <x v="5"/>
    <x v="33"/>
    <s v="Hamilton"/>
    <n v="26"/>
  </r>
  <r>
    <x v="5"/>
    <x v="33"/>
    <s v="Hamilton"/>
    <n v="9"/>
  </r>
  <r>
    <x v="5"/>
    <x v="33"/>
    <s v="Ironton"/>
    <n v="7.6"/>
  </r>
  <r>
    <x v="5"/>
    <x v="33"/>
    <s v="Lancaster"/>
    <n v="3.52"/>
  </r>
  <r>
    <x v="5"/>
    <x v="33"/>
    <s v="Lima"/>
    <n v="11"/>
  </r>
  <r>
    <x v="5"/>
    <x v="33"/>
    <s v="Lorain"/>
    <n v="11.5"/>
  </r>
  <r>
    <x v="5"/>
    <x v="33"/>
    <s v="Mansfield"/>
    <n v="8.3000000000000007"/>
  </r>
  <r>
    <x v="5"/>
    <x v="33"/>
    <s v="Marion"/>
    <n v="4"/>
  </r>
  <r>
    <x v="5"/>
    <x v="33"/>
    <s v="Mount Vernon"/>
    <n v="4"/>
  </r>
  <r>
    <x v="5"/>
    <x v="33"/>
    <s v="Newark"/>
    <n v="13"/>
  </r>
  <r>
    <x v="5"/>
    <x v="33"/>
    <s v="New Philadelphia"/>
    <n v="10"/>
  </r>
  <r>
    <x v="5"/>
    <x v="33"/>
    <s v="Niles"/>
    <n v="4.75"/>
  </r>
  <r>
    <x v="5"/>
    <x v="33"/>
    <s v="Piqua"/>
    <n v="16"/>
  </r>
  <r>
    <x v="5"/>
    <x v="33"/>
    <s v="Portsmouth"/>
    <n v="5"/>
  </r>
  <r>
    <x v="5"/>
    <x v="33"/>
    <s v="Put-in-Bay"/>
    <n v="2"/>
  </r>
  <r>
    <x v="5"/>
    <x v="33"/>
    <s v="Salem"/>
    <n v="3.5"/>
  </r>
  <r>
    <x v="5"/>
    <x v="33"/>
    <s v="Sandusky"/>
    <n v="19"/>
  </r>
  <r>
    <x v="5"/>
    <x v="33"/>
    <s v="Sandusky"/>
    <n v="6.25"/>
  </r>
  <r>
    <x v="5"/>
    <x v="33"/>
    <s v="Sandusky"/>
    <n v="18"/>
  </r>
  <r>
    <x v="5"/>
    <x v="33"/>
    <s v="Springfield"/>
    <n v="25"/>
  </r>
  <r>
    <x v="5"/>
    <x v="33"/>
    <s v="Steubenville"/>
    <n v="2.5"/>
  </r>
  <r>
    <x v="5"/>
    <x v="33"/>
    <s v="Tiffin"/>
    <n v="18"/>
  </r>
  <r>
    <x v="5"/>
    <x v="33"/>
    <s v="Tiffin"/>
    <n v="5"/>
  </r>
  <r>
    <x v="5"/>
    <x v="33"/>
    <s v="Toledo"/>
    <n v="100"/>
  </r>
  <r>
    <x v="5"/>
    <x v="33"/>
    <s v="Toledo"/>
    <n v="25"/>
  </r>
  <r>
    <x v="5"/>
    <x v="33"/>
    <s v="Toledo"/>
    <n v="14"/>
  </r>
  <r>
    <x v="5"/>
    <x v="33"/>
    <s v="Warren"/>
    <n v="7.5"/>
  </r>
  <r>
    <x v="5"/>
    <x v="33"/>
    <s v="Youngstown"/>
    <n v="27"/>
  </r>
  <r>
    <x v="5"/>
    <x v="33"/>
    <s v="Youngstown"/>
    <n v="4.1100000000000003"/>
  </r>
  <r>
    <x v="5"/>
    <x v="33"/>
    <s v="Youngstown"/>
    <n v="2.5"/>
  </r>
  <r>
    <x v="5"/>
    <x v="33"/>
    <s v="Zanesville"/>
    <n v="10"/>
  </r>
  <r>
    <x v="5"/>
    <x v="33"/>
    <s v="Cleveland"/>
    <n v="22"/>
  </r>
  <r>
    <x v="5"/>
    <x v="34"/>
    <s v="Belleville"/>
    <n v="2"/>
  </r>
  <r>
    <x v="5"/>
    <x v="34"/>
    <s v="Cornwall"/>
    <n v="7"/>
  </r>
  <r>
    <x v="5"/>
    <x v="34"/>
    <s v="Galt"/>
    <n v="11"/>
  </r>
  <r>
    <x v="5"/>
    <x v="34"/>
    <s v="Guelph"/>
    <n v="6"/>
  </r>
  <r>
    <x v="5"/>
    <x v="34"/>
    <s v="Hamilton"/>
    <n v="22"/>
  </r>
  <r>
    <x v="5"/>
    <x v="34"/>
    <s v="Hamilton"/>
    <n v="14"/>
  </r>
  <r>
    <x v="5"/>
    <x v="34"/>
    <s v="Hamilton"/>
    <n v="13"/>
  </r>
  <r>
    <x v="5"/>
    <x v="34"/>
    <s v="Kingston"/>
    <n v="12"/>
  </r>
  <r>
    <x v="5"/>
    <x v="34"/>
    <s v="Niagara Falls"/>
    <n v="4"/>
  </r>
  <r>
    <x v="5"/>
    <x v="34"/>
    <s v="Oshawa"/>
    <n v="8.5"/>
  </r>
  <r>
    <x v="5"/>
    <x v="34"/>
    <s v="Ottawa"/>
    <n v="38.5"/>
  </r>
  <r>
    <x v="5"/>
    <x v="34"/>
    <s v="Peterborough"/>
    <n v="4"/>
  </r>
  <r>
    <x v="5"/>
    <x v="34"/>
    <s v="Port Arthur"/>
    <n v="8"/>
  </r>
  <r>
    <x v="5"/>
    <x v="34"/>
    <s v="Sarnia"/>
    <n v="4.5"/>
  </r>
  <r>
    <x v="5"/>
    <x v="34"/>
    <s v="Toronto"/>
    <n v="93"/>
  </r>
  <r>
    <x v="5"/>
    <x v="34"/>
    <s v="Toronto"/>
    <n v="5"/>
  </r>
  <r>
    <x v="5"/>
    <x v="34"/>
    <s v="Toronto Junction"/>
    <n v="9"/>
  </r>
  <r>
    <x v="5"/>
    <x v="34"/>
    <s v="Waterloo"/>
    <n v="2.75"/>
  </r>
  <r>
    <x v="5"/>
    <x v="34"/>
    <s v="Windsor"/>
    <n v="13"/>
  </r>
  <r>
    <x v="5"/>
    <x v="34"/>
    <s v="St. Catherines"/>
    <n v="9.5"/>
  </r>
  <r>
    <x v="5"/>
    <x v="34"/>
    <s v="Hamilton"/>
    <n v="23"/>
  </r>
  <r>
    <x v="5"/>
    <x v="35"/>
    <s v="Albany"/>
    <n v="3"/>
  </r>
  <r>
    <x v="5"/>
    <x v="35"/>
    <s v="Astoria"/>
    <n v="3"/>
  </r>
  <r>
    <x v="5"/>
    <x v="35"/>
    <s v="Baker City"/>
    <n v="2.5"/>
  </r>
  <r>
    <x v="5"/>
    <x v="35"/>
    <s v="Portland"/>
    <n v="32"/>
  </r>
  <r>
    <x v="5"/>
    <x v="35"/>
    <s v="Portland"/>
    <n v="57"/>
  </r>
  <r>
    <x v="5"/>
    <x v="35"/>
    <s v="Portland"/>
    <n v="22"/>
  </r>
  <r>
    <x v="5"/>
    <x v="35"/>
    <s v="Portland"/>
    <n v="6"/>
  </r>
  <r>
    <x v="5"/>
    <x v="35"/>
    <s v="Portland"/>
    <n v="6.5"/>
  </r>
  <r>
    <x v="5"/>
    <x v="35"/>
    <s v="Salem"/>
    <n v="14"/>
  </r>
  <r>
    <x v="5"/>
    <x v="35"/>
    <s v="Union"/>
    <n v="2"/>
  </r>
  <r>
    <x v="5"/>
    <x v="35"/>
    <s v="Eugene"/>
    <n v="2"/>
  </r>
  <r>
    <x v="5"/>
    <x v="36"/>
    <s v="Allentown"/>
    <n v="53"/>
  </r>
  <r>
    <x v="5"/>
    <x v="36"/>
    <s v="Allentown"/>
    <n v="10"/>
  </r>
  <r>
    <x v="5"/>
    <x v="36"/>
    <s v="Altoona"/>
    <n v="18.7"/>
  </r>
  <r>
    <x v="5"/>
    <x v="36"/>
    <s v="Altoona"/>
    <n v="6.5"/>
  </r>
  <r>
    <x v="5"/>
    <x v="36"/>
    <s v="Beaver Falls"/>
    <n v="10"/>
  </r>
  <r>
    <x v="5"/>
    <x v="36"/>
    <s v="Beaver Falls"/>
    <n v="1.75"/>
  </r>
  <r>
    <x v="5"/>
    <x v="36"/>
    <s v="Beaver Falls"/>
    <n v="1.55"/>
  </r>
  <r>
    <x v="5"/>
    <x v="36"/>
    <s v="Beaver Falls"/>
    <n v="1.3"/>
  </r>
  <r>
    <x v="5"/>
    <x v="36"/>
    <s v="Beaver Falls"/>
    <n v="45"/>
  </r>
  <r>
    <x v="5"/>
    <x v="36"/>
    <s v="Bethlehem"/>
    <n v="10"/>
  </r>
  <r>
    <x v="5"/>
    <x v="36"/>
    <s v="Braddock"/>
    <n v="5.25"/>
  </r>
  <r>
    <x v="5"/>
    <x v="36"/>
    <s v="Bradford"/>
    <n v="5.2"/>
  </r>
  <r>
    <x v="5"/>
    <x v="36"/>
    <s v="Bradford"/>
    <n v="21"/>
  </r>
  <r>
    <x v="5"/>
    <x v="36"/>
    <s v="Carbondale"/>
    <n v="32.75"/>
  </r>
  <r>
    <x v="5"/>
    <x v="36"/>
    <s v="Charleroi"/>
    <n v="2.86"/>
  </r>
  <r>
    <x v="5"/>
    <x v="36"/>
    <s v="Chester"/>
    <n v="32.869999999999997"/>
  </r>
  <r>
    <x v="5"/>
    <x v="36"/>
    <s v="Chester"/>
    <n v="12"/>
  </r>
  <r>
    <x v="5"/>
    <x v="36"/>
    <s v="Connellsville"/>
    <n v="5.25"/>
  </r>
  <r>
    <x v="5"/>
    <x v="36"/>
    <s v="Connellsville"/>
    <n v="2.5"/>
  </r>
  <r>
    <x v="5"/>
    <x v="36"/>
    <s v="Easton"/>
    <n v="26"/>
  </r>
  <r>
    <x v="5"/>
    <x v="36"/>
    <s v="Easton"/>
    <n v="3.34"/>
  </r>
  <r>
    <x v="5"/>
    <x v="36"/>
    <s v="Easton"/>
    <n v="11.5"/>
  </r>
  <r>
    <x v="5"/>
    <x v="36"/>
    <s v="Erie"/>
    <n v="23"/>
  </r>
  <r>
    <x v="5"/>
    <x v="36"/>
    <s v="Erie"/>
    <n v="20"/>
  </r>
  <r>
    <x v="5"/>
    <x v="36"/>
    <s v="Franklin"/>
    <n v="4"/>
  </r>
  <r>
    <x v="5"/>
    <x v="36"/>
    <s v="Girardville"/>
    <n v="22.5"/>
  </r>
  <r>
    <x v="5"/>
    <x v="36"/>
    <s v="Greensburg"/>
    <n v="9"/>
  </r>
  <r>
    <x v="5"/>
    <x v="36"/>
    <s v="Greensburg"/>
    <n v="2.5"/>
  </r>
  <r>
    <x v="5"/>
    <x v="36"/>
    <s v="Greensburg"/>
    <n v="9"/>
  </r>
  <r>
    <x v="5"/>
    <x v="36"/>
    <s v="Hanover"/>
    <n v="3.62"/>
  </r>
  <r>
    <x v="5"/>
    <x v="36"/>
    <s v="Harrisburg"/>
    <n v="46"/>
  </r>
  <r>
    <x v="5"/>
    <x v="36"/>
    <s v="Harrisburg"/>
    <n v="10"/>
  </r>
  <r>
    <x v="5"/>
    <x v="36"/>
    <s v="Harrisburg"/>
    <n v="7"/>
  </r>
  <r>
    <x v="5"/>
    <x v="36"/>
    <s v="Harrisburg"/>
    <n v="10.050000000000001"/>
  </r>
  <r>
    <x v="5"/>
    <x v="36"/>
    <s v="Hazleton"/>
    <n v="20"/>
  </r>
  <r>
    <x v="5"/>
    <x v="36"/>
    <s v="Johnstown"/>
    <n v="19"/>
  </r>
  <r>
    <x v="5"/>
    <x v="36"/>
    <s v="Kittanning"/>
    <n v="5.5"/>
  </r>
  <r>
    <x v="5"/>
    <x v="36"/>
    <s v="Lancaster"/>
    <n v="63"/>
  </r>
  <r>
    <x v="5"/>
    <x v="36"/>
    <s v="Langhorne"/>
    <n v="8.75"/>
  </r>
  <r>
    <x v="5"/>
    <x v="36"/>
    <s v="Lansford"/>
    <n v="10.92"/>
  </r>
  <r>
    <x v="5"/>
    <x v="36"/>
    <s v="Lebanon"/>
    <n v="18"/>
  </r>
  <r>
    <x v="5"/>
    <x v="36"/>
    <s v="Lebanon"/>
    <n v="6"/>
  </r>
  <r>
    <x v="5"/>
    <x v="36"/>
    <s v="Lewisburg"/>
    <n v="10"/>
  </r>
  <r>
    <x v="5"/>
    <x v="36"/>
    <s v="Lock Haven"/>
    <n v="4.5"/>
  </r>
  <r>
    <x v="5"/>
    <x v="36"/>
    <s v="McKeesport"/>
    <n v="16"/>
  </r>
  <r>
    <x v="5"/>
    <x v="36"/>
    <s v="McKeesport"/>
    <n v="5.75"/>
  </r>
  <r>
    <x v="5"/>
    <x v="36"/>
    <s v="McKeesport"/>
    <n v="6"/>
  </r>
  <r>
    <x v="5"/>
    <x v="36"/>
    <s v="Mahanoy City"/>
    <n v="6"/>
  </r>
  <r>
    <x v="5"/>
    <x v="36"/>
    <s v="Mauch Chunk"/>
    <n v="4.75"/>
  </r>
  <r>
    <x v="5"/>
    <x v="36"/>
    <s v="Meadville"/>
    <n v="11.5"/>
  </r>
  <r>
    <x v="5"/>
    <x v="36"/>
    <s v="Monongahela City"/>
    <n v="1.5"/>
  </r>
  <r>
    <x v="5"/>
    <x v="36"/>
    <s v="Montoursville"/>
    <n v="5"/>
  </r>
  <r>
    <x v="5"/>
    <x v="36"/>
    <s v="Nanticoke"/>
    <n v="5"/>
  </r>
  <r>
    <x v="5"/>
    <x v="36"/>
    <s v="New Castle"/>
    <n v="21"/>
  </r>
  <r>
    <x v="5"/>
    <x v="36"/>
    <s v="Newtown"/>
    <n v="13.06"/>
  </r>
  <r>
    <x v="5"/>
    <x v="36"/>
    <s v="Norristown"/>
    <n v="22"/>
  </r>
  <r>
    <x v="5"/>
    <x v="36"/>
    <s v="Norristown"/>
    <n v="4.25"/>
  </r>
  <r>
    <x v="5"/>
    <x v="36"/>
    <s v="Norristown"/>
    <n v="1.5"/>
  </r>
  <r>
    <x v="5"/>
    <x v="36"/>
    <s v="Norristown"/>
    <n v="5.5"/>
  </r>
  <r>
    <x v="5"/>
    <x v="36"/>
    <s v="Norristown"/>
    <n v="6.25"/>
  </r>
  <r>
    <x v="5"/>
    <x v="36"/>
    <s v="Oil City"/>
    <n v="4.5"/>
  </r>
  <r>
    <x v="5"/>
    <x v="36"/>
    <s v="Philadelphia"/>
    <n v="448.95"/>
  </r>
  <r>
    <x v="5"/>
    <x v="36"/>
    <s v="Philadelphia"/>
    <n v="10"/>
  </r>
  <r>
    <x v="5"/>
    <x v="36"/>
    <s v="Philadelphia"/>
    <n v="5.5"/>
  </r>
  <r>
    <x v="5"/>
    <x v="36"/>
    <s v="Philadelphia"/>
    <n v="21"/>
  </r>
  <r>
    <x v="5"/>
    <x v="36"/>
    <s v="Philadelphia"/>
    <n v="17"/>
  </r>
  <r>
    <x v="5"/>
    <x v="36"/>
    <s v="Philadelphia"/>
    <n v="3.5"/>
  </r>
  <r>
    <x v="5"/>
    <x v="36"/>
    <s v="Pittsburg"/>
    <n v="126.38"/>
  </r>
  <r>
    <x v="5"/>
    <x v="36"/>
    <s v="Pittsburg"/>
    <n v="25.05"/>
  </r>
  <r>
    <x v="5"/>
    <x v="36"/>
    <s v="Pittsburg"/>
    <n v="28"/>
  </r>
  <r>
    <x v="5"/>
    <x v="36"/>
    <s v="Pittsburg"/>
    <n v="11.5"/>
  </r>
  <r>
    <x v="5"/>
    <x v="36"/>
    <s v="Pittsburg"/>
    <n v="6"/>
  </r>
  <r>
    <x v="5"/>
    <x v="36"/>
    <s v="Pittsburg"/>
    <n v="117.13"/>
  </r>
  <r>
    <x v="5"/>
    <x v="36"/>
    <s v="Pittsburg"/>
    <n v="45.4"/>
  </r>
  <r>
    <x v="5"/>
    <x v="36"/>
    <s v="Pottstown"/>
    <n v="6"/>
  </r>
  <r>
    <x v="5"/>
    <x v="36"/>
    <s v="Pottstown"/>
    <n v="4.0999999999999996"/>
  </r>
  <r>
    <x v="5"/>
    <x v="36"/>
    <s v="Pottsville"/>
    <n v="39.299999999999997"/>
  </r>
  <r>
    <x v="5"/>
    <x v="36"/>
    <s v="Pottsville"/>
    <n v="5.5"/>
  </r>
  <r>
    <x v="5"/>
    <x v="36"/>
    <s v="Punxsutawney"/>
    <n v="2"/>
  </r>
  <r>
    <x v="5"/>
    <x v="36"/>
    <s v="Quakertown"/>
    <n v="10"/>
  </r>
  <r>
    <x v="5"/>
    <x v="36"/>
    <s v="Reading"/>
    <n v="8"/>
  </r>
  <r>
    <x v="5"/>
    <x v="36"/>
    <s v="Reading"/>
    <n v="7"/>
  </r>
  <r>
    <x v="5"/>
    <x v="36"/>
    <s v="Reading"/>
    <n v="7.5"/>
  </r>
  <r>
    <x v="5"/>
    <x v="36"/>
    <s v="Reading"/>
    <n v="48"/>
  </r>
  <r>
    <x v="5"/>
    <x v="36"/>
    <s v="Scranton"/>
    <n v="57"/>
  </r>
  <r>
    <x v="5"/>
    <x v="36"/>
    <s v="Scranton"/>
    <n v="12"/>
  </r>
  <r>
    <x v="5"/>
    <x v="36"/>
    <s v="Shamokin"/>
    <n v="3"/>
  </r>
  <r>
    <x v="5"/>
    <x v="36"/>
    <s v="Shamokin"/>
    <n v="16"/>
  </r>
  <r>
    <x v="5"/>
    <x v="36"/>
    <s v="Sharon"/>
    <n v="4.5"/>
  </r>
  <r>
    <x v="5"/>
    <x v="36"/>
    <s v="Stroudsburg"/>
    <n v="2"/>
  </r>
  <r>
    <x v="5"/>
    <x v="36"/>
    <s v="Sunbury"/>
    <n v="3.9"/>
  </r>
  <r>
    <x v="5"/>
    <x v="36"/>
    <s v="Tarentum"/>
    <n v="4.4400000000000004"/>
  </r>
  <r>
    <x v="5"/>
    <x v="36"/>
    <s v="Titusville"/>
    <n v="10"/>
  </r>
  <r>
    <x v="5"/>
    <x v="36"/>
    <s v="Uniontown"/>
    <n v="3.5"/>
  </r>
  <r>
    <x v="5"/>
    <x v="36"/>
    <s v="Warren"/>
    <n v="8"/>
  </r>
  <r>
    <x v="5"/>
    <x v="36"/>
    <s v="Washington"/>
    <n v="4.5"/>
  </r>
  <r>
    <x v="5"/>
    <x v="36"/>
    <s v="West Chester"/>
    <n v="6"/>
  </r>
  <r>
    <x v="5"/>
    <x v="36"/>
    <s v="Williamsport"/>
    <n v="8"/>
  </r>
  <r>
    <x v="5"/>
    <x v="36"/>
    <s v="Williamsport"/>
    <n v="2.5"/>
  </r>
  <r>
    <x v="5"/>
    <x v="36"/>
    <s v="Williamsport"/>
    <n v="1.8"/>
  </r>
  <r>
    <x v="5"/>
    <x v="36"/>
    <s v="Williamsport"/>
    <n v="3.6"/>
  </r>
  <r>
    <x v="5"/>
    <x v="36"/>
    <s v="York"/>
    <n v="4"/>
  </r>
  <r>
    <x v="5"/>
    <x v="36"/>
    <s v="Philadelphia"/>
    <n v="12"/>
  </r>
  <r>
    <x v="5"/>
    <x v="36"/>
    <s v="Philadelphia"/>
    <n v="12.3"/>
  </r>
  <r>
    <x v="5"/>
    <x v="36"/>
    <s v="Wilkesbarre"/>
    <n v="65"/>
  </r>
  <r>
    <x v="5"/>
    <x v="36"/>
    <s v="Wilkesbarre"/>
    <n v="12"/>
  </r>
  <r>
    <x v="5"/>
    <x v="36"/>
    <s v="Gettysburg"/>
    <n v="9.5"/>
  </r>
  <r>
    <x v="5"/>
    <x v="36"/>
    <s v="Rochester"/>
    <n v="3.7"/>
  </r>
  <r>
    <x v="5"/>
    <x v="37"/>
    <s v="Hull"/>
    <n v="24.5"/>
  </r>
  <r>
    <x v="5"/>
    <x v="37"/>
    <s v="Montreal"/>
    <n v="92"/>
  </r>
  <r>
    <x v="5"/>
    <x v="37"/>
    <s v="Montreal"/>
    <n v="41"/>
  </r>
  <r>
    <x v="5"/>
    <x v="37"/>
    <s v="Montreal"/>
    <n v="16"/>
  </r>
  <r>
    <x v="5"/>
    <x v="37"/>
    <s v="Sherbrooke"/>
    <n v="7.75"/>
  </r>
  <r>
    <x v="5"/>
    <x v="38"/>
    <s v="Newport"/>
    <n v="4.17"/>
  </r>
  <r>
    <x v="5"/>
    <x v="38"/>
    <s v="Newport"/>
    <n v="15.48"/>
  </r>
  <r>
    <x v="5"/>
    <x v="38"/>
    <s v="Providence"/>
    <n v="109.13"/>
  </r>
  <r>
    <x v="5"/>
    <x v="38"/>
    <s v="Providence"/>
    <n v="19.72"/>
  </r>
  <r>
    <x v="5"/>
    <x v="38"/>
    <s v="Providence"/>
    <n v="11.15"/>
  </r>
  <r>
    <x v="5"/>
    <x v="38"/>
    <s v="Westerly"/>
    <n v="6"/>
  </r>
  <r>
    <x v="5"/>
    <x v="38"/>
    <s v="Woonsocket"/>
    <n v="15"/>
  </r>
  <r>
    <x v="5"/>
    <x v="39"/>
    <s v="Charleston"/>
    <n v="34.25"/>
  </r>
  <r>
    <x v="5"/>
    <x v="39"/>
    <s v="Columbia"/>
    <n v="10"/>
  </r>
  <r>
    <x v="5"/>
    <x v="39"/>
    <s v="Orangeburg"/>
    <n v="3"/>
  </r>
  <r>
    <x v="5"/>
    <x v="40"/>
    <s v="Pierre"/>
    <n v="4.0999999999999996"/>
  </r>
  <r>
    <x v="5"/>
    <x v="40"/>
    <s v="Rapid City"/>
    <n v="2"/>
  </r>
  <r>
    <x v="5"/>
    <x v="40"/>
    <s v="Sioux Falls"/>
    <n v="9"/>
  </r>
  <r>
    <x v="5"/>
    <x v="41"/>
    <s v="Bristol"/>
    <n v="7"/>
  </r>
  <r>
    <x v="5"/>
    <x v="41"/>
    <s v="Chattanooga"/>
    <n v="33"/>
  </r>
  <r>
    <x v="5"/>
    <x v="41"/>
    <s v="Chattanooga"/>
    <n v="9"/>
  </r>
  <r>
    <x v="5"/>
    <x v="41"/>
    <s v="Chattanooga"/>
    <n v="2.25"/>
  </r>
  <r>
    <x v="5"/>
    <x v="41"/>
    <s v="Chattanooga"/>
    <n v="9"/>
  </r>
  <r>
    <x v="5"/>
    <x v="41"/>
    <s v="Chattanooga"/>
    <n v="15"/>
  </r>
  <r>
    <x v="5"/>
    <x v="41"/>
    <s v="Clarksville"/>
    <n v="5.5"/>
  </r>
  <r>
    <x v="5"/>
    <x v="41"/>
    <s v="Deptford"/>
    <n v="2.5"/>
  </r>
  <r>
    <x v="5"/>
    <x v="41"/>
    <s v="Jackson"/>
    <n v="8"/>
  </r>
  <r>
    <x v="5"/>
    <x v="41"/>
    <s v="Johnson City"/>
    <n v="4"/>
  </r>
  <r>
    <x v="5"/>
    <x v="41"/>
    <s v="Knoxville"/>
    <n v="24"/>
  </r>
  <r>
    <x v="5"/>
    <x v="41"/>
    <s v="Knoxville"/>
    <n v="5.5"/>
  </r>
  <r>
    <x v="5"/>
    <x v="41"/>
    <s v="Memphis"/>
    <n v="70"/>
  </r>
  <r>
    <x v="5"/>
    <x v="41"/>
    <s v="Nashville"/>
    <n v="66.2"/>
  </r>
  <r>
    <x v="5"/>
    <x v="42"/>
    <s v="Austin"/>
    <n v="13.5"/>
  </r>
  <r>
    <x v="5"/>
    <x v="42"/>
    <s v="Dallas"/>
    <n v="34"/>
  </r>
  <r>
    <x v="5"/>
    <x v="42"/>
    <s v="Dallas"/>
    <n v="11"/>
  </r>
  <r>
    <x v="5"/>
    <x v="42"/>
    <s v="Dallas"/>
    <n v="13"/>
  </r>
  <r>
    <x v="5"/>
    <x v="42"/>
    <s v="Dallas"/>
    <n v="4"/>
  </r>
  <r>
    <x v="5"/>
    <x v="42"/>
    <s v="El Paso"/>
    <n v="3.5"/>
  </r>
  <r>
    <x v="5"/>
    <x v="42"/>
    <s v="El Paso"/>
    <n v="4"/>
  </r>
  <r>
    <x v="5"/>
    <x v="42"/>
    <s v="Fort Worth"/>
    <n v="12"/>
  </r>
  <r>
    <x v="5"/>
    <x v="42"/>
    <s v="Fort Worth"/>
    <n v="7.5"/>
  </r>
  <r>
    <x v="5"/>
    <x v="42"/>
    <s v="Fort Worth"/>
    <n v="12"/>
  </r>
  <r>
    <x v="5"/>
    <x v="42"/>
    <s v="Gainesville"/>
    <n v="3.5"/>
  </r>
  <r>
    <x v="5"/>
    <x v="42"/>
    <s v="Galveston"/>
    <n v="35.9"/>
  </r>
  <r>
    <x v="5"/>
    <x v="42"/>
    <s v="Houston"/>
    <n v="36"/>
  </r>
  <r>
    <x v="5"/>
    <x v="42"/>
    <s v="Laredo"/>
    <n v="3.88"/>
  </r>
  <r>
    <x v="5"/>
    <x v="42"/>
    <s v="Laredo"/>
    <n v="2"/>
  </r>
  <r>
    <x v="5"/>
    <x v="42"/>
    <s v="Longview"/>
    <n v="1"/>
  </r>
  <r>
    <x v="5"/>
    <x v="42"/>
    <s v="Paris"/>
    <n v="4.5"/>
  </r>
  <r>
    <x v="5"/>
    <x v="42"/>
    <s v="San Antonio"/>
    <n v="34"/>
  </r>
  <r>
    <x v="5"/>
    <x v="42"/>
    <s v="San Antonio"/>
    <n v="10"/>
  </r>
  <r>
    <x v="5"/>
    <x v="42"/>
    <s v="San Antonio"/>
    <n v="5.5"/>
  </r>
  <r>
    <x v="5"/>
    <x v="42"/>
    <s v="San Antonio"/>
    <n v="5.8"/>
  </r>
  <r>
    <x v="5"/>
    <x v="42"/>
    <s v="San Antonio"/>
    <n v="5.5"/>
  </r>
  <r>
    <x v="5"/>
    <x v="42"/>
    <s v="Sherman"/>
    <n v="4"/>
  </r>
  <r>
    <x v="5"/>
    <x v="42"/>
    <s v="Sherman"/>
    <n v="4.5"/>
  </r>
  <r>
    <x v="5"/>
    <x v="42"/>
    <s v="Waco"/>
    <n v="18.899999999999999"/>
  </r>
  <r>
    <x v="5"/>
    <x v="42"/>
    <s v="Waxahachie"/>
    <n v="3.5"/>
  </r>
  <r>
    <x v="5"/>
    <x v="42"/>
    <s v="Weatherford"/>
    <n v="4"/>
  </r>
  <r>
    <x v="5"/>
    <x v="43"/>
    <s v="Ogden City"/>
    <n v="2"/>
  </r>
  <r>
    <x v="5"/>
    <x v="43"/>
    <s v="Ogden City"/>
    <n v="10"/>
  </r>
  <r>
    <x v="5"/>
    <x v="43"/>
    <s v="Salt Lake City"/>
    <n v="47"/>
  </r>
  <r>
    <x v="5"/>
    <x v="43"/>
    <s v="Salt Lake City"/>
    <n v="33.82"/>
  </r>
  <r>
    <x v="5"/>
    <x v="43"/>
    <s v="Salt Lake City"/>
    <n v="12"/>
  </r>
  <r>
    <x v="5"/>
    <x v="44"/>
    <s v="Berkley"/>
    <n v="3"/>
  </r>
  <r>
    <x v="5"/>
    <x v="44"/>
    <s v="Charlottesville"/>
    <n v="3.5"/>
  </r>
  <r>
    <x v="5"/>
    <x v="44"/>
    <s v="Danville"/>
    <n v="15"/>
  </r>
  <r>
    <x v="5"/>
    <x v="44"/>
    <s v="Hampton"/>
    <n v="14"/>
  </r>
  <r>
    <x v="5"/>
    <x v="44"/>
    <s v="Lynchburg"/>
    <n v="7"/>
  </r>
  <r>
    <x v="5"/>
    <x v="44"/>
    <s v="Norfolk"/>
    <n v="33"/>
  </r>
  <r>
    <x v="5"/>
    <x v="44"/>
    <s v="Norfolk"/>
    <n v="22"/>
  </r>
  <r>
    <x v="5"/>
    <x v="44"/>
    <s v="Norfolk"/>
    <n v="11"/>
  </r>
  <r>
    <x v="5"/>
    <x v="44"/>
    <s v="Norfolk"/>
    <n v="9"/>
  </r>
  <r>
    <x v="5"/>
    <x v="44"/>
    <s v="Petersburg"/>
    <n v="9.5"/>
  </r>
  <r>
    <x v="5"/>
    <x v="44"/>
    <s v="Portsmouth"/>
    <n v="11"/>
  </r>
  <r>
    <x v="5"/>
    <x v="44"/>
    <s v="Radford"/>
    <n v="2.5"/>
  </r>
  <r>
    <x v="5"/>
    <x v="44"/>
    <s v="Richmond"/>
    <n v="75"/>
  </r>
  <r>
    <x v="5"/>
    <x v="44"/>
    <s v="Richmond"/>
    <n v="16.5"/>
  </r>
  <r>
    <x v="5"/>
    <x v="44"/>
    <s v="Roanoke"/>
    <n v="19"/>
  </r>
  <r>
    <x v="5"/>
    <x v="44"/>
    <s v="Norfolk"/>
    <n v="17"/>
  </r>
  <r>
    <x v="5"/>
    <x v="44"/>
    <s v="Staunton"/>
    <n v="8"/>
  </r>
  <r>
    <x v="5"/>
    <x v="45"/>
    <s v="Barre"/>
    <n v="8"/>
  </r>
  <r>
    <x v="5"/>
    <x v="45"/>
    <s v="Bennington"/>
    <n v="9"/>
  </r>
  <r>
    <x v="5"/>
    <x v="45"/>
    <s v="Brattleboro"/>
    <n v="5"/>
  </r>
  <r>
    <x v="5"/>
    <x v="45"/>
    <s v="Burlington"/>
    <n v="10"/>
  </r>
  <r>
    <x v="5"/>
    <x v="45"/>
    <s v="Burlington"/>
    <n v="5"/>
  </r>
  <r>
    <x v="5"/>
    <x v="45"/>
    <s v="Burlington"/>
    <n v="15"/>
  </r>
  <r>
    <x v="5"/>
    <x v="45"/>
    <s v="Rutland"/>
    <n v="9"/>
  </r>
  <r>
    <x v="5"/>
    <x v="45"/>
    <s v="Springfield"/>
    <n v="11.05"/>
  </r>
  <r>
    <x v="5"/>
    <x v="45"/>
    <s v="Stowe"/>
    <n v="12"/>
  </r>
  <r>
    <x v="5"/>
    <x v="46"/>
    <s v="Charleston"/>
    <n v="6.87"/>
  </r>
  <r>
    <x v="5"/>
    <x v="46"/>
    <s v="Huntington"/>
    <n v="10"/>
  </r>
  <r>
    <x v="5"/>
    <x v="46"/>
    <s v="Parkersburg"/>
    <n v="8.5"/>
  </r>
  <r>
    <x v="5"/>
    <x v="46"/>
    <s v="Wheeling"/>
    <n v="9"/>
  </r>
  <r>
    <x v="5"/>
    <x v="46"/>
    <s v="Wheeling"/>
    <n v="7.25"/>
  </r>
  <r>
    <x v="5"/>
    <x v="46"/>
    <s v="Wheeling"/>
    <n v="2"/>
  </r>
  <r>
    <x v="5"/>
    <x v="47"/>
    <s v="Everett"/>
    <n v="7"/>
  </r>
  <r>
    <x v="5"/>
    <x v="47"/>
    <s v="Fairhaven"/>
    <n v="18"/>
  </r>
  <r>
    <x v="5"/>
    <x v="47"/>
    <s v="New Whatcom"/>
    <n v="4"/>
  </r>
  <r>
    <x v="5"/>
    <x v="47"/>
    <s v="Seattle"/>
    <n v="15"/>
  </r>
  <r>
    <x v="5"/>
    <x v="47"/>
    <s v="Seattle"/>
    <n v="4.5"/>
  </r>
  <r>
    <x v="5"/>
    <x v="47"/>
    <s v="Seattle"/>
    <n v="13.5"/>
  </r>
  <r>
    <x v="5"/>
    <x v="47"/>
    <s v="Seattle"/>
    <n v="10"/>
  </r>
  <r>
    <x v="5"/>
    <x v="47"/>
    <s v="Seattle"/>
    <n v="6"/>
  </r>
  <r>
    <x v="5"/>
    <x v="47"/>
    <s v="Seattle"/>
    <n v="7.25"/>
  </r>
  <r>
    <x v="5"/>
    <x v="47"/>
    <s v="Seattle"/>
    <n v="5"/>
  </r>
  <r>
    <x v="5"/>
    <x v="47"/>
    <s v="Seattle"/>
    <n v="16"/>
  </r>
  <r>
    <x v="5"/>
    <x v="47"/>
    <s v="Seattle"/>
    <n v="2"/>
  </r>
  <r>
    <x v="5"/>
    <x v="47"/>
    <s v="Seattle"/>
    <n v="5.5"/>
  </r>
  <r>
    <x v="5"/>
    <x v="47"/>
    <s v="Seattle"/>
    <n v="8.5"/>
  </r>
  <r>
    <x v="5"/>
    <x v="47"/>
    <s v="Spokane"/>
    <n v="33.299999999999997"/>
  </r>
  <r>
    <x v="5"/>
    <x v="47"/>
    <s v="Tacoma"/>
    <n v="60.61"/>
  </r>
  <r>
    <x v="5"/>
    <x v="48"/>
    <s v="Appleton"/>
    <n v="3.5"/>
  </r>
  <r>
    <x v="5"/>
    <x v="48"/>
    <s v="Appleton"/>
    <n v="9"/>
  </r>
  <r>
    <x v="5"/>
    <x v="48"/>
    <s v="Ashland"/>
    <n v="7"/>
  </r>
  <r>
    <x v="5"/>
    <x v="48"/>
    <s v="Eau Claire"/>
    <n v="22"/>
  </r>
  <r>
    <x v="5"/>
    <x v="48"/>
    <s v="Fond du Lac"/>
    <n v="5.5"/>
  </r>
  <r>
    <x v="5"/>
    <x v="48"/>
    <s v="Green Bay"/>
    <n v="14.5"/>
  </r>
  <r>
    <x v="5"/>
    <x v="48"/>
    <s v="Janesville"/>
    <n v="7"/>
  </r>
  <r>
    <x v="5"/>
    <x v="48"/>
    <s v="La Crosse"/>
    <n v="13.95"/>
  </r>
  <r>
    <x v="5"/>
    <x v="48"/>
    <s v="La Crosse"/>
    <n v="3.5"/>
  </r>
  <r>
    <x v="5"/>
    <x v="48"/>
    <s v="Madison"/>
    <n v="9"/>
  </r>
  <r>
    <x v="5"/>
    <x v="48"/>
    <s v="Marinette"/>
    <n v="7.5"/>
  </r>
  <r>
    <x v="5"/>
    <x v="48"/>
    <s v="Merrill"/>
    <n v="1.63"/>
  </r>
  <r>
    <x v="5"/>
    <x v="48"/>
    <s v="Milwaukee"/>
    <n v="141"/>
  </r>
  <r>
    <x v="5"/>
    <x v="48"/>
    <s v="Milwaukee"/>
    <n v="74"/>
  </r>
  <r>
    <x v="5"/>
    <x v="48"/>
    <s v="Neenah"/>
    <n v="4"/>
  </r>
  <r>
    <x v="5"/>
    <x v="48"/>
    <s v="Oshkosh"/>
    <n v="16"/>
  </r>
  <r>
    <x v="5"/>
    <x v="48"/>
    <s v="Sheboygan"/>
    <n v="19"/>
  </r>
  <r>
    <x v="5"/>
    <x v="48"/>
    <s v="West Superior"/>
    <n v="26"/>
  </r>
  <r>
    <x v="6"/>
    <x v="0"/>
    <s v="Anniston"/>
    <n v="4"/>
  </r>
  <r>
    <x v="6"/>
    <x v="0"/>
    <s v="Birmingham"/>
    <n v="99.18"/>
  </r>
  <r>
    <x v="6"/>
    <x v="0"/>
    <s v="Gadsden"/>
    <n v="11.25"/>
  </r>
  <r>
    <x v="6"/>
    <x v="0"/>
    <s v="Gadsden"/>
    <n v="12"/>
  </r>
  <r>
    <x v="6"/>
    <x v="0"/>
    <s v="Huntsville"/>
    <n v="5"/>
  </r>
  <r>
    <x v="6"/>
    <x v="0"/>
    <s v="Mobile"/>
    <n v="42"/>
  </r>
  <r>
    <x v="6"/>
    <x v="0"/>
    <s v="Montgomery"/>
    <n v="20"/>
  </r>
  <r>
    <x v="6"/>
    <x v="0"/>
    <s v="New Decatur"/>
    <n v="2.87"/>
  </r>
  <r>
    <x v="6"/>
    <x v="0"/>
    <s v="New Decatur"/>
    <n v="3.5"/>
  </r>
  <r>
    <x v="6"/>
    <x v="0"/>
    <s v="Opelika"/>
    <n v="7.33"/>
  </r>
  <r>
    <x v="6"/>
    <x v="0"/>
    <s v="Selma"/>
    <n v="6"/>
  </r>
  <r>
    <x v="6"/>
    <x v="1"/>
    <s v="Phoenix"/>
    <n v="11"/>
  </r>
  <r>
    <x v="6"/>
    <x v="1"/>
    <s v="Tucson"/>
    <n v="5"/>
  </r>
  <r>
    <x v="6"/>
    <x v="2"/>
    <s v="Eureka Springs"/>
    <n v="3.5"/>
  </r>
  <r>
    <x v="6"/>
    <x v="2"/>
    <s v="Fort Smith"/>
    <n v="8"/>
  </r>
  <r>
    <x v="6"/>
    <x v="2"/>
    <s v="Fort Smith"/>
    <n v="4"/>
  </r>
  <r>
    <x v="6"/>
    <x v="2"/>
    <s v="Hot Springs"/>
    <n v="12.8"/>
  </r>
  <r>
    <x v="6"/>
    <x v="2"/>
    <s v="Little Rock"/>
    <n v="22.5"/>
  </r>
  <r>
    <x v="6"/>
    <x v="2"/>
    <s v="Pine Bluff"/>
    <n v="7"/>
  </r>
  <r>
    <x v="6"/>
    <x v="3"/>
    <s v="Nelson"/>
    <n v="3"/>
  </r>
  <r>
    <x v="6"/>
    <x v="3"/>
    <s v="New Westminster"/>
    <n v="18"/>
  </r>
  <r>
    <x v="6"/>
    <x v="3"/>
    <s v="Vancouver"/>
    <n v="12.3"/>
  </r>
  <r>
    <x v="6"/>
    <x v="3"/>
    <s v="Victoria"/>
    <n v="12"/>
  </r>
  <r>
    <x v="6"/>
    <x v="4"/>
    <s v="Coronada"/>
    <n v="1.9"/>
  </r>
  <r>
    <x v="6"/>
    <x v="4"/>
    <s v="Fresno"/>
    <n v="4.5"/>
  </r>
  <r>
    <x v="6"/>
    <x v="4"/>
    <s v="Fresno"/>
    <n v="4"/>
  </r>
  <r>
    <x v="6"/>
    <x v="4"/>
    <s v="Fresno"/>
    <n v="10"/>
  </r>
  <r>
    <x v="6"/>
    <x v="4"/>
    <s v="Los Angeles"/>
    <n v="99.86"/>
  </r>
  <r>
    <x v="6"/>
    <x v="4"/>
    <s v="Los Angeles"/>
    <n v="144"/>
  </r>
  <r>
    <x v="6"/>
    <x v="4"/>
    <s v="Los Angeles"/>
    <n v="26"/>
  </r>
  <r>
    <x v="6"/>
    <x v="4"/>
    <s v="Los Angeles"/>
    <n v="452"/>
  </r>
  <r>
    <x v="6"/>
    <x v="4"/>
    <s v="Los Angeles"/>
    <n v="42"/>
  </r>
  <r>
    <x v="6"/>
    <x v="4"/>
    <s v="Marysville"/>
    <n v="4"/>
  </r>
  <r>
    <x v="6"/>
    <x v="4"/>
    <s v="Monterey"/>
    <n v="5"/>
  </r>
  <r>
    <x v="6"/>
    <x v="4"/>
    <s v="Oakland"/>
    <n v="122"/>
  </r>
  <r>
    <x v="6"/>
    <x v="4"/>
    <s v="Ontario"/>
    <n v="8.6999999999999993"/>
  </r>
  <r>
    <x v="6"/>
    <x v="4"/>
    <s v="Paso Robles"/>
    <n v="2.5"/>
  </r>
  <r>
    <x v="6"/>
    <x v="4"/>
    <s v="Petaluma"/>
    <n v="2"/>
  </r>
  <r>
    <x v="6"/>
    <x v="4"/>
    <s v="Redlands"/>
    <n v="8.6999999999999993"/>
  </r>
  <r>
    <x v="6"/>
    <x v="4"/>
    <s v="Riverside"/>
    <n v="10"/>
  </r>
  <r>
    <x v="6"/>
    <x v="4"/>
    <s v="Sacramento"/>
    <n v="24.5"/>
  </r>
  <r>
    <x v="6"/>
    <x v="4"/>
    <s v="San Bernardino"/>
    <n v="16"/>
  </r>
  <r>
    <x v="6"/>
    <x v="4"/>
    <s v="San Diego"/>
    <n v="18"/>
  </r>
  <r>
    <x v="6"/>
    <x v="4"/>
    <s v="San Francisco"/>
    <n v="11.5"/>
  </r>
  <r>
    <x v="6"/>
    <x v="4"/>
    <s v="San Francisco"/>
    <n v="7.67"/>
  </r>
  <r>
    <x v="6"/>
    <x v="4"/>
    <s v="San Francisco"/>
    <n v="243.56"/>
  </r>
  <r>
    <x v="6"/>
    <x v="4"/>
    <s v="San Francisco"/>
    <n v="11.5"/>
  </r>
  <r>
    <x v="6"/>
    <x v="4"/>
    <s v="San Jose"/>
    <n v="21"/>
  </r>
  <r>
    <x v="6"/>
    <x v="4"/>
    <s v="San Jose"/>
    <n v="15"/>
  </r>
  <r>
    <x v="6"/>
    <x v="4"/>
    <s v="Santa Ana"/>
    <n v="5.5"/>
  </r>
  <r>
    <x v="6"/>
    <x v="4"/>
    <s v="Santa Barbara"/>
    <n v="8"/>
  </r>
  <r>
    <x v="6"/>
    <x v="4"/>
    <s v="Santa Cruz"/>
    <n v="8"/>
  </r>
  <r>
    <x v="6"/>
    <x v="4"/>
    <s v="Santa Cruz"/>
    <n v="8.5"/>
  </r>
  <r>
    <x v="6"/>
    <x v="4"/>
    <s v="Santa Rosa"/>
    <n v="1.5"/>
  </r>
  <r>
    <x v="6"/>
    <x v="4"/>
    <s v="Santa Rosa"/>
    <n v="3"/>
  </r>
  <r>
    <x v="6"/>
    <x v="4"/>
    <s v="Santa Rosa"/>
    <n v="4"/>
  </r>
  <r>
    <x v="6"/>
    <x v="4"/>
    <s v="Stockton"/>
    <n v="12"/>
  </r>
  <r>
    <x v="6"/>
    <x v="6"/>
    <s v="Boulder"/>
    <n v="5.25"/>
  </r>
  <r>
    <x v="6"/>
    <x v="6"/>
    <s v="Colorado Springs"/>
    <n v="38"/>
  </r>
  <r>
    <x v="6"/>
    <x v="6"/>
    <s v="Cripple Creek"/>
    <n v="12"/>
  </r>
  <r>
    <x v="6"/>
    <x v="6"/>
    <s v="Denver"/>
    <n v="144.35"/>
  </r>
  <r>
    <x v="6"/>
    <x v="6"/>
    <s v="Denver"/>
    <n v="24"/>
  </r>
  <r>
    <x v="6"/>
    <x v="6"/>
    <s v="Denver"/>
    <n v="15"/>
  </r>
  <r>
    <x v="6"/>
    <x v="6"/>
    <s v="Durango"/>
    <n v="2.25"/>
  </r>
  <r>
    <x v="6"/>
    <x v="6"/>
    <s v="Grand Junction"/>
    <n v="1.75"/>
  </r>
  <r>
    <x v="6"/>
    <x v="6"/>
    <s v="Pueblo"/>
    <n v="24"/>
  </r>
  <r>
    <x v="6"/>
    <x v="7"/>
    <s v="Bridgeport"/>
    <n v="161"/>
  </r>
  <r>
    <x v="6"/>
    <x v="7"/>
    <s v="Bridgeport"/>
    <n v="10"/>
  </r>
  <r>
    <x v="6"/>
    <x v="7"/>
    <s v="Bristol"/>
    <n v="7.9"/>
  </r>
  <r>
    <x v="6"/>
    <x v="7"/>
    <s v="Danbury"/>
    <n v="11.15"/>
  </r>
  <r>
    <x v="6"/>
    <x v="7"/>
    <s v="Hartford"/>
    <n v="76.5"/>
  </r>
  <r>
    <x v="6"/>
    <x v="7"/>
    <s v="Hartford"/>
    <n v="18.5"/>
  </r>
  <r>
    <x v="6"/>
    <x v="7"/>
    <s v="Hartford"/>
    <n v="10.7"/>
  </r>
  <r>
    <x v="6"/>
    <x v="7"/>
    <s v="Meriden"/>
    <n v="19.600000000000001"/>
  </r>
  <r>
    <x v="6"/>
    <x v="7"/>
    <s v="Meriden"/>
    <n v="13"/>
  </r>
  <r>
    <x v="6"/>
    <x v="7"/>
    <s v="Middletown"/>
    <n v="9.9"/>
  </r>
  <r>
    <x v="6"/>
    <x v="7"/>
    <s v="Montville"/>
    <n v="10.67"/>
  </r>
  <r>
    <x v="6"/>
    <x v="7"/>
    <s v="New Haven"/>
    <n v="23.97"/>
  </r>
  <r>
    <x v="6"/>
    <x v="7"/>
    <s v="New Haven"/>
    <n v="68"/>
  </r>
  <r>
    <x v="6"/>
    <x v="7"/>
    <s v="New Haven"/>
    <n v="1.36"/>
  </r>
  <r>
    <x v="6"/>
    <x v="7"/>
    <s v="New London"/>
    <n v="8.07"/>
  </r>
  <r>
    <x v="6"/>
    <x v="7"/>
    <s v="Putnam"/>
    <n v="50"/>
  </r>
  <r>
    <x v="6"/>
    <x v="7"/>
    <s v="Norwich"/>
    <n v="12.46"/>
  </r>
  <r>
    <x v="6"/>
    <x v="7"/>
    <s v="Stamford"/>
    <n v="12.69"/>
  </r>
  <r>
    <x v="6"/>
    <x v="7"/>
    <s v="Suffield"/>
    <n v="4.9000000000000004"/>
  </r>
  <r>
    <x v="6"/>
    <x v="7"/>
    <s v="Thompsonville"/>
    <n v="16"/>
  </r>
  <r>
    <x v="6"/>
    <x v="7"/>
    <s v="Torrington"/>
    <n v="13"/>
  </r>
  <r>
    <x v="6"/>
    <x v="51"/>
    <s v="Havana"/>
    <n v="38.1"/>
  </r>
  <r>
    <x v="6"/>
    <x v="51"/>
    <s v="Regla"/>
    <n v="3.5"/>
  </r>
  <r>
    <x v="6"/>
    <x v="8"/>
    <s v="Washington"/>
    <n v="145.52000000000001"/>
  </r>
  <r>
    <x v="6"/>
    <x v="8"/>
    <s v="Washington"/>
    <n v="8.8000000000000007"/>
  </r>
  <r>
    <x v="6"/>
    <x v="8"/>
    <s v="Washington"/>
    <n v="36"/>
  </r>
  <r>
    <x v="6"/>
    <x v="8"/>
    <s v="Washington"/>
    <n v="26.4"/>
  </r>
  <r>
    <x v="6"/>
    <x v="8"/>
    <s v="Washington"/>
    <n v="14"/>
  </r>
  <r>
    <x v="6"/>
    <x v="8"/>
    <s v="Washington"/>
    <n v="8"/>
  </r>
  <r>
    <x v="6"/>
    <x v="8"/>
    <s v="Washington"/>
    <n v="10"/>
  </r>
  <r>
    <x v="6"/>
    <x v="9"/>
    <s v="Wilmington"/>
    <n v="71"/>
  </r>
  <r>
    <x v="6"/>
    <x v="9"/>
    <s v="Wilmington"/>
    <n v="6.75"/>
  </r>
  <r>
    <x v="6"/>
    <x v="9"/>
    <s v="Wilmington"/>
    <n v="7"/>
  </r>
  <r>
    <x v="6"/>
    <x v="9"/>
    <s v="Wilmington"/>
    <n v="9"/>
  </r>
  <r>
    <x v="6"/>
    <x v="9"/>
    <s v="Wilmington"/>
    <n v="2"/>
  </r>
  <r>
    <x v="6"/>
    <x v="9"/>
    <s v="Wilmington"/>
    <n v="26"/>
  </r>
  <r>
    <x v="6"/>
    <x v="10"/>
    <s v="Fernandina"/>
    <n v="3"/>
  </r>
  <r>
    <x v="6"/>
    <x v="10"/>
    <s v="Fort Meade"/>
    <n v="2"/>
  </r>
  <r>
    <x v="6"/>
    <x v="10"/>
    <s v="Jacksonville"/>
    <n v="18"/>
  </r>
  <r>
    <x v="6"/>
    <x v="10"/>
    <s v="Key West"/>
    <n v="5"/>
  </r>
  <r>
    <x v="6"/>
    <x v="10"/>
    <s v="Palatka"/>
    <n v="4"/>
  </r>
  <r>
    <x v="6"/>
    <x v="10"/>
    <s v="Pensacola"/>
    <n v="19"/>
  </r>
  <r>
    <x v="6"/>
    <x v="10"/>
    <s v="Tampa"/>
    <n v="26"/>
  </r>
  <r>
    <x v="6"/>
    <x v="11"/>
    <s v="Athens"/>
    <n v="7"/>
  </r>
  <r>
    <x v="6"/>
    <x v="11"/>
    <s v="Atlanta"/>
    <n v="142"/>
  </r>
  <r>
    <x v="6"/>
    <x v="11"/>
    <s v="Augusta"/>
    <n v="30"/>
  </r>
  <r>
    <x v="6"/>
    <x v="11"/>
    <s v="Augusta"/>
    <n v="26"/>
  </r>
  <r>
    <x v="6"/>
    <x v="11"/>
    <s v="Columbus"/>
    <n v="4.5"/>
  </r>
  <r>
    <x v="6"/>
    <x v="11"/>
    <s v="Covington"/>
    <n v="6"/>
  </r>
  <r>
    <x v="6"/>
    <x v="11"/>
    <s v="Gainesville"/>
    <n v="13"/>
  </r>
  <r>
    <x v="6"/>
    <x v="11"/>
    <s v="Macon"/>
    <n v="30"/>
  </r>
  <r>
    <x v="6"/>
    <x v="11"/>
    <s v="Rome"/>
    <n v="6.5"/>
  </r>
  <r>
    <x v="6"/>
    <x v="11"/>
    <s v="Savannah"/>
    <n v="55"/>
  </r>
  <r>
    <x v="6"/>
    <x v="11"/>
    <s v="Valdosta"/>
    <n v="4"/>
  </r>
  <r>
    <x v="6"/>
    <x v="52"/>
    <s v="Honolulu"/>
    <n v="12.5"/>
  </r>
  <r>
    <x v="6"/>
    <x v="52"/>
    <s v="Honolulu"/>
    <n v="14.5"/>
  </r>
  <r>
    <x v="6"/>
    <x v="15"/>
    <s v="Boone"/>
    <n v="2"/>
  </r>
  <r>
    <x v="6"/>
    <x v="15"/>
    <s v="Boone"/>
    <n v="4.5"/>
  </r>
  <r>
    <x v="6"/>
    <x v="15"/>
    <s v="Burlington"/>
    <n v="20.5"/>
  </r>
  <r>
    <x v="6"/>
    <x v="15"/>
    <s v="Cedar Rapids"/>
    <n v="14"/>
  </r>
  <r>
    <x v="6"/>
    <x v="15"/>
    <s v="Centerville"/>
    <n v="2"/>
  </r>
  <r>
    <x v="6"/>
    <x v="15"/>
    <s v="Clinton"/>
    <n v="12"/>
  </r>
  <r>
    <x v="6"/>
    <x v="15"/>
    <s v="Council Bluffs"/>
    <n v="32"/>
  </r>
  <r>
    <x v="6"/>
    <x v="15"/>
    <s v="Davenport"/>
    <n v="55"/>
  </r>
  <r>
    <x v="6"/>
    <x v="15"/>
    <s v="Des Moines"/>
    <n v="65"/>
  </r>
  <r>
    <x v="6"/>
    <x v="15"/>
    <s v="Des Moines"/>
    <n v="30"/>
  </r>
  <r>
    <x v="6"/>
    <x v="15"/>
    <s v="Dubuque"/>
    <n v="25"/>
  </r>
  <r>
    <x v="6"/>
    <x v="15"/>
    <s v="Fort Madison"/>
    <n v="4"/>
  </r>
  <r>
    <x v="6"/>
    <x v="15"/>
    <s v="Independence"/>
    <n v="3.5"/>
  </r>
  <r>
    <x v="6"/>
    <x v="15"/>
    <s v="Keokuk"/>
    <n v="8"/>
  </r>
  <r>
    <x v="6"/>
    <x v="15"/>
    <s v="Marshalltown"/>
    <n v="3.5"/>
  </r>
  <r>
    <x v="6"/>
    <x v="15"/>
    <s v="Mason City"/>
    <n v="17.600000000000001"/>
  </r>
  <r>
    <x v="6"/>
    <x v="15"/>
    <s v="Muscatine"/>
    <n v="8"/>
  </r>
  <r>
    <x v="6"/>
    <x v="15"/>
    <s v="Oskaloosa"/>
    <n v="4"/>
  </r>
  <r>
    <x v="6"/>
    <x v="15"/>
    <s v="Ottumwa"/>
    <n v="10"/>
  </r>
  <r>
    <x v="6"/>
    <x v="15"/>
    <s v="Red Oak"/>
    <n v="1.5"/>
  </r>
  <r>
    <x v="6"/>
    <x v="15"/>
    <s v="Sioux City"/>
    <n v="43.5"/>
  </r>
  <r>
    <x v="6"/>
    <x v="15"/>
    <s v="Toledo"/>
    <n v="3"/>
  </r>
  <r>
    <x v="6"/>
    <x v="15"/>
    <s v="Waterloo"/>
    <n v="48"/>
  </r>
  <r>
    <x v="6"/>
    <x v="12"/>
    <s v="Boise City"/>
    <n v="3.5"/>
  </r>
  <r>
    <x v="6"/>
    <x v="13"/>
    <s v="Alton"/>
    <n v="12"/>
  </r>
  <r>
    <x v="6"/>
    <x v="13"/>
    <s v="Belleville"/>
    <n v="48"/>
  </r>
  <r>
    <x v="6"/>
    <x v="13"/>
    <s v="Bloomington"/>
    <n v="21"/>
  </r>
  <r>
    <x v="6"/>
    <x v="13"/>
    <s v="Cairo"/>
    <n v="4"/>
  </r>
  <r>
    <x v="6"/>
    <x v="13"/>
    <s v="Cairo"/>
    <n v="5.71"/>
  </r>
  <r>
    <x v="6"/>
    <x v="13"/>
    <s v="Centralia"/>
    <n v="3"/>
  </r>
  <r>
    <x v="6"/>
    <x v="13"/>
    <s v="Champaign"/>
    <n v="11"/>
  </r>
  <r>
    <x v="6"/>
    <x v="13"/>
    <s v="Champaign"/>
    <n v="10"/>
  </r>
  <r>
    <x v="6"/>
    <x v="13"/>
    <s v="Chicago"/>
    <n v="161"/>
  </r>
  <r>
    <x v="6"/>
    <x v="13"/>
    <s v="Chicago"/>
    <n v="202.7"/>
  </r>
  <r>
    <x v="6"/>
    <x v="13"/>
    <s v="Chicago"/>
    <n v="230"/>
  </r>
  <r>
    <x v="6"/>
    <x v="13"/>
    <s v="Chicago"/>
    <n v="218.71"/>
  </r>
  <r>
    <x v="6"/>
    <x v="13"/>
    <s v="Chicago"/>
    <n v="90"/>
  </r>
  <r>
    <x v="6"/>
    <x v="13"/>
    <s v="Chicago"/>
    <n v="35"/>
  </r>
  <r>
    <x v="6"/>
    <x v="13"/>
    <s v="Chicago"/>
    <n v="22"/>
  </r>
  <r>
    <x v="6"/>
    <x v="13"/>
    <s v="Chicago"/>
    <n v="37"/>
  </r>
  <r>
    <x v="6"/>
    <x v="13"/>
    <s v="Chicago"/>
    <n v="57.5"/>
  </r>
  <r>
    <x v="6"/>
    <x v="13"/>
    <s v="Chicago"/>
    <n v="5"/>
  </r>
  <r>
    <x v="6"/>
    <x v="13"/>
    <s v="Chicago"/>
    <n v="60"/>
  </r>
  <r>
    <x v="6"/>
    <x v="13"/>
    <s v="Chicago"/>
    <n v="18.62"/>
  </r>
  <r>
    <x v="6"/>
    <x v="13"/>
    <s v="Chicago"/>
    <n v="15"/>
  </r>
  <r>
    <x v="6"/>
    <x v="13"/>
    <s v="Chicago"/>
    <n v="37.28"/>
  </r>
  <r>
    <x v="6"/>
    <x v="13"/>
    <s v="Chicago"/>
    <n v="25.45"/>
  </r>
  <r>
    <x v="6"/>
    <x v="13"/>
    <s v="Danville"/>
    <n v="19"/>
  </r>
  <r>
    <x v="6"/>
    <x v="13"/>
    <s v="Danville"/>
    <n v="17"/>
  </r>
  <r>
    <x v="6"/>
    <x v="13"/>
    <s v="Decatur"/>
    <n v="13.5"/>
  </r>
  <r>
    <x v="6"/>
    <x v="13"/>
    <s v="DeKalb"/>
    <n v="8"/>
  </r>
  <r>
    <x v="6"/>
    <x v="13"/>
    <s v="Dixon"/>
    <n v="57"/>
  </r>
  <r>
    <x v="6"/>
    <x v="13"/>
    <s v="Freeport"/>
    <n v="7"/>
  </r>
  <r>
    <x v="6"/>
    <x v="13"/>
    <s v="Galesburg"/>
    <n v="20"/>
  </r>
  <r>
    <x v="6"/>
    <x v="13"/>
    <s v="Galesburg"/>
    <n v="12.5"/>
  </r>
  <r>
    <x v="6"/>
    <x v="13"/>
    <s v="Jacksonville"/>
    <n v="5"/>
  </r>
  <r>
    <x v="6"/>
    <x v="13"/>
    <s v="Kankakee"/>
    <n v="9"/>
  </r>
  <r>
    <x v="6"/>
    <x v="13"/>
    <s v="Kankakee"/>
    <n v="4.2"/>
  </r>
  <r>
    <x v="6"/>
    <x v="13"/>
    <s v="La Salle"/>
    <n v="7.5"/>
  </r>
  <r>
    <x v="6"/>
    <x v="13"/>
    <s v="Lincoln"/>
    <n v="8"/>
  </r>
  <r>
    <x v="6"/>
    <x v="13"/>
    <s v="Marion"/>
    <n v="17"/>
  </r>
  <r>
    <x v="6"/>
    <x v="13"/>
    <s v="Mechanicsburg"/>
    <n v="3.5"/>
  </r>
  <r>
    <x v="6"/>
    <x v="13"/>
    <s v="Moline"/>
    <n v="6"/>
  </r>
  <r>
    <x v="6"/>
    <x v="13"/>
    <s v="Ottawa"/>
    <n v="8"/>
  </r>
  <r>
    <x v="6"/>
    <x v="13"/>
    <s v="Paris"/>
    <n v="19"/>
  </r>
  <r>
    <x v="6"/>
    <x v="13"/>
    <s v="Peoria"/>
    <n v="61"/>
  </r>
  <r>
    <x v="6"/>
    <x v="13"/>
    <s v="Peoria"/>
    <n v="7.2"/>
  </r>
  <r>
    <x v="6"/>
    <x v="13"/>
    <s v="Peoria"/>
    <n v="32"/>
  </r>
  <r>
    <x v="6"/>
    <x v="13"/>
    <s v="Quincy"/>
    <n v="17"/>
  </r>
  <r>
    <x v="6"/>
    <x v="13"/>
    <s v="Quincy"/>
    <n v="36"/>
  </r>
  <r>
    <x v="6"/>
    <x v="13"/>
    <s v="Springfield"/>
    <n v="22"/>
  </r>
  <r>
    <x v="6"/>
    <x v="13"/>
    <s v="Streator"/>
    <n v="6.25"/>
  </r>
  <r>
    <x v="6"/>
    <x v="13"/>
    <s v="Venice"/>
    <n v="14.5"/>
  </r>
  <r>
    <x v="6"/>
    <x v="14"/>
    <s v="Anderson"/>
    <n v="164"/>
  </r>
  <r>
    <x v="6"/>
    <x v="14"/>
    <s v="Brownstown"/>
    <n v="2"/>
  </r>
  <r>
    <x v="6"/>
    <x v="14"/>
    <s v="Columbus"/>
    <n v="7"/>
  </r>
  <r>
    <x v="6"/>
    <x v="14"/>
    <s v="Evansville"/>
    <n v="31"/>
  </r>
  <r>
    <x v="6"/>
    <x v="14"/>
    <s v="Fort Wayne"/>
    <n v="31"/>
  </r>
  <r>
    <x v="6"/>
    <x v="14"/>
    <s v="Hammond"/>
    <n v="22.5"/>
  </r>
  <r>
    <x v="6"/>
    <x v="14"/>
    <s v="Indianapolis"/>
    <n v="120"/>
  </r>
  <r>
    <x v="6"/>
    <x v="14"/>
    <s v="Indianapolis"/>
    <n v="34"/>
  </r>
  <r>
    <x v="6"/>
    <x v="14"/>
    <s v="Indianapolis"/>
    <n v="7.5"/>
  </r>
  <r>
    <x v="6"/>
    <x v="14"/>
    <s v="Indianapolis"/>
    <n v="31.5"/>
  </r>
  <r>
    <x v="6"/>
    <x v="14"/>
    <s v="Indianapolis"/>
    <n v="19.5"/>
  </r>
  <r>
    <x v="6"/>
    <x v="14"/>
    <s v="Indianapolis"/>
    <n v="90"/>
  </r>
  <r>
    <x v="6"/>
    <x v="14"/>
    <s v="Jeffersonville"/>
    <n v="5"/>
  </r>
  <r>
    <x v="6"/>
    <x v="14"/>
    <s v="Kokomo"/>
    <n v="10.75"/>
  </r>
  <r>
    <x v="6"/>
    <x v="14"/>
    <s v="Lafayette"/>
    <n v="17.5"/>
  </r>
  <r>
    <x v="6"/>
    <x v="14"/>
    <s v="Logansport"/>
    <n v="5.5"/>
  </r>
  <r>
    <x v="6"/>
    <x v="14"/>
    <s v="Madison"/>
    <n v="4"/>
  </r>
  <r>
    <x v="6"/>
    <x v="14"/>
    <s v="Marion"/>
    <n v="5.25"/>
  </r>
  <r>
    <x v="6"/>
    <x v="14"/>
    <s v="Michigan City"/>
    <n v="2"/>
  </r>
  <r>
    <x v="6"/>
    <x v="14"/>
    <s v="Muncie"/>
    <n v="30"/>
  </r>
  <r>
    <x v="6"/>
    <x v="14"/>
    <s v="New Albany"/>
    <n v="9"/>
  </r>
  <r>
    <x v="6"/>
    <x v="14"/>
    <s v="New Albany"/>
    <n v="2"/>
  </r>
  <r>
    <x v="6"/>
    <x v="14"/>
    <s v="New Albany"/>
    <n v="7"/>
  </r>
  <r>
    <x v="6"/>
    <x v="14"/>
    <s v="Princeton"/>
    <n v="28"/>
  </r>
  <r>
    <x v="6"/>
    <x v="14"/>
    <s v="Richmond"/>
    <n v="11"/>
  </r>
  <r>
    <x v="6"/>
    <x v="14"/>
    <s v="Richmond"/>
    <n v="33"/>
  </r>
  <r>
    <x v="6"/>
    <x v="14"/>
    <s v="Richmond"/>
    <n v="50"/>
  </r>
  <r>
    <x v="6"/>
    <x v="14"/>
    <s v="Shelbyville"/>
    <n v="29"/>
  </r>
  <r>
    <x v="6"/>
    <x v="14"/>
    <s v="South Bend"/>
    <n v="50"/>
  </r>
  <r>
    <x v="6"/>
    <x v="14"/>
    <s v="Terre Haute"/>
    <n v="36"/>
  </r>
  <r>
    <x v="6"/>
    <x v="14"/>
    <s v="Vincennes"/>
    <n v="8"/>
  </r>
  <r>
    <x v="6"/>
    <x v="14"/>
    <s v="Wabash"/>
    <n v="18.5"/>
  </r>
  <r>
    <x v="6"/>
    <x v="14"/>
    <s v="Washington"/>
    <n v="5"/>
  </r>
  <r>
    <x v="6"/>
    <x v="54"/>
    <s v="South McAlester"/>
    <n v="19"/>
  </r>
  <r>
    <x v="6"/>
    <x v="16"/>
    <s v="Atchison"/>
    <n v="8.5"/>
  </r>
  <r>
    <x v="6"/>
    <x v="16"/>
    <s v="Cottonwood Falls"/>
    <n v="2"/>
  </r>
  <r>
    <x v="6"/>
    <x v="16"/>
    <s v="Fort Scott"/>
    <n v="10"/>
  </r>
  <r>
    <x v="6"/>
    <x v="16"/>
    <s v="Hutchinson"/>
    <n v="7"/>
  </r>
  <r>
    <x v="6"/>
    <x v="16"/>
    <s v="Iola"/>
    <n v="9"/>
  </r>
  <r>
    <x v="6"/>
    <x v="16"/>
    <s v="Junction City"/>
    <n v="4.75"/>
  </r>
  <r>
    <x v="6"/>
    <x v="16"/>
    <s v="Pittsburg"/>
    <n v="14"/>
  </r>
  <r>
    <x v="6"/>
    <x v="16"/>
    <s v="Strong City"/>
    <n v="2"/>
  </r>
  <r>
    <x v="6"/>
    <x v="16"/>
    <s v="Topeka"/>
    <n v="37"/>
  </r>
  <r>
    <x v="6"/>
    <x v="16"/>
    <s v="Topeka"/>
    <n v="7"/>
  </r>
  <r>
    <x v="6"/>
    <x v="16"/>
    <s v="Wichita"/>
    <n v="22.43"/>
  </r>
  <r>
    <x v="6"/>
    <x v="16"/>
    <s v="Winfield"/>
    <n v="6"/>
  </r>
  <r>
    <x v="6"/>
    <x v="17"/>
    <s v="Bowling Green"/>
    <n v="7"/>
  </r>
  <r>
    <x v="6"/>
    <x v="17"/>
    <s v="Frankfort"/>
    <n v="7.25"/>
  </r>
  <r>
    <x v="6"/>
    <x v="17"/>
    <s v="Henderson"/>
    <n v="5"/>
  </r>
  <r>
    <x v="6"/>
    <x v="17"/>
    <s v="Lexington"/>
    <n v="15"/>
  </r>
  <r>
    <x v="6"/>
    <x v="17"/>
    <s v="Lexington"/>
    <n v="13"/>
  </r>
  <r>
    <x v="6"/>
    <x v="17"/>
    <s v="Louisville"/>
    <n v="142"/>
  </r>
  <r>
    <x v="6"/>
    <x v="17"/>
    <s v="Louisville"/>
    <n v="3.1"/>
  </r>
  <r>
    <x v="6"/>
    <x v="17"/>
    <s v="Louisville"/>
    <n v="16"/>
  </r>
  <r>
    <x v="6"/>
    <x v="17"/>
    <s v="Maysville"/>
    <n v="4.2"/>
  </r>
  <r>
    <x v="6"/>
    <x v="17"/>
    <s v="Owensboro"/>
    <n v="10"/>
  </r>
  <r>
    <x v="6"/>
    <x v="17"/>
    <s v="Paducah"/>
    <n v="15"/>
  </r>
  <r>
    <x v="6"/>
    <x v="18"/>
    <s v="Baton Rouge"/>
    <n v="4"/>
  </r>
  <r>
    <x v="6"/>
    <x v="18"/>
    <s v="Lake Charles"/>
    <n v="5"/>
  </r>
  <r>
    <x v="6"/>
    <x v="18"/>
    <s v="New Orleans"/>
    <n v="180"/>
  </r>
  <r>
    <x v="6"/>
    <x v="18"/>
    <s v="New Orleans"/>
    <n v="3.75"/>
  </r>
  <r>
    <x v="6"/>
    <x v="18"/>
    <s v="Shreveport"/>
    <n v="9.5"/>
  </r>
  <r>
    <x v="6"/>
    <x v="50"/>
    <s v="Winnipeg"/>
    <n v="18"/>
  </r>
  <r>
    <x v="6"/>
    <x v="19"/>
    <s v="Amesbury"/>
    <n v="8.9"/>
  </r>
  <r>
    <x v="6"/>
    <x v="19"/>
    <s v="Amherst"/>
    <n v="14.87"/>
  </r>
  <r>
    <x v="6"/>
    <x v="19"/>
    <s v="Athol"/>
    <n v="7.32"/>
  </r>
  <r>
    <x v="6"/>
    <x v="19"/>
    <s v="Boston"/>
    <n v="409.40699999999998"/>
  </r>
  <r>
    <x v="6"/>
    <x v="19"/>
    <s v="Boston"/>
    <n v="860"/>
  </r>
  <r>
    <x v="6"/>
    <x v="19"/>
    <s v="Boston"/>
    <n v="440.38"/>
  </r>
  <r>
    <x v="6"/>
    <x v="19"/>
    <s v="Boston"/>
    <n v="11.3"/>
  </r>
  <r>
    <x v="6"/>
    <x v="19"/>
    <s v="Boston"/>
    <n v="37"/>
  </r>
  <r>
    <x v="6"/>
    <x v="19"/>
    <s v="Boston"/>
    <n v="9.64"/>
  </r>
  <r>
    <x v="6"/>
    <x v="19"/>
    <s v="Boston"/>
    <n v="16.600000000000001"/>
  </r>
  <r>
    <x v="6"/>
    <x v="19"/>
    <s v="Brockton"/>
    <n v="379.26"/>
  </r>
  <r>
    <x v="6"/>
    <x v="19"/>
    <s v="Brockton"/>
    <n v="23.8"/>
  </r>
  <r>
    <x v="6"/>
    <x v="19"/>
    <s v="Brookfield"/>
    <n v="20.100000000000001"/>
  </r>
  <r>
    <x v="6"/>
    <x v="19"/>
    <s v="Clinton"/>
    <n v="5.38"/>
  </r>
  <r>
    <x v="6"/>
    <x v="19"/>
    <s v="Conway"/>
    <n v="6.35"/>
  </r>
  <r>
    <x v="6"/>
    <x v="19"/>
    <s v="Cottage City"/>
    <n v="5.47"/>
  </r>
  <r>
    <x v="6"/>
    <x v="19"/>
    <s v="Danvers"/>
    <n v="13.8"/>
  </r>
  <r>
    <x v="6"/>
    <x v="19"/>
    <s v="Dedham"/>
    <n v="9.4499999999999993"/>
  </r>
  <r>
    <x v="6"/>
    <x v="19"/>
    <s v="Fitchburg"/>
    <n v="31.68"/>
  </r>
  <r>
    <x v="6"/>
    <x v="19"/>
    <s v="Framingham"/>
    <n v="6.98"/>
  </r>
  <r>
    <x v="6"/>
    <x v="19"/>
    <s v="Gardner"/>
    <n v="16.100000000000001"/>
  </r>
  <r>
    <x v="6"/>
    <x v="19"/>
    <s v="Georgetown"/>
    <n v="6.5"/>
  </r>
  <r>
    <x v="6"/>
    <x v="19"/>
    <s v="Georgetown"/>
    <n v="18.78"/>
  </r>
  <r>
    <x v="6"/>
    <x v="19"/>
    <s v="Greenfield"/>
    <n v="15.07"/>
  </r>
  <r>
    <x v="6"/>
    <x v="19"/>
    <s v="Greenfield"/>
    <n v="7.9"/>
  </r>
  <r>
    <x v="6"/>
    <x v="19"/>
    <s v="Haverhill"/>
    <n v="29.5"/>
  </r>
  <r>
    <x v="6"/>
    <x v="19"/>
    <s v="Haverhill"/>
    <n v="6.06"/>
  </r>
  <r>
    <x v="6"/>
    <x v="19"/>
    <s v="Holyoke"/>
    <n v="42.7"/>
  </r>
  <r>
    <x v="6"/>
    <x v="19"/>
    <s v="Holyoke"/>
    <n v="1"/>
  </r>
  <r>
    <x v="6"/>
    <x v="19"/>
    <s v="Holyoke"/>
    <n v="4.57"/>
  </r>
  <r>
    <x v="6"/>
    <x v="19"/>
    <s v="Hopkinton"/>
    <n v="6.36"/>
  </r>
  <r>
    <x v="6"/>
    <x v="19"/>
    <s v="Lawrence"/>
    <n v="12.9"/>
  </r>
  <r>
    <x v="6"/>
    <x v="19"/>
    <s v="Lawrence"/>
    <n v="6.7"/>
  </r>
  <r>
    <x v="6"/>
    <x v="19"/>
    <s v="Lowell"/>
    <n v="8.11"/>
  </r>
  <r>
    <x v="6"/>
    <x v="19"/>
    <s v="Marlborough"/>
    <n v="7.6"/>
  </r>
  <r>
    <x v="6"/>
    <x v="19"/>
    <s v="Martha's Vineyard"/>
    <n v="1.1000000000000001"/>
  </r>
  <r>
    <x v="6"/>
    <x v="19"/>
    <s v="Middleboro"/>
    <n v="29.7"/>
  </r>
  <r>
    <x v="6"/>
    <x v="19"/>
    <s v="Maynard"/>
    <n v="13.4"/>
  </r>
  <r>
    <x v="6"/>
    <x v="19"/>
    <s v="Milford"/>
    <n v="30.5"/>
  </r>
  <r>
    <x v="6"/>
    <x v="19"/>
    <s v="Milford"/>
    <n v="28.1"/>
  </r>
  <r>
    <x v="6"/>
    <x v="19"/>
    <s v="Milford"/>
    <n v="36"/>
  </r>
  <r>
    <x v="6"/>
    <x v="19"/>
    <s v="Natick"/>
    <n v="19.7"/>
  </r>
  <r>
    <x v="6"/>
    <x v="19"/>
    <s v="Natick"/>
    <n v="18.8"/>
  </r>
  <r>
    <x v="6"/>
    <x v="19"/>
    <s v="Natick"/>
    <n v="5.82"/>
  </r>
  <r>
    <x v="6"/>
    <x v="19"/>
    <s v="New Bedford"/>
    <n v="21.9"/>
  </r>
  <r>
    <x v="6"/>
    <x v="19"/>
    <s v="New Bedford"/>
    <n v="30.6"/>
  </r>
  <r>
    <x v="6"/>
    <x v="19"/>
    <s v="New Bedford"/>
    <n v="19.97"/>
  </r>
  <r>
    <x v="6"/>
    <x v="19"/>
    <s v="Newburyport"/>
    <n v="23.6"/>
  </r>
  <r>
    <x v="6"/>
    <x v="19"/>
    <s v="Newton"/>
    <n v="13.9"/>
  </r>
  <r>
    <x v="6"/>
    <x v="19"/>
    <s v="Newton"/>
    <n v="19.399999999999999"/>
  </r>
  <r>
    <x v="6"/>
    <x v="19"/>
    <s v="Newton"/>
    <n v="16.95"/>
  </r>
  <r>
    <x v="6"/>
    <x v="19"/>
    <s v="Newton"/>
    <n v="4.5999999999999996"/>
  </r>
  <r>
    <x v="6"/>
    <x v="19"/>
    <s v="Newton"/>
    <n v="8.6300000000000008"/>
  </r>
  <r>
    <x v="6"/>
    <x v="19"/>
    <s v="Norfolk"/>
    <n v="21.05"/>
  </r>
  <r>
    <x v="6"/>
    <x v="19"/>
    <s v="North Adams"/>
    <n v="18.7"/>
  </r>
  <r>
    <x v="6"/>
    <x v="19"/>
    <s v="Northampton"/>
    <n v="26.3"/>
  </r>
  <r>
    <x v="6"/>
    <x v="19"/>
    <s v="Northampton"/>
    <n v="14.8"/>
  </r>
  <r>
    <x v="6"/>
    <x v="19"/>
    <s v="North Attleborough"/>
    <n v="26.87"/>
  </r>
  <r>
    <x v="6"/>
    <x v="19"/>
    <s v="Northbridge"/>
    <n v="66"/>
  </r>
  <r>
    <x v="6"/>
    <x v="19"/>
    <s v="Norton"/>
    <n v="30.23"/>
  </r>
  <r>
    <x v="6"/>
    <x v="19"/>
    <s v="Norwood"/>
    <n v="6.15"/>
  </r>
  <r>
    <x v="6"/>
    <x v="19"/>
    <s v="Palmer"/>
    <n v="30.46"/>
  </r>
  <r>
    <x v="6"/>
    <x v="19"/>
    <s v="Pittsfield"/>
    <n v="21.2"/>
  </r>
  <r>
    <x v="6"/>
    <x v="19"/>
    <s v="Randolph"/>
    <n v="8.25"/>
  </r>
  <r>
    <x v="6"/>
    <x v="19"/>
    <s v="Reading"/>
    <n v="6.4"/>
  </r>
  <r>
    <x v="6"/>
    <x v="19"/>
    <s v="Shelburne Falls"/>
    <n v="7"/>
  </r>
  <r>
    <x v="6"/>
    <x v="19"/>
    <s v="Southbridge"/>
    <n v="8"/>
  </r>
  <r>
    <x v="6"/>
    <x v="19"/>
    <s v="Southbridge"/>
    <n v="20.05"/>
  </r>
  <r>
    <x v="6"/>
    <x v="19"/>
    <s v="Springfield"/>
    <n v="92.03"/>
  </r>
  <r>
    <x v="6"/>
    <x v="19"/>
    <s v="Swansea Centre"/>
    <n v="3"/>
  </r>
  <r>
    <x v="6"/>
    <x v="19"/>
    <s v="Taunton"/>
    <n v="11.2"/>
  </r>
  <r>
    <x v="6"/>
    <x v="19"/>
    <s v="Templeton"/>
    <n v="17.899999999999999"/>
  </r>
  <r>
    <x v="6"/>
    <x v="19"/>
    <s v="Uxbridge"/>
    <n v="7.5"/>
  </r>
  <r>
    <x v="6"/>
    <x v="19"/>
    <s v="Ware"/>
    <n v="12.12"/>
  </r>
  <r>
    <x v="6"/>
    <x v="19"/>
    <s v="Webster"/>
    <n v="6.09"/>
  </r>
  <r>
    <x v="6"/>
    <x v="19"/>
    <s v="Westborough"/>
    <n v="13.9"/>
  </r>
  <r>
    <x v="6"/>
    <x v="19"/>
    <s v="Westfield"/>
    <n v="12.3"/>
  </r>
  <r>
    <x v="6"/>
    <x v="19"/>
    <s v="Westwood"/>
    <n v="11.25"/>
  </r>
  <r>
    <x v="6"/>
    <x v="19"/>
    <s v="Worcester"/>
    <n v="136.19999999999999"/>
  </r>
  <r>
    <x v="6"/>
    <x v="19"/>
    <s v="Worcester"/>
    <n v="16.399999999999999"/>
  </r>
  <r>
    <x v="6"/>
    <x v="19"/>
    <s v="Worcester"/>
    <n v="18"/>
  </r>
  <r>
    <x v="6"/>
    <x v="19"/>
    <s v="Worcester"/>
    <n v="8"/>
  </r>
  <r>
    <x v="6"/>
    <x v="19"/>
    <s v="Worcester"/>
    <n v="16"/>
  </r>
  <r>
    <x v="6"/>
    <x v="20"/>
    <s v="Cumberland"/>
    <n v="6.5"/>
  </r>
  <r>
    <x v="6"/>
    <x v="20"/>
    <s v="Cumberland"/>
    <n v="17"/>
  </r>
  <r>
    <x v="6"/>
    <x v="20"/>
    <s v="Cumberland"/>
    <n v="8"/>
  </r>
  <r>
    <x v="6"/>
    <x v="20"/>
    <s v="Frederick"/>
    <n v="9.3000000000000007"/>
  </r>
  <r>
    <x v="6"/>
    <x v="20"/>
    <s v="Frederick"/>
    <n v="5.5"/>
  </r>
  <r>
    <x v="6"/>
    <x v="20"/>
    <s v="Hagerstown"/>
    <n v="13.5"/>
  </r>
  <r>
    <x v="6"/>
    <x v="20"/>
    <s v="Hagerstown"/>
    <n v="13.2"/>
  </r>
  <r>
    <x v="6"/>
    <x v="20"/>
    <s v="Baltimore"/>
    <n v="354.1"/>
  </r>
  <r>
    <x v="6"/>
    <x v="21"/>
    <s v="Augusta"/>
    <n v="13.11"/>
  </r>
  <r>
    <x v="6"/>
    <x v="21"/>
    <s v="Bangor"/>
    <n v="10.8"/>
  </r>
  <r>
    <x v="6"/>
    <x v="21"/>
    <s v="Bangor"/>
    <n v="15.45"/>
  </r>
  <r>
    <x v="6"/>
    <x v="21"/>
    <s v="Bangor"/>
    <n v="27.31"/>
  </r>
  <r>
    <x v="6"/>
    <x v="21"/>
    <s v="Biddeford"/>
    <n v="8.25"/>
  </r>
  <r>
    <x v="6"/>
    <x v="21"/>
    <s v="Calais"/>
    <n v="7"/>
  </r>
  <r>
    <x v="6"/>
    <x v="21"/>
    <s v="Fairfield"/>
    <n v="4.37"/>
  </r>
  <r>
    <x v="6"/>
    <x v="21"/>
    <s v="Fryeburg"/>
    <n v="3"/>
  </r>
  <r>
    <x v="6"/>
    <x v="21"/>
    <s v="Kennebunkport"/>
    <n v="1.6"/>
  </r>
  <r>
    <x v="6"/>
    <x v="21"/>
    <s v="Lewiston"/>
    <n v="56.18"/>
  </r>
  <r>
    <x v="6"/>
    <x v="21"/>
    <s v="Norway"/>
    <n v="2.17"/>
  </r>
  <r>
    <x v="6"/>
    <x v="21"/>
    <s v="Portland"/>
    <n v="89.63"/>
  </r>
  <r>
    <x v="6"/>
    <x v="21"/>
    <s v="Portland"/>
    <n v="14.27"/>
  </r>
  <r>
    <x v="6"/>
    <x v="21"/>
    <s v="Rockland"/>
    <n v="17.2"/>
  </r>
  <r>
    <x v="6"/>
    <x v="21"/>
    <s v="Sanford"/>
    <n v="3.47"/>
  </r>
  <r>
    <x v="6"/>
    <x v="21"/>
    <s v="Sanford"/>
    <n v="21.55"/>
  </r>
  <r>
    <x v="6"/>
    <x v="21"/>
    <s v="Skowhegan"/>
    <n v="5.85"/>
  </r>
  <r>
    <x v="6"/>
    <x v="21"/>
    <s v="Skowhegan"/>
    <n v="12.68"/>
  </r>
  <r>
    <x v="6"/>
    <x v="21"/>
    <s v="Waterville"/>
    <n v="5"/>
  </r>
  <r>
    <x v="6"/>
    <x v="21"/>
    <s v="Westbrook"/>
    <n v="10"/>
  </r>
  <r>
    <x v="6"/>
    <x v="22"/>
    <s v="Adrian"/>
    <n v="4"/>
  </r>
  <r>
    <x v="6"/>
    <x v="22"/>
    <s v="Bay City"/>
    <n v="33"/>
  </r>
  <r>
    <x v="6"/>
    <x v="22"/>
    <s v="Detroit"/>
    <n v="513.9"/>
  </r>
  <r>
    <x v="6"/>
    <x v="22"/>
    <s v="Detroit"/>
    <n v="100"/>
  </r>
  <r>
    <x v="6"/>
    <x v="22"/>
    <s v="Detroit"/>
    <n v="120.71"/>
  </r>
  <r>
    <x v="6"/>
    <x v="22"/>
    <s v="Detroit"/>
    <n v="17"/>
  </r>
  <r>
    <x v="6"/>
    <x v="22"/>
    <s v="Detroit"/>
    <n v="17.97"/>
  </r>
  <r>
    <x v="6"/>
    <x v="22"/>
    <s v="Detroit"/>
    <n v="17"/>
  </r>
  <r>
    <x v="6"/>
    <x v="22"/>
    <s v="Detroit"/>
    <n v="88"/>
  </r>
  <r>
    <x v="6"/>
    <x v="22"/>
    <s v="Escanaba"/>
    <n v="7.5"/>
  </r>
  <r>
    <x v="6"/>
    <x v="22"/>
    <s v="Grand Rapids"/>
    <n v="57.3"/>
  </r>
  <r>
    <x v="6"/>
    <x v="22"/>
    <s v="Grand Rapids"/>
    <n v="40"/>
  </r>
  <r>
    <x v="6"/>
    <x v="22"/>
    <s v="Grand Rapids"/>
    <n v="27"/>
  </r>
  <r>
    <x v="6"/>
    <x v="22"/>
    <s v="Grand Rapids"/>
    <n v="1.75"/>
  </r>
  <r>
    <x v="6"/>
    <x v="22"/>
    <s v="Hancock"/>
    <n v="22"/>
  </r>
  <r>
    <x v="6"/>
    <x v="22"/>
    <s v="Ironwood"/>
    <n v="7.5"/>
  </r>
  <r>
    <x v="6"/>
    <x v="22"/>
    <s v="Jackson"/>
    <n v="22"/>
  </r>
  <r>
    <x v="6"/>
    <x v="22"/>
    <s v="Kalamazoo"/>
    <n v="50"/>
  </r>
  <r>
    <x v="6"/>
    <x v="22"/>
    <s v="Lansing"/>
    <n v="10.5"/>
  </r>
  <r>
    <x v="6"/>
    <x v="22"/>
    <s v="Manistee"/>
    <n v="14"/>
  </r>
  <r>
    <x v="6"/>
    <x v="22"/>
    <s v="Marquette"/>
    <n v="7"/>
  </r>
  <r>
    <x v="6"/>
    <x v="22"/>
    <s v="Menominee"/>
    <n v="6.5"/>
  </r>
  <r>
    <x v="6"/>
    <x v="22"/>
    <s v="Muskegon"/>
    <n v="15"/>
  </r>
  <r>
    <x v="6"/>
    <x v="22"/>
    <s v="Owosso"/>
    <n v="5.2"/>
  </r>
  <r>
    <x v="6"/>
    <x v="22"/>
    <s v="Saginaw"/>
    <n v="40"/>
  </r>
  <r>
    <x v="6"/>
    <x v="22"/>
    <s v="St. John's"/>
    <n v="20"/>
  </r>
  <r>
    <x v="6"/>
    <x v="22"/>
    <s v="St. Joseph"/>
    <n v="10.5"/>
  </r>
  <r>
    <x v="6"/>
    <x v="22"/>
    <s v="Sault Ste. Marie"/>
    <n v="8"/>
  </r>
  <r>
    <x v="6"/>
    <x v="22"/>
    <s v="South Haven"/>
    <n v="3"/>
  </r>
  <r>
    <x v="6"/>
    <x v="22"/>
    <s v="Negaunee"/>
    <n v="4.5"/>
  </r>
  <r>
    <x v="6"/>
    <x v="23"/>
    <s v="Duluth"/>
    <n v="74.45"/>
  </r>
  <r>
    <x v="6"/>
    <x v="23"/>
    <s v="Duluth"/>
    <n v="3.5"/>
  </r>
  <r>
    <x v="6"/>
    <x v="23"/>
    <s v="Duluth"/>
    <n v="6"/>
  </r>
  <r>
    <x v="6"/>
    <x v="23"/>
    <s v="Minneapolis and St. Paul"/>
    <n v="255"/>
  </r>
  <r>
    <x v="6"/>
    <x v="23"/>
    <s v="Minneapolis and St. Paul"/>
    <n v="23.606000000000002"/>
  </r>
  <r>
    <x v="6"/>
    <x v="23"/>
    <s v="Minneapolis and St. Paul"/>
    <n v="6"/>
  </r>
  <r>
    <x v="6"/>
    <x v="23"/>
    <s v="Minneapolis and St. Paul"/>
    <n v="3"/>
  </r>
  <r>
    <x v="6"/>
    <x v="23"/>
    <s v="St. Cloud"/>
    <n v="7.33"/>
  </r>
  <r>
    <x v="6"/>
    <x v="23"/>
    <s v="Winona"/>
    <n v="4.5"/>
  </r>
  <r>
    <x v="6"/>
    <x v="24"/>
    <s v="Greenville"/>
    <n v="2"/>
  </r>
  <r>
    <x v="6"/>
    <x v="24"/>
    <s v="Jackson"/>
    <n v="8"/>
  </r>
  <r>
    <x v="6"/>
    <x v="24"/>
    <s v="Meridian"/>
    <n v="6"/>
  </r>
  <r>
    <x v="6"/>
    <x v="24"/>
    <s v="Natchez"/>
    <n v="7"/>
  </r>
  <r>
    <x v="6"/>
    <x v="24"/>
    <s v="Vicksburg"/>
    <n v="11"/>
  </r>
  <r>
    <x v="6"/>
    <x v="25"/>
    <s v="Cape Girardeau"/>
    <n v="18"/>
  </r>
  <r>
    <x v="6"/>
    <x v="25"/>
    <s v="Carrollton"/>
    <n v="2"/>
  </r>
  <r>
    <x v="6"/>
    <x v="25"/>
    <s v="Clinton"/>
    <n v="3"/>
  </r>
  <r>
    <x v="6"/>
    <x v="25"/>
    <s v="Desloge"/>
    <n v="3.5"/>
  </r>
  <r>
    <x v="6"/>
    <x v="25"/>
    <s v="Farmington"/>
    <n v="11"/>
  </r>
  <r>
    <x v="6"/>
    <x v="25"/>
    <s v="Hannibal"/>
    <n v="4.5"/>
  </r>
  <r>
    <x v="6"/>
    <x v="25"/>
    <s v="Kansas City"/>
    <n v="182"/>
  </r>
  <r>
    <x v="6"/>
    <x v="25"/>
    <s v="Kansas City"/>
    <n v="39"/>
  </r>
  <r>
    <x v="6"/>
    <x v="25"/>
    <s v="Kansas City"/>
    <n v="18"/>
  </r>
  <r>
    <x v="6"/>
    <x v="25"/>
    <s v="Nevada"/>
    <n v="7"/>
  </r>
  <r>
    <x v="6"/>
    <x v="25"/>
    <s v="St. Joseph"/>
    <n v="40"/>
  </r>
  <r>
    <x v="6"/>
    <x v="25"/>
    <s v="St. Louis"/>
    <n v="2"/>
  </r>
  <r>
    <x v="6"/>
    <x v="25"/>
    <s v="St. Louis"/>
    <n v="38.103999999999999"/>
  </r>
  <r>
    <x v="6"/>
    <x v="25"/>
    <s v="St. Louis"/>
    <n v="12.5"/>
  </r>
  <r>
    <x v="6"/>
    <x v="25"/>
    <s v="St. Louis"/>
    <n v="19.75"/>
  </r>
  <r>
    <x v="6"/>
    <x v="25"/>
    <s v="St. Louis"/>
    <n v="31.44"/>
  </r>
  <r>
    <x v="6"/>
    <x v="25"/>
    <s v="St. Louis"/>
    <n v="13.42"/>
  </r>
  <r>
    <x v="6"/>
    <x v="25"/>
    <s v="Sedalia"/>
    <n v="29"/>
  </r>
  <r>
    <x v="6"/>
    <x v="25"/>
    <s v="Springfield"/>
    <n v="15.8"/>
  </r>
  <r>
    <x v="6"/>
    <x v="25"/>
    <s v="Springfield"/>
    <n v="4.5"/>
  </r>
  <r>
    <x v="6"/>
    <x v="25"/>
    <s v="Webb City"/>
    <n v="41"/>
  </r>
  <r>
    <x v="6"/>
    <x v="26"/>
    <s v="Anaconda"/>
    <n v="5.75"/>
  </r>
  <r>
    <x v="6"/>
    <x v="26"/>
    <s v="Bozeman"/>
    <n v="2.5"/>
  </r>
  <r>
    <x v="6"/>
    <x v="26"/>
    <s v="Butte"/>
    <n v="25.5"/>
  </r>
  <r>
    <x v="6"/>
    <x v="26"/>
    <s v="Great Falls"/>
    <n v="10"/>
  </r>
  <r>
    <x v="6"/>
    <x v="26"/>
    <s v="Helena"/>
    <n v="17"/>
  </r>
  <r>
    <x v="6"/>
    <x v="49"/>
    <s v="St. John"/>
    <n v="12"/>
  </r>
  <r>
    <x v="6"/>
    <x v="49"/>
    <s v="St. John's"/>
    <n v="7"/>
  </r>
  <r>
    <x v="6"/>
    <x v="27"/>
    <s v="Asheville"/>
    <n v="7"/>
  </r>
  <r>
    <x v="6"/>
    <x v="27"/>
    <s v="Asheville"/>
    <n v="8"/>
  </r>
  <r>
    <x v="6"/>
    <x v="27"/>
    <s v="Charlotte"/>
    <n v="10.3"/>
  </r>
  <r>
    <x v="6"/>
    <x v="27"/>
    <s v="Durham"/>
    <n v="6"/>
  </r>
  <r>
    <x v="6"/>
    <x v="27"/>
    <s v="Hendersonville"/>
    <n v="1.5"/>
  </r>
  <r>
    <x v="6"/>
    <x v="27"/>
    <s v="Raleigh"/>
    <n v="4.5"/>
  </r>
  <r>
    <x v="6"/>
    <x v="27"/>
    <s v="Wilmington"/>
    <n v="16.7"/>
  </r>
  <r>
    <x v="6"/>
    <x v="27"/>
    <s v="Winston-Salem"/>
    <n v="9.3800000000000008"/>
  </r>
  <r>
    <x v="6"/>
    <x v="28"/>
    <s v="Berlin"/>
    <n v="7.75"/>
  </r>
  <r>
    <x v="6"/>
    <x v="28"/>
    <s v="Chester"/>
    <n v="7.75"/>
  </r>
  <r>
    <x v="6"/>
    <x v="28"/>
    <s v="Claremont"/>
    <n v="8"/>
  </r>
  <r>
    <x v="6"/>
    <x v="28"/>
    <s v="Concord"/>
    <n v="17.8"/>
  </r>
  <r>
    <x v="6"/>
    <x v="28"/>
    <s v="Concord"/>
    <n v="12.71"/>
  </r>
  <r>
    <x v="6"/>
    <x v="28"/>
    <s v="Dover"/>
    <n v="18.2"/>
  </r>
  <r>
    <x v="6"/>
    <x v="28"/>
    <s v="Exeter"/>
    <n v="23.17"/>
  </r>
  <r>
    <x v="6"/>
    <x v="28"/>
    <s v="Keene"/>
    <n v="6.52"/>
  </r>
  <r>
    <x v="6"/>
    <x v="28"/>
    <s v="Laconia"/>
    <n v="8.8699999999999992"/>
  </r>
  <r>
    <x v="6"/>
    <x v="28"/>
    <s v="Manchester"/>
    <n v="35.5"/>
  </r>
  <r>
    <x v="6"/>
    <x v="28"/>
    <s v="Plaistow"/>
    <n v="8.4700000000000006"/>
  </r>
  <r>
    <x v="6"/>
    <x v="28"/>
    <s v="Portsmouth"/>
    <n v="15.7"/>
  </r>
  <r>
    <x v="6"/>
    <x v="28"/>
    <s v="Portsmouth"/>
    <n v="19.28"/>
  </r>
  <r>
    <x v="6"/>
    <x v="28"/>
    <s v="Portsmouth"/>
    <n v="3"/>
  </r>
  <r>
    <x v="6"/>
    <x v="28"/>
    <s v="Portsmouth"/>
    <n v="23.68"/>
  </r>
  <r>
    <x v="6"/>
    <x v="28"/>
    <s v="Seabrook"/>
    <n v="5.8"/>
  </r>
  <r>
    <x v="6"/>
    <x v="29"/>
    <s v="Asbury Park"/>
    <n v="2.13"/>
  </r>
  <r>
    <x v="6"/>
    <x v="29"/>
    <s v="Atlantic City"/>
    <n v="17"/>
  </r>
  <r>
    <x v="6"/>
    <x v="29"/>
    <s v="Bridgeton"/>
    <n v="36"/>
  </r>
  <r>
    <x v="6"/>
    <x v="29"/>
    <s v="Brigantine Beach"/>
    <n v="9"/>
  </r>
  <r>
    <x v="6"/>
    <x v="29"/>
    <s v="Burlington"/>
    <n v="7.15"/>
  </r>
  <r>
    <x v="6"/>
    <x v="29"/>
    <s v="Camden"/>
    <n v="37.159999999999997"/>
  </r>
  <r>
    <x v="6"/>
    <x v="29"/>
    <s v="Camden"/>
    <n v="30"/>
  </r>
  <r>
    <x v="6"/>
    <x v="29"/>
    <s v="Camden"/>
    <n v="24.78"/>
  </r>
  <r>
    <x v="6"/>
    <x v="29"/>
    <s v="Cape May"/>
    <n v="10.8"/>
  </r>
  <r>
    <x v="6"/>
    <x v="29"/>
    <s v="Hackensack"/>
    <n v="20"/>
  </r>
  <r>
    <x v="6"/>
    <x v="29"/>
    <s v="Hoboken"/>
    <n v="154"/>
  </r>
  <r>
    <x v="6"/>
    <x v="29"/>
    <s v="Jersey City"/>
    <n v="247"/>
  </r>
  <r>
    <x v="6"/>
    <x v="29"/>
    <s v="Keyport"/>
    <n v="5.7"/>
  </r>
  <r>
    <x v="6"/>
    <x v="29"/>
    <s v="Long Branch"/>
    <n v="4.97"/>
  </r>
  <r>
    <x v="6"/>
    <x v="29"/>
    <s v="Millville"/>
    <n v="12.31"/>
  </r>
  <r>
    <x v="6"/>
    <x v="29"/>
    <s v="Mount Holly"/>
    <n v="1.25"/>
  </r>
  <r>
    <x v="6"/>
    <x v="29"/>
    <s v="New Brunswick"/>
    <n v="52"/>
  </r>
  <r>
    <x v="6"/>
    <x v="29"/>
    <s v="Ocean City"/>
    <n v="7"/>
  </r>
  <r>
    <x v="6"/>
    <x v="29"/>
    <s v="Orange"/>
    <n v="10"/>
  </r>
  <r>
    <x v="6"/>
    <x v="29"/>
    <s v="Orange"/>
    <n v="1"/>
  </r>
  <r>
    <x v="6"/>
    <x v="29"/>
    <s v="Orange"/>
    <n v="5.4"/>
  </r>
  <r>
    <x v="6"/>
    <x v="29"/>
    <s v="Phillipsburg"/>
    <n v="5.24"/>
  </r>
  <r>
    <x v="6"/>
    <x v="29"/>
    <s v="Point Pleasant"/>
    <n v="2.2000000000000002"/>
  </r>
  <r>
    <x v="6"/>
    <x v="29"/>
    <s v="Red Bank"/>
    <n v="10.16"/>
  </r>
  <r>
    <x v="6"/>
    <x v="29"/>
    <s v="Rutherford"/>
    <n v="16"/>
  </r>
  <r>
    <x v="6"/>
    <x v="29"/>
    <s v="Trenton"/>
    <n v="7.3"/>
  </r>
  <r>
    <x v="6"/>
    <x v="29"/>
    <s v="Trenton"/>
    <n v="5.99"/>
  </r>
  <r>
    <x v="6"/>
    <x v="29"/>
    <s v="Trenton"/>
    <n v="23.2"/>
  </r>
  <r>
    <x v="6"/>
    <x v="29"/>
    <s v="Trenton"/>
    <n v="40"/>
  </r>
  <r>
    <x v="6"/>
    <x v="55"/>
    <s v="Las Vegas"/>
    <n v="12"/>
  </r>
  <r>
    <x v="6"/>
    <x v="30"/>
    <s v="Halifax"/>
    <n v="13.15"/>
  </r>
  <r>
    <x v="6"/>
    <x v="30"/>
    <s v="Sydney"/>
    <n v="33"/>
  </r>
  <r>
    <x v="6"/>
    <x v="30"/>
    <s v="Yarmouth"/>
    <n v="2"/>
  </r>
  <r>
    <x v="6"/>
    <x v="31"/>
    <s v="Albany"/>
    <n v="78.3"/>
  </r>
  <r>
    <x v="6"/>
    <x v="31"/>
    <s v="Amsterdam"/>
    <n v="5.38"/>
  </r>
  <r>
    <x v="6"/>
    <x v="31"/>
    <s v="Auburn"/>
    <n v="38"/>
  </r>
  <r>
    <x v="6"/>
    <x v="31"/>
    <s v="Babylon"/>
    <n v="1.57"/>
  </r>
  <r>
    <x v="6"/>
    <x v="31"/>
    <s v="Ballston Spa"/>
    <n v="15"/>
  </r>
  <r>
    <x v="6"/>
    <x v="31"/>
    <s v="Binghamton"/>
    <n v="37.25"/>
  </r>
  <r>
    <x v="6"/>
    <x v="31"/>
    <s v="Brooklyn"/>
    <n v="679"/>
  </r>
  <r>
    <x v="6"/>
    <x v="31"/>
    <s v="Brooklyn"/>
    <n v="47.22"/>
  </r>
  <r>
    <x v="6"/>
    <x v="31"/>
    <s v="Brooklyn"/>
    <n v="136.9"/>
  </r>
  <r>
    <x v="6"/>
    <x v="31"/>
    <s v="Brooklyn"/>
    <n v="87.73"/>
  </r>
  <r>
    <x v="6"/>
    <x v="31"/>
    <s v="Brooklyn"/>
    <n v="12.27"/>
  </r>
  <r>
    <x v="6"/>
    <x v="31"/>
    <s v="Brooklyn"/>
    <n v="26.38"/>
  </r>
  <r>
    <x v="6"/>
    <x v="31"/>
    <s v="Brooklyn"/>
    <n v="20.85"/>
  </r>
  <r>
    <x v="6"/>
    <x v="31"/>
    <s v="Brooklyn"/>
    <n v="2.5"/>
  </r>
  <r>
    <x v="6"/>
    <x v="31"/>
    <s v="Brooklyn"/>
    <n v="35"/>
  </r>
  <r>
    <x v="6"/>
    <x v="31"/>
    <s v="Brooklyn"/>
    <n v="6.4"/>
  </r>
  <r>
    <x v="6"/>
    <x v="31"/>
    <s v="Buffalo"/>
    <n v="352.95"/>
  </r>
  <r>
    <x v="6"/>
    <x v="31"/>
    <s v="Buffalo"/>
    <n v="14.5"/>
  </r>
  <r>
    <x v="6"/>
    <x v="31"/>
    <s v="Buffalo"/>
    <n v="21.33"/>
  </r>
  <r>
    <x v="6"/>
    <x v="31"/>
    <s v="Canandaigua"/>
    <n v="3"/>
  </r>
  <r>
    <x v="6"/>
    <x v="31"/>
    <s v="Catskill"/>
    <n v="2.9"/>
  </r>
  <r>
    <x v="6"/>
    <x v="31"/>
    <s v="City Island"/>
    <n v="1.5"/>
  </r>
  <r>
    <x v="6"/>
    <x v="31"/>
    <s v="City Island"/>
    <n v="2"/>
  </r>
  <r>
    <x v="6"/>
    <x v="31"/>
    <s v="Cohoes"/>
    <n v="6.35"/>
  </r>
  <r>
    <x v="6"/>
    <x v="31"/>
    <s v="Corning"/>
    <n v="5.9"/>
  </r>
  <r>
    <x v="6"/>
    <x v="31"/>
    <s v="Cortland"/>
    <n v="10.5"/>
  </r>
  <r>
    <x v="6"/>
    <x v="31"/>
    <s v="Dunkirk"/>
    <n v="3.3"/>
  </r>
  <r>
    <x v="6"/>
    <x v="31"/>
    <s v="Elmira"/>
    <n v="14.2"/>
  </r>
  <r>
    <x v="6"/>
    <x v="31"/>
    <s v="Elmira"/>
    <n v="9.75"/>
  </r>
  <r>
    <x v="6"/>
    <x v="31"/>
    <s v="Elmira"/>
    <n v="16.899999999999999"/>
  </r>
  <r>
    <x v="6"/>
    <x v="31"/>
    <s v="Fishkill"/>
    <n v="7.25"/>
  </r>
  <r>
    <x v="6"/>
    <x v="31"/>
    <s v="Fishkill"/>
    <n v="4"/>
  </r>
  <r>
    <x v="6"/>
    <x v="31"/>
    <s v="Fredonia"/>
    <n v="3.7"/>
  </r>
  <r>
    <x v="6"/>
    <x v="31"/>
    <s v="Freeport"/>
    <n v="15"/>
  </r>
  <r>
    <x v="6"/>
    <x v="31"/>
    <s v="Fulton"/>
    <n v="1.04"/>
  </r>
  <r>
    <x v="6"/>
    <x v="31"/>
    <s v="Gardenville"/>
    <n v="4.66"/>
  </r>
  <r>
    <x v="6"/>
    <x v="31"/>
    <s v="Geneva"/>
    <n v="17.75"/>
  </r>
  <r>
    <x v="6"/>
    <x v="31"/>
    <s v="Glen Falls"/>
    <n v="11.07"/>
  </r>
  <r>
    <x v="6"/>
    <x v="31"/>
    <s v="Gloversville"/>
    <n v="56.72"/>
  </r>
  <r>
    <x v="6"/>
    <x v="31"/>
    <s v="Gloversville"/>
    <n v="14.9"/>
  </r>
  <r>
    <x v="6"/>
    <x v="31"/>
    <s v="Gloversville"/>
    <n v="4.63"/>
  </r>
  <r>
    <x v="6"/>
    <x v="31"/>
    <s v="Hamburg"/>
    <n v="10.3"/>
  </r>
  <r>
    <x v="6"/>
    <x v="31"/>
    <s v="Honeoye Falls"/>
    <n v="6"/>
  </r>
  <r>
    <x v="6"/>
    <x v="31"/>
    <s v="Hoosick Falls"/>
    <n v="8"/>
  </r>
  <r>
    <x v="6"/>
    <x v="31"/>
    <s v="Hornellsville"/>
    <n v="5.0599999999999996"/>
  </r>
  <r>
    <x v="6"/>
    <x v="31"/>
    <s v="Hornellsville"/>
    <n v="4.33"/>
  </r>
  <r>
    <x v="6"/>
    <x v="31"/>
    <s v="Hudson"/>
    <n v="42"/>
  </r>
  <r>
    <x v="6"/>
    <x v="31"/>
    <s v="Huntington"/>
    <n v="3.2"/>
  </r>
  <r>
    <x v="6"/>
    <x v="31"/>
    <s v="Ithaca"/>
    <n v="7.68"/>
  </r>
  <r>
    <x v="6"/>
    <x v="31"/>
    <s v="Jamestown"/>
    <n v="20.8"/>
  </r>
  <r>
    <x v="6"/>
    <x v="31"/>
    <s v="Kingston"/>
    <n v="9.1999999999999993"/>
  </r>
  <r>
    <x v="6"/>
    <x v="31"/>
    <s v="Lewiston"/>
    <n v="8.6999999999999993"/>
  </r>
  <r>
    <x v="6"/>
    <x v="31"/>
    <s v="Long Island City"/>
    <n v="74.47"/>
  </r>
  <r>
    <x v="6"/>
    <x v="31"/>
    <s v="Long Island City"/>
    <n v="3"/>
  </r>
  <r>
    <x v="6"/>
    <x v="31"/>
    <s v="Middletown"/>
    <n v="12.84"/>
  </r>
  <r>
    <x v="6"/>
    <x v="31"/>
    <s v="Newburgh"/>
    <n v="16.5"/>
  </r>
  <r>
    <x v="6"/>
    <x v="31"/>
    <s v="New Paltz"/>
    <n v="9.27"/>
  </r>
  <r>
    <x v="6"/>
    <x v="31"/>
    <s v="New York"/>
    <n v="15.12"/>
  </r>
  <r>
    <x v="6"/>
    <x v="31"/>
    <s v="New York"/>
    <n v="14"/>
  </r>
  <r>
    <x v="6"/>
    <x v="31"/>
    <s v="New York"/>
    <n v="20.48"/>
  </r>
  <r>
    <x v="6"/>
    <x v="31"/>
    <s v="New York"/>
    <n v="11.39"/>
  </r>
  <r>
    <x v="6"/>
    <x v="31"/>
    <s v="New York"/>
    <n v="1.05"/>
  </r>
  <r>
    <x v="6"/>
    <x v="31"/>
    <s v="New York"/>
    <n v="6"/>
  </r>
  <r>
    <x v="6"/>
    <x v="31"/>
    <s v="New York"/>
    <n v="117.14"/>
  </r>
  <r>
    <x v="6"/>
    <x v="31"/>
    <s v="New York"/>
    <n v="197.15"/>
  </r>
  <r>
    <x v="6"/>
    <x v="31"/>
    <s v="New York"/>
    <n v="3.5"/>
  </r>
  <r>
    <x v="6"/>
    <x v="31"/>
    <s v="New York"/>
    <n v="7"/>
  </r>
  <r>
    <x v="6"/>
    <x v="31"/>
    <s v="New York"/>
    <n v="27.24"/>
  </r>
  <r>
    <x v="6"/>
    <x v="31"/>
    <s v="New York"/>
    <n v="5.6"/>
  </r>
  <r>
    <x v="6"/>
    <x v="31"/>
    <s v="New York"/>
    <n v="7.61"/>
  </r>
  <r>
    <x v="6"/>
    <x v="31"/>
    <s v="New York"/>
    <n v="71.099999999999994"/>
  </r>
  <r>
    <x v="6"/>
    <x v="31"/>
    <s v="New York"/>
    <n v="38.22"/>
  </r>
  <r>
    <x v="6"/>
    <x v="31"/>
    <s v="New York"/>
    <n v="14.4"/>
  </r>
  <r>
    <x v="6"/>
    <x v="31"/>
    <s v="Ogdensburg"/>
    <n v="25.8"/>
  </r>
  <r>
    <x v="6"/>
    <x v="31"/>
    <s v="Oneida"/>
    <n v="10"/>
  </r>
  <r>
    <x v="6"/>
    <x v="31"/>
    <s v="Olean"/>
    <n v="5"/>
  </r>
  <r>
    <x v="6"/>
    <x v="31"/>
    <s v="Oneonta"/>
    <n v="7.75"/>
  </r>
  <r>
    <x v="6"/>
    <x v="31"/>
    <s v="Ossining"/>
    <n v="3"/>
  </r>
  <r>
    <x v="6"/>
    <x v="31"/>
    <s v="Oswego"/>
    <n v="11.5"/>
  </r>
  <r>
    <x v="6"/>
    <x v="31"/>
    <s v="Peekskill"/>
    <n v="10.4"/>
  </r>
  <r>
    <x v="6"/>
    <x v="31"/>
    <s v="Penn Yan"/>
    <n v="9.25"/>
  </r>
  <r>
    <x v="6"/>
    <x v="31"/>
    <s v="Perry"/>
    <n v="20"/>
  </r>
  <r>
    <x v="6"/>
    <x v="31"/>
    <s v="Plattsburgh"/>
    <n v="6.5"/>
  </r>
  <r>
    <x v="6"/>
    <x v="31"/>
    <s v="Port Chester"/>
    <n v="16.5"/>
  </r>
  <r>
    <x v="6"/>
    <x v="31"/>
    <s v="Port Jervis"/>
    <n v="4.4000000000000004"/>
  </r>
  <r>
    <x v="6"/>
    <x v="31"/>
    <s v="Poughkeepsie"/>
    <n v="17.329999999999998"/>
  </r>
  <r>
    <x v="6"/>
    <x v="31"/>
    <s v="Rochester"/>
    <n v="104.9"/>
  </r>
  <r>
    <x v="6"/>
    <x v="31"/>
    <s v="Rochester"/>
    <n v="15.42"/>
  </r>
  <r>
    <x v="6"/>
    <x v="31"/>
    <s v="Rochester"/>
    <n v="7.75"/>
  </r>
  <r>
    <x v="6"/>
    <x v="31"/>
    <s v="Rochester"/>
    <n v="38"/>
  </r>
  <r>
    <x v="6"/>
    <x v="31"/>
    <s v="Rochester"/>
    <n v="1.04"/>
  </r>
  <r>
    <x v="6"/>
    <x v="31"/>
    <s v="Rome"/>
    <n v="6.75"/>
  </r>
  <r>
    <x v="6"/>
    <x v="31"/>
    <s v="Schenectady"/>
    <n v="70"/>
  </r>
  <r>
    <x v="6"/>
    <x v="31"/>
    <s v="Sea Cliff"/>
    <n v="0.18099999999999999"/>
  </r>
  <r>
    <x v="6"/>
    <x v="31"/>
    <s v="Staten Island"/>
    <n v="31"/>
  </r>
  <r>
    <x v="6"/>
    <x v="31"/>
    <s v="Staten Island"/>
    <n v="27.5"/>
  </r>
  <r>
    <x v="6"/>
    <x v="31"/>
    <s v="Staten Island"/>
    <n v="4"/>
  </r>
  <r>
    <x v="6"/>
    <x v="31"/>
    <s v="Syracuse"/>
    <n v="68.2"/>
  </r>
  <r>
    <x v="6"/>
    <x v="31"/>
    <s v="Syracuse"/>
    <n v="14.31"/>
  </r>
  <r>
    <x v="6"/>
    <x v="31"/>
    <s v="Syracuse"/>
    <n v="23.03"/>
  </r>
  <r>
    <x v="6"/>
    <x v="31"/>
    <s v="Syracuse"/>
    <n v="27"/>
  </r>
  <r>
    <x v="6"/>
    <x v="31"/>
    <s v="Troy"/>
    <n v="4"/>
  </r>
  <r>
    <x v="6"/>
    <x v="31"/>
    <s v="Utica"/>
    <n v="87.8"/>
  </r>
  <r>
    <x v="6"/>
    <x v="31"/>
    <s v="Watertown"/>
    <n v="10.47"/>
  </r>
  <r>
    <x v="6"/>
    <x v="31"/>
    <s v="Waverly"/>
    <n v="9"/>
  </r>
  <r>
    <x v="6"/>
    <x v="31"/>
    <s v="Westfield"/>
    <n v="12.6"/>
  </r>
  <r>
    <x v="6"/>
    <x v="31"/>
    <s v="Whitehall"/>
    <n v="22"/>
  </r>
  <r>
    <x v="6"/>
    <x v="31"/>
    <s v="White Plains"/>
    <n v="18.7"/>
  </r>
  <r>
    <x v="6"/>
    <x v="31"/>
    <s v="Williamsville"/>
    <n v="4.5"/>
  </r>
  <r>
    <x v="6"/>
    <x v="31"/>
    <s v="Yonkers"/>
    <n v="28.77"/>
  </r>
  <r>
    <x v="6"/>
    <x v="32"/>
    <s v="Fremont"/>
    <n v="6.5"/>
  </r>
  <r>
    <x v="6"/>
    <x v="32"/>
    <s v="Grand Island"/>
    <n v="7"/>
  </r>
  <r>
    <x v="6"/>
    <x v="32"/>
    <s v="Lincoln"/>
    <n v="55"/>
  </r>
  <r>
    <x v="6"/>
    <x v="32"/>
    <s v="Nebraska City"/>
    <n v="4"/>
  </r>
  <r>
    <x v="6"/>
    <x v="32"/>
    <s v="Omaha"/>
    <n v="1.5"/>
  </r>
  <r>
    <x v="6"/>
    <x v="32"/>
    <s v="Red Cloud"/>
    <n v="1.5"/>
  </r>
  <r>
    <x v="6"/>
    <x v="33"/>
    <s v="Akron"/>
    <n v="95"/>
  </r>
  <r>
    <x v="6"/>
    <x v="33"/>
    <s v="Alliance"/>
    <n v="26"/>
  </r>
  <r>
    <x v="6"/>
    <x v="33"/>
    <s v="Ashtabula"/>
    <n v="6"/>
  </r>
  <r>
    <x v="6"/>
    <x v="33"/>
    <s v="Ashtabula"/>
    <n v="26"/>
  </r>
  <r>
    <x v="6"/>
    <x v="33"/>
    <s v="Bowling Green"/>
    <n v="14"/>
  </r>
  <r>
    <x v="6"/>
    <x v="33"/>
    <s v="Canton"/>
    <n v="50"/>
  </r>
  <r>
    <x v="6"/>
    <x v="33"/>
    <s v="Canton"/>
    <n v="24"/>
  </r>
  <r>
    <x v="6"/>
    <x v="33"/>
    <s v="Chillicothe"/>
    <n v="6.25"/>
  </r>
  <r>
    <x v="6"/>
    <x v="33"/>
    <s v="Cincinnati"/>
    <n v="56"/>
  </r>
  <r>
    <x v="6"/>
    <x v="33"/>
    <s v="Cincinnati"/>
    <n v="210"/>
  </r>
  <r>
    <x v="6"/>
    <x v="33"/>
    <s v="Cincinnati"/>
    <n v="30"/>
  </r>
  <r>
    <x v="6"/>
    <x v="33"/>
    <s v="Cincinnati"/>
    <n v="41.5"/>
  </r>
  <r>
    <x v="6"/>
    <x v="33"/>
    <s v="Cincinnati"/>
    <n v="0.151"/>
  </r>
  <r>
    <x v="6"/>
    <x v="33"/>
    <s v="Cincinnati"/>
    <n v="101.24"/>
  </r>
  <r>
    <x v="6"/>
    <x v="33"/>
    <s v="Cincinnati"/>
    <n v="45"/>
  </r>
  <r>
    <x v="6"/>
    <x v="33"/>
    <s v="Cincinnati"/>
    <n v="2"/>
  </r>
  <r>
    <x v="6"/>
    <x v="33"/>
    <s v="Cincinnati"/>
    <n v="40"/>
  </r>
  <r>
    <x v="6"/>
    <x v="33"/>
    <s v="Cleveland"/>
    <n v="90"/>
  </r>
  <r>
    <x v="6"/>
    <x v="33"/>
    <s v="Cleveland"/>
    <n v="136"/>
  </r>
  <r>
    <x v="6"/>
    <x v="33"/>
    <s v="Cleveland"/>
    <n v="41.86"/>
  </r>
  <r>
    <x v="6"/>
    <x v="33"/>
    <s v="Cleveland"/>
    <n v="95"/>
  </r>
  <r>
    <x v="6"/>
    <x v="33"/>
    <s v="Cleveland"/>
    <n v="130"/>
  </r>
  <r>
    <x v="6"/>
    <x v="33"/>
    <s v="Cleveland"/>
    <n v="160"/>
  </r>
  <r>
    <x v="6"/>
    <x v="33"/>
    <s v="Columbus"/>
    <n v="106.43"/>
  </r>
  <r>
    <x v="6"/>
    <x v="33"/>
    <s v="Columbus"/>
    <n v="5"/>
  </r>
  <r>
    <x v="6"/>
    <x v="33"/>
    <s v="Columbus"/>
    <n v="15"/>
  </r>
  <r>
    <x v="6"/>
    <x v="33"/>
    <s v="Columbus"/>
    <n v="40"/>
  </r>
  <r>
    <x v="6"/>
    <x v="33"/>
    <s v="Columbus"/>
    <n v="16"/>
  </r>
  <r>
    <x v="6"/>
    <x v="33"/>
    <s v="Dayton"/>
    <n v="32"/>
  </r>
  <r>
    <x v="6"/>
    <x v="33"/>
    <s v="Dayton"/>
    <n v="26"/>
  </r>
  <r>
    <x v="6"/>
    <x v="33"/>
    <s v="Dayton"/>
    <n v="8"/>
  </r>
  <r>
    <x v="6"/>
    <x v="33"/>
    <s v="Dayton"/>
    <n v="23.2"/>
  </r>
  <r>
    <x v="6"/>
    <x v="33"/>
    <s v="Dayton"/>
    <n v="43"/>
  </r>
  <r>
    <x v="6"/>
    <x v="33"/>
    <s v="Dayton"/>
    <n v="21"/>
  </r>
  <r>
    <x v="6"/>
    <x v="33"/>
    <s v="Dayton"/>
    <n v="50"/>
  </r>
  <r>
    <x v="6"/>
    <x v="33"/>
    <s v="Dayton"/>
    <n v="35"/>
  </r>
  <r>
    <x v="6"/>
    <x v="33"/>
    <s v="Dayton"/>
    <n v="34"/>
  </r>
  <r>
    <x v="6"/>
    <x v="33"/>
    <s v="Dayton"/>
    <n v="4.25"/>
  </r>
  <r>
    <x v="6"/>
    <x v="33"/>
    <s v="Defiance"/>
    <n v="4"/>
  </r>
  <r>
    <x v="6"/>
    <x v="33"/>
    <s v="Dennison"/>
    <n v="2"/>
  </r>
  <r>
    <x v="6"/>
    <x v="33"/>
    <s v="East Liverpool"/>
    <n v="12"/>
  </r>
  <r>
    <x v="6"/>
    <x v="33"/>
    <s v="Findlay"/>
    <n v="50"/>
  </r>
  <r>
    <x v="6"/>
    <x v="33"/>
    <s v="Fremont"/>
    <n v="1.5"/>
  </r>
  <r>
    <x v="6"/>
    <x v="33"/>
    <s v="Galion"/>
    <n v="29"/>
  </r>
  <r>
    <x v="6"/>
    <x v="33"/>
    <s v="Hamilton"/>
    <n v="73"/>
  </r>
  <r>
    <x v="6"/>
    <x v="33"/>
    <s v="Lancaster"/>
    <n v="3.52"/>
  </r>
  <r>
    <x v="6"/>
    <x v="33"/>
    <s v="Lima"/>
    <n v="11.5"/>
  </r>
  <r>
    <x v="6"/>
    <x v="33"/>
    <s v="Lima"/>
    <n v="47"/>
  </r>
  <r>
    <x v="6"/>
    <x v="33"/>
    <s v="Lorain"/>
    <n v="11.6"/>
  </r>
  <r>
    <x v="6"/>
    <x v="33"/>
    <s v="Mansfield"/>
    <n v="21"/>
  </r>
  <r>
    <x v="6"/>
    <x v="33"/>
    <s v="Marion"/>
    <n v="4.8"/>
  </r>
  <r>
    <x v="6"/>
    <x v="33"/>
    <s v="Mount Vernon"/>
    <n v="5"/>
  </r>
  <r>
    <x v="6"/>
    <x v="33"/>
    <s v="Newark"/>
    <n v="14"/>
  </r>
  <r>
    <x v="6"/>
    <x v="33"/>
    <s v="New Philadelphia"/>
    <n v="13"/>
  </r>
  <r>
    <x v="6"/>
    <x v="33"/>
    <s v="Niles"/>
    <n v="4.75"/>
  </r>
  <r>
    <x v="6"/>
    <x v="33"/>
    <s v="Piqua"/>
    <n v="16"/>
  </r>
  <r>
    <x v="6"/>
    <x v="33"/>
    <s v="Pomeroy"/>
    <n v="14.5"/>
  </r>
  <r>
    <x v="6"/>
    <x v="33"/>
    <s v="Portsmouth"/>
    <n v="5.5"/>
  </r>
  <r>
    <x v="6"/>
    <x v="33"/>
    <s v="Salem"/>
    <n v="3.5"/>
  </r>
  <r>
    <x v="6"/>
    <x v="33"/>
    <s v="Springfield"/>
    <n v="30.3"/>
  </r>
  <r>
    <x v="6"/>
    <x v="33"/>
    <s v="Steubenville"/>
    <n v="18"/>
  </r>
  <r>
    <x v="6"/>
    <x v="33"/>
    <s v="Tiffin"/>
    <n v="18"/>
  </r>
  <r>
    <x v="6"/>
    <x v="33"/>
    <s v="Tiffin"/>
    <n v="5"/>
  </r>
  <r>
    <x v="6"/>
    <x v="33"/>
    <s v="Toledo"/>
    <n v="102"/>
  </r>
  <r>
    <x v="6"/>
    <x v="33"/>
    <s v="Toledo"/>
    <n v="60"/>
  </r>
  <r>
    <x v="6"/>
    <x v="33"/>
    <s v="Toledo"/>
    <n v="20.2"/>
  </r>
  <r>
    <x v="6"/>
    <x v="33"/>
    <s v="Toledo"/>
    <n v="22.5"/>
  </r>
  <r>
    <x v="6"/>
    <x v="33"/>
    <s v="Toledo"/>
    <n v="75"/>
  </r>
  <r>
    <x v="6"/>
    <x v="33"/>
    <s v="Toledo"/>
    <n v="165"/>
  </r>
  <r>
    <x v="6"/>
    <x v="33"/>
    <s v="Toledo"/>
    <n v="55"/>
  </r>
  <r>
    <x v="6"/>
    <x v="33"/>
    <s v="Warren"/>
    <n v="7.42"/>
  </r>
  <r>
    <x v="6"/>
    <x v="33"/>
    <s v="Wellston"/>
    <n v="10"/>
  </r>
  <r>
    <x v="6"/>
    <x v="33"/>
    <s v="Xenia"/>
    <n v="22"/>
  </r>
  <r>
    <x v="6"/>
    <x v="33"/>
    <s v="Youngstown"/>
    <n v="92"/>
  </r>
  <r>
    <x v="6"/>
    <x v="33"/>
    <s v="Youngstown"/>
    <n v="15"/>
  </r>
  <r>
    <x v="6"/>
    <x v="33"/>
    <s v="Youngstown"/>
    <n v="3.6"/>
  </r>
  <r>
    <x v="6"/>
    <x v="33"/>
    <s v="Zanesville"/>
    <n v="10"/>
  </r>
  <r>
    <x v="6"/>
    <x v="54"/>
    <s v="Oklahoma City"/>
    <n v="7.25"/>
  </r>
  <r>
    <x v="6"/>
    <x v="34"/>
    <s v="Aurora"/>
    <n v="16"/>
  </r>
  <r>
    <x v="6"/>
    <x v="34"/>
    <s v="Berlin"/>
    <n v="3.2"/>
  </r>
  <r>
    <x v="6"/>
    <x v="34"/>
    <s v="Brantford"/>
    <n v="10"/>
  </r>
  <r>
    <x v="6"/>
    <x v="34"/>
    <s v="Cornwall"/>
    <n v="7"/>
  </r>
  <r>
    <x v="6"/>
    <x v="34"/>
    <s v="Galt"/>
    <n v="9"/>
  </r>
  <r>
    <x v="6"/>
    <x v="34"/>
    <s v="Guelph"/>
    <n v="6"/>
  </r>
  <r>
    <x v="6"/>
    <x v="34"/>
    <s v="Hamilton"/>
    <n v="22"/>
  </r>
  <r>
    <x v="6"/>
    <x v="34"/>
    <s v="Hamilton"/>
    <n v="14"/>
  </r>
  <r>
    <x v="6"/>
    <x v="34"/>
    <s v="Hamilton"/>
    <n v="13"/>
  </r>
  <r>
    <x v="6"/>
    <x v="34"/>
    <s v="Hamilton"/>
    <n v="23"/>
  </r>
  <r>
    <x v="6"/>
    <x v="34"/>
    <s v="Kingston"/>
    <n v="12"/>
  </r>
  <r>
    <x v="6"/>
    <x v="34"/>
    <s v="London"/>
    <n v="30"/>
  </r>
  <r>
    <x v="6"/>
    <x v="34"/>
    <s v="Niagara Falls"/>
    <n v="4.3499999999999996"/>
  </r>
  <r>
    <x v="6"/>
    <x v="34"/>
    <s v="Oshawa"/>
    <n v="10.5"/>
  </r>
  <r>
    <x v="6"/>
    <x v="34"/>
    <s v="Ottawa"/>
    <n v="43"/>
  </r>
  <r>
    <x v="6"/>
    <x v="34"/>
    <s v="Peterborough"/>
    <n v="4"/>
  </r>
  <r>
    <x v="6"/>
    <x v="34"/>
    <s v="Port Arthur"/>
    <n v="8"/>
  </r>
  <r>
    <x v="6"/>
    <x v="34"/>
    <s v="St. Catharines"/>
    <n v="28"/>
  </r>
  <r>
    <x v="6"/>
    <x v="34"/>
    <s v="St. Catharines"/>
    <n v="7"/>
  </r>
  <r>
    <x v="6"/>
    <x v="34"/>
    <s v="St. Thomas"/>
    <n v="7"/>
  </r>
  <r>
    <x v="6"/>
    <x v="34"/>
    <s v="Sarnia"/>
    <n v="4.5"/>
  </r>
  <r>
    <x v="6"/>
    <x v="34"/>
    <s v="Sault Ste. Marie"/>
    <n v="4"/>
  </r>
  <r>
    <x v="6"/>
    <x v="34"/>
    <s v="Toronto"/>
    <n v="99.5"/>
  </r>
  <r>
    <x v="6"/>
    <x v="34"/>
    <s v="Toronto"/>
    <n v="30"/>
  </r>
  <r>
    <x v="6"/>
    <x v="34"/>
    <s v="Windsor"/>
    <n v="13"/>
  </r>
  <r>
    <x v="6"/>
    <x v="34"/>
    <s v="Toronto Junction"/>
    <n v="9"/>
  </r>
  <r>
    <x v="6"/>
    <x v="35"/>
    <s v="Astoria"/>
    <n v="5.0999999999999996"/>
  </r>
  <r>
    <x v="6"/>
    <x v="35"/>
    <s v="Baker City"/>
    <n v="2.5"/>
  </r>
  <r>
    <x v="6"/>
    <x v="35"/>
    <s v="Oregon City"/>
    <n v="5"/>
  </r>
  <r>
    <x v="6"/>
    <x v="35"/>
    <s v="Portland"/>
    <n v="29"/>
  </r>
  <r>
    <x v="6"/>
    <x v="35"/>
    <s v="Portland"/>
    <n v="70"/>
  </r>
  <r>
    <x v="6"/>
    <x v="35"/>
    <s v="Portland"/>
    <n v="39"/>
  </r>
  <r>
    <x v="6"/>
    <x v="35"/>
    <s v="Salem"/>
    <n v="14"/>
  </r>
  <r>
    <x v="6"/>
    <x v="35"/>
    <s v="Union"/>
    <n v="2"/>
  </r>
  <r>
    <x v="6"/>
    <x v="36"/>
    <s v="Allentown"/>
    <n v="50.35"/>
  </r>
  <r>
    <x v="6"/>
    <x v="36"/>
    <s v="Allentown"/>
    <n v="21.43"/>
  </r>
  <r>
    <x v="6"/>
    <x v="36"/>
    <s v="Allentown"/>
    <n v="50.05"/>
  </r>
  <r>
    <x v="6"/>
    <x v="36"/>
    <s v="Altoona"/>
    <n v="20.5"/>
  </r>
  <r>
    <x v="6"/>
    <x v="36"/>
    <s v="Altoona"/>
    <n v="9"/>
  </r>
  <r>
    <x v="6"/>
    <x v="36"/>
    <s v="Bangor"/>
    <n v="2.69"/>
  </r>
  <r>
    <x v="6"/>
    <x v="36"/>
    <s v="Beaver Falls"/>
    <n v="25"/>
  </r>
  <r>
    <x v="6"/>
    <x v="36"/>
    <s v="Beaver Falls"/>
    <n v="3.63"/>
  </r>
  <r>
    <x v="6"/>
    <x v="36"/>
    <s v="Beaver Falls"/>
    <n v="45"/>
  </r>
  <r>
    <x v="6"/>
    <x v="36"/>
    <s v="Bethlehem"/>
    <n v="10"/>
  </r>
  <r>
    <x v="6"/>
    <x v="36"/>
    <s v="Bloomsburg"/>
    <n v="16.5"/>
  </r>
  <r>
    <x v="6"/>
    <x v="36"/>
    <s v="Braddock"/>
    <n v="22.4"/>
  </r>
  <r>
    <x v="6"/>
    <x v="36"/>
    <s v="Bradford"/>
    <n v="11.47"/>
  </r>
  <r>
    <x v="6"/>
    <x v="36"/>
    <s v="Bradford"/>
    <n v="18.86"/>
  </r>
  <r>
    <x v="6"/>
    <x v="36"/>
    <s v="Butler"/>
    <n v="8"/>
  </r>
  <r>
    <x v="6"/>
    <x v="36"/>
    <s v="Carlisle"/>
    <n v="6"/>
  </r>
  <r>
    <x v="6"/>
    <x v="36"/>
    <s v="Charleroi"/>
    <n v="4.8"/>
  </r>
  <r>
    <x v="6"/>
    <x v="36"/>
    <s v="Chester"/>
    <n v="32.869999999999997"/>
  </r>
  <r>
    <x v="6"/>
    <x v="36"/>
    <s v="Chester"/>
    <n v="8.83"/>
  </r>
  <r>
    <x v="6"/>
    <x v="36"/>
    <s v="Chester"/>
    <n v="18.95"/>
  </r>
  <r>
    <x v="6"/>
    <x v="36"/>
    <s v="Chester"/>
    <n v="13.59"/>
  </r>
  <r>
    <x v="6"/>
    <x v="36"/>
    <s v="Connellsville"/>
    <n v="7"/>
  </r>
  <r>
    <x v="6"/>
    <x v="36"/>
    <s v="Connellsville"/>
    <n v="12"/>
  </r>
  <r>
    <x v="6"/>
    <x v="36"/>
    <s v="Connellsville"/>
    <n v="2.5"/>
  </r>
  <r>
    <x v="6"/>
    <x v="36"/>
    <s v="Danielsville"/>
    <n v="15"/>
  </r>
  <r>
    <x v="6"/>
    <x v="36"/>
    <s v="Doylestown"/>
    <n v="33"/>
  </r>
  <r>
    <x v="6"/>
    <x v="36"/>
    <s v="Doylestown"/>
    <n v="13.4"/>
  </r>
  <r>
    <x v="6"/>
    <x v="36"/>
    <s v="Du Bois"/>
    <n v="5"/>
  </r>
  <r>
    <x v="6"/>
    <x v="36"/>
    <s v="Easton"/>
    <n v="19.3"/>
  </r>
  <r>
    <x v="6"/>
    <x v="36"/>
    <s v="Easton"/>
    <n v="3.34"/>
  </r>
  <r>
    <x v="6"/>
    <x v="36"/>
    <s v="Easton"/>
    <n v="11.5"/>
  </r>
  <r>
    <x v="6"/>
    <x v="36"/>
    <s v="Easton"/>
    <n v="22"/>
  </r>
  <r>
    <x v="6"/>
    <x v="36"/>
    <s v="Erie"/>
    <n v="31"/>
  </r>
  <r>
    <x v="6"/>
    <x v="36"/>
    <s v="Erie"/>
    <n v="14"/>
  </r>
  <r>
    <x v="6"/>
    <x v="36"/>
    <s v="Erie"/>
    <n v="27.5"/>
  </r>
  <r>
    <x v="6"/>
    <x v="36"/>
    <s v="Freemansburg"/>
    <n v="9.5"/>
  </r>
  <r>
    <x v="6"/>
    <x v="36"/>
    <s v="Girardville"/>
    <n v="28"/>
  </r>
  <r>
    <x v="6"/>
    <x v="36"/>
    <s v="Greencastle"/>
    <n v="21.35"/>
  </r>
  <r>
    <x v="6"/>
    <x v="36"/>
    <s v="Hanover"/>
    <n v="3.63"/>
  </r>
  <r>
    <x v="6"/>
    <x v="36"/>
    <s v="Greensburg"/>
    <n v="49"/>
  </r>
  <r>
    <x v="6"/>
    <x v="36"/>
    <s v="Harrisburg"/>
    <n v="20"/>
  </r>
  <r>
    <x v="6"/>
    <x v="36"/>
    <s v="Harrisburg"/>
    <n v="15.24"/>
  </r>
  <r>
    <x v="6"/>
    <x v="36"/>
    <s v="Harrisburg"/>
    <n v="7.3"/>
  </r>
  <r>
    <x v="6"/>
    <x v="36"/>
    <s v="Harrisburg"/>
    <n v="10.7"/>
  </r>
  <r>
    <x v="6"/>
    <x v="36"/>
    <s v="Hazleton"/>
    <n v="20"/>
  </r>
  <r>
    <x v="6"/>
    <x v="36"/>
    <s v="Hazleton"/>
    <n v="27"/>
  </r>
  <r>
    <x v="6"/>
    <x v="36"/>
    <s v="Homestead"/>
    <n v="4"/>
  </r>
  <r>
    <x v="6"/>
    <x v="36"/>
    <s v="Johnstown"/>
    <n v="31.3"/>
  </r>
  <r>
    <x v="6"/>
    <x v="36"/>
    <s v="Kittanning"/>
    <n v="5.7"/>
  </r>
  <r>
    <x v="6"/>
    <x v="36"/>
    <s v="Lancaster"/>
    <n v="92"/>
  </r>
  <r>
    <x v="6"/>
    <x v="36"/>
    <s v="Langhorne"/>
    <n v="8.75"/>
  </r>
  <r>
    <x v="6"/>
    <x v="36"/>
    <s v="Lansford"/>
    <n v="14.63"/>
  </r>
  <r>
    <x v="6"/>
    <x v="36"/>
    <s v="Latrobe"/>
    <n v="3.25"/>
  </r>
  <r>
    <x v="6"/>
    <x v="36"/>
    <s v="Lebanon"/>
    <n v="24"/>
  </r>
  <r>
    <x v="6"/>
    <x v="36"/>
    <s v="Leechburg"/>
    <n v="8"/>
  </r>
  <r>
    <x v="6"/>
    <x v="36"/>
    <s v="Lewistown"/>
    <n v="6.25"/>
  </r>
  <r>
    <x v="6"/>
    <x v="36"/>
    <s v="Lock Haven"/>
    <n v="5.5"/>
  </r>
  <r>
    <x v="6"/>
    <x v="36"/>
    <s v="McKeesport"/>
    <n v="3"/>
  </r>
  <r>
    <x v="6"/>
    <x v="36"/>
    <s v="Mauch Chunk"/>
    <n v="13.19"/>
  </r>
  <r>
    <x v="6"/>
    <x v="36"/>
    <s v="Meadville"/>
    <n v="15.5"/>
  </r>
  <r>
    <x v="6"/>
    <x v="36"/>
    <s v="Meadville"/>
    <n v="11"/>
  </r>
  <r>
    <x v="6"/>
    <x v="36"/>
    <s v="Meyersdale"/>
    <n v="9"/>
  </r>
  <r>
    <x v="6"/>
    <x v="36"/>
    <s v="Milton"/>
    <n v="10"/>
  </r>
  <r>
    <x v="6"/>
    <x v="36"/>
    <s v="Monongahela City"/>
    <n v="1.5"/>
  </r>
  <r>
    <x v="6"/>
    <x v="36"/>
    <s v="Montoursville"/>
    <n v="5.5"/>
  </r>
  <r>
    <x v="6"/>
    <x v="36"/>
    <s v="Mount Carmel"/>
    <n v="3"/>
  </r>
  <r>
    <x v="6"/>
    <x v="36"/>
    <s v="Nanticoke"/>
    <n v="6"/>
  </r>
  <r>
    <x v="6"/>
    <x v="36"/>
    <s v="Nanticoke"/>
    <n v="20"/>
  </r>
  <r>
    <x v="6"/>
    <x v="36"/>
    <s v="Newtown"/>
    <n v="27.89"/>
  </r>
  <r>
    <x v="6"/>
    <x v="36"/>
    <s v="Norristown"/>
    <n v="5"/>
  </r>
  <r>
    <x v="6"/>
    <x v="36"/>
    <s v="Norristown"/>
    <n v="4.25"/>
  </r>
  <r>
    <x v="6"/>
    <x v="36"/>
    <s v="Norristown"/>
    <n v="6.25"/>
  </r>
  <r>
    <x v="6"/>
    <x v="36"/>
    <s v="Norristown"/>
    <n v="1.5"/>
  </r>
  <r>
    <x v="6"/>
    <x v="36"/>
    <s v="Norristown"/>
    <n v="5.5"/>
  </r>
  <r>
    <x v="6"/>
    <x v="36"/>
    <s v="Northampton"/>
    <n v="13.54"/>
  </r>
  <r>
    <x v="6"/>
    <x v="36"/>
    <s v="Oil City"/>
    <n v="4.58"/>
  </r>
  <r>
    <x v="6"/>
    <x v="36"/>
    <s v="Oil City"/>
    <n v="3"/>
  </r>
  <r>
    <x v="6"/>
    <x v="36"/>
    <s v="Philadelphia"/>
    <n v="475"/>
  </r>
  <r>
    <x v="6"/>
    <x v="36"/>
    <s v="Philadelphia"/>
    <n v="12"/>
  </r>
  <r>
    <x v="6"/>
    <x v="36"/>
    <s v="Philadelphia"/>
    <n v="5"/>
  </r>
  <r>
    <x v="6"/>
    <x v="36"/>
    <s v="Philadelphia"/>
    <n v="21.14"/>
  </r>
  <r>
    <x v="6"/>
    <x v="36"/>
    <s v="Philadelphia"/>
    <n v="23.33"/>
  </r>
  <r>
    <x v="6"/>
    <x v="36"/>
    <s v="Philadelphia"/>
    <n v="20.6"/>
  </r>
  <r>
    <x v="6"/>
    <x v="36"/>
    <s v="Philadelphia"/>
    <n v="16"/>
  </r>
  <r>
    <x v="6"/>
    <x v="36"/>
    <s v="Philadelphia"/>
    <n v="17.3"/>
  </r>
  <r>
    <x v="6"/>
    <x v="36"/>
    <s v="Philadelphia"/>
    <n v="3.5"/>
  </r>
  <r>
    <x v="6"/>
    <x v="36"/>
    <s v="Pittsburg"/>
    <n v="126.38"/>
  </r>
  <r>
    <x v="6"/>
    <x v="36"/>
    <s v="Pittsburg"/>
    <n v="55.58"/>
  </r>
  <r>
    <x v="6"/>
    <x v="36"/>
    <s v="Pittsburg"/>
    <n v="400.68"/>
  </r>
  <r>
    <x v="6"/>
    <x v="36"/>
    <s v="Pittsburg"/>
    <n v="33.799999999999997"/>
  </r>
  <r>
    <x v="6"/>
    <x v="36"/>
    <s v="Pittsburg"/>
    <n v="18"/>
  </r>
  <r>
    <x v="6"/>
    <x v="36"/>
    <s v="Pittsburg"/>
    <n v="11.29"/>
  </r>
  <r>
    <x v="6"/>
    <x v="36"/>
    <s v="Pittsburg"/>
    <n v="117.13"/>
  </r>
  <r>
    <x v="6"/>
    <x v="36"/>
    <s v="Pittsburg"/>
    <n v="7.1"/>
  </r>
  <r>
    <x v="6"/>
    <x v="36"/>
    <s v="Pottstown"/>
    <n v="6"/>
  </r>
  <r>
    <x v="6"/>
    <x v="36"/>
    <s v="Pottstown"/>
    <n v="4.0999999999999996"/>
  </r>
  <r>
    <x v="6"/>
    <x v="36"/>
    <s v="Pottsville"/>
    <n v="42.8"/>
  </r>
  <r>
    <x v="6"/>
    <x v="36"/>
    <s v="Pottsville"/>
    <n v="5.5"/>
  </r>
  <r>
    <x v="6"/>
    <x v="36"/>
    <s v="Punxsutawney"/>
    <n v="11"/>
  </r>
  <r>
    <x v="6"/>
    <x v="36"/>
    <s v="Quakertown"/>
    <n v="10.5"/>
  </r>
  <r>
    <x v="6"/>
    <x v="36"/>
    <s v="Reading"/>
    <n v="7.5"/>
  </r>
  <r>
    <x v="6"/>
    <x v="36"/>
    <s v="Reading"/>
    <n v="80"/>
  </r>
  <r>
    <x v="6"/>
    <x v="36"/>
    <s v="Reading"/>
    <n v="26"/>
  </r>
  <r>
    <x v="6"/>
    <x v="36"/>
    <s v="Scranton"/>
    <n v="77"/>
  </r>
  <r>
    <x v="6"/>
    <x v="36"/>
    <s v="Shamokin"/>
    <n v="3.2"/>
  </r>
  <r>
    <x v="6"/>
    <x v="36"/>
    <s v="Shamokin"/>
    <n v="19.25"/>
  </r>
  <r>
    <x v="6"/>
    <x v="36"/>
    <s v="Sharon"/>
    <n v="4.9800000000000004"/>
  </r>
  <r>
    <x v="6"/>
    <x v="36"/>
    <s v="Sharon"/>
    <n v="2.33"/>
  </r>
  <r>
    <x v="6"/>
    <x v="36"/>
    <s v="Spring City"/>
    <n v="6"/>
  </r>
  <r>
    <x v="6"/>
    <x v="36"/>
    <s v="Stroudsburg"/>
    <n v="2.75"/>
  </r>
  <r>
    <x v="6"/>
    <x v="36"/>
    <s v="Sunbury"/>
    <n v="3.9"/>
  </r>
  <r>
    <x v="6"/>
    <x v="36"/>
    <s v="Tarentum"/>
    <n v="27"/>
  </r>
  <r>
    <x v="6"/>
    <x v="36"/>
    <s v="Titusville"/>
    <n v="12"/>
  </r>
  <r>
    <x v="6"/>
    <x v="36"/>
    <s v="Trappe"/>
    <n v="8"/>
  </r>
  <r>
    <x v="6"/>
    <x v="36"/>
    <s v="Warren"/>
    <n v="20"/>
  </r>
  <r>
    <x v="6"/>
    <x v="36"/>
    <s v="West Chester"/>
    <n v="3.3"/>
  </r>
  <r>
    <x v="6"/>
    <x v="36"/>
    <s v="Webster"/>
    <n v="6"/>
  </r>
  <r>
    <x v="6"/>
    <x v="36"/>
    <s v="West Point"/>
    <n v="14"/>
  </r>
  <r>
    <x v="6"/>
    <x v="36"/>
    <s v="Wilkesbarre"/>
    <n v="65"/>
  </r>
  <r>
    <x v="6"/>
    <x v="36"/>
    <s v="Wilkesbarre"/>
    <n v="12.48"/>
  </r>
  <r>
    <x v="6"/>
    <x v="36"/>
    <s v="Williamsport"/>
    <n v="8"/>
  </r>
  <r>
    <x v="6"/>
    <x v="36"/>
    <s v="Williamsport"/>
    <n v="2.5"/>
  </r>
  <r>
    <x v="6"/>
    <x v="36"/>
    <s v="Williamsport"/>
    <n v="1.8"/>
  </r>
  <r>
    <x v="6"/>
    <x v="36"/>
    <s v="Williamsport"/>
    <n v="3.6"/>
  </r>
  <r>
    <x v="6"/>
    <x v="36"/>
    <s v="York"/>
    <n v="12.25"/>
  </r>
  <r>
    <x v="6"/>
    <x v="36"/>
    <s v="York"/>
    <n v="4"/>
  </r>
  <r>
    <x v="6"/>
    <x v="36"/>
    <s v="York"/>
    <n v="6.28"/>
  </r>
  <r>
    <x v="6"/>
    <x v="36"/>
    <s v="York"/>
    <n v="7.93"/>
  </r>
  <r>
    <x v="6"/>
    <x v="36"/>
    <s v="Gettysburg"/>
    <n v="3.7"/>
  </r>
  <r>
    <x v="6"/>
    <x v="36"/>
    <s v="Pittsburg"/>
    <n v="84.5"/>
  </r>
  <r>
    <x v="6"/>
    <x v="53"/>
    <s v="Mayaguez"/>
    <n v="4"/>
  </r>
  <r>
    <x v="6"/>
    <x v="53"/>
    <s v="Ponce"/>
    <n v="4"/>
  </r>
  <r>
    <x v="6"/>
    <x v="53"/>
    <s v="San Juan"/>
    <n v="9.5"/>
  </r>
  <r>
    <x v="6"/>
    <x v="37"/>
    <s v="Aylmer"/>
    <n v="26"/>
  </r>
  <r>
    <x v="6"/>
    <x v="37"/>
    <s v="Levis"/>
    <n v="10.25"/>
  </r>
  <r>
    <x v="6"/>
    <x v="37"/>
    <s v="Montreal"/>
    <n v="118"/>
  </r>
  <r>
    <x v="6"/>
    <x v="37"/>
    <s v="Montreal"/>
    <n v="41"/>
  </r>
  <r>
    <x v="6"/>
    <x v="37"/>
    <s v="Montreal"/>
    <n v="16"/>
  </r>
  <r>
    <x v="6"/>
    <x v="37"/>
    <s v="Quebec"/>
    <n v="56.22"/>
  </r>
  <r>
    <x v="6"/>
    <x v="37"/>
    <s v="Sherbrooke"/>
    <n v="7.75"/>
  </r>
  <r>
    <x v="6"/>
    <x v="38"/>
    <s v="Newport"/>
    <n v="19.72"/>
  </r>
  <r>
    <x v="6"/>
    <x v="38"/>
    <s v="Providence"/>
    <n v="300"/>
  </r>
  <r>
    <x v="6"/>
    <x v="38"/>
    <s v="Providence"/>
    <n v="28"/>
  </r>
  <r>
    <x v="6"/>
    <x v="38"/>
    <s v="Providence"/>
    <n v="44"/>
  </r>
  <r>
    <x v="6"/>
    <x v="38"/>
    <s v="Wakefield"/>
    <n v="18.899999999999999"/>
  </r>
  <r>
    <x v="6"/>
    <x v="38"/>
    <s v="Westerly"/>
    <n v="6.23"/>
  </r>
  <r>
    <x v="6"/>
    <x v="38"/>
    <s v="Woonsocket"/>
    <n v="22.34"/>
  </r>
  <r>
    <x v="6"/>
    <x v="39"/>
    <s v="Charleston"/>
    <n v="34"/>
  </r>
  <r>
    <x v="6"/>
    <x v="39"/>
    <s v="Columbia"/>
    <n v="14"/>
  </r>
  <r>
    <x v="6"/>
    <x v="39"/>
    <s v="Greenville"/>
    <n v="7"/>
  </r>
  <r>
    <x v="6"/>
    <x v="39"/>
    <s v="Orangeburg"/>
    <n v="3"/>
  </r>
  <r>
    <x v="6"/>
    <x v="39"/>
    <s v="Spartanburg"/>
    <n v="17.5"/>
  </r>
  <r>
    <x v="6"/>
    <x v="40"/>
    <s v="Rapid City"/>
    <n v="2"/>
  </r>
  <r>
    <x v="6"/>
    <x v="40"/>
    <s v="Sioux Falls"/>
    <n v="9"/>
  </r>
  <r>
    <x v="6"/>
    <x v="41"/>
    <s v="Bristol"/>
    <n v="7"/>
  </r>
  <r>
    <x v="6"/>
    <x v="41"/>
    <s v="Chattanooga"/>
    <n v="41"/>
  </r>
  <r>
    <x v="6"/>
    <x v="41"/>
    <s v="Chattanooga"/>
    <n v="8"/>
  </r>
  <r>
    <x v="6"/>
    <x v="41"/>
    <s v="Chattanooga"/>
    <n v="2.25"/>
  </r>
  <r>
    <x v="6"/>
    <x v="41"/>
    <s v="Chattanooga"/>
    <n v="7"/>
  </r>
  <r>
    <x v="6"/>
    <x v="41"/>
    <s v="Chattanooga"/>
    <n v="16"/>
  </r>
  <r>
    <x v="6"/>
    <x v="41"/>
    <s v="Clarksville"/>
    <n v="5.5"/>
  </r>
  <r>
    <x v="6"/>
    <x v="41"/>
    <s v="Jackson"/>
    <n v="8"/>
  </r>
  <r>
    <x v="6"/>
    <x v="41"/>
    <s v="Johnson City"/>
    <n v="3"/>
  </r>
  <r>
    <x v="6"/>
    <x v="41"/>
    <s v="Knoxville"/>
    <n v="24"/>
  </r>
  <r>
    <x v="6"/>
    <x v="41"/>
    <s v="Knoxville"/>
    <n v="6"/>
  </r>
  <r>
    <x v="6"/>
    <x v="41"/>
    <s v="Memphis"/>
    <n v="90"/>
  </r>
  <r>
    <x v="6"/>
    <x v="41"/>
    <s v="Nashville"/>
    <n v="66.2"/>
  </r>
  <r>
    <x v="6"/>
    <x v="42"/>
    <s v="Austin"/>
    <n v="15.5"/>
  </r>
  <r>
    <x v="6"/>
    <x v="42"/>
    <s v="Beaumont"/>
    <n v="30"/>
  </r>
  <r>
    <x v="6"/>
    <x v="42"/>
    <s v="Dallas"/>
    <n v="34"/>
  </r>
  <r>
    <x v="6"/>
    <x v="42"/>
    <s v="Dallas"/>
    <n v="12"/>
  </r>
  <r>
    <x v="6"/>
    <x v="42"/>
    <s v="Dallas"/>
    <n v="13"/>
  </r>
  <r>
    <x v="6"/>
    <x v="42"/>
    <s v="El Paso"/>
    <n v="4"/>
  </r>
  <r>
    <x v="6"/>
    <x v="42"/>
    <s v="El Paso"/>
    <n v="13.5"/>
  </r>
  <r>
    <x v="6"/>
    <x v="42"/>
    <s v="Fort Worth"/>
    <n v="60"/>
  </r>
  <r>
    <x v="6"/>
    <x v="42"/>
    <s v="Galveston"/>
    <n v="35.9"/>
  </r>
  <r>
    <x v="6"/>
    <x v="42"/>
    <s v="Houston"/>
    <n v="36"/>
  </r>
  <r>
    <x v="6"/>
    <x v="42"/>
    <s v="Laredo"/>
    <n v="4"/>
  </r>
  <r>
    <x v="6"/>
    <x v="42"/>
    <s v="Longview"/>
    <n v="5"/>
  </r>
  <r>
    <x v="6"/>
    <x v="42"/>
    <s v="Paris"/>
    <n v="6"/>
  </r>
  <r>
    <x v="6"/>
    <x v="42"/>
    <s v="San Antonio"/>
    <n v="45"/>
  </r>
  <r>
    <x v="6"/>
    <x v="42"/>
    <s v="San Antonio"/>
    <n v="6.6"/>
  </r>
  <r>
    <x v="6"/>
    <x v="42"/>
    <s v="Sherman"/>
    <n v="15"/>
  </r>
  <r>
    <x v="6"/>
    <x v="42"/>
    <s v="Waco"/>
    <n v="18.899999999999999"/>
  </r>
  <r>
    <x v="6"/>
    <x v="42"/>
    <s v="Waxahachie"/>
    <n v="3.5"/>
  </r>
  <r>
    <x v="6"/>
    <x v="43"/>
    <s v="Ogden"/>
    <n v="12"/>
  </r>
  <r>
    <x v="6"/>
    <x v="43"/>
    <s v="Salt Lake City"/>
    <n v="76"/>
  </r>
  <r>
    <x v="6"/>
    <x v="43"/>
    <s v="Salt Lake City"/>
    <n v="12"/>
  </r>
  <r>
    <x v="6"/>
    <x v="44"/>
    <s v="Berkley"/>
    <n v="15"/>
  </r>
  <r>
    <x v="6"/>
    <x v="44"/>
    <s v="Charlottesville"/>
    <n v="3.5"/>
  </r>
  <r>
    <x v="6"/>
    <x v="44"/>
    <s v="Danville"/>
    <n v="6"/>
  </r>
  <r>
    <x v="6"/>
    <x v="44"/>
    <s v="Lynchburg"/>
    <n v="15.75"/>
  </r>
  <r>
    <x v="6"/>
    <x v="44"/>
    <s v="Newport News"/>
    <n v="22.25"/>
  </r>
  <r>
    <x v="6"/>
    <x v="44"/>
    <s v="Newport News"/>
    <n v="7"/>
  </r>
  <r>
    <x v="6"/>
    <x v="44"/>
    <s v="Newport News"/>
    <n v="32"/>
  </r>
  <r>
    <x v="6"/>
    <x v="44"/>
    <s v="Norfolk"/>
    <n v="49"/>
  </r>
  <r>
    <x v="6"/>
    <x v="44"/>
    <s v="Norfolk"/>
    <n v="17"/>
  </r>
  <r>
    <x v="6"/>
    <x v="44"/>
    <s v="Norfolk"/>
    <n v="120"/>
  </r>
  <r>
    <x v="6"/>
    <x v="44"/>
    <s v="Norfolk"/>
    <n v="12"/>
  </r>
  <r>
    <x v="6"/>
    <x v="44"/>
    <s v="Norfolk"/>
    <n v="25"/>
  </r>
  <r>
    <x v="6"/>
    <x v="44"/>
    <s v="Portsmouth"/>
    <n v="18"/>
  </r>
  <r>
    <x v="6"/>
    <x v="44"/>
    <s v="Radford"/>
    <n v="2.7"/>
  </r>
  <r>
    <x v="6"/>
    <x v="44"/>
    <s v="Richmond"/>
    <n v="118"/>
  </r>
  <r>
    <x v="6"/>
    <x v="44"/>
    <s v="Roanoke"/>
    <n v="18.899999999999999"/>
  </r>
  <r>
    <x v="6"/>
    <x v="44"/>
    <s v="Staunton"/>
    <n v="8"/>
  </r>
  <r>
    <x v="6"/>
    <x v="45"/>
    <s v="Barre"/>
    <n v="9.1999999999999993"/>
  </r>
  <r>
    <x v="6"/>
    <x v="45"/>
    <s v="Bellows Falls"/>
    <n v="6.5"/>
  </r>
  <r>
    <x v="6"/>
    <x v="45"/>
    <s v="Brattleboro"/>
    <n v="5"/>
  </r>
  <r>
    <x v="6"/>
    <x v="45"/>
    <s v="Burlington"/>
    <n v="10"/>
  </r>
  <r>
    <x v="6"/>
    <x v="45"/>
    <s v="Burlington"/>
    <n v="5"/>
  </r>
  <r>
    <x v="6"/>
    <x v="45"/>
    <s v="Burlington"/>
    <n v="15"/>
  </r>
  <r>
    <x v="6"/>
    <x v="45"/>
    <s v="Rutland"/>
    <n v="10"/>
  </r>
  <r>
    <x v="6"/>
    <x v="45"/>
    <s v="St. Albans"/>
    <n v="13"/>
  </r>
  <r>
    <x v="6"/>
    <x v="45"/>
    <s v="Springfield"/>
    <n v="9"/>
  </r>
  <r>
    <x v="6"/>
    <x v="45"/>
    <s v="Stowe"/>
    <n v="12"/>
  </r>
  <r>
    <x v="6"/>
    <x v="46"/>
    <s v="Charleston"/>
    <n v="7"/>
  </r>
  <r>
    <x v="6"/>
    <x v="46"/>
    <s v="Fairmont"/>
    <n v="16"/>
  </r>
  <r>
    <x v="6"/>
    <x v="46"/>
    <s v="Huntington"/>
    <n v="30"/>
  </r>
  <r>
    <x v="6"/>
    <x v="46"/>
    <s v="Morgantown"/>
    <n v="4"/>
  </r>
  <r>
    <x v="6"/>
    <x v="46"/>
    <s v="Moundsville"/>
    <n v="4.5"/>
  </r>
  <r>
    <x v="6"/>
    <x v="46"/>
    <s v="Parkersburg"/>
    <n v="29"/>
  </r>
  <r>
    <x v="6"/>
    <x v="46"/>
    <s v="Wheeling"/>
    <n v="90"/>
  </r>
  <r>
    <x v="6"/>
    <x v="46"/>
    <s v="Wheeling"/>
    <n v="14.3"/>
  </r>
  <r>
    <x v="6"/>
    <x v="47"/>
    <s v="Chelan"/>
    <n v="14"/>
  </r>
  <r>
    <x v="6"/>
    <x v="47"/>
    <s v="Everett"/>
    <n v="12"/>
  </r>
  <r>
    <x v="6"/>
    <x v="47"/>
    <s v="Fairhaven"/>
    <n v="15"/>
  </r>
  <r>
    <x v="6"/>
    <x v="47"/>
    <s v="New Whatcom"/>
    <n v="4"/>
  </r>
  <r>
    <x v="6"/>
    <x v="47"/>
    <s v="Olympia"/>
    <n v="4"/>
  </r>
  <r>
    <x v="6"/>
    <x v="47"/>
    <s v="Seattle"/>
    <n v="85"/>
  </r>
  <r>
    <x v="6"/>
    <x v="47"/>
    <s v="Seattle"/>
    <n v="13.5"/>
  </r>
  <r>
    <x v="6"/>
    <x v="47"/>
    <s v="Seattle"/>
    <n v="5"/>
  </r>
  <r>
    <x v="6"/>
    <x v="47"/>
    <s v="Spokane"/>
    <n v="34.950000000000003"/>
  </r>
  <r>
    <x v="6"/>
    <x v="47"/>
    <s v="Tacoma"/>
    <n v="61"/>
  </r>
  <r>
    <x v="6"/>
    <x v="47"/>
    <s v="Tacoma"/>
    <n v="65"/>
  </r>
  <r>
    <x v="6"/>
    <x v="47"/>
    <s v="Tacoma"/>
    <n v="37"/>
  </r>
  <r>
    <x v="6"/>
    <x v="48"/>
    <s v="Appleton"/>
    <n v="18"/>
  </r>
  <r>
    <x v="6"/>
    <x v="48"/>
    <s v="Ashland"/>
    <n v="7"/>
  </r>
  <r>
    <x v="6"/>
    <x v="48"/>
    <s v="Eau Claire"/>
    <n v="22"/>
  </r>
  <r>
    <x v="6"/>
    <x v="48"/>
    <s v="Fond du Lac"/>
    <n v="6.6"/>
  </r>
  <r>
    <x v="6"/>
    <x v="48"/>
    <s v="Fond du Lac"/>
    <n v="12.5"/>
  </r>
  <r>
    <x v="6"/>
    <x v="48"/>
    <s v="Green Bay"/>
    <n v="20"/>
  </r>
  <r>
    <x v="6"/>
    <x v="48"/>
    <s v="Janesville"/>
    <n v="7"/>
  </r>
  <r>
    <x v="6"/>
    <x v="48"/>
    <s v="La Crosse"/>
    <n v="14"/>
  </r>
  <r>
    <x v="6"/>
    <x v="48"/>
    <s v="La Crosse"/>
    <n v="3.1"/>
  </r>
  <r>
    <x v="6"/>
    <x v="48"/>
    <s v="Madison"/>
    <n v="10.5"/>
  </r>
  <r>
    <x v="6"/>
    <x v="48"/>
    <s v="Marinette"/>
    <n v="7.5"/>
  </r>
  <r>
    <x v="6"/>
    <x v="48"/>
    <s v="Merrill"/>
    <n v="1.65"/>
  </r>
  <r>
    <x v="6"/>
    <x v="48"/>
    <s v="Milwaukee"/>
    <n v="146"/>
  </r>
  <r>
    <x v="6"/>
    <x v="48"/>
    <s v="Milwaukee"/>
    <n v="93"/>
  </r>
  <r>
    <x v="6"/>
    <x v="48"/>
    <s v="Neenah"/>
    <n v="4"/>
  </r>
  <r>
    <x v="6"/>
    <x v="48"/>
    <s v="Oshkosh"/>
    <n v="40"/>
  </r>
  <r>
    <x v="6"/>
    <x v="48"/>
    <s v="Sheboygan"/>
    <n v="19.5"/>
  </r>
  <r>
    <x v="6"/>
    <x v="48"/>
    <s v="Sheboygan Falls"/>
    <n v="30"/>
  </r>
  <r>
    <x v="6"/>
    <x v="48"/>
    <s v="Walworth"/>
    <n v="12"/>
  </r>
  <r>
    <x v="6"/>
    <x v="48"/>
    <s v="Waupaca"/>
    <n v="5"/>
  </r>
  <r>
    <x v="7"/>
    <x v="0"/>
    <s v="Anniston"/>
    <n v="10"/>
  </r>
  <r>
    <x v="7"/>
    <x v="0"/>
    <s v="Birmingham"/>
    <n v="110"/>
  </r>
  <r>
    <x v="7"/>
    <x v="0"/>
    <s v="Gadsden"/>
    <n v="12"/>
  </r>
  <r>
    <x v="7"/>
    <x v="0"/>
    <s v="Huntsville"/>
    <n v="5.5"/>
  </r>
  <r>
    <x v="7"/>
    <x v="0"/>
    <s v="Mobile"/>
    <n v="42"/>
  </r>
  <r>
    <x v="7"/>
    <x v="0"/>
    <s v="Montgomery"/>
    <n v="20"/>
  </r>
  <r>
    <x v="7"/>
    <x v="0"/>
    <s v="Montgomery"/>
    <n v="12"/>
  </r>
  <r>
    <x v="7"/>
    <x v="0"/>
    <s v="New Decatur"/>
    <n v="2.87"/>
  </r>
  <r>
    <x v="7"/>
    <x v="0"/>
    <s v="New Decatur"/>
    <n v="4.25"/>
  </r>
  <r>
    <x v="7"/>
    <x v="0"/>
    <s v="Selma"/>
    <n v="6.5"/>
  </r>
  <r>
    <x v="7"/>
    <x v="0"/>
    <s v="Sheffield"/>
    <n v="12"/>
  </r>
  <r>
    <x v="7"/>
    <x v="0"/>
    <s v="Tuscaloosa"/>
    <n v="7"/>
  </r>
  <r>
    <x v="7"/>
    <x v="1"/>
    <s v="Douglas"/>
    <n v="3"/>
  </r>
  <r>
    <x v="7"/>
    <x v="1"/>
    <s v="Phoenix"/>
    <n v="11"/>
  </r>
  <r>
    <x v="7"/>
    <x v="1"/>
    <s v="Tucson"/>
    <n v="5.5"/>
  </r>
  <r>
    <x v="7"/>
    <x v="2"/>
    <s v="Eureka Springs"/>
    <n v="3.5"/>
  </r>
  <r>
    <x v="7"/>
    <x v="2"/>
    <s v="Fort Smith"/>
    <n v="2"/>
  </r>
  <r>
    <x v="7"/>
    <x v="2"/>
    <s v="Hot Springs"/>
    <n v="12.8"/>
  </r>
  <r>
    <x v="7"/>
    <x v="2"/>
    <s v="Little Rock"/>
    <n v="28"/>
  </r>
  <r>
    <x v="7"/>
    <x v="2"/>
    <s v="Pine Bluff"/>
    <n v="8"/>
  </r>
  <r>
    <x v="7"/>
    <x v="2"/>
    <s v="Texarkana"/>
    <n v="10"/>
  </r>
  <r>
    <x v="7"/>
    <x v="3"/>
    <s v="Nelson"/>
    <n v="3"/>
  </r>
  <r>
    <x v="7"/>
    <x v="3"/>
    <s v="New Westminster"/>
    <n v="18"/>
  </r>
  <r>
    <x v="7"/>
    <x v="3"/>
    <s v="Vancouver"/>
    <n v="17"/>
  </r>
  <r>
    <x v="7"/>
    <x v="3"/>
    <s v=" Victoria"/>
    <n v="14"/>
  </r>
  <r>
    <x v="7"/>
    <x v="4"/>
    <s v="Bakersfield"/>
    <n v="7.5"/>
  </r>
  <r>
    <x v="7"/>
    <x v="4"/>
    <s v="Coronada"/>
    <n v="2.2000000000000002"/>
  </r>
  <r>
    <x v="7"/>
    <x v="4"/>
    <s v="Eureka"/>
    <n v="5.5"/>
  </r>
  <r>
    <x v="7"/>
    <x v="4"/>
    <s v="Fresno"/>
    <n v="11.5"/>
  </r>
  <r>
    <x v="7"/>
    <x v="4"/>
    <s v="Los Angeles"/>
    <n v="127.62"/>
  </r>
  <r>
    <x v="7"/>
    <x v="4"/>
    <s v="Los Angeles"/>
    <n v="144"/>
  </r>
  <r>
    <x v="7"/>
    <x v="4"/>
    <s v="Los Angeles"/>
    <n v="452"/>
  </r>
  <r>
    <x v="7"/>
    <x v="4"/>
    <s v="Los Angeles"/>
    <n v="78"/>
  </r>
  <r>
    <x v="7"/>
    <x v="4"/>
    <s v="Los Angeles"/>
    <n v="40"/>
  </r>
  <r>
    <x v="7"/>
    <x v="4"/>
    <s v="Marysville"/>
    <n v="4"/>
  </r>
  <r>
    <x v="7"/>
    <x v="4"/>
    <s v="Monrovia"/>
    <n v="1.5"/>
  </r>
  <r>
    <x v="7"/>
    <x v="4"/>
    <s v="Monterey"/>
    <n v="6.5"/>
  </r>
  <r>
    <x v="7"/>
    <x v="4"/>
    <s v="Oakland"/>
    <n v="122.8"/>
  </r>
  <r>
    <x v="7"/>
    <x v="4"/>
    <s v="Oakland"/>
    <n v="7"/>
  </r>
  <r>
    <x v="7"/>
    <x v="4"/>
    <s v="Ontario"/>
    <n v="8.6999999999999993"/>
  </r>
  <r>
    <x v="7"/>
    <x v="4"/>
    <s v="Paso Robles"/>
    <n v="2.5"/>
  </r>
  <r>
    <x v="7"/>
    <x v="4"/>
    <s v="Petaluma"/>
    <n v="2"/>
  </r>
  <r>
    <x v="7"/>
    <x v="4"/>
    <s v="Pomona"/>
    <n v="2.56"/>
  </r>
  <r>
    <x v="7"/>
    <x v="4"/>
    <s v="Riverside"/>
    <n v="10"/>
  </r>
  <r>
    <x v="7"/>
    <x v="4"/>
    <s v="Sacramento"/>
    <n v="24.5"/>
  </r>
  <r>
    <x v="7"/>
    <x v="4"/>
    <s v="San Bernardino"/>
    <n v="33"/>
  </r>
  <r>
    <x v="7"/>
    <x v="4"/>
    <s v="San Diego"/>
    <n v="18"/>
  </r>
  <r>
    <x v="7"/>
    <x v="4"/>
    <s v="San Francisco"/>
    <n v="11.5"/>
  </r>
  <r>
    <x v="7"/>
    <x v="4"/>
    <s v="San Francisco"/>
    <n v="7.67"/>
  </r>
  <r>
    <x v="7"/>
    <x v="4"/>
    <s v="San Francisco"/>
    <n v="253.43"/>
  </r>
  <r>
    <x v="7"/>
    <x v="4"/>
    <s v="San Francisco"/>
    <n v="11.5"/>
  </r>
  <r>
    <x v="7"/>
    <x v="4"/>
    <s v="San Francisco"/>
    <n v="13.5"/>
  </r>
  <r>
    <x v="7"/>
    <x v="4"/>
    <s v="San Francisco"/>
    <n v="30"/>
  </r>
  <r>
    <x v="7"/>
    <x v="4"/>
    <s v="San Jose"/>
    <n v="21"/>
  </r>
  <r>
    <x v="7"/>
    <x v="4"/>
    <s v="San Jose"/>
    <n v="15"/>
  </r>
  <r>
    <x v="7"/>
    <x v="4"/>
    <s v="San Jose"/>
    <n v="18"/>
  </r>
  <r>
    <x v="7"/>
    <x v="4"/>
    <s v="Santa Barbara"/>
    <n v="8"/>
  </r>
  <r>
    <x v="7"/>
    <x v="4"/>
    <s v="Santa Cruz"/>
    <n v="8"/>
  </r>
  <r>
    <x v="7"/>
    <x v="4"/>
    <s v="Santa Cruz"/>
    <n v="8.5"/>
  </r>
  <r>
    <x v="7"/>
    <x v="4"/>
    <s v="Santa Rosa"/>
    <n v="1.5"/>
  </r>
  <r>
    <x v="7"/>
    <x v="4"/>
    <s v="Santa Rosa"/>
    <n v="7"/>
  </r>
  <r>
    <x v="7"/>
    <x v="4"/>
    <s v="Stockton"/>
    <n v="12"/>
  </r>
  <r>
    <x v="7"/>
    <x v="6"/>
    <s v="Boulder"/>
    <n v="7"/>
  </r>
  <r>
    <x v="7"/>
    <x v="6"/>
    <s v="Colorado Springs"/>
    <n v="38"/>
  </r>
  <r>
    <x v="7"/>
    <x v="6"/>
    <s v="Cripple Creek"/>
    <n v="75"/>
  </r>
  <r>
    <x v="7"/>
    <x v="6"/>
    <s v="Denver"/>
    <n v="152"/>
  </r>
  <r>
    <x v="7"/>
    <x v="6"/>
    <s v="Denver"/>
    <n v="24"/>
  </r>
  <r>
    <x v="7"/>
    <x v="6"/>
    <s v="Denver"/>
    <n v="30"/>
  </r>
  <r>
    <x v="7"/>
    <x v="6"/>
    <s v="Durango"/>
    <n v="2.25"/>
  </r>
  <r>
    <x v="7"/>
    <x v="6"/>
    <s v="Grand Junction"/>
    <n v="1.75"/>
  </r>
  <r>
    <x v="7"/>
    <x v="6"/>
    <s v="Pueblo"/>
    <n v="30"/>
  </r>
  <r>
    <x v="7"/>
    <x v="6"/>
    <s v="Trinidad"/>
    <n v="13"/>
  </r>
  <r>
    <x v="7"/>
    <x v="7"/>
    <s v="Bridgeport"/>
    <n v="175"/>
  </r>
  <r>
    <x v="7"/>
    <x v="7"/>
    <s v="Bristol"/>
    <n v="10.8"/>
  </r>
  <r>
    <x v="7"/>
    <x v="7"/>
    <s v="Danbury"/>
    <n v="11.73"/>
  </r>
  <r>
    <x v="7"/>
    <x v="7"/>
    <s v="Danbury"/>
    <n v="15"/>
  </r>
  <r>
    <x v="7"/>
    <x v="7"/>
    <s v="Enfield"/>
    <n v="8.66"/>
  </r>
  <r>
    <x v="7"/>
    <x v="7"/>
    <s v="Greenwich"/>
    <n v="8.64"/>
  </r>
  <r>
    <x v="7"/>
    <x v="7"/>
    <s v="Hartford"/>
    <n v="78.599999999999994"/>
  </r>
  <r>
    <x v="7"/>
    <x v="7"/>
    <s v="Hartford"/>
    <n v="17.3"/>
  </r>
  <r>
    <x v="7"/>
    <x v="7"/>
    <s v="Hartford"/>
    <n v="10.8"/>
  </r>
  <r>
    <x v="7"/>
    <x v="7"/>
    <s v="Meriden"/>
    <n v="20.3"/>
  </r>
  <r>
    <x v="7"/>
    <x v="7"/>
    <s v="Meriden"/>
    <n v="12.34"/>
  </r>
  <r>
    <x v="7"/>
    <x v="7"/>
    <s v="Middletown"/>
    <n v="11.88"/>
  </r>
  <r>
    <x v="7"/>
    <x v="7"/>
    <s v="Montville"/>
    <n v="10.67"/>
  </r>
  <r>
    <x v="7"/>
    <x v="7"/>
    <s v="New Haven"/>
    <n v="109"/>
  </r>
  <r>
    <x v="7"/>
    <x v="7"/>
    <s v="New Haven"/>
    <n v="1.36"/>
  </r>
  <r>
    <x v="7"/>
    <x v="7"/>
    <s v="New London"/>
    <n v="8.07"/>
  </r>
  <r>
    <x v="7"/>
    <x v="7"/>
    <s v="Norwich"/>
    <n v="17.649999999999999"/>
  </r>
  <r>
    <x v="7"/>
    <x v="7"/>
    <s v="Putnam"/>
    <n v="31.51"/>
  </r>
  <r>
    <x v="7"/>
    <x v="7"/>
    <s v="Stamford"/>
    <n v="15.07"/>
  </r>
  <r>
    <x v="7"/>
    <x v="7"/>
    <s v="Suffield"/>
    <n v="4.91"/>
  </r>
  <r>
    <x v="7"/>
    <x v="7"/>
    <s v="Thompsonville"/>
    <n v="16"/>
  </r>
  <r>
    <x v="7"/>
    <x v="7"/>
    <s v="Torrington"/>
    <n v="13.03"/>
  </r>
  <r>
    <x v="7"/>
    <x v="7"/>
    <s v="Wallingford"/>
    <n v="7.5"/>
  </r>
  <r>
    <x v="7"/>
    <x v="7"/>
    <s v="Windsor Locks"/>
    <n v="10"/>
  </r>
  <r>
    <x v="7"/>
    <x v="8"/>
    <s v="Washington"/>
    <n v="145.52000000000001"/>
  </r>
  <r>
    <x v="7"/>
    <x v="8"/>
    <s v="Washington"/>
    <n v="2"/>
  </r>
  <r>
    <x v="7"/>
    <x v="8"/>
    <s v="Washington"/>
    <n v="40.69"/>
  </r>
  <r>
    <x v="7"/>
    <x v="8"/>
    <s v="Washington"/>
    <n v="23.66"/>
  </r>
  <r>
    <x v="7"/>
    <x v="8"/>
    <s v="Washington"/>
    <n v="11.9"/>
  </r>
  <r>
    <x v="7"/>
    <x v="8"/>
    <s v="Washington"/>
    <n v="8"/>
  </r>
  <r>
    <x v="7"/>
    <x v="8"/>
    <s v="Washington"/>
    <n v="10"/>
  </r>
  <r>
    <x v="7"/>
    <x v="9"/>
    <s v="Odessa"/>
    <n v="4"/>
  </r>
  <r>
    <x v="7"/>
    <x v="9"/>
    <s v="Wilmington"/>
    <n v="71"/>
  </r>
  <r>
    <x v="7"/>
    <x v="9"/>
    <s v="Wilmington"/>
    <n v="16"/>
  </r>
  <r>
    <x v="7"/>
    <x v="9"/>
    <s v="Wilmington"/>
    <n v="19"/>
  </r>
  <r>
    <x v="7"/>
    <x v="9"/>
    <s v="Wilmington"/>
    <n v="26"/>
  </r>
  <r>
    <x v="7"/>
    <x v="10"/>
    <s v="Fernandina"/>
    <n v="3"/>
  </r>
  <r>
    <x v="7"/>
    <x v="10"/>
    <s v="Bradentown"/>
    <n v="12"/>
  </r>
  <r>
    <x v="7"/>
    <x v="10"/>
    <s v="Fort Meade"/>
    <n v="2"/>
  </r>
  <r>
    <x v="7"/>
    <x v="10"/>
    <s v="Jacksonville"/>
    <n v="20.05"/>
  </r>
  <r>
    <x v="7"/>
    <x v="10"/>
    <s v="Jacksonville"/>
    <n v="6"/>
  </r>
  <r>
    <x v="7"/>
    <x v="10"/>
    <s v="Key West"/>
    <n v="5.5"/>
  </r>
  <r>
    <x v="7"/>
    <x v="10"/>
    <s v="Palatka"/>
    <n v="4"/>
  </r>
  <r>
    <x v="7"/>
    <x v="10"/>
    <s v="Pensacola"/>
    <n v="19"/>
  </r>
  <r>
    <x v="7"/>
    <x v="10"/>
    <s v="Tampa"/>
    <n v="26.64"/>
  </r>
  <r>
    <x v="7"/>
    <x v="11"/>
    <s v="Athens"/>
    <n v="7"/>
  </r>
  <r>
    <x v="7"/>
    <x v="11"/>
    <s v="Atlanta"/>
    <n v="142"/>
  </r>
  <r>
    <x v="7"/>
    <x v="11"/>
    <s v="Atlanta"/>
    <n v="22"/>
  </r>
  <r>
    <x v="7"/>
    <x v="11"/>
    <s v="Augusta"/>
    <n v="30"/>
  </r>
  <r>
    <x v="7"/>
    <x v="11"/>
    <s v="Augusta"/>
    <n v="26"/>
  </r>
  <r>
    <x v="7"/>
    <x v="11"/>
    <s v="Columbus"/>
    <n v="26.72"/>
  </r>
  <r>
    <x v="7"/>
    <x v="11"/>
    <s v="Columbus"/>
    <n v="26.72"/>
  </r>
  <r>
    <x v="7"/>
    <x v="11"/>
    <s v="Covington"/>
    <n v="6"/>
  </r>
  <r>
    <x v="7"/>
    <x v="11"/>
    <s v="Dahlonega"/>
    <n v="7.5"/>
  </r>
  <r>
    <x v="7"/>
    <x v="11"/>
    <s v="Macon"/>
    <n v="30"/>
  </r>
  <r>
    <x v="7"/>
    <x v="11"/>
    <s v="Rome"/>
    <n v="6.5"/>
  </r>
  <r>
    <x v="7"/>
    <x v="11"/>
    <s v="Valdosta"/>
    <n v="4"/>
  </r>
  <r>
    <x v="7"/>
    <x v="11"/>
    <s v="Savannah"/>
    <n v="55.62"/>
  </r>
  <r>
    <x v="7"/>
    <x v="51"/>
    <s v="Havana"/>
    <n v="48.22"/>
  </r>
  <r>
    <x v="7"/>
    <x v="51"/>
    <s v="Regla"/>
    <n v="3.5"/>
  </r>
  <r>
    <x v="7"/>
    <x v="52"/>
    <s v="Honolulu"/>
    <n v="23.48"/>
  </r>
  <r>
    <x v="7"/>
    <x v="12"/>
    <s v="Boise City"/>
    <n v="3.5"/>
  </r>
  <r>
    <x v="7"/>
    <x v="13"/>
    <s v="Alton"/>
    <n v="16"/>
  </r>
  <r>
    <x v="7"/>
    <x v="13"/>
    <s v="Aurora"/>
    <n v="72"/>
  </r>
  <r>
    <x v="7"/>
    <x v="13"/>
    <s v="Bloomington"/>
    <n v="21"/>
  </r>
  <r>
    <x v="7"/>
    <x v="13"/>
    <s v="Cairo"/>
    <n v="9.5"/>
  </r>
  <r>
    <x v="7"/>
    <x v="13"/>
    <s v="Centralia"/>
    <n v="3"/>
  </r>
  <r>
    <x v="7"/>
    <x v="13"/>
    <s v="Champaign"/>
    <n v="11"/>
  </r>
  <r>
    <x v="7"/>
    <x v="13"/>
    <s v="Champaign"/>
    <n v="53"/>
  </r>
  <r>
    <x v="7"/>
    <x v="13"/>
    <s v="Chicago"/>
    <n v="486.32"/>
  </r>
  <r>
    <x v="7"/>
    <x v="13"/>
    <s v="Chicago"/>
    <n v="230"/>
  </r>
  <r>
    <x v="7"/>
    <x v="13"/>
    <s v="Chicago"/>
    <n v="218.71"/>
  </r>
  <r>
    <x v="7"/>
    <x v="13"/>
    <s v="Chicago"/>
    <n v="48"/>
  </r>
  <r>
    <x v="7"/>
    <x v="13"/>
    <s v="Chicago"/>
    <n v="35"/>
  </r>
  <r>
    <x v="7"/>
    <x v="13"/>
    <s v="Chicago"/>
    <n v="30"/>
  </r>
  <r>
    <x v="7"/>
    <x v="13"/>
    <s v="Chicago"/>
    <n v="37.5"/>
  </r>
  <r>
    <x v="7"/>
    <x v="13"/>
    <s v="Chicago"/>
    <n v="33.5"/>
  </r>
  <r>
    <x v="7"/>
    <x v="13"/>
    <s v="Chicago"/>
    <n v="5"/>
  </r>
  <r>
    <x v="7"/>
    <x v="13"/>
    <s v="Chicago"/>
    <n v="60"/>
  </r>
  <r>
    <x v="7"/>
    <x v="13"/>
    <s v="Chicago"/>
    <n v="18.62"/>
  </r>
  <r>
    <x v="7"/>
    <x v="13"/>
    <s v="Chicago"/>
    <n v="15"/>
  </r>
  <r>
    <x v="7"/>
    <x v="13"/>
    <s v="Chicago"/>
    <n v="37.6"/>
  </r>
  <r>
    <x v="7"/>
    <x v="13"/>
    <s v="Chicago"/>
    <n v="25.45"/>
  </r>
  <r>
    <x v="7"/>
    <x v="13"/>
    <s v="Chicago"/>
    <n v="83"/>
  </r>
  <r>
    <x v="7"/>
    <x v="13"/>
    <s v="Danville"/>
    <n v="14"/>
  </r>
  <r>
    <x v="7"/>
    <x v="13"/>
    <s v="Decatur"/>
    <n v="13.5"/>
  </r>
  <r>
    <x v="7"/>
    <x v="13"/>
    <s v="DeKalb"/>
    <n v="8"/>
  </r>
  <r>
    <x v="7"/>
    <x v="13"/>
    <s v="East St. Louis"/>
    <n v="4"/>
  </r>
  <r>
    <x v="7"/>
    <x v="13"/>
    <s v="Freeport"/>
    <n v="8"/>
  </r>
  <r>
    <x v="7"/>
    <x v="13"/>
    <s v="Galesburg"/>
    <n v="20"/>
  </r>
  <r>
    <x v="7"/>
    <x v="13"/>
    <s v="Galesburg"/>
    <n v="12.5"/>
  </r>
  <r>
    <x v="7"/>
    <x v="13"/>
    <s v="Galesburg"/>
    <n v="42"/>
  </r>
  <r>
    <x v="7"/>
    <x v="13"/>
    <s v="Galesburg"/>
    <n v="70"/>
  </r>
  <r>
    <x v="7"/>
    <x v="13"/>
    <s v="Jacksonville"/>
    <n v="5"/>
  </r>
  <r>
    <x v="7"/>
    <x v="13"/>
    <s v="Joliet"/>
    <n v="40"/>
  </r>
  <r>
    <x v="7"/>
    <x v="13"/>
    <s v="Joliet"/>
    <n v="39"/>
  </r>
  <r>
    <x v="7"/>
    <x v="13"/>
    <s v="Kankakee"/>
    <n v="9"/>
  </r>
  <r>
    <x v="7"/>
    <x v="13"/>
    <s v="Kankakee"/>
    <n v="4.2"/>
  </r>
  <r>
    <x v="7"/>
    <x v="13"/>
    <s v="La Salle"/>
    <n v="36.6"/>
  </r>
  <r>
    <x v="7"/>
    <x v="13"/>
    <s v="Lincoln"/>
    <n v="8"/>
  </r>
  <r>
    <x v="7"/>
    <x v="13"/>
    <s v="Macomb"/>
    <n v="95"/>
  </r>
  <r>
    <x v="7"/>
    <x v="13"/>
    <s v="Marion"/>
    <n v="17"/>
  </r>
  <r>
    <x v="7"/>
    <x v="13"/>
    <s v="Mechanicsburg"/>
    <n v="3.5"/>
  </r>
  <r>
    <x v="7"/>
    <x v="13"/>
    <s v="Moline"/>
    <n v="7"/>
  </r>
  <r>
    <x v="7"/>
    <x v="13"/>
    <s v="Mount Vernon"/>
    <n v="91"/>
  </r>
  <r>
    <x v="7"/>
    <x v="13"/>
    <s v="Ottawa"/>
    <n v="8"/>
  </r>
  <r>
    <x v="7"/>
    <x v="13"/>
    <s v="Paris"/>
    <n v="19"/>
  </r>
  <r>
    <x v="7"/>
    <x v="13"/>
    <s v="Peoria"/>
    <n v="61"/>
  </r>
  <r>
    <x v="7"/>
    <x v="13"/>
    <s v="Peoria"/>
    <n v="8"/>
  </r>
  <r>
    <x v="7"/>
    <x v="13"/>
    <s v="Peoria"/>
    <n v="35"/>
  </r>
  <r>
    <x v="7"/>
    <x v="13"/>
    <s v="Quincy"/>
    <n v="17"/>
  </r>
  <r>
    <x v="7"/>
    <x v="13"/>
    <s v="Rockford"/>
    <n v="36"/>
  </r>
  <r>
    <x v="7"/>
    <x v="13"/>
    <s v="Rockford"/>
    <n v="28"/>
  </r>
  <r>
    <x v="7"/>
    <x v="13"/>
    <s v="Sterling"/>
    <n v="18"/>
  </r>
  <r>
    <x v="7"/>
    <x v="13"/>
    <s v="Springfield"/>
    <n v="24"/>
  </r>
  <r>
    <x v="7"/>
    <x v="13"/>
    <s v="Streator"/>
    <n v="6.5"/>
  </r>
  <r>
    <x v="7"/>
    <x v="13"/>
    <s v="Venice"/>
    <n v="14.5"/>
  </r>
  <r>
    <x v="7"/>
    <x v="14"/>
    <s v="Anderson"/>
    <n v="230"/>
  </r>
  <r>
    <x v="7"/>
    <x v="14"/>
    <s v="Brownstown"/>
    <n v="2"/>
  </r>
  <r>
    <x v="7"/>
    <x v="14"/>
    <s v="Columbus"/>
    <n v="7"/>
  </r>
  <r>
    <x v="7"/>
    <x v="14"/>
    <s v="Evansville"/>
    <n v="30.44"/>
  </r>
  <r>
    <x v="7"/>
    <x v="14"/>
    <s v="Fort Wayne"/>
    <n v="46"/>
  </r>
  <r>
    <x v="7"/>
    <x v="14"/>
    <s v="Fort Wayne"/>
    <n v="46"/>
  </r>
  <r>
    <x v="7"/>
    <x v="14"/>
    <s v="Hammond"/>
    <n v="25.5"/>
  </r>
  <r>
    <x v="7"/>
    <x v="14"/>
    <s v="Indianapolis"/>
    <n v="125"/>
  </r>
  <r>
    <x v="7"/>
    <x v="14"/>
    <s v="Indianapolis"/>
    <n v="63"/>
  </r>
  <r>
    <x v="7"/>
    <x v="14"/>
    <s v="Indianapolis"/>
    <n v="7.5"/>
  </r>
  <r>
    <x v="7"/>
    <x v="14"/>
    <s v="Indianapolis"/>
    <n v="31.5"/>
  </r>
  <r>
    <x v="7"/>
    <x v="14"/>
    <s v="Indianapolis"/>
    <n v="40"/>
  </r>
  <r>
    <x v="7"/>
    <x v="14"/>
    <s v="Indianapolis"/>
    <n v="90"/>
  </r>
  <r>
    <x v="7"/>
    <x v="14"/>
    <s v="Indianapolis"/>
    <n v="14"/>
  </r>
  <r>
    <x v="7"/>
    <x v="14"/>
    <s v="Jeffersonville"/>
    <n v="5"/>
  </r>
  <r>
    <x v="7"/>
    <x v="14"/>
    <s v="Kokomo"/>
    <n v="30"/>
  </r>
  <r>
    <x v="7"/>
    <x v="14"/>
    <s v="Kokomo"/>
    <n v="10.75"/>
  </r>
  <r>
    <x v="7"/>
    <x v="14"/>
    <s v="Lafayette"/>
    <n v="17.5"/>
  </r>
  <r>
    <x v="7"/>
    <x v="14"/>
    <s v="La Porte"/>
    <n v="14"/>
  </r>
  <r>
    <x v="7"/>
    <x v="14"/>
    <s v="Logansport"/>
    <n v="5.5"/>
  </r>
  <r>
    <x v="7"/>
    <x v="14"/>
    <s v="Madison"/>
    <n v="4"/>
  </r>
  <r>
    <x v="7"/>
    <x v="14"/>
    <s v="Marion"/>
    <n v="20"/>
  </r>
  <r>
    <x v="7"/>
    <x v="14"/>
    <s v="Marion"/>
    <n v="5.25"/>
  </r>
  <r>
    <x v="7"/>
    <x v="14"/>
    <s v="Michigan City"/>
    <n v="2"/>
  </r>
  <r>
    <x v="7"/>
    <x v="14"/>
    <s v="Muncie"/>
    <n v="46.3"/>
  </r>
  <r>
    <x v="7"/>
    <x v="14"/>
    <s v="New Albany"/>
    <n v="20"/>
  </r>
  <r>
    <x v="7"/>
    <x v="14"/>
    <s v="New Albany"/>
    <n v="2"/>
  </r>
  <r>
    <x v="7"/>
    <x v="14"/>
    <s v="Princeton"/>
    <n v="28.25"/>
  </r>
  <r>
    <x v="7"/>
    <x v="14"/>
    <s v="Richmond"/>
    <n v="11"/>
  </r>
  <r>
    <x v="7"/>
    <x v="14"/>
    <s v="Richmond"/>
    <n v="33"/>
  </r>
  <r>
    <x v="7"/>
    <x v="14"/>
    <s v="Richmond"/>
    <n v="50"/>
  </r>
  <r>
    <x v="7"/>
    <x v="14"/>
    <s v="Shelbyville"/>
    <n v="26"/>
  </r>
  <r>
    <x v="7"/>
    <x v="14"/>
    <s v="South Bend"/>
    <n v="50"/>
  </r>
  <r>
    <x v="7"/>
    <x v="14"/>
    <s v="South Bend"/>
    <n v="11"/>
  </r>
  <r>
    <x v="7"/>
    <x v="14"/>
    <s v="Terre Haute"/>
    <n v="15.75"/>
  </r>
  <r>
    <x v="7"/>
    <x v="14"/>
    <s v="Terre Haute"/>
    <n v="54.19"/>
  </r>
  <r>
    <x v="7"/>
    <x v="14"/>
    <s v="Vincennes"/>
    <n v="8"/>
  </r>
  <r>
    <x v="7"/>
    <x v="14"/>
    <s v="Wabash"/>
    <n v="18.5"/>
  </r>
  <r>
    <x v="7"/>
    <x v="14"/>
    <s v="Wabash"/>
    <n v="40"/>
  </r>
  <r>
    <x v="7"/>
    <x v="14"/>
    <s v="Washington"/>
    <n v="5"/>
  </r>
  <r>
    <x v="7"/>
    <x v="14"/>
    <s v="Winona"/>
    <n v="5"/>
  </r>
  <r>
    <x v="7"/>
    <x v="15"/>
    <s v="Boone"/>
    <n v="12"/>
  </r>
  <r>
    <x v="7"/>
    <x v="15"/>
    <s v="Boone"/>
    <n v="5"/>
  </r>
  <r>
    <x v="7"/>
    <x v="15"/>
    <s v="Burlington"/>
    <n v="20.5"/>
  </r>
  <r>
    <x v="7"/>
    <x v="15"/>
    <s v="Cedar Rapids"/>
    <n v="14"/>
  </r>
  <r>
    <x v="7"/>
    <x v="15"/>
    <s v="Centerville"/>
    <n v="2"/>
  </r>
  <r>
    <x v="7"/>
    <x v="15"/>
    <s v="Clinton"/>
    <n v="12"/>
  </r>
  <r>
    <x v="7"/>
    <x v="15"/>
    <s v="Council Bluffs"/>
    <n v="31.97"/>
  </r>
  <r>
    <x v="7"/>
    <x v="15"/>
    <s v="Davenport"/>
    <n v="55"/>
  </r>
  <r>
    <x v="7"/>
    <x v="15"/>
    <s v="Des Moines"/>
    <n v="75"/>
  </r>
  <r>
    <x v="7"/>
    <x v="15"/>
    <s v="Des Moines"/>
    <n v="35"/>
  </r>
  <r>
    <x v="7"/>
    <x v="15"/>
    <s v="Dubuque"/>
    <n v="25"/>
  </r>
  <r>
    <x v="7"/>
    <x v="15"/>
    <s v="Fort Dodge"/>
    <n v="4"/>
  </r>
  <r>
    <x v="7"/>
    <x v="15"/>
    <s v="Fort Madison"/>
    <n v="4"/>
  </r>
  <r>
    <x v="7"/>
    <x v="15"/>
    <s v="Independence"/>
    <n v="3.5"/>
  </r>
  <r>
    <x v="7"/>
    <x v="15"/>
    <s v="Keokuk"/>
    <n v="8"/>
  </r>
  <r>
    <x v="7"/>
    <x v="15"/>
    <s v="Marshalltown"/>
    <n v="3.5"/>
  </r>
  <r>
    <x v="7"/>
    <x v="15"/>
    <s v="Mason City"/>
    <n v="17.600000000000001"/>
  </r>
  <r>
    <x v="7"/>
    <x v="15"/>
    <s v="Muscatine"/>
    <n v="9"/>
  </r>
  <r>
    <x v="7"/>
    <x v="15"/>
    <s v="Oskaloosa"/>
    <n v="4"/>
  </r>
  <r>
    <x v="7"/>
    <x v="15"/>
    <s v="Ottumwa"/>
    <n v="10"/>
  </r>
  <r>
    <x v="7"/>
    <x v="15"/>
    <s v="Red Oak"/>
    <n v="1.5"/>
  </r>
  <r>
    <x v="7"/>
    <x v="15"/>
    <s v="Sioux City"/>
    <n v="43.5"/>
  </r>
  <r>
    <x v="7"/>
    <x v="15"/>
    <s v="Toledo"/>
    <n v="3"/>
  </r>
  <r>
    <x v="7"/>
    <x v="15"/>
    <s v="Waterloo"/>
    <n v="40"/>
  </r>
  <r>
    <x v="7"/>
    <x v="16"/>
    <s v="Atchison"/>
    <n v="12"/>
  </r>
  <r>
    <x v="7"/>
    <x v="16"/>
    <s v="Cottonwood Falls"/>
    <n v="2"/>
  </r>
  <r>
    <x v="7"/>
    <x v="16"/>
    <s v="Fort Scott"/>
    <n v="10"/>
  </r>
  <r>
    <x v="7"/>
    <x v="16"/>
    <s v="Hutchinson"/>
    <n v="7"/>
  </r>
  <r>
    <x v="7"/>
    <x v="16"/>
    <s v="Iola"/>
    <n v="9"/>
  </r>
  <r>
    <x v="7"/>
    <x v="16"/>
    <s v="Strong City"/>
    <n v="2"/>
  </r>
  <r>
    <x v="7"/>
    <x v="16"/>
    <s v="Junction City"/>
    <n v="4.75"/>
  </r>
  <r>
    <x v="7"/>
    <x v="16"/>
    <s v="Pittsburg"/>
    <n v="14"/>
  </r>
  <r>
    <x v="7"/>
    <x v="16"/>
    <s v="Topeka"/>
    <n v="34"/>
  </r>
  <r>
    <x v="7"/>
    <x v="16"/>
    <s v="Wichita"/>
    <n v="22.43"/>
  </r>
  <r>
    <x v="7"/>
    <x v="16"/>
    <s v="Winfield"/>
    <n v="6"/>
  </r>
  <r>
    <x v="7"/>
    <x v="17"/>
    <s v="Bowling Green"/>
    <n v="7.5"/>
  </r>
  <r>
    <x v="7"/>
    <x v="17"/>
    <s v="Frankfort"/>
    <n v="7.25"/>
  </r>
  <r>
    <x v="7"/>
    <x v="17"/>
    <s v="Henderson"/>
    <n v="6"/>
  </r>
  <r>
    <x v="7"/>
    <x v="17"/>
    <s v="Lexington"/>
    <n v="15"/>
  </r>
  <r>
    <x v="7"/>
    <x v="17"/>
    <s v="Lexington"/>
    <n v="13"/>
  </r>
  <r>
    <x v="7"/>
    <x v="17"/>
    <s v="Louisville"/>
    <n v="150"/>
  </r>
  <r>
    <x v="7"/>
    <x v="17"/>
    <s v="Louisville"/>
    <n v="6.5"/>
  </r>
  <r>
    <x v="7"/>
    <x v="17"/>
    <s v="Louisville"/>
    <n v="16"/>
  </r>
  <r>
    <x v="7"/>
    <x v="17"/>
    <s v="Maysville"/>
    <n v="4.2"/>
  </r>
  <r>
    <x v="7"/>
    <x v="17"/>
    <s v="Owensboro"/>
    <n v="10"/>
  </r>
  <r>
    <x v="7"/>
    <x v="17"/>
    <s v="Paducah"/>
    <n v="15"/>
  </r>
  <r>
    <x v="7"/>
    <x v="18"/>
    <s v="Baton Rouge"/>
    <n v="4"/>
  </r>
  <r>
    <x v="7"/>
    <x v="18"/>
    <s v="Lake Charles"/>
    <n v="5"/>
  </r>
  <r>
    <x v="7"/>
    <x v="18"/>
    <s v="New Orleans"/>
    <n v="198"/>
  </r>
  <r>
    <x v="7"/>
    <x v="18"/>
    <s v="New Orleans"/>
    <n v="3.75"/>
  </r>
  <r>
    <x v="7"/>
    <x v="18"/>
    <s v="Shreveport"/>
    <n v="9.75"/>
  </r>
  <r>
    <x v="7"/>
    <x v="18"/>
    <s v="Shreveport"/>
    <n v="1.25"/>
  </r>
  <r>
    <x v="7"/>
    <x v="50"/>
    <s v="Winnipeg"/>
    <n v="18"/>
  </r>
  <r>
    <x v="7"/>
    <x v="19"/>
    <s v="Amesbury"/>
    <n v="4"/>
  </r>
  <r>
    <x v="7"/>
    <x v="19"/>
    <s v="Amherst"/>
    <n v="18.32"/>
  </r>
  <r>
    <x v="7"/>
    <x v="19"/>
    <s v="Athol"/>
    <n v="7.32"/>
  </r>
  <r>
    <x v="7"/>
    <x v="19"/>
    <s v="Boston"/>
    <n v="437.49900000000002"/>
  </r>
  <r>
    <x v="7"/>
    <x v="19"/>
    <s v="Boston"/>
    <n v="821"/>
  </r>
  <r>
    <x v="7"/>
    <x v="19"/>
    <s v="Boston"/>
    <n v="487.9"/>
  </r>
  <r>
    <x v="7"/>
    <x v="19"/>
    <s v="Boston"/>
    <n v="15.75"/>
  </r>
  <r>
    <x v="7"/>
    <x v="19"/>
    <s v="Boston"/>
    <n v="32.33"/>
  </r>
  <r>
    <x v="7"/>
    <x v="19"/>
    <s v="Boston"/>
    <n v="9.89"/>
  </r>
  <r>
    <x v="7"/>
    <x v="19"/>
    <s v="Boston"/>
    <n v="17.899999999999999"/>
  </r>
  <r>
    <x v="7"/>
    <x v="19"/>
    <s v="Boston"/>
    <n v="70"/>
  </r>
  <r>
    <x v="7"/>
    <x v="19"/>
    <s v="Boston"/>
    <n v="7.7"/>
  </r>
  <r>
    <x v="7"/>
    <x v="19"/>
    <s v="Boston"/>
    <n v="3.04"/>
  </r>
  <r>
    <x v="7"/>
    <x v="19"/>
    <s v="Brockton"/>
    <n v="363.09500000000003"/>
  </r>
  <r>
    <x v="7"/>
    <x v="19"/>
    <s v="Brockton"/>
    <n v="23.8"/>
  </r>
  <r>
    <x v="7"/>
    <x v="19"/>
    <s v="Brookfield"/>
    <n v="20.100000000000001"/>
  </r>
  <r>
    <x v="7"/>
    <x v="19"/>
    <s v="Conway"/>
    <n v="6.43"/>
  </r>
  <r>
    <x v="7"/>
    <x v="19"/>
    <s v="Cottage City"/>
    <n v="5.47"/>
  </r>
  <r>
    <x v="7"/>
    <x v="19"/>
    <s v="Danvers"/>
    <n v="20.75"/>
  </r>
  <r>
    <x v="7"/>
    <x v="19"/>
    <s v="Dedham"/>
    <n v="9.4499999999999993"/>
  </r>
  <r>
    <x v="7"/>
    <x v="19"/>
    <s v="Fitchburg"/>
    <n v="32.11"/>
  </r>
  <r>
    <x v="7"/>
    <x v="19"/>
    <s v="Gardner"/>
    <n v="16.100000000000001"/>
  </r>
  <r>
    <x v="7"/>
    <x v="19"/>
    <s v="Georgetown"/>
    <n v="6.5"/>
  </r>
  <r>
    <x v="7"/>
    <x v="19"/>
    <s v="Georgetown"/>
    <n v="18.78"/>
  </r>
  <r>
    <x v="7"/>
    <x v="19"/>
    <s v="Gloucester"/>
    <n v="17.68"/>
  </r>
  <r>
    <x v="7"/>
    <x v="19"/>
    <s v="Greenfield"/>
    <n v="9.43"/>
  </r>
  <r>
    <x v="7"/>
    <x v="19"/>
    <s v="Greenfield"/>
    <n v="14.6"/>
  </r>
  <r>
    <x v="7"/>
    <x v="19"/>
    <s v="Haverhill"/>
    <n v="29.5"/>
  </r>
  <r>
    <x v="7"/>
    <x v="19"/>
    <s v="Haverhill"/>
    <n v="8.24"/>
  </r>
  <r>
    <x v="7"/>
    <x v="19"/>
    <s v="Haverhill"/>
    <n v="2"/>
  </r>
  <r>
    <x v="7"/>
    <x v="19"/>
    <s v="Holyoke"/>
    <n v="46.02"/>
  </r>
  <r>
    <x v="7"/>
    <x v="19"/>
    <s v="Holyoke"/>
    <n v="1"/>
  </r>
  <r>
    <x v="7"/>
    <x v="19"/>
    <s v="Holyoke"/>
    <n v="4.57"/>
  </r>
  <r>
    <x v="7"/>
    <x v="19"/>
    <s v="Hopkinton"/>
    <n v="6.42"/>
  </r>
  <r>
    <x v="7"/>
    <x v="19"/>
    <s v="Lawrence"/>
    <n v="19.899999999999999"/>
  </r>
  <r>
    <x v="7"/>
    <x v="19"/>
    <s v="Lawrence"/>
    <n v="13.2"/>
  </r>
  <r>
    <x v="7"/>
    <x v="19"/>
    <s v="Lowell"/>
    <n v="3.3"/>
  </r>
  <r>
    <x v="7"/>
    <x v="19"/>
    <s v="Lowell"/>
    <n v="1.1000000000000001"/>
  </r>
  <r>
    <x v="7"/>
    <x v="19"/>
    <s v="Martha's Vineyard"/>
    <n v="14.81"/>
  </r>
  <r>
    <x v="7"/>
    <x v="19"/>
    <s v="Middleboro"/>
    <n v="22.2"/>
  </r>
  <r>
    <x v="7"/>
    <x v="19"/>
    <s v="Milford"/>
    <n v="30.5"/>
  </r>
  <r>
    <x v="7"/>
    <x v="19"/>
    <s v="Milford"/>
    <n v="28.1"/>
  </r>
  <r>
    <x v="7"/>
    <x v="19"/>
    <s v="Milford"/>
    <n v="36"/>
  </r>
  <r>
    <x v="7"/>
    <x v="19"/>
    <s v="Nantasket"/>
    <n v="7"/>
  </r>
  <r>
    <x v="7"/>
    <x v="19"/>
    <s v="Natick"/>
    <n v="19.7"/>
  </r>
  <r>
    <x v="7"/>
    <x v="19"/>
    <s v="Natick"/>
    <n v="19.079999999999998"/>
  </r>
  <r>
    <x v="7"/>
    <x v="19"/>
    <s v="Natick"/>
    <n v="21.9"/>
  </r>
  <r>
    <x v="7"/>
    <x v="19"/>
    <s v="New Bedford"/>
    <n v="30.6"/>
  </r>
  <r>
    <x v="7"/>
    <x v="19"/>
    <s v="New Bedford"/>
    <n v="9.84"/>
  </r>
  <r>
    <x v="7"/>
    <x v="19"/>
    <s v="New Bedford"/>
    <n v="5.82"/>
  </r>
  <r>
    <x v="7"/>
    <x v="19"/>
    <s v="Newburyport"/>
    <n v="23.6"/>
  </r>
  <r>
    <x v="7"/>
    <x v="19"/>
    <s v="Newton"/>
    <n v="13.49"/>
  </r>
  <r>
    <x v="7"/>
    <x v="19"/>
    <s v="Newton"/>
    <n v="18.399999999999999"/>
  </r>
  <r>
    <x v="7"/>
    <x v="19"/>
    <s v="Newton"/>
    <n v="9.7799999999999994"/>
  </r>
  <r>
    <x v="7"/>
    <x v="19"/>
    <s v="Newton"/>
    <n v="4.5999999999999996"/>
  </r>
  <r>
    <x v="7"/>
    <x v="19"/>
    <s v="Newton"/>
    <n v="4.9000000000000004"/>
  </r>
  <r>
    <x v="7"/>
    <x v="19"/>
    <s v="Norfolk"/>
    <n v="21.05"/>
  </r>
  <r>
    <x v="7"/>
    <x v="19"/>
    <s v="North Adams"/>
    <n v="26.05"/>
  </r>
  <r>
    <x v="7"/>
    <x v="19"/>
    <s v="Northampton"/>
    <n v="26.3"/>
  </r>
  <r>
    <x v="7"/>
    <x v="19"/>
    <s v="Northampton"/>
    <n v="15.8"/>
  </r>
  <r>
    <x v="7"/>
    <x v="19"/>
    <s v="North Attleborough"/>
    <n v="21.63"/>
  </r>
  <r>
    <x v="7"/>
    <x v="19"/>
    <s v="Northbridge"/>
    <n v="0.66"/>
  </r>
  <r>
    <x v="7"/>
    <x v="19"/>
    <s v="Norton"/>
    <n v="30.23"/>
  </r>
  <r>
    <x v="7"/>
    <x v="19"/>
    <s v="Norwood"/>
    <n v="6.23"/>
  </r>
  <r>
    <x v="7"/>
    <x v="19"/>
    <s v="Palmer"/>
    <n v="30.55"/>
  </r>
  <r>
    <x v="7"/>
    <x v="19"/>
    <s v="Pittsfield"/>
    <n v="25.33"/>
  </r>
  <r>
    <x v="7"/>
    <x v="19"/>
    <s v="Plymouth"/>
    <n v="6.4"/>
  </r>
  <r>
    <x v="7"/>
    <x v="19"/>
    <s v="Randolph"/>
    <n v="10.57"/>
  </r>
  <r>
    <x v="7"/>
    <x v="19"/>
    <s v="Reading"/>
    <n v="7.2"/>
  </r>
  <r>
    <x v="7"/>
    <x v="19"/>
    <s v="Shelburne Falls"/>
    <n v="7"/>
  </r>
  <r>
    <x v="7"/>
    <x v="19"/>
    <s v="Southbridge"/>
    <n v="8.1300000000000008"/>
  </r>
  <r>
    <x v="7"/>
    <x v="19"/>
    <s v="Southbridge"/>
    <n v="20.66"/>
  </r>
  <r>
    <x v="7"/>
    <x v="19"/>
    <s v="Springfield"/>
    <n v="93.75"/>
  </r>
  <r>
    <x v="7"/>
    <x v="19"/>
    <s v="Swansea Centre"/>
    <n v="12.5"/>
  </r>
  <r>
    <x v="7"/>
    <x v="19"/>
    <s v="Taunton"/>
    <n v="11.4"/>
  </r>
  <r>
    <x v="7"/>
    <x v="19"/>
    <s v="Templeton"/>
    <n v="17.899999999999999"/>
  </r>
  <r>
    <x v="7"/>
    <x v="19"/>
    <s v="Uxbridge"/>
    <n v="7"/>
  </r>
  <r>
    <x v="7"/>
    <x v="19"/>
    <s v="Waltham"/>
    <n v="6.4"/>
  </r>
  <r>
    <x v="7"/>
    <x v="19"/>
    <s v="Ware"/>
    <n v="12.12"/>
  </r>
  <r>
    <x v="7"/>
    <x v="19"/>
    <s v="Webster"/>
    <n v="6.09"/>
  </r>
  <r>
    <x v="7"/>
    <x v="19"/>
    <s v="Westborough"/>
    <n v="13.9"/>
  </r>
  <r>
    <x v="7"/>
    <x v="19"/>
    <s v="Westfield"/>
    <n v="16.93"/>
  </r>
  <r>
    <x v="7"/>
    <x v="19"/>
    <s v="Westwood"/>
    <n v="11.25"/>
  </r>
  <r>
    <x v="7"/>
    <x v="19"/>
    <s v="Worcester"/>
    <n v="133.47999999999999"/>
  </r>
  <r>
    <x v="7"/>
    <x v="19"/>
    <s v="Worcester"/>
    <n v="16.399999999999999"/>
  </r>
  <r>
    <x v="7"/>
    <x v="19"/>
    <s v="Worcester"/>
    <n v="15.5"/>
  </r>
  <r>
    <x v="7"/>
    <x v="20"/>
    <s v="Baltimore"/>
    <n v="379"/>
  </r>
  <r>
    <x v="7"/>
    <x v="20"/>
    <s v="Bel Air"/>
    <n v="19"/>
  </r>
  <r>
    <x v="7"/>
    <x v="20"/>
    <s v="Cumberland"/>
    <n v="6.5"/>
  </r>
  <r>
    <x v="7"/>
    <x v="20"/>
    <s v="Cumberland"/>
    <n v="17.5"/>
  </r>
  <r>
    <x v="7"/>
    <x v="20"/>
    <s v="Cumberland"/>
    <n v="8"/>
  </r>
  <r>
    <x v="7"/>
    <x v="20"/>
    <s v="Frederick City"/>
    <n v="9.3000000000000007"/>
  </r>
  <r>
    <x v="7"/>
    <x v="20"/>
    <s v="Frederick City"/>
    <n v="5"/>
  </r>
  <r>
    <x v="7"/>
    <x v="20"/>
    <s v="Hagerstown"/>
    <n v="13.5"/>
  </r>
  <r>
    <x v="7"/>
    <x v="20"/>
    <s v="Hagerstown"/>
    <n v="11.2"/>
  </r>
  <r>
    <x v="7"/>
    <x v="21"/>
    <s v="Augusta"/>
    <n v="27.67"/>
  </r>
  <r>
    <x v="7"/>
    <x v="21"/>
    <s v="Bangor"/>
    <n v="13.3"/>
  </r>
  <r>
    <x v="7"/>
    <x v="21"/>
    <s v="Bangor"/>
    <n v="16.7"/>
  </r>
  <r>
    <x v="7"/>
    <x v="21"/>
    <s v="Bangor"/>
    <n v="6.13"/>
  </r>
  <r>
    <x v="7"/>
    <x v="21"/>
    <s v="Bangor"/>
    <n v="28"/>
  </r>
  <r>
    <x v="7"/>
    <x v="21"/>
    <s v="Biddeford"/>
    <n v="8.25"/>
  </r>
  <r>
    <x v="7"/>
    <x v="21"/>
    <s v="Brunswick"/>
    <n v="16"/>
  </r>
  <r>
    <x v="7"/>
    <x v="21"/>
    <s v="Calais"/>
    <n v="7"/>
  </r>
  <r>
    <x v="7"/>
    <x v="21"/>
    <s v="Fairfield"/>
    <n v="3"/>
  </r>
  <r>
    <x v="7"/>
    <x v="21"/>
    <s v="Kennebunkport"/>
    <n v="4.37"/>
  </r>
  <r>
    <x v="7"/>
    <x v="21"/>
    <s v="Fryeburg"/>
    <n v="1.6"/>
  </r>
  <r>
    <x v="7"/>
    <x v="21"/>
    <s v="Lewiston"/>
    <n v="59.2"/>
  </r>
  <r>
    <x v="7"/>
    <x v="21"/>
    <s v="Norway"/>
    <n v="2.14"/>
  </r>
  <r>
    <x v="7"/>
    <x v="21"/>
    <s v="Portland"/>
    <n v="93.75"/>
  </r>
  <r>
    <x v="7"/>
    <x v="21"/>
    <s v="Rockland"/>
    <n v="21.85"/>
  </r>
  <r>
    <x v="7"/>
    <x v="21"/>
    <s v="Sanford"/>
    <n v="3.47"/>
  </r>
  <r>
    <x v="7"/>
    <x v="21"/>
    <s v="Sanford"/>
    <n v="22.12"/>
  </r>
  <r>
    <x v="7"/>
    <x v="21"/>
    <s v="Skowhegan"/>
    <n v="5.85"/>
  </r>
  <r>
    <x v="7"/>
    <x v="21"/>
    <s v="Skowhegan"/>
    <n v="12.68"/>
  </r>
  <r>
    <x v="7"/>
    <x v="21"/>
    <s v="Waterville"/>
    <n v="5"/>
  </r>
  <r>
    <x v="7"/>
    <x v="22"/>
    <s v="Adrian"/>
    <n v="4"/>
  </r>
  <r>
    <x v="7"/>
    <x v="22"/>
    <s v="Benton Harbor"/>
    <n v="80"/>
  </r>
  <r>
    <x v="7"/>
    <x v="22"/>
    <s v="Detroit"/>
    <n v="384.9"/>
  </r>
  <r>
    <x v="7"/>
    <x v="22"/>
    <s v="Detroit"/>
    <n v="100"/>
  </r>
  <r>
    <x v="7"/>
    <x v="22"/>
    <s v="Detroit"/>
    <n v="123.9"/>
  </r>
  <r>
    <x v="7"/>
    <x v="22"/>
    <s v="Detroit"/>
    <n v="15"/>
  </r>
  <r>
    <x v="7"/>
    <x v="22"/>
    <s v="Escanaba"/>
    <n v="7.5"/>
  </r>
  <r>
    <x v="7"/>
    <x v="22"/>
    <s v="Grand Rapids"/>
    <n v="58.3"/>
  </r>
  <r>
    <x v="7"/>
    <x v="22"/>
    <s v="Grand Rapids"/>
    <n v="40"/>
  </r>
  <r>
    <x v="7"/>
    <x v="22"/>
    <s v="Grand Rapids"/>
    <n v="42"/>
  </r>
  <r>
    <x v="7"/>
    <x v="22"/>
    <s v="Hancock"/>
    <n v="26.16"/>
  </r>
  <r>
    <x v="7"/>
    <x v="22"/>
    <s v="Ironwood"/>
    <n v="7.5"/>
  </r>
  <r>
    <x v="7"/>
    <x v="22"/>
    <s v="Jackson"/>
    <n v="66"/>
  </r>
  <r>
    <x v="7"/>
    <x v="22"/>
    <s v="Jackson"/>
    <n v="46"/>
  </r>
  <r>
    <x v="7"/>
    <x v="22"/>
    <s v="Kalamazoo"/>
    <n v="50"/>
  </r>
  <r>
    <x v="7"/>
    <x v="22"/>
    <s v="Lansing"/>
    <n v="38"/>
  </r>
  <r>
    <x v="7"/>
    <x v="22"/>
    <s v="Manistee"/>
    <n v="14"/>
  </r>
  <r>
    <x v="7"/>
    <x v="22"/>
    <s v="Marquette"/>
    <n v="7"/>
  </r>
  <r>
    <x v="7"/>
    <x v="22"/>
    <s v="Menominee"/>
    <n v="15"/>
  </r>
  <r>
    <x v="7"/>
    <x v="22"/>
    <s v="Monroe"/>
    <n v="70"/>
  </r>
  <r>
    <x v="7"/>
    <x v="22"/>
    <s v="Muskegon"/>
    <n v="15"/>
  </r>
  <r>
    <x v="7"/>
    <x v="22"/>
    <s v="Negaunee"/>
    <n v="4.5"/>
  </r>
  <r>
    <x v="7"/>
    <x v="22"/>
    <s v="Port Huron"/>
    <n v="12"/>
  </r>
  <r>
    <x v="7"/>
    <x v="22"/>
    <s v="Saginaw"/>
    <n v="40"/>
  </r>
  <r>
    <x v="7"/>
    <x v="22"/>
    <s v="St. Joseph"/>
    <n v="10.5"/>
  </r>
  <r>
    <x v="7"/>
    <x v="22"/>
    <s v="Sault Ste. Marie"/>
    <n v="8"/>
  </r>
  <r>
    <x v="7"/>
    <x v="22"/>
    <s v="South Haven"/>
    <n v="13"/>
  </r>
  <r>
    <x v="7"/>
    <x v="22"/>
    <s v="Duluth"/>
    <n v="74.45"/>
  </r>
  <r>
    <x v="7"/>
    <x v="23"/>
    <s v="Duluth"/>
    <n v="3.5"/>
  </r>
  <r>
    <x v="7"/>
    <x v="23"/>
    <s v="Duluth"/>
    <n v="6"/>
  </r>
  <r>
    <x v="7"/>
    <x v="23"/>
    <s v="Minneapolis and St. Paul"/>
    <n v="252.61"/>
  </r>
  <r>
    <x v="7"/>
    <x v="23"/>
    <s v="Minneapolis and St. Paul"/>
    <n v="20.25"/>
  </r>
  <r>
    <x v="7"/>
    <x v="23"/>
    <s v="Minneapolis and St. Paul"/>
    <n v="6"/>
  </r>
  <r>
    <x v="7"/>
    <x v="23"/>
    <s v="Minneapolis and St. Paul"/>
    <n v="2.5"/>
  </r>
  <r>
    <x v="7"/>
    <x v="23"/>
    <s v="St. Cloud"/>
    <n v="7.33"/>
  </r>
  <r>
    <x v="7"/>
    <x v="23"/>
    <s v="Winona"/>
    <n v="5"/>
  </r>
  <r>
    <x v="7"/>
    <x v="24"/>
    <s v="Biloxi"/>
    <n v="7"/>
  </r>
  <r>
    <x v="7"/>
    <x v="24"/>
    <s v="Greenville"/>
    <n v="2"/>
  </r>
  <r>
    <x v="7"/>
    <x v="24"/>
    <s v="Jackson"/>
    <n v="5.2"/>
  </r>
  <r>
    <x v="7"/>
    <x v="24"/>
    <s v="Meridian"/>
    <n v="7.5"/>
  </r>
  <r>
    <x v="7"/>
    <x v="24"/>
    <s v="Natchez"/>
    <n v="7"/>
  </r>
  <r>
    <x v="7"/>
    <x v="24"/>
    <s v="Scranton"/>
    <n v="8"/>
  </r>
  <r>
    <x v="7"/>
    <x v="24"/>
    <s v="Vicksburg"/>
    <n v="18"/>
  </r>
  <r>
    <x v="7"/>
    <x v="25"/>
    <s v="Cape Girardeau"/>
    <n v="18"/>
  </r>
  <r>
    <x v="7"/>
    <x v="25"/>
    <s v="Carrollton"/>
    <n v="2"/>
  </r>
  <r>
    <x v="7"/>
    <x v="25"/>
    <s v="Clinton"/>
    <n v="3"/>
  </r>
  <r>
    <x v="7"/>
    <x v="25"/>
    <s v="Farmington"/>
    <n v="11"/>
  </r>
  <r>
    <x v="7"/>
    <x v="25"/>
    <s v="Hannibal"/>
    <n v="4.5"/>
  </r>
  <r>
    <x v="7"/>
    <x v="25"/>
    <s v="Kansas City"/>
    <n v="211.03"/>
  </r>
  <r>
    <x v="7"/>
    <x v="25"/>
    <s v="Kansas City"/>
    <n v="40"/>
  </r>
  <r>
    <x v="7"/>
    <x v="25"/>
    <s v="Kansas City"/>
    <n v="18"/>
  </r>
  <r>
    <x v="7"/>
    <x v="25"/>
    <s v="Nevada"/>
    <n v="7"/>
  </r>
  <r>
    <x v="7"/>
    <x v="25"/>
    <s v="St. Joseph"/>
    <n v="40"/>
  </r>
  <r>
    <x v="7"/>
    <x v="25"/>
    <s v="St. Louis"/>
    <n v="358.65"/>
  </r>
  <r>
    <x v="7"/>
    <x v="25"/>
    <s v="St. Louis"/>
    <n v="2"/>
  </r>
  <r>
    <x v="7"/>
    <x v="25"/>
    <s v="St. Louis"/>
    <n v="38.081000000000003"/>
  </r>
  <r>
    <x v="7"/>
    <x v="25"/>
    <s v="St. Louis"/>
    <n v="31.44"/>
  </r>
  <r>
    <x v="7"/>
    <x v="25"/>
    <s v="St. Louis"/>
    <n v="13.42"/>
  </r>
  <r>
    <x v="7"/>
    <x v="25"/>
    <s v="St. Louis"/>
    <n v="12.5"/>
  </r>
  <r>
    <x v="7"/>
    <x v="25"/>
    <s v="St. Louis"/>
    <n v="19.75"/>
  </r>
  <r>
    <x v="7"/>
    <x v="25"/>
    <s v="St. Louis"/>
    <n v="44"/>
  </r>
  <r>
    <x v="7"/>
    <x v="25"/>
    <s v="Sedalia"/>
    <n v="27"/>
  </r>
  <r>
    <x v="7"/>
    <x v="25"/>
    <s v="Springfield"/>
    <n v="15.8"/>
  </r>
  <r>
    <x v="7"/>
    <x v="25"/>
    <s v="Springfield"/>
    <n v="4.5"/>
  </r>
  <r>
    <x v="7"/>
    <x v="25"/>
    <s v="Webb City"/>
    <n v="47"/>
  </r>
  <r>
    <x v="7"/>
    <x v="26"/>
    <s v="Anaconda"/>
    <n v="5.76"/>
  </r>
  <r>
    <x v="7"/>
    <x v="26"/>
    <s v="Bozeman"/>
    <n v="2.5"/>
  </r>
  <r>
    <x v="7"/>
    <x v="26"/>
    <s v="Butte"/>
    <n v="25.5"/>
  </r>
  <r>
    <x v="7"/>
    <x v="26"/>
    <s v="Great Falls"/>
    <n v="10"/>
  </r>
  <r>
    <x v="7"/>
    <x v="26"/>
    <s v="Helena"/>
    <n v="17"/>
  </r>
  <r>
    <x v="7"/>
    <x v="49"/>
    <s v="St. John"/>
    <n v="12"/>
  </r>
  <r>
    <x v="7"/>
    <x v="27"/>
    <s v="Asheville"/>
    <n v="14.16"/>
  </r>
  <r>
    <x v="7"/>
    <x v="27"/>
    <s v="Asheville"/>
    <n v="8"/>
  </r>
  <r>
    <x v="7"/>
    <x v="27"/>
    <s v="Charlotte"/>
    <n v="10.3"/>
  </r>
  <r>
    <x v="7"/>
    <x v="27"/>
    <s v="Durham"/>
    <n v="6"/>
  </r>
  <r>
    <x v="7"/>
    <x v="27"/>
    <s v="Hendersonville"/>
    <n v="1.5"/>
  </r>
  <r>
    <x v="7"/>
    <x v="27"/>
    <s v="Raleigh"/>
    <n v="4.5"/>
  </r>
  <r>
    <x v="7"/>
    <x v="27"/>
    <s v=" Wilmington"/>
    <n v="16.7"/>
  </r>
  <r>
    <x v="7"/>
    <x v="27"/>
    <s v="Winston-Salem"/>
    <n v="9.3800000000000008"/>
  </r>
  <r>
    <x v="7"/>
    <x v="56"/>
    <s v="Bismark City"/>
    <n v="1.6"/>
  </r>
  <r>
    <x v="7"/>
    <x v="28"/>
    <s v="Berlin"/>
    <n v="4"/>
  </r>
  <r>
    <x v="7"/>
    <x v="28"/>
    <s v="Charlestown"/>
    <n v="2"/>
  </r>
  <r>
    <x v="7"/>
    <x v="28"/>
    <s v="Chester"/>
    <n v="8"/>
  </r>
  <r>
    <x v="7"/>
    <x v="28"/>
    <s v="Claremont"/>
    <n v="8"/>
  </r>
  <r>
    <x v="7"/>
    <x v="28"/>
    <s v="Concord"/>
    <n v="18.3"/>
  </r>
  <r>
    <x v="7"/>
    <x v="28"/>
    <s v="Concord"/>
    <n v="12.71"/>
  </r>
  <r>
    <x v="7"/>
    <x v="28"/>
    <s v="Dover"/>
    <n v="18.2"/>
  </r>
  <r>
    <x v="7"/>
    <x v="28"/>
    <s v="Exeter"/>
    <n v="20.170000000000002"/>
  </r>
  <r>
    <x v="7"/>
    <x v="28"/>
    <s v="Hudson"/>
    <n v="29.7"/>
  </r>
  <r>
    <x v="7"/>
    <x v="28"/>
    <s v="Keene"/>
    <n v="6.52"/>
  </r>
  <r>
    <x v="7"/>
    <x v="28"/>
    <s v="Laconia"/>
    <n v="8.8699999999999992"/>
  </r>
  <r>
    <x v="7"/>
    <x v="28"/>
    <s v="Manchester"/>
    <n v="36.1"/>
  </r>
  <r>
    <x v="7"/>
    <x v="28"/>
    <s v="Manchester"/>
    <n v="15.5"/>
  </r>
  <r>
    <x v="7"/>
    <x v="28"/>
    <s v="Plaistow"/>
    <n v="8.4700000000000006"/>
  </r>
  <r>
    <x v="7"/>
    <x v="28"/>
    <s v="Portsmouth"/>
    <n v="42"/>
  </r>
  <r>
    <x v="7"/>
    <x v="28"/>
    <s v="Portsmouth"/>
    <n v="19.29"/>
  </r>
  <r>
    <x v="7"/>
    <x v="28"/>
    <s v="Portsmouth"/>
    <n v="3"/>
  </r>
  <r>
    <x v="7"/>
    <x v="28"/>
    <s v="Portsmouth"/>
    <n v="12.2"/>
  </r>
  <r>
    <x v="7"/>
    <x v="28"/>
    <s v="Seabrook"/>
    <n v="5.8"/>
  </r>
  <r>
    <x v="7"/>
    <x v="29"/>
    <s v="Asbury Park"/>
    <n v="24.5"/>
  </r>
  <r>
    <x v="7"/>
    <x v="29"/>
    <s v="Asbury Park"/>
    <n v="2.13"/>
  </r>
  <r>
    <x v="7"/>
    <x v="29"/>
    <s v="Atlantic City"/>
    <n v="17"/>
  </r>
  <r>
    <x v="7"/>
    <x v="29"/>
    <s v="Atlantic City"/>
    <n v="17"/>
  </r>
  <r>
    <x v="7"/>
    <x v="29"/>
    <s v="Bridgeton"/>
    <n v="36"/>
  </r>
  <r>
    <x v="7"/>
    <x v="29"/>
    <s v="Brigantine Beach"/>
    <n v="9"/>
  </r>
  <r>
    <x v="7"/>
    <x v="29"/>
    <s v="Burlington"/>
    <n v="7.15"/>
  </r>
  <r>
    <x v="7"/>
    <x v="29"/>
    <s v="Burlington"/>
    <n v="6.6"/>
  </r>
  <r>
    <x v="7"/>
    <x v="29"/>
    <s v="Camden"/>
    <n v="53.56"/>
  </r>
  <r>
    <x v="7"/>
    <x v="29"/>
    <s v="Camden"/>
    <n v="24.78"/>
  </r>
  <r>
    <x v="7"/>
    <x v="29"/>
    <s v="Camden"/>
    <n v="31"/>
  </r>
  <r>
    <x v="7"/>
    <x v="29"/>
    <s v="Cape May"/>
    <n v="10.4"/>
  </r>
  <r>
    <x v="7"/>
    <x v="29"/>
    <s v="Cape May"/>
    <n v="2"/>
  </r>
  <r>
    <x v="7"/>
    <x v="29"/>
    <s v="Hackensack"/>
    <n v="20.9"/>
  </r>
  <r>
    <x v="7"/>
    <x v="29"/>
    <s v="Hoboken"/>
    <n v="154.69999999999999"/>
  </r>
  <r>
    <x v="7"/>
    <x v="29"/>
    <s v="Jersey City"/>
    <n v="499"/>
  </r>
  <r>
    <x v="7"/>
    <x v="29"/>
    <s v="Jersey City"/>
    <n v="247"/>
  </r>
  <r>
    <x v="7"/>
    <x v="29"/>
    <s v="Keyport"/>
    <n v="10"/>
  </r>
  <r>
    <x v="7"/>
    <x v="29"/>
    <s v="Long Branch"/>
    <n v="4.97"/>
  </r>
  <r>
    <x v="7"/>
    <x v="29"/>
    <s v="Millville"/>
    <n v="12.54"/>
  </r>
  <r>
    <x v="7"/>
    <x v="29"/>
    <s v="Moorestown"/>
    <n v="6.98"/>
  </r>
  <r>
    <x v="7"/>
    <x v="29"/>
    <s v="Morristown"/>
    <n v="20"/>
  </r>
  <r>
    <x v="7"/>
    <x v="29"/>
    <s v="Mount Holly"/>
    <n v="1.25"/>
  </r>
  <r>
    <x v="7"/>
    <x v="29"/>
    <s v="New Brunswick"/>
    <n v="70"/>
  </r>
  <r>
    <x v="7"/>
    <x v="29"/>
    <s v="Ocean City"/>
    <n v="7"/>
  </r>
  <r>
    <x v="7"/>
    <x v="29"/>
    <s v="Orange"/>
    <n v="15.1"/>
  </r>
  <r>
    <x v="7"/>
    <x v="29"/>
    <s v="Orange"/>
    <n v="1.5"/>
  </r>
  <r>
    <x v="7"/>
    <x v="29"/>
    <s v="Orange"/>
    <n v="15.1"/>
  </r>
  <r>
    <x v="7"/>
    <x v="29"/>
    <s v="Perth Amboy"/>
    <n v="8.5"/>
  </r>
  <r>
    <x v="7"/>
    <x v="29"/>
    <s v="Phillipsburg"/>
    <n v="5.24"/>
  </r>
  <r>
    <x v="7"/>
    <x v="29"/>
    <s v="Point Pleasant"/>
    <n v="3.125"/>
  </r>
  <r>
    <x v="7"/>
    <x v="29"/>
    <s v="Red Bank"/>
    <n v="10.199999999999999"/>
  </r>
  <r>
    <x v="7"/>
    <x v="29"/>
    <s v="Rutherford"/>
    <n v="6.9"/>
  </r>
  <r>
    <x v="7"/>
    <x v="29"/>
    <s v="Trenton"/>
    <n v="40"/>
  </r>
  <r>
    <x v="7"/>
    <x v="29"/>
    <s v="Trenton"/>
    <n v="7.3"/>
  </r>
  <r>
    <x v="7"/>
    <x v="29"/>
    <s v="Trenton"/>
    <n v="7"/>
  </r>
  <r>
    <x v="7"/>
    <x v="29"/>
    <s v="Trenton"/>
    <n v="11.03"/>
  </r>
  <r>
    <x v="7"/>
    <x v="29"/>
    <s v="Trenton"/>
    <n v="5.99"/>
  </r>
  <r>
    <x v="7"/>
    <x v="29"/>
    <s v="Trenton"/>
    <n v="22.64"/>
  </r>
  <r>
    <x v="7"/>
    <x v="55"/>
    <s v="Las Vegas"/>
    <n v="10.76"/>
  </r>
  <r>
    <x v="7"/>
    <x v="30"/>
    <s v="Halifax"/>
    <n v="13.15"/>
  </r>
  <r>
    <x v="7"/>
    <x v="30"/>
    <s v="Sydney"/>
    <n v="30.86"/>
  </r>
  <r>
    <x v="7"/>
    <x v="30"/>
    <s v="Yarmouth"/>
    <n v="2"/>
  </r>
  <r>
    <x v="7"/>
    <x v="31"/>
    <s v="Albany"/>
    <n v="66.8"/>
  </r>
  <r>
    <x v="7"/>
    <x v="31"/>
    <s v="Albany"/>
    <n v="2.57"/>
  </r>
  <r>
    <x v="7"/>
    <x v="31"/>
    <s v="Amsterdam"/>
    <n v="37.18"/>
  </r>
  <r>
    <x v="7"/>
    <x v="31"/>
    <s v="Babylon"/>
    <n v="1.57"/>
  </r>
  <r>
    <x v="7"/>
    <x v="31"/>
    <s v="Ballston Spa"/>
    <n v="15"/>
  </r>
  <r>
    <x v="7"/>
    <x v="31"/>
    <s v="Binghamton"/>
    <n v="43.75"/>
  </r>
  <r>
    <x v="7"/>
    <x v="31"/>
    <s v="Brooklyn"/>
    <n v="529.79999999999995"/>
  </r>
  <r>
    <x v="7"/>
    <x v="31"/>
    <s v="Brooklyn"/>
    <n v="1.27"/>
  </r>
  <r>
    <x v="7"/>
    <x v="31"/>
    <s v="Brooklyn"/>
    <n v="47.92"/>
  </r>
  <r>
    <x v="7"/>
    <x v="31"/>
    <s v="Brooklyn"/>
    <n v="132.88999999999999"/>
  </r>
  <r>
    <x v="7"/>
    <x v="31"/>
    <s v="Brooklyn"/>
    <n v="91.88"/>
  </r>
  <r>
    <x v="7"/>
    <x v="31"/>
    <s v="Brooklyn"/>
    <n v="14.25"/>
  </r>
  <r>
    <x v="7"/>
    <x v="31"/>
    <s v="Brooklyn"/>
    <n v="26.38"/>
  </r>
  <r>
    <x v="7"/>
    <x v="31"/>
    <s v="Brooklyn"/>
    <n v="21.92"/>
  </r>
  <r>
    <x v="7"/>
    <x v="31"/>
    <s v="Brooklyn"/>
    <n v="2.5"/>
  </r>
  <r>
    <x v="7"/>
    <x v="31"/>
    <s v="Brooklyn"/>
    <n v="25.1"/>
  </r>
  <r>
    <x v="7"/>
    <x v="31"/>
    <s v="Buffalo"/>
    <n v="6.4"/>
  </r>
  <r>
    <x v="7"/>
    <x v="31"/>
    <s v="Buffalo"/>
    <n v="330.49"/>
  </r>
  <r>
    <x v="7"/>
    <x v="31"/>
    <s v="Buffalo"/>
    <n v="15"/>
  </r>
  <r>
    <x v="7"/>
    <x v="31"/>
    <s v="Buffalo"/>
    <n v="14.71"/>
  </r>
  <r>
    <x v="7"/>
    <x v="31"/>
    <s v="Canandaigua"/>
    <n v="3"/>
  </r>
  <r>
    <x v="7"/>
    <x v="31"/>
    <s v="Canandaigua"/>
    <n v="7"/>
  </r>
  <r>
    <x v="7"/>
    <x v="31"/>
    <s v="Cattaraugus"/>
    <n v="28"/>
  </r>
  <r>
    <x v="7"/>
    <x v="31"/>
    <s v="City Island"/>
    <n v="1.5"/>
  </r>
  <r>
    <x v="7"/>
    <x v="31"/>
    <s v="City Island"/>
    <n v="2"/>
  </r>
  <r>
    <x v="7"/>
    <x v="31"/>
    <s v="Cohoes"/>
    <n v="6.73"/>
  </r>
  <r>
    <x v="7"/>
    <x v="31"/>
    <s v="Corning"/>
    <n v="5.9"/>
  </r>
  <r>
    <x v="7"/>
    <x v="31"/>
    <s v="Cortland"/>
    <n v="10.039999999999999"/>
  </r>
  <r>
    <x v="7"/>
    <x v="31"/>
    <s v="Dunkirk"/>
    <n v="3.25"/>
  </r>
  <r>
    <x v="7"/>
    <x v="31"/>
    <s v="Dunkirk"/>
    <n v="3.3"/>
  </r>
  <r>
    <x v="7"/>
    <x v="31"/>
    <s v="Elmira"/>
    <n v="14.2"/>
  </r>
  <r>
    <x v="7"/>
    <x v="31"/>
    <s v="Elmira"/>
    <n v="9.31"/>
  </r>
  <r>
    <x v="7"/>
    <x v="31"/>
    <s v="Elmira"/>
    <n v="16.41"/>
  </r>
  <r>
    <x v="7"/>
    <x v="31"/>
    <s v="Fishkill"/>
    <n v="2.86"/>
  </r>
  <r>
    <x v="7"/>
    <x v="31"/>
    <s v="Fishkill"/>
    <n v="4.37"/>
  </r>
  <r>
    <x v="7"/>
    <x v="31"/>
    <s v="Fredonia"/>
    <n v="3.7"/>
  </r>
  <r>
    <x v="7"/>
    <x v="31"/>
    <s v="Freeport"/>
    <n v="21.5"/>
  </r>
  <r>
    <x v="7"/>
    <x v="31"/>
    <s v="Fulton"/>
    <n v="1.04"/>
  </r>
  <r>
    <x v="7"/>
    <x v="31"/>
    <s v="Gardenville"/>
    <n v="4.66"/>
  </r>
  <r>
    <x v="7"/>
    <x v="31"/>
    <s v="Geneva"/>
    <n v="17.75"/>
  </r>
  <r>
    <x v="7"/>
    <x v="31"/>
    <s v="Glen Falls"/>
    <n v="129.43"/>
  </r>
  <r>
    <x v="7"/>
    <x v="31"/>
    <s v="Gloversville"/>
    <n v="118"/>
  </r>
  <r>
    <x v="7"/>
    <x v="31"/>
    <s v="Gloversville"/>
    <n v="4.6500000000000004"/>
  </r>
  <r>
    <x v="7"/>
    <x v="31"/>
    <s v="Hamburg"/>
    <n v="11.25"/>
  </r>
  <r>
    <x v="7"/>
    <x v="31"/>
    <s v="Honeoye Falls"/>
    <n v="5.26"/>
  </r>
  <r>
    <x v="7"/>
    <x v="31"/>
    <s v="Hoosick Falls"/>
    <n v="8"/>
  </r>
  <r>
    <x v="7"/>
    <x v="31"/>
    <s v="Hornellsville"/>
    <n v="5.0599999999999996"/>
  </r>
  <r>
    <x v="7"/>
    <x v="31"/>
    <s v="Hornellsville"/>
    <n v="4.33"/>
  </r>
  <r>
    <x v="7"/>
    <x v="31"/>
    <s v="Hudson"/>
    <n v="42.4"/>
  </r>
  <r>
    <x v="7"/>
    <x v="31"/>
    <s v="Huntington"/>
    <n v="3.2"/>
  </r>
  <r>
    <x v="7"/>
    <x v="31"/>
    <s v="Ithaca"/>
    <n v="7.68"/>
  </r>
  <r>
    <x v="7"/>
    <x v="31"/>
    <s v="Jamestown"/>
    <n v="20.8"/>
  </r>
  <r>
    <x v="7"/>
    <x v="31"/>
    <s v="Jamestown"/>
    <n v="19"/>
  </r>
  <r>
    <x v="7"/>
    <x v="31"/>
    <s v="Kingston"/>
    <n v="9.1999999999999993"/>
  </r>
  <r>
    <x v="7"/>
    <x v="31"/>
    <s v="Lewiston"/>
    <n v="8.6999999999999993"/>
  </r>
  <r>
    <x v="7"/>
    <x v="31"/>
    <s v="Long Island City"/>
    <n v="74.47"/>
  </r>
  <r>
    <x v="7"/>
    <x v="31"/>
    <s v="Long Island City"/>
    <n v="2.74"/>
  </r>
  <r>
    <x v="7"/>
    <x v="31"/>
    <s v="Middletown"/>
    <n v="12.84"/>
  </r>
  <r>
    <x v="7"/>
    <x v="31"/>
    <s v="Newburgh"/>
    <n v="16.5"/>
  </r>
  <r>
    <x v="7"/>
    <x v="31"/>
    <s v="New Paltz"/>
    <n v="9.27"/>
  </r>
  <r>
    <x v="7"/>
    <x v="31"/>
    <s v="New York"/>
    <n v="478.42599999999999"/>
  </r>
  <r>
    <x v="7"/>
    <x v="31"/>
    <s v="New York"/>
    <n v="53.42"/>
  </r>
  <r>
    <x v="7"/>
    <x v="31"/>
    <s v="New York"/>
    <n v="15.12"/>
  </r>
  <r>
    <x v="7"/>
    <x v="31"/>
    <s v="New York"/>
    <n v="3.29"/>
  </r>
  <r>
    <x v="7"/>
    <x v="31"/>
    <s v="New York"/>
    <n v="1.05"/>
  </r>
  <r>
    <x v="7"/>
    <x v="31"/>
    <s v="New York"/>
    <n v="0.96"/>
  </r>
  <r>
    <x v="7"/>
    <x v="31"/>
    <s v="New York"/>
    <n v="6.72"/>
  </r>
  <r>
    <x v="7"/>
    <x v="31"/>
    <s v="New York"/>
    <n v="27.24"/>
  </r>
  <r>
    <x v="7"/>
    <x v="31"/>
    <s v="New York"/>
    <n v="14.97"/>
  </r>
  <r>
    <x v="7"/>
    <x v="31"/>
    <s v="New York"/>
    <n v="11.39"/>
  </r>
  <r>
    <x v="7"/>
    <x v="31"/>
    <s v="New York"/>
    <n v="6.4"/>
  </r>
  <r>
    <x v="7"/>
    <x v="31"/>
    <s v="New York"/>
    <n v="76.48"/>
  </r>
  <r>
    <x v="7"/>
    <x v="31"/>
    <s v="New York"/>
    <n v="7"/>
  </r>
  <r>
    <x v="7"/>
    <x v="31"/>
    <s v="New York"/>
    <n v="32.97"/>
  </r>
  <r>
    <x v="7"/>
    <x v="31"/>
    <s v="New York"/>
    <n v="119.33"/>
  </r>
  <r>
    <x v="7"/>
    <x v="31"/>
    <s v="Niagara Falls"/>
    <n v="14.4"/>
  </r>
  <r>
    <x v="7"/>
    <x v="31"/>
    <s v="Ogdensburg"/>
    <n v="10"/>
  </r>
  <r>
    <x v="7"/>
    <x v="31"/>
    <s v="Olean"/>
    <n v="26"/>
  </r>
  <r>
    <x v="7"/>
    <x v="31"/>
    <s v="Oneida"/>
    <n v="8.8000000000000007"/>
  </r>
  <r>
    <x v="7"/>
    <x v="31"/>
    <s v="Oneonta"/>
    <n v="50"/>
  </r>
  <r>
    <x v="7"/>
    <x v="31"/>
    <s v="Ossining"/>
    <n v="3"/>
  </r>
  <r>
    <x v="7"/>
    <x v="31"/>
    <s v="Oswego"/>
    <n v="11.1"/>
  </r>
  <r>
    <x v="7"/>
    <x v="31"/>
    <s v="Peekskill"/>
    <n v="10.4"/>
  </r>
  <r>
    <x v="7"/>
    <x v="31"/>
    <s v="Penn Yan"/>
    <n v="9.25"/>
  </r>
  <r>
    <x v="7"/>
    <x v="31"/>
    <s v="Perry"/>
    <n v="20"/>
  </r>
  <r>
    <x v="7"/>
    <x v="31"/>
    <s v="Plattsburgh"/>
    <n v="6.5"/>
  </r>
  <r>
    <x v="7"/>
    <x v="31"/>
    <s v="Port Chester"/>
    <n v="16.5"/>
  </r>
  <r>
    <x v="7"/>
    <x v="31"/>
    <s v="Port Jervis"/>
    <n v="4.4000000000000004"/>
  </r>
  <r>
    <x v="7"/>
    <x v="31"/>
    <s v="Poughkeepsie"/>
    <n v="17.329999999999998"/>
  </r>
  <r>
    <x v="7"/>
    <x v="31"/>
    <s v="Rochester"/>
    <n v="86.89"/>
  </r>
  <r>
    <x v="7"/>
    <x v="31"/>
    <s v="Rochester"/>
    <n v="18.7"/>
  </r>
  <r>
    <x v="7"/>
    <x v="31"/>
    <s v="Rochester"/>
    <n v="7.75"/>
  </r>
  <r>
    <x v="7"/>
    <x v="31"/>
    <s v="Rockaway"/>
    <n v="1.04"/>
  </r>
  <r>
    <x v="7"/>
    <x v="31"/>
    <s v="Rome"/>
    <n v="6.86"/>
  </r>
  <r>
    <x v="7"/>
    <x v="31"/>
    <s v="Salamanca"/>
    <n v="1.66"/>
  </r>
  <r>
    <x v="7"/>
    <x v="31"/>
    <s v="Schenectady"/>
    <n v="78.680000000000007"/>
  </r>
  <r>
    <x v="7"/>
    <x v="31"/>
    <s v="Sea Cliff"/>
    <n v="18"/>
  </r>
  <r>
    <x v="7"/>
    <x v="31"/>
    <s v="Sea Cliff"/>
    <n v="1.6"/>
  </r>
  <r>
    <x v="7"/>
    <x v="31"/>
    <s v="Staten Island"/>
    <n v="31.02"/>
  </r>
  <r>
    <x v="7"/>
    <x v="31"/>
    <s v="Staten Island"/>
    <n v="27.69"/>
  </r>
  <r>
    <x v="7"/>
    <x v="31"/>
    <s v="Staten Island"/>
    <n v="4"/>
  </r>
  <r>
    <x v="7"/>
    <x v="31"/>
    <s v="Syracuse"/>
    <n v="72.39"/>
  </r>
  <r>
    <x v="7"/>
    <x v="31"/>
    <s v="Syracuse"/>
    <n v="18.079999999999998"/>
  </r>
  <r>
    <x v="7"/>
    <x v="31"/>
    <s v="Syracuse"/>
    <n v="23.53"/>
  </r>
  <r>
    <x v="7"/>
    <x v="31"/>
    <s v="Troy"/>
    <n v="4"/>
  </r>
  <r>
    <x v="7"/>
    <x v="31"/>
    <s v="Utica"/>
    <n v="107.51"/>
  </r>
  <r>
    <x v="7"/>
    <x v="31"/>
    <s v="Watertown"/>
    <n v="10.47"/>
  </r>
  <r>
    <x v="7"/>
    <x v="31"/>
    <s v="Watertown"/>
    <n v="7.69"/>
  </r>
  <r>
    <x v="7"/>
    <x v="31"/>
    <s v="Waverly"/>
    <n v="9"/>
  </r>
  <r>
    <x v="7"/>
    <x v="31"/>
    <s v="Westfield"/>
    <n v="15"/>
  </r>
  <r>
    <x v="7"/>
    <x v="31"/>
    <s v="Whitehall"/>
    <n v="22"/>
  </r>
  <r>
    <x v="7"/>
    <x v="31"/>
    <s v="White Plains"/>
    <n v="21.05"/>
  </r>
  <r>
    <x v="7"/>
    <x v="31"/>
    <s v="Williamsville"/>
    <n v="4.5"/>
  </r>
  <r>
    <x v="7"/>
    <x v="31"/>
    <s v="Yonkers"/>
    <n v="36.01"/>
  </r>
  <r>
    <x v="7"/>
    <x v="32"/>
    <s v="Fremont"/>
    <n v="6.5"/>
  </r>
  <r>
    <x v="7"/>
    <x v="32"/>
    <s v="Fremont"/>
    <n v="7"/>
  </r>
  <r>
    <x v="7"/>
    <x v="32"/>
    <s v="Lincoln"/>
    <n v="55"/>
  </r>
  <r>
    <x v="7"/>
    <x v="32"/>
    <s v="Nebraska City"/>
    <n v="4"/>
  </r>
  <r>
    <x v="7"/>
    <x v="32"/>
    <s v="Omaha"/>
    <n v="94.93"/>
  </r>
  <r>
    <x v="7"/>
    <x v="32"/>
    <s v="Red Cloud"/>
    <n v="1.5"/>
  </r>
  <r>
    <x v="7"/>
    <x v="32"/>
    <s v="South Sioux City"/>
    <n v="16"/>
  </r>
  <r>
    <x v="7"/>
    <x v="57"/>
    <s v="St. John"/>
    <n v="7"/>
  </r>
  <r>
    <x v="7"/>
    <x v="33"/>
    <s v="Akron"/>
    <n v="98"/>
  </r>
  <r>
    <x v="7"/>
    <x v="33"/>
    <s v="Alliance"/>
    <n v="35"/>
  </r>
  <r>
    <x v="7"/>
    <x v="33"/>
    <s v="Alliance"/>
    <n v="4"/>
  </r>
  <r>
    <x v="7"/>
    <x v="33"/>
    <s v="Ashtabula"/>
    <n v="6"/>
  </r>
  <r>
    <x v="7"/>
    <x v="33"/>
    <s v="Ashtabula"/>
    <n v="26"/>
  </r>
  <r>
    <x v="7"/>
    <x v="33"/>
    <s v="Bowling Green"/>
    <n v="14"/>
  </r>
  <r>
    <x v="7"/>
    <x v="33"/>
    <s v="Canton"/>
    <n v="55"/>
  </r>
  <r>
    <x v="7"/>
    <x v="33"/>
    <s v="Canton"/>
    <n v="24"/>
  </r>
  <r>
    <x v="7"/>
    <x v="33"/>
    <s v="Chillicothe"/>
    <n v="6.25"/>
  </r>
  <r>
    <x v="7"/>
    <x v="33"/>
    <s v="Cincinnati"/>
    <n v="57.55"/>
  </r>
  <r>
    <x v="7"/>
    <x v="33"/>
    <s v="Cincinnati"/>
    <n v="57.55"/>
  </r>
  <r>
    <x v="7"/>
    <x v="33"/>
    <s v="Cincinnati"/>
    <n v="216"/>
  </r>
  <r>
    <x v="7"/>
    <x v="33"/>
    <s v="Cincinnati"/>
    <n v="57"/>
  </r>
  <r>
    <x v="7"/>
    <x v="33"/>
    <s v="Cincinnati"/>
    <n v="26"/>
  </r>
  <r>
    <x v="7"/>
    <x v="33"/>
    <s v="Cincinnati"/>
    <n v="30.06"/>
  </r>
  <r>
    <x v="7"/>
    <x v="33"/>
    <s v="Cincinnati"/>
    <n v="41.5"/>
  </r>
  <r>
    <x v="7"/>
    <x v="33"/>
    <s v="Cincinnati"/>
    <n v="0.15"/>
  </r>
  <r>
    <x v="7"/>
    <x v="33"/>
    <s v="Cincinnati"/>
    <n v="101.24"/>
  </r>
  <r>
    <x v="7"/>
    <x v="33"/>
    <s v="Cincinnati"/>
    <n v="50"/>
  </r>
  <r>
    <x v="7"/>
    <x v="33"/>
    <s v="Cincinnati"/>
    <n v="2"/>
  </r>
  <r>
    <x v="7"/>
    <x v="33"/>
    <s v="Cincinnati"/>
    <n v="40"/>
  </r>
  <r>
    <x v="7"/>
    <x v="33"/>
    <s v="Cincinnati"/>
    <n v="10"/>
  </r>
  <r>
    <x v="7"/>
    <x v="33"/>
    <s v="Cleveland"/>
    <n v="213"/>
  </r>
  <r>
    <x v="7"/>
    <x v="33"/>
    <s v="Cleveland"/>
    <n v="41.86"/>
  </r>
  <r>
    <x v="7"/>
    <x v="33"/>
    <s v="Cleveland"/>
    <n v="95"/>
  </r>
  <r>
    <x v="7"/>
    <x v="33"/>
    <s v="Cleveland"/>
    <n v="134"/>
  </r>
  <r>
    <x v="7"/>
    <x v="33"/>
    <s v="Cleveland"/>
    <n v="30"/>
  </r>
  <r>
    <x v="7"/>
    <x v="33"/>
    <s v="Cleveland"/>
    <n v="160"/>
  </r>
  <r>
    <x v="7"/>
    <x v="33"/>
    <s v="Columbus"/>
    <n v="106.43"/>
  </r>
  <r>
    <x v="7"/>
    <x v="33"/>
    <s v="Columbus"/>
    <n v="16"/>
  </r>
  <r>
    <x v="7"/>
    <x v="33"/>
    <s v="Columbus"/>
    <n v="15"/>
  </r>
  <r>
    <x v="7"/>
    <x v="33"/>
    <s v="Columbus"/>
    <n v="52"/>
  </r>
  <r>
    <x v="7"/>
    <x v="33"/>
    <s v="Columbus"/>
    <n v="7"/>
  </r>
  <r>
    <x v="7"/>
    <x v="33"/>
    <s v="Columbus"/>
    <n v="61"/>
  </r>
  <r>
    <x v="7"/>
    <x v="33"/>
    <s v="Columbus"/>
    <n v="78"/>
  </r>
  <r>
    <x v="7"/>
    <x v="33"/>
    <s v="Columbus"/>
    <n v="6.1"/>
  </r>
  <r>
    <x v="7"/>
    <x v="33"/>
    <s v="Columbus"/>
    <n v="40"/>
  </r>
  <r>
    <x v="7"/>
    <x v="33"/>
    <s v="Dayton"/>
    <n v="32"/>
  </r>
  <r>
    <x v="7"/>
    <x v="33"/>
    <s v="Dayton"/>
    <n v="42.5"/>
  </r>
  <r>
    <x v="7"/>
    <x v="33"/>
    <s v="Dayton"/>
    <n v="8"/>
  </r>
  <r>
    <x v="7"/>
    <x v="33"/>
    <s v="Dayton"/>
    <n v="31.1"/>
  </r>
  <r>
    <x v="7"/>
    <x v="33"/>
    <s v="Dayton"/>
    <n v="46"/>
  </r>
  <r>
    <x v="7"/>
    <x v="33"/>
    <s v="Dayton"/>
    <n v="43"/>
  </r>
  <r>
    <x v="7"/>
    <x v="33"/>
    <s v="Dayton"/>
    <n v="45"/>
  </r>
  <r>
    <x v="7"/>
    <x v="33"/>
    <s v="Dayton"/>
    <n v="21"/>
  </r>
  <r>
    <x v="7"/>
    <x v="33"/>
    <s v="Dayton"/>
    <n v="7.25"/>
  </r>
  <r>
    <x v="7"/>
    <x v="33"/>
    <s v="Dayton"/>
    <n v="50"/>
  </r>
  <r>
    <x v="7"/>
    <x v="33"/>
    <s v="Dayton"/>
    <n v="25"/>
  </r>
  <r>
    <x v="7"/>
    <x v="33"/>
    <s v="Dayton"/>
    <n v="35"/>
  </r>
  <r>
    <x v="7"/>
    <x v="33"/>
    <s v="Dayton"/>
    <n v="34"/>
  </r>
  <r>
    <x v="7"/>
    <x v="33"/>
    <s v="Dayton"/>
    <n v="28"/>
  </r>
  <r>
    <x v="7"/>
    <x v="33"/>
    <s v="Dayton"/>
    <n v="55"/>
  </r>
  <r>
    <x v="7"/>
    <x v="33"/>
    <s v="Defiance"/>
    <n v="4.5"/>
  </r>
  <r>
    <x v="7"/>
    <x v="33"/>
    <s v="Dennison"/>
    <n v="2"/>
  </r>
  <r>
    <x v="7"/>
    <x v="33"/>
    <s v="East Liverpool"/>
    <n v="15"/>
  </r>
  <r>
    <x v="7"/>
    <x v="33"/>
    <s v="Eaton"/>
    <n v="48"/>
  </r>
  <r>
    <x v="7"/>
    <x v="33"/>
    <s v="Findlay"/>
    <n v="50"/>
  </r>
  <r>
    <x v="7"/>
    <x v="33"/>
    <s v="Fremont"/>
    <n v="1.5"/>
  </r>
  <r>
    <x v="7"/>
    <x v="33"/>
    <s v="Galion"/>
    <n v="35"/>
  </r>
  <r>
    <x v="7"/>
    <x v="33"/>
    <s v="Hamilton"/>
    <n v="72.5"/>
  </r>
  <r>
    <x v="7"/>
    <x v="33"/>
    <s v="Kenton"/>
    <n v="27"/>
  </r>
  <r>
    <x v="7"/>
    <x v="33"/>
    <s v="Lancaster"/>
    <n v="3.52"/>
  </r>
  <r>
    <x v="7"/>
    <x v="33"/>
    <s v="Lebanon"/>
    <n v="11"/>
  </r>
  <r>
    <x v="7"/>
    <x v="33"/>
    <s v="Lima"/>
    <n v="12.5"/>
  </r>
  <r>
    <x v="7"/>
    <x v="33"/>
    <s v="Lima"/>
    <n v="88.5"/>
  </r>
  <r>
    <x v="7"/>
    <x v="33"/>
    <s v="Lorain"/>
    <n v="11.6"/>
  </r>
  <r>
    <x v="7"/>
    <x v="33"/>
    <s v="Magnetic Springs"/>
    <n v="58"/>
  </r>
  <r>
    <x v="7"/>
    <x v="33"/>
    <s v="Mansfield"/>
    <n v="21"/>
  </r>
  <r>
    <x v="7"/>
    <x v="33"/>
    <s v="Mansfield"/>
    <n v="53"/>
  </r>
  <r>
    <x v="7"/>
    <x v="33"/>
    <s v="Marion"/>
    <n v="4.8"/>
  </r>
  <r>
    <x v="7"/>
    <x v="33"/>
    <s v="Mount Vernon"/>
    <n v="5"/>
  </r>
  <r>
    <x v="7"/>
    <x v="33"/>
    <s v="Newark"/>
    <n v="14"/>
  </r>
  <r>
    <x v="7"/>
    <x v="33"/>
    <s v="New Philadelphia"/>
    <n v="13"/>
  </r>
  <r>
    <x v="7"/>
    <x v="33"/>
    <s v="Piqua"/>
    <n v="16"/>
  </r>
  <r>
    <x v="7"/>
    <x v="33"/>
    <s v="Pomeroy"/>
    <n v="14.5"/>
  </r>
  <r>
    <x v="7"/>
    <x v="33"/>
    <s v="Portsmouth"/>
    <n v="8"/>
  </r>
  <r>
    <x v="7"/>
    <x v="33"/>
    <s v="Salem"/>
    <n v="3.5"/>
  </r>
  <r>
    <x v="7"/>
    <x v="33"/>
    <s v="Springfield"/>
    <n v="28.6"/>
  </r>
  <r>
    <x v="7"/>
    <x v="33"/>
    <s v="Springfield"/>
    <n v="29"/>
  </r>
  <r>
    <x v="7"/>
    <x v="33"/>
    <s v="Steubenville"/>
    <n v="18"/>
  </r>
  <r>
    <x v="7"/>
    <x v="33"/>
    <s v="Steubenville"/>
    <n v="3"/>
  </r>
  <r>
    <x v="7"/>
    <x v="33"/>
    <s v="Steubenville"/>
    <n v="9"/>
  </r>
  <r>
    <x v="7"/>
    <x v="33"/>
    <s v="Tiffin"/>
    <n v="18"/>
  </r>
  <r>
    <x v="7"/>
    <x v="33"/>
    <s v="Tiffin"/>
    <n v="5"/>
  </r>
  <r>
    <x v="7"/>
    <x v="33"/>
    <s v="Toledo"/>
    <n v="110.75"/>
  </r>
  <r>
    <x v="7"/>
    <x v="33"/>
    <s v="Toledo"/>
    <n v="60"/>
  </r>
  <r>
    <x v="7"/>
    <x v="33"/>
    <s v="Toledo"/>
    <n v="20.2"/>
  </r>
  <r>
    <x v="7"/>
    <x v="33"/>
    <s v="Toledo"/>
    <n v="22.5"/>
  </r>
  <r>
    <x v="7"/>
    <x v="33"/>
    <s v="Toledo"/>
    <n v="80"/>
  </r>
  <r>
    <x v="7"/>
    <x v="33"/>
    <s v="Toledo"/>
    <n v="100"/>
  </r>
  <r>
    <x v="7"/>
    <x v="33"/>
    <s v="Toledo"/>
    <n v="165"/>
  </r>
  <r>
    <x v="7"/>
    <x v="33"/>
    <s v="Toledo"/>
    <n v="60"/>
  </r>
  <r>
    <x v="7"/>
    <x v="33"/>
    <s v="Wellston"/>
    <n v="13"/>
  </r>
  <r>
    <x v="7"/>
    <x v="33"/>
    <s v="Xenia"/>
    <n v="20"/>
  </r>
  <r>
    <x v="7"/>
    <x v="33"/>
    <s v="Youngstown"/>
    <n v="92"/>
  </r>
  <r>
    <x v="7"/>
    <x v="33"/>
    <s v="Youngstown"/>
    <n v="40.049999999999997"/>
  </r>
  <r>
    <x v="7"/>
    <x v="33"/>
    <s v="Youngstown"/>
    <n v="15"/>
  </r>
  <r>
    <x v="7"/>
    <x v="33"/>
    <s v="Youngstown"/>
    <n v="7"/>
  </r>
  <r>
    <x v="7"/>
    <x v="33"/>
    <s v="Zanesville"/>
    <n v="14"/>
  </r>
  <r>
    <x v="7"/>
    <x v="54"/>
    <s v="South McAlester"/>
    <n v="39"/>
  </r>
  <r>
    <x v="7"/>
    <x v="54"/>
    <s v="Oklahoma City"/>
    <n v="10.79"/>
  </r>
  <r>
    <x v="7"/>
    <x v="34"/>
    <s v="Aurora"/>
    <n v="16"/>
  </r>
  <r>
    <x v="7"/>
    <x v="34"/>
    <s v="Berlin"/>
    <n v="3.2"/>
  </r>
  <r>
    <x v="7"/>
    <x v="34"/>
    <s v="Brantford"/>
    <n v="10"/>
  </r>
  <r>
    <x v="7"/>
    <x v="34"/>
    <s v="Cornwall"/>
    <n v="6"/>
  </r>
  <r>
    <x v="7"/>
    <x v="34"/>
    <s v="Galt"/>
    <n v="11"/>
  </r>
  <r>
    <x v="7"/>
    <x v="34"/>
    <s v="Guelph"/>
    <n v="6"/>
  </r>
  <r>
    <x v="7"/>
    <x v="34"/>
    <s v="Hamilton"/>
    <n v="63"/>
  </r>
  <r>
    <x v="7"/>
    <x v="34"/>
    <s v="Hamilton"/>
    <n v="23"/>
  </r>
  <r>
    <x v="7"/>
    <x v="34"/>
    <s v="Kingston"/>
    <n v="12"/>
  </r>
  <r>
    <x v="7"/>
    <x v="34"/>
    <s v="London"/>
    <n v="30"/>
  </r>
  <r>
    <x v="7"/>
    <x v="34"/>
    <s v="London"/>
    <n v="5"/>
  </r>
  <r>
    <x v="7"/>
    <x v="34"/>
    <s v="Oshawa"/>
    <n v="10.5"/>
  </r>
  <r>
    <x v="7"/>
    <x v="34"/>
    <s v="Ottawa"/>
    <n v="41"/>
  </r>
  <r>
    <x v="7"/>
    <x v="34"/>
    <s v="Peterborough"/>
    <n v="6"/>
  </r>
  <r>
    <x v="7"/>
    <x v="34"/>
    <s v="Port Arthur"/>
    <n v="9.5"/>
  </r>
  <r>
    <x v="7"/>
    <x v="34"/>
    <s v="St. Catharines"/>
    <n v="35.53"/>
  </r>
  <r>
    <x v="7"/>
    <x v="34"/>
    <s v="St. Thomas"/>
    <n v="7"/>
  </r>
  <r>
    <x v="7"/>
    <x v="34"/>
    <s v="Sarnia"/>
    <n v="4.5"/>
  </r>
  <r>
    <x v="7"/>
    <x v="34"/>
    <s v="Sault Ste. Marie"/>
    <n v="18"/>
  </r>
  <r>
    <x v="7"/>
    <x v="34"/>
    <s v="Toronto"/>
    <n v="103"/>
  </r>
  <r>
    <x v="7"/>
    <x v="34"/>
    <s v="Toronto"/>
    <n v="30"/>
  </r>
  <r>
    <x v="7"/>
    <x v="34"/>
    <s v="Toronto Junction"/>
    <n v="10"/>
  </r>
  <r>
    <x v="7"/>
    <x v="34"/>
    <s v="Windsor"/>
    <n v="25.2"/>
  </r>
  <r>
    <x v="7"/>
    <x v="34"/>
    <s v="Woodstock"/>
    <n v="12"/>
  </r>
  <r>
    <x v="7"/>
    <x v="35"/>
    <s v="Astoria"/>
    <n v="5.0999999999999996"/>
  </r>
  <r>
    <x v="7"/>
    <x v="35"/>
    <s v="Oregon City"/>
    <n v="5"/>
  </r>
  <r>
    <x v="7"/>
    <x v="35"/>
    <s v="Portland"/>
    <n v="37"/>
  </r>
  <r>
    <x v="7"/>
    <x v="35"/>
    <s v="Portland"/>
    <n v="77"/>
  </r>
  <r>
    <x v="7"/>
    <x v="35"/>
    <s v="Portland"/>
    <n v="65"/>
  </r>
  <r>
    <x v="7"/>
    <x v="35"/>
    <s v="Salem"/>
    <n v="12"/>
  </r>
  <r>
    <x v="7"/>
    <x v="35"/>
    <s v="Union"/>
    <n v="2"/>
  </r>
  <r>
    <x v="7"/>
    <x v="36"/>
    <s v="Allentown"/>
    <n v="50"/>
  </r>
  <r>
    <x v="7"/>
    <x v="36"/>
    <s v="Allentown"/>
    <n v="20"/>
  </r>
  <r>
    <x v="7"/>
    <x v="36"/>
    <s v="Allentown"/>
    <n v="52.05"/>
  </r>
  <r>
    <x v="7"/>
    <x v="36"/>
    <s v="Altoona"/>
    <n v="41.4"/>
  </r>
  <r>
    <x v="7"/>
    <x v="36"/>
    <s v="Altoona"/>
    <n v="9.42"/>
  </r>
  <r>
    <x v="7"/>
    <x v="36"/>
    <s v="Bangor"/>
    <n v="2.69"/>
  </r>
  <r>
    <x v="7"/>
    <x v="36"/>
    <s v="Beaver Falls"/>
    <n v="32"/>
  </r>
  <r>
    <x v="7"/>
    <x v="36"/>
    <s v="Beaver Falls"/>
    <n v="45"/>
  </r>
  <r>
    <x v="7"/>
    <x v="36"/>
    <s v="Bethlehem"/>
    <n v="10"/>
  </r>
  <r>
    <x v="7"/>
    <x v="36"/>
    <s v="Bloomsburg"/>
    <n v="18"/>
  </r>
  <r>
    <x v="7"/>
    <x v="36"/>
    <s v="Boyertown"/>
    <n v="20"/>
  </r>
  <r>
    <x v="7"/>
    <x v="36"/>
    <s v="Bradford"/>
    <n v="11.47"/>
  </r>
  <r>
    <x v="7"/>
    <x v="36"/>
    <s v="Bradford"/>
    <n v="18.86"/>
  </r>
  <r>
    <x v="7"/>
    <x v="36"/>
    <s v="Butler"/>
    <n v="9"/>
  </r>
  <r>
    <x v="7"/>
    <x v="36"/>
    <s v="Carlisle"/>
    <n v="6.3"/>
  </r>
  <r>
    <x v="7"/>
    <x v="36"/>
    <s v="Chester"/>
    <n v="32.869999999999997"/>
  </r>
  <r>
    <x v="7"/>
    <x v="36"/>
    <s v="Chester"/>
    <n v="8.83"/>
  </r>
  <r>
    <x v="7"/>
    <x v="36"/>
    <s v="Chester"/>
    <n v="5.36"/>
  </r>
  <r>
    <x v="7"/>
    <x v="36"/>
    <s v="Chester"/>
    <n v="15.08"/>
  </r>
  <r>
    <x v="7"/>
    <x v="36"/>
    <s v="Connellsville"/>
    <n v="6.5"/>
  </r>
  <r>
    <x v="7"/>
    <x v="36"/>
    <s v="Connellsville"/>
    <n v="12"/>
  </r>
  <r>
    <x v="7"/>
    <x v="36"/>
    <s v="Connellsville"/>
    <n v="2.5"/>
  </r>
  <r>
    <x v="7"/>
    <x v="36"/>
    <s v="Danielsville"/>
    <n v="15"/>
  </r>
  <r>
    <x v="7"/>
    <x v="36"/>
    <s v="Doylestown"/>
    <n v="33"/>
  </r>
  <r>
    <x v="7"/>
    <x v="36"/>
    <s v="Doylestown"/>
    <n v="13.4"/>
  </r>
  <r>
    <x v="7"/>
    <x v="36"/>
    <s v="Du Bois"/>
    <n v="5"/>
  </r>
  <r>
    <x v="7"/>
    <x v="36"/>
    <s v="East Bangor"/>
    <n v="5.9"/>
  </r>
  <r>
    <x v="7"/>
    <x v="36"/>
    <s v="Easton"/>
    <n v="7.48"/>
  </r>
  <r>
    <x v="7"/>
    <x v="36"/>
    <s v="Easton"/>
    <n v="3.3410000000000002"/>
  </r>
  <r>
    <x v="7"/>
    <x v="36"/>
    <s v="Easton"/>
    <n v="11.5"/>
  </r>
  <r>
    <x v="7"/>
    <x v="36"/>
    <s v="Easton"/>
    <n v="23.4"/>
  </r>
  <r>
    <x v="7"/>
    <x v="36"/>
    <s v="Erie"/>
    <n v="31"/>
  </r>
  <r>
    <x v="7"/>
    <x v="36"/>
    <s v="Erie"/>
    <n v="17"/>
  </r>
  <r>
    <x v="7"/>
    <x v="36"/>
    <s v="Erie"/>
    <n v="27.5"/>
  </r>
  <r>
    <x v="7"/>
    <x v="36"/>
    <s v="Erie"/>
    <n v="45"/>
  </r>
  <r>
    <x v="7"/>
    <x v="36"/>
    <s v="Erie"/>
    <n v="33"/>
  </r>
  <r>
    <x v="7"/>
    <x v="36"/>
    <s v="Erie"/>
    <n v="17.5"/>
  </r>
  <r>
    <x v="7"/>
    <x v="36"/>
    <s v="Gettysburg"/>
    <n v="9.5"/>
  </r>
  <r>
    <x v="7"/>
    <x v="36"/>
    <s v="Girardville"/>
    <n v="22"/>
  </r>
  <r>
    <x v="7"/>
    <x v="36"/>
    <s v="Greensburg"/>
    <n v="21.35"/>
  </r>
  <r>
    <x v="7"/>
    <x v="36"/>
    <s v="Hanover"/>
    <n v="3.63"/>
  </r>
  <r>
    <x v="7"/>
    <x v="36"/>
    <s v="Harrisburg"/>
    <n v="50"/>
  </r>
  <r>
    <x v="7"/>
    <x v="36"/>
    <s v="Harrisburg"/>
    <n v="8.0500000000000007"/>
  </r>
  <r>
    <x v="7"/>
    <x v="36"/>
    <s v="Harrisburg"/>
    <n v="10.9"/>
  </r>
  <r>
    <x v="7"/>
    <x v="36"/>
    <s v="Hazleton"/>
    <n v="20.09"/>
  </r>
  <r>
    <x v="7"/>
    <x v="36"/>
    <s v="Hazleton"/>
    <n v="27"/>
  </r>
  <r>
    <x v="7"/>
    <x v="36"/>
    <s v="Homestead"/>
    <n v="3.54"/>
  </r>
  <r>
    <x v="7"/>
    <x v="36"/>
    <s v="Jersey Shore"/>
    <n v="4.5"/>
  </r>
  <r>
    <x v="7"/>
    <x v="36"/>
    <s v="Johnstown"/>
    <n v="31.3"/>
  </r>
  <r>
    <x v="7"/>
    <x v="36"/>
    <s v="Kittanning"/>
    <n v="5.7"/>
  </r>
  <r>
    <x v="7"/>
    <x v="36"/>
    <s v="Lancaster"/>
    <n v="96.2"/>
  </r>
  <r>
    <x v="7"/>
    <x v="36"/>
    <s v="Lancaster"/>
    <n v="4.5"/>
  </r>
  <r>
    <x v="7"/>
    <x v="36"/>
    <s v="Lancaster"/>
    <n v="12.13"/>
  </r>
  <r>
    <x v="7"/>
    <x v="36"/>
    <s v="Langhorne"/>
    <n v="8.75"/>
  </r>
  <r>
    <x v="7"/>
    <x v="36"/>
    <s v="Lansford"/>
    <n v="19.68"/>
  </r>
  <r>
    <x v="7"/>
    <x v="36"/>
    <s v="Lebanon"/>
    <n v="24"/>
  </r>
  <r>
    <x v="7"/>
    <x v="36"/>
    <s v="Leechburg"/>
    <n v="21.5"/>
  </r>
  <r>
    <x v="7"/>
    <x v="36"/>
    <s v="Lewistown"/>
    <n v="9"/>
  </r>
  <r>
    <x v="7"/>
    <x v="36"/>
    <s v="Linglestown"/>
    <n v="8"/>
  </r>
  <r>
    <x v="7"/>
    <x v="36"/>
    <s v="Lock Haven"/>
    <n v="5.5"/>
  </r>
  <r>
    <x v="7"/>
    <x v="36"/>
    <s v="McKeesport"/>
    <n v="2"/>
  </r>
  <r>
    <x v="7"/>
    <x v="36"/>
    <s v="Mauch Chunk"/>
    <n v="12.12"/>
  </r>
  <r>
    <x v="7"/>
    <x v="36"/>
    <s v="Meadville"/>
    <n v="17.399999999999999"/>
  </r>
  <r>
    <x v="7"/>
    <x v="36"/>
    <s v="Meadville"/>
    <n v="11"/>
  </r>
  <r>
    <x v="7"/>
    <x v="36"/>
    <s v="Mechanicsburg"/>
    <n v="23.5"/>
  </r>
  <r>
    <x v="7"/>
    <x v="36"/>
    <s v="Milton"/>
    <n v="4"/>
  </r>
  <r>
    <x v="7"/>
    <x v="36"/>
    <s v="Montoursville"/>
    <n v="5.5"/>
  </r>
  <r>
    <x v="7"/>
    <x v="36"/>
    <s v="Mount Carmel"/>
    <n v="3"/>
  </r>
  <r>
    <x v="7"/>
    <x v="36"/>
    <s v="Nanticoke"/>
    <n v="6"/>
  </r>
  <r>
    <x v="7"/>
    <x v="36"/>
    <s v="Newtown"/>
    <n v="18.7"/>
  </r>
  <r>
    <x v="7"/>
    <x v="36"/>
    <s v="Norristown"/>
    <n v="51.08"/>
  </r>
  <r>
    <x v="7"/>
    <x v="36"/>
    <s v="Norristown"/>
    <n v="4.25"/>
  </r>
  <r>
    <x v="7"/>
    <x v="36"/>
    <s v="Norristown"/>
    <n v="6.25"/>
  </r>
  <r>
    <x v="7"/>
    <x v="36"/>
    <s v="Norristown"/>
    <n v="1.5"/>
  </r>
  <r>
    <x v="7"/>
    <x v="36"/>
    <s v="Norristown"/>
    <n v="5.5"/>
  </r>
  <r>
    <x v="7"/>
    <x v="36"/>
    <s v="Norristown"/>
    <n v="12.5"/>
  </r>
  <r>
    <x v="7"/>
    <x v="36"/>
    <s v="Oil City"/>
    <n v="32"/>
  </r>
  <r>
    <x v="7"/>
    <x v="36"/>
    <s v="Philadelphia"/>
    <n v="514.75"/>
  </r>
  <r>
    <x v="7"/>
    <x v="36"/>
    <s v="Philadelphia"/>
    <n v="217.1"/>
  </r>
  <r>
    <x v="7"/>
    <x v="36"/>
    <s v="Philadelphia"/>
    <n v="12"/>
  </r>
  <r>
    <x v="7"/>
    <x v="36"/>
    <s v="Philadelphia"/>
    <n v="10"/>
  </r>
  <r>
    <x v="7"/>
    <x v="36"/>
    <s v="Philadelphia"/>
    <n v="16.66"/>
  </r>
  <r>
    <x v="7"/>
    <x v="36"/>
    <s v="Philadelphia"/>
    <n v="20.11"/>
  </r>
  <r>
    <x v="7"/>
    <x v="36"/>
    <s v="Philadelphia"/>
    <n v="20.6"/>
  </r>
  <r>
    <x v="7"/>
    <x v="36"/>
    <s v="Philadelphia"/>
    <n v="16.18"/>
  </r>
  <r>
    <x v="7"/>
    <x v="36"/>
    <s v="Philadelphia"/>
    <n v="16"/>
  </r>
  <r>
    <x v="7"/>
    <x v="36"/>
    <s v="Philadelphia"/>
    <n v="3.5"/>
  </r>
  <r>
    <x v="7"/>
    <x v="36"/>
    <s v="Philadelphia"/>
    <n v="40"/>
  </r>
  <r>
    <x v="7"/>
    <x v="36"/>
    <s v="Philipsburg"/>
    <n v="4"/>
  </r>
  <r>
    <x v="7"/>
    <x v="36"/>
    <s v="Pittsburg"/>
    <n v="450"/>
  </r>
  <r>
    <x v="7"/>
    <x v="36"/>
    <s v="Pittsburg"/>
    <n v="19.93"/>
  </r>
  <r>
    <x v="7"/>
    <x v="36"/>
    <s v="Pittsburg"/>
    <n v="60.06"/>
  </r>
  <r>
    <x v="7"/>
    <x v="36"/>
    <s v="Pittsburg"/>
    <n v="14.6"/>
  </r>
  <r>
    <x v="7"/>
    <x v="36"/>
    <s v="Pittsburg"/>
    <n v="117.13"/>
  </r>
  <r>
    <x v="7"/>
    <x v="36"/>
    <s v="Pittsburg"/>
    <n v="33.799999999999997"/>
  </r>
  <r>
    <x v="7"/>
    <x v="36"/>
    <s v="Pittsburg"/>
    <n v="34.25"/>
  </r>
  <r>
    <x v="7"/>
    <x v="36"/>
    <s v="Pittsburg"/>
    <n v="7.1"/>
  </r>
  <r>
    <x v="7"/>
    <x v="36"/>
    <s v="Pittsburg"/>
    <n v="3.5"/>
  </r>
  <r>
    <x v="7"/>
    <x v="36"/>
    <s v="Plymouth"/>
    <n v="3.5"/>
  </r>
  <r>
    <x v="7"/>
    <x v="36"/>
    <s v="Pottstown"/>
    <n v="6.3"/>
  </r>
  <r>
    <x v="7"/>
    <x v="36"/>
    <s v="Pottstown"/>
    <n v="4.0999999999999996"/>
  </r>
  <r>
    <x v="7"/>
    <x v="36"/>
    <s v="Pottstown"/>
    <n v="25"/>
  </r>
  <r>
    <x v="7"/>
    <x v="36"/>
    <s v="Pottsville"/>
    <n v="42.8"/>
  </r>
  <r>
    <x v="7"/>
    <x v="36"/>
    <s v="Pottsville"/>
    <n v="5.5"/>
  </r>
  <r>
    <x v="7"/>
    <x v="36"/>
    <s v="Punxsutawney"/>
    <n v="20"/>
  </r>
  <r>
    <x v="7"/>
    <x v="36"/>
    <s v="Quakertown"/>
    <n v="10.5"/>
  </r>
  <r>
    <x v="7"/>
    <x v="36"/>
    <s v="Reading"/>
    <n v="8"/>
  </r>
  <r>
    <x v="7"/>
    <x v="36"/>
    <s v="Reading"/>
    <n v="7.5"/>
  </r>
  <r>
    <x v="7"/>
    <x v="36"/>
    <s v="Reading"/>
    <n v="80"/>
  </r>
  <r>
    <x v="7"/>
    <x v="36"/>
    <s v="Scranton"/>
    <n v="38.1"/>
  </r>
  <r>
    <x v="7"/>
    <x v="36"/>
    <s v="Scranton"/>
    <n v="4"/>
  </r>
  <r>
    <x v="7"/>
    <x v="36"/>
    <s v="Shamokin"/>
    <n v="3.6"/>
  </r>
  <r>
    <x v="7"/>
    <x v="36"/>
    <s v="Sharon"/>
    <n v="5.5510000000000002"/>
  </r>
  <r>
    <x v="7"/>
    <x v="36"/>
    <s v="Spring City"/>
    <n v="6"/>
  </r>
  <r>
    <x v="7"/>
    <x v="36"/>
    <s v="Stroudsburg"/>
    <n v="2.75"/>
  </r>
  <r>
    <x v="7"/>
    <x v="36"/>
    <s v="Sunbury"/>
    <n v="3.9"/>
  </r>
  <r>
    <x v="7"/>
    <x v="36"/>
    <s v="Tarentum"/>
    <n v="7.6"/>
  </r>
  <r>
    <x v="7"/>
    <x v="36"/>
    <s v="Titusville"/>
    <n v="15.47"/>
  </r>
  <r>
    <x v="7"/>
    <x v="36"/>
    <s v="Trappe"/>
    <n v="8"/>
  </r>
  <r>
    <x v="7"/>
    <x v="36"/>
    <s v="Tyrone"/>
    <n v="10.210000000000001"/>
  </r>
  <r>
    <x v="7"/>
    <x v="36"/>
    <s v="Uniontown"/>
    <n v="12.61"/>
  </r>
  <r>
    <x v="7"/>
    <x v="36"/>
    <s v="Warren"/>
    <n v="20.25"/>
  </r>
  <r>
    <x v="7"/>
    <x v="36"/>
    <s v="Washington"/>
    <n v="13.8"/>
  </r>
  <r>
    <x v="7"/>
    <x v="36"/>
    <s v="Waynesboro"/>
    <n v="15"/>
  </r>
  <r>
    <x v="7"/>
    <x v="36"/>
    <s v="West Chester"/>
    <n v="18.25"/>
  </r>
  <r>
    <x v="7"/>
    <x v="36"/>
    <s v="West Chester"/>
    <n v="29"/>
  </r>
  <r>
    <x v="7"/>
    <x v="36"/>
    <s v="West Fairview"/>
    <n v="6"/>
  </r>
  <r>
    <x v="7"/>
    <x v="36"/>
    <s v="West Point"/>
    <n v="14"/>
  </r>
  <r>
    <x v="7"/>
    <x v="36"/>
    <s v="Wilkesbarre"/>
    <n v="65"/>
  </r>
  <r>
    <x v="7"/>
    <x v="36"/>
    <s v="Williamsport"/>
    <n v="8.25"/>
  </r>
  <r>
    <x v="7"/>
    <x v="36"/>
    <s v="Williamsport"/>
    <n v="2.5"/>
  </r>
  <r>
    <x v="7"/>
    <x v="36"/>
    <s v="Williamsport"/>
    <n v="3.6"/>
  </r>
  <r>
    <x v="7"/>
    <x v="36"/>
    <s v="York"/>
    <n v="14.39"/>
  </r>
  <r>
    <x v="7"/>
    <x v="36"/>
    <s v="York"/>
    <n v="4"/>
  </r>
  <r>
    <x v="7"/>
    <x v="36"/>
    <s v="York"/>
    <n v="7.99"/>
  </r>
  <r>
    <x v="7"/>
    <x v="36"/>
    <s v="York"/>
    <n v="6.28"/>
  </r>
  <r>
    <x v="7"/>
    <x v="36"/>
    <s v="York"/>
    <n v="6.44"/>
  </r>
  <r>
    <x v="7"/>
    <x v="36"/>
    <s v="York"/>
    <n v="11"/>
  </r>
  <r>
    <x v="7"/>
    <x v="36"/>
    <s v="Pittsburg"/>
    <n v="100"/>
  </r>
  <r>
    <x v="7"/>
    <x v="36"/>
    <s v="Media"/>
    <n v="8.5"/>
  </r>
  <r>
    <x v="7"/>
    <x v="36"/>
    <s v="Wilkesbarre"/>
    <n v="12.48"/>
  </r>
  <r>
    <x v="7"/>
    <x v="58"/>
    <s v="Manila"/>
    <n v="40"/>
  </r>
  <r>
    <x v="7"/>
    <x v="53"/>
    <s v="Mayaguez"/>
    <n v="4"/>
  </r>
  <r>
    <x v="7"/>
    <x v="53"/>
    <s v="San Juan"/>
    <n v="9.5"/>
  </r>
  <r>
    <x v="7"/>
    <x v="59"/>
    <s v="Ponce"/>
    <n v="4.5"/>
  </r>
  <r>
    <x v="7"/>
    <x v="37"/>
    <s v=" Aylmer"/>
    <n v="26"/>
  </r>
  <r>
    <x v="7"/>
    <x v="37"/>
    <s v="Levis"/>
    <n v="10.45"/>
  </r>
  <r>
    <x v="7"/>
    <x v="37"/>
    <s v="Montreal"/>
    <n v="119.54"/>
  </r>
  <r>
    <x v="7"/>
    <x v="37"/>
    <s v="Montreal"/>
    <n v="41"/>
  </r>
  <r>
    <x v="7"/>
    <x v="37"/>
    <s v="Montreal"/>
    <n v="16"/>
  </r>
  <r>
    <x v="7"/>
    <x v="37"/>
    <s v="Montreal"/>
    <n v="8.5"/>
  </r>
  <r>
    <x v="7"/>
    <x v="37"/>
    <s v="Quebec"/>
    <n v="56.22"/>
  </r>
  <r>
    <x v="7"/>
    <x v="37"/>
    <s v="Sherbiooke"/>
    <n v="7"/>
  </r>
  <r>
    <x v="7"/>
    <x v="38"/>
    <s v="Newport"/>
    <n v="20.13"/>
  </r>
  <r>
    <x v="7"/>
    <x v="38"/>
    <s v="Pascoag"/>
    <n v="9.5"/>
  </r>
  <r>
    <x v="7"/>
    <x v="38"/>
    <s v="Providence"/>
    <n v="28"/>
  </r>
  <r>
    <x v="7"/>
    <x v="38"/>
    <s v="Providence"/>
    <n v="33"/>
  </r>
  <r>
    <x v="7"/>
    <x v="38"/>
    <s v="Wakefield"/>
    <n v="18.899999999999999"/>
  </r>
  <r>
    <x v="7"/>
    <x v="38"/>
    <s v="Westerly"/>
    <n v="6.23"/>
  </r>
  <r>
    <x v="7"/>
    <x v="38"/>
    <s v="Woonsocket"/>
    <n v="22.34"/>
  </r>
  <r>
    <x v="7"/>
    <x v="38"/>
    <s v="Providence"/>
    <n v="300"/>
  </r>
  <r>
    <x v="7"/>
    <x v="39"/>
    <s v="Charleston"/>
    <n v="41"/>
  </r>
  <r>
    <x v="7"/>
    <x v="39"/>
    <s v="Columbia"/>
    <n v="14"/>
  </r>
  <r>
    <x v="7"/>
    <x v="39"/>
    <s v="Greenville"/>
    <n v="7"/>
  </r>
  <r>
    <x v="7"/>
    <x v="39"/>
    <s v="Orangeburg"/>
    <n v="3"/>
  </r>
  <r>
    <x v="7"/>
    <x v="39"/>
    <s v="Spartanburg"/>
    <n v="17.5"/>
  </r>
  <r>
    <x v="7"/>
    <x v="40"/>
    <s v="Deadwood"/>
    <n v="3"/>
  </r>
  <r>
    <x v="7"/>
    <x v="41"/>
    <s v="Bristol"/>
    <n v="7"/>
  </r>
  <r>
    <x v="7"/>
    <x v="41"/>
    <s v="Chattanooga"/>
    <n v="41"/>
  </r>
  <r>
    <x v="7"/>
    <x v="41"/>
    <s v="Chattanooga"/>
    <n v="8"/>
  </r>
  <r>
    <x v="7"/>
    <x v="41"/>
    <s v="Chattanooga"/>
    <n v="75"/>
  </r>
  <r>
    <x v="7"/>
    <x v="41"/>
    <s v="Chattanooga"/>
    <n v="30"/>
  </r>
  <r>
    <x v="7"/>
    <x v="41"/>
    <s v="Clarksville"/>
    <n v="5.5"/>
  </r>
  <r>
    <x v="7"/>
    <x v="41"/>
    <s v="Jackson"/>
    <n v="5"/>
  </r>
  <r>
    <x v="7"/>
    <x v="41"/>
    <s v="Johnson City"/>
    <n v="3.5"/>
  </r>
  <r>
    <x v="7"/>
    <x v="41"/>
    <s v="Knoxville"/>
    <n v="30"/>
  </r>
  <r>
    <x v="7"/>
    <x v="41"/>
    <s v="Knoxville"/>
    <n v="6"/>
  </r>
  <r>
    <x v="7"/>
    <x v="41"/>
    <s v="Memphis"/>
    <n v="90"/>
  </r>
  <r>
    <x v="7"/>
    <x v="41"/>
    <s v="Nashville"/>
    <n v="66.2"/>
  </r>
  <r>
    <x v="7"/>
    <x v="41"/>
    <s v="Chattanooga"/>
    <n v="7"/>
  </r>
  <r>
    <x v="7"/>
    <x v="42"/>
    <s v="Austin"/>
    <n v="15.5"/>
  </r>
  <r>
    <x v="7"/>
    <x v="42"/>
    <s v="Beaumont"/>
    <n v="55"/>
  </r>
  <r>
    <x v="7"/>
    <x v="42"/>
    <s v="Beaumont"/>
    <n v="11"/>
  </r>
  <r>
    <x v="7"/>
    <x v="42"/>
    <s v="Corsicana"/>
    <n v="3.75"/>
  </r>
  <r>
    <x v="7"/>
    <x v="42"/>
    <s v="Dallas"/>
    <n v="35"/>
  </r>
  <r>
    <x v="7"/>
    <x v="42"/>
    <s v="Dallas"/>
    <n v="13"/>
  </r>
  <r>
    <x v="7"/>
    <x v="42"/>
    <s v="Dallas"/>
    <n v="12"/>
  </r>
  <r>
    <x v="7"/>
    <x v="42"/>
    <s v="El Paso"/>
    <n v="16.059999999999999"/>
  </r>
  <r>
    <x v="7"/>
    <x v="42"/>
    <s v="El Paso"/>
    <n v="13.5"/>
  </r>
  <r>
    <x v="7"/>
    <x v="42"/>
    <s v="Fort Worth"/>
    <n v="60"/>
  </r>
  <r>
    <x v="7"/>
    <x v="42"/>
    <s v="Galveston"/>
    <n v="35.35"/>
  </r>
  <r>
    <x v="7"/>
    <x v="42"/>
    <s v="Houston"/>
    <n v="39.700000000000003"/>
  </r>
  <r>
    <x v="7"/>
    <x v="42"/>
    <s v="Laredo"/>
    <n v="4"/>
  </r>
  <r>
    <x v="7"/>
    <x v="42"/>
    <s v="Longview"/>
    <n v="5"/>
  </r>
  <r>
    <x v="7"/>
    <x v="42"/>
    <s v="Paris"/>
    <n v="6"/>
  </r>
  <r>
    <x v="7"/>
    <x v="42"/>
    <s v="San Antonio"/>
    <n v="45"/>
  </r>
  <r>
    <x v="7"/>
    <x v="42"/>
    <s v="Sherman"/>
    <n v="16"/>
  </r>
  <r>
    <x v="7"/>
    <x v="42"/>
    <s v="Waco"/>
    <n v="18.899999999999999"/>
  </r>
  <r>
    <x v="7"/>
    <x v="42"/>
    <s v="Waxahachie"/>
    <n v="3.5"/>
  </r>
  <r>
    <x v="7"/>
    <x v="43"/>
    <s v="Ogden"/>
    <n v="12"/>
  </r>
  <r>
    <x v="7"/>
    <x v="43"/>
    <s v="Salt Lake City"/>
    <n v="4"/>
  </r>
  <r>
    <x v="7"/>
    <x v="43"/>
    <s v="Salt Lake City"/>
    <n v="2"/>
  </r>
  <r>
    <x v="7"/>
    <x v="44"/>
    <s v="Berkley"/>
    <n v="13.51"/>
  </r>
  <r>
    <x v="7"/>
    <x v="44"/>
    <s v="Charlottesville"/>
    <n v="3.4"/>
  </r>
  <r>
    <x v="7"/>
    <x v="44"/>
    <s v="Danville"/>
    <n v="5.91"/>
  </r>
  <r>
    <x v="7"/>
    <x v="44"/>
    <s v="Graham"/>
    <n v="3"/>
  </r>
  <r>
    <x v="7"/>
    <x v="44"/>
    <s v="Hampton"/>
    <n v="16.64"/>
  </r>
  <r>
    <x v="7"/>
    <x v="44"/>
    <s v="Lynchburg"/>
    <n v="13.49"/>
  </r>
  <r>
    <x v="7"/>
    <x v="44"/>
    <s v="Newport News"/>
    <n v="29.25"/>
  </r>
  <r>
    <x v="7"/>
    <x v="44"/>
    <s v="Newport News"/>
    <n v="9.25"/>
  </r>
  <r>
    <x v="7"/>
    <x v="44"/>
    <s v="Newport News"/>
    <n v="32"/>
  </r>
  <r>
    <x v="7"/>
    <x v="44"/>
    <s v="Norfolk"/>
    <n v="53"/>
  </r>
  <r>
    <x v="7"/>
    <x v="44"/>
    <s v="Norfolk"/>
    <n v="25"/>
  </r>
  <r>
    <x v="7"/>
    <x v="44"/>
    <s v="Norfolk"/>
    <n v="9"/>
  </r>
  <r>
    <x v="7"/>
    <x v="44"/>
    <s v="Norfolk"/>
    <n v="30"/>
  </r>
  <r>
    <x v="7"/>
    <x v="44"/>
    <s v="Portsmouth"/>
    <n v="14.25"/>
  </r>
  <r>
    <x v="7"/>
    <x v="44"/>
    <s v="Radford"/>
    <n v="2.63"/>
  </r>
  <r>
    <x v="7"/>
    <x v="44"/>
    <s v="Richmond"/>
    <n v="118"/>
  </r>
  <r>
    <x v="7"/>
    <x v="44"/>
    <s v="Roanoke"/>
    <n v="19.329999999999998"/>
  </r>
  <r>
    <x v="7"/>
    <x v="44"/>
    <s v="Staunton"/>
    <n v="8.5"/>
  </r>
  <r>
    <x v="7"/>
    <x v="44"/>
    <s v="Tazewell"/>
    <n v="2"/>
  </r>
  <r>
    <x v="7"/>
    <x v="45"/>
    <s v="Barre"/>
    <n v="9.1999999999999993"/>
  </r>
  <r>
    <x v="7"/>
    <x v="45"/>
    <s v="Bellows Falls"/>
    <n v="7.5"/>
  </r>
  <r>
    <x v="7"/>
    <x v="45"/>
    <s v="Brattleboro"/>
    <n v="5"/>
  </r>
  <r>
    <x v="7"/>
    <x v="45"/>
    <s v="Burlington"/>
    <n v="10"/>
  </r>
  <r>
    <x v="7"/>
    <x v="45"/>
    <s v="Burlington"/>
    <n v="5"/>
  </r>
  <r>
    <x v="7"/>
    <x v="45"/>
    <s v="Burlington"/>
    <n v="16"/>
  </r>
  <r>
    <x v="7"/>
    <x v="45"/>
    <s v="Rutland"/>
    <n v="25"/>
  </r>
  <r>
    <x v="7"/>
    <x v="45"/>
    <s v="St. Albans"/>
    <n v="13"/>
  </r>
  <r>
    <x v="7"/>
    <x v="45"/>
    <s v="Springfield"/>
    <n v="9"/>
  </r>
  <r>
    <x v="7"/>
    <x v="45"/>
    <s v="Stowe"/>
    <n v="12"/>
  </r>
  <r>
    <x v="7"/>
    <x v="46"/>
    <s v="Charleston"/>
    <n v="8"/>
  </r>
  <r>
    <x v="7"/>
    <x v="46"/>
    <s v="Fairmont"/>
    <n v="16"/>
  </r>
  <r>
    <x v="7"/>
    <x v="46"/>
    <s v="Huntington"/>
    <n v="32"/>
  </r>
  <r>
    <x v="7"/>
    <x v="46"/>
    <s v="Morgantown"/>
    <n v="4"/>
  </r>
  <r>
    <x v="7"/>
    <x v="46"/>
    <s v="Parkersburg"/>
    <n v="29.1"/>
  </r>
  <r>
    <x v="7"/>
    <x v="46"/>
    <s v="Wheeling"/>
    <n v="90"/>
  </r>
  <r>
    <x v="7"/>
    <x v="46"/>
    <s v="Wheeling"/>
    <n v="20.79"/>
  </r>
  <r>
    <x v="7"/>
    <x v="46"/>
    <s v="Wheeling"/>
    <n v="17.5"/>
  </r>
  <r>
    <x v="7"/>
    <x v="46"/>
    <s v="Wheeling"/>
    <n v="10"/>
  </r>
  <r>
    <x v="7"/>
    <x v="47"/>
    <s v="Coeui D'Alene"/>
    <n v="32"/>
  </r>
  <r>
    <x v="7"/>
    <x v="47"/>
    <s v="Aberdeen"/>
    <n v="5"/>
  </r>
  <r>
    <x v="7"/>
    <x v="47"/>
    <s v="Bellingham"/>
    <n v="13.67"/>
  </r>
  <r>
    <x v="7"/>
    <x v="47"/>
    <s v="Chelan"/>
    <n v="4.5"/>
  </r>
  <r>
    <x v="7"/>
    <x v="47"/>
    <s v="Everett"/>
    <n v="12"/>
  </r>
  <r>
    <x v="7"/>
    <x v="47"/>
    <s v="Everett"/>
    <n v="4"/>
  </r>
  <r>
    <x v="7"/>
    <x v="47"/>
    <s v="Olympia"/>
    <n v="4.25"/>
  </r>
  <r>
    <x v="7"/>
    <x v="47"/>
    <s v="Olympia"/>
    <n v="6"/>
  </r>
  <r>
    <x v="7"/>
    <x v="47"/>
    <s v="Seattle"/>
    <n v="93"/>
  </r>
  <r>
    <x v="7"/>
    <x v="47"/>
    <s v="Seattle"/>
    <n v="5"/>
  </r>
  <r>
    <x v="7"/>
    <x v="47"/>
    <s v="Seattle"/>
    <n v="13.5"/>
  </r>
  <r>
    <x v="7"/>
    <x v="47"/>
    <s v="Spokane"/>
    <n v="12"/>
  </r>
  <r>
    <x v="7"/>
    <x v="47"/>
    <s v="Spokane"/>
    <n v="42"/>
  </r>
  <r>
    <x v="7"/>
    <x v="47"/>
    <s v="Tacoma"/>
    <n v="52"/>
  </r>
  <r>
    <x v="7"/>
    <x v="47"/>
    <s v="Tacoma"/>
    <n v="86.9"/>
  </r>
  <r>
    <x v="7"/>
    <x v="47"/>
    <s v="Tacoma"/>
    <n v="37"/>
  </r>
  <r>
    <x v="7"/>
    <x v="48"/>
    <s v="Appleton"/>
    <n v="18"/>
  </r>
  <r>
    <x v="7"/>
    <x v="48"/>
    <s v="Ashland"/>
    <n v="7"/>
  </r>
  <r>
    <x v="7"/>
    <x v="48"/>
    <s v="Eau Claire"/>
    <n v="22"/>
  </r>
  <r>
    <x v="7"/>
    <x v="48"/>
    <s v="Fond du Lac"/>
    <n v="19.5"/>
  </r>
  <r>
    <x v="7"/>
    <x v="48"/>
    <s v="Green Bay"/>
    <n v="22"/>
  </r>
  <r>
    <x v="7"/>
    <x v="48"/>
    <s v="Green Bay"/>
    <n v="22"/>
  </r>
  <r>
    <x v="7"/>
    <x v="48"/>
    <s v="Janesville"/>
    <n v="7"/>
  </r>
  <r>
    <x v="7"/>
    <x v="48"/>
    <s v="La Crosse"/>
    <n v="14"/>
  </r>
  <r>
    <x v="7"/>
    <x v="48"/>
    <s v="La Crosse"/>
    <n v="3.1"/>
  </r>
  <r>
    <x v="7"/>
    <x v="48"/>
    <s v="Madison"/>
    <n v="10.5"/>
  </r>
  <r>
    <x v="7"/>
    <x v="48"/>
    <s v="Manitowoc"/>
    <n v="9.5"/>
  </r>
  <r>
    <x v="7"/>
    <x v="48"/>
    <s v="Merrill"/>
    <n v="1.8"/>
  </r>
  <r>
    <x v="7"/>
    <x v="48"/>
    <s v="Milwaukee"/>
    <n v="150"/>
  </r>
  <r>
    <x v="7"/>
    <x v="48"/>
    <s v="Milwaukee"/>
    <n v="102"/>
  </r>
  <r>
    <x v="7"/>
    <x v="48"/>
    <s v="Milwaukee"/>
    <n v="19"/>
  </r>
  <r>
    <x v="7"/>
    <x v="48"/>
    <s v="Oshkosh"/>
    <n v="40"/>
  </r>
  <r>
    <x v="7"/>
    <x v="48"/>
    <s v="Sheboygan"/>
    <n v="31"/>
  </r>
  <r>
    <x v="7"/>
    <x v="48"/>
    <s v="Sheboygan Falls"/>
    <n v="30"/>
  </r>
  <r>
    <x v="7"/>
    <x v="48"/>
    <s v="Walworth"/>
    <n v="12"/>
  </r>
  <r>
    <x v="7"/>
    <x v="48"/>
    <s v="Waupaca"/>
    <n v="5"/>
  </r>
  <r>
    <x v="7"/>
    <x v="36"/>
    <s v="Harrisburg"/>
    <n v="7.3"/>
  </r>
  <r>
    <x v="7"/>
    <x v="36"/>
    <s v="Latrobe"/>
    <n v="5"/>
  </r>
  <r>
    <x v="7"/>
    <x v="36"/>
    <s v="Sharon"/>
    <n v="2.46"/>
  </r>
  <r>
    <x v="7"/>
    <x v="36"/>
    <s v="Sharon"/>
    <n v="12"/>
  </r>
  <r>
    <x v="7"/>
    <x v="36"/>
    <s v="Williamsport"/>
    <n v="1.8"/>
  </r>
  <r>
    <x v="8"/>
    <x v="0"/>
    <s v="Anniston"/>
    <n v="10.5"/>
  </r>
  <r>
    <x v="8"/>
    <x v="0"/>
    <s v="Birmingham"/>
    <n v="112.5"/>
  </r>
  <r>
    <x v="8"/>
    <x v="0"/>
    <s v="Gadsden"/>
    <n v="12"/>
  </r>
  <r>
    <x v="8"/>
    <x v="0"/>
    <s v="Huntsville"/>
    <n v="5.5"/>
  </r>
  <r>
    <x v="8"/>
    <x v="0"/>
    <s v="Mobile"/>
    <n v="44"/>
  </r>
  <r>
    <x v="8"/>
    <x v="0"/>
    <s v="Montgomery"/>
    <n v="24"/>
  </r>
  <r>
    <x v="8"/>
    <x v="0"/>
    <s v="Montgomery"/>
    <n v="14.5"/>
  </r>
  <r>
    <x v="8"/>
    <x v="0"/>
    <s v="New Decatur"/>
    <n v="4.25"/>
  </r>
  <r>
    <x v="8"/>
    <x v="0"/>
    <s v="Selma"/>
    <n v="6.5"/>
  </r>
  <r>
    <x v="8"/>
    <x v="0"/>
    <s v="Sheffield"/>
    <n v="11.68"/>
  </r>
  <r>
    <x v="8"/>
    <x v="0"/>
    <s v="Tuscaloosa"/>
    <n v="9"/>
  </r>
  <r>
    <x v="8"/>
    <x v="1"/>
    <s v="Douglas"/>
    <n v="4"/>
  </r>
  <r>
    <x v="8"/>
    <x v="1"/>
    <s v="Phoenix"/>
    <n v="12"/>
  </r>
  <r>
    <x v="8"/>
    <x v="1"/>
    <s v="Tucson"/>
    <n v="5.5"/>
  </r>
  <r>
    <x v="8"/>
    <x v="2"/>
    <s v="Eureka Springs"/>
    <n v="3.5"/>
  </r>
  <r>
    <x v="8"/>
    <x v="2"/>
    <s v="Hot Springs"/>
    <n v="12.8"/>
  </r>
  <r>
    <x v="8"/>
    <x v="2"/>
    <s v="Hot Springs"/>
    <n v="10"/>
  </r>
  <r>
    <x v="8"/>
    <x v="2"/>
    <s v="Fort Smith"/>
    <n v="12"/>
  </r>
  <r>
    <x v="8"/>
    <x v="2"/>
    <s v="Little Rock"/>
    <n v="33"/>
  </r>
  <r>
    <x v="8"/>
    <x v="2"/>
    <s v="Pine Bluff"/>
    <n v="7"/>
  </r>
  <r>
    <x v="8"/>
    <x v="2"/>
    <s v="Texarkana"/>
    <n v="12"/>
  </r>
  <r>
    <x v="8"/>
    <x v="2"/>
    <s v="Walnut Ridge"/>
    <n v="1.5"/>
  </r>
  <r>
    <x v="8"/>
    <x v="4"/>
    <s v="Bakersfield"/>
    <n v="7.5"/>
  </r>
  <r>
    <x v="8"/>
    <x v="4"/>
    <s v="Chico"/>
    <n v="4.9000000000000004"/>
  </r>
  <r>
    <x v="8"/>
    <x v="4"/>
    <s v="Coronada"/>
    <n v="2.2000000000000002"/>
  </r>
  <r>
    <x v="8"/>
    <x v="4"/>
    <s v="Eureka"/>
    <n v="9"/>
  </r>
  <r>
    <x v="8"/>
    <x v="4"/>
    <s v="Fresno"/>
    <n v="15.5"/>
  </r>
  <r>
    <x v="8"/>
    <x v="4"/>
    <s v="Grass Valley"/>
    <n v="5.0999999999999996"/>
  </r>
  <r>
    <x v="8"/>
    <x v="4"/>
    <s v="Los Angeles"/>
    <n v="135"/>
  </r>
  <r>
    <x v="8"/>
    <x v="4"/>
    <s v="Los Angeles"/>
    <n v="185"/>
  </r>
  <r>
    <x v="8"/>
    <x v="4"/>
    <s v="Los Angeles"/>
    <n v="452"/>
  </r>
  <r>
    <x v="8"/>
    <x v="4"/>
    <s v="Los Angeles"/>
    <n v="174.6"/>
  </r>
  <r>
    <x v="8"/>
    <x v="4"/>
    <s v="Los Angeles"/>
    <n v="40.5"/>
  </r>
  <r>
    <x v="8"/>
    <x v="4"/>
    <s v="Marysville"/>
    <n v="3"/>
  </r>
  <r>
    <x v="8"/>
    <x v="4"/>
    <s v="Monrovia"/>
    <n v="1.5"/>
  </r>
  <r>
    <x v="8"/>
    <x v="4"/>
    <s v="Monterey"/>
    <n v="6.7"/>
  </r>
  <r>
    <x v="8"/>
    <x v="4"/>
    <s v="Oakland"/>
    <n v="122.8"/>
  </r>
  <r>
    <x v="8"/>
    <x v="4"/>
    <s v="Oakland"/>
    <n v="12.29"/>
  </r>
  <r>
    <x v="8"/>
    <x v="4"/>
    <s v="Ontario"/>
    <n v="8.6999999999999993"/>
  </r>
  <r>
    <x v="8"/>
    <x v="4"/>
    <s v="Paso Robles"/>
    <n v="2.25"/>
  </r>
  <r>
    <x v="8"/>
    <x v="4"/>
    <s v="Petaluma"/>
    <n v="30"/>
  </r>
  <r>
    <x v="8"/>
    <x v="4"/>
    <s v="Petaluma"/>
    <n v="2"/>
  </r>
  <r>
    <x v="8"/>
    <x v="4"/>
    <s v="Point Richmond"/>
    <n v="10"/>
  </r>
  <r>
    <x v="8"/>
    <x v="4"/>
    <s v="Pomona"/>
    <n v="2.56"/>
  </r>
  <r>
    <x v="8"/>
    <x v="4"/>
    <s v="Riverside"/>
    <n v="10"/>
  </r>
  <r>
    <x v="8"/>
    <x v="4"/>
    <s v="Sacramento"/>
    <n v="28"/>
  </r>
  <r>
    <x v="8"/>
    <x v="4"/>
    <s v="San Bernardino"/>
    <n v="31.443000000000001"/>
  </r>
  <r>
    <x v="8"/>
    <x v="4"/>
    <s v="San Diego"/>
    <n v="17"/>
  </r>
  <r>
    <x v="8"/>
    <x v="4"/>
    <s v="San Francisco"/>
    <n v="11.5"/>
  </r>
  <r>
    <x v="8"/>
    <x v="4"/>
    <s v="San Francisco"/>
    <n v="7.67"/>
  </r>
  <r>
    <x v="8"/>
    <x v="4"/>
    <s v="San Francisco"/>
    <n v="253"/>
  </r>
  <r>
    <x v="8"/>
    <x v="4"/>
    <s v="San Francisco"/>
    <n v="11.5"/>
  </r>
  <r>
    <x v="8"/>
    <x v="4"/>
    <s v="San Francisco"/>
    <n v="4.4000000000000004"/>
  </r>
  <r>
    <x v="8"/>
    <x v="4"/>
    <s v="San Francisco"/>
    <n v="15.36"/>
  </r>
  <r>
    <x v="8"/>
    <x v="4"/>
    <s v="San Jose"/>
    <n v="21"/>
  </r>
  <r>
    <x v="8"/>
    <x v="4"/>
    <s v="San Jose"/>
    <n v="15.5"/>
  </r>
  <r>
    <x v="8"/>
    <x v="4"/>
    <s v="San Jose"/>
    <n v="30"/>
  </r>
  <r>
    <x v="8"/>
    <x v="4"/>
    <s v="Santa Barbara"/>
    <n v="8"/>
  </r>
  <r>
    <x v="8"/>
    <x v="4"/>
    <s v="Santa Cruz"/>
    <n v="18"/>
  </r>
  <r>
    <x v="8"/>
    <x v="4"/>
    <s v="Santa Rosa"/>
    <n v="7"/>
  </r>
  <r>
    <x v="8"/>
    <x v="4"/>
    <s v="Santa Rosa"/>
    <n v="1.5"/>
  </r>
  <r>
    <x v="8"/>
    <x v="4"/>
    <s v="Stockton"/>
    <n v="12"/>
  </r>
  <r>
    <x v="8"/>
    <x v="4"/>
    <s v="Vallejo"/>
    <n v="19.5"/>
  </r>
  <r>
    <x v="8"/>
    <x v="6"/>
    <s v="Boulder"/>
    <n v="11"/>
  </r>
  <r>
    <x v="8"/>
    <x v="6"/>
    <s v="Colorado Springs"/>
    <n v="38"/>
  </r>
  <r>
    <x v="8"/>
    <x v="6"/>
    <s v="Cripple Creek"/>
    <n v="75"/>
  </r>
  <r>
    <x v="8"/>
    <x v="6"/>
    <s v="Denver"/>
    <n v="25.27"/>
  </r>
  <r>
    <x v="8"/>
    <x v="6"/>
    <s v="Denver"/>
    <n v="153.66999999999999"/>
  </r>
  <r>
    <x v="8"/>
    <x v="6"/>
    <s v="Denver"/>
    <n v="24"/>
  </r>
  <r>
    <x v="8"/>
    <x v="6"/>
    <s v="Durango"/>
    <n v="2.38"/>
  </r>
  <r>
    <x v="8"/>
    <x v="6"/>
    <s v="Pueblo"/>
    <n v="30"/>
  </r>
  <r>
    <x v="8"/>
    <x v="7"/>
    <s v="Branford"/>
    <n v="7.19"/>
  </r>
  <r>
    <x v="8"/>
    <x v="6"/>
    <s v="Trinidad"/>
    <n v="13"/>
  </r>
  <r>
    <x v="8"/>
    <x v="7"/>
    <s v="Bridgeport"/>
    <n v="175"/>
  </r>
  <r>
    <x v="8"/>
    <x v="7"/>
    <s v="Bristol"/>
    <n v="12"/>
  </r>
  <r>
    <x v="8"/>
    <x v="7"/>
    <s v="Bridgeport"/>
    <n v="6.532"/>
  </r>
  <r>
    <x v="8"/>
    <x v="7"/>
    <s v="Danbury"/>
    <n v="16"/>
  </r>
  <r>
    <x v="8"/>
    <x v="7"/>
    <s v="Danbury"/>
    <n v="11.73"/>
  </r>
  <r>
    <x v="8"/>
    <x v="7"/>
    <s v=" Enfield"/>
    <n v="8.66"/>
  </r>
  <r>
    <x v="8"/>
    <x v="7"/>
    <s v="Greenwich"/>
    <n v="9.4239999999999995"/>
  </r>
  <r>
    <x v="8"/>
    <x v="7"/>
    <s v="Hartford"/>
    <n v="78.8"/>
  </r>
  <r>
    <x v="8"/>
    <x v="7"/>
    <s v="Hartford"/>
    <n v="17.3"/>
  </r>
  <r>
    <x v="8"/>
    <x v="7"/>
    <s v="Hartford"/>
    <n v="10.8"/>
  </r>
  <r>
    <x v="8"/>
    <x v="7"/>
    <s v="Meriden"/>
    <n v="20.3"/>
  </r>
  <r>
    <x v="8"/>
    <x v="7"/>
    <s v="Meriden"/>
    <n v="12.34"/>
  </r>
  <r>
    <x v="8"/>
    <x v="7"/>
    <s v="Middletown"/>
    <n v="10.41"/>
  </r>
  <r>
    <x v="8"/>
    <x v="7"/>
    <s v="Montville"/>
    <n v="10.462999999999999"/>
  </r>
  <r>
    <x v="8"/>
    <x v="7"/>
    <s v="New Haven"/>
    <n v="209.36199999999999"/>
  </r>
  <r>
    <x v="8"/>
    <x v="7"/>
    <s v="New Haven"/>
    <n v="11.581"/>
  </r>
  <r>
    <x v="8"/>
    <x v="7"/>
    <s v="New Haven"/>
    <n v="1.36"/>
  </r>
  <r>
    <x v="8"/>
    <x v="7"/>
    <s v="New London"/>
    <n v="7"/>
  </r>
  <r>
    <x v="8"/>
    <x v="7"/>
    <s v="Norwich"/>
    <n v="17.004000000000001"/>
  </r>
  <r>
    <x v="8"/>
    <x v="7"/>
    <s v="Putnam"/>
    <n v="3"/>
  </r>
  <r>
    <x v="8"/>
    <x v="7"/>
    <s v="Stamford"/>
    <n v="19.07"/>
  </r>
  <r>
    <x v="8"/>
    <x v="7"/>
    <s v="Suffield"/>
    <n v="4.91"/>
  </r>
  <r>
    <x v="8"/>
    <x v="7"/>
    <s v="Thompsonville"/>
    <n v="31"/>
  </r>
  <r>
    <x v="8"/>
    <x v="7"/>
    <s v="Torrington"/>
    <n v="13.03"/>
  </r>
  <r>
    <x v="8"/>
    <x v="7"/>
    <s v="Wallingford"/>
    <n v="7.5"/>
  </r>
  <r>
    <x v="8"/>
    <x v="7"/>
    <s v="Willimantic"/>
    <n v="11"/>
  </r>
  <r>
    <x v="8"/>
    <x v="7"/>
    <s v="Windsor Locks"/>
    <n v="10"/>
  </r>
  <r>
    <x v="8"/>
    <x v="9"/>
    <s v="Middletown"/>
    <n v="4"/>
  </r>
  <r>
    <x v="8"/>
    <x v="9"/>
    <s v="New Castle"/>
    <n v="16"/>
  </r>
  <r>
    <x v="8"/>
    <x v="9"/>
    <s v="Wilmington"/>
    <n v="20.5"/>
  </r>
  <r>
    <x v="8"/>
    <x v="9"/>
    <s v="Wilmington"/>
    <n v="26"/>
  </r>
  <r>
    <x v="8"/>
    <x v="8"/>
    <s v="Washington"/>
    <n v="147.18"/>
  </r>
  <r>
    <x v="8"/>
    <x v="8"/>
    <s v="Washington"/>
    <n v="2"/>
  </r>
  <r>
    <x v="8"/>
    <x v="8"/>
    <s v="Washington"/>
    <n v="40.69"/>
  </r>
  <r>
    <x v="8"/>
    <x v="8"/>
    <s v="Washington"/>
    <n v="26.07"/>
  </r>
  <r>
    <x v="8"/>
    <x v="8"/>
    <s v="Washington"/>
    <n v="21.5"/>
  </r>
  <r>
    <x v="8"/>
    <x v="8"/>
    <s v="Washington"/>
    <n v="8"/>
  </r>
  <r>
    <x v="8"/>
    <x v="8"/>
    <s v="Washington"/>
    <n v="10"/>
  </r>
  <r>
    <x v="8"/>
    <x v="10"/>
    <s v="Bradentown"/>
    <n v="12"/>
  </r>
  <r>
    <x v="8"/>
    <x v="10"/>
    <s v="Fernandina"/>
    <n v="3"/>
  </r>
  <r>
    <x v="8"/>
    <x v="10"/>
    <s v="Fort Meade"/>
    <n v="2"/>
  </r>
  <r>
    <x v="8"/>
    <x v="10"/>
    <s v="Jacksonville"/>
    <n v="20.97"/>
  </r>
  <r>
    <x v="8"/>
    <x v="10"/>
    <s v="Jacksonville"/>
    <n v="4.5"/>
  </r>
  <r>
    <x v="8"/>
    <x v="10"/>
    <s v="Key West"/>
    <n v="5.5"/>
  </r>
  <r>
    <x v="8"/>
    <x v="10"/>
    <s v="Palatka"/>
    <n v="3"/>
  </r>
  <r>
    <x v="8"/>
    <x v="10"/>
    <s v="Pensacola"/>
    <n v="20"/>
  </r>
  <r>
    <x v="8"/>
    <x v="10"/>
    <s v="Tampa"/>
    <n v="26.78"/>
  </r>
  <r>
    <x v="8"/>
    <x v="11"/>
    <s v="Athens"/>
    <n v="6.25"/>
  </r>
  <r>
    <x v="8"/>
    <x v="11"/>
    <s v="Atlanta"/>
    <n v="142"/>
  </r>
  <r>
    <x v="8"/>
    <x v="11"/>
    <s v="Augusta"/>
    <n v="29.33"/>
  </r>
  <r>
    <x v="8"/>
    <x v="11"/>
    <s v="Atlanta"/>
    <n v="20"/>
  </r>
  <r>
    <x v="8"/>
    <x v="11"/>
    <s v="Augusta"/>
    <n v="26"/>
  </r>
  <r>
    <x v="8"/>
    <x v="11"/>
    <s v="Columbus"/>
    <n v="24.72"/>
  </r>
  <r>
    <x v="8"/>
    <x v="11"/>
    <s v="Covington"/>
    <n v="6"/>
  </r>
  <r>
    <x v="8"/>
    <x v="11"/>
    <s v="Dahlonega"/>
    <n v="34"/>
  </r>
  <r>
    <x v="8"/>
    <x v="11"/>
    <s v="Macon"/>
    <n v="30"/>
  </r>
  <r>
    <x v="8"/>
    <x v="11"/>
    <s v="Rome"/>
    <n v="8.5"/>
  </r>
  <r>
    <x v="8"/>
    <x v="11"/>
    <s v="Savannah"/>
    <n v="57.19"/>
  </r>
  <r>
    <x v="8"/>
    <x v="11"/>
    <s v="Valdosta"/>
    <n v="4"/>
  </r>
  <r>
    <x v="8"/>
    <x v="11"/>
    <s v="Washington"/>
    <n v="4"/>
  </r>
  <r>
    <x v="8"/>
    <x v="12"/>
    <s v="Boise"/>
    <n v="7"/>
  </r>
  <r>
    <x v="8"/>
    <x v="12"/>
    <s v="Coeui D'Alene"/>
    <n v="37"/>
  </r>
  <r>
    <x v="8"/>
    <x v="13"/>
    <s v="Alton"/>
    <n v="50"/>
  </r>
  <r>
    <x v="8"/>
    <x v="13"/>
    <s v="Aurora"/>
    <n v="59.84"/>
  </r>
  <r>
    <x v="8"/>
    <x v="60"/>
    <s v="Aurora"/>
    <n v="29"/>
  </r>
  <r>
    <x v="8"/>
    <x v="13"/>
    <s v="Bloomington"/>
    <n v="22"/>
  </r>
  <r>
    <x v="8"/>
    <x v="13"/>
    <s v="Cairo"/>
    <n v="9.5"/>
  </r>
  <r>
    <x v="8"/>
    <x v="13"/>
    <s v="Centralia"/>
    <n v="3"/>
  </r>
  <r>
    <x v="8"/>
    <x v="13"/>
    <s v="Champaign"/>
    <n v="11"/>
  </r>
  <r>
    <x v="8"/>
    <x v="13"/>
    <s v="Champaign"/>
    <n v="61"/>
  </r>
  <r>
    <x v="8"/>
    <x v="13"/>
    <s v="Chicago"/>
    <n v="486.32"/>
  </r>
  <r>
    <x v="8"/>
    <x v="13"/>
    <s v="Chicago"/>
    <n v="230"/>
  </r>
  <r>
    <x v="8"/>
    <x v="13"/>
    <s v="Chicago"/>
    <n v="218.95"/>
  </r>
  <r>
    <x v="8"/>
    <x v="60"/>
    <s v="Chicago"/>
    <n v="48"/>
  </r>
  <r>
    <x v="8"/>
    <x v="13"/>
    <s v="Chicago"/>
    <n v="31.3"/>
  </r>
  <r>
    <x v="8"/>
    <x v="13"/>
    <s v="Chicago"/>
    <n v="30"/>
  </r>
  <r>
    <x v="8"/>
    <x v="13"/>
    <s v="Chicago"/>
    <n v="18.62"/>
  </r>
  <r>
    <x v="8"/>
    <x v="13"/>
    <s v="Chicago"/>
    <n v="6.5"/>
  </r>
  <r>
    <x v="8"/>
    <x v="13"/>
    <s v="Chicago"/>
    <n v="41.98"/>
  </r>
  <r>
    <x v="8"/>
    <x v="13"/>
    <s v="Chicago"/>
    <n v="25.45"/>
  </r>
  <r>
    <x v="8"/>
    <x v="13"/>
    <s v="Chicago"/>
    <n v="83"/>
  </r>
  <r>
    <x v="8"/>
    <x v="13"/>
    <s v="Danville"/>
    <n v="14"/>
  </r>
  <r>
    <x v="8"/>
    <x v="13"/>
    <s v="Decatur"/>
    <n v="13.5"/>
  </r>
  <r>
    <x v="8"/>
    <x v="13"/>
    <s v="DeKalb"/>
    <n v="7.57"/>
  </r>
  <r>
    <x v="8"/>
    <x v="13"/>
    <s v="East St. Louis"/>
    <n v="115.76"/>
  </r>
  <r>
    <x v="8"/>
    <x v="13"/>
    <s v="East St. Louis"/>
    <n v="72.17"/>
  </r>
  <r>
    <x v="8"/>
    <x v="13"/>
    <s v="East St. Louis"/>
    <n v="9.65"/>
  </r>
  <r>
    <x v="8"/>
    <x v="13"/>
    <s v="Freeport"/>
    <n v="7.5"/>
  </r>
  <r>
    <x v="8"/>
    <x v="13"/>
    <s v="Galesburg"/>
    <n v="19.5"/>
  </r>
  <r>
    <x v="8"/>
    <x v="13"/>
    <s v="Galesburg"/>
    <n v="13.5"/>
  </r>
  <r>
    <x v="8"/>
    <x v="13"/>
    <s v="Galesburg"/>
    <n v="70"/>
  </r>
  <r>
    <x v="8"/>
    <x v="13"/>
    <s v="Jacksonville"/>
    <n v="5"/>
  </r>
  <r>
    <x v="8"/>
    <x v="13"/>
    <s v="Joliet"/>
    <n v="40"/>
  </r>
  <r>
    <x v="8"/>
    <x v="13"/>
    <s v="Joliet"/>
    <n v="41"/>
  </r>
  <r>
    <x v="8"/>
    <x v="13"/>
    <s v="Joliet"/>
    <n v="22"/>
  </r>
  <r>
    <x v="8"/>
    <x v="13"/>
    <s v="Kankakee"/>
    <n v="8.5"/>
  </r>
  <r>
    <x v="8"/>
    <x v="13"/>
    <s v="Kankakee"/>
    <n v="4.2"/>
  </r>
  <r>
    <x v="8"/>
    <x v="13"/>
    <s v="Kewanee"/>
    <n v="4.5"/>
  </r>
  <r>
    <x v="8"/>
    <x v="13"/>
    <s v="La Salle"/>
    <n v="36.6"/>
  </r>
  <r>
    <x v="8"/>
    <x v="13"/>
    <s v="Lincoln"/>
    <n v="8"/>
  </r>
  <r>
    <x v="8"/>
    <x v="13"/>
    <s v="Macomb"/>
    <n v="19.600000000000001"/>
  </r>
  <r>
    <x v="8"/>
    <x v="13"/>
    <s v="Marion"/>
    <n v="16.27"/>
  </r>
  <r>
    <x v="8"/>
    <x v="13"/>
    <s v="Mechanicsburg"/>
    <n v="3.62"/>
  </r>
  <r>
    <x v="8"/>
    <x v="13"/>
    <s v="Moline"/>
    <n v="8"/>
  </r>
  <r>
    <x v="8"/>
    <x v="13"/>
    <s v="Ottawa"/>
    <n v="7.5"/>
  </r>
  <r>
    <x v="8"/>
    <x v="13"/>
    <s v="Peoria"/>
    <n v="67"/>
  </r>
  <r>
    <x v="8"/>
    <x v="13"/>
    <s v="Peoria"/>
    <n v="8"/>
  </r>
  <r>
    <x v="8"/>
    <x v="13"/>
    <s v="Peoria"/>
    <n v="8"/>
  </r>
  <r>
    <x v="8"/>
    <x v="13"/>
    <s v="Pontiac"/>
    <n v="10.9"/>
  </r>
  <r>
    <x v="8"/>
    <x v="13"/>
    <s v="Quincy"/>
    <n v="13"/>
  </r>
  <r>
    <x v="8"/>
    <x v="13"/>
    <s v="Rockford"/>
    <n v="64"/>
  </r>
  <r>
    <x v="8"/>
    <x v="13"/>
    <s v="Rockford"/>
    <n v="28"/>
  </r>
  <r>
    <x v="8"/>
    <x v="13"/>
    <s v="Rockford"/>
    <n v="35.756"/>
  </r>
  <r>
    <x v="8"/>
    <x v="13"/>
    <s v="Springfield"/>
    <n v="24.5"/>
  </r>
  <r>
    <x v="8"/>
    <x v="13"/>
    <s v="Springfield"/>
    <n v="40"/>
  </r>
  <r>
    <x v="8"/>
    <x v="13"/>
    <s v="Sterling"/>
    <n v="16.29"/>
  </r>
  <r>
    <x v="8"/>
    <x v="13"/>
    <s v="Streator"/>
    <n v="6.5"/>
  </r>
  <r>
    <x v="8"/>
    <x v="13"/>
    <s v="Venice"/>
    <n v="14.5"/>
  </r>
  <r>
    <x v="8"/>
    <x v="13"/>
    <s v="Waukegan"/>
    <n v="1.5"/>
  </r>
  <r>
    <x v="8"/>
    <x v="14"/>
    <s v="Anderson"/>
    <n v="260"/>
  </r>
  <r>
    <x v="8"/>
    <x v="14"/>
    <s v="Angola"/>
    <n v="3.3"/>
  </r>
  <r>
    <x v="8"/>
    <x v="14"/>
    <s v="Brownstown"/>
    <n v="2"/>
  </r>
  <r>
    <x v="8"/>
    <x v="14"/>
    <s v="Columbus"/>
    <n v="6.5"/>
  </r>
  <r>
    <x v="8"/>
    <x v="14"/>
    <s v="Evansville"/>
    <n v="30.44"/>
  </r>
  <r>
    <x v="8"/>
    <x v="14"/>
    <s v="Evansville"/>
    <n v="12"/>
  </r>
  <r>
    <x v="8"/>
    <x v="14"/>
    <s v="Evansville"/>
    <n v="30"/>
  </r>
  <r>
    <x v="8"/>
    <x v="14"/>
    <s v="Evansville"/>
    <n v="12.5"/>
  </r>
  <r>
    <x v="8"/>
    <x v="14"/>
    <s v="Fort Wayne"/>
    <n v="147"/>
  </r>
  <r>
    <x v="8"/>
    <x v="14"/>
    <s v="Fort Wayne"/>
    <n v="46"/>
  </r>
  <r>
    <x v="8"/>
    <x v="14"/>
    <s v="Fort Wayne"/>
    <n v="46"/>
  </r>
  <r>
    <x v="8"/>
    <x v="14"/>
    <s v="Fort Wayne"/>
    <n v="30"/>
  </r>
  <r>
    <x v="8"/>
    <x v="14"/>
    <s v="Hammond"/>
    <n v="25.5"/>
  </r>
  <r>
    <x v="8"/>
    <x v="14"/>
    <s v="Indianapolis"/>
    <n v="136"/>
  </r>
  <r>
    <x v="8"/>
    <x v="14"/>
    <s v="Indianapolis"/>
    <n v="63"/>
  </r>
  <r>
    <x v="8"/>
    <x v="14"/>
    <s v="Indianapolis"/>
    <n v="31.5"/>
  </r>
  <r>
    <x v="8"/>
    <x v="14"/>
    <s v="Indianapolis"/>
    <n v="41.5"/>
  </r>
  <r>
    <x v="8"/>
    <x v="14"/>
    <s v="Indianapolis"/>
    <n v="40"/>
  </r>
  <r>
    <x v="8"/>
    <x v="14"/>
    <s v="Indianapolis"/>
    <n v="93"/>
  </r>
  <r>
    <x v="8"/>
    <x v="14"/>
    <s v="Indianapolis"/>
    <n v="14"/>
  </r>
  <r>
    <x v="8"/>
    <x v="14"/>
    <s v="Jeffersonville"/>
    <n v="5"/>
  </r>
  <r>
    <x v="8"/>
    <x v="14"/>
    <s v="Kokomo"/>
    <n v="21"/>
  </r>
  <r>
    <x v="8"/>
    <x v="14"/>
    <s v="Kokomo"/>
    <n v="11.5"/>
  </r>
  <r>
    <x v="8"/>
    <x v="14"/>
    <s v="Lafayette"/>
    <n v="17.5"/>
  </r>
  <r>
    <x v="8"/>
    <x v="14"/>
    <s v="La Porte"/>
    <n v="14"/>
  </r>
  <r>
    <x v="8"/>
    <x v="14"/>
    <s v="Logansport"/>
    <n v="5.5"/>
  </r>
  <r>
    <x v="8"/>
    <x v="14"/>
    <s v="Madison"/>
    <n v="4"/>
  </r>
  <r>
    <x v="8"/>
    <x v="14"/>
    <s v="Marion"/>
    <n v="20"/>
  </r>
  <r>
    <x v="8"/>
    <x v="14"/>
    <s v="Michigan City"/>
    <n v="4.03"/>
  </r>
  <r>
    <x v="8"/>
    <x v="14"/>
    <s v="Michigan City"/>
    <n v="4"/>
  </r>
  <r>
    <x v="8"/>
    <x v="14"/>
    <s v="Muncie"/>
    <n v="42"/>
  </r>
  <r>
    <x v="8"/>
    <x v="14"/>
    <s v="New Albany"/>
    <n v="23"/>
  </r>
  <r>
    <x v="8"/>
    <x v="14"/>
    <s v="Princeton"/>
    <n v="30.06"/>
  </r>
  <r>
    <x v="8"/>
    <x v="14"/>
    <s v="Richmond"/>
    <n v="25"/>
  </r>
  <r>
    <x v="8"/>
    <x v="14"/>
    <s v="Richmond"/>
    <n v="11"/>
  </r>
  <r>
    <x v="8"/>
    <x v="14"/>
    <s v="Shelbyville"/>
    <n v="25.8"/>
  </r>
  <r>
    <x v="8"/>
    <x v="14"/>
    <s v="South Bend"/>
    <n v="50"/>
  </r>
  <r>
    <x v="8"/>
    <x v="14"/>
    <s v="South Bend"/>
    <n v="70"/>
  </r>
  <r>
    <x v="8"/>
    <x v="14"/>
    <s v="Terre Haute"/>
    <n v="38.44"/>
  </r>
  <r>
    <x v="8"/>
    <x v="14"/>
    <s v="Vincennes"/>
    <n v="9"/>
  </r>
  <r>
    <x v="8"/>
    <x v="14"/>
    <s v="Wabash"/>
    <n v="18.5"/>
  </r>
  <r>
    <x v="8"/>
    <x v="14"/>
    <s v="Warsaw"/>
    <n v="5"/>
  </r>
  <r>
    <x v="8"/>
    <x v="14"/>
    <s v="Washington"/>
    <n v="2.8"/>
  </r>
  <r>
    <x v="8"/>
    <x v="54"/>
    <s v="South McAlester"/>
    <n v="21.5"/>
  </r>
  <r>
    <x v="8"/>
    <x v="54"/>
    <s v="Muskogee"/>
    <n v="5.5"/>
  </r>
  <r>
    <x v="8"/>
    <x v="15"/>
    <s v="Boone"/>
    <n v="2"/>
  </r>
  <r>
    <x v="8"/>
    <x v="15"/>
    <s v="Boone"/>
    <n v="5"/>
  </r>
  <r>
    <x v="8"/>
    <x v="15"/>
    <s v="Burlington"/>
    <n v="16"/>
  </r>
  <r>
    <x v="8"/>
    <x v="15"/>
    <s v="Cedar Rapids"/>
    <n v="14.21"/>
  </r>
  <r>
    <x v="8"/>
    <x v="15"/>
    <s v="Cedar Rapids"/>
    <n v="30"/>
  </r>
  <r>
    <x v="8"/>
    <x v="15"/>
    <s v="Centerville"/>
    <n v="2"/>
  </r>
  <r>
    <x v="8"/>
    <x v="15"/>
    <s v="Clinton"/>
    <n v="36.4"/>
  </r>
  <r>
    <x v="8"/>
    <x v="15"/>
    <s v="Clinton"/>
    <n v="14"/>
  </r>
  <r>
    <x v="8"/>
    <x v="15"/>
    <s v="Council Bluffs"/>
    <n v="31.97"/>
  </r>
  <r>
    <x v="8"/>
    <x v="15"/>
    <s v="Davenport"/>
    <n v="65"/>
  </r>
  <r>
    <x v="8"/>
    <x v="15"/>
    <s v="Davenport"/>
    <n v="4"/>
  </r>
  <r>
    <x v="8"/>
    <x v="15"/>
    <s v="Des Moines"/>
    <n v="65"/>
  </r>
  <r>
    <x v="8"/>
    <x v="15"/>
    <s v="Des Moines"/>
    <n v="35"/>
  </r>
  <r>
    <x v="8"/>
    <x v="15"/>
    <s v="Dubuque"/>
    <n v="17"/>
  </r>
  <r>
    <x v="8"/>
    <x v="15"/>
    <s v="Fort Dodge"/>
    <n v="4"/>
  </r>
  <r>
    <x v="8"/>
    <x v="15"/>
    <s v="Fort Madison"/>
    <n v="4"/>
  </r>
  <r>
    <x v="8"/>
    <x v="15"/>
    <s v="Independence"/>
    <n v="3.33"/>
  </r>
  <r>
    <x v="8"/>
    <x v="15"/>
    <s v="Keokuk"/>
    <n v="8"/>
  </r>
  <r>
    <x v="8"/>
    <x v="15"/>
    <s v="Marshalltown"/>
    <n v="3.5"/>
  </r>
  <r>
    <x v="8"/>
    <x v="15"/>
    <s v="Mason City"/>
    <n v="16.8"/>
  </r>
  <r>
    <x v="8"/>
    <x v="15"/>
    <s v="Muscatine"/>
    <n v="12"/>
  </r>
  <r>
    <x v="8"/>
    <x v="15"/>
    <s v="Oskaloosa"/>
    <n v="4"/>
  </r>
  <r>
    <x v="8"/>
    <x v="15"/>
    <s v="Ottumwa"/>
    <n v="11.5"/>
  </r>
  <r>
    <x v="8"/>
    <x v="15"/>
    <s v="Red Oak"/>
    <n v="1.5"/>
  </r>
  <r>
    <x v="8"/>
    <x v="15"/>
    <s v="Sioux City"/>
    <n v="43.5"/>
  </r>
  <r>
    <x v="8"/>
    <x v="15"/>
    <s v="Toledo"/>
    <n v="2.75"/>
  </r>
  <r>
    <x v="8"/>
    <x v="15"/>
    <s v="Waterloo"/>
    <n v="89"/>
  </r>
  <r>
    <x v="8"/>
    <x v="16"/>
    <s v="Atchison"/>
    <n v="12"/>
  </r>
  <r>
    <x v="8"/>
    <x v="16"/>
    <s v="Cottonwood Falls"/>
    <n v="2"/>
  </r>
  <r>
    <x v="8"/>
    <x v="16"/>
    <s v="Fort Scott"/>
    <n v="9"/>
  </r>
  <r>
    <x v="8"/>
    <x v="16"/>
    <s v="Hutchinson"/>
    <n v="7"/>
  </r>
  <r>
    <x v="8"/>
    <x v="16"/>
    <s v="Iola"/>
    <n v="10.02"/>
  </r>
  <r>
    <x v="8"/>
    <x v="16"/>
    <s v="Junction City"/>
    <n v="4.75"/>
  </r>
  <r>
    <x v="8"/>
    <x v="16"/>
    <s v="Pittsburg"/>
    <n v="14"/>
  </r>
  <r>
    <x v="8"/>
    <x v="16"/>
    <s v="Strong City"/>
    <n v="2"/>
  </r>
  <r>
    <x v="8"/>
    <x v="16"/>
    <s v="Topeka"/>
    <n v="34"/>
  </r>
  <r>
    <x v="8"/>
    <x v="16"/>
    <s v="Wichita"/>
    <n v="22.43"/>
  </r>
  <r>
    <x v="8"/>
    <x v="16"/>
    <s v="Winfield"/>
    <n v="6"/>
  </r>
  <r>
    <x v="8"/>
    <x v="17"/>
    <s v="Bowling Green"/>
    <n v="7.5"/>
  </r>
  <r>
    <x v="8"/>
    <x v="17"/>
    <s v="Frankfort"/>
    <n v="8.6"/>
  </r>
  <r>
    <x v="8"/>
    <x v="17"/>
    <s v="Henderson"/>
    <n v="10"/>
  </r>
  <r>
    <x v="8"/>
    <x v="17"/>
    <s v="Lexington"/>
    <n v="15"/>
  </r>
  <r>
    <x v="8"/>
    <x v="17"/>
    <s v="Lexington"/>
    <n v="35"/>
  </r>
  <r>
    <x v="8"/>
    <x v="17"/>
    <s v="Lexington"/>
    <n v="13"/>
  </r>
  <r>
    <x v="8"/>
    <x v="17"/>
    <s v="Louisville"/>
    <n v="150"/>
  </r>
  <r>
    <x v="8"/>
    <x v="17"/>
    <s v="Louisville"/>
    <n v="6.5"/>
  </r>
  <r>
    <x v="8"/>
    <x v="17"/>
    <s v="Louisville"/>
    <n v="16"/>
  </r>
  <r>
    <x v="8"/>
    <x v="17"/>
    <s v="Maysville"/>
    <n v="4.2"/>
  </r>
  <r>
    <x v="8"/>
    <x v="17"/>
    <s v="Owensboro"/>
    <n v="10"/>
  </r>
  <r>
    <x v="8"/>
    <x v="17"/>
    <s v="Paducah"/>
    <n v="15"/>
  </r>
  <r>
    <x v="8"/>
    <x v="17"/>
    <s v="Winchester"/>
    <n v="1.5"/>
  </r>
  <r>
    <x v="8"/>
    <x v="18"/>
    <s v="Baton Rouge"/>
    <n v="4"/>
  </r>
  <r>
    <x v="8"/>
    <x v="18"/>
    <s v="Lake Charles"/>
    <n v="1.25"/>
  </r>
  <r>
    <x v="8"/>
    <x v="18"/>
    <s v="New Orleans"/>
    <n v="198"/>
  </r>
  <r>
    <x v="8"/>
    <x v="18"/>
    <s v="New Orleans"/>
    <n v="3.75"/>
  </r>
  <r>
    <x v="8"/>
    <x v="18"/>
    <s v="Shreveport"/>
    <n v="12"/>
  </r>
  <r>
    <x v="8"/>
    <x v="18"/>
    <s v="Thibadaux"/>
    <n v="27.67"/>
  </r>
  <r>
    <x v="8"/>
    <x v="21"/>
    <s v="Bangor"/>
    <n v="13.3"/>
  </r>
  <r>
    <x v="8"/>
    <x v="21"/>
    <s v="Bangor"/>
    <n v="16.7"/>
  </r>
  <r>
    <x v="8"/>
    <x v="21"/>
    <s v="Bangor"/>
    <n v="6.13"/>
  </r>
  <r>
    <x v="8"/>
    <x v="21"/>
    <s v="Bangor"/>
    <n v="26"/>
  </r>
  <r>
    <x v="8"/>
    <x v="21"/>
    <s v="Biddeford"/>
    <n v="8.25"/>
  </r>
  <r>
    <x v="8"/>
    <x v="21"/>
    <s v="Brunswick"/>
    <n v="15.4"/>
  </r>
  <r>
    <x v="8"/>
    <x v="21"/>
    <s v="Calais"/>
    <n v="7"/>
  </r>
  <r>
    <x v="8"/>
    <x v="21"/>
    <s v="Fairfield"/>
    <n v="4.37"/>
  </r>
  <r>
    <x v="8"/>
    <x v="21"/>
    <s v="Fryeburg"/>
    <n v="3"/>
  </r>
  <r>
    <x v="8"/>
    <x v="21"/>
    <s v="Lewiston"/>
    <n v="93.75"/>
  </r>
  <r>
    <x v="8"/>
    <x v="21"/>
    <s v="Rockland"/>
    <n v="22.35"/>
  </r>
  <r>
    <x v="8"/>
    <x v="21"/>
    <s v="Rockland"/>
    <n v="9"/>
  </r>
  <r>
    <x v="8"/>
    <x v="21"/>
    <s v="Sanford"/>
    <n v="37.506999999999998"/>
  </r>
  <r>
    <x v="8"/>
    <x v="21"/>
    <s v="Sanford"/>
    <n v="22.12"/>
  </r>
  <r>
    <x v="8"/>
    <x v="21"/>
    <s v="Sanford"/>
    <n v="3.47"/>
  </r>
  <r>
    <x v="8"/>
    <x v="21"/>
    <s v="Skowhegan"/>
    <n v="5.85"/>
  </r>
  <r>
    <x v="8"/>
    <x v="21"/>
    <s v="Skowhegan"/>
    <n v="12.68"/>
  </r>
  <r>
    <x v="8"/>
    <x v="21"/>
    <s v="Waterville"/>
    <n v="5"/>
  </r>
  <r>
    <x v="8"/>
    <x v="21"/>
    <s v="Waterville"/>
    <n v="6.1"/>
  </r>
  <r>
    <x v="8"/>
    <x v="20"/>
    <s v="Baltimore"/>
    <n v="379"/>
  </r>
  <r>
    <x v="8"/>
    <x v="20"/>
    <s v="Bel Air"/>
    <n v="3.25"/>
  </r>
  <r>
    <x v="8"/>
    <x v="20"/>
    <s v="Cumberland"/>
    <n v="6.5"/>
  </r>
  <r>
    <x v="8"/>
    <x v="20"/>
    <s v="Cumberland"/>
    <n v="17.5"/>
  </r>
  <r>
    <x v="8"/>
    <x v="20"/>
    <s v="Frederick"/>
    <n v="15"/>
  </r>
  <r>
    <x v="8"/>
    <x v="20"/>
    <s v="Frederick"/>
    <n v="5.5"/>
  </r>
  <r>
    <x v="8"/>
    <x v="20"/>
    <s v="Hagerstown"/>
    <n v="13.5"/>
  </r>
  <r>
    <x v="8"/>
    <x v="20"/>
    <s v="Hagerstown"/>
    <n v="11"/>
  </r>
  <r>
    <x v="8"/>
    <x v="20"/>
    <s v="Westernport"/>
    <n v="8"/>
  </r>
  <r>
    <x v="8"/>
    <x v="19"/>
    <s v="Amesbury"/>
    <n v="8.75"/>
  </r>
  <r>
    <x v="8"/>
    <x v="19"/>
    <s v="Amherst"/>
    <n v="15.711"/>
  </r>
  <r>
    <x v="8"/>
    <x v="19"/>
    <s v="Athol"/>
    <n v="7.32"/>
  </r>
  <r>
    <x v="8"/>
    <x v="19"/>
    <s v="Boston"/>
    <n v="444.82600000000002"/>
  </r>
  <r>
    <x v="8"/>
    <x v="19"/>
    <s v="Boston"/>
    <n v="852"/>
  </r>
  <r>
    <x v="8"/>
    <x v="19"/>
    <s v="Boston"/>
    <n v="524.20000000000005"/>
  </r>
  <r>
    <x v="8"/>
    <x v="19"/>
    <s v="Boston"/>
    <n v="9.89"/>
  </r>
  <r>
    <x v="8"/>
    <x v="19"/>
    <s v="Boston"/>
    <n v="75"/>
  </r>
  <r>
    <x v="8"/>
    <x v="19"/>
    <s v="Brockton"/>
    <n v="364.185"/>
  </r>
  <r>
    <x v="8"/>
    <x v="19"/>
    <s v="Brockton"/>
    <n v="27.53"/>
  </r>
  <r>
    <x v="8"/>
    <x v="19"/>
    <s v="Brockton"/>
    <n v="23.8"/>
  </r>
  <r>
    <x v="8"/>
    <x v="19"/>
    <s v="Brookfield"/>
    <n v="20.100000000000001"/>
  </r>
  <r>
    <x v="8"/>
    <x v="19"/>
    <s v="Canton"/>
    <n v="17.239999999999998"/>
  </r>
  <r>
    <x v="8"/>
    <x v="19"/>
    <s v="Conway"/>
    <n v="6.35"/>
  </r>
  <r>
    <x v="8"/>
    <x v="19"/>
    <s v="Cottage City"/>
    <n v="6.5949999999999998"/>
  </r>
  <r>
    <x v="8"/>
    <x v="19"/>
    <s v="Cottage City"/>
    <n v="1.135"/>
  </r>
  <r>
    <x v="8"/>
    <x v="19"/>
    <s v="Dedham"/>
    <n v="9.4499999999999993"/>
  </r>
  <r>
    <x v="8"/>
    <x v="19"/>
    <s v="Fitchburg"/>
    <n v="32.11"/>
  </r>
  <r>
    <x v="8"/>
    <x v="19"/>
    <s v="Fitchburg"/>
    <n v="8.5860000000000003"/>
  </r>
  <r>
    <x v="8"/>
    <x v="19"/>
    <s v="Gardner"/>
    <n v="16.100000000000001"/>
  </r>
  <r>
    <x v="8"/>
    <x v="19"/>
    <s v="Georgetown"/>
    <n v="6.02"/>
  </r>
  <r>
    <x v="8"/>
    <x v="19"/>
    <s v="Georgetown"/>
    <n v="18.183"/>
  </r>
  <r>
    <x v="8"/>
    <x v="19"/>
    <s v="Greenfield"/>
    <n v="17.681000000000001"/>
  </r>
  <r>
    <x v="8"/>
    <x v="19"/>
    <s v="Greenfield"/>
    <n v="14.7"/>
  </r>
  <r>
    <x v="8"/>
    <x v="19"/>
    <s v="Greenfield"/>
    <n v="8.0299999999999994"/>
  </r>
  <r>
    <x v="8"/>
    <x v="19"/>
    <s v="Haverhill"/>
    <n v="8.24"/>
  </r>
  <r>
    <x v="8"/>
    <x v="19"/>
    <s v="Haverhill"/>
    <n v="29.5"/>
  </r>
  <r>
    <x v="8"/>
    <x v="19"/>
    <s v="Haverhill"/>
    <n v="2.8"/>
  </r>
  <r>
    <x v="8"/>
    <x v="19"/>
    <s v="Holden"/>
    <n v="10"/>
  </r>
  <r>
    <x v="8"/>
    <x v="19"/>
    <s v="Holyoke"/>
    <n v="46.02"/>
  </r>
  <r>
    <x v="8"/>
    <x v="19"/>
    <s v="Holyoke"/>
    <n v="1"/>
  </r>
  <r>
    <x v="8"/>
    <x v="19"/>
    <s v="Hopkinton"/>
    <n v="6.42"/>
  </r>
  <r>
    <x v="8"/>
    <x v="19"/>
    <s v="Holyoke"/>
    <n v="4.57"/>
  </r>
  <r>
    <x v="8"/>
    <x v="19"/>
    <s v="Lawrence"/>
    <n v="13"/>
  </r>
  <r>
    <x v="8"/>
    <x v="19"/>
    <s v="Lowell"/>
    <n v="3.3"/>
  </r>
  <r>
    <x v="8"/>
    <x v="19"/>
    <s v="Maynard"/>
    <n v="14.55"/>
  </r>
  <r>
    <x v="8"/>
    <x v="19"/>
    <s v="Middleboro"/>
    <n v="22.2"/>
  </r>
  <r>
    <x v="8"/>
    <x v="19"/>
    <s v="Milford"/>
    <n v="30.5"/>
  </r>
  <r>
    <x v="8"/>
    <x v="19"/>
    <s v="Milford"/>
    <n v="50"/>
  </r>
  <r>
    <x v="8"/>
    <x v="19"/>
    <s v="Milford"/>
    <n v="28.1"/>
  </r>
  <r>
    <x v="8"/>
    <x v="19"/>
    <s v="Natick"/>
    <n v="19.7"/>
  </r>
  <r>
    <x v="8"/>
    <x v="19"/>
    <s v="Natick"/>
    <n v="19.079999999999998"/>
  </r>
  <r>
    <x v="8"/>
    <x v="19"/>
    <s v="Natick"/>
    <n v="5.82"/>
  </r>
  <r>
    <x v="8"/>
    <x v="19"/>
    <s v="New Bedford"/>
    <n v="21.9"/>
  </r>
  <r>
    <x v="8"/>
    <x v="19"/>
    <s v="New Bedford"/>
    <n v="24.67"/>
  </r>
  <r>
    <x v="8"/>
    <x v="19"/>
    <s v="New Bedford"/>
    <n v="9.84"/>
  </r>
  <r>
    <x v="8"/>
    <x v="19"/>
    <s v="Newburyport"/>
    <n v="23.8"/>
  </r>
  <r>
    <x v="8"/>
    <x v="19"/>
    <s v="Newton"/>
    <n v="36"/>
  </r>
  <r>
    <x v="8"/>
    <x v="19"/>
    <s v="Newton"/>
    <n v="13.49"/>
  </r>
  <r>
    <x v="8"/>
    <x v="19"/>
    <s v="Newton"/>
    <n v="4.9000000000000004"/>
  </r>
  <r>
    <x v="8"/>
    <x v="19"/>
    <s v="Newton"/>
    <n v="9.7799999999999994"/>
  </r>
  <r>
    <x v="8"/>
    <x v="19"/>
    <s v="Newton"/>
    <n v="4.5999999999999996"/>
  </r>
  <r>
    <x v="8"/>
    <x v="19"/>
    <s v="North Adams"/>
    <n v="26.05"/>
  </r>
  <r>
    <x v="8"/>
    <x v="19"/>
    <s v="Northampton"/>
    <n v="26.3"/>
  </r>
  <r>
    <x v="8"/>
    <x v="19"/>
    <s v="Northampton"/>
    <n v="15.8"/>
  </r>
  <r>
    <x v="8"/>
    <x v="19"/>
    <s v="Northbridge"/>
    <n v="0.66"/>
  </r>
  <r>
    <x v="8"/>
    <x v="19"/>
    <s v="Norton"/>
    <n v="30.23"/>
  </r>
  <r>
    <x v="8"/>
    <x v="19"/>
    <s v="Norwood"/>
    <n v="6.23"/>
  </r>
  <r>
    <x v="8"/>
    <x v="19"/>
    <s v="Norwood"/>
    <n v="21.05"/>
  </r>
  <r>
    <x v="8"/>
    <x v="19"/>
    <s v="Palmer"/>
    <n v="28.4"/>
  </r>
  <r>
    <x v="8"/>
    <x v="19"/>
    <s v="Pittsfield"/>
    <n v="29"/>
  </r>
  <r>
    <x v="8"/>
    <x v="19"/>
    <s v="Pittsfield"/>
    <n v="42.234000000000002"/>
  </r>
  <r>
    <x v="8"/>
    <x v="19"/>
    <s v="Randolph"/>
    <n v="10.57"/>
  </r>
  <r>
    <x v="8"/>
    <x v="19"/>
    <s v="Plymouth"/>
    <n v="6.4"/>
  </r>
  <r>
    <x v="8"/>
    <x v="19"/>
    <s v="Shelburne Falls"/>
    <n v="6.53"/>
  </r>
  <r>
    <x v="8"/>
    <x v="19"/>
    <s v="Southbridge"/>
    <n v="7.59"/>
  </r>
  <r>
    <x v="8"/>
    <x v="19"/>
    <s v="Springfield"/>
    <n v="93.75"/>
  </r>
  <r>
    <x v="8"/>
    <x v="19"/>
    <s v="Swansea Centre"/>
    <n v="12.5"/>
  </r>
  <r>
    <x v="8"/>
    <x v="19"/>
    <s v="Taunton"/>
    <n v="17.899999999999999"/>
  </r>
  <r>
    <x v="8"/>
    <x v="19"/>
    <s v="Taunton"/>
    <n v="11.4"/>
  </r>
  <r>
    <x v="8"/>
    <x v="19"/>
    <s v="Templeton"/>
    <n v="17.899999999999999"/>
  </r>
  <r>
    <x v="8"/>
    <x v="19"/>
    <s v="Uxbridge"/>
    <n v="7"/>
  </r>
  <r>
    <x v="8"/>
    <x v="19"/>
    <s v="Waltham"/>
    <n v="6.4"/>
  </r>
  <r>
    <x v="8"/>
    <x v="19"/>
    <s v="Ware"/>
    <n v="12.12"/>
  </r>
  <r>
    <x v="8"/>
    <x v="19"/>
    <s v="Webster"/>
    <n v="6.09"/>
  </r>
  <r>
    <x v="8"/>
    <x v="19"/>
    <s v="Westborough"/>
    <n v="13.9"/>
  </r>
  <r>
    <x v="8"/>
    <x v="19"/>
    <s v="Westfield"/>
    <n v="16.93"/>
  </r>
  <r>
    <x v="8"/>
    <x v="19"/>
    <s v="Westwood"/>
    <n v="11.25"/>
  </r>
  <r>
    <x v="8"/>
    <x v="19"/>
    <s v="Worcester"/>
    <n v="133.47999999999999"/>
  </r>
  <r>
    <x v="8"/>
    <x v="19"/>
    <s v="Worcester"/>
    <n v="16.399999999999999"/>
  </r>
  <r>
    <x v="8"/>
    <x v="19"/>
    <s v="Worcester"/>
    <n v="15.5"/>
  </r>
  <r>
    <x v="8"/>
    <x v="19"/>
    <s v="Worcester"/>
    <n v="20.100000000000001"/>
  </r>
  <r>
    <x v="8"/>
    <x v="19"/>
    <s v="Worcester"/>
    <n v="3.04"/>
  </r>
  <r>
    <x v="8"/>
    <x v="22"/>
    <s v="Adrian"/>
    <n v="4"/>
  </r>
  <r>
    <x v="8"/>
    <x v="22"/>
    <s v="Bay City"/>
    <n v="17.5"/>
  </r>
  <r>
    <x v="8"/>
    <x v="22"/>
    <s v="Benton Harbor"/>
    <n v="80"/>
  </r>
  <r>
    <x v="8"/>
    <x v="22"/>
    <s v="Detroit"/>
    <n v="385.9"/>
  </r>
  <r>
    <x v="8"/>
    <x v="22"/>
    <s v="Detroit"/>
    <n v="125.36"/>
  </r>
  <r>
    <x v="8"/>
    <x v="22"/>
    <s v="Detroit"/>
    <n v="92"/>
  </r>
  <r>
    <x v="8"/>
    <x v="22"/>
    <s v="Detroit"/>
    <n v="15"/>
  </r>
  <r>
    <x v="8"/>
    <x v="22"/>
    <s v="Detroit"/>
    <n v="14"/>
  </r>
  <r>
    <x v="8"/>
    <x v="22"/>
    <s v="Escanaba"/>
    <n v="7.5"/>
  </r>
  <r>
    <x v="8"/>
    <x v="22"/>
    <s v="Grand Rapids"/>
    <n v="58.3"/>
  </r>
  <r>
    <x v="8"/>
    <x v="22"/>
    <s v="Grand Rapids"/>
    <n v="47.5"/>
  </r>
  <r>
    <x v="8"/>
    <x v="22"/>
    <s v="Grand Rapids"/>
    <n v="71"/>
  </r>
  <r>
    <x v="8"/>
    <x v="22"/>
    <s v="Hancock"/>
    <n v="25.75"/>
  </r>
  <r>
    <x v="8"/>
    <x v="22"/>
    <s v="Ironwood"/>
    <n v="5"/>
  </r>
  <r>
    <x v="8"/>
    <x v="22"/>
    <s v="Jackson"/>
    <n v="24.5"/>
  </r>
  <r>
    <x v="8"/>
    <x v="22"/>
    <s v="Jackson"/>
    <n v="46"/>
  </r>
  <r>
    <x v="8"/>
    <x v="22"/>
    <s v="Kalamazoo"/>
    <n v="50.6"/>
  </r>
  <r>
    <x v="8"/>
    <x v="22"/>
    <s v="Lansing"/>
    <n v="42"/>
  </r>
  <r>
    <x v="8"/>
    <x v="22"/>
    <s v="Manistee"/>
    <n v="10"/>
  </r>
  <r>
    <x v="8"/>
    <x v="22"/>
    <s v="Marquette"/>
    <n v="7"/>
  </r>
  <r>
    <x v="8"/>
    <x v="22"/>
    <s v="Menominee"/>
    <n v="16"/>
  </r>
  <r>
    <x v="8"/>
    <x v="22"/>
    <s v="Monroe"/>
    <n v="48"/>
  </r>
  <r>
    <x v="8"/>
    <x v="22"/>
    <s v="Muskegon "/>
    <n v="15"/>
  </r>
  <r>
    <x v="8"/>
    <x v="22"/>
    <s v="Negaunee"/>
    <n v="4.5"/>
  </r>
  <r>
    <x v="8"/>
    <x v="22"/>
    <s v="Owosso"/>
    <n v="5"/>
  </r>
  <r>
    <x v="8"/>
    <x v="22"/>
    <s v="Port Huron"/>
    <n v="12"/>
  </r>
  <r>
    <x v="8"/>
    <x v="22"/>
    <s v="Saginaw"/>
    <n v="36"/>
  </r>
  <r>
    <x v="8"/>
    <x v="22"/>
    <s v="St. Joseph"/>
    <n v="10.5"/>
  </r>
  <r>
    <x v="8"/>
    <x v="22"/>
    <s v="Sault Ste. Marie"/>
    <n v="7"/>
  </r>
  <r>
    <x v="8"/>
    <x v="23"/>
    <s v="Duluth"/>
    <n v="71.06"/>
  </r>
  <r>
    <x v="8"/>
    <x v="23"/>
    <s v="Duluth"/>
    <n v="6"/>
  </r>
  <r>
    <x v="8"/>
    <x v="23"/>
    <s v="Duluth"/>
    <n v="3.5"/>
  </r>
  <r>
    <x v="8"/>
    <x v="23"/>
    <s v="Minneapolis and St. Paul"/>
    <n v="264.61"/>
  </r>
  <r>
    <x v="8"/>
    <x v="23"/>
    <s v="Minneapolis and St. Paul"/>
    <n v="20.25"/>
  </r>
  <r>
    <x v="8"/>
    <x v="23"/>
    <s v="Minneapolis and St. Paul"/>
    <n v="6"/>
  </r>
  <r>
    <x v="8"/>
    <x v="23"/>
    <s v="Minneapolis and St. Paul"/>
    <n v="2.5"/>
  </r>
  <r>
    <x v="8"/>
    <x v="23"/>
    <s v="St. Cloud"/>
    <n v="7.33"/>
  </r>
  <r>
    <x v="8"/>
    <x v="23"/>
    <s v="Winona"/>
    <n v="5"/>
  </r>
  <r>
    <x v="8"/>
    <x v="24"/>
    <s v="Biloxi"/>
    <n v="7"/>
  </r>
  <r>
    <x v="8"/>
    <x v="24"/>
    <s v="Greenville"/>
    <n v="2"/>
  </r>
  <r>
    <x v="8"/>
    <x v="24"/>
    <s v="Gulfport"/>
    <n v="1.75"/>
  </r>
  <r>
    <x v="8"/>
    <x v="24"/>
    <s v="Jackson"/>
    <n v="5.5"/>
  </r>
  <r>
    <x v="8"/>
    <x v="24"/>
    <s v="Meridian"/>
    <n v="7.5"/>
  </r>
  <r>
    <x v="8"/>
    <x v="24"/>
    <s v="Natchez"/>
    <n v="7"/>
  </r>
  <r>
    <x v="8"/>
    <x v="24"/>
    <s v="Scranton"/>
    <n v="9"/>
  </r>
  <r>
    <x v="8"/>
    <x v="24"/>
    <s v="Vicksburg"/>
    <n v="8"/>
  </r>
  <r>
    <x v="8"/>
    <x v="25"/>
    <s v="Cape Girardeau"/>
    <n v="18"/>
  </r>
  <r>
    <x v="8"/>
    <x v="25"/>
    <s v="Carrollton"/>
    <n v="1.5"/>
  </r>
  <r>
    <x v="8"/>
    <x v="25"/>
    <s v="Clinton"/>
    <n v="3"/>
  </r>
  <r>
    <x v="8"/>
    <x v="25"/>
    <s v="Farmington"/>
    <n v="11.57"/>
  </r>
  <r>
    <x v="8"/>
    <x v="25"/>
    <s v="Hannibal"/>
    <n v="5"/>
  </r>
  <r>
    <x v="8"/>
    <x v="25"/>
    <s v="Kansas City"/>
    <n v="211.03"/>
  </r>
  <r>
    <x v="8"/>
    <x v="25"/>
    <s v="Kansas City"/>
    <n v="40"/>
  </r>
  <r>
    <x v="8"/>
    <x v="25"/>
    <s v="Kansas City"/>
    <n v="65"/>
  </r>
  <r>
    <x v="8"/>
    <x v="25"/>
    <s v="Kansas City"/>
    <n v="18"/>
  </r>
  <r>
    <x v="8"/>
    <x v="25"/>
    <s v="Kansas City"/>
    <n v="13"/>
  </r>
  <r>
    <x v="8"/>
    <x v="25"/>
    <s v="Nevada"/>
    <n v="7"/>
  </r>
  <r>
    <x v="8"/>
    <x v="25"/>
    <s v="St. Joseph"/>
    <n v="45"/>
  </r>
  <r>
    <x v="8"/>
    <x v="25"/>
    <s v="St. Louis"/>
    <n v="102"/>
  </r>
  <r>
    <x v="8"/>
    <x v="25"/>
    <s v="St. Louis"/>
    <n v="31.44"/>
  </r>
  <r>
    <x v="8"/>
    <x v="25"/>
    <s v="St. Louis"/>
    <n v="13.42"/>
  </r>
  <r>
    <x v="8"/>
    <x v="25"/>
    <s v="St. Louis"/>
    <n v="12.5"/>
  </r>
  <r>
    <x v="8"/>
    <x v="25"/>
    <s v="St. Louis"/>
    <n v="2"/>
  </r>
  <r>
    <x v="8"/>
    <x v="25"/>
    <s v="St. Louis"/>
    <n v="19.75"/>
  </r>
  <r>
    <x v="8"/>
    <x v="25"/>
    <s v="Sedalia"/>
    <n v="27"/>
  </r>
  <r>
    <x v="8"/>
    <x v="25"/>
    <s v="Springfield"/>
    <n v="15.8"/>
  </r>
  <r>
    <x v="8"/>
    <x v="25"/>
    <s v="Springfield"/>
    <n v="2.5"/>
  </r>
  <r>
    <x v="8"/>
    <x v="25"/>
    <s v="Webb City"/>
    <n v="47"/>
  </r>
  <r>
    <x v="8"/>
    <x v="26"/>
    <s v="Anaconda"/>
    <n v="5.34"/>
  </r>
  <r>
    <x v="8"/>
    <x v="26"/>
    <s v="Bozeman"/>
    <n v="3.5"/>
  </r>
  <r>
    <x v="8"/>
    <x v="26"/>
    <s v="Butte"/>
    <n v="25.5"/>
  </r>
  <r>
    <x v="8"/>
    <x v="26"/>
    <s v="Great Falls"/>
    <n v="12"/>
  </r>
  <r>
    <x v="8"/>
    <x v="26"/>
    <s v="Helena"/>
    <n v="17"/>
  </r>
  <r>
    <x v="8"/>
    <x v="32"/>
    <s v="Fremont"/>
    <n v="6.5"/>
  </r>
  <r>
    <x v="8"/>
    <x v="32"/>
    <s v="Lincoln"/>
    <n v="55"/>
  </r>
  <r>
    <x v="8"/>
    <x v="32"/>
    <s v="Lincoln"/>
    <n v="55.75"/>
  </r>
  <r>
    <x v="8"/>
    <x v="32"/>
    <s v="Nebraska City"/>
    <n v="4"/>
  </r>
  <r>
    <x v="8"/>
    <x v="32"/>
    <s v="Omaha"/>
    <n v="94.98"/>
  </r>
  <r>
    <x v="8"/>
    <x v="32"/>
    <s v="Red Cloud"/>
    <n v="1.5"/>
  </r>
  <r>
    <x v="8"/>
    <x v="32"/>
    <s v="South Sioux City"/>
    <n v="16"/>
  </r>
  <r>
    <x v="8"/>
    <x v="61"/>
    <s v="Reno"/>
    <n v="4.5"/>
  </r>
  <r>
    <x v="8"/>
    <x v="28"/>
    <s v="Berlin"/>
    <n v="7.75"/>
  </r>
  <r>
    <x v="8"/>
    <x v="28"/>
    <s v="Charlestown"/>
    <n v="2"/>
  </r>
  <r>
    <x v="8"/>
    <x v="28"/>
    <s v="Chester"/>
    <n v="8"/>
  </r>
  <r>
    <x v="8"/>
    <x v="28"/>
    <s v="Claremont"/>
    <n v="7.6849999999999996"/>
  </r>
  <r>
    <x v="8"/>
    <x v="28"/>
    <s v="Concord"/>
    <n v="30.53"/>
  </r>
  <r>
    <x v="8"/>
    <x v="28"/>
    <s v="Concord"/>
    <n v="12.71"/>
  </r>
  <r>
    <x v="8"/>
    <x v="28"/>
    <s v="Dover"/>
    <n v="18.2"/>
  </r>
  <r>
    <x v="8"/>
    <x v="28"/>
    <s v="Exeter"/>
    <n v="21.6"/>
  </r>
  <r>
    <x v="8"/>
    <x v="28"/>
    <s v="Hudson"/>
    <n v="39.700000000000003"/>
  </r>
  <r>
    <x v="8"/>
    <x v="28"/>
    <s v="Keene"/>
    <n v="6.52"/>
  </r>
  <r>
    <x v="8"/>
    <x v="28"/>
    <s v="Laconia"/>
    <n v="8.8699999999999992"/>
  </r>
  <r>
    <x v="8"/>
    <x v="28"/>
    <s v="Manchester"/>
    <n v="36.619999999999997"/>
  </r>
  <r>
    <x v="8"/>
    <x v="28"/>
    <s v="Nashua"/>
    <n v="15.52"/>
  </r>
  <r>
    <x v="8"/>
    <x v="28"/>
    <s v="Plaistow"/>
    <n v="8.4700000000000006"/>
  </r>
  <r>
    <x v="8"/>
    <x v="28"/>
    <s v="Portsmouth"/>
    <n v="41.406999999999996"/>
  </r>
  <r>
    <x v="8"/>
    <x v="28"/>
    <s v="Portsmouth"/>
    <n v="19.29"/>
  </r>
  <r>
    <x v="8"/>
    <x v="28"/>
    <s v="Portsmouth"/>
    <n v="12.2"/>
  </r>
  <r>
    <x v="8"/>
    <x v="28"/>
    <s v="Seabrook"/>
    <n v="5.8"/>
  </r>
  <r>
    <x v="8"/>
    <x v="29"/>
    <s v="Anglesea"/>
    <n v="4"/>
  </r>
  <r>
    <x v="8"/>
    <x v="29"/>
    <s v="Asbury Park"/>
    <n v="28"/>
  </r>
  <r>
    <x v="8"/>
    <x v="29"/>
    <s v="Asbury Park"/>
    <n v="5.73"/>
  </r>
  <r>
    <x v="8"/>
    <x v="29"/>
    <s v="Asbury Park"/>
    <n v="2.09"/>
  </r>
  <r>
    <x v="8"/>
    <x v="29"/>
    <s v="Atlantic City"/>
    <n v="17"/>
  </r>
  <r>
    <x v="8"/>
    <x v="29"/>
    <s v="Atlantic City"/>
    <n v="17.5"/>
  </r>
  <r>
    <x v="8"/>
    <x v="29"/>
    <s v="Bridgeton"/>
    <n v="37.6"/>
  </r>
  <r>
    <x v="8"/>
    <x v="29"/>
    <s v="Brigantine Beach"/>
    <n v="9"/>
  </r>
  <r>
    <x v="8"/>
    <x v="29"/>
    <s v="Burlington"/>
    <n v="7.15"/>
  </r>
  <r>
    <x v="8"/>
    <x v="29"/>
    <s v="Burlington"/>
    <n v="6.6"/>
  </r>
  <r>
    <x v="8"/>
    <x v="29"/>
    <s v="Camden"/>
    <n v="53.56"/>
  </r>
  <r>
    <x v="8"/>
    <x v="29"/>
    <s v="Camden"/>
    <n v="30.11"/>
  </r>
  <r>
    <x v="8"/>
    <x v="29"/>
    <s v="Camden"/>
    <n v="24.78"/>
  </r>
  <r>
    <x v="8"/>
    <x v="29"/>
    <s v="Cape May"/>
    <n v="0.33"/>
  </r>
  <r>
    <x v="8"/>
    <x v="29"/>
    <s v="Camden"/>
    <n v="34"/>
  </r>
  <r>
    <x v="8"/>
    <x v="29"/>
    <s v="Elizabeth"/>
    <n v="65"/>
  </r>
  <r>
    <x v="8"/>
    <x v="29"/>
    <s v="Cape May"/>
    <n v="7.4580000000000002"/>
  </r>
  <r>
    <x v="8"/>
    <x v="29"/>
    <s v="Hackensack"/>
    <n v="20.88"/>
  </r>
  <r>
    <x v="8"/>
    <x v="29"/>
    <s v="Hoboken"/>
    <n v="157"/>
  </r>
  <r>
    <x v="8"/>
    <x v="29"/>
    <s v="Jersey City"/>
    <n v="499"/>
  </r>
  <r>
    <x v="8"/>
    <x v="29"/>
    <s v="Jersey City"/>
    <n v="249.96199999999999"/>
  </r>
  <r>
    <x v="8"/>
    <x v="29"/>
    <s v="Jersey City"/>
    <n v="10.119999999999999"/>
  </r>
  <r>
    <x v="8"/>
    <x v="29"/>
    <s v="Jersey City"/>
    <n v="41.47"/>
  </r>
  <r>
    <x v="8"/>
    <x v="29"/>
    <s v="Jersey City"/>
    <n v="83"/>
  </r>
  <r>
    <x v="8"/>
    <x v="29"/>
    <s v="Jersey City"/>
    <n v="10.78"/>
  </r>
  <r>
    <x v="8"/>
    <x v="29"/>
    <s v="Jersey City"/>
    <n v="12.066000000000001"/>
  </r>
  <r>
    <x v="8"/>
    <x v="29"/>
    <s v="Jersey City"/>
    <n v="18"/>
  </r>
  <r>
    <x v="8"/>
    <x v="29"/>
    <s v="Keyport"/>
    <n v="20.68"/>
  </r>
  <r>
    <x v="8"/>
    <x v="29"/>
    <s v="Long Branch"/>
    <n v="3.67"/>
  </r>
  <r>
    <x v="8"/>
    <x v="29"/>
    <s v="Millville"/>
    <n v="12.54"/>
  </r>
  <r>
    <x v="8"/>
    <x v="29"/>
    <s v="Moorestown"/>
    <n v="17"/>
  </r>
  <r>
    <x v="8"/>
    <x v="29"/>
    <s v="Morristown"/>
    <n v="8"/>
  </r>
  <r>
    <x v="8"/>
    <x v="29"/>
    <s v="Mount Holly"/>
    <n v="1.25"/>
  </r>
  <r>
    <x v="8"/>
    <x v="29"/>
    <s v="New Brunswick"/>
    <n v="70"/>
  </r>
  <r>
    <x v="8"/>
    <x v="29"/>
    <s v="Ocean City"/>
    <n v="7"/>
  </r>
  <r>
    <x v="8"/>
    <x v="29"/>
    <s v="Orange"/>
    <n v="15.1"/>
  </r>
  <r>
    <x v="8"/>
    <x v="29"/>
    <s v="Orange"/>
    <n v="2.6"/>
  </r>
  <r>
    <x v="8"/>
    <x v="29"/>
    <s v="Orange"/>
    <n v="1.5"/>
  </r>
  <r>
    <x v="8"/>
    <x v="29"/>
    <s v="Perth Amboy"/>
    <n v="8.5"/>
  </r>
  <r>
    <x v="8"/>
    <x v="29"/>
    <s v="Phillipsburg"/>
    <n v="5.24"/>
  </r>
  <r>
    <x v="8"/>
    <x v="29"/>
    <s v="Point Pleasant"/>
    <n v="3.125"/>
  </r>
  <r>
    <x v="8"/>
    <x v="29"/>
    <s v="Red Bank"/>
    <n v="10.199999999999999"/>
  </r>
  <r>
    <x v="8"/>
    <x v="29"/>
    <s v="Rutherford"/>
    <n v="20.88"/>
  </r>
  <r>
    <x v="8"/>
    <x v="29"/>
    <s v="Trenton"/>
    <n v="38"/>
  </r>
  <r>
    <x v="8"/>
    <x v="29"/>
    <s v="Trenton"/>
    <n v="11.42"/>
  </r>
  <r>
    <x v="8"/>
    <x v="29"/>
    <s v="Trenton"/>
    <n v="15"/>
  </r>
  <r>
    <x v="8"/>
    <x v="29"/>
    <s v="Trenton"/>
    <n v="26"/>
  </r>
  <r>
    <x v="8"/>
    <x v="29"/>
    <s v="Trenton"/>
    <n v="11.03"/>
  </r>
  <r>
    <x v="8"/>
    <x v="29"/>
    <s v="Trenton"/>
    <n v="5.99"/>
  </r>
  <r>
    <x v="8"/>
    <x v="29"/>
    <s v="Trenton"/>
    <n v="23"/>
  </r>
  <r>
    <x v="8"/>
    <x v="29"/>
    <s v="Trenton"/>
    <n v="40"/>
  </r>
  <r>
    <x v="8"/>
    <x v="29"/>
    <s v="Washington"/>
    <n v="14"/>
  </r>
  <r>
    <x v="8"/>
    <x v="55"/>
    <s v="Albuquerque"/>
    <n v="3.5"/>
  </r>
  <r>
    <x v="8"/>
    <x v="55"/>
    <s v="Las Vegax"/>
    <n v="10.76"/>
  </r>
  <r>
    <x v="8"/>
    <x v="31"/>
    <s v="Albany"/>
    <n v="67.31"/>
  </r>
  <r>
    <x v="8"/>
    <x v="31"/>
    <s v="Albany"/>
    <n v="2.57"/>
  </r>
  <r>
    <x v="8"/>
    <x v="31"/>
    <s v="Auburn"/>
    <n v="37.770000000000003"/>
  </r>
  <r>
    <x v="8"/>
    <x v="31"/>
    <s v="Babylon"/>
    <n v="1.57"/>
  </r>
  <r>
    <x v="8"/>
    <x v="31"/>
    <s v="Ballston Spa"/>
    <n v="15"/>
  </r>
  <r>
    <x v="8"/>
    <x v="31"/>
    <s v="Binghamton"/>
    <n v="44.5"/>
  </r>
  <r>
    <x v="8"/>
    <x v="31"/>
    <s v="Brooklyn"/>
    <n v="532.25900000000001"/>
  </r>
  <r>
    <x v="8"/>
    <x v="31"/>
    <s v="Brooklyn"/>
    <n v="1.18"/>
  </r>
  <r>
    <x v="8"/>
    <x v="31"/>
    <s v="Brooklyn"/>
    <n v="209.28299999999999"/>
  </r>
  <r>
    <x v="8"/>
    <x v="31"/>
    <s v="Brooklyn"/>
    <n v="48.08"/>
  </r>
  <r>
    <x v="8"/>
    <x v="31"/>
    <s v="Brooklyn"/>
    <n v="133.274"/>
  </r>
  <r>
    <x v="8"/>
    <x v="31"/>
    <s v="Brooklyn"/>
    <n v="91.31"/>
  </r>
  <r>
    <x v="8"/>
    <x v="31"/>
    <s v="Brooklyn"/>
    <n v="14.023999999999999"/>
  </r>
  <r>
    <x v="8"/>
    <x v="31"/>
    <s v="Brooklyn"/>
    <n v="6.63"/>
  </r>
  <r>
    <x v="8"/>
    <x v="31"/>
    <s v="Brooklyn"/>
    <n v="1.4650000000000001"/>
  </r>
  <r>
    <x v="8"/>
    <x v="31"/>
    <s v="Brooklyn"/>
    <n v="26.38"/>
  </r>
  <r>
    <x v="8"/>
    <x v="31"/>
    <s v="Brooklyn"/>
    <n v="21.92"/>
  </r>
  <r>
    <x v="8"/>
    <x v="31"/>
    <s v="Brooklyn"/>
    <n v="2.5"/>
  </r>
  <r>
    <x v="8"/>
    <x v="31"/>
    <s v="Buffalo"/>
    <n v="330.39729999999997"/>
  </r>
  <r>
    <x v="8"/>
    <x v="31"/>
    <s v="Buffalo"/>
    <n v="232.2"/>
  </r>
  <r>
    <x v="8"/>
    <x v="31"/>
    <s v="Buffalo"/>
    <n v="98.197999999999993"/>
  </r>
  <r>
    <x v="8"/>
    <x v="31"/>
    <s v="Buffalo"/>
    <n v="15.19"/>
  </r>
  <r>
    <x v="8"/>
    <x v="31"/>
    <s v="Buffalo"/>
    <n v="20"/>
  </r>
  <r>
    <x v="8"/>
    <x v="31"/>
    <s v="Buffalo"/>
    <n v="4.67"/>
  </r>
  <r>
    <x v="8"/>
    <x v="31"/>
    <s v="Buffalo"/>
    <n v="14.71"/>
  </r>
  <r>
    <x v="8"/>
    <x v="31"/>
    <s v="Canandaigua"/>
    <n v="3"/>
  </r>
  <r>
    <x v="8"/>
    <x v="31"/>
    <s v="Catskill"/>
    <n v="5.5"/>
  </r>
  <r>
    <x v="8"/>
    <x v="31"/>
    <s v="City Island"/>
    <n v="1.5"/>
  </r>
  <r>
    <x v="8"/>
    <x v="31"/>
    <s v="City Island"/>
    <n v="2"/>
  </r>
  <r>
    <x v="8"/>
    <x v="31"/>
    <s v="Cohoes"/>
    <n v="6.73"/>
  </r>
  <r>
    <x v="8"/>
    <x v="31"/>
    <s v="Corning"/>
    <n v="5.9"/>
  </r>
  <r>
    <x v="8"/>
    <x v="31"/>
    <s v="Cortland"/>
    <n v="10.039999999999999"/>
  </r>
  <r>
    <x v="8"/>
    <x v="31"/>
    <s v="Dunkirk"/>
    <n v="7"/>
  </r>
  <r>
    <x v="8"/>
    <x v="31"/>
    <s v="Dunkirk"/>
    <n v="3.3"/>
  </r>
  <r>
    <x v="8"/>
    <x v="31"/>
    <s v="Elmira"/>
    <n v="14.2"/>
  </r>
  <r>
    <x v="8"/>
    <x v="31"/>
    <s v="Elmira"/>
    <n v="8.0679999999999996"/>
  </r>
  <r>
    <x v="8"/>
    <x v="31"/>
    <s v="Elmira"/>
    <n v="16.41"/>
  </r>
  <r>
    <x v="8"/>
    <x v="31"/>
    <s v="Fishkill"/>
    <n v="2.86"/>
  </r>
  <r>
    <x v="8"/>
    <x v="31"/>
    <s v="Fishkill"/>
    <n v="4.26"/>
  </r>
  <r>
    <x v="8"/>
    <x v="31"/>
    <s v="Fredonia"/>
    <n v="3.74"/>
  </r>
  <r>
    <x v="8"/>
    <x v="31"/>
    <s v="Fulton"/>
    <n v="1.04"/>
  </r>
  <r>
    <x v="8"/>
    <x v="31"/>
    <s v="Geneva"/>
    <n v="17.75"/>
  </r>
  <r>
    <x v="8"/>
    <x v="31"/>
    <s v="Glen Falls"/>
    <n v="128.43"/>
  </r>
  <r>
    <x v="8"/>
    <x v="31"/>
    <s v="Gloversville"/>
    <n v="118"/>
  </r>
  <r>
    <x v="8"/>
    <x v="31"/>
    <s v="Gloversville"/>
    <n v="4.6500000000000004"/>
  </r>
  <r>
    <x v="8"/>
    <x v="31"/>
    <s v="Hamburg"/>
    <n v="13.25"/>
  </r>
  <r>
    <x v="8"/>
    <x v="31"/>
    <s v="Hempstead"/>
    <n v="33.5"/>
  </r>
  <r>
    <x v="8"/>
    <x v="31"/>
    <s v="Honeoye Falls"/>
    <n v="5.26"/>
  </r>
  <r>
    <x v="8"/>
    <x v="31"/>
    <s v="Hoosick Falls"/>
    <n v="8"/>
  </r>
  <r>
    <x v="8"/>
    <x v="31"/>
    <s v="Hornellsville"/>
    <n v="4.33"/>
  </r>
  <r>
    <x v="8"/>
    <x v="31"/>
    <s v="Hornellsville"/>
    <n v="5.0599999999999996"/>
  </r>
  <r>
    <x v="8"/>
    <x v="31"/>
    <s v="Hudson"/>
    <n v="45.54"/>
  </r>
  <r>
    <x v="8"/>
    <x v="31"/>
    <s v="Huntington"/>
    <n v="3.2"/>
  </r>
  <r>
    <x v="8"/>
    <x v="31"/>
    <s v="Ithaca"/>
    <n v="7.68"/>
  </r>
  <r>
    <x v="8"/>
    <x v="31"/>
    <s v="Jamaica"/>
    <n v="25.2"/>
  </r>
  <r>
    <x v="8"/>
    <x v="31"/>
    <s v="Jamestown"/>
    <n v="24.49"/>
  </r>
  <r>
    <x v="8"/>
    <x v="31"/>
    <s v="Jamestown"/>
    <n v="2.72"/>
  </r>
  <r>
    <x v="8"/>
    <x v="31"/>
    <s v="Kingston"/>
    <n v="9.1999999999999993"/>
  </r>
  <r>
    <x v="8"/>
    <x v="31"/>
    <s v="Lewiston"/>
    <n v="8.6999999999999993"/>
  </r>
  <r>
    <x v="8"/>
    <x v="31"/>
    <s v="Liberty"/>
    <n v="2"/>
  </r>
  <r>
    <x v="8"/>
    <x v="31"/>
    <s v="Long Beach"/>
    <n v="1.5"/>
  </r>
  <r>
    <x v="8"/>
    <x v="31"/>
    <s v="Long Island City"/>
    <n v="74.47"/>
  </r>
  <r>
    <x v="8"/>
    <x v="31"/>
    <s v="Middletown"/>
    <n v="12.15"/>
  </r>
  <r>
    <x v="8"/>
    <x v="31"/>
    <s v="Newburgh"/>
    <n v="18.95"/>
  </r>
  <r>
    <x v="8"/>
    <x v="31"/>
    <s v="New Paltz"/>
    <n v="9.27"/>
  </r>
  <r>
    <x v="8"/>
    <x v="31"/>
    <s v="New York"/>
    <n v="492.53"/>
  </r>
  <r>
    <x v="8"/>
    <x v="31"/>
    <s v="New York"/>
    <n v="54.637999999999998"/>
  </r>
  <r>
    <x v="8"/>
    <x v="31"/>
    <s v="New York"/>
    <n v="9.1449999999999996"/>
  </r>
  <r>
    <x v="8"/>
    <x v="31"/>
    <s v="New York"/>
    <n v="17.2"/>
  </r>
  <r>
    <x v="8"/>
    <x v="31"/>
    <s v="New York"/>
    <n v="5"/>
  </r>
  <r>
    <x v="8"/>
    <x v="31"/>
    <s v="New York"/>
    <n v="20"/>
  </r>
  <r>
    <x v="8"/>
    <x v="31"/>
    <s v="New York"/>
    <n v="20"/>
  </r>
  <r>
    <x v="8"/>
    <x v="31"/>
    <s v="New York"/>
    <n v="7.1859999999999999"/>
  </r>
  <r>
    <x v="8"/>
    <x v="31"/>
    <s v="New York"/>
    <n v="1.05"/>
  </r>
  <r>
    <x v="8"/>
    <x v="31"/>
    <s v="New York"/>
    <n v="29.474"/>
  </r>
  <r>
    <x v="8"/>
    <x v="31"/>
    <s v="New York"/>
    <n v="8"/>
  </r>
  <r>
    <x v="8"/>
    <x v="31"/>
    <s v="New York"/>
    <n v="0.95199999999999996"/>
  </r>
  <r>
    <x v="8"/>
    <x v="31"/>
    <s v="New York"/>
    <n v="5.71"/>
  </r>
  <r>
    <x v="8"/>
    <x v="31"/>
    <s v="New York"/>
    <n v="1.7889999999999999"/>
  </r>
  <r>
    <x v="8"/>
    <x v="31"/>
    <s v="New York"/>
    <n v="2.86"/>
  </r>
  <r>
    <x v="8"/>
    <x v="31"/>
    <s v="New York"/>
    <n v="33.877000000000002"/>
  </r>
  <r>
    <x v="8"/>
    <x v="31"/>
    <s v="New York"/>
    <n v="17.141999999999999"/>
  </r>
  <r>
    <x v="8"/>
    <x v="31"/>
    <s v="New York"/>
    <n v="1.67"/>
  </r>
  <r>
    <x v="8"/>
    <x v="31"/>
    <s v="New York"/>
    <n v="11.571"/>
  </r>
  <r>
    <x v="8"/>
    <x v="31"/>
    <s v="New York"/>
    <n v="6.4"/>
  </r>
  <r>
    <x v="8"/>
    <x v="31"/>
    <s v="New York"/>
    <n v="79.881"/>
  </r>
  <r>
    <x v="8"/>
    <x v="31"/>
    <s v="New York"/>
    <n v="11.7"/>
  </r>
  <r>
    <x v="8"/>
    <x v="62"/>
    <s v="New York"/>
    <n v="7"/>
  </r>
  <r>
    <x v="8"/>
    <x v="31"/>
    <s v="New York"/>
    <n v="34.396999999999998"/>
  </r>
  <r>
    <x v="8"/>
    <x v="31"/>
    <s v="New York"/>
    <n v="118.74"/>
  </r>
  <r>
    <x v="8"/>
    <x v="31"/>
    <s v="Niagara Falls"/>
    <n v="14.6"/>
  </r>
  <r>
    <x v="8"/>
    <x v="31"/>
    <s v="Northport"/>
    <n v="2.74"/>
  </r>
  <r>
    <x v="8"/>
    <x v="31"/>
    <s v="Ogdensburg"/>
    <n v="10"/>
  </r>
  <r>
    <x v="8"/>
    <x v="31"/>
    <s v="Oneida"/>
    <n v="8.84"/>
  </r>
  <r>
    <x v="8"/>
    <x v="31"/>
    <s v="Olean"/>
    <n v="30"/>
  </r>
  <r>
    <x v="8"/>
    <x v="31"/>
    <s v="Oneonta"/>
    <n v="50.89"/>
  </r>
  <r>
    <x v="8"/>
    <x v="31"/>
    <s v="Ossining"/>
    <n v="3"/>
  </r>
  <r>
    <x v="8"/>
    <x v="31"/>
    <s v="Oswego"/>
    <n v="4"/>
  </r>
  <r>
    <x v="8"/>
    <x v="31"/>
    <s v="Peekskill"/>
    <n v="10.36"/>
  </r>
  <r>
    <x v="8"/>
    <x v="31"/>
    <s v="Penn Yan"/>
    <n v="9.25"/>
  </r>
  <r>
    <x v="8"/>
    <x v="31"/>
    <s v="Plattsburgh"/>
    <n v="6.5"/>
  </r>
  <r>
    <x v="8"/>
    <x v="31"/>
    <s v="Port Chester"/>
    <n v="16.5"/>
  </r>
  <r>
    <x v="8"/>
    <x v="31"/>
    <s v="Port Jervis"/>
    <n v="4.4000000000000004"/>
  </r>
  <r>
    <x v="8"/>
    <x v="31"/>
    <s v="Poughkeepsie"/>
    <n v="17.329999999999998"/>
  </r>
  <r>
    <x v="8"/>
    <x v="31"/>
    <s v="Rochester"/>
    <n v="19.510000000000002"/>
  </r>
  <r>
    <x v="8"/>
    <x v="31"/>
    <s v="Rochester"/>
    <n v="7.75"/>
  </r>
  <r>
    <x v="8"/>
    <x v="31"/>
    <s v="Rochester"/>
    <n v="48"/>
  </r>
  <r>
    <x v="8"/>
    <x v="31"/>
    <s v="Rochester"/>
    <n v="5.32"/>
  </r>
  <r>
    <x v="8"/>
    <x v="31"/>
    <s v="Rome"/>
    <n v="6.86"/>
  </r>
  <r>
    <x v="8"/>
    <x v="31"/>
    <s v="Saratoga Springs"/>
    <n v="1.66"/>
  </r>
  <r>
    <x v="8"/>
    <x v="31"/>
    <s v="Schenectady"/>
    <n v="105.61"/>
  </r>
  <r>
    <x v="8"/>
    <x v="31"/>
    <s v="Sea Cliff"/>
    <n v="0.18"/>
  </r>
  <r>
    <x v="8"/>
    <x v="31"/>
    <s v="Sea Cliff"/>
    <n v="1.6"/>
  </r>
  <r>
    <x v="8"/>
    <x v="31"/>
    <s v="Staten Island"/>
    <n v="31.02"/>
  </r>
  <r>
    <x v="8"/>
    <x v="31"/>
    <s v="Staten Island"/>
    <n v="27.69"/>
  </r>
  <r>
    <x v="8"/>
    <x v="31"/>
    <s v="Staten Island"/>
    <n v="18.079999999999998"/>
  </r>
  <r>
    <x v="8"/>
    <x v="31"/>
    <s v="Staten Island"/>
    <n v="23.53"/>
  </r>
  <r>
    <x v="8"/>
    <x v="31"/>
    <s v="Troy"/>
    <n v="10"/>
  </r>
  <r>
    <x v="8"/>
    <x v="31"/>
    <s v="Utica"/>
    <n v="109.39"/>
  </r>
  <r>
    <x v="8"/>
    <x v="31"/>
    <s v="Watertown"/>
    <n v="10.47"/>
  </r>
  <r>
    <x v="8"/>
    <x v="31"/>
    <s v="Watertown"/>
    <n v="9"/>
  </r>
  <r>
    <x v="8"/>
    <x v="31"/>
    <s v="Waverly"/>
    <n v="7.69"/>
  </r>
  <r>
    <x v="8"/>
    <x v="31"/>
    <s v="White Plains"/>
    <n v="21.17"/>
  </r>
  <r>
    <x v="8"/>
    <x v="31"/>
    <s v="Williamsville"/>
    <n v="11"/>
  </r>
  <r>
    <x v="8"/>
    <x v="27"/>
    <s v="Asheville"/>
    <n v="14.16"/>
  </r>
  <r>
    <x v="8"/>
    <x v="27"/>
    <s v="Asheville"/>
    <n v="33.700000000000003"/>
  </r>
  <r>
    <x v="8"/>
    <x v="27"/>
    <s v="Charlotte"/>
    <n v="10.3"/>
  </r>
  <r>
    <x v="8"/>
    <x v="27"/>
    <s v="Durham"/>
    <n v="6.2"/>
  </r>
  <r>
    <x v="8"/>
    <x v="27"/>
    <s v="Greensboro"/>
    <n v="9"/>
  </r>
  <r>
    <x v="8"/>
    <x v="27"/>
    <s v="Hendersonville"/>
    <n v="1.5"/>
  </r>
  <r>
    <x v="8"/>
    <x v="27"/>
    <s v="Raleigh"/>
    <n v="4.5"/>
  </r>
  <r>
    <x v="8"/>
    <x v="27"/>
    <s v="Salisbury"/>
    <n v="3"/>
  </r>
  <r>
    <x v="8"/>
    <x v="63"/>
    <s v="Wilmington"/>
    <n v="16.7"/>
  </r>
  <r>
    <x v="8"/>
    <x v="27"/>
    <s v="Winston-Salem"/>
    <n v="9.75"/>
  </r>
  <r>
    <x v="8"/>
    <x v="56"/>
    <s v="Bismarck"/>
    <n v="1.6"/>
  </r>
  <r>
    <x v="8"/>
    <x v="56"/>
    <s v="Fargo"/>
    <n v="10"/>
  </r>
  <r>
    <x v="8"/>
    <x v="33"/>
    <s v="Akron"/>
    <n v="98"/>
  </r>
  <r>
    <x v="8"/>
    <x v="33"/>
    <s v="Alliance"/>
    <n v="35"/>
  </r>
  <r>
    <x v="8"/>
    <x v="33"/>
    <s v="Alliance"/>
    <n v="80"/>
  </r>
  <r>
    <x v="8"/>
    <x v="33"/>
    <s v="Ashtabula"/>
    <n v="6"/>
  </r>
  <r>
    <x v="8"/>
    <x v="33"/>
    <s v="Ashtabula"/>
    <n v="26"/>
  </r>
  <r>
    <x v="8"/>
    <x v="33"/>
    <s v="Bowling Green"/>
    <n v="14"/>
  </r>
  <r>
    <x v="8"/>
    <x v="33"/>
    <s v="Canton"/>
    <n v="21"/>
  </r>
  <r>
    <x v="8"/>
    <x v="33"/>
    <s v="Canton"/>
    <n v="55"/>
  </r>
  <r>
    <x v="8"/>
    <x v="33"/>
    <s v="Chillicothe"/>
    <n v="6.25"/>
  </r>
  <r>
    <x v="8"/>
    <x v="33"/>
    <s v="Cincinnati"/>
    <n v="57.55"/>
  </r>
  <r>
    <x v="8"/>
    <x v="33"/>
    <s v="Cincinnati"/>
    <n v="57.55"/>
  </r>
  <r>
    <x v="8"/>
    <x v="33"/>
    <s v="Cincinnati"/>
    <n v="57"/>
  </r>
  <r>
    <x v="8"/>
    <x v="33"/>
    <s v="Cincinnati"/>
    <n v="218"/>
  </r>
  <r>
    <x v="8"/>
    <x v="33"/>
    <s v="Cincinnati"/>
    <n v="36.01"/>
  </r>
  <r>
    <x v="8"/>
    <x v="33"/>
    <s v="Cincinnati"/>
    <n v="36"/>
  </r>
  <r>
    <x v="8"/>
    <x v="33"/>
    <s v="Cincinnati"/>
    <n v="38"/>
  </r>
  <r>
    <x v="8"/>
    <x v="33"/>
    <s v="Cincinnati"/>
    <n v="101.24"/>
  </r>
  <r>
    <x v="8"/>
    <x v="33"/>
    <s v="Cincinnati"/>
    <n v="45"/>
  </r>
  <r>
    <x v="8"/>
    <x v="33"/>
    <s v="Cincinnati"/>
    <n v="2"/>
  </r>
  <r>
    <x v="8"/>
    <x v="33"/>
    <s v="Cincinnati"/>
    <n v="25"/>
  </r>
  <r>
    <x v="8"/>
    <x v="33"/>
    <s v="Cincinnati"/>
    <n v="83.82"/>
  </r>
  <r>
    <x v="8"/>
    <x v="33"/>
    <s v="Cleveland"/>
    <n v="219"/>
  </r>
  <r>
    <x v="8"/>
    <x v="33"/>
    <s v="Cleveland"/>
    <n v="43.97"/>
  </r>
  <r>
    <x v="8"/>
    <x v="33"/>
    <s v="Cleveland"/>
    <n v="95"/>
  </r>
  <r>
    <x v="8"/>
    <x v="33"/>
    <s v="Cleveland"/>
    <n v="134"/>
  </r>
  <r>
    <x v="8"/>
    <x v="33"/>
    <s v="Cleveland"/>
    <n v="30"/>
  </r>
  <r>
    <x v="8"/>
    <x v="33"/>
    <s v="Cleveland"/>
    <n v="160"/>
  </r>
  <r>
    <x v="8"/>
    <x v="33"/>
    <s v="Columbus"/>
    <n v="107.4"/>
  </r>
  <r>
    <x v="8"/>
    <x v="33"/>
    <s v="Columbus"/>
    <n v="16"/>
  </r>
  <r>
    <x v="8"/>
    <x v="33"/>
    <s v="Columbus"/>
    <n v="52"/>
  </r>
  <r>
    <x v="8"/>
    <x v="33"/>
    <s v="Columbus"/>
    <n v="15"/>
  </r>
  <r>
    <x v="8"/>
    <x v="33"/>
    <s v="Columbus"/>
    <n v="10"/>
  </r>
  <r>
    <x v="8"/>
    <x v="33"/>
    <s v="Columbus"/>
    <n v="61"/>
  </r>
  <r>
    <x v="8"/>
    <x v="33"/>
    <s v="Columbus"/>
    <n v="6.1"/>
  </r>
  <r>
    <x v="8"/>
    <x v="33"/>
    <s v="Columbus"/>
    <n v="38.700000000000003"/>
  </r>
  <r>
    <x v="8"/>
    <x v="33"/>
    <s v="Conneaut"/>
    <n v="35"/>
  </r>
  <r>
    <x v="8"/>
    <x v="33"/>
    <s v="Dayton"/>
    <n v="42.6"/>
  </r>
  <r>
    <x v="8"/>
    <x v="33"/>
    <s v="Dayton"/>
    <n v="8"/>
  </r>
  <r>
    <x v="8"/>
    <x v="33"/>
    <s v="Dayton"/>
    <n v="35"/>
  </r>
  <r>
    <x v="8"/>
    <x v="33"/>
    <s v="Dayton"/>
    <n v="31.1"/>
  </r>
  <r>
    <x v="8"/>
    <x v="33"/>
    <s v="Dayton"/>
    <n v="46"/>
  </r>
  <r>
    <x v="8"/>
    <x v="33"/>
    <s v="Dayton"/>
    <n v="43"/>
  </r>
  <r>
    <x v="8"/>
    <x v="33"/>
    <s v="Dayton"/>
    <n v="45"/>
  </r>
  <r>
    <x v="8"/>
    <x v="33"/>
    <s v="Dayton"/>
    <n v="21"/>
  </r>
  <r>
    <x v="8"/>
    <x v="33"/>
    <s v="Dayton"/>
    <n v="7.25"/>
  </r>
  <r>
    <x v="8"/>
    <x v="33"/>
    <s v="Dayton"/>
    <n v="52.12"/>
  </r>
  <r>
    <x v="8"/>
    <x v="33"/>
    <s v="Dayton"/>
    <n v="25"/>
  </r>
  <r>
    <x v="8"/>
    <x v="33"/>
    <s v="Dayton"/>
    <n v="31"/>
  </r>
  <r>
    <x v="8"/>
    <x v="33"/>
    <s v="Dayton"/>
    <n v="34"/>
  </r>
  <r>
    <x v="8"/>
    <x v="33"/>
    <s v="Dayton"/>
    <n v="28"/>
  </r>
  <r>
    <x v="8"/>
    <x v="33"/>
    <s v="Dayton"/>
    <n v="55"/>
  </r>
  <r>
    <x v="8"/>
    <x v="33"/>
    <s v="Defiance"/>
    <n v="4.5"/>
  </r>
  <r>
    <x v="8"/>
    <x v="33"/>
    <s v="Dennison"/>
    <n v="2"/>
  </r>
  <r>
    <x v="8"/>
    <x v="33"/>
    <s v="East Liverpool"/>
    <n v="15"/>
  </r>
  <r>
    <x v="8"/>
    <x v="33"/>
    <s v="East Liverpool"/>
    <n v="4.75"/>
  </r>
  <r>
    <x v="8"/>
    <x v="33"/>
    <s v="Eaton"/>
    <n v="48"/>
  </r>
  <r>
    <x v="8"/>
    <x v="33"/>
    <s v="Findlay"/>
    <n v="50"/>
  </r>
  <r>
    <x v="8"/>
    <x v="33"/>
    <s v="Fremont"/>
    <n v="1.5"/>
  </r>
  <r>
    <x v="8"/>
    <x v="33"/>
    <s v="Galion"/>
    <n v="30"/>
  </r>
  <r>
    <x v="8"/>
    <x v="33"/>
    <s v="Hamilton"/>
    <n v="83.93"/>
  </r>
  <r>
    <x v="8"/>
    <x v="33"/>
    <s v="Kenton"/>
    <n v="27"/>
  </r>
  <r>
    <x v="8"/>
    <x v="33"/>
    <s v="Lancaster"/>
    <n v="3.4"/>
  </r>
  <r>
    <x v="8"/>
    <x v="33"/>
    <s v="Lebanon"/>
    <n v="4"/>
  </r>
  <r>
    <x v="8"/>
    <x v="33"/>
    <s v="Lima"/>
    <n v="2"/>
  </r>
  <r>
    <x v="8"/>
    <x v="33"/>
    <s v="Lima"/>
    <n v="80"/>
  </r>
  <r>
    <x v="8"/>
    <x v="33"/>
    <s v="Lorain"/>
    <n v="11.6"/>
  </r>
  <r>
    <x v="8"/>
    <x v="33"/>
    <s v="Magnetic Springs"/>
    <n v="12"/>
  </r>
  <r>
    <x v="8"/>
    <x v="33"/>
    <s v="Mansfield"/>
    <n v="21"/>
  </r>
  <r>
    <x v="8"/>
    <x v="33"/>
    <s v="Marion"/>
    <n v="4.8"/>
  </r>
  <r>
    <x v="8"/>
    <x v="33"/>
    <s v="Mansfield"/>
    <n v="17.5"/>
  </r>
  <r>
    <x v="8"/>
    <x v="33"/>
    <s v="Mt. Vernon"/>
    <n v="5"/>
  </r>
  <r>
    <x v="8"/>
    <x v="33"/>
    <s v="Newark"/>
    <n v="42"/>
  </r>
  <r>
    <x v="8"/>
    <x v="33"/>
    <s v="Newark"/>
    <n v="14"/>
  </r>
  <r>
    <x v="8"/>
    <x v="33"/>
    <s v="New Philadelphia"/>
    <n v="13"/>
  </r>
  <r>
    <x v="8"/>
    <x v="33"/>
    <s v="Piqua"/>
    <n v="16"/>
  </r>
  <r>
    <x v="8"/>
    <x v="33"/>
    <s v="Pomeroy"/>
    <n v="14.5"/>
  </r>
  <r>
    <x v="8"/>
    <x v="33"/>
    <s v="Portsmouth"/>
    <n v="8"/>
  </r>
  <r>
    <x v="8"/>
    <x v="33"/>
    <s v="Put-In-Bay"/>
    <n v="1.5"/>
  </r>
  <r>
    <x v="8"/>
    <x v="33"/>
    <s v="Salem"/>
    <n v="3.5"/>
  </r>
  <r>
    <x v="8"/>
    <x v="33"/>
    <s v="Springfield"/>
    <n v="29"/>
  </r>
  <r>
    <x v="8"/>
    <x v="33"/>
    <s v="Springfield"/>
    <n v="29"/>
  </r>
  <r>
    <x v="8"/>
    <x v="33"/>
    <s v="Steubenville"/>
    <n v="19"/>
  </r>
  <r>
    <x v="8"/>
    <x v="33"/>
    <s v="Steubenville"/>
    <n v="3"/>
  </r>
  <r>
    <x v="8"/>
    <x v="33"/>
    <s v="Steubenville"/>
    <n v="9"/>
  </r>
  <r>
    <x v="8"/>
    <x v="33"/>
    <s v="Tiffin"/>
    <n v="17"/>
  </r>
  <r>
    <x v="8"/>
    <x v="33"/>
    <s v="Tiffin"/>
    <n v="7.3"/>
  </r>
  <r>
    <x v="8"/>
    <x v="33"/>
    <s v="Toledo"/>
    <n v="112.38"/>
  </r>
  <r>
    <x v="8"/>
    <x v="33"/>
    <s v="Toledo"/>
    <n v="56"/>
  </r>
  <r>
    <x v="8"/>
    <x v="33"/>
    <s v="Toledo"/>
    <n v="20.2"/>
  </r>
  <r>
    <x v="8"/>
    <x v="33"/>
    <s v="Toledo"/>
    <n v="22.5"/>
  </r>
  <r>
    <x v="8"/>
    <x v="33"/>
    <s v="Toledo"/>
    <n v="80"/>
  </r>
  <r>
    <x v="8"/>
    <x v="33"/>
    <s v="Toledo"/>
    <n v="100"/>
  </r>
  <r>
    <x v="8"/>
    <x v="33"/>
    <s v="Toledo"/>
    <n v="165"/>
  </r>
  <r>
    <x v="8"/>
    <x v="33"/>
    <s v="Toledo"/>
    <n v="30"/>
  </r>
  <r>
    <x v="8"/>
    <x v="33"/>
    <s v="Toledo"/>
    <n v="4"/>
  </r>
  <r>
    <x v="8"/>
    <x v="33"/>
    <s v="Toledo"/>
    <n v="51"/>
  </r>
  <r>
    <x v="8"/>
    <x v="33"/>
    <s v="Wellston"/>
    <n v="13"/>
  </r>
  <r>
    <x v="8"/>
    <x v="33"/>
    <s v="Xenia"/>
    <n v="20"/>
  </r>
  <r>
    <x v="8"/>
    <x v="33"/>
    <s v="Youngstown"/>
    <n v="92"/>
  </r>
  <r>
    <x v="8"/>
    <x v="33"/>
    <s v="Youngstown"/>
    <n v="15"/>
  </r>
  <r>
    <x v="8"/>
    <x v="33"/>
    <s v="Youngstown"/>
    <n v="7"/>
  </r>
  <r>
    <x v="8"/>
    <x v="33"/>
    <s v="Zanesville"/>
    <n v="14"/>
  </r>
  <r>
    <x v="8"/>
    <x v="33"/>
    <s v="Youngstown"/>
    <n v="53"/>
  </r>
  <r>
    <x v="8"/>
    <x v="54"/>
    <s v="Oklahoma City"/>
    <n v="16"/>
  </r>
  <r>
    <x v="8"/>
    <x v="54"/>
    <s v="Shawnee"/>
    <n v="5.5"/>
  </r>
  <r>
    <x v="8"/>
    <x v="35"/>
    <s v="Albany"/>
    <n v="14"/>
  </r>
  <r>
    <x v="8"/>
    <x v="35"/>
    <s v="Astoria"/>
    <n v="5.0999999999999996"/>
  </r>
  <r>
    <x v="8"/>
    <x v="35"/>
    <s v="Oregon City"/>
    <n v="5"/>
  </r>
  <r>
    <x v="8"/>
    <x v="35"/>
    <s v="Portland"/>
    <n v="114.5"/>
  </r>
  <r>
    <x v="8"/>
    <x v="35"/>
    <s v="Portland"/>
    <n v="67"/>
  </r>
  <r>
    <x v="8"/>
    <x v="35"/>
    <s v="Salem"/>
    <n v="14"/>
  </r>
  <r>
    <x v="8"/>
    <x v="35"/>
    <s v="Union"/>
    <n v="2.6"/>
  </r>
  <r>
    <x v="8"/>
    <x v="36"/>
    <s v="Allentown"/>
    <n v="50.351999999999997"/>
  </r>
  <r>
    <x v="8"/>
    <x v="36"/>
    <s v="Allentown"/>
    <n v="22"/>
  </r>
  <r>
    <x v="8"/>
    <x v="36"/>
    <s v="Allentown"/>
    <n v="20"/>
  </r>
  <r>
    <x v="8"/>
    <x v="36"/>
    <s v="Allentown"/>
    <n v="41.55"/>
  </r>
  <r>
    <x v="8"/>
    <x v="36"/>
    <s v="Altoona"/>
    <n v="44.24"/>
  </r>
  <r>
    <x v="8"/>
    <x v="36"/>
    <s v="Bangor"/>
    <n v="8.5500000000000007"/>
  </r>
  <r>
    <x v="8"/>
    <x v="36"/>
    <s v="Bangor"/>
    <n v="2.75"/>
  </r>
  <r>
    <x v="8"/>
    <x v="36"/>
    <s v="Beaver Falls"/>
    <n v="32"/>
  </r>
  <r>
    <x v="8"/>
    <x v="36"/>
    <s v="Beaver Falls"/>
    <n v="45"/>
  </r>
  <r>
    <x v="8"/>
    <x v="36"/>
    <s v="Bethlehem"/>
    <n v="10"/>
  </r>
  <r>
    <x v="8"/>
    <x v="36"/>
    <s v="Bethlehem"/>
    <n v="18.5"/>
  </r>
  <r>
    <x v="8"/>
    <x v="36"/>
    <s v="Boyertown"/>
    <n v="20"/>
  </r>
  <r>
    <x v="8"/>
    <x v="36"/>
    <s v="Blue Ball"/>
    <n v="1.8"/>
  </r>
  <r>
    <x v="8"/>
    <x v="36"/>
    <s v="Bradford"/>
    <n v="11.47"/>
  </r>
  <r>
    <x v="8"/>
    <x v="36"/>
    <s v="Bradford"/>
    <n v="18.86"/>
  </r>
  <r>
    <x v="8"/>
    <x v="36"/>
    <s v="Butler"/>
    <n v="11"/>
  </r>
  <r>
    <x v="8"/>
    <x v="36"/>
    <s v="Carbondale"/>
    <n v="17"/>
  </r>
  <r>
    <x v="8"/>
    <x v="36"/>
    <s v="Carlisle"/>
    <n v="6.3"/>
  </r>
  <r>
    <x v="8"/>
    <x v="36"/>
    <s v="Chambersburg"/>
    <n v="11"/>
  </r>
  <r>
    <x v="8"/>
    <x v="36"/>
    <s v="Chester"/>
    <n v="7.55"/>
  </r>
  <r>
    <x v="8"/>
    <x v="36"/>
    <s v="Chester"/>
    <n v="32.869999999999997"/>
  </r>
  <r>
    <x v="8"/>
    <x v="36"/>
    <s v="Chester"/>
    <n v="7.38"/>
  </r>
  <r>
    <x v="8"/>
    <x v="36"/>
    <s v="Chester"/>
    <n v="5.37"/>
  </r>
  <r>
    <x v="8"/>
    <x v="36"/>
    <s v="Chester"/>
    <n v="8.83"/>
  </r>
  <r>
    <x v="8"/>
    <x v="36"/>
    <s v="Chester"/>
    <n v="5.36"/>
  </r>
  <r>
    <x v="8"/>
    <x v="36"/>
    <s v="Chester"/>
    <n v="15.08"/>
  </r>
  <r>
    <x v="8"/>
    <x v="36"/>
    <s v="Coatesville"/>
    <n v="8"/>
  </r>
  <r>
    <x v="8"/>
    <x v="36"/>
    <s v="Connellsville"/>
    <n v="2.2869999999999999"/>
  </r>
  <r>
    <x v="8"/>
    <x v="36"/>
    <s v="Danielsville"/>
    <n v="7"/>
  </r>
  <r>
    <x v="8"/>
    <x v="36"/>
    <s v="Derry Church"/>
    <n v="8"/>
  </r>
  <r>
    <x v="8"/>
    <x v="36"/>
    <s v="Doylestown"/>
    <n v="33"/>
  </r>
  <r>
    <x v="8"/>
    <x v="36"/>
    <s v="Doylestown"/>
    <n v="13.4"/>
  </r>
  <r>
    <x v="8"/>
    <x v="36"/>
    <s v="Du Bois"/>
    <n v="5.125"/>
  </r>
  <r>
    <x v="8"/>
    <x v="36"/>
    <s v="East Bangor"/>
    <n v="5.8"/>
  </r>
  <r>
    <x v="8"/>
    <x v="36"/>
    <s v="Easton"/>
    <n v="7.79"/>
  </r>
  <r>
    <x v="8"/>
    <x v="36"/>
    <s v="Easton"/>
    <n v="2.2999999999999998"/>
  </r>
  <r>
    <x v="8"/>
    <x v="36"/>
    <s v="Easton"/>
    <n v="11.912000000000001"/>
  </r>
  <r>
    <x v="8"/>
    <x v="36"/>
    <s v="Easton"/>
    <n v="3.6520000000000001"/>
  </r>
  <r>
    <x v="8"/>
    <x v="36"/>
    <s v="Easton"/>
    <n v="22.75"/>
  </r>
  <r>
    <x v="8"/>
    <x v="36"/>
    <s v="Erie"/>
    <n v="36"/>
  </r>
  <r>
    <x v="8"/>
    <x v="36"/>
    <s v="Erie"/>
    <n v="14"/>
  </r>
  <r>
    <x v="8"/>
    <x v="36"/>
    <s v="Erie"/>
    <n v="27.5"/>
  </r>
  <r>
    <x v="8"/>
    <x v="36"/>
    <s v="Erie"/>
    <n v="42"/>
  </r>
  <r>
    <x v="8"/>
    <x v="36"/>
    <s v="Gettysburg"/>
    <n v="9.5"/>
  </r>
  <r>
    <x v="8"/>
    <x v="36"/>
    <s v="Girardville"/>
    <n v="22"/>
  </r>
  <r>
    <x v="8"/>
    <x v="36"/>
    <s v="Greensburg"/>
    <n v="22.95"/>
  </r>
  <r>
    <x v="8"/>
    <x v="36"/>
    <s v="Greensburg"/>
    <n v="6.6470000000000002"/>
  </r>
  <r>
    <x v="8"/>
    <x v="36"/>
    <s v="Grovania"/>
    <n v="9"/>
  </r>
  <r>
    <x v="8"/>
    <x v="36"/>
    <s v="Hanover"/>
    <n v="4"/>
  </r>
  <r>
    <x v="8"/>
    <x v="36"/>
    <s v="Harrisburg"/>
    <n v="56.24"/>
  </r>
  <r>
    <x v="8"/>
    <x v="36"/>
    <s v="Harrisburg"/>
    <n v="50"/>
  </r>
  <r>
    <x v="8"/>
    <x v="36"/>
    <s v="Harrisburg"/>
    <n v="40"/>
  </r>
  <r>
    <x v="8"/>
    <x v="36"/>
    <s v="Harrisburg"/>
    <n v="8.0500000000000007"/>
  </r>
  <r>
    <x v="8"/>
    <x v="36"/>
    <s v="Harrisburg"/>
    <n v="7.3"/>
  </r>
  <r>
    <x v="8"/>
    <x v="36"/>
    <s v="Harrisburg"/>
    <n v="17.84"/>
  </r>
  <r>
    <x v="8"/>
    <x v="36"/>
    <s v="Harrisburg"/>
    <n v="10.9"/>
  </r>
  <r>
    <x v="8"/>
    <x v="36"/>
    <s v="Hazleton"/>
    <n v="27"/>
  </r>
  <r>
    <x v="8"/>
    <x v="36"/>
    <s v="Hazleton"/>
    <n v="20.09"/>
  </r>
  <r>
    <x v="8"/>
    <x v="36"/>
    <s v="Homestead"/>
    <n v="3.25"/>
  </r>
  <r>
    <x v="8"/>
    <x v="36"/>
    <s v="Jersey Shore"/>
    <n v="4.5"/>
  </r>
  <r>
    <x v="8"/>
    <x v="36"/>
    <s v="Jersey Shore"/>
    <n v="2"/>
  </r>
  <r>
    <x v="8"/>
    <x v="36"/>
    <s v="Johnstown"/>
    <n v="31.3"/>
  </r>
  <r>
    <x v="8"/>
    <x v="36"/>
    <s v="Kittanning"/>
    <n v="9"/>
  </r>
  <r>
    <x v="8"/>
    <x v="36"/>
    <s v="Lancaster"/>
    <n v="100.01"/>
  </r>
  <r>
    <x v="8"/>
    <x v="36"/>
    <s v="Lancaster"/>
    <n v="9.2200000000000006"/>
  </r>
  <r>
    <x v="8"/>
    <x v="36"/>
    <s v="Lancaster"/>
    <n v="10.86"/>
  </r>
  <r>
    <x v="8"/>
    <x v="36"/>
    <s v="Lancaster"/>
    <n v="8.01"/>
  </r>
  <r>
    <x v="8"/>
    <x v="36"/>
    <s v="Lancaster"/>
    <n v="4.5"/>
  </r>
  <r>
    <x v="8"/>
    <x v="36"/>
    <s v="Lancaster"/>
    <n v="12.13"/>
  </r>
  <r>
    <x v="8"/>
    <x v="36"/>
    <s v="Lancaster"/>
    <n v="5.2"/>
  </r>
  <r>
    <x v="8"/>
    <x v="36"/>
    <s v="Langhorne"/>
    <n v="8.75"/>
  </r>
  <r>
    <x v="8"/>
    <x v="36"/>
    <s v="Lansford"/>
    <n v="19.68"/>
  </r>
  <r>
    <x v="8"/>
    <x v="36"/>
    <s v="Latrobe"/>
    <n v="5"/>
  </r>
  <r>
    <x v="8"/>
    <x v="36"/>
    <s v="Lebanon"/>
    <n v="20"/>
  </r>
  <r>
    <x v="8"/>
    <x v="36"/>
    <s v="Lewistown"/>
    <n v="24"/>
  </r>
  <r>
    <x v="8"/>
    <x v="36"/>
    <s v="Leechburg"/>
    <n v="9"/>
  </r>
  <r>
    <x v="8"/>
    <x v="36"/>
    <s v="Linglestown"/>
    <n v="5.5"/>
  </r>
  <r>
    <x v="8"/>
    <x v="36"/>
    <s v="Lock Haven"/>
    <n v="5.5"/>
  </r>
  <r>
    <x v="8"/>
    <x v="36"/>
    <s v="McKeesport"/>
    <n v="2"/>
  </r>
  <r>
    <x v="8"/>
    <x v="36"/>
    <s v="Mauch Chunk"/>
    <n v="12.39"/>
  </r>
  <r>
    <x v="8"/>
    <x v="36"/>
    <s v="Meadville"/>
    <n v="15.2"/>
  </r>
  <r>
    <x v="8"/>
    <x v="36"/>
    <s v="Meadville"/>
    <n v="4"/>
  </r>
  <r>
    <x v="8"/>
    <x v="36"/>
    <s v="Meyersdale"/>
    <n v="8.5"/>
  </r>
  <r>
    <x v="8"/>
    <x v="36"/>
    <s v="Milton"/>
    <n v="9.2799999999999994"/>
  </r>
  <r>
    <x v="8"/>
    <x v="36"/>
    <s v="Montoursville"/>
    <n v="5.5"/>
  </r>
  <r>
    <x v="8"/>
    <x v="36"/>
    <s v="Mt. Carmel"/>
    <n v="3"/>
  </r>
  <r>
    <x v="8"/>
    <x v="36"/>
    <s v="Nanticoke"/>
    <n v="6"/>
  </r>
  <r>
    <x v="8"/>
    <x v="36"/>
    <s v="Newtown"/>
    <n v="18.7"/>
  </r>
  <r>
    <x v="8"/>
    <x v="36"/>
    <s v="Newtown"/>
    <n v="5.4"/>
  </r>
  <r>
    <x v="8"/>
    <x v="36"/>
    <s v="Norristown"/>
    <n v="51.08"/>
  </r>
  <r>
    <x v="8"/>
    <x v="36"/>
    <s v="Norristown"/>
    <n v="4.25"/>
  </r>
  <r>
    <x v="8"/>
    <x v="36"/>
    <s v="Norristown"/>
    <n v="5.5"/>
  </r>
  <r>
    <x v="8"/>
    <x v="36"/>
    <s v="Norristown"/>
    <n v="4.05"/>
  </r>
  <r>
    <x v="8"/>
    <x v="36"/>
    <s v="Norristown"/>
    <n v="1.5"/>
  </r>
  <r>
    <x v="8"/>
    <x v="36"/>
    <s v="Norristown"/>
    <n v="12.5"/>
  </r>
  <r>
    <x v="8"/>
    <x v="36"/>
    <s v="North East"/>
    <n v="17.23"/>
  </r>
  <r>
    <x v="8"/>
    <x v="36"/>
    <s v="Oil City"/>
    <n v="32"/>
  </r>
  <r>
    <x v="8"/>
    <x v="36"/>
    <s v="Philadelphia"/>
    <n v="544.62"/>
  </r>
  <r>
    <x v="8"/>
    <x v="36"/>
    <s v="Philadelphia"/>
    <n v="217.1"/>
  </r>
  <r>
    <x v="8"/>
    <x v="36"/>
    <s v="Philadelphia"/>
    <n v="10"/>
  </r>
  <r>
    <x v="8"/>
    <x v="36"/>
    <s v="Philadelphia"/>
    <n v="21.09"/>
  </r>
  <r>
    <x v="8"/>
    <x v="36"/>
    <s v="Philadelphia"/>
    <n v="20.29"/>
  </r>
  <r>
    <x v="8"/>
    <x v="36"/>
    <s v="Philadelphia"/>
    <n v="3.34"/>
  </r>
  <r>
    <x v="8"/>
    <x v="36"/>
    <s v="Philadelphia"/>
    <n v="20.6"/>
  </r>
  <r>
    <x v="8"/>
    <x v="36"/>
    <s v="Philadelphia"/>
    <n v="3.5"/>
  </r>
  <r>
    <x v="8"/>
    <x v="36"/>
    <s v="Philadelphia"/>
    <n v="12"/>
  </r>
  <r>
    <x v="8"/>
    <x v="36"/>
    <s v="Philadelphia"/>
    <n v="16"/>
  </r>
  <r>
    <x v="8"/>
    <x v="36"/>
    <s v="Philadelphia"/>
    <n v="12.6"/>
  </r>
  <r>
    <x v="8"/>
    <x v="36"/>
    <s v="Philadelphia"/>
    <n v="16.18"/>
  </r>
  <r>
    <x v="8"/>
    <x v="36"/>
    <s v="Pittsburg"/>
    <n v="440.09"/>
  </r>
  <r>
    <x v="8"/>
    <x v="36"/>
    <s v="Pittsburg"/>
    <n v="19.93"/>
  </r>
  <r>
    <x v="8"/>
    <x v="36"/>
    <s v="Pittsburg"/>
    <n v="8.5"/>
  </r>
  <r>
    <x v="8"/>
    <x v="36"/>
    <s v="Pittsburg"/>
    <n v="30.48"/>
  </r>
  <r>
    <x v="8"/>
    <x v="36"/>
    <s v="Pittsburg"/>
    <n v="60.06"/>
  </r>
  <r>
    <x v="8"/>
    <x v="36"/>
    <s v="Pittsburg"/>
    <n v="11.3"/>
  </r>
  <r>
    <x v="8"/>
    <x v="36"/>
    <s v="Pittsburg"/>
    <n v="117.13"/>
  </r>
  <r>
    <x v="8"/>
    <x v="36"/>
    <s v="Pittsburg"/>
    <n v="33.799999999999997"/>
  </r>
  <r>
    <x v="8"/>
    <x v="36"/>
    <s v="Pittsburg"/>
    <n v="34.25"/>
  </r>
  <r>
    <x v="8"/>
    <x v="36"/>
    <s v="Pittsburg"/>
    <n v="7.1"/>
  </r>
  <r>
    <x v="8"/>
    <x v="36"/>
    <s v="Pittsburg"/>
    <n v="10"/>
  </r>
  <r>
    <x v="8"/>
    <x v="36"/>
    <s v="Pittsburg"/>
    <n v="73.424999999999997"/>
  </r>
  <r>
    <x v="8"/>
    <x v="36"/>
    <s v="Pittsburg"/>
    <n v="14"/>
  </r>
  <r>
    <x v="8"/>
    <x v="36"/>
    <s v="Plymouth"/>
    <n v="3.5"/>
  </r>
  <r>
    <x v="8"/>
    <x v="36"/>
    <s v="Pottstown"/>
    <n v="6.3"/>
  </r>
  <r>
    <x v="8"/>
    <x v="36"/>
    <s v="Pottstown"/>
    <n v="4"/>
  </r>
  <r>
    <x v="8"/>
    <x v="36"/>
    <s v="Pottstown"/>
    <n v="25"/>
  </r>
  <r>
    <x v="8"/>
    <x v="36"/>
    <s v="Pottsville"/>
    <n v="42.2"/>
  </r>
  <r>
    <x v="8"/>
    <x v="36"/>
    <s v="Pottsville"/>
    <n v="10.7"/>
  </r>
  <r>
    <x v="8"/>
    <x v="36"/>
    <s v="Pottsville"/>
    <n v="5.5"/>
  </r>
  <r>
    <x v="8"/>
    <x v="36"/>
    <s v="Pottsville"/>
    <n v="2.2999999999999998"/>
  </r>
  <r>
    <x v="8"/>
    <x v="36"/>
    <s v="Pottsville"/>
    <n v="4.7"/>
  </r>
  <r>
    <x v="8"/>
    <x v="36"/>
    <s v="Pottsville"/>
    <n v="5.8"/>
  </r>
  <r>
    <x v="8"/>
    <x v="36"/>
    <s v="Pottsville"/>
    <n v="7.8"/>
  </r>
  <r>
    <x v="8"/>
    <x v="36"/>
    <s v="Pottsville"/>
    <n v="5.7"/>
  </r>
  <r>
    <x v="8"/>
    <x v="36"/>
    <s v="Punxsutawney"/>
    <n v="21"/>
  </r>
  <r>
    <x v="8"/>
    <x v="36"/>
    <s v="Quakertown"/>
    <n v="10.5"/>
  </r>
  <r>
    <x v="8"/>
    <x v="36"/>
    <s v="Reading"/>
    <n v="90"/>
  </r>
  <r>
    <x v="8"/>
    <x v="36"/>
    <s v="Reading"/>
    <n v="4"/>
  </r>
  <r>
    <x v="8"/>
    <x v="36"/>
    <s v="Reading"/>
    <n v="7.5"/>
  </r>
  <r>
    <x v="8"/>
    <x v="36"/>
    <s v="Scranton"/>
    <n v="41.7"/>
  </r>
  <r>
    <x v="8"/>
    <x v="36"/>
    <s v="Scranton"/>
    <n v="42"/>
  </r>
  <r>
    <x v="8"/>
    <x v="36"/>
    <s v="Shamokin"/>
    <n v="3.6"/>
  </r>
  <r>
    <x v="8"/>
    <x v="36"/>
    <s v="Shamokin"/>
    <n v="16.25"/>
  </r>
  <r>
    <x v="8"/>
    <x v="36"/>
    <s v="Sharon"/>
    <n v="5.55"/>
  </r>
  <r>
    <x v="8"/>
    <x v="36"/>
    <s v="Sharon"/>
    <n v="12.81"/>
  </r>
  <r>
    <x v="8"/>
    <x v="36"/>
    <s v="Sharon"/>
    <n v="2.46"/>
  </r>
  <r>
    <x v="8"/>
    <x v="36"/>
    <s v="Shinglehouse"/>
    <n v="4.5"/>
  </r>
  <r>
    <x v="8"/>
    <x v="36"/>
    <s v="Stroudsburg"/>
    <n v="2.75"/>
  </r>
  <r>
    <x v="8"/>
    <x v="36"/>
    <s v="Spring City"/>
    <n v="6"/>
  </r>
  <r>
    <x v="8"/>
    <x v="36"/>
    <s v="Sunbury"/>
    <n v="3.9"/>
  </r>
  <r>
    <x v="8"/>
    <x v="36"/>
    <s v="Tarentum"/>
    <n v="7.75"/>
  </r>
  <r>
    <x v="8"/>
    <x v="36"/>
    <s v="Titusville"/>
    <n v="15.47"/>
  </r>
  <r>
    <x v="8"/>
    <x v="36"/>
    <s v="Titusville"/>
    <n v="3.5"/>
  </r>
  <r>
    <x v="8"/>
    <x v="36"/>
    <s v="Trappe"/>
    <n v="8"/>
  </r>
  <r>
    <x v="8"/>
    <x v="36"/>
    <s v="Tyrone"/>
    <n v="10.210000000000001"/>
  </r>
  <r>
    <x v="8"/>
    <x v="36"/>
    <s v="Uniontown"/>
    <n v="12"/>
  </r>
  <r>
    <x v="8"/>
    <x v="36"/>
    <s v="Warren"/>
    <n v="20.25"/>
  </r>
  <r>
    <x v="8"/>
    <x v="36"/>
    <s v="Washington"/>
    <n v="13.8"/>
  </r>
  <r>
    <x v="8"/>
    <x v="36"/>
    <s v="Waynesboro"/>
    <n v="15"/>
  </r>
  <r>
    <x v="8"/>
    <x v="36"/>
    <s v="West Chester"/>
    <n v="28.25"/>
  </r>
  <r>
    <x v="8"/>
    <x v="36"/>
    <s v="West Chester"/>
    <n v="17"/>
  </r>
  <r>
    <x v="8"/>
    <x v="36"/>
    <s v="West Fairview"/>
    <n v="6"/>
  </r>
  <r>
    <x v="8"/>
    <x v="36"/>
    <s v="Wilkes Barre"/>
    <n v="65"/>
  </r>
  <r>
    <x v="8"/>
    <x v="36"/>
    <s v="Wilkes Barre"/>
    <n v="12.48"/>
  </r>
  <r>
    <x v="8"/>
    <x v="36"/>
    <s v="Williamsport"/>
    <n v="8.25"/>
  </r>
  <r>
    <x v="8"/>
    <x v="36"/>
    <s v="Williamsport"/>
    <n v="2.5"/>
  </r>
  <r>
    <x v="8"/>
    <x v="36"/>
    <s v="Williamsport"/>
    <n v="1.8"/>
  </r>
  <r>
    <x v="8"/>
    <x v="36"/>
    <s v="Williamsport"/>
    <n v="3.6"/>
  </r>
  <r>
    <x v="8"/>
    <x v="36"/>
    <s v="Yardley"/>
    <n v="12"/>
  </r>
  <r>
    <x v="8"/>
    <x v="36"/>
    <s v="York"/>
    <n v="14.39"/>
  </r>
  <r>
    <x v="8"/>
    <x v="36"/>
    <s v="York"/>
    <n v="4"/>
  </r>
  <r>
    <x v="8"/>
    <x v="36"/>
    <s v="York"/>
    <n v="6.28"/>
  </r>
  <r>
    <x v="8"/>
    <x v="36"/>
    <s v="York"/>
    <n v="7.99"/>
  </r>
  <r>
    <x v="8"/>
    <x v="36"/>
    <s v="York"/>
    <n v="6.44"/>
  </r>
  <r>
    <x v="8"/>
    <x v="36"/>
    <s v="York"/>
    <n v="11"/>
  </r>
  <r>
    <x v="8"/>
    <x v="38"/>
    <s v="Newport"/>
    <n v="20.178999999999998"/>
  </r>
  <r>
    <x v="8"/>
    <x v="38"/>
    <s v="Newport"/>
    <n v="14.5"/>
  </r>
  <r>
    <x v="8"/>
    <x v="38"/>
    <s v="Pascoag"/>
    <n v="9.5"/>
  </r>
  <r>
    <x v="8"/>
    <x v="38"/>
    <s v="Providence"/>
    <n v="270"/>
  </r>
  <r>
    <x v="8"/>
    <x v="38"/>
    <s v="Providence"/>
    <n v="27.715"/>
  </r>
  <r>
    <x v="8"/>
    <x v="38"/>
    <s v="Wakefield"/>
    <n v="18.899999999999999"/>
  </r>
  <r>
    <x v="8"/>
    <x v="38"/>
    <s v="Westerly"/>
    <n v="33"/>
  </r>
  <r>
    <x v="8"/>
    <x v="38"/>
    <s v="Westerly"/>
    <n v="6.23"/>
  </r>
  <r>
    <x v="8"/>
    <x v="38"/>
    <s v="Woonsocket"/>
    <n v="22.824000000000002"/>
  </r>
  <r>
    <x v="8"/>
    <x v="39"/>
    <s v="Anderson"/>
    <n v="6"/>
  </r>
  <r>
    <x v="8"/>
    <x v="39"/>
    <s v="Charleston"/>
    <n v="41"/>
  </r>
  <r>
    <x v="8"/>
    <x v="39"/>
    <s v="Columbia"/>
    <n v="17"/>
  </r>
  <r>
    <x v="8"/>
    <x v="39"/>
    <s v="Greenville"/>
    <n v="7"/>
  </r>
  <r>
    <x v="8"/>
    <x v="39"/>
    <s v="Orangeburg"/>
    <n v="3"/>
  </r>
  <r>
    <x v="8"/>
    <x v="39"/>
    <s v="Rock Hill"/>
    <n v="1.5"/>
  </r>
  <r>
    <x v="8"/>
    <x v="39"/>
    <s v="Spartanburg"/>
    <n v="17.5"/>
  </r>
  <r>
    <x v="8"/>
    <x v="40"/>
    <s v="Deadwood"/>
    <n v="4"/>
  </r>
  <r>
    <x v="8"/>
    <x v="41"/>
    <s v="Chattanooga"/>
    <n v="42"/>
  </r>
  <r>
    <x v="8"/>
    <x v="41"/>
    <s v="Bristol"/>
    <n v="7"/>
  </r>
  <r>
    <x v="8"/>
    <x v="41"/>
    <s v="Chattanooga"/>
    <n v="40"/>
  </r>
  <r>
    <x v="8"/>
    <x v="41"/>
    <s v="Chattanooga"/>
    <n v="8"/>
  </r>
  <r>
    <x v="8"/>
    <x v="41"/>
    <s v="Chattanooga"/>
    <n v="75"/>
  </r>
  <r>
    <x v="8"/>
    <x v="41"/>
    <s v="Chattanooga"/>
    <n v="7"/>
  </r>
  <r>
    <x v="8"/>
    <x v="41"/>
    <s v="Chattanooga"/>
    <n v="18"/>
  </r>
  <r>
    <x v="8"/>
    <x v="41"/>
    <s v="Clarksville"/>
    <n v="5.5"/>
  </r>
  <r>
    <x v="8"/>
    <x v="41"/>
    <s v="Jackson"/>
    <n v="5"/>
  </r>
  <r>
    <x v="8"/>
    <x v="41"/>
    <s v="Johnson City"/>
    <n v="4"/>
  </r>
  <r>
    <x v="8"/>
    <x v="41"/>
    <s v="Knoxville"/>
    <n v="30"/>
  </r>
  <r>
    <x v="8"/>
    <x v="41"/>
    <s v="Knoxville"/>
    <n v="6"/>
  </r>
  <r>
    <x v="8"/>
    <x v="41"/>
    <s v="Memphis"/>
    <n v="90"/>
  </r>
  <r>
    <x v="8"/>
    <x v="41"/>
    <s v="Nashville"/>
    <n v="75"/>
  </r>
  <r>
    <x v="8"/>
    <x v="42"/>
    <s v="Austin"/>
    <n v="15.9"/>
  </r>
  <r>
    <x v="8"/>
    <x v="42"/>
    <s v="Beaumont"/>
    <n v="4"/>
  </r>
  <r>
    <x v="8"/>
    <x v="42"/>
    <s v="Bonham"/>
    <n v="2.5"/>
  </r>
  <r>
    <x v="8"/>
    <x v="42"/>
    <s v="Corsicana"/>
    <n v="3.75"/>
  </r>
  <r>
    <x v="8"/>
    <x v="42"/>
    <s v="Dallas"/>
    <n v="53.15"/>
  </r>
  <r>
    <x v="8"/>
    <x v="42"/>
    <s v="Dallas"/>
    <n v="35"/>
  </r>
  <r>
    <x v="8"/>
    <x v="42"/>
    <s v="Dallas"/>
    <n v="13"/>
  </r>
  <r>
    <x v="8"/>
    <x v="42"/>
    <s v="El Paso"/>
    <n v="17.41"/>
  </r>
  <r>
    <x v="8"/>
    <x v="42"/>
    <s v="Fort Worth"/>
    <n v="70"/>
  </r>
  <r>
    <x v="8"/>
    <x v="42"/>
    <s v="Fort Worth"/>
    <n v="6"/>
  </r>
  <r>
    <x v="8"/>
    <x v="42"/>
    <s v="Galveston"/>
    <n v="35.35"/>
  </r>
  <r>
    <x v="8"/>
    <x v="42"/>
    <s v="Houston"/>
    <n v="40"/>
  </r>
  <r>
    <x v="8"/>
    <x v="42"/>
    <s v="Laredo"/>
    <n v="4"/>
  </r>
  <r>
    <x v="8"/>
    <x v="42"/>
    <s v="Longview"/>
    <n v="5"/>
  </r>
  <r>
    <x v="8"/>
    <x v="42"/>
    <s v="Paris"/>
    <n v="6"/>
  </r>
  <r>
    <x v="8"/>
    <x v="42"/>
    <s v="San Antonio"/>
    <n v="40"/>
  </r>
  <r>
    <x v="8"/>
    <x v="42"/>
    <s v="Sherman"/>
    <n v="16"/>
  </r>
  <r>
    <x v="8"/>
    <x v="42"/>
    <s v="Temple"/>
    <n v="13"/>
  </r>
  <r>
    <x v="8"/>
    <x v="42"/>
    <s v="Waco"/>
    <n v="18.899999999999999"/>
  </r>
  <r>
    <x v="8"/>
    <x v="42"/>
    <s v="Waxahachie"/>
    <n v="3.5"/>
  </r>
  <r>
    <x v="8"/>
    <x v="43"/>
    <s v="Ogden"/>
    <n v="12"/>
  </r>
  <r>
    <x v="8"/>
    <x v="43"/>
    <s v="Salt Lake City"/>
    <n v="8"/>
  </r>
  <r>
    <x v="8"/>
    <x v="43"/>
    <s v="Salt Lake City"/>
    <n v="12"/>
  </r>
  <r>
    <x v="8"/>
    <x v="45"/>
    <s v="Barre"/>
    <n v="9.1999999999999993"/>
  </r>
  <r>
    <x v="8"/>
    <x v="45"/>
    <s v="Bellows Falls"/>
    <n v="7.5"/>
  </r>
  <r>
    <x v="8"/>
    <x v="45"/>
    <s v="Brattleboro"/>
    <n v="5"/>
  </r>
  <r>
    <x v="8"/>
    <x v="45"/>
    <s v="Burlington"/>
    <n v="10"/>
  </r>
  <r>
    <x v="8"/>
    <x v="45"/>
    <s v="Burlington"/>
    <n v="5"/>
  </r>
  <r>
    <x v="8"/>
    <x v="45"/>
    <s v="Burlington"/>
    <n v="16"/>
  </r>
  <r>
    <x v="8"/>
    <x v="45"/>
    <s v="Rutland"/>
    <n v="25"/>
  </r>
  <r>
    <x v="8"/>
    <x v="45"/>
    <s v="St. Albans"/>
    <n v="13"/>
  </r>
  <r>
    <x v="8"/>
    <x v="45"/>
    <s v="Springfield"/>
    <n v="9"/>
  </r>
  <r>
    <x v="8"/>
    <x v="45"/>
    <s v="Stowe"/>
    <n v="12"/>
  </r>
  <r>
    <x v="8"/>
    <x v="44"/>
    <s v="Berkley"/>
    <n v="5.94"/>
  </r>
  <r>
    <x v="8"/>
    <x v="44"/>
    <s v="Graham"/>
    <n v="3.5"/>
  </r>
  <r>
    <x v="8"/>
    <x v="44"/>
    <s v="Great Falls"/>
    <n v="28"/>
  </r>
  <r>
    <x v="8"/>
    <x v="44"/>
    <s v="Hampton"/>
    <n v="16.64"/>
  </r>
  <r>
    <x v="8"/>
    <x v="44"/>
    <s v="Lynchburg"/>
    <n v="13.49"/>
  </r>
  <r>
    <x v="8"/>
    <x v="44"/>
    <s v="Newport News"/>
    <n v="29.25"/>
  </r>
  <r>
    <x v="8"/>
    <x v="44"/>
    <s v="Newport News"/>
    <n v="9.25"/>
  </r>
  <r>
    <x v="8"/>
    <x v="44"/>
    <s v="Newport News"/>
    <n v="32"/>
  </r>
  <r>
    <x v="8"/>
    <x v="44"/>
    <s v="Norfolk"/>
    <n v="53"/>
  </r>
  <r>
    <x v="8"/>
    <x v="44"/>
    <s v="Norfolk"/>
    <n v="25"/>
  </r>
  <r>
    <x v="8"/>
    <x v="44"/>
    <s v="Norfolk"/>
    <n v="9"/>
  </r>
  <r>
    <x v="8"/>
    <x v="44"/>
    <s v="Norfolk"/>
    <n v="30"/>
  </r>
  <r>
    <x v="8"/>
    <x v="44"/>
    <s v="Portsmouth"/>
    <n v="14"/>
  </r>
  <r>
    <x v="8"/>
    <x v="44"/>
    <s v="Radford"/>
    <n v="3.7"/>
  </r>
  <r>
    <x v="8"/>
    <x v="44"/>
    <s v="Richmond"/>
    <n v="118"/>
  </r>
  <r>
    <x v="8"/>
    <x v="44"/>
    <s v="Roanoke"/>
    <n v="19.329999999999998"/>
  </r>
  <r>
    <x v="8"/>
    <x v="44"/>
    <s v="Schuyler"/>
    <n v="4.25"/>
  </r>
  <r>
    <x v="8"/>
    <x v="44"/>
    <s v="Staunton"/>
    <n v="8.5"/>
  </r>
  <r>
    <x v="8"/>
    <x v="47"/>
    <s v="Bellingham"/>
    <n v="16.23"/>
  </r>
  <r>
    <x v="8"/>
    <x v="44"/>
    <s v="Tazewell"/>
    <n v="2"/>
  </r>
  <r>
    <x v="8"/>
    <x v="47"/>
    <s v="Aberdeen"/>
    <n v="6"/>
  </r>
  <r>
    <x v="8"/>
    <x v="47"/>
    <s v="Chelan"/>
    <n v="4.5"/>
  </r>
  <r>
    <x v="8"/>
    <x v="47"/>
    <s v="Everett"/>
    <n v="12.58"/>
  </r>
  <r>
    <x v="8"/>
    <x v="47"/>
    <s v="Olympia"/>
    <n v="4.25"/>
  </r>
  <r>
    <x v="8"/>
    <x v="47"/>
    <s v="Seattle"/>
    <n v="5"/>
  </r>
  <r>
    <x v="8"/>
    <x v="47"/>
    <s v="Seattle"/>
    <n v="101.76"/>
  </r>
  <r>
    <x v="8"/>
    <x v="47"/>
    <s v="Seattle"/>
    <n v="16.75"/>
  </r>
  <r>
    <x v="8"/>
    <x v="47"/>
    <s v="Seattle"/>
    <n v="5.5"/>
  </r>
  <r>
    <x v="8"/>
    <x v="47"/>
    <s v="Spokane"/>
    <n v="17"/>
  </r>
  <r>
    <x v="8"/>
    <x v="47"/>
    <s v="Spokane"/>
    <n v="50.39"/>
  </r>
  <r>
    <x v="8"/>
    <x v="47"/>
    <s v="Tacoma"/>
    <n v="53"/>
  </r>
  <r>
    <x v="8"/>
    <x v="47"/>
    <s v="Tacoma"/>
    <n v="85.44"/>
  </r>
  <r>
    <x v="8"/>
    <x v="46"/>
    <s v="Charleston"/>
    <n v="8"/>
  </r>
  <r>
    <x v="8"/>
    <x v="46"/>
    <s v="Fairmont"/>
    <n v="21"/>
  </r>
  <r>
    <x v="8"/>
    <x v="46"/>
    <s v="Huntington"/>
    <n v="32"/>
  </r>
  <r>
    <x v="8"/>
    <x v="46"/>
    <s v="Morgantown"/>
    <n v="4"/>
  </r>
  <r>
    <x v="8"/>
    <x v="46"/>
    <s v="Morgantown"/>
    <n v="2"/>
  </r>
  <r>
    <x v="8"/>
    <x v="46"/>
    <s v="New Martinsville"/>
    <n v="10"/>
  </r>
  <r>
    <x v="8"/>
    <x v="46"/>
    <s v="Parkersburg"/>
    <n v="33.46"/>
  </r>
  <r>
    <x v="8"/>
    <x v="46"/>
    <s v="Sistersville"/>
    <n v="5"/>
  </r>
  <r>
    <x v="8"/>
    <x v="46"/>
    <s v="Wheeling"/>
    <n v="49.62"/>
  </r>
  <r>
    <x v="8"/>
    <x v="46"/>
    <s v="Wheeling"/>
    <n v="9"/>
  </r>
  <r>
    <x v="8"/>
    <x v="46"/>
    <s v="Wheeling"/>
    <n v="24.5"/>
  </r>
  <r>
    <x v="8"/>
    <x v="46"/>
    <s v="Wheeling"/>
    <n v="17.5"/>
  </r>
  <r>
    <x v="8"/>
    <x v="46"/>
    <s v="Wheeling"/>
    <n v="12"/>
  </r>
  <r>
    <x v="8"/>
    <x v="48"/>
    <s v="Appleton"/>
    <n v="19"/>
  </r>
  <r>
    <x v="8"/>
    <x v="48"/>
    <s v="Appleton"/>
    <n v="18"/>
  </r>
  <r>
    <x v="8"/>
    <x v="48"/>
    <s v="Ashland"/>
    <n v="7"/>
  </r>
  <r>
    <x v="8"/>
    <x v="48"/>
    <s v="Eau Claire"/>
    <n v="22"/>
  </r>
  <r>
    <x v="8"/>
    <x v="48"/>
    <s v="Fond du Lac"/>
    <n v="19.5"/>
  </r>
  <r>
    <x v="8"/>
    <x v="48"/>
    <s v="Green Bay"/>
    <n v="43"/>
  </r>
  <r>
    <x v="8"/>
    <x v="48"/>
    <s v="Green Bay"/>
    <n v="22"/>
  </r>
  <r>
    <x v="8"/>
    <x v="48"/>
    <s v="Janesville"/>
    <n v="7"/>
  </r>
  <r>
    <x v="8"/>
    <x v="48"/>
    <s v="Kenosha"/>
    <n v="4.2"/>
  </r>
  <r>
    <x v="8"/>
    <x v="48"/>
    <s v="La Crosse"/>
    <n v="14"/>
  </r>
  <r>
    <x v="8"/>
    <x v="48"/>
    <s v="La Crosse"/>
    <n v="3.1"/>
  </r>
  <r>
    <x v="8"/>
    <x v="48"/>
    <s v="Madison"/>
    <n v="10.5"/>
  </r>
  <r>
    <x v="8"/>
    <x v="48"/>
    <s v="Manitowoc"/>
    <n v="9.5"/>
  </r>
  <r>
    <x v="8"/>
    <x v="48"/>
    <s v="Merrill"/>
    <n v="1.8"/>
  </r>
  <r>
    <x v="8"/>
    <x v="48"/>
    <s v="Milwaukee"/>
    <n v="152"/>
  </r>
  <r>
    <x v="8"/>
    <x v="48"/>
    <s v="Milwaukee"/>
    <n v="111"/>
  </r>
  <r>
    <x v="8"/>
    <x v="48"/>
    <s v="Oshkosh"/>
    <n v="40"/>
  </r>
  <r>
    <x v="8"/>
    <x v="48"/>
    <s v="Sheboygan"/>
    <n v="31"/>
  </r>
  <r>
    <x v="8"/>
    <x v="48"/>
    <s v="Sheboygan Falls"/>
    <n v="29"/>
  </r>
  <r>
    <x v="8"/>
    <x v="48"/>
    <s v="Walworth"/>
    <n v="11"/>
  </r>
  <r>
    <x v="8"/>
    <x v="48"/>
    <s v="Waupaca"/>
    <n v="5"/>
  </r>
  <r>
    <x v="8"/>
    <x v="3"/>
    <s v="Waupaca"/>
    <n v="17"/>
  </r>
  <r>
    <x v="8"/>
    <x v="3"/>
    <s v="Nelson"/>
    <n v="3"/>
  </r>
  <r>
    <x v="8"/>
    <x v="3"/>
    <s v="New Westminster"/>
    <n v="18"/>
  </r>
  <r>
    <x v="8"/>
    <x v="3"/>
    <s v="Vancouver"/>
    <n v="15"/>
  </r>
  <r>
    <x v="8"/>
    <x v="50"/>
    <s v="Winnipeg"/>
    <n v="30"/>
  </r>
  <r>
    <x v="8"/>
    <x v="49"/>
    <s v="St. John"/>
    <n v="13"/>
  </r>
  <r>
    <x v="8"/>
    <x v="30"/>
    <s v="Halifax"/>
    <n v="13.15"/>
  </r>
  <r>
    <x v="8"/>
    <x v="30"/>
    <s v="Sydney"/>
    <n v="11.83"/>
  </r>
  <r>
    <x v="8"/>
    <x v="30"/>
    <s v="Sydney"/>
    <n v="19.03"/>
  </r>
  <r>
    <x v="8"/>
    <x v="30"/>
    <s v="Sydney"/>
    <n v="8.5"/>
  </r>
  <r>
    <x v="8"/>
    <x v="30"/>
    <s v="Yarmouth"/>
    <n v="2.06"/>
  </r>
  <r>
    <x v="8"/>
    <x v="34"/>
    <s v="Aurora"/>
    <n v="16"/>
  </r>
  <r>
    <x v="8"/>
    <x v="34"/>
    <s v="Berlin"/>
    <n v="3.2"/>
  </r>
  <r>
    <x v="8"/>
    <x v="34"/>
    <s v="Brantford"/>
    <n v="10"/>
  </r>
  <r>
    <x v="8"/>
    <x v="34"/>
    <s v="Brantford"/>
    <n v="22"/>
  </r>
  <r>
    <x v="8"/>
    <x v="34"/>
    <s v="Cornwall"/>
    <n v="6"/>
  </r>
  <r>
    <x v="8"/>
    <x v="34"/>
    <s v="Galt"/>
    <n v="11"/>
  </r>
  <r>
    <x v="8"/>
    <x v="34"/>
    <s v="Guelph"/>
    <n v="7.5"/>
  </r>
  <r>
    <x v="8"/>
    <x v="34"/>
    <s v="Hamilton"/>
    <n v="52"/>
  </r>
  <r>
    <x v="8"/>
    <x v="34"/>
    <s v="Hamilton"/>
    <n v="27.5"/>
  </r>
  <r>
    <x v="8"/>
    <x v="34"/>
    <s v="Kingston"/>
    <n v="12"/>
  </r>
  <r>
    <x v="8"/>
    <x v="34"/>
    <s v="London"/>
    <n v="31"/>
  </r>
  <r>
    <x v="8"/>
    <x v="34"/>
    <s v="London"/>
    <n v="5"/>
  </r>
  <r>
    <x v="8"/>
    <x v="34"/>
    <s v="Oshawa"/>
    <n v="8.02"/>
  </r>
  <r>
    <x v="8"/>
    <x v="34"/>
    <s v="Ottawa"/>
    <n v="42"/>
  </r>
  <r>
    <x v="8"/>
    <x v="34"/>
    <s v="Peterborough"/>
    <n v="6"/>
  </r>
  <r>
    <x v="8"/>
    <x v="34"/>
    <s v="Port Arthur"/>
    <n v="9.5"/>
  </r>
  <r>
    <x v="8"/>
    <x v="34"/>
    <s v="St. Catharines"/>
    <n v="35.53"/>
  </r>
  <r>
    <x v="8"/>
    <x v="34"/>
    <s v="St. Thomas"/>
    <n v="7"/>
  </r>
  <r>
    <x v="8"/>
    <x v="34"/>
    <s v="Sarnia"/>
    <n v="8"/>
  </r>
  <r>
    <x v="8"/>
    <x v="34"/>
    <s v="Sault Ste. Marie"/>
    <n v="3.7"/>
  </r>
  <r>
    <x v="8"/>
    <x v="34"/>
    <s v="Toronto"/>
    <n v="103"/>
  </r>
  <r>
    <x v="8"/>
    <x v="34"/>
    <s v="Toronto"/>
    <n v="43"/>
  </r>
  <r>
    <x v="8"/>
    <x v="34"/>
    <s v="Toronto Junction"/>
    <n v="10"/>
  </r>
  <r>
    <x v="8"/>
    <x v="34"/>
    <s v="Windsor"/>
    <n v="25.2"/>
  </r>
  <r>
    <x v="8"/>
    <x v="34"/>
    <s v="Windsor"/>
    <n v="11"/>
  </r>
  <r>
    <x v="8"/>
    <x v="34"/>
    <s v="Woodstock"/>
    <n v="12"/>
  </r>
  <r>
    <x v="8"/>
    <x v="37"/>
    <s v="Aylmer"/>
    <n v="26"/>
  </r>
  <r>
    <x v="8"/>
    <x v="37"/>
    <s v="Levis"/>
    <n v="10.45"/>
  </r>
  <r>
    <x v="8"/>
    <x v="37"/>
    <s v="Montreal"/>
    <n v="123.67"/>
  </r>
  <r>
    <x v="8"/>
    <x v="37"/>
    <s v="Montreal"/>
    <n v="40"/>
  </r>
  <r>
    <x v="8"/>
    <x v="37"/>
    <s v="Montreal"/>
    <n v="18"/>
  </r>
  <r>
    <x v="8"/>
    <x v="37"/>
    <s v="Montreal"/>
    <n v="8.5"/>
  </r>
  <r>
    <x v="8"/>
    <x v="37"/>
    <s v="Quebec"/>
    <n v="56.22"/>
  </r>
  <r>
    <x v="8"/>
    <x v="37"/>
    <s v="Sherbiooke"/>
    <n v="7"/>
  </r>
  <r>
    <x v="8"/>
    <x v="64"/>
    <s v="St. John's"/>
    <n v="7"/>
  </r>
  <r>
    <x v="8"/>
    <x v="51"/>
    <s v="Havana"/>
    <n v="50.81"/>
  </r>
  <r>
    <x v="8"/>
    <x v="51"/>
    <s v="Regla"/>
    <n v="4"/>
  </r>
  <r>
    <x v="8"/>
    <x v="52"/>
    <s v="Honolulu"/>
    <n v="23.48"/>
  </r>
  <r>
    <x v="8"/>
    <x v="59"/>
    <s v="Mayaguez"/>
    <n v="3.13"/>
  </r>
  <r>
    <x v="8"/>
    <x v="59"/>
    <s v="Ponce"/>
    <n v="4.5"/>
  </r>
  <r>
    <x v="8"/>
    <x v="59"/>
    <s v="San Juan"/>
    <n v="9.5"/>
  </r>
  <r>
    <x v="8"/>
    <x v="58"/>
    <s v="Manila"/>
    <n v="40"/>
  </r>
  <r>
    <x v="9"/>
    <x v="0"/>
    <s v="Anniston"/>
    <n v="10.5"/>
  </r>
  <r>
    <x v="9"/>
    <x v="0"/>
    <s v="Birmingham"/>
    <n v="113.6"/>
  </r>
  <r>
    <x v="9"/>
    <x v="0"/>
    <s v="Gadsden"/>
    <n v="6.5"/>
  </r>
  <r>
    <x v="9"/>
    <x v="0"/>
    <s v="Huntsville"/>
    <n v="5.5"/>
  </r>
  <r>
    <x v="9"/>
    <x v="0"/>
    <s v="Mobile"/>
    <n v="44"/>
  </r>
  <r>
    <x v="9"/>
    <x v="0"/>
    <s v="Montgomery"/>
    <n v="24"/>
  </r>
  <r>
    <x v="9"/>
    <x v="0"/>
    <s v="Montgomery"/>
    <n v="14.5"/>
  </r>
  <r>
    <x v="9"/>
    <x v="0"/>
    <s v="New Decatur"/>
    <n v="7"/>
  </r>
  <r>
    <x v="9"/>
    <x v="0"/>
    <s v="Selma"/>
    <n v="6.5"/>
  </r>
  <r>
    <x v="9"/>
    <x v="0"/>
    <s v="Sheffield"/>
    <n v="11.68"/>
  </r>
  <r>
    <x v="9"/>
    <x v="0"/>
    <s v="Tuscaloosa"/>
    <n v="9"/>
  </r>
  <r>
    <x v="9"/>
    <x v="1"/>
    <s v="Douglas"/>
    <n v="4"/>
  </r>
  <r>
    <x v="9"/>
    <x v="1"/>
    <s v="Phoenix"/>
    <n v="14"/>
  </r>
  <r>
    <x v="9"/>
    <x v="1"/>
    <s v="Tucson"/>
    <n v="5.5"/>
  </r>
  <r>
    <x v="9"/>
    <x v="2"/>
    <s v="Eureka Springs"/>
    <n v="3.5"/>
  </r>
  <r>
    <x v="9"/>
    <x v="2"/>
    <s v="Fort Smith"/>
    <n v="20"/>
  </r>
  <r>
    <x v="9"/>
    <x v="2"/>
    <s v="Hot Springs"/>
    <n v="12.8"/>
  </r>
  <r>
    <x v="9"/>
    <x v="2"/>
    <s v="Hot Springs"/>
    <n v="10"/>
  </r>
  <r>
    <x v="9"/>
    <x v="2"/>
    <s v="Little Rock"/>
    <n v="33"/>
  </r>
  <r>
    <x v="9"/>
    <x v="2"/>
    <s v="Pine Bluff"/>
    <n v="7"/>
  </r>
  <r>
    <x v="9"/>
    <x v="2"/>
    <s v="Texarkana"/>
    <n v="12"/>
  </r>
  <r>
    <x v="9"/>
    <x v="2"/>
    <s v="Walnut Ridge"/>
    <n v="2"/>
  </r>
  <r>
    <x v="9"/>
    <x v="4"/>
    <s v="Bakersfield"/>
    <n v="7.5"/>
  </r>
  <r>
    <x v="9"/>
    <x v="4"/>
    <s v="Bakersfield"/>
    <n v="18"/>
  </r>
  <r>
    <x v="9"/>
    <x v="4"/>
    <s v="Chico"/>
    <n v="30.5"/>
  </r>
  <r>
    <x v="9"/>
    <x v="4"/>
    <s v="Coronada"/>
    <n v="2.2000000000000002"/>
  </r>
  <r>
    <x v="9"/>
    <x v="4"/>
    <s v="Eureka"/>
    <n v="10"/>
  </r>
  <r>
    <x v="9"/>
    <x v="4"/>
    <s v="Fresno"/>
    <n v="15.5"/>
  </r>
  <r>
    <x v="9"/>
    <x v="4"/>
    <s v="Grass Valley"/>
    <n v="5.0999999999999996"/>
  </r>
  <r>
    <x v="9"/>
    <x v="4"/>
    <s v="Los Angeles"/>
    <n v="152"/>
  </r>
  <r>
    <x v="9"/>
    <x v="4"/>
    <s v="Los Angeles"/>
    <n v="185"/>
  </r>
  <r>
    <x v="9"/>
    <x v="4"/>
    <s v="Los Angeles"/>
    <n v="452"/>
  </r>
  <r>
    <x v="9"/>
    <x v="4"/>
    <s v="Los Angeles"/>
    <n v="131.5"/>
  </r>
  <r>
    <x v="9"/>
    <x v="4"/>
    <s v="Los Angeles"/>
    <n v="40.5"/>
  </r>
  <r>
    <x v="9"/>
    <x v="4"/>
    <s v="Marysville"/>
    <n v="3"/>
  </r>
  <r>
    <x v="9"/>
    <x v="4"/>
    <s v="Monrovia"/>
    <n v="1.5"/>
  </r>
  <r>
    <x v="9"/>
    <x v="4"/>
    <s v="Monterey"/>
    <n v="6.5"/>
  </r>
  <r>
    <x v="9"/>
    <x v="4"/>
    <s v="Napa"/>
    <n v="19.5"/>
  </r>
  <r>
    <x v="9"/>
    <x v="4"/>
    <s v="Oakland"/>
    <n v="150"/>
  </r>
  <r>
    <x v="9"/>
    <x v="4"/>
    <s v="Oakland"/>
    <n v="25"/>
  </r>
  <r>
    <x v="9"/>
    <x v="4"/>
    <s v="Ontario"/>
    <n v="10"/>
  </r>
  <r>
    <x v="9"/>
    <x v="4"/>
    <s v="Paso Robles"/>
    <n v="2.25"/>
  </r>
  <r>
    <x v="9"/>
    <x v="4"/>
    <s v="Petaluma"/>
    <n v="35"/>
  </r>
  <r>
    <x v="9"/>
    <x v="4"/>
    <s v="Petaluma"/>
    <n v="2"/>
  </r>
  <r>
    <x v="9"/>
    <x v="4"/>
    <s v="Point Richmond"/>
    <n v="12.5"/>
  </r>
  <r>
    <x v="9"/>
    <x v="4"/>
    <s v="Pomona"/>
    <n v="2.56"/>
  </r>
  <r>
    <x v="9"/>
    <x v="4"/>
    <s v="Riverside"/>
    <n v="12"/>
  </r>
  <r>
    <x v="9"/>
    <x v="4"/>
    <s v="Sacramento"/>
    <n v="38"/>
  </r>
  <r>
    <x v="9"/>
    <x v="4"/>
    <s v="San Bernardino"/>
    <n v="35"/>
  </r>
  <r>
    <x v="9"/>
    <x v="4"/>
    <s v="San Diego"/>
    <n v="20.7"/>
  </r>
  <r>
    <x v="9"/>
    <x v="4"/>
    <s v="San Diego"/>
    <n v="2"/>
  </r>
  <r>
    <x v="9"/>
    <x v="4"/>
    <s v="San Francisco"/>
    <n v="11.5"/>
  </r>
  <r>
    <x v="9"/>
    <x v="4"/>
    <s v="San Francisco"/>
    <n v="7.67"/>
  </r>
  <r>
    <x v="9"/>
    <x v="4"/>
    <s v="San Francisco"/>
    <n v="253.43"/>
  </r>
  <r>
    <x v="9"/>
    <x v="4"/>
    <s v="San Francisco"/>
    <n v="11.5"/>
  </r>
  <r>
    <x v="9"/>
    <x v="4"/>
    <s v="San Francisco"/>
    <n v="4.4000000000000004"/>
  </r>
  <r>
    <x v="9"/>
    <x v="4"/>
    <s v="San Jose"/>
    <n v="21"/>
  </r>
  <r>
    <x v="9"/>
    <x v="4"/>
    <s v="San Jose"/>
    <n v="15.5"/>
  </r>
  <r>
    <x v="9"/>
    <x v="4"/>
    <s v="San Jose"/>
    <n v="33"/>
  </r>
  <r>
    <x v="9"/>
    <x v="4"/>
    <s v="Santa Barbara"/>
    <n v="8"/>
  </r>
  <r>
    <x v="9"/>
    <x v="4"/>
    <s v="Santa Catalina Island"/>
    <n v="2"/>
  </r>
  <r>
    <x v="9"/>
    <x v="4"/>
    <s v="Santa Cruz"/>
    <n v="18"/>
  </r>
  <r>
    <x v="9"/>
    <x v="4"/>
    <s v="Santa Rosa"/>
    <n v="7"/>
  </r>
  <r>
    <x v="9"/>
    <x v="4"/>
    <s v="Stockton"/>
    <n v="12"/>
  </r>
  <r>
    <x v="9"/>
    <x v="6"/>
    <s v="Boulder"/>
    <n v="11"/>
  </r>
  <r>
    <x v="9"/>
    <x v="6"/>
    <s v="Colorado Springs"/>
    <n v="38"/>
  </r>
  <r>
    <x v="9"/>
    <x v="6"/>
    <s v="Cripple Creek"/>
    <n v="74"/>
  </r>
  <r>
    <x v="9"/>
    <x v="6"/>
    <s v="Denver"/>
    <n v="26.126999999999999"/>
  </r>
  <r>
    <x v="9"/>
    <x v="6"/>
    <s v="Denver"/>
    <n v="156.53"/>
  </r>
  <r>
    <x v="9"/>
    <x v="6"/>
    <s v="Denver"/>
    <n v="21"/>
  </r>
  <r>
    <x v="9"/>
    <x v="6"/>
    <s v="Durango"/>
    <n v="2.38"/>
  </r>
  <r>
    <x v="9"/>
    <x v="6"/>
    <s v="Florence"/>
    <n v="20"/>
  </r>
  <r>
    <x v="9"/>
    <x v="6"/>
    <s v="Pueblo"/>
    <n v="30"/>
  </r>
  <r>
    <x v="9"/>
    <x v="6"/>
    <s v="Trinidad"/>
    <n v="13"/>
  </r>
  <r>
    <x v="9"/>
    <x v="7"/>
    <s v="Branford"/>
    <n v="8.6999999999999993"/>
  </r>
  <r>
    <x v="9"/>
    <x v="7"/>
    <s v="Bridgeport"/>
    <n v="186"/>
  </r>
  <r>
    <x v="9"/>
    <x v="7"/>
    <s v="Bridgeport"/>
    <n v="6.532"/>
  </r>
  <r>
    <x v="9"/>
    <x v="7"/>
    <s v="Bristol"/>
    <n v="12"/>
  </r>
  <r>
    <x v="9"/>
    <x v="7"/>
    <s v="Danbury"/>
    <n v="11.73"/>
  </r>
  <r>
    <x v="9"/>
    <x v="7"/>
    <s v="Danbury"/>
    <n v="16"/>
  </r>
  <r>
    <x v="9"/>
    <x v="7"/>
    <s v="Greenwich"/>
    <n v="9.4239999999999995"/>
  </r>
  <r>
    <x v="9"/>
    <x v="7"/>
    <s v="Groton"/>
    <n v="20.440000000000001"/>
  </r>
  <r>
    <x v="9"/>
    <x v="7"/>
    <s v="Hartford"/>
    <n v="80.98"/>
  </r>
  <r>
    <x v="9"/>
    <x v="7"/>
    <s v="Hartford"/>
    <n v="17.3"/>
  </r>
  <r>
    <x v="9"/>
    <x v="7"/>
    <s v="Hartford"/>
    <n v="10.8"/>
  </r>
  <r>
    <x v="9"/>
    <x v="7"/>
    <s v="Meriden"/>
    <n v="12.34"/>
  </r>
  <r>
    <x v="9"/>
    <x v="7"/>
    <s v="New Haven"/>
    <n v="209.36199999999999"/>
  </r>
  <r>
    <x v="9"/>
    <x v="7"/>
    <s v="New Haven"/>
    <n v="2"/>
  </r>
  <r>
    <x v="9"/>
    <x v="7"/>
    <s v="New London"/>
    <n v="12"/>
  </r>
  <r>
    <x v="9"/>
    <x v="7"/>
    <s v="New London"/>
    <n v="18.77"/>
  </r>
  <r>
    <x v="9"/>
    <x v="7"/>
    <s v="Norwich"/>
    <n v="21"/>
  </r>
  <r>
    <x v="9"/>
    <x v="7"/>
    <s v="Suffield"/>
    <n v="4.91"/>
  </r>
  <r>
    <x v="9"/>
    <x v="7"/>
    <s v="Torrington"/>
    <n v="12.65"/>
  </r>
  <r>
    <x v="9"/>
    <x v="7"/>
    <s v="Warehouse Point"/>
    <n v="33"/>
  </r>
  <r>
    <x v="9"/>
    <x v="7"/>
    <s v="Willimantic"/>
    <n v="11"/>
  </r>
  <r>
    <x v="9"/>
    <x v="9"/>
    <s v="Middletown"/>
    <n v="4"/>
  </r>
  <r>
    <x v="9"/>
    <x v="9"/>
    <s v="Middletown"/>
    <n v="9"/>
  </r>
  <r>
    <x v="9"/>
    <x v="9"/>
    <s v="New Castle"/>
    <n v="16"/>
  </r>
  <r>
    <x v="9"/>
    <x v="9"/>
    <s v="Wilmington"/>
    <n v="20.5"/>
  </r>
  <r>
    <x v="9"/>
    <x v="9"/>
    <s v="Wilmington"/>
    <n v="26"/>
  </r>
  <r>
    <x v="9"/>
    <x v="8"/>
    <s v="Washington"/>
    <n v="2"/>
  </r>
  <r>
    <x v="9"/>
    <x v="8"/>
    <s v="Washington"/>
    <n v="147.18"/>
  </r>
  <r>
    <x v="9"/>
    <x v="8"/>
    <s v="Washington"/>
    <n v="40.69"/>
  </r>
  <r>
    <x v="9"/>
    <x v="8"/>
    <s v="Washington"/>
    <n v="26.07"/>
  </r>
  <r>
    <x v="9"/>
    <x v="8"/>
    <s v="Washington"/>
    <n v="21.5"/>
  </r>
  <r>
    <x v="9"/>
    <x v="8"/>
    <s v="Washington"/>
    <n v="8"/>
  </r>
  <r>
    <x v="9"/>
    <x v="8"/>
    <s v="Washington"/>
    <n v="6"/>
  </r>
  <r>
    <x v="9"/>
    <x v="8"/>
    <s v="Washington"/>
    <n v="9"/>
  </r>
  <r>
    <x v="9"/>
    <x v="10"/>
    <s v="Bradentown"/>
    <n v="12"/>
  </r>
  <r>
    <x v="9"/>
    <x v="10"/>
    <s v="Fernandina"/>
    <n v="3"/>
  </r>
  <r>
    <x v="9"/>
    <x v="10"/>
    <s v="Fort Meade"/>
    <n v="2"/>
  </r>
  <r>
    <x v="9"/>
    <x v="10"/>
    <s v="Jacksonville"/>
    <n v="22.25"/>
  </r>
  <r>
    <x v="9"/>
    <x v="10"/>
    <s v="Jacksonville"/>
    <n v="6.4"/>
  </r>
  <r>
    <x v="9"/>
    <x v="10"/>
    <s v="Key West"/>
    <n v="7.1"/>
  </r>
  <r>
    <x v="9"/>
    <x v="10"/>
    <s v="Palatka"/>
    <n v="3"/>
  </r>
  <r>
    <x v="9"/>
    <x v="10"/>
    <s v="Pensacola"/>
    <n v="20"/>
  </r>
  <r>
    <x v="9"/>
    <x v="10"/>
    <s v="Tampa"/>
    <n v="30.58"/>
  </r>
  <r>
    <x v="9"/>
    <x v="11"/>
    <s v="Athens"/>
    <n v="6.25"/>
  </r>
  <r>
    <x v="9"/>
    <x v="11"/>
    <s v="Atlanta"/>
    <n v="144"/>
  </r>
  <r>
    <x v="9"/>
    <x v="11"/>
    <s v="Atlanta"/>
    <n v="20"/>
  </r>
  <r>
    <x v="9"/>
    <x v="11"/>
    <s v="Augusta"/>
    <n v="29.33"/>
  </r>
  <r>
    <x v="9"/>
    <x v="11"/>
    <s v="Augusta"/>
    <n v="26"/>
  </r>
  <r>
    <x v="9"/>
    <x v="11"/>
    <s v="Gainesville"/>
    <n v="8"/>
  </r>
  <r>
    <x v="9"/>
    <x v="11"/>
    <s v="Columbus"/>
    <n v="24.72"/>
  </r>
  <r>
    <x v="9"/>
    <x v="11"/>
    <s v="Covington"/>
    <n v="6"/>
  </r>
  <r>
    <x v="9"/>
    <x v="11"/>
    <s v="Macon"/>
    <n v="30"/>
  </r>
  <r>
    <x v="9"/>
    <x v="11"/>
    <s v="Rome"/>
    <n v="8.5"/>
  </r>
  <r>
    <x v="9"/>
    <x v="11"/>
    <s v="Savannah"/>
    <n v="57.49"/>
  </r>
  <r>
    <x v="9"/>
    <x v="11"/>
    <s v="Valdosta"/>
    <n v="4"/>
  </r>
  <r>
    <x v="9"/>
    <x v="11"/>
    <s v="Washington"/>
    <n v="2"/>
  </r>
  <r>
    <x v="9"/>
    <x v="12"/>
    <s v="Boise"/>
    <n v="7"/>
  </r>
  <r>
    <x v="9"/>
    <x v="12"/>
    <s v="Coeut D'Alene"/>
    <n v="37"/>
  </r>
  <r>
    <x v="9"/>
    <x v="12"/>
    <s v="Lewiston"/>
    <n v="4"/>
  </r>
  <r>
    <x v="9"/>
    <x v="13"/>
    <s v="Alton"/>
    <n v="53"/>
  </r>
  <r>
    <x v="9"/>
    <x v="13"/>
    <s v="Alton"/>
    <n v="9"/>
  </r>
  <r>
    <x v="9"/>
    <x v="13"/>
    <s v="Anna"/>
    <n v="4.5"/>
  </r>
  <r>
    <x v="9"/>
    <x v="13"/>
    <s v="Aurora"/>
    <n v="63"/>
  </r>
  <r>
    <x v="9"/>
    <x v="13"/>
    <s v="Aurora"/>
    <n v="29"/>
  </r>
  <r>
    <x v="9"/>
    <x v="13"/>
    <s v="Bloomington"/>
    <n v="22"/>
  </r>
  <r>
    <x v="9"/>
    <x v="13"/>
    <s v="Bloomington"/>
    <n v="44"/>
  </r>
  <r>
    <x v="9"/>
    <x v="13"/>
    <s v="Bloomington"/>
    <n v="90"/>
  </r>
  <r>
    <x v="9"/>
    <x v="13"/>
    <s v="Cairo"/>
    <n v="9.5"/>
  </r>
  <r>
    <x v="9"/>
    <x v="13"/>
    <s v="Centralia"/>
    <n v="3"/>
  </r>
  <r>
    <x v="9"/>
    <x v="13"/>
    <s v="Champaign"/>
    <n v="11"/>
  </r>
  <r>
    <x v="9"/>
    <x v="13"/>
    <s v="Champaign"/>
    <n v="64"/>
  </r>
  <r>
    <x v="9"/>
    <x v="13"/>
    <s v="Chicago"/>
    <n v="486.32"/>
  </r>
  <r>
    <x v="9"/>
    <x v="13"/>
    <s v="Chicago"/>
    <n v="230"/>
  </r>
  <r>
    <x v="9"/>
    <x v="13"/>
    <s v="Chicago"/>
    <n v="218.95"/>
  </r>
  <r>
    <x v="9"/>
    <x v="13"/>
    <s v="Chicago"/>
    <n v="80"/>
  </r>
  <r>
    <x v="9"/>
    <x v="13"/>
    <s v="Chicago"/>
    <n v="132"/>
  </r>
  <r>
    <x v="9"/>
    <x v="13"/>
    <s v="Chicago"/>
    <n v="31.3"/>
  </r>
  <r>
    <x v="9"/>
    <x v="13"/>
    <s v="Chicago"/>
    <n v="30"/>
  </r>
  <r>
    <x v="9"/>
    <x v="13"/>
    <s v="Chicago"/>
    <n v="37.5"/>
  </r>
  <r>
    <x v="9"/>
    <x v="13"/>
    <s v="Chicago"/>
    <n v="29.8"/>
  </r>
  <r>
    <x v="9"/>
    <x v="13"/>
    <s v="Chicago"/>
    <n v="36.5"/>
  </r>
  <r>
    <x v="9"/>
    <x v="13"/>
    <s v="Chicago"/>
    <n v="81"/>
  </r>
  <r>
    <x v="9"/>
    <x v="13"/>
    <s v="Chicago"/>
    <n v="18.62"/>
  </r>
  <r>
    <x v="9"/>
    <x v="13"/>
    <s v="Chicago"/>
    <n v="6.5"/>
  </r>
  <r>
    <x v="9"/>
    <x v="13"/>
    <s v="Chicago"/>
    <n v="46.75"/>
  </r>
  <r>
    <x v="9"/>
    <x v="13"/>
    <s v="Chicago"/>
    <n v="25.45"/>
  </r>
  <r>
    <x v="9"/>
    <x v="13"/>
    <s v="Chicago"/>
    <n v="83"/>
  </r>
  <r>
    <x v="9"/>
    <x v="13"/>
    <s v="Danville"/>
    <n v="14"/>
  </r>
  <r>
    <x v="9"/>
    <x v="13"/>
    <s v="Decatur"/>
    <n v="14.5"/>
  </r>
  <r>
    <x v="9"/>
    <x v="13"/>
    <s v="DeKalb"/>
    <n v="7.57"/>
  </r>
  <r>
    <x v="9"/>
    <x v="13"/>
    <s v="East St. Louis"/>
    <n v="115.76"/>
  </r>
  <r>
    <x v="9"/>
    <x v="13"/>
    <s v="East St. Louis"/>
    <n v="73.459999999999994"/>
  </r>
  <r>
    <x v="9"/>
    <x v="13"/>
    <s v="East St. Louis"/>
    <n v="16.18"/>
  </r>
  <r>
    <x v="9"/>
    <x v="13"/>
    <s v="East St. Louis"/>
    <n v="61"/>
  </r>
  <r>
    <x v="9"/>
    <x v="13"/>
    <s v="Freeport"/>
    <n v="7.5"/>
  </r>
  <r>
    <x v="9"/>
    <x v="13"/>
    <s v="Galesburg"/>
    <n v="20.75"/>
  </r>
  <r>
    <x v="9"/>
    <x v="13"/>
    <s v="Galesburg"/>
    <n v="13.5"/>
  </r>
  <r>
    <x v="9"/>
    <x v="13"/>
    <s v="Jacksonville"/>
    <n v="5"/>
  </r>
  <r>
    <x v="9"/>
    <x v="13"/>
    <s v="Joliet"/>
    <n v="80"/>
  </r>
  <r>
    <x v="9"/>
    <x v="13"/>
    <s v="Joliet"/>
    <n v="41"/>
  </r>
  <r>
    <x v="9"/>
    <x v="13"/>
    <s v="Joliet"/>
    <n v="22"/>
  </r>
  <r>
    <x v="9"/>
    <x v="13"/>
    <s v="Kankakee"/>
    <n v="8.5"/>
  </r>
  <r>
    <x v="9"/>
    <x v="13"/>
    <s v="Kankakee"/>
    <n v="2"/>
  </r>
  <r>
    <x v="9"/>
    <x v="13"/>
    <s v="Kankakee"/>
    <n v="4.2"/>
  </r>
  <r>
    <x v="9"/>
    <x v="13"/>
    <s v="Kewanee"/>
    <n v="4.5"/>
  </r>
  <r>
    <x v="9"/>
    <x v="13"/>
    <s v="La Salle"/>
    <n v="41.48"/>
  </r>
  <r>
    <x v="9"/>
    <x v="13"/>
    <s v="Lincoln"/>
    <n v="8"/>
  </r>
  <r>
    <x v="9"/>
    <x v="13"/>
    <s v="Lincoln"/>
    <n v="60"/>
  </r>
  <r>
    <x v="9"/>
    <x v="13"/>
    <s v="Macomb"/>
    <n v="19.600000000000001"/>
  </r>
  <r>
    <x v="9"/>
    <x v="13"/>
    <s v="Marion"/>
    <n v="16.27"/>
  </r>
  <r>
    <x v="9"/>
    <x v="13"/>
    <s v="Mattoon"/>
    <n v="14"/>
  </r>
  <r>
    <x v="9"/>
    <x v="13"/>
    <s v="Moline"/>
    <n v="8"/>
  </r>
  <r>
    <x v="9"/>
    <x v="13"/>
    <s v="Murphysboro"/>
    <n v="1.125"/>
  </r>
  <r>
    <x v="9"/>
    <x v="13"/>
    <s v="Ottawa"/>
    <n v="7.5"/>
  </r>
  <r>
    <x v="9"/>
    <x v="13"/>
    <s v="Peoria"/>
    <n v="67"/>
  </r>
  <r>
    <x v="9"/>
    <x v="13"/>
    <s v="Peoria"/>
    <n v="8"/>
  </r>
  <r>
    <x v="9"/>
    <x v="13"/>
    <s v="Peoria"/>
    <n v="8"/>
  </r>
  <r>
    <x v="9"/>
    <x v="13"/>
    <s v="Pontiac"/>
    <n v="20"/>
  </r>
  <r>
    <x v="9"/>
    <x v="13"/>
    <s v="Quincy"/>
    <n v="17"/>
  </r>
  <r>
    <x v="9"/>
    <x v="13"/>
    <s v="Rockford"/>
    <n v="64"/>
  </r>
  <r>
    <x v="9"/>
    <x v="13"/>
    <s v="Rockford"/>
    <n v="28"/>
  </r>
  <r>
    <x v="9"/>
    <x v="13"/>
    <s v="Rockford"/>
    <n v="35.756"/>
  </r>
  <r>
    <x v="9"/>
    <x v="13"/>
    <s v="Springfield"/>
    <n v="29.5"/>
  </r>
  <r>
    <x v="9"/>
    <x v="13"/>
    <s v="Springfield"/>
    <n v="40"/>
  </r>
  <r>
    <x v="9"/>
    <x v="13"/>
    <s v="Sterling"/>
    <n v="18"/>
  </r>
  <r>
    <x v="9"/>
    <x v="13"/>
    <s v="Streator"/>
    <n v="6.5"/>
  </r>
  <r>
    <x v="9"/>
    <x v="13"/>
    <s v="Waukegan"/>
    <n v="1.5"/>
  </r>
  <r>
    <x v="9"/>
    <x v="14"/>
    <s v="Anderson"/>
    <n v="289"/>
  </r>
  <r>
    <x v="9"/>
    <x v="14"/>
    <s v="Anderson"/>
    <n v="260"/>
  </r>
  <r>
    <x v="9"/>
    <x v="14"/>
    <s v="Andrews"/>
    <n v="1"/>
  </r>
  <r>
    <x v="9"/>
    <x v="14"/>
    <s v="Angola"/>
    <n v="4"/>
  </r>
  <r>
    <x v="9"/>
    <x v="14"/>
    <s v="Bluffton"/>
    <n v="32.5"/>
  </r>
  <r>
    <x v="9"/>
    <x v="14"/>
    <s v="Evansville"/>
    <n v="30.44"/>
  </r>
  <r>
    <x v="9"/>
    <x v="14"/>
    <s v="Evansville"/>
    <n v="17.100000000000001"/>
  </r>
  <r>
    <x v="9"/>
    <x v="14"/>
    <s v="Evansville"/>
    <n v="24"/>
  </r>
  <r>
    <x v="9"/>
    <x v="14"/>
    <s v="Evansville"/>
    <n v="12.5"/>
  </r>
  <r>
    <x v="9"/>
    <x v="14"/>
    <s v="Fort Wayne"/>
    <n v="150"/>
  </r>
  <r>
    <x v="9"/>
    <x v="14"/>
    <s v="Fort Wayne"/>
    <n v="46"/>
  </r>
  <r>
    <x v="9"/>
    <x v="14"/>
    <s v="Fort Wayne"/>
    <n v="46"/>
  </r>
  <r>
    <x v="9"/>
    <x v="14"/>
    <s v="Fort Wayne"/>
    <n v="23"/>
  </r>
  <r>
    <x v="9"/>
    <x v="14"/>
    <s v="Fort Wayne"/>
    <n v="63"/>
  </r>
  <r>
    <x v="9"/>
    <x v="14"/>
    <s v="Fort Wayne"/>
    <n v="80.7"/>
  </r>
  <r>
    <x v="9"/>
    <x v="14"/>
    <s v="Hammond"/>
    <n v="25.5"/>
  </r>
  <r>
    <x v="9"/>
    <x v="14"/>
    <s v="Indianapolis"/>
    <n v="136"/>
  </r>
  <r>
    <x v="9"/>
    <x v="14"/>
    <s v="Indianapolis"/>
    <n v="14"/>
  </r>
  <r>
    <x v="9"/>
    <x v="14"/>
    <s v="Indianapolis"/>
    <n v="63"/>
  </r>
  <r>
    <x v="9"/>
    <x v="14"/>
    <s v="Indianapolis"/>
    <n v="31.5"/>
  </r>
  <r>
    <x v="9"/>
    <x v="14"/>
    <s v="Indianapolis"/>
    <n v="43.27"/>
  </r>
  <r>
    <x v="9"/>
    <x v="14"/>
    <s v="Indianapolis"/>
    <n v="70"/>
  </r>
  <r>
    <x v="9"/>
    <x v="14"/>
    <s v="Indianapolis"/>
    <n v="93"/>
  </r>
  <r>
    <x v="9"/>
    <x v="14"/>
    <s v="Jeffersonville"/>
    <n v="5"/>
  </r>
  <r>
    <x v="9"/>
    <x v="14"/>
    <s v="Kokomo"/>
    <n v="40"/>
  </r>
  <r>
    <x v="9"/>
    <x v="14"/>
    <s v="Madison"/>
    <n v="10"/>
  </r>
  <r>
    <x v="9"/>
    <x v="14"/>
    <s v="Lafayette"/>
    <n v="17.5"/>
  </r>
  <r>
    <x v="9"/>
    <x v="14"/>
    <s v="La Porte"/>
    <n v="14"/>
  </r>
  <r>
    <x v="9"/>
    <x v="14"/>
    <s v="Logansport"/>
    <n v="5.5"/>
  </r>
  <r>
    <x v="9"/>
    <x v="14"/>
    <s v="Kokomo"/>
    <n v="11.5"/>
  </r>
  <r>
    <x v="9"/>
    <x v="14"/>
    <s v="Marion"/>
    <n v="20"/>
  </r>
  <r>
    <x v="9"/>
    <x v="14"/>
    <s v="Michigan City"/>
    <n v="4.03"/>
  </r>
  <r>
    <x v="9"/>
    <x v="14"/>
    <s v="Michigan City"/>
    <n v="4"/>
  </r>
  <r>
    <x v="9"/>
    <x v="14"/>
    <s v="Muncie"/>
    <n v="42"/>
  </r>
  <r>
    <x v="9"/>
    <x v="14"/>
    <s v="New Albany"/>
    <n v="23"/>
  </r>
  <r>
    <x v="9"/>
    <x v="14"/>
    <s v="Portland"/>
    <n v="32"/>
  </r>
  <r>
    <x v="9"/>
    <x v="14"/>
    <s v="Portland"/>
    <n v="20"/>
  </r>
  <r>
    <x v="9"/>
    <x v="14"/>
    <s v="Princeton"/>
    <n v="30.06"/>
  </r>
  <r>
    <x v="9"/>
    <x v="14"/>
    <s v="Richmond"/>
    <n v="25"/>
  </r>
  <r>
    <x v="9"/>
    <x v="14"/>
    <s v="Richmond"/>
    <n v="11"/>
  </r>
  <r>
    <x v="9"/>
    <x v="14"/>
    <s v="South Bend"/>
    <n v="70"/>
  </r>
  <r>
    <x v="9"/>
    <x v="14"/>
    <s v="South Bend"/>
    <n v="35"/>
  </r>
  <r>
    <x v="9"/>
    <x v="14"/>
    <s v="Terre Haute"/>
    <n v="38.44"/>
  </r>
  <r>
    <x v="9"/>
    <x v="14"/>
    <s v="Vincennes"/>
    <n v="9"/>
  </r>
  <r>
    <x v="9"/>
    <x v="14"/>
    <s v="Wabash"/>
    <n v="18.5"/>
  </r>
  <r>
    <x v="9"/>
    <x v="14"/>
    <s v="Wabash"/>
    <n v="35"/>
  </r>
  <r>
    <x v="9"/>
    <x v="14"/>
    <s v="Warsaw"/>
    <n v="5"/>
  </r>
  <r>
    <x v="9"/>
    <x v="14"/>
    <s v="Washington"/>
    <n v="2.8"/>
  </r>
  <r>
    <x v="9"/>
    <x v="14"/>
    <s v="Winona Lake"/>
    <n v="24"/>
  </r>
  <r>
    <x v="9"/>
    <x v="54"/>
    <s v="South McAlester"/>
    <n v="21.5"/>
  </r>
  <r>
    <x v="9"/>
    <x v="54"/>
    <s v="Muskogee"/>
    <n v="12"/>
  </r>
  <r>
    <x v="9"/>
    <x v="15"/>
    <s v="Boone"/>
    <n v="2"/>
  </r>
  <r>
    <x v="9"/>
    <x v="15"/>
    <s v="Boone"/>
    <n v="5"/>
  </r>
  <r>
    <x v="9"/>
    <x v="15"/>
    <s v="Burlington"/>
    <n v="16"/>
  </r>
  <r>
    <x v="9"/>
    <x v="15"/>
    <s v="Cedar Rapids"/>
    <n v="14.21"/>
  </r>
  <r>
    <x v="9"/>
    <x v="15"/>
    <s v="Cedar Rapids"/>
    <n v="30"/>
  </r>
  <r>
    <x v="9"/>
    <x v="15"/>
    <s v="Centerville"/>
    <n v="2"/>
  </r>
  <r>
    <x v="9"/>
    <x v="15"/>
    <s v="Clinton"/>
    <n v="39.83"/>
  </r>
  <r>
    <x v="9"/>
    <x v="15"/>
    <s v="Clinton"/>
    <n v="14"/>
  </r>
  <r>
    <x v="9"/>
    <x v="15"/>
    <s v="Council Bluffs"/>
    <n v="31.97"/>
  </r>
  <r>
    <x v="9"/>
    <x v="15"/>
    <s v="Davenport"/>
    <n v="65"/>
  </r>
  <r>
    <x v="9"/>
    <x v="15"/>
    <s v="Davenport"/>
    <n v="11"/>
  </r>
  <r>
    <x v="9"/>
    <x v="15"/>
    <s v="Des Moines"/>
    <n v="65"/>
  </r>
  <r>
    <x v="9"/>
    <x v="15"/>
    <s v="Des Moines"/>
    <n v="35.83"/>
  </r>
  <r>
    <x v="9"/>
    <x v="15"/>
    <s v="Dubuque"/>
    <n v="17.27"/>
  </r>
  <r>
    <x v="9"/>
    <x v="15"/>
    <s v="Fort Dodge"/>
    <n v="4"/>
  </r>
  <r>
    <x v="9"/>
    <x v="15"/>
    <s v="Fort Madison"/>
    <n v="4"/>
  </r>
  <r>
    <x v="9"/>
    <x v="15"/>
    <s v="Independence"/>
    <n v="3.33"/>
  </r>
  <r>
    <x v="9"/>
    <x v="15"/>
    <s v="Keokuk"/>
    <n v="8"/>
  </r>
  <r>
    <x v="9"/>
    <x v="15"/>
    <s v="Marshalltown"/>
    <n v="3.5"/>
  </r>
  <r>
    <x v="9"/>
    <x v="15"/>
    <s v="Mason City"/>
    <n v="16.8"/>
  </r>
  <r>
    <x v="9"/>
    <x v="15"/>
    <s v="Muscatine"/>
    <n v="12"/>
  </r>
  <r>
    <x v="9"/>
    <x v="15"/>
    <s v="Oskaloosa"/>
    <n v="4"/>
  </r>
  <r>
    <x v="9"/>
    <x v="15"/>
    <s v="Ottumwa"/>
    <n v="11.5"/>
  </r>
  <r>
    <x v="9"/>
    <x v="15"/>
    <s v="Sioux Gity"/>
    <n v="43.5"/>
  </r>
  <r>
    <x v="9"/>
    <x v="15"/>
    <s v="Toledo"/>
    <n v="2.75"/>
  </r>
  <r>
    <x v="9"/>
    <x v="15"/>
    <s v="Waterloo"/>
    <n v="89"/>
  </r>
  <r>
    <x v="9"/>
    <x v="16"/>
    <s v="Arkansas City"/>
    <n v="5.5"/>
  </r>
  <r>
    <x v="9"/>
    <x v="15"/>
    <s v="Atchison"/>
    <n v="12"/>
  </r>
  <r>
    <x v="9"/>
    <x v="16"/>
    <s v="Cottonwood Falls"/>
    <n v="2"/>
  </r>
  <r>
    <x v="9"/>
    <x v="16"/>
    <s v="Fort Scott"/>
    <n v="9"/>
  </r>
  <r>
    <x v="9"/>
    <x v="16"/>
    <s v="Hutchinson"/>
    <n v="8.5"/>
  </r>
  <r>
    <x v="9"/>
    <x v="16"/>
    <s v="Hutchinson"/>
    <n v="9"/>
  </r>
  <r>
    <x v="9"/>
    <x v="16"/>
    <s v="Independence"/>
    <n v="23"/>
  </r>
  <r>
    <x v="9"/>
    <x v="16"/>
    <s v="Iola"/>
    <n v="9"/>
  </r>
  <r>
    <x v="9"/>
    <x v="16"/>
    <s v="Iola"/>
    <n v="10.02"/>
  </r>
  <r>
    <x v="9"/>
    <x v="16"/>
    <s v="Junction City"/>
    <n v="4.75"/>
  </r>
  <r>
    <x v="9"/>
    <x v="16"/>
    <s v="Pittsburg"/>
    <n v="18.5"/>
  </r>
  <r>
    <x v="9"/>
    <x v="16"/>
    <s v="Strong City"/>
    <n v="2"/>
  </r>
  <r>
    <x v="9"/>
    <x v="16"/>
    <s v="Topeka"/>
    <n v="34"/>
  </r>
  <r>
    <x v="9"/>
    <x v="16"/>
    <s v="Wichita"/>
    <n v="22.43"/>
  </r>
  <r>
    <x v="9"/>
    <x v="16"/>
    <s v="Winfield"/>
    <n v="6"/>
  </r>
  <r>
    <x v="9"/>
    <x v="17"/>
    <s v="Bowling Green"/>
    <n v="7.5"/>
  </r>
  <r>
    <x v="9"/>
    <x v="17"/>
    <s v="Henderson"/>
    <n v="2"/>
  </r>
  <r>
    <x v="9"/>
    <x v="17"/>
    <s v="Lexington"/>
    <n v="67"/>
  </r>
  <r>
    <x v="9"/>
    <x v="17"/>
    <s v="Louisville"/>
    <n v="150"/>
  </r>
  <r>
    <x v="9"/>
    <x v="17"/>
    <s v="Louisville"/>
    <n v="6.5"/>
  </r>
  <r>
    <x v="9"/>
    <x v="17"/>
    <s v="Louisville"/>
    <n v="16"/>
  </r>
  <r>
    <x v="9"/>
    <x v="17"/>
    <s v="Maysville"/>
    <n v="4.2"/>
  </r>
  <r>
    <x v="9"/>
    <x v="17"/>
    <s v="Owensboro"/>
    <n v="10"/>
  </r>
  <r>
    <x v="9"/>
    <x v="17"/>
    <s v="Paducah"/>
    <n v="12.8"/>
  </r>
  <r>
    <x v="9"/>
    <x v="17"/>
    <s v="Winchester"/>
    <n v="2"/>
  </r>
  <r>
    <x v="9"/>
    <x v="18"/>
    <s v="Alexandria"/>
    <n v="4"/>
  </r>
  <r>
    <x v="9"/>
    <x v="18"/>
    <s v="Baton Rouge"/>
    <n v="4"/>
  </r>
  <r>
    <x v="9"/>
    <x v="18"/>
    <s v="Lake Charles"/>
    <n v="4"/>
  </r>
  <r>
    <x v="9"/>
    <x v="18"/>
    <s v="New Orleans"/>
    <n v="198"/>
  </r>
  <r>
    <x v="9"/>
    <x v="18"/>
    <s v="New Orleans"/>
    <n v="3.75"/>
  </r>
  <r>
    <x v="9"/>
    <x v="18"/>
    <s v="New Orleans"/>
    <n v="6"/>
  </r>
  <r>
    <x v="9"/>
    <x v="18"/>
    <s v="Shreveport"/>
    <n v="12"/>
  </r>
  <r>
    <x v="9"/>
    <x v="21"/>
    <s v="Augusta"/>
    <n v="27.67"/>
  </r>
  <r>
    <x v="9"/>
    <x v="21"/>
    <s v="Bangor"/>
    <n v="34.44"/>
  </r>
  <r>
    <x v="9"/>
    <x v="21"/>
    <s v="Bangor"/>
    <n v="13.3"/>
  </r>
  <r>
    <x v="9"/>
    <x v="21"/>
    <s v="Bangor"/>
    <n v="16.7"/>
  </r>
  <r>
    <x v="9"/>
    <x v="21"/>
    <s v="Bangor"/>
    <n v="26"/>
  </r>
  <r>
    <x v="9"/>
    <x v="21"/>
    <s v="Bangor"/>
    <n v="6.13"/>
  </r>
  <r>
    <x v="9"/>
    <x v="21"/>
    <s v="Biddeford"/>
    <n v="8.25"/>
  </r>
  <r>
    <x v="9"/>
    <x v="21"/>
    <s v="Brunswick"/>
    <n v="15.4"/>
  </r>
  <r>
    <x v="9"/>
    <x v="21"/>
    <s v="Calais"/>
    <n v="7"/>
  </r>
  <r>
    <x v="9"/>
    <x v="21"/>
    <s v="Fairfield"/>
    <n v="4.37"/>
  </r>
  <r>
    <x v="9"/>
    <x v="21"/>
    <s v="Fryeburg"/>
    <n v="3"/>
  </r>
  <r>
    <x v="9"/>
    <x v="21"/>
    <s v="Lewiston"/>
    <n v="59.2"/>
  </r>
  <r>
    <x v="9"/>
    <x v="21"/>
    <s v="Lewiston"/>
    <n v="10"/>
  </r>
  <r>
    <x v="9"/>
    <x v="21"/>
    <s v="Norway"/>
    <n v="2.14"/>
  </r>
  <r>
    <x v="9"/>
    <x v="21"/>
    <s v="Norway"/>
    <n v="22"/>
  </r>
  <r>
    <x v="9"/>
    <x v="21"/>
    <s v="Portland"/>
    <n v="93.75"/>
  </r>
  <r>
    <x v="9"/>
    <x v="21"/>
    <s v="Rockland"/>
    <n v="22.35"/>
  </r>
  <r>
    <x v="9"/>
    <x v="21"/>
    <s v="Rockland"/>
    <n v="9"/>
  </r>
  <r>
    <x v="9"/>
    <x v="21"/>
    <s v="Sanford"/>
    <n v="37.506999999999998"/>
  </r>
  <r>
    <x v="9"/>
    <x v="21"/>
    <s v="Sanford"/>
    <n v="22.12"/>
  </r>
  <r>
    <x v="9"/>
    <x v="21"/>
    <s v="Skowhegan"/>
    <n v="12.68"/>
  </r>
  <r>
    <x v="9"/>
    <x v="21"/>
    <s v="Waterville"/>
    <n v="5"/>
  </r>
  <r>
    <x v="9"/>
    <x v="21"/>
    <s v="Waterville"/>
    <n v="6.1"/>
  </r>
  <r>
    <x v="9"/>
    <x v="20"/>
    <s v="Baltimore"/>
    <n v="386"/>
  </r>
  <r>
    <x v="9"/>
    <x v="20"/>
    <s v="Bel Air"/>
    <n v="19"/>
  </r>
  <r>
    <x v="9"/>
    <x v="20"/>
    <s v="Bel Air"/>
    <n v="16"/>
  </r>
  <r>
    <x v="9"/>
    <x v="20"/>
    <s v="Cumberland"/>
    <n v="6.5"/>
  </r>
  <r>
    <x v="9"/>
    <x v="20"/>
    <s v="Cumberland"/>
    <n v="17.5"/>
  </r>
  <r>
    <x v="9"/>
    <x v="20"/>
    <s v="Frederick"/>
    <n v="15"/>
  </r>
  <r>
    <x v="9"/>
    <x v="20"/>
    <s v="Frederick"/>
    <n v="5.5"/>
  </r>
  <r>
    <x v="9"/>
    <x v="20"/>
    <s v="Hagerstown"/>
    <n v="13.5"/>
  </r>
  <r>
    <x v="9"/>
    <x v="20"/>
    <s v="Hagerstown"/>
    <n v="6"/>
  </r>
  <r>
    <x v="9"/>
    <x v="20"/>
    <s v="Hagerstown"/>
    <n v="13.2"/>
  </r>
  <r>
    <x v="9"/>
    <x v="20"/>
    <s v="Kensington"/>
    <n v="2.5299999999999998"/>
  </r>
  <r>
    <x v="9"/>
    <x v="20"/>
    <s v="Westernport"/>
    <n v="8"/>
  </r>
  <r>
    <x v="9"/>
    <x v="19"/>
    <s v="Amesbury"/>
    <n v="8.75"/>
  </r>
  <r>
    <x v="9"/>
    <x v="19"/>
    <s v="Amherst"/>
    <n v="16.574000000000002"/>
  </r>
  <r>
    <x v="9"/>
    <x v="19"/>
    <s v="Athol"/>
    <n v="7.32"/>
  </r>
  <r>
    <x v="9"/>
    <x v="19"/>
    <s v="Boston"/>
    <n v="447.90600000000001"/>
  </r>
  <r>
    <x v="9"/>
    <x v="19"/>
    <s v="Boston"/>
    <n v="865.69899999999996"/>
  </r>
  <r>
    <x v="9"/>
    <x v="19"/>
    <s v="Boston"/>
    <n v="493.3"/>
  </r>
  <r>
    <x v="9"/>
    <x v="19"/>
    <s v="Boston"/>
    <n v="364.185"/>
  </r>
  <r>
    <x v="9"/>
    <x v="19"/>
    <s v="Boston"/>
    <n v="32.35"/>
  </r>
  <r>
    <x v="9"/>
    <x v="19"/>
    <s v="Boston"/>
    <n v="9.89"/>
  </r>
  <r>
    <x v="9"/>
    <x v="19"/>
    <s v="Boston"/>
    <n v="75"/>
  </r>
  <r>
    <x v="9"/>
    <x v="19"/>
    <s v="Brockton"/>
    <n v="24.06"/>
  </r>
  <r>
    <x v="9"/>
    <x v="19"/>
    <s v="Brockton"/>
    <n v="16"/>
  </r>
  <r>
    <x v="9"/>
    <x v="19"/>
    <s v="Brookfield"/>
    <n v="20.100000000000001"/>
  </r>
  <r>
    <x v="9"/>
    <x v="19"/>
    <s v="Canton"/>
    <n v="19.559999999999999"/>
  </r>
  <r>
    <x v="9"/>
    <x v="19"/>
    <s v="Conway"/>
    <n v="6.35"/>
  </r>
  <r>
    <x v="9"/>
    <x v="19"/>
    <s v="Cottage City"/>
    <n v="5.47"/>
  </r>
  <r>
    <x v="9"/>
    <x v="19"/>
    <s v="Cottage City"/>
    <n v="1.125"/>
  </r>
  <r>
    <x v="9"/>
    <x v="19"/>
    <s v="Dedham"/>
    <n v="9.4499999999999993"/>
  </r>
  <r>
    <x v="9"/>
    <x v="19"/>
    <s v="Fitchburg"/>
    <n v="40.700000000000003"/>
  </r>
  <r>
    <x v="9"/>
    <x v="19"/>
    <s v="Fitchburg"/>
    <n v="8.5860000000000003"/>
  </r>
  <r>
    <x v="9"/>
    <x v="19"/>
    <s v="Gardner"/>
    <n v="16.100000000000001"/>
  </r>
  <r>
    <x v="9"/>
    <x v="19"/>
    <s v="Georgetown"/>
    <n v="6.02"/>
  </r>
  <r>
    <x v="9"/>
    <x v="19"/>
    <s v="Georgetown"/>
    <n v="124.86"/>
  </r>
  <r>
    <x v="9"/>
    <x v="19"/>
    <s v="Greenfield"/>
    <n v="17.681000000000001"/>
  </r>
  <r>
    <x v="9"/>
    <x v="19"/>
    <s v="Greenfield"/>
    <n v="22.8"/>
  </r>
  <r>
    <x v="9"/>
    <x v="19"/>
    <s v="Haverhill"/>
    <n v="29.5"/>
  </r>
  <r>
    <x v="9"/>
    <x v="19"/>
    <s v="Haverhill"/>
    <n v="8.24"/>
  </r>
  <r>
    <x v="9"/>
    <x v="19"/>
    <s v="Haverhill"/>
    <n v="2.8"/>
  </r>
  <r>
    <x v="9"/>
    <x v="19"/>
    <s v="Holden"/>
    <n v="10"/>
  </r>
  <r>
    <x v="9"/>
    <x v="19"/>
    <s v="Holyoke"/>
    <n v="51.59"/>
  </r>
  <r>
    <x v="9"/>
    <x v="19"/>
    <s v="Holyoke"/>
    <n v="1"/>
  </r>
  <r>
    <x v="9"/>
    <x v="19"/>
    <s v="Holyoke"/>
    <n v="4.59"/>
  </r>
  <r>
    <x v="9"/>
    <x v="19"/>
    <s v="Hopkinton"/>
    <n v="6.52"/>
  </r>
  <r>
    <x v="9"/>
    <x v="19"/>
    <s v="Lawrence"/>
    <n v="2"/>
  </r>
  <r>
    <x v="9"/>
    <x v="19"/>
    <s v="Lowell"/>
    <n v="3.3"/>
  </r>
  <r>
    <x v="9"/>
    <x v="19"/>
    <s v="Lynn"/>
    <n v="6.23"/>
  </r>
  <r>
    <x v="9"/>
    <x v="19"/>
    <s v="Maynard"/>
    <n v="14.55"/>
  </r>
  <r>
    <x v="9"/>
    <x v="19"/>
    <s v="Middleboro"/>
    <n v="22.2"/>
  </r>
  <r>
    <x v="9"/>
    <x v="19"/>
    <s v="Milford"/>
    <n v="30.5"/>
  </r>
  <r>
    <x v="9"/>
    <x v="19"/>
    <s v="Milford"/>
    <n v="50"/>
  </r>
  <r>
    <x v="9"/>
    <x v="19"/>
    <s v="Milford"/>
    <n v="28.1"/>
  </r>
  <r>
    <x v="9"/>
    <x v="19"/>
    <s v="Natick"/>
    <n v="18.757999999999999"/>
  </r>
  <r>
    <x v="9"/>
    <x v="19"/>
    <s v="Natick"/>
    <n v="16.123000000000001"/>
  </r>
  <r>
    <x v="9"/>
    <x v="19"/>
    <s v="New Bedford"/>
    <n v="21.9"/>
  </r>
  <r>
    <x v="9"/>
    <x v="19"/>
    <s v="New Bedford"/>
    <n v="24.67"/>
  </r>
  <r>
    <x v="9"/>
    <x v="19"/>
    <s v="New Bedford"/>
    <n v="9.84"/>
  </r>
  <r>
    <x v="9"/>
    <x v="19"/>
    <s v="Newburyport"/>
    <n v="23.8"/>
  </r>
  <r>
    <x v="9"/>
    <x v="19"/>
    <s v="Newton"/>
    <n v="40.363999999999997"/>
  </r>
  <r>
    <x v="9"/>
    <x v="19"/>
    <s v="Newton"/>
    <n v="9.7799999999999994"/>
  </r>
  <r>
    <x v="9"/>
    <x v="19"/>
    <s v="Newton"/>
    <n v="4.5999999999999996"/>
  </r>
  <r>
    <x v="9"/>
    <x v="19"/>
    <s v="North Adams"/>
    <n v="28"/>
  </r>
  <r>
    <x v="9"/>
    <x v="19"/>
    <s v="Northampton"/>
    <n v="26.57"/>
  </r>
  <r>
    <x v="9"/>
    <x v="19"/>
    <s v="Northampton"/>
    <n v="15.8"/>
  </r>
  <r>
    <x v="9"/>
    <x v="19"/>
    <s v="Northbridge"/>
    <n v="0.66"/>
  </r>
  <r>
    <x v="9"/>
    <x v="19"/>
    <s v="Norton"/>
    <n v="30.23"/>
  </r>
  <r>
    <x v="9"/>
    <x v="19"/>
    <s v="Norwood"/>
    <n v="6.23"/>
  </r>
  <r>
    <x v="9"/>
    <x v="19"/>
    <s v="Norwood"/>
    <n v="21.05"/>
  </r>
  <r>
    <x v="9"/>
    <x v="19"/>
    <s v="Palmer"/>
    <n v="28.4"/>
  </r>
  <r>
    <x v="9"/>
    <x v="19"/>
    <s v="Pittsfield"/>
    <n v="29"/>
  </r>
  <r>
    <x v="9"/>
    <x v="19"/>
    <s v="Plymouth"/>
    <n v="6.4"/>
  </r>
  <r>
    <x v="9"/>
    <x v="19"/>
    <s v="Pittsfield"/>
    <n v="42.234000000000002"/>
  </r>
  <r>
    <x v="9"/>
    <x v="19"/>
    <s v="Randolph"/>
    <n v="9.6479999999999997"/>
  </r>
  <r>
    <x v="9"/>
    <x v="19"/>
    <s v="Shelburne Falls"/>
    <n v="6.53"/>
  </r>
  <r>
    <x v="9"/>
    <x v="19"/>
    <s v="Southbridge"/>
    <n v="7.59"/>
  </r>
  <r>
    <x v="9"/>
    <x v="19"/>
    <s v="Springfield"/>
    <n v="93.75"/>
  </r>
  <r>
    <x v="9"/>
    <x v="19"/>
    <s v="Swansea Centre"/>
    <n v="12.5"/>
  </r>
  <r>
    <x v="9"/>
    <x v="19"/>
    <s v="Taunton"/>
    <n v="11.4"/>
  </r>
  <r>
    <x v="9"/>
    <x v="19"/>
    <s v="Taunton"/>
    <n v="17.899999999999999"/>
  </r>
  <r>
    <x v="9"/>
    <x v="19"/>
    <s v="Templeton"/>
    <n v="17.899999999999999"/>
  </r>
  <r>
    <x v="9"/>
    <x v="19"/>
    <s v="Uxbridge"/>
    <n v="9.9"/>
  </r>
  <r>
    <x v="9"/>
    <x v="19"/>
    <s v="Waltham"/>
    <n v="7.1829999999999998"/>
  </r>
  <r>
    <x v="9"/>
    <x v="19"/>
    <s v="Ware"/>
    <n v="12.12"/>
  </r>
  <r>
    <x v="9"/>
    <x v="19"/>
    <s v="Webster"/>
    <n v="6.09"/>
  </r>
  <r>
    <x v="9"/>
    <x v="19"/>
    <s v="Westborough"/>
    <n v="13.9"/>
  </r>
  <r>
    <x v="9"/>
    <x v="19"/>
    <s v="Westfield"/>
    <n v="16.93"/>
  </r>
  <r>
    <x v="9"/>
    <x v="19"/>
    <s v="Westwood"/>
    <n v="11.25"/>
  </r>
  <r>
    <x v="9"/>
    <x v="19"/>
    <s v="Worcester"/>
    <n v="133.47999999999999"/>
  </r>
  <r>
    <x v="9"/>
    <x v="19"/>
    <s v="Worcester"/>
    <n v="16.399999999999999"/>
  </r>
  <r>
    <x v="9"/>
    <x v="19"/>
    <s v="Worcester"/>
    <n v="15.5"/>
  </r>
  <r>
    <x v="9"/>
    <x v="19"/>
    <s v="Worcester"/>
    <n v="20.100000000000001"/>
  </r>
  <r>
    <x v="9"/>
    <x v="19"/>
    <s v="Worcester"/>
    <n v="3.04"/>
  </r>
  <r>
    <x v="9"/>
    <x v="22"/>
    <s v="Adrian"/>
    <n v="4"/>
  </r>
  <r>
    <x v="9"/>
    <x v="22"/>
    <s v="Bay City"/>
    <n v="22"/>
  </r>
  <r>
    <x v="9"/>
    <x v="22"/>
    <s v="Detroit"/>
    <n v="389.74"/>
  </r>
  <r>
    <x v="9"/>
    <x v="22"/>
    <s v="Detroit"/>
    <n v="125.3"/>
  </r>
  <r>
    <x v="9"/>
    <x v="22"/>
    <s v="Detroit"/>
    <n v="100"/>
  </r>
  <r>
    <x v="9"/>
    <x v="22"/>
    <s v="Detroit"/>
    <n v="14"/>
  </r>
  <r>
    <x v="9"/>
    <x v="22"/>
    <s v="Escanaba"/>
    <n v="9.5"/>
  </r>
  <r>
    <x v="9"/>
    <x v="22"/>
    <s v="Grand Rapids"/>
    <n v="60"/>
  </r>
  <r>
    <x v="9"/>
    <x v="22"/>
    <s v="Grand Rapids"/>
    <n v="49.5"/>
  </r>
  <r>
    <x v="9"/>
    <x v="22"/>
    <s v="Grand Rapids"/>
    <n v="75"/>
  </r>
  <r>
    <x v="9"/>
    <x v="22"/>
    <s v="Grand Rapids"/>
    <n v="33"/>
  </r>
  <r>
    <x v="9"/>
    <x v="22"/>
    <s v="Grand Rapids"/>
    <n v="20"/>
  </r>
  <r>
    <x v="9"/>
    <x v="22"/>
    <s v="Hancock"/>
    <n v="26.23"/>
  </r>
  <r>
    <x v="9"/>
    <x v="22"/>
    <s v="Ironwood"/>
    <n v="5"/>
  </r>
  <r>
    <x v="9"/>
    <x v="22"/>
    <s v="Jackson"/>
    <n v="30"/>
  </r>
  <r>
    <x v="9"/>
    <x v="22"/>
    <s v="Kalamazoo"/>
    <n v="56"/>
  </r>
  <r>
    <x v="9"/>
    <x v="22"/>
    <s v="Kalamazoo"/>
    <n v="65"/>
  </r>
  <r>
    <x v="9"/>
    <x v="22"/>
    <s v="Lansing"/>
    <n v="46"/>
  </r>
  <r>
    <x v="9"/>
    <x v="22"/>
    <s v="Lansing"/>
    <n v="45"/>
  </r>
  <r>
    <x v="9"/>
    <x v="22"/>
    <s v="Manistee"/>
    <n v="10"/>
  </r>
  <r>
    <x v="9"/>
    <x v="22"/>
    <s v="Marquette"/>
    <n v="7"/>
  </r>
  <r>
    <x v="9"/>
    <x v="22"/>
    <s v="Menominee"/>
    <n v="17.5"/>
  </r>
  <r>
    <x v="9"/>
    <x v="22"/>
    <s v="Monroe"/>
    <n v="75"/>
  </r>
  <r>
    <x v="9"/>
    <x v="22"/>
    <s v="Muskegon"/>
    <n v="15"/>
  </r>
  <r>
    <x v="9"/>
    <x v="22"/>
    <s v="Negaunee"/>
    <n v="4.5"/>
  </r>
  <r>
    <x v="9"/>
    <x v="22"/>
    <s v="Owosso"/>
    <n v="5"/>
  </r>
  <r>
    <x v="9"/>
    <x v="22"/>
    <s v="Owosso"/>
    <n v="48"/>
  </r>
  <r>
    <x v="9"/>
    <x v="22"/>
    <s v="Port Huron"/>
    <n v="12"/>
  </r>
  <r>
    <x v="9"/>
    <x v="22"/>
    <s v="Saginaw"/>
    <n v="34"/>
  </r>
  <r>
    <x v="9"/>
    <x v="22"/>
    <s v="St. Joseph"/>
    <n v="15"/>
  </r>
  <r>
    <x v="9"/>
    <x v="22"/>
    <s v="Sault Ste. Marie"/>
    <n v="7"/>
  </r>
  <r>
    <x v="9"/>
    <x v="22"/>
    <s v="South Haven"/>
    <n v="49"/>
  </r>
  <r>
    <x v="9"/>
    <x v="23"/>
    <s v="Duluth"/>
    <n v="72.489999999999995"/>
  </r>
  <r>
    <x v="9"/>
    <x v="23"/>
    <s v="Duluth"/>
    <n v="6"/>
  </r>
  <r>
    <x v="9"/>
    <x v="23"/>
    <s v="Duluth"/>
    <n v="3.5"/>
  </r>
  <r>
    <x v="9"/>
    <x v="23"/>
    <s v="Minneapolis &amp; St. Paul"/>
    <n v="317.26"/>
  </r>
  <r>
    <x v="9"/>
    <x v="23"/>
    <s v="Minneapolis &amp; St. Paul"/>
    <n v="20.25"/>
  </r>
  <r>
    <x v="9"/>
    <x v="23"/>
    <s v="Minneapolis &amp; St. Paul"/>
    <n v="6"/>
  </r>
  <r>
    <x v="9"/>
    <x v="23"/>
    <s v="Minneapolis &amp; St. Paul"/>
    <n v="2.5"/>
  </r>
  <r>
    <x v="9"/>
    <x v="23"/>
    <s v="St. Cloud"/>
    <n v="7.33"/>
  </r>
  <r>
    <x v="9"/>
    <x v="23"/>
    <s v="Winona"/>
    <n v="5"/>
  </r>
  <r>
    <x v="9"/>
    <x v="24"/>
    <s v="Biloxi"/>
    <n v="7"/>
  </r>
  <r>
    <x v="9"/>
    <x v="24"/>
    <s v="Greenville"/>
    <n v="4.3"/>
  </r>
  <r>
    <x v="9"/>
    <x v="24"/>
    <s v="Gulfport"/>
    <n v="8"/>
  </r>
  <r>
    <x v="9"/>
    <x v="24"/>
    <s v="Jackson"/>
    <n v="5.5"/>
  </r>
  <r>
    <x v="9"/>
    <x v="24"/>
    <s v="Natchez"/>
    <n v="7"/>
  </r>
  <r>
    <x v="9"/>
    <x v="24"/>
    <s v="Meridian"/>
    <n v="7.5"/>
  </r>
  <r>
    <x v="9"/>
    <x v="24"/>
    <s v="Scranton"/>
    <n v="9"/>
  </r>
  <r>
    <x v="9"/>
    <x v="24"/>
    <s v="Vicksburg"/>
    <n v="8"/>
  </r>
  <r>
    <x v="9"/>
    <x v="25"/>
    <s v="Cape Girardeau"/>
    <n v="18"/>
  </r>
  <r>
    <x v="9"/>
    <x v="25"/>
    <s v="Carrollton"/>
    <n v="1.5"/>
  </r>
  <r>
    <x v="9"/>
    <x v="25"/>
    <s v="Clinton"/>
    <n v="3"/>
  </r>
  <r>
    <x v="9"/>
    <x v="25"/>
    <s v="Farmington"/>
    <n v="11.57"/>
  </r>
  <r>
    <x v="9"/>
    <x v="25"/>
    <s v="Hannibal"/>
    <n v="5"/>
  </r>
  <r>
    <x v="9"/>
    <x v="25"/>
    <s v="Kansas City"/>
    <n v="224.12799999999999"/>
  </r>
  <r>
    <x v="9"/>
    <x v="25"/>
    <s v="Kansas City"/>
    <n v="40"/>
  </r>
  <r>
    <x v="9"/>
    <x v="25"/>
    <s v="Kansas City"/>
    <n v="65"/>
  </r>
  <r>
    <x v="9"/>
    <x v="25"/>
    <s v="Kansas City"/>
    <n v="18"/>
  </r>
  <r>
    <x v="9"/>
    <x v="25"/>
    <s v="Kansas City"/>
    <n v="13"/>
  </r>
  <r>
    <x v="9"/>
    <x v="25"/>
    <s v="Nevada"/>
    <n v="7"/>
  </r>
  <r>
    <x v="9"/>
    <x v="25"/>
    <s v="St. Joseph"/>
    <n v="45"/>
  </r>
  <r>
    <x v="9"/>
    <x v="25"/>
    <s v="St. Louis"/>
    <n v="352.5"/>
  </r>
  <r>
    <x v="9"/>
    <x v="25"/>
    <s v="St. Louis"/>
    <n v="13.42"/>
  </r>
  <r>
    <x v="9"/>
    <x v="25"/>
    <s v="St. Louis"/>
    <n v="12.5"/>
  </r>
  <r>
    <x v="9"/>
    <x v="25"/>
    <s v="St. Louis"/>
    <n v="2"/>
  </r>
  <r>
    <x v="9"/>
    <x v="25"/>
    <s v="St. Louis"/>
    <n v="18.239999999999998"/>
  </r>
  <r>
    <x v="9"/>
    <x v="25"/>
    <s v="St. Louis"/>
    <n v="40"/>
  </r>
  <r>
    <x v="9"/>
    <x v="25"/>
    <s v="St. Louis"/>
    <n v="10"/>
  </r>
  <r>
    <x v="9"/>
    <x v="25"/>
    <s v="Sedalia"/>
    <n v="27"/>
  </r>
  <r>
    <x v="9"/>
    <x v="25"/>
    <s v="Springfield"/>
    <n v="19.5"/>
  </r>
  <r>
    <x v="9"/>
    <x v="25"/>
    <s v="Springfield"/>
    <n v="2.5"/>
  </r>
  <r>
    <x v="9"/>
    <x v="25"/>
    <s v="Webb City"/>
    <n v="47"/>
  </r>
  <r>
    <x v="9"/>
    <x v="26"/>
    <s v="Amador"/>
    <n v="10.5"/>
  </r>
  <r>
    <x v="9"/>
    <x v="26"/>
    <s v="Anaconda"/>
    <n v="5.34"/>
  </r>
  <r>
    <x v="9"/>
    <x v="26"/>
    <s v="Bozeman"/>
    <n v="3.5"/>
  </r>
  <r>
    <x v="9"/>
    <x v="26"/>
    <s v="Butte"/>
    <n v="25.5"/>
  </r>
  <r>
    <x v="9"/>
    <x v="26"/>
    <s v="Great Falls"/>
    <n v="12"/>
  </r>
  <r>
    <x v="9"/>
    <x v="26"/>
    <s v="Helena"/>
    <n v="18.5"/>
  </r>
  <r>
    <x v="9"/>
    <x v="32"/>
    <s v="Fremont"/>
    <n v="6.5"/>
  </r>
  <r>
    <x v="9"/>
    <x v="32"/>
    <s v="Lincoln"/>
    <n v="55"/>
  </r>
  <r>
    <x v="9"/>
    <x v="32"/>
    <s v="Lincoln"/>
    <n v="55.75"/>
  </r>
  <r>
    <x v="9"/>
    <x v="32"/>
    <s v="Nebraska City"/>
    <n v="4"/>
  </r>
  <r>
    <x v="9"/>
    <x v="32"/>
    <s v="Omaha"/>
    <n v="94.98"/>
  </r>
  <r>
    <x v="9"/>
    <x v="32"/>
    <s v="Red Cloud"/>
    <n v="1.5"/>
  </r>
  <r>
    <x v="9"/>
    <x v="32"/>
    <s v="South Sioux City"/>
    <n v="16"/>
  </r>
  <r>
    <x v="9"/>
    <x v="61"/>
    <s v="Reno"/>
    <n v="4.5"/>
  </r>
  <r>
    <x v="9"/>
    <x v="28"/>
    <s v="Berlin"/>
    <n v="7.75"/>
  </r>
  <r>
    <x v="9"/>
    <x v="28"/>
    <s v="Charlestown"/>
    <n v="2"/>
  </r>
  <r>
    <x v="9"/>
    <x v="28"/>
    <s v="Chester"/>
    <n v="8"/>
  </r>
  <r>
    <x v="9"/>
    <x v="28"/>
    <s v="Claremont"/>
    <n v="7.6849999999999996"/>
  </r>
  <r>
    <x v="9"/>
    <x v="28"/>
    <s v="Concord"/>
    <n v="30.31"/>
  </r>
  <r>
    <x v="9"/>
    <x v="28"/>
    <s v="Concord"/>
    <n v="12.71"/>
  </r>
  <r>
    <x v="9"/>
    <x v="28"/>
    <s v="Dover"/>
    <n v="18.2"/>
  </r>
  <r>
    <x v="9"/>
    <x v="28"/>
    <s v="Exeter"/>
    <n v="21.6"/>
  </r>
  <r>
    <x v="9"/>
    <x v="28"/>
    <s v="Hudson"/>
    <n v="29.7"/>
  </r>
  <r>
    <x v="9"/>
    <x v="28"/>
    <s v="Keene"/>
    <n v="6.52"/>
  </r>
  <r>
    <x v="9"/>
    <x v="28"/>
    <s v="Laconia"/>
    <n v="8.8699999999999992"/>
  </r>
  <r>
    <x v="9"/>
    <x v="28"/>
    <s v="Manchester"/>
    <n v="36.619999999999997"/>
  </r>
  <r>
    <x v="9"/>
    <x v="28"/>
    <s v="Nashua"/>
    <n v="15.52"/>
  </r>
  <r>
    <x v="9"/>
    <x v="28"/>
    <s v="Plaistow"/>
    <n v="2"/>
  </r>
  <r>
    <x v="9"/>
    <x v="28"/>
    <s v="Portsmouth"/>
    <n v="39.76"/>
  </r>
  <r>
    <x v="9"/>
    <x v="28"/>
    <s v="Portsmouth"/>
    <n v="19.25"/>
  </r>
  <r>
    <x v="9"/>
    <x v="28"/>
    <s v="Portsmouth"/>
    <n v="12.2"/>
  </r>
  <r>
    <x v="9"/>
    <x v="28"/>
    <s v="Seabrook"/>
    <n v="5.8"/>
  </r>
  <r>
    <x v="9"/>
    <x v="29"/>
    <s v="Anglesea"/>
    <n v="4"/>
  </r>
  <r>
    <x v="9"/>
    <x v="29"/>
    <s v="Asbury Park"/>
    <n v="30.77"/>
  </r>
  <r>
    <x v="9"/>
    <x v="29"/>
    <s v="Asbury Park"/>
    <n v="5.73"/>
  </r>
  <r>
    <x v="9"/>
    <x v="29"/>
    <s v="Asbury Park"/>
    <n v="2.09"/>
  </r>
  <r>
    <x v="9"/>
    <x v="29"/>
    <s v="Atlantic City"/>
    <n v="17"/>
  </r>
  <r>
    <x v="9"/>
    <x v="29"/>
    <s v="Atlantic City"/>
    <n v="17.5"/>
  </r>
  <r>
    <x v="9"/>
    <x v="29"/>
    <s v="Bridgeton"/>
    <n v="36"/>
  </r>
  <r>
    <x v="9"/>
    <x v="29"/>
    <s v="Bridgeton"/>
    <n v="5"/>
  </r>
  <r>
    <x v="9"/>
    <x v="29"/>
    <s v="Burlington"/>
    <n v="7.15"/>
  </r>
  <r>
    <x v="9"/>
    <x v="29"/>
    <s v="Camden"/>
    <n v="31.17"/>
  </r>
  <r>
    <x v="9"/>
    <x v="29"/>
    <s v="Cape May"/>
    <n v="6.94"/>
  </r>
  <r>
    <x v="9"/>
    <x v="29"/>
    <s v="Cape May"/>
    <n v="0.33"/>
  </r>
  <r>
    <x v="9"/>
    <x v="29"/>
    <s v="Hackensack"/>
    <n v="30.15"/>
  </r>
  <r>
    <x v="9"/>
    <x v="29"/>
    <s v="Keyport"/>
    <n v="20.68"/>
  </r>
  <r>
    <x v="9"/>
    <x v="29"/>
    <s v="Long Branch"/>
    <n v="3.67"/>
  </r>
  <r>
    <x v="9"/>
    <x v="29"/>
    <s v="Millville"/>
    <n v="12.54"/>
  </r>
  <r>
    <x v="9"/>
    <x v="29"/>
    <s v="Mount Holly"/>
    <n v="14.8"/>
  </r>
  <r>
    <x v="9"/>
    <x v="29"/>
    <s v="Morristown"/>
    <n v="15"/>
  </r>
  <r>
    <x v="9"/>
    <x v="29"/>
    <s v="Newark"/>
    <n v="240"/>
  </r>
  <r>
    <x v="9"/>
    <x v="29"/>
    <s v="Newark"/>
    <n v="83"/>
  </r>
  <r>
    <x v="9"/>
    <x v="29"/>
    <s v="Newark"/>
    <n v="10.119999999999999"/>
  </r>
  <r>
    <x v="9"/>
    <x v="29"/>
    <s v="Newark"/>
    <n v="41.47"/>
  </r>
  <r>
    <x v="9"/>
    <x v="29"/>
    <s v="Newark"/>
    <n v="12.066000000000001"/>
  </r>
  <r>
    <x v="9"/>
    <x v="29"/>
    <s v="Newark"/>
    <n v="10.78"/>
  </r>
  <r>
    <x v="9"/>
    <x v="29"/>
    <s v="Newark"/>
    <n v="2.6"/>
  </r>
  <r>
    <x v="9"/>
    <x v="29"/>
    <s v="Newark"/>
    <n v="18"/>
  </r>
  <r>
    <x v="9"/>
    <x v="29"/>
    <s v="Newark"/>
    <n v="157.13999999999999"/>
  </r>
  <r>
    <x v="9"/>
    <x v="29"/>
    <s v="Newark"/>
    <n v="11.94"/>
  </r>
  <r>
    <x v="9"/>
    <x v="29"/>
    <s v="Newark"/>
    <n v="15.1"/>
  </r>
  <r>
    <x v="9"/>
    <x v="29"/>
    <s v="Newark"/>
    <n v="65"/>
  </r>
  <r>
    <x v="9"/>
    <x v="29"/>
    <s v="Newark"/>
    <n v="70"/>
  </r>
  <r>
    <x v="9"/>
    <x v="29"/>
    <s v="Newark"/>
    <n v="8.5"/>
  </r>
  <r>
    <x v="9"/>
    <x v="29"/>
    <s v="Newark"/>
    <n v="53.56"/>
  </r>
  <r>
    <x v="9"/>
    <x v="29"/>
    <s v="Newark"/>
    <n v="30.11"/>
  </r>
  <r>
    <x v="9"/>
    <x v="29"/>
    <s v="Newark"/>
    <n v="24.78"/>
  </r>
  <r>
    <x v="9"/>
    <x v="29"/>
    <s v="Ocean City"/>
    <n v="7"/>
  </r>
  <r>
    <x v="9"/>
    <x v="29"/>
    <s v="Orange"/>
    <n v="1.5"/>
  </r>
  <r>
    <x v="9"/>
    <x v="29"/>
    <s v="Point Pleasant"/>
    <n v="3.125"/>
  </r>
  <r>
    <x v="9"/>
    <x v="29"/>
    <s v="Phillipsburg"/>
    <n v="4.4000000000000004"/>
  </r>
  <r>
    <x v="9"/>
    <x v="29"/>
    <s v="Red Bank"/>
    <n v="10.199999999999999"/>
  </r>
  <r>
    <x v="9"/>
    <x v="29"/>
    <s v="Rutherford"/>
    <n v="17.11"/>
  </r>
  <r>
    <x v="9"/>
    <x v="29"/>
    <s v="Trenton"/>
    <n v="38"/>
  </r>
  <r>
    <x v="9"/>
    <x v="29"/>
    <s v="Trenton"/>
    <n v="11.42"/>
  </r>
  <r>
    <x v="9"/>
    <x v="29"/>
    <s v="Trenton"/>
    <n v="15"/>
  </r>
  <r>
    <x v="9"/>
    <x v="29"/>
    <s v="Trenton"/>
    <n v="26"/>
  </r>
  <r>
    <x v="9"/>
    <x v="29"/>
    <s v="Trenton"/>
    <n v="11.03"/>
  </r>
  <r>
    <x v="9"/>
    <x v="29"/>
    <s v="Trenton"/>
    <n v="5.99"/>
  </r>
  <r>
    <x v="9"/>
    <x v="29"/>
    <s v="Trenton"/>
    <n v="23"/>
  </r>
  <r>
    <x v="9"/>
    <x v="29"/>
    <s v="Trenton"/>
    <n v="40"/>
  </r>
  <r>
    <x v="9"/>
    <x v="29"/>
    <s v="Washington"/>
    <n v="14"/>
  </r>
  <r>
    <x v="9"/>
    <x v="55"/>
    <s v="Albuquerque"/>
    <n v="3.5"/>
  </r>
  <r>
    <x v="9"/>
    <x v="55"/>
    <s v="Las Vegas"/>
    <n v="12"/>
  </r>
  <r>
    <x v="9"/>
    <x v="31"/>
    <s v="Albany"/>
    <n v="67.31"/>
  </r>
  <r>
    <x v="9"/>
    <x v="31"/>
    <s v="Albany"/>
    <n v="2.57"/>
  </r>
  <r>
    <x v="9"/>
    <x v="31"/>
    <s v="Auburn"/>
    <n v="37.770000000000003"/>
  </r>
  <r>
    <x v="9"/>
    <x v="31"/>
    <s v="Auburn"/>
    <n v="11"/>
  </r>
  <r>
    <x v="9"/>
    <x v="31"/>
    <s v="Babylon"/>
    <n v="1.57"/>
  </r>
  <r>
    <x v="9"/>
    <x v="31"/>
    <s v="Ballston Spa"/>
    <n v="15"/>
  </r>
  <r>
    <x v="9"/>
    <x v="31"/>
    <s v="Binghamton"/>
    <n v="45.5"/>
  </r>
  <r>
    <x v="9"/>
    <x v="31"/>
    <s v="Brooklyn"/>
    <n v="211.53800000000001"/>
  </r>
  <r>
    <x v="8"/>
    <x v="31"/>
    <s v="Brooklyn"/>
    <n v="535.41300000000001"/>
  </r>
  <r>
    <x v="9"/>
    <x v="31"/>
    <s v="Brooklyn"/>
    <n v="1.18"/>
  </r>
  <r>
    <x v="9"/>
    <x v="31"/>
    <s v="Brooklyn"/>
    <n v="51.79"/>
  </r>
  <r>
    <x v="9"/>
    <x v="31"/>
    <s v="Brooklyn"/>
    <n v="135.708"/>
  </r>
  <r>
    <x v="9"/>
    <x v="31"/>
    <s v="Brooklyn"/>
    <n v="91.384"/>
  </r>
  <r>
    <x v="9"/>
    <x v="31"/>
    <s v="Brooklyn"/>
    <n v="14.417"/>
  </r>
  <r>
    <x v="9"/>
    <x v="31"/>
    <s v="Brooklyn"/>
    <n v="6.72"/>
  </r>
  <r>
    <x v="9"/>
    <x v="31"/>
    <s v="Brooklyn"/>
    <n v="1.4650000000000001"/>
  </r>
  <r>
    <x v="9"/>
    <x v="31"/>
    <s v="Brooklyn"/>
    <n v="26.38"/>
  </r>
  <r>
    <x v="9"/>
    <x v="31"/>
    <s v="Brooklyn"/>
    <n v="21.92"/>
  </r>
  <r>
    <x v="9"/>
    <x v="31"/>
    <s v="Brooklyn"/>
    <n v="2.5"/>
  </r>
  <r>
    <x v="9"/>
    <x v="31"/>
    <s v="Buffalo"/>
    <n v="330.39729999999997"/>
  </r>
  <r>
    <x v="9"/>
    <x v="31"/>
    <s v="Buffalo"/>
    <n v="233.76"/>
  </r>
  <r>
    <x v="9"/>
    <x v="31"/>
    <s v="Buffalo"/>
    <n v="20"/>
  </r>
  <r>
    <x v="9"/>
    <x v="31"/>
    <s v="Buffalo"/>
    <n v="13.59"/>
  </r>
  <r>
    <x v="9"/>
    <x v="31"/>
    <s v="Canandaigua"/>
    <n v="40"/>
  </r>
  <r>
    <x v="9"/>
    <x v="31"/>
    <s v="Canandaigua"/>
    <n v="3"/>
  </r>
  <r>
    <x v="9"/>
    <x v="31"/>
    <s v="Catskill "/>
    <n v="5.5"/>
  </r>
  <r>
    <x v="9"/>
    <x v="31"/>
    <s v="City Island"/>
    <n v="1.5"/>
  </r>
  <r>
    <x v="9"/>
    <x v="31"/>
    <s v="City Island"/>
    <n v="2"/>
  </r>
  <r>
    <x v="9"/>
    <x v="31"/>
    <s v="Cohoes"/>
    <n v="6.73"/>
  </r>
  <r>
    <x v="9"/>
    <x v="31"/>
    <s v="Corning"/>
    <n v="5.9"/>
  </r>
  <r>
    <x v="9"/>
    <x v="31"/>
    <s v="Cortland"/>
    <n v="15"/>
  </r>
  <r>
    <x v="9"/>
    <x v="31"/>
    <s v="Dunkirk"/>
    <n v="7"/>
  </r>
  <r>
    <x v="9"/>
    <x v="31"/>
    <s v="Dunkirk"/>
    <n v="3.3"/>
  </r>
  <r>
    <x v="9"/>
    <x v="31"/>
    <s v="Elmira"/>
    <n v="14.2"/>
  </r>
  <r>
    <x v="9"/>
    <x v="31"/>
    <s v="Elmira"/>
    <n v="8.0679999999999996"/>
  </r>
  <r>
    <x v="9"/>
    <x v="31"/>
    <s v="Elmira"/>
    <n v="16.41"/>
  </r>
  <r>
    <x v="9"/>
    <x v="31"/>
    <s v="Fishkill"/>
    <n v="2.86"/>
  </r>
  <r>
    <x v="9"/>
    <x v="31"/>
    <s v="Fishkill"/>
    <n v="4.26"/>
  </r>
  <r>
    <x v="9"/>
    <x v="31"/>
    <s v="Fredonia"/>
    <n v="3.74"/>
  </r>
  <r>
    <x v="9"/>
    <x v="31"/>
    <s v="Fulton"/>
    <n v="1.04"/>
  </r>
  <r>
    <x v="9"/>
    <x v="31"/>
    <s v="Fulton"/>
    <n v="1"/>
  </r>
  <r>
    <x v="9"/>
    <x v="31"/>
    <s v="Geneva"/>
    <n v="17.75"/>
  </r>
  <r>
    <x v="9"/>
    <x v="31"/>
    <s v="Glen Falls"/>
    <n v="128.43"/>
  </r>
  <r>
    <x v="9"/>
    <x v="31"/>
    <s v="Gloversville"/>
    <n v="118"/>
  </r>
  <r>
    <x v="9"/>
    <x v="31"/>
    <s v="Gloversville"/>
    <n v="4.6500000000000004"/>
  </r>
  <r>
    <x v="9"/>
    <x v="31"/>
    <s v="Hamburg"/>
    <n v="14.75"/>
  </r>
  <r>
    <x v="9"/>
    <x v="31"/>
    <s v="Honeoye Falls"/>
    <n v="5.26"/>
  </r>
  <r>
    <x v="9"/>
    <x v="31"/>
    <s v="Hoosick Falls"/>
    <n v="8"/>
  </r>
  <r>
    <x v="9"/>
    <x v="31"/>
    <s v="Hornellsville"/>
    <n v="5.0599999999999996"/>
  </r>
  <r>
    <x v="9"/>
    <x v="31"/>
    <s v="Hornellsville"/>
    <n v="4"/>
  </r>
  <r>
    <x v="9"/>
    <x v="31"/>
    <s v="Hudson"/>
    <n v="45.54"/>
  </r>
  <r>
    <x v="9"/>
    <x v="31"/>
    <s v="Huntington"/>
    <n v="3.2"/>
  </r>
  <r>
    <x v="9"/>
    <x v="31"/>
    <s v="Ithaca"/>
    <n v="7.68"/>
  </r>
  <r>
    <x v="9"/>
    <x v="31"/>
    <s v="Jamaica"/>
    <n v="26.2"/>
  </r>
  <r>
    <x v="9"/>
    <x v="31"/>
    <s v="Jamestown"/>
    <n v="24.49"/>
  </r>
  <r>
    <x v="9"/>
    <x v="31"/>
    <s v="Jamestown"/>
    <n v="22"/>
  </r>
  <r>
    <x v="9"/>
    <x v="31"/>
    <s v="Keesville"/>
    <n v="5.64"/>
  </r>
  <r>
    <x v="9"/>
    <x v="31"/>
    <s v="Kingston"/>
    <n v="9.1999999999999993"/>
  </r>
  <r>
    <x v="9"/>
    <x v="31"/>
    <s v="Lewiston"/>
    <n v="8.6999999999999993"/>
  </r>
  <r>
    <x v="9"/>
    <x v="31"/>
    <s v="Liberty"/>
    <n v="2"/>
  </r>
  <r>
    <x v="9"/>
    <x v="31"/>
    <s v="Long Beach"/>
    <n v="6"/>
  </r>
  <r>
    <x v="9"/>
    <x v="31"/>
    <s v="Long Island City"/>
    <n v="74.47"/>
  </r>
  <r>
    <x v="9"/>
    <x v="31"/>
    <s v="Long Island City"/>
    <n v="34.15"/>
  </r>
  <r>
    <x v="9"/>
    <x v="31"/>
    <s v="Middletown"/>
    <n v="12.15"/>
  </r>
  <r>
    <x v="9"/>
    <x v="31"/>
    <s v="Newark"/>
    <n v="10"/>
  </r>
  <r>
    <x v="9"/>
    <x v="31"/>
    <s v="Newburgh"/>
    <n v="18.95"/>
  </r>
  <r>
    <x v="9"/>
    <x v="31"/>
    <s v="New Paltz"/>
    <n v="9.27"/>
  </r>
  <r>
    <x v="9"/>
    <x v="31"/>
    <s v="New York"/>
    <n v="492.53"/>
  </r>
  <r>
    <x v="9"/>
    <x v="31"/>
    <s v="New York"/>
    <n v="54.637999999999998"/>
  </r>
  <r>
    <x v="9"/>
    <x v="31"/>
    <s v="New York"/>
    <n v="9.1449999999999996"/>
  </r>
  <r>
    <x v="9"/>
    <x v="31"/>
    <s v="New York"/>
    <n v="17.2"/>
  </r>
  <r>
    <x v="9"/>
    <x v="31"/>
    <s v="New York"/>
    <n v="5.0439999999999996"/>
  </r>
  <r>
    <x v="9"/>
    <x v="31"/>
    <s v="New York"/>
    <n v="20"/>
  </r>
  <r>
    <x v="9"/>
    <x v="31"/>
    <s v="New York"/>
    <n v="20"/>
  </r>
  <r>
    <x v="9"/>
    <x v="31"/>
    <s v="New York"/>
    <n v="1.05"/>
  </r>
  <r>
    <x v="9"/>
    <x v="31"/>
    <s v="New York"/>
    <n v="7.1859999999999999"/>
  </r>
  <r>
    <x v="9"/>
    <x v="31"/>
    <s v="New York"/>
    <n v="16"/>
  </r>
  <r>
    <x v="9"/>
    <x v="31"/>
    <s v="New York"/>
    <n v="29.474"/>
  </r>
  <r>
    <x v="9"/>
    <x v="31"/>
    <s v="New York"/>
    <n v="0.95199999999999996"/>
  </r>
  <r>
    <x v="9"/>
    <x v="31"/>
    <s v="New York"/>
    <n v="5.71"/>
  </r>
  <r>
    <x v="9"/>
    <x v="31"/>
    <s v="New York"/>
    <n v="1.7889999999999999"/>
  </r>
  <r>
    <x v="9"/>
    <x v="31"/>
    <s v="New York"/>
    <n v="2.86"/>
  </r>
  <r>
    <x v="9"/>
    <x v="31"/>
    <s v="New York"/>
    <n v="33.877000000000002"/>
  </r>
  <r>
    <x v="9"/>
    <x v="31"/>
    <s v="New York"/>
    <n v="1.67"/>
  </r>
  <r>
    <x v="9"/>
    <x v="31"/>
    <s v="New York"/>
    <n v="17.141999999999999"/>
  </r>
  <r>
    <x v="9"/>
    <x v="31"/>
    <s v="New York"/>
    <n v="11.571"/>
  </r>
  <r>
    <x v="9"/>
    <x v="31"/>
    <s v="New York"/>
    <n v="6.4"/>
  </r>
  <r>
    <x v="9"/>
    <x v="31"/>
    <s v="New York"/>
    <n v="80.650000000000006"/>
  </r>
  <r>
    <x v="9"/>
    <x v="31"/>
    <s v="New York"/>
    <n v="11.7"/>
  </r>
  <r>
    <x v="9"/>
    <x v="31"/>
    <s v="New York"/>
    <n v="7"/>
  </r>
  <r>
    <x v="9"/>
    <x v="31"/>
    <s v="New York"/>
    <n v="34.74"/>
  </r>
  <r>
    <x v="9"/>
    <x v="31"/>
    <s v="New York"/>
    <n v="118.35"/>
  </r>
  <r>
    <x v="9"/>
    <x v="31"/>
    <s v="Niagara Falls"/>
    <n v="50"/>
  </r>
  <r>
    <x v="9"/>
    <x v="31"/>
    <s v="Niagara Falls"/>
    <n v="14.7"/>
  </r>
  <r>
    <x v="9"/>
    <x v="31"/>
    <s v="Northport"/>
    <n v="2.74"/>
  </r>
  <r>
    <x v="9"/>
    <x v="31"/>
    <s v="Ogdensburg"/>
    <n v="4"/>
  </r>
  <r>
    <x v="9"/>
    <x v="31"/>
    <s v="Olean"/>
    <n v="32.049999999999997"/>
  </r>
  <r>
    <x v="9"/>
    <x v="31"/>
    <s v="Oneida"/>
    <n v="8.84"/>
  </r>
  <r>
    <x v="9"/>
    <x v="31"/>
    <s v="Oneonta"/>
    <n v="50.89"/>
  </r>
  <r>
    <x v="9"/>
    <x v="31"/>
    <s v="Ossining"/>
    <n v="3"/>
  </r>
  <r>
    <x v="9"/>
    <x v="31"/>
    <s v="Oswego"/>
    <n v="11.1"/>
  </r>
  <r>
    <x v="9"/>
    <x v="31"/>
    <s v="Peekskill"/>
    <n v="10.36"/>
  </r>
  <r>
    <x v="9"/>
    <x v="31"/>
    <s v="Penn Yan"/>
    <n v="9.25"/>
  </r>
  <r>
    <x v="9"/>
    <x v="31"/>
    <s v="Plattsburgh"/>
    <n v="6.5"/>
  </r>
  <r>
    <x v="9"/>
    <x v="31"/>
    <s v="Port Chester"/>
    <n v="16.5"/>
  </r>
  <r>
    <x v="9"/>
    <x v="31"/>
    <s v="Port Jervis"/>
    <n v="4.4000000000000004"/>
  </r>
  <r>
    <x v="9"/>
    <x v="31"/>
    <s v="Poughkeepsie"/>
    <n v="17.329999999999998"/>
  </r>
  <r>
    <x v="9"/>
    <x v="31"/>
    <s v="Rochester"/>
    <n v="87.62"/>
  </r>
  <r>
    <x v="9"/>
    <x v="31"/>
    <s v="Rochester"/>
    <n v="4.6100000000000003"/>
  </r>
  <r>
    <x v="9"/>
    <x v="31"/>
    <s v="Rochester"/>
    <n v="39.299999999999997"/>
  </r>
  <r>
    <x v="9"/>
    <x v="31"/>
    <s v="Rochester"/>
    <n v="19.510000000000002"/>
  </r>
  <r>
    <x v="9"/>
    <x v="31"/>
    <s v="Rochester"/>
    <n v="7.75"/>
  </r>
  <r>
    <x v="9"/>
    <x v="31"/>
    <s v="Rochester"/>
    <n v="160"/>
  </r>
  <r>
    <x v="9"/>
    <x v="31"/>
    <s v="Rochester"/>
    <n v="5.97"/>
  </r>
  <r>
    <x v="9"/>
    <x v="31"/>
    <s v="Rome"/>
    <n v="6.86"/>
  </r>
  <r>
    <x v="9"/>
    <x v="31"/>
    <s v="Saratoga Springs"/>
    <n v="1.66"/>
  </r>
  <r>
    <x v="9"/>
    <x v="31"/>
    <s v="Schenectady"/>
    <n v="105.61"/>
  </r>
  <r>
    <x v="9"/>
    <x v="31"/>
    <s v="Sea Cliff"/>
    <n v="1.6"/>
  </r>
  <r>
    <x v="9"/>
    <x v="31"/>
    <s v="Sea Cliff"/>
    <n v="0.18"/>
  </r>
  <r>
    <x v="9"/>
    <x v="31"/>
    <s v="Staten Island"/>
    <n v="31.02"/>
  </r>
  <r>
    <x v="9"/>
    <x v="31"/>
    <s v="Staten Island"/>
    <n v="22.69"/>
  </r>
  <r>
    <x v="9"/>
    <x v="31"/>
    <s v="Staten Island"/>
    <n v="4"/>
  </r>
  <r>
    <x v="9"/>
    <x v="31"/>
    <s v="Syracuse"/>
    <n v="80"/>
  </r>
  <r>
    <x v="9"/>
    <x v="31"/>
    <s v="Syracuse"/>
    <n v="8.5500000000000007"/>
  </r>
  <r>
    <x v="9"/>
    <x v="31"/>
    <s v="Syracuse"/>
    <n v="18.079999999999998"/>
  </r>
  <r>
    <x v="9"/>
    <x v="31"/>
    <s v="Syracuse"/>
    <n v="23.53"/>
  </r>
  <r>
    <x v="9"/>
    <x v="31"/>
    <s v="Troy"/>
    <n v="10"/>
  </r>
  <r>
    <x v="9"/>
    <x v="31"/>
    <s v="Utica"/>
    <n v="115.73"/>
  </r>
  <r>
    <x v="9"/>
    <x v="31"/>
    <s v="Watertown"/>
    <n v="10.47"/>
  </r>
  <r>
    <x v="9"/>
    <x v="31"/>
    <s v="Watertown"/>
    <n v="7.69"/>
  </r>
  <r>
    <x v="9"/>
    <x v="31"/>
    <s v="Waverly"/>
    <n v="9"/>
  </r>
  <r>
    <x v="9"/>
    <x v="31"/>
    <s v="White Plains"/>
    <n v="27.97"/>
  </r>
  <r>
    <x v="9"/>
    <x v="31"/>
    <s v="Williamsville"/>
    <n v="11"/>
  </r>
  <r>
    <x v="9"/>
    <x v="31"/>
    <s v="Yonkers"/>
    <n v="34.46"/>
  </r>
  <r>
    <x v="9"/>
    <x v="27"/>
    <s v="Asheville"/>
    <n v="14.16"/>
  </r>
  <r>
    <x v="9"/>
    <x v="27"/>
    <s v="Asheville"/>
    <n v="5.25"/>
  </r>
  <r>
    <x v="9"/>
    <x v="27"/>
    <s v="Charlotte"/>
    <n v="16.5"/>
  </r>
  <r>
    <x v="9"/>
    <x v="27"/>
    <s v="Durham"/>
    <n v="6.2"/>
  </r>
  <r>
    <x v="9"/>
    <x v="27"/>
    <s v="Greensboro"/>
    <n v="9"/>
  </r>
  <r>
    <x v="9"/>
    <x v="27"/>
    <s v="Hendersonville"/>
    <n v="7.5"/>
  </r>
  <r>
    <x v="9"/>
    <x v="27"/>
    <s v="Raleigh"/>
    <n v="6"/>
  </r>
  <r>
    <x v="9"/>
    <x v="27"/>
    <s v="Salisbury"/>
    <n v="3"/>
  </r>
  <r>
    <x v="9"/>
    <x v="27"/>
    <s v="Wilmington"/>
    <n v="16.7"/>
  </r>
  <r>
    <x v="9"/>
    <x v="27"/>
    <s v="Winston-Salem"/>
    <n v="9.75"/>
  </r>
  <r>
    <x v="9"/>
    <x v="56"/>
    <s v="Bismarck"/>
    <n v="1.6"/>
  </r>
  <r>
    <x v="9"/>
    <x v="56"/>
    <s v="Fargo"/>
    <n v="11"/>
  </r>
  <r>
    <x v="9"/>
    <x v="33"/>
    <s v="Akron"/>
    <n v="105"/>
  </r>
  <r>
    <x v="9"/>
    <x v="33"/>
    <s v="Alliance"/>
    <n v="35"/>
  </r>
  <r>
    <x v="9"/>
    <x v="33"/>
    <s v="Ashtabula"/>
    <n v="6"/>
  </r>
  <r>
    <x v="9"/>
    <x v="33"/>
    <s v="Ashtabula"/>
    <n v="1"/>
  </r>
  <r>
    <x v="9"/>
    <x v="33"/>
    <s v="Ashtabula"/>
    <n v="26"/>
  </r>
  <r>
    <x v="9"/>
    <x v="33"/>
    <s v="Bowling Green"/>
    <n v="20"/>
  </r>
  <r>
    <x v="9"/>
    <x v="33"/>
    <s v="Bucyrus"/>
    <n v="20"/>
  </r>
  <r>
    <x v="9"/>
    <x v="33"/>
    <s v="Cambridge"/>
    <n v="9"/>
  </r>
  <r>
    <x v="9"/>
    <x v="33"/>
    <s v="Canton"/>
    <n v="57.04"/>
  </r>
  <r>
    <x v="9"/>
    <x v="33"/>
    <s v="Canton"/>
    <n v="21"/>
  </r>
  <r>
    <x v="9"/>
    <x v="33"/>
    <s v="Cincinnati"/>
    <n v="57.55"/>
  </r>
  <r>
    <x v="9"/>
    <x v="33"/>
    <s v="Cincinnati"/>
    <n v="57.55"/>
  </r>
  <r>
    <x v="9"/>
    <x v="33"/>
    <s v="Cincinnati"/>
    <n v="218"/>
  </r>
  <r>
    <x v="9"/>
    <x v="33"/>
    <s v="Cincinnati"/>
    <n v="36"/>
  </r>
  <r>
    <x v="9"/>
    <x v="33"/>
    <s v="Cincinnati"/>
    <n v="57"/>
  </r>
  <r>
    <x v="9"/>
    <x v="33"/>
    <s v="Cincinnati"/>
    <n v="38"/>
  </r>
  <r>
    <x v="9"/>
    <x v="33"/>
    <s v="Cincinnati"/>
    <n v="0.151"/>
  </r>
  <r>
    <x v="9"/>
    <x v="33"/>
    <s v="Cincinnati"/>
    <n v="101.24"/>
  </r>
  <r>
    <x v="9"/>
    <x v="33"/>
    <s v="Cincinnati"/>
    <n v="45"/>
  </r>
  <r>
    <x v="9"/>
    <x v="33"/>
    <s v="Cincinnati"/>
    <n v="2"/>
  </r>
  <r>
    <x v="9"/>
    <x v="33"/>
    <s v="Cincinnati"/>
    <n v="37"/>
  </r>
  <r>
    <x v="9"/>
    <x v="33"/>
    <s v="Cincinnati"/>
    <n v="83.82"/>
  </r>
  <r>
    <x v="9"/>
    <x v="33"/>
    <s v="Cleveland"/>
    <n v="219"/>
  </r>
  <r>
    <x v="9"/>
    <x v="33"/>
    <s v="Cleveland"/>
    <n v="45"/>
  </r>
  <r>
    <x v="9"/>
    <x v="33"/>
    <s v="Cleveland"/>
    <n v="95"/>
  </r>
  <r>
    <x v="9"/>
    <x v="33"/>
    <s v="Cleveland"/>
    <n v="160"/>
  </r>
  <r>
    <x v="9"/>
    <x v="33"/>
    <s v="Cleveland"/>
    <n v="134"/>
  </r>
  <r>
    <x v="9"/>
    <x v="33"/>
    <s v="Cleveland"/>
    <n v="30"/>
  </r>
  <r>
    <x v="9"/>
    <x v="33"/>
    <s v="Columbus"/>
    <n v="107.4"/>
  </r>
  <r>
    <x v="9"/>
    <x v="33"/>
    <s v="Columbus"/>
    <n v="16"/>
  </r>
  <r>
    <x v="9"/>
    <x v="33"/>
    <s v="Columbus"/>
    <n v="52"/>
  </r>
  <r>
    <x v="9"/>
    <x v="33"/>
    <s v="Columbus"/>
    <n v="15"/>
  </r>
  <r>
    <x v="9"/>
    <x v="33"/>
    <s v="Columbus"/>
    <n v="10"/>
  </r>
  <r>
    <x v="9"/>
    <x v="33"/>
    <s v="Columbus"/>
    <n v="56.31"/>
  </r>
  <r>
    <x v="9"/>
    <x v="33"/>
    <s v="Columbus"/>
    <n v="61"/>
  </r>
  <r>
    <x v="9"/>
    <x v="33"/>
    <s v="Columbus"/>
    <n v="40"/>
  </r>
  <r>
    <x v="9"/>
    <x v="33"/>
    <s v="Columbus"/>
    <n v="6.1"/>
  </r>
  <r>
    <x v="9"/>
    <x v="33"/>
    <s v="Columbus"/>
    <n v="38.700000000000003"/>
  </r>
  <r>
    <x v="9"/>
    <x v="33"/>
    <s v="Columbus"/>
    <n v="80"/>
  </r>
  <r>
    <x v="9"/>
    <x v="33"/>
    <s v="Conneaut"/>
    <n v="35"/>
  </r>
  <r>
    <x v="9"/>
    <x v="33"/>
    <s v="Dayton"/>
    <n v="28.5"/>
  </r>
  <r>
    <x v="9"/>
    <x v="33"/>
    <s v="Dayton"/>
    <n v="42.6"/>
  </r>
  <r>
    <x v="9"/>
    <x v="33"/>
    <s v="Dayton"/>
    <n v="8"/>
  </r>
  <r>
    <x v="9"/>
    <x v="33"/>
    <s v="Dayton"/>
    <n v="31.1"/>
  </r>
  <r>
    <x v="9"/>
    <x v="33"/>
    <s v="Dayton"/>
    <n v="46"/>
  </r>
  <r>
    <x v="9"/>
    <x v="33"/>
    <s v="Dayton"/>
    <n v="43"/>
  </r>
  <r>
    <x v="9"/>
    <x v="33"/>
    <s v="Dayton"/>
    <n v="45"/>
  </r>
  <r>
    <x v="9"/>
    <x v="33"/>
    <s v="Dayton"/>
    <n v="21"/>
  </r>
  <r>
    <x v="9"/>
    <x v="33"/>
    <s v="Dayton"/>
    <n v="7.25"/>
  </r>
  <r>
    <x v="9"/>
    <x v="33"/>
    <s v="Dayton"/>
    <n v="52.12"/>
  </r>
  <r>
    <x v="9"/>
    <x v="33"/>
    <s v="Dayton"/>
    <n v="25"/>
  </r>
  <r>
    <x v="9"/>
    <x v="33"/>
    <s v="Dayton"/>
    <n v="36"/>
  </r>
  <r>
    <x v="9"/>
    <x v="33"/>
    <s v="Dayton"/>
    <n v="34"/>
  </r>
  <r>
    <x v="9"/>
    <x v="33"/>
    <s v="Dayton"/>
    <n v="55"/>
  </r>
  <r>
    <x v="9"/>
    <x v="33"/>
    <s v="Defiance"/>
    <n v="4.5"/>
  </r>
  <r>
    <x v="9"/>
    <x v="33"/>
    <s v="Dennison"/>
    <n v="2"/>
  </r>
  <r>
    <x v="9"/>
    <x v="33"/>
    <s v="East Liverpool"/>
    <n v="32"/>
  </r>
  <r>
    <x v="9"/>
    <x v="33"/>
    <s v="East Liverpool"/>
    <n v="3"/>
  </r>
  <r>
    <x v="9"/>
    <x v="33"/>
    <s v="Findlay"/>
    <n v="50"/>
  </r>
  <r>
    <x v="9"/>
    <x v="33"/>
    <s v="Galion"/>
    <n v="30"/>
  </r>
  <r>
    <x v="9"/>
    <x v="33"/>
    <s v="Hamilton"/>
    <n v="83.93"/>
  </r>
  <r>
    <x v="9"/>
    <x v="33"/>
    <s v="Kenton"/>
    <n v="27"/>
  </r>
  <r>
    <x v="9"/>
    <x v="33"/>
    <s v="Lancaster"/>
    <n v="4.4000000000000004"/>
  </r>
  <r>
    <x v="9"/>
    <x v="33"/>
    <s v="Lancaster"/>
    <n v="6"/>
  </r>
  <r>
    <x v="9"/>
    <x v="33"/>
    <s v="Lebanon"/>
    <n v="11"/>
  </r>
  <r>
    <x v="9"/>
    <x v="33"/>
    <s v="Lima"/>
    <n v="20.97"/>
  </r>
  <r>
    <x v="9"/>
    <x v="33"/>
    <s v="Lima"/>
    <n v="112"/>
  </r>
  <r>
    <x v="9"/>
    <x v="33"/>
    <s v="Lima"/>
    <n v="31.9"/>
  </r>
  <r>
    <x v="9"/>
    <x v="33"/>
    <s v="Lorain"/>
    <n v="11.6"/>
  </r>
  <r>
    <x v="9"/>
    <x v="33"/>
    <s v="Magnetic Springs"/>
    <n v="12"/>
  </r>
  <r>
    <x v="9"/>
    <x v="33"/>
    <s v="Mansfield"/>
    <n v="21"/>
  </r>
  <r>
    <x v="9"/>
    <x v="33"/>
    <s v="Mansfield"/>
    <n v="17.5"/>
  </r>
  <r>
    <x v="9"/>
    <x v="33"/>
    <s v="Marion"/>
    <n v="4.8"/>
  </r>
  <r>
    <x v="9"/>
    <x v="33"/>
    <s v="Mount Vernon"/>
    <n v="5"/>
  </r>
  <r>
    <x v="9"/>
    <x v="33"/>
    <s v="Newark"/>
    <n v="42"/>
  </r>
  <r>
    <x v="9"/>
    <x v="33"/>
    <s v="New Philadelphia"/>
    <n v="13"/>
  </r>
  <r>
    <x v="9"/>
    <x v="33"/>
    <s v="Norwalk"/>
    <n v="24"/>
  </r>
  <r>
    <x v="9"/>
    <x v="33"/>
    <s v="Piqua"/>
    <n v="16"/>
  </r>
  <r>
    <x v="9"/>
    <x v="33"/>
    <s v="Pomeroy"/>
    <n v="14.5"/>
  </r>
  <r>
    <x v="9"/>
    <x v="33"/>
    <s v="Portsmouth"/>
    <n v="8"/>
  </r>
  <r>
    <x v="9"/>
    <x v="33"/>
    <s v="Put-In-Bay"/>
    <n v="1.5"/>
  </r>
  <r>
    <x v="9"/>
    <x v="33"/>
    <s v="Salem"/>
    <n v="3.5"/>
  </r>
  <r>
    <x v="9"/>
    <x v="33"/>
    <s v="Springfield"/>
    <n v="29"/>
  </r>
  <r>
    <x v="9"/>
    <x v="33"/>
    <s v="Springfield"/>
    <n v="29"/>
  </r>
  <r>
    <x v="9"/>
    <x v="33"/>
    <s v="Springfield"/>
    <n v="40"/>
  </r>
  <r>
    <x v="9"/>
    <x v="33"/>
    <s v="Steubenville"/>
    <n v="19"/>
  </r>
  <r>
    <x v="9"/>
    <x v="33"/>
    <s v="Steubenville"/>
    <n v="3"/>
  </r>
  <r>
    <x v="9"/>
    <x v="33"/>
    <s v="Steubenville"/>
    <n v="24"/>
  </r>
  <r>
    <x v="9"/>
    <x v="33"/>
    <s v="Tiffin"/>
    <n v="17"/>
  </r>
  <r>
    <x v="9"/>
    <x v="33"/>
    <s v="Tiffin"/>
    <n v="7.3"/>
  </r>
  <r>
    <x v="9"/>
    <x v="33"/>
    <s v="Toledo"/>
    <n v="112.38"/>
  </r>
  <r>
    <x v="9"/>
    <x v="33"/>
    <s v="Toledo"/>
    <n v="60"/>
  </r>
  <r>
    <x v="9"/>
    <x v="33"/>
    <s v="Toledo"/>
    <n v="20.2"/>
  </r>
  <r>
    <x v="9"/>
    <x v="33"/>
    <s v="Toledo"/>
    <n v="22.5"/>
  </r>
  <r>
    <x v="9"/>
    <x v="33"/>
    <s v="Toledo"/>
    <n v="81.99"/>
  </r>
  <r>
    <x v="9"/>
    <x v="33"/>
    <s v="Toledo"/>
    <n v="165"/>
  </r>
  <r>
    <x v="9"/>
    <x v="33"/>
    <s v="Toledo"/>
    <n v="56"/>
  </r>
  <r>
    <x v="9"/>
    <x v="33"/>
    <s v="Toledo"/>
    <n v="52"/>
  </r>
  <r>
    <x v="9"/>
    <x v="33"/>
    <s v="Toledo"/>
    <n v="50"/>
  </r>
  <r>
    <x v="9"/>
    <x v="33"/>
    <s v="Toledo"/>
    <n v="51"/>
  </r>
  <r>
    <x v="9"/>
    <x v="33"/>
    <s v="Toledo"/>
    <n v="56"/>
  </r>
  <r>
    <x v="9"/>
    <x v="33"/>
    <s v="Xenia"/>
    <n v="20"/>
  </r>
  <r>
    <x v="9"/>
    <x v="33"/>
    <s v="Youngstown"/>
    <n v="92"/>
  </r>
  <r>
    <x v="9"/>
    <x v="33"/>
    <s v="Youngstown"/>
    <n v="40.049999999999997"/>
  </r>
  <r>
    <x v="9"/>
    <x v="33"/>
    <s v="Youngstown"/>
    <n v="7"/>
  </r>
  <r>
    <x v="9"/>
    <x v="33"/>
    <s v="Youngstown"/>
    <n v="15"/>
  </r>
  <r>
    <x v="9"/>
    <x v="33"/>
    <s v="Youngstown"/>
    <n v="53"/>
  </r>
  <r>
    <x v="9"/>
    <x v="33"/>
    <s v="Zanesville"/>
    <n v="14"/>
  </r>
  <r>
    <x v="9"/>
    <x v="33"/>
    <s v="Zanesville"/>
    <n v="15"/>
  </r>
  <r>
    <x v="9"/>
    <x v="54"/>
    <s v="Guthrie"/>
    <n v="6.5"/>
  </r>
  <r>
    <x v="9"/>
    <x v="54"/>
    <s v="Lexington"/>
    <n v="90"/>
  </r>
  <r>
    <x v="9"/>
    <x v="54"/>
    <s v="Oklahoma City"/>
    <n v="16"/>
  </r>
  <r>
    <x v="9"/>
    <x v="54"/>
    <s v="Oklahoma City"/>
    <n v="60"/>
  </r>
  <r>
    <x v="9"/>
    <x v="54"/>
    <s v="Shawnee"/>
    <n v="5.5"/>
  </r>
  <r>
    <x v="9"/>
    <x v="35"/>
    <s v="Albany"/>
    <n v="3.6"/>
  </r>
  <r>
    <x v="9"/>
    <x v="35"/>
    <s v="Astoria"/>
    <n v="5.0999999999999996"/>
  </r>
  <r>
    <x v="9"/>
    <x v="35"/>
    <s v="Oregon City"/>
    <n v="5"/>
  </r>
  <r>
    <x v="9"/>
    <x v="35"/>
    <s v="Portland"/>
    <n v="113.5"/>
  </r>
  <r>
    <x v="9"/>
    <x v="35"/>
    <s v="Portland"/>
    <n v="67"/>
  </r>
  <r>
    <x v="9"/>
    <x v="35"/>
    <s v="Salem"/>
    <n v="14"/>
  </r>
  <r>
    <x v="9"/>
    <x v="35"/>
    <s v="Union"/>
    <n v="2.6"/>
  </r>
  <r>
    <x v="9"/>
    <x v="36"/>
    <s v="Allentown"/>
    <n v="125"/>
  </r>
  <r>
    <x v="9"/>
    <x v="36"/>
    <s v="Allentown"/>
    <n v="20"/>
  </r>
  <r>
    <x v="9"/>
    <x v="36"/>
    <s v="Allentown"/>
    <n v="5"/>
  </r>
  <r>
    <x v="9"/>
    <x v="36"/>
    <s v="Altoona"/>
    <n v="44.24"/>
  </r>
  <r>
    <x v="9"/>
    <x v="36"/>
    <s v="Altoona"/>
    <n v="18"/>
  </r>
  <r>
    <x v="9"/>
    <x v="36"/>
    <s v="Avondale"/>
    <n v="3.5"/>
  </r>
  <r>
    <x v="9"/>
    <x v="36"/>
    <s v="Bangor"/>
    <n v="8.5500000000000007"/>
  </r>
  <r>
    <x v="9"/>
    <x v="36"/>
    <s v="Bangor"/>
    <n v="2.75"/>
  </r>
  <r>
    <x v="9"/>
    <x v="36"/>
    <s v="Bangor"/>
    <n v="16"/>
  </r>
  <r>
    <x v="9"/>
    <x v="36"/>
    <s v="Beaver Falls"/>
    <n v="32"/>
  </r>
  <r>
    <x v="9"/>
    <x v="36"/>
    <s v="Beaver Falls"/>
    <n v="0.45"/>
  </r>
  <r>
    <x v="9"/>
    <x v="36"/>
    <s v="Bethlehem"/>
    <n v="18"/>
  </r>
  <r>
    <x v="9"/>
    <x v="36"/>
    <s v="Bethlehem"/>
    <n v="10"/>
  </r>
  <r>
    <x v="9"/>
    <x v="36"/>
    <s v="Bloomsburg"/>
    <n v="18.5"/>
  </r>
  <r>
    <x v="9"/>
    <x v="36"/>
    <s v="Boyertown"/>
    <n v="20"/>
  </r>
  <r>
    <x v="9"/>
    <x v="36"/>
    <s v="Blue Ball"/>
    <n v="6"/>
  </r>
  <r>
    <x v="9"/>
    <x v="36"/>
    <s v="Bradford"/>
    <n v="11.47"/>
  </r>
  <r>
    <x v="9"/>
    <x v="36"/>
    <s v="Bradford"/>
    <n v="18.86"/>
  </r>
  <r>
    <x v="9"/>
    <x v="36"/>
    <s v="Brownsville"/>
    <n v="16"/>
  </r>
  <r>
    <x v="9"/>
    <x v="36"/>
    <s v="Butler"/>
    <n v="5"/>
  </r>
  <r>
    <x v="9"/>
    <x v="36"/>
    <s v="Carlisle"/>
    <n v="6.3"/>
  </r>
  <r>
    <x v="9"/>
    <x v="36"/>
    <s v="Chambersburg"/>
    <n v="12"/>
  </r>
  <r>
    <x v="9"/>
    <x v="36"/>
    <s v="Chester"/>
    <n v="32.869999999999997"/>
  </r>
  <r>
    <x v="9"/>
    <x v="36"/>
    <s v="Chester"/>
    <n v="7.55"/>
  </r>
  <r>
    <x v="9"/>
    <x v="36"/>
    <s v="Chester"/>
    <n v="7.38"/>
  </r>
  <r>
    <x v="9"/>
    <x v="36"/>
    <s v="Chester"/>
    <n v="5.37"/>
  </r>
  <r>
    <x v="9"/>
    <x v="36"/>
    <s v="Chester"/>
    <n v="8.83"/>
  </r>
  <r>
    <x v="9"/>
    <x v="36"/>
    <s v="Chester"/>
    <n v="15.08"/>
  </r>
  <r>
    <x v="9"/>
    <x v="36"/>
    <s v="Chester"/>
    <n v="5.36"/>
  </r>
  <r>
    <x v="9"/>
    <x v="36"/>
    <s v="Cllifton Heights"/>
    <n v="3.16"/>
  </r>
  <r>
    <x v="9"/>
    <x v="36"/>
    <s v="Coatesville"/>
    <n v="40"/>
  </r>
  <r>
    <x v="9"/>
    <x v="36"/>
    <s v="Connellsville"/>
    <n v="2.2869999999999999"/>
  </r>
  <r>
    <x v="9"/>
    <x v="36"/>
    <s v="Danielsville"/>
    <n v="7"/>
  </r>
  <r>
    <x v="9"/>
    <x v="36"/>
    <s v="Danville"/>
    <n v="14"/>
  </r>
  <r>
    <x v="9"/>
    <x v="36"/>
    <s v="Derry Church"/>
    <n v="8"/>
  </r>
  <r>
    <x v="9"/>
    <x v="36"/>
    <s v="Doylestown"/>
    <n v="33"/>
  </r>
  <r>
    <x v="9"/>
    <x v="36"/>
    <s v="Doylestown"/>
    <n v="13.4"/>
  </r>
  <r>
    <x v="9"/>
    <x v="36"/>
    <s v="Du Bois"/>
    <n v="5.125"/>
  </r>
  <r>
    <x v="9"/>
    <x v="36"/>
    <s v="East Bangor"/>
    <n v="5.8"/>
  </r>
  <r>
    <x v="9"/>
    <x v="36"/>
    <s v="Easton"/>
    <n v="8"/>
  </r>
  <r>
    <x v="9"/>
    <x v="36"/>
    <s v="Easton"/>
    <n v="2.2999999999999998"/>
  </r>
  <r>
    <x v="9"/>
    <x v="36"/>
    <s v="Easton"/>
    <n v="11.912000000000001"/>
  </r>
  <r>
    <x v="9"/>
    <x v="36"/>
    <s v="Easton"/>
    <n v="4.0949999999999998"/>
  </r>
  <r>
    <x v="9"/>
    <x v="36"/>
    <s v="Ephrata"/>
    <n v="23.41"/>
  </r>
  <r>
    <x v="9"/>
    <x v="36"/>
    <s v="Erie"/>
    <n v="36"/>
  </r>
  <r>
    <x v="9"/>
    <x v="36"/>
    <s v="Erie"/>
    <n v="14"/>
  </r>
  <r>
    <x v="9"/>
    <x v="36"/>
    <s v="Erie"/>
    <n v="27.5"/>
  </r>
  <r>
    <x v="9"/>
    <x v="36"/>
    <s v="Erie"/>
    <n v="42"/>
  </r>
  <r>
    <x v="9"/>
    <x v="36"/>
    <s v="Gettysburg"/>
    <n v="9.5"/>
  </r>
  <r>
    <x v="9"/>
    <x v="36"/>
    <s v="Girardville"/>
    <n v="31"/>
  </r>
  <r>
    <x v="9"/>
    <x v="36"/>
    <s v="Greensburg"/>
    <n v="22.95"/>
  </r>
  <r>
    <x v="9"/>
    <x v="36"/>
    <s v="Greensburg"/>
    <n v="6.6470000000000002"/>
  </r>
  <r>
    <x v="9"/>
    <x v="36"/>
    <s v="Grovania"/>
    <n v="10"/>
  </r>
  <r>
    <x v="9"/>
    <x v="36"/>
    <s v="Hanover"/>
    <n v="4"/>
  </r>
  <r>
    <x v="9"/>
    <x v="36"/>
    <s v="Harrisburg"/>
    <n v="56.24"/>
  </r>
  <r>
    <x v="9"/>
    <x v="36"/>
    <s v="Harrisburg"/>
    <n v="50"/>
  </r>
  <r>
    <x v="9"/>
    <x v="36"/>
    <s v="Harrisburg"/>
    <n v="40"/>
  </r>
  <r>
    <x v="9"/>
    <x v="36"/>
    <s v="Harrisburg"/>
    <n v="8.0500000000000007"/>
  </r>
  <r>
    <x v="9"/>
    <x v="36"/>
    <s v="Harrisburg"/>
    <n v="7.3"/>
  </r>
  <r>
    <x v="9"/>
    <x v="36"/>
    <s v="Harrisburg"/>
    <n v="10.9"/>
  </r>
  <r>
    <x v="9"/>
    <x v="36"/>
    <s v="Hazleton"/>
    <n v="20.09"/>
  </r>
  <r>
    <x v="9"/>
    <x v="36"/>
    <s v="Homestead"/>
    <n v="3.25"/>
  </r>
  <r>
    <x v="9"/>
    <x v="36"/>
    <s v="Jersey Shore"/>
    <n v="5.0999999999999996"/>
  </r>
  <r>
    <x v="9"/>
    <x v="36"/>
    <s v="Jersey Shore"/>
    <n v="4.5"/>
  </r>
  <r>
    <x v="9"/>
    <x v="36"/>
    <s v="Johnstown"/>
    <n v="31.3"/>
  </r>
  <r>
    <x v="9"/>
    <x v="36"/>
    <s v="Kittanning"/>
    <n v="9"/>
  </r>
  <r>
    <x v="9"/>
    <x v="36"/>
    <s v="Lancaster"/>
    <n v="124.36"/>
  </r>
  <r>
    <x v="9"/>
    <x v="36"/>
    <s v="Lancaster"/>
    <n v="9.2200000000000006"/>
  </r>
  <r>
    <x v="9"/>
    <x v="36"/>
    <s v="Lancaster"/>
    <n v="17"/>
  </r>
  <r>
    <x v="9"/>
    <x v="36"/>
    <s v="Lancaster"/>
    <n v="10.86"/>
  </r>
  <r>
    <x v="9"/>
    <x v="36"/>
    <s v="Lancaster"/>
    <n v="8.01"/>
  </r>
  <r>
    <x v="9"/>
    <x v="36"/>
    <s v="Lancaster"/>
    <n v="4.5"/>
  </r>
  <r>
    <x v="9"/>
    <x v="36"/>
    <s v="Lancaster"/>
    <n v="12.13"/>
  </r>
  <r>
    <x v="9"/>
    <x v="36"/>
    <s v="Lancaster"/>
    <n v="5.2"/>
  </r>
  <r>
    <x v="9"/>
    <x v="36"/>
    <s v="Langhorne"/>
    <n v="8.75"/>
  </r>
  <r>
    <x v="9"/>
    <x v="36"/>
    <s v="Lansford"/>
    <n v="19.68"/>
  </r>
  <r>
    <x v="9"/>
    <x v="36"/>
    <s v="Latrobe"/>
    <n v="5"/>
  </r>
  <r>
    <x v="9"/>
    <x v="36"/>
    <s v="Lebanon"/>
    <n v="24"/>
  </r>
  <r>
    <x v="9"/>
    <x v="36"/>
    <s v="Leechburg"/>
    <n v="8"/>
  </r>
  <r>
    <x v="9"/>
    <x v="36"/>
    <s v="Lewistown"/>
    <n v="9"/>
  </r>
  <r>
    <x v="9"/>
    <x v="36"/>
    <s v="Linglestown"/>
    <n v="5.5"/>
  </r>
  <r>
    <x v="9"/>
    <x v="36"/>
    <s v="Lock Haven"/>
    <n v="5.5"/>
  </r>
  <r>
    <x v="9"/>
    <x v="36"/>
    <s v="McKeesport"/>
    <n v="2"/>
  </r>
  <r>
    <x v="9"/>
    <x v="36"/>
    <s v="Mauch Chunk"/>
    <n v="15.2"/>
  </r>
  <r>
    <x v="9"/>
    <x v="36"/>
    <s v="Meadville"/>
    <n v="15"/>
  </r>
  <r>
    <x v="9"/>
    <x v="36"/>
    <s v="Meadville"/>
    <n v="11"/>
  </r>
  <r>
    <x v="9"/>
    <x v="36"/>
    <s v="Milton"/>
    <n v="9.2799999999999994"/>
  </r>
  <r>
    <x v="9"/>
    <x v="36"/>
    <s v="Monessen"/>
    <n v="5"/>
  </r>
  <r>
    <x v="9"/>
    <x v="36"/>
    <s v="Montoursville"/>
    <n v="5.5"/>
  </r>
  <r>
    <x v="9"/>
    <x v="36"/>
    <s v="Mount Carmel"/>
    <n v="3"/>
  </r>
  <r>
    <x v="9"/>
    <x v="36"/>
    <s v="Nanticoke"/>
    <n v="6"/>
  </r>
  <r>
    <x v="9"/>
    <x v="36"/>
    <s v="Newtown"/>
    <n v="18.7"/>
  </r>
  <r>
    <x v="9"/>
    <x v="36"/>
    <s v="Newtown"/>
    <n v="5.4"/>
  </r>
  <r>
    <x v="9"/>
    <x v="36"/>
    <s v="Norristown"/>
    <n v="51.08"/>
  </r>
  <r>
    <x v="9"/>
    <x v="36"/>
    <s v="Norristown"/>
    <n v="4.25"/>
  </r>
  <r>
    <x v="9"/>
    <x v="36"/>
    <s v="Norristown"/>
    <n v="4.05"/>
  </r>
  <r>
    <x v="9"/>
    <x v="36"/>
    <s v="Norristown"/>
    <n v="1.5"/>
  </r>
  <r>
    <x v="9"/>
    <x v="36"/>
    <s v="Norristown"/>
    <n v="5.5"/>
  </r>
  <r>
    <x v="9"/>
    <x v="36"/>
    <s v="Norristown"/>
    <n v="12.5"/>
  </r>
  <r>
    <x v="9"/>
    <x v="36"/>
    <s v="North East"/>
    <n v="17.23"/>
  </r>
  <r>
    <x v="9"/>
    <x v="36"/>
    <s v="Oil City"/>
    <n v="32"/>
  </r>
  <r>
    <x v="9"/>
    <x v="36"/>
    <s v="Philadelphia"/>
    <n v="554.62"/>
  </r>
  <r>
    <x v="9"/>
    <x v="36"/>
    <s v="Philadelphia"/>
    <n v="217.1"/>
  </r>
  <r>
    <x v="9"/>
    <x v="36"/>
    <s v="Philadelphia"/>
    <n v="10"/>
  </r>
  <r>
    <x v="9"/>
    <x v="36"/>
    <s v="Philadelphia"/>
    <n v="21.09"/>
  </r>
  <r>
    <x v="9"/>
    <x v="36"/>
    <s v="Philadelphia"/>
    <n v="30"/>
  </r>
  <r>
    <x v="9"/>
    <x v="36"/>
    <s v="Philadelphia"/>
    <n v="23.37"/>
  </r>
  <r>
    <x v="9"/>
    <x v="36"/>
    <s v="Philadelphia"/>
    <n v="3.34"/>
  </r>
  <r>
    <x v="9"/>
    <x v="36"/>
    <s v="Philadelphia"/>
    <n v="20.6"/>
  </r>
  <r>
    <x v="9"/>
    <x v="36"/>
    <s v="Philadelphia"/>
    <n v="3.5"/>
  </r>
  <r>
    <x v="9"/>
    <x v="36"/>
    <s v="Philadelphia"/>
    <n v="12"/>
  </r>
  <r>
    <x v="9"/>
    <x v="36"/>
    <s v="Philadelphia"/>
    <n v="16"/>
  </r>
  <r>
    <x v="9"/>
    <x v="36"/>
    <s v="Philadelphia"/>
    <n v="17.29"/>
  </r>
  <r>
    <x v="9"/>
    <x v="36"/>
    <s v="Philadelphia"/>
    <n v="112"/>
  </r>
  <r>
    <x v="9"/>
    <x v="36"/>
    <s v="Philipsburg"/>
    <n v="12.6"/>
  </r>
  <r>
    <x v="9"/>
    <x v="36"/>
    <s v="Pittsburg"/>
    <n v="464.29"/>
  </r>
  <r>
    <x v="9"/>
    <x v="36"/>
    <s v="Pittsburg"/>
    <n v="19.93"/>
  </r>
  <r>
    <x v="9"/>
    <x v="36"/>
    <s v="Pittsburg"/>
    <n v="3.33"/>
  </r>
  <r>
    <x v="9"/>
    <x v="36"/>
    <s v="Pittsburg"/>
    <n v="4.25"/>
  </r>
  <r>
    <x v="9"/>
    <x v="36"/>
    <s v="Pittsburg"/>
    <n v="30.48"/>
  </r>
  <r>
    <x v="9"/>
    <x v="36"/>
    <s v="Pittsburg"/>
    <n v="60.06"/>
  </r>
  <r>
    <x v="9"/>
    <x v="36"/>
    <s v="Pittsburg"/>
    <n v="11.3"/>
  </r>
  <r>
    <x v="9"/>
    <x v="36"/>
    <s v="Pittsburg"/>
    <n v="117.13"/>
  </r>
  <r>
    <x v="9"/>
    <x v="36"/>
    <s v="Pittsburg"/>
    <n v="33.799999999999997"/>
  </r>
  <r>
    <x v="9"/>
    <x v="36"/>
    <s v="Pittsburg"/>
    <n v="34.25"/>
  </r>
  <r>
    <x v="9"/>
    <x v="36"/>
    <s v="Pittsburg"/>
    <n v="7.1"/>
  </r>
  <r>
    <x v="9"/>
    <x v="36"/>
    <s v="Pittsburg"/>
    <n v="10"/>
  </r>
  <r>
    <x v="9"/>
    <x v="36"/>
    <s v="Pittsburg"/>
    <n v="100"/>
  </r>
  <r>
    <x v="9"/>
    <x v="36"/>
    <s v="Pittsburg"/>
    <n v="73.424999999999997"/>
  </r>
  <r>
    <x v="9"/>
    <x v="36"/>
    <s v="Pittsburg"/>
    <n v="8"/>
  </r>
  <r>
    <x v="9"/>
    <x v="36"/>
    <s v="Pittsburg"/>
    <n v="8.75"/>
  </r>
  <r>
    <x v="9"/>
    <x v="36"/>
    <s v="Plymouth"/>
    <n v="3.5"/>
  </r>
  <r>
    <x v="9"/>
    <x v="36"/>
    <s v="Pottstown"/>
    <n v="6.3"/>
  </r>
  <r>
    <x v="9"/>
    <x v="36"/>
    <s v="Pottstown"/>
    <n v="6.3"/>
  </r>
  <r>
    <x v="9"/>
    <x v="36"/>
    <s v="Pottstown"/>
    <n v="4"/>
  </r>
  <r>
    <x v="9"/>
    <x v="36"/>
    <s v="Pottstown"/>
    <n v="25"/>
  </r>
  <r>
    <x v="9"/>
    <x v="36"/>
    <s v="Pottsville"/>
    <n v="42.2"/>
  </r>
  <r>
    <x v="9"/>
    <x v="36"/>
    <s v="Pottsville"/>
    <n v="10.7"/>
  </r>
  <r>
    <x v="9"/>
    <x v="36"/>
    <s v="Pottsville"/>
    <n v="5.5"/>
  </r>
  <r>
    <x v="9"/>
    <x v="36"/>
    <s v="Pottsville"/>
    <n v="2.2999999999999998"/>
  </r>
  <r>
    <x v="9"/>
    <x v="36"/>
    <s v="Pottsville"/>
    <n v="4.7"/>
  </r>
  <r>
    <x v="9"/>
    <x v="36"/>
    <s v="Pottsville"/>
    <n v="5.8"/>
  </r>
  <r>
    <x v="9"/>
    <x v="36"/>
    <s v="Pottsville"/>
    <n v="7.8"/>
  </r>
  <r>
    <x v="9"/>
    <x v="36"/>
    <s v="Pottsville"/>
    <n v="5.7"/>
  </r>
  <r>
    <x v="9"/>
    <x v="36"/>
    <s v="Quakertown"/>
    <n v="10.5"/>
  </r>
  <r>
    <x v="9"/>
    <x v="36"/>
    <s v="Punxsutawney"/>
    <n v="29"/>
  </r>
  <r>
    <x v="9"/>
    <x v="36"/>
    <s v="Reading"/>
    <n v="90"/>
  </r>
  <r>
    <x v="9"/>
    <x v="36"/>
    <s v="Reading"/>
    <n v="8"/>
  </r>
  <r>
    <x v="9"/>
    <x v="36"/>
    <s v="Reading"/>
    <n v="7.5"/>
  </r>
  <r>
    <x v="9"/>
    <x v="36"/>
    <s v="Scranton"/>
    <n v="41.7"/>
  </r>
  <r>
    <x v="9"/>
    <x v="36"/>
    <s v="Scranton"/>
    <n v="46"/>
  </r>
  <r>
    <x v="9"/>
    <x v="36"/>
    <s v="Shamokin"/>
    <n v="23"/>
  </r>
  <r>
    <x v="9"/>
    <x v="36"/>
    <s v="Shamokin"/>
    <n v="16.25"/>
  </r>
  <r>
    <x v="9"/>
    <x v="36"/>
    <s v="Sharon"/>
    <n v="5.55"/>
  </r>
  <r>
    <x v="9"/>
    <x v="36"/>
    <s v="Sharon"/>
    <n v="2.46"/>
  </r>
  <r>
    <x v="9"/>
    <x v="36"/>
    <s v="Sharon"/>
    <n v="12.81"/>
  </r>
  <r>
    <x v="9"/>
    <x v="36"/>
    <s v="Shinglehouse"/>
    <n v="4.5"/>
  </r>
  <r>
    <x v="9"/>
    <x v="36"/>
    <s v="Spring City"/>
    <n v="6"/>
  </r>
  <r>
    <x v="9"/>
    <x v="36"/>
    <s v="Stroudsburg"/>
    <n v="2.75"/>
  </r>
  <r>
    <x v="9"/>
    <x v="36"/>
    <s v="Sunbury"/>
    <n v="3.9"/>
  </r>
  <r>
    <x v="9"/>
    <x v="36"/>
    <s v="Tarentum"/>
    <n v="7.75"/>
  </r>
  <r>
    <x v="9"/>
    <x v="36"/>
    <s v="Titusville"/>
    <n v="23"/>
  </r>
  <r>
    <x v="9"/>
    <x v="36"/>
    <s v="Titusville"/>
    <n v="3.5"/>
  </r>
  <r>
    <x v="9"/>
    <x v="36"/>
    <s v="Trappe"/>
    <n v="13.35"/>
  </r>
  <r>
    <x v="9"/>
    <x v="36"/>
    <s v="Tyrone"/>
    <n v="10.210000000000001"/>
  </r>
  <r>
    <x v="9"/>
    <x v="36"/>
    <s v="Uniontown"/>
    <n v="12"/>
  </r>
  <r>
    <x v="9"/>
    <x v="36"/>
    <s v="Warren"/>
    <n v="20.25"/>
  </r>
  <r>
    <x v="9"/>
    <x v="36"/>
    <s v="Washington"/>
    <n v="13.8"/>
  </r>
  <r>
    <x v="9"/>
    <x v="36"/>
    <s v="Waynesboro"/>
    <n v="15"/>
  </r>
  <r>
    <x v="9"/>
    <x v="36"/>
    <s v="West Chester"/>
    <n v="28.25"/>
  </r>
  <r>
    <x v="9"/>
    <x v="36"/>
    <s v="West Chester"/>
    <n v="18"/>
  </r>
  <r>
    <x v="9"/>
    <x v="36"/>
    <s v="West Fairview"/>
    <n v="6"/>
  </r>
  <r>
    <x v="9"/>
    <x v="36"/>
    <s v="West Newton"/>
    <n v="6.2"/>
  </r>
  <r>
    <x v="9"/>
    <x v="36"/>
    <s v="Wilkes Barre"/>
    <n v="85"/>
  </r>
  <r>
    <x v="9"/>
    <x v="36"/>
    <s v="Wilkes Barre"/>
    <n v="12.48"/>
  </r>
  <r>
    <x v="9"/>
    <x v="36"/>
    <s v="Williamsport"/>
    <n v="8.5"/>
  </r>
  <r>
    <x v="9"/>
    <x v="36"/>
    <s v="Williamsport"/>
    <n v="2.5"/>
  </r>
  <r>
    <x v="9"/>
    <x v="36"/>
    <s v="Williamsport"/>
    <n v="8"/>
  </r>
  <r>
    <x v="9"/>
    <x v="36"/>
    <s v="Williamsport"/>
    <n v="3.6"/>
  </r>
  <r>
    <x v="9"/>
    <x v="36"/>
    <s v="Yardley"/>
    <n v="12"/>
  </r>
  <r>
    <x v="9"/>
    <x v="36"/>
    <s v="York"/>
    <n v="16.739999999999998"/>
  </r>
  <r>
    <x v="9"/>
    <x v="36"/>
    <s v="York"/>
    <n v="4"/>
  </r>
  <r>
    <x v="9"/>
    <x v="36"/>
    <s v="York"/>
    <n v="6.28"/>
  </r>
  <r>
    <x v="9"/>
    <x v="36"/>
    <s v="York"/>
    <n v="7.99"/>
  </r>
  <r>
    <x v="9"/>
    <x v="36"/>
    <s v="York"/>
    <n v="10.01"/>
  </r>
  <r>
    <x v="9"/>
    <x v="36"/>
    <s v="York"/>
    <n v="10.01"/>
  </r>
  <r>
    <x v="9"/>
    <x v="38"/>
    <s v="Newport"/>
    <n v="20.178999999999998"/>
  </r>
  <r>
    <x v="9"/>
    <x v="38"/>
    <s v="Newport"/>
    <n v="14.5"/>
  </r>
  <r>
    <x v="9"/>
    <x v="38"/>
    <s v="Pascoag"/>
    <n v="9.5"/>
  </r>
  <r>
    <x v="9"/>
    <x v="38"/>
    <s v="Providence"/>
    <n v="270"/>
  </r>
  <r>
    <x v="9"/>
    <x v="38"/>
    <s v="Providence"/>
    <n v="27.715"/>
  </r>
  <r>
    <x v="9"/>
    <x v="38"/>
    <s v="Providence"/>
    <n v="33"/>
  </r>
  <r>
    <x v="9"/>
    <x v="38"/>
    <s v="Wakefield"/>
    <n v="18.899999999999999"/>
  </r>
  <r>
    <x v="9"/>
    <x v="38"/>
    <s v="Westerly"/>
    <n v="6.25"/>
  </r>
  <r>
    <x v="9"/>
    <x v="38"/>
    <s v="Westerly"/>
    <n v="6.23"/>
  </r>
  <r>
    <x v="9"/>
    <x v="38"/>
    <s v="Woonsocket"/>
    <n v="22.824000000000002"/>
  </r>
  <r>
    <x v="9"/>
    <x v="38"/>
    <s v="Woonsocket"/>
    <n v="10"/>
  </r>
  <r>
    <x v="9"/>
    <x v="39"/>
    <s v="Anderson"/>
    <n v="5.5"/>
  </r>
  <r>
    <x v="9"/>
    <x v="39"/>
    <s v="Charleston"/>
    <n v="41"/>
  </r>
  <r>
    <x v="9"/>
    <x v="39"/>
    <s v="Charleston"/>
    <n v="25"/>
  </r>
  <r>
    <x v="9"/>
    <x v="39"/>
    <s v="Greenville"/>
    <n v="12"/>
  </r>
  <r>
    <x v="9"/>
    <x v="39"/>
    <s v="Orangeburg"/>
    <n v="3"/>
  </r>
  <r>
    <x v="9"/>
    <x v="39"/>
    <s v="Columbia"/>
    <n v="19"/>
  </r>
  <r>
    <x v="9"/>
    <x v="39"/>
    <s v="Rock Hill"/>
    <n v="1.5"/>
  </r>
  <r>
    <x v="9"/>
    <x v="39"/>
    <s v="Spartanburg"/>
    <n v="17.5"/>
  </r>
  <r>
    <x v="9"/>
    <x v="40"/>
    <s v="Deadwood"/>
    <n v="4"/>
  </r>
  <r>
    <x v="9"/>
    <x v="41"/>
    <s v="Bristol"/>
    <n v="3.5"/>
  </r>
  <r>
    <x v="9"/>
    <x v="41"/>
    <s v="Chattanooga"/>
    <n v="80"/>
  </r>
  <r>
    <x v="9"/>
    <x v="41"/>
    <s v="Clarksville"/>
    <n v="5.5"/>
  </r>
  <r>
    <x v="9"/>
    <x v="41"/>
    <s v="Jackson"/>
    <n v="5"/>
  </r>
  <r>
    <x v="9"/>
    <x v="41"/>
    <s v="Johnson City"/>
    <n v="4"/>
  </r>
  <r>
    <x v="9"/>
    <x v="41"/>
    <s v="Knoxville"/>
    <n v="33"/>
  </r>
  <r>
    <x v="9"/>
    <x v="41"/>
    <s v="Knoxville"/>
    <n v="6"/>
  </r>
  <r>
    <x v="9"/>
    <x v="41"/>
    <s v="Memphis"/>
    <n v="90"/>
  </r>
  <r>
    <x v="9"/>
    <x v="41"/>
    <s v="Nashville"/>
    <n v="75"/>
  </r>
  <r>
    <x v="9"/>
    <x v="42"/>
    <s v="Austin"/>
    <n v="16.199000000000002"/>
  </r>
  <r>
    <x v="9"/>
    <x v="42"/>
    <s v="Beaumont"/>
    <n v="4"/>
  </r>
  <r>
    <x v="9"/>
    <x v="42"/>
    <s v="Bonham"/>
    <n v="2.5"/>
  </r>
  <r>
    <x v="9"/>
    <x v="42"/>
    <s v="Corsicana"/>
    <n v="3.75"/>
  </r>
  <r>
    <x v="9"/>
    <x v="42"/>
    <s v="Dallas"/>
    <n v="53.15"/>
  </r>
  <r>
    <x v="9"/>
    <x v="42"/>
    <s v="Dallas"/>
    <n v="35"/>
  </r>
  <r>
    <x v="9"/>
    <x v="42"/>
    <s v="Dallas"/>
    <n v="13"/>
  </r>
  <r>
    <x v="9"/>
    <x v="42"/>
    <s v="El Paso"/>
    <n v="18.72"/>
  </r>
  <r>
    <x v="9"/>
    <x v="42"/>
    <s v="El Paso"/>
    <n v="17.41"/>
  </r>
  <r>
    <x v="9"/>
    <x v="42"/>
    <s v="Fort Worth"/>
    <n v="66.7"/>
  </r>
  <r>
    <x v="9"/>
    <x v="42"/>
    <s v="Fort Worth"/>
    <n v="6"/>
  </r>
  <r>
    <x v="9"/>
    <x v="42"/>
    <s v="Fort Worth"/>
    <n v="6"/>
  </r>
  <r>
    <x v="9"/>
    <x v="42"/>
    <s v="Galveston"/>
    <n v="35.35"/>
  </r>
  <r>
    <x v="9"/>
    <x v="42"/>
    <s v="Houston"/>
    <n v="43.9"/>
  </r>
  <r>
    <x v="9"/>
    <x v="42"/>
    <s v="Laredo"/>
    <n v="5.5"/>
  </r>
  <r>
    <x v="9"/>
    <x v="42"/>
    <s v="Longview"/>
    <n v="5"/>
  </r>
  <r>
    <x v="9"/>
    <x v="42"/>
    <s v="Paris"/>
    <n v="6"/>
  </r>
  <r>
    <x v="9"/>
    <x v="42"/>
    <s v="San Antonio"/>
    <n v="45"/>
  </r>
  <r>
    <x v="9"/>
    <x v="42"/>
    <s v="Sherman"/>
    <n v="16"/>
  </r>
  <r>
    <x v="9"/>
    <x v="42"/>
    <s v="Temple"/>
    <n v="14.3"/>
  </r>
  <r>
    <x v="9"/>
    <x v="42"/>
    <s v="Waco"/>
    <n v="16"/>
  </r>
  <r>
    <x v="9"/>
    <x v="42"/>
    <s v="Waxahachie"/>
    <n v="3.5"/>
  </r>
  <r>
    <x v="9"/>
    <x v="43"/>
    <s v="Salt Lake City"/>
    <n v="88"/>
  </r>
  <r>
    <x v="9"/>
    <x v="43"/>
    <s v="Ogden"/>
    <n v="12"/>
  </r>
  <r>
    <x v="9"/>
    <x v="43"/>
    <s v="Salt Lake City"/>
    <n v="12"/>
  </r>
  <r>
    <x v="9"/>
    <x v="45"/>
    <s v="Barre"/>
    <n v="9.1999999999999993"/>
  </r>
  <r>
    <x v="9"/>
    <x v="45"/>
    <s v="Bellows Falls"/>
    <n v="7.5"/>
  </r>
  <r>
    <x v="9"/>
    <x v="45"/>
    <s v="Brattleboro"/>
    <n v="5"/>
  </r>
  <r>
    <x v="9"/>
    <x v="45"/>
    <s v="Burlington"/>
    <n v="11"/>
  </r>
  <r>
    <x v="9"/>
    <x v="45"/>
    <s v="Burlington"/>
    <n v="5"/>
  </r>
  <r>
    <x v="9"/>
    <x v="45"/>
    <s v="Burlington"/>
    <n v="16"/>
  </r>
  <r>
    <x v="9"/>
    <x v="45"/>
    <s v="Rutland"/>
    <n v="25"/>
  </r>
  <r>
    <x v="9"/>
    <x v="45"/>
    <s v="St. Albans"/>
    <n v="13"/>
  </r>
  <r>
    <x v="9"/>
    <x v="45"/>
    <s v="Springfield"/>
    <n v="9"/>
  </r>
  <r>
    <x v="9"/>
    <x v="45"/>
    <s v="Stowe"/>
    <n v="12"/>
  </r>
  <r>
    <x v="9"/>
    <x v="44"/>
    <s v="Berkley"/>
    <n v="13.38"/>
  </r>
  <r>
    <x v="9"/>
    <x v="44"/>
    <s v="Charlottesville"/>
    <n v="3.45"/>
  </r>
  <r>
    <x v="9"/>
    <x v="44"/>
    <s v="Danville"/>
    <n v="6.51"/>
  </r>
  <r>
    <x v="9"/>
    <x v="44"/>
    <s v="Graham"/>
    <n v="3.5"/>
  </r>
  <r>
    <x v="9"/>
    <x v="44"/>
    <s v="Great Falls"/>
    <n v="28"/>
  </r>
  <r>
    <x v="9"/>
    <x v="44"/>
    <s v="Hampton"/>
    <n v="25"/>
  </r>
  <r>
    <x v="9"/>
    <x v="44"/>
    <s v="Lynchburg"/>
    <n v="16"/>
  </r>
  <r>
    <x v="9"/>
    <x v="44"/>
    <s v="Newport News"/>
    <n v="29.25"/>
  </r>
  <r>
    <x v="9"/>
    <x v="44"/>
    <s v="Newport News"/>
    <n v="9.25"/>
  </r>
  <r>
    <x v="9"/>
    <x v="44"/>
    <s v="Newport News"/>
    <n v="23.1"/>
  </r>
  <r>
    <x v="9"/>
    <x v="44"/>
    <s v="Norfolk"/>
    <n v="53"/>
  </r>
  <r>
    <x v="9"/>
    <x v="44"/>
    <s v="Norfolk"/>
    <n v="25"/>
  </r>
  <r>
    <x v="9"/>
    <x v="44"/>
    <s v="Norfolk"/>
    <n v="3.5"/>
  </r>
  <r>
    <x v="9"/>
    <x v="44"/>
    <s v="Norfolk"/>
    <n v="13"/>
  </r>
  <r>
    <x v="9"/>
    <x v="44"/>
    <s v="Norfolk"/>
    <n v="30"/>
  </r>
  <r>
    <x v="9"/>
    <x v="44"/>
    <s v="Portsmouth"/>
    <n v="14.25"/>
  </r>
  <r>
    <x v="9"/>
    <x v="44"/>
    <s v="Radford"/>
    <n v="3.7"/>
  </r>
  <r>
    <x v="9"/>
    <x v="44"/>
    <s v="Richmond"/>
    <n v="118"/>
  </r>
  <r>
    <x v="9"/>
    <x v="44"/>
    <s v="Richmond"/>
    <n v="16.100000000000001"/>
  </r>
  <r>
    <x v="9"/>
    <x v="44"/>
    <s v="Richmond"/>
    <n v="22.23"/>
  </r>
  <r>
    <x v="9"/>
    <x v="44"/>
    <s v="Richmond"/>
    <n v="19.21"/>
  </r>
  <r>
    <x v="9"/>
    <x v="44"/>
    <s v="Richmond"/>
    <n v="14.9"/>
  </r>
  <r>
    <x v="9"/>
    <x v="44"/>
    <s v="Roanoke"/>
    <n v="19.329999999999998"/>
  </r>
  <r>
    <x v="9"/>
    <x v="44"/>
    <s v="Schuyler"/>
    <n v="4.25"/>
  </r>
  <r>
    <x v="9"/>
    <x v="44"/>
    <s v="Staunton"/>
    <n v="8.5"/>
  </r>
  <r>
    <x v="9"/>
    <x v="44"/>
    <s v="Tazewell"/>
    <n v="2"/>
  </r>
  <r>
    <x v="9"/>
    <x v="47"/>
    <s v="Aberdeen"/>
    <n v="6"/>
  </r>
  <r>
    <x v="9"/>
    <x v="47"/>
    <s v="Bellingham"/>
    <n v="35.700000000000003"/>
  </r>
  <r>
    <x v="9"/>
    <x v="47"/>
    <s v="Chelan"/>
    <n v="4.5"/>
  </r>
  <r>
    <x v="9"/>
    <x v="47"/>
    <s v="Everett"/>
    <n v="12.58"/>
  </r>
  <r>
    <x v="9"/>
    <x v="47"/>
    <s v="Olympia"/>
    <n v="4.25"/>
  </r>
  <r>
    <x v="9"/>
    <x v="47"/>
    <s v="Seattle"/>
    <n v="101.76"/>
  </r>
  <r>
    <x v="9"/>
    <x v="47"/>
    <s v="Seattle"/>
    <n v="5"/>
  </r>
  <r>
    <x v="9"/>
    <x v="47"/>
    <s v="Seattle"/>
    <n v="19"/>
  </r>
  <r>
    <x v="9"/>
    <x v="47"/>
    <s v="Seattle"/>
    <n v="12.5"/>
  </r>
  <r>
    <x v="9"/>
    <x v="47"/>
    <s v="Snohomish"/>
    <n v="62.75"/>
  </r>
  <r>
    <x v="9"/>
    <x v="47"/>
    <s v="Spokane"/>
    <n v="19.43"/>
  </r>
  <r>
    <x v="9"/>
    <x v="47"/>
    <s v="Spokane"/>
    <n v="146"/>
  </r>
  <r>
    <x v="9"/>
    <x v="47"/>
    <s v="Spokane"/>
    <n v="3"/>
  </r>
  <r>
    <x v="9"/>
    <x v="47"/>
    <s v="Spokane"/>
    <n v="72.52"/>
  </r>
  <r>
    <x v="9"/>
    <x v="47"/>
    <s v="Tacoma"/>
    <n v="53"/>
  </r>
  <r>
    <x v="9"/>
    <x v="47"/>
    <s v="Tacoma"/>
    <n v="85.95"/>
  </r>
  <r>
    <x v="9"/>
    <x v="46"/>
    <s v="Charleston"/>
    <n v="8"/>
  </r>
  <r>
    <x v="9"/>
    <x v="46"/>
    <s v="Fairmont"/>
    <n v="42"/>
  </r>
  <r>
    <x v="9"/>
    <x v="46"/>
    <s v="Huntington"/>
    <n v="32"/>
  </r>
  <r>
    <x v="9"/>
    <x v="46"/>
    <s v="Morgantown"/>
    <n v="4"/>
  </r>
  <r>
    <x v="9"/>
    <x v="46"/>
    <s v="Morgantown"/>
    <n v="2"/>
  </r>
  <r>
    <x v="9"/>
    <x v="46"/>
    <s v="Morgantown"/>
    <n v="3"/>
  </r>
  <r>
    <x v="9"/>
    <x v="46"/>
    <s v="New Martinsville"/>
    <n v="12"/>
  </r>
  <r>
    <x v="9"/>
    <x v="46"/>
    <s v="Parkersburg"/>
    <n v="33.46"/>
  </r>
  <r>
    <x v="9"/>
    <x v="46"/>
    <s v="Sistersville"/>
    <n v="5"/>
  </r>
  <r>
    <x v="9"/>
    <x v="46"/>
    <s v="Wheeling"/>
    <n v="49.62"/>
  </r>
  <r>
    <x v="9"/>
    <x v="46"/>
    <s v="Wheeling"/>
    <n v="9"/>
  </r>
  <r>
    <x v="9"/>
    <x v="46"/>
    <s v="Wheeling"/>
    <n v="18.25"/>
  </r>
  <r>
    <x v="9"/>
    <x v="46"/>
    <s v="Wheeling"/>
    <n v="24.5"/>
  </r>
  <r>
    <x v="9"/>
    <x v="46"/>
    <s v="Wheeling"/>
    <n v="13"/>
  </r>
  <r>
    <x v="9"/>
    <x v="48"/>
    <s v="Appleton"/>
    <n v="19"/>
  </r>
  <r>
    <x v="9"/>
    <x v="48"/>
    <s v="Ashland"/>
    <n v="7"/>
  </r>
  <r>
    <x v="9"/>
    <x v="48"/>
    <s v="Eau Claire"/>
    <n v="22"/>
  </r>
  <r>
    <x v="9"/>
    <x v="48"/>
    <s v="Fond du Lac"/>
    <n v="26"/>
  </r>
  <r>
    <x v="9"/>
    <x v="48"/>
    <s v="Green Bay"/>
    <n v="65"/>
  </r>
  <r>
    <x v="9"/>
    <x v="48"/>
    <s v="Janesville"/>
    <n v="7"/>
  </r>
  <r>
    <x v="9"/>
    <x v="48"/>
    <s v="Kenosha"/>
    <n v="4.2"/>
  </r>
  <r>
    <x v="9"/>
    <x v="48"/>
    <s v="La Crosse"/>
    <n v="14"/>
  </r>
  <r>
    <x v="9"/>
    <x v="48"/>
    <s v="La Crosse"/>
    <n v="3.1"/>
  </r>
  <r>
    <x v="9"/>
    <x v="48"/>
    <s v="Manitowoc"/>
    <n v="9.5"/>
  </r>
  <r>
    <x v="9"/>
    <x v="48"/>
    <s v="Merrill"/>
    <n v="1.8"/>
  </r>
  <r>
    <x v="9"/>
    <x v="48"/>
    <s v="Milwaukee"/>
    <n v="125"/>
  </r>
  <r>
    <x v="9"/>
    <x v="48"/>
    <s v="Milwaukee"/>
    <n v="111"/>
  </r>
  <r>
    <x v="9"/>
    <x v="48"/>
    <s v="Milwaukee"/>
    <n v="112"/>
  </r>
  <r>
    <x v="9"/>
    <x v="48"/>
    <s v="Oshkosh"/>
    <n v="40"/>
  </r>
  <r>
    <x v="9"/>
    <x v="48"/>
    <s v="Sheboygan"/>
    <n v="31"/>
  </r>
  <r>
    <x v="9"/>
    <x v="48"/>
    <s v="Walworth"/>
    <n v="4"/>
  </r>
  <r>
    <x v="9"/>
    <x v="48"/>
    <s v="Sheboygan Falls"/>
    <n v="29"/>
  </r>
  <r>
    <x v="9"/>
    <x v="3"/>
    <s v="New Westminster"/>
    <n v="18"/>
  </r>
  <r>
    <x v="9"/>
    <x v="48"/>
    <s v="Waupaca"/>
    <n v="5"/>
  </r>
  <r>
    <x v="9"/>
    <x v="3"/>
    <s v="Vancouver"/>
    <n v="17"/>
  </r>
  <r>
    <x v="9"/>
    <x v="3"/>
    <s v="Nelson"/>
    <n v="3"/>
  </r>
  <r>
    <x v="9"/>
    <x v="3"/>
    <s v="Victoria"/>
    <n v="15"/>
  </r>
  <r>
    <x v="9"/>
    <x v="49"/>
    <s v="St. John"/>
    <n v="15.5"/>
  </r>
  <r>
    <x v="9"/>
    <x v="50"/>
    <s v="Winnipeg"/>
    <n v="37"/>
  </r>
  <r>
    <x v="9"/>
    <x v="30"/>
    <s v="Halifax"/>
    <n v="13.15"/>
  </r>
  <r>
    <x v="9"/>
    <x v="30"/>
    <s v="Sydney"/>
    <n v="11.83"/>
  </r>
  <r>
    <x v="9"/>
    <x v="30"/>
    <s v="Sydney"/>
    <n v="19.03"/>
  </r>
  <r>
    <x v="9"/>
    <x v="30"/>
    <s v="Sydney"/>
    <n v="8.5"/>
  </r>
  <r>
    <x v="9"/>
    <x v="30"/>
    <s v="Yarmouth"/>
    <n v="2.06"/>
  </r>
  <r>
    <x v="9"/>
    <x v="34"/>
    <s v="Aurora"/>
    <n v="16"/>
  </r>
  <r>
    <x v="9"/>
    <x v="34"/>
    <s v="Berlin"/>
    <n v="3.2"/>
  </r>
  <r>
    <x v="9"/>
    <x v="34"/>
    <s v="Brantford"/>
    <n v="26"/>
  </r>
  <r>
    <x v="9"/>
    <x v="34"/>
    <s v="Brantford"/>
    <n v="10"/>
  </r>
  <r>
    <x v="9"/>
    <x v="34"/>
    <s v="Cornwall"/>
    <n v="4"/>
  </r>
  <r>
    <x v="9"/>
    <x v="34"/>
    <s v="Galt"/>
    <n v="21"/>
  </r>
  <r>
    <x v="9"/>
    <x v="34"/>
    <s v="Guelph"/>
    <n v="8.5"/>
  </r>
  <r>
    <x v="9"/>
    <x v="34"/>
    <s v="Hamilton"/>
    <n v="52"/>
  </r>
  <r>
    <x v="9"/>
    <x v="34"/>
    <s v="Hamilton"/>
    <n v="27.5"/>
  </r>
  <r>
    <x v="9"/>
    <x v="34"/>
    <s v="Kingston"/>
    <n v="12"/>
  </r>
  <r>
    <x v="9"/>
    <x v="34"/>
    <s v="Oshawa"/>
    <n v="8.02"/>
  </r>
  <r>
    <x v="9"/>
    <x v="34"/>
    <s v="London"/>
    <n v="31"/>
  </r>
  <r>
    <x v="9"/>
    <x v="34"/>
    <s v="London"/>
    <n v="18"/>
  </r>
  <r>
    <x v="9"/>
    <x v="34"/>
    <s v="Ottawa"/>
    <n v="42"/>
  </r>
  <r>
    <x v="9"/>
    <x v="34"/>
    <s v="Peterborough"/>
    <n v="6"/>
  </r>
  <r>
    <x v="9"/>
    <x v="34"/>
    <s v="Port Arthur"/>
    <n v="9.5"/>
  </r>
  <r>
    <x v="9"/>
    <x v="34"/>
    <s v="St. Catharines"/>
    <n v="36.1"/>
  </r>
  <r>
    <x v="9"/>
    <x v="34"/>
    <s v="St. Thomas"/>
    <n v="7"/>
  </r>
  <r>
    <x v="9"/>
    <x v="34"/>
    <s v="Sarnia"/>
    <n v="8"/>
  </r>
  <r>
    <x v="9"/>
    <x v="34"/>
    <s v="Sault Ste. Marie"/>
    <n v="3.7"/>
  </r>
  <r>
    <x v="9"/>
    <x v="34"/>
    <s v="Toronto"/>
    <n v="103"/>
  </r>
  <r>
    <x v="9"/>
    <x v="34"/>
    <s v="Toronto"/>
    <n v="43"/>
  </r>
  <r>
    <x v="9"/>
    <x v="34"/>
    <s v="Toronto Junction"/>
    <n v="11"/>
  </r>
  <r>
    <x v="9"/>
    <x v="34"/>
    <s v="Windsor"/>
    <n v="25.2"/>
  </r>
  <r>
    <x v="9"/>
    <x v="34"/>
    <s v="Windsor"/>
    <n v="11"/>
  </r>
  <r>
    <x v="9"/>
    <x v="34"/>
    <s v="Woodstock"/>
    <n v="12"/>
  </r>
  <r>
    <x v="9"/>
    <x v="37"/>
    <s v="Aylmer"/>
    <n v="26"/>
  </r>
  <r>
    <x v="9"/>
    <x v="37"/>
    <s v="Montreal"/>
    <n v="129.03"/>
  </r>
  <r>
    <x v="9"/>
    <x v="37"/>
    <s v="Montreal"/>
    <n v="40"/>
  </r>
  <r>
    <x v="9"/>
    <x v="37"/>
    <s v="Montreal"/>
    <n v="26"/>
  </r>
  <r>
    <x v="9"/>
    <x v="37"/>
    <s v="Montreal"/>
    <n v="8.5"/>
  </r>
  <r>
    <x v="9"/>
    <x v="37"/>
    <s v="Quebec"/>
    <n v="56.22"/>
  </r>
  <r>
    <x v="9"/>
    <x v="37"/>
    <s v="Sherbrooke"/>
    <n v="7"/>
  </r>
  <r>
    <x v="9"/>
    <x v="64"/>
    <s v="St. John's"/>
    <n v="7"/>
  </r>
  <r>
    <x v="9"/>
    <x v="51"/>
    <s v="Havana"/>
    <n v="50.81"/>
  </r>
  <r>
    <x v="9"/>
    <x v="51"/>
    <s v="Regla"/>
    <n v="4"/>
  </r>
  <r>
    <x v="9"/>
    <x v="52"/>
    <s v="Honolulu"/>
    <n v="23.48"/>
  </r>
  <r>
    <x v="9"/>
    <x v="59"/>
    <s v="Mayaguez"/>
    <n v="3.13"/>
  </r>
  <r>
    <x v="9"/>
    <x v="59"/>
    <s v="Ponce"/>
    <n v="4.5"/>
  </r>
  <r>
    <x v="9"/>
    <x v="53"/>
    <s v="San Juan"/>
    <n v="9.5"/>
  </r>
  <r>
    <x v="9"/>
    <x v="58"/>
    <s v="Manila"/>
    <n v="40"/>
  </r>
  <r>
    <x v="10"/>
    <x v="0"/>
    <s v="Anniston"/>
    <n v="10.5"/>
  </r>
  <r>
    <x v="10"/>
    <x v="0"/>
    <s v="Birmingham"/>
    <n v="124"/>
  </r>
  <r>
    <x v="10"/>
    <x v="0"/>
    <s v="Gadsden"/>
    <n v="9.5"/>
  </r>
  <r>
    <x v="10"/>
    <x v="0"/>
    <s v="Huntsville"/>
    <n v="5.5"/>
  </r>
  <r>
    <x v="10"/>
    <x v="0"/>
    <s v="Mobile"/>
    <n v="44"/>
  </r>
  <r>
    <x v="10"/>
    <x v="0"/>
    <s v="Montgomery"/>
    <n v="42"/>
  </r>
  <r>
    <x v="10"/>
    <x v="0"/>
    <s v="New Decatur"/>
    <n v="7"/>
  </r>
  <r>
    <x v="10"/>
    <x v="0"/>
    <s v="Selma"/>
    <n v="8.5"/>
  </r>
  <r>
    <x v="10"/>
    <x v="0"/>
    <s v="Sheffield"/>
    <n v="11.68"/>
  </r>
  <r>
    <x v="10"/>
    <x v="0"/>
    <s v="Tuscaloosa"/>
    <n v="11"/>
  </r>
  <r>
    <x v="10"/>
    <x v="65"/>
    <s v="Edmonton"/>
    <n v="1"/>
  </r>
  <r>
    <x v="10"/>
    <x v="1"/>
    <s v="Bisbee"/>
    <n v="5"/>
  </r>
  <r>
    <x v="10"/>
    <x v="1"/>
    <s v="Douglas"/>
    <n v="9"/>
  </r>
  <r>
    <x v="10"/>
    <x v="1"/>
    <s v="Phoenix"/>
    <n v="14"/>
  </r>
  <r>
    <x v="10"/>
    <x v="1"/>
    <s v="Tucson"/>
    <n v="5.5"/>
  </r>
  <r>
    <x v="10"/>
    <x v="2"/>
    <s v="Argenta"/>
    <n v="8"/>
  </r>
  <r>
    <x v="10"/>
    <x v="2"/>
    <s v="Eureka Springs"/>
    <n v="3.5"/>
  </r>
  <r>
    <x v="10"/>
    <x v="2"/>
    <s v="Fort Smith"/>
    <n v="23"/>
  </r>
  <r>
    <x v="10"/>
    <x v="2"/>
    <s v="Hot Springs"/>
    <n v="12.8"/>
  </r>
  <r>
    <x v="10"/>
    <x v="2"/>
    <s v="Little Rock"/>
    <n v="30.417000000000002"/>
  </r>
  <r>
    <x v="10"/>
    <x v="2"/>
    <s v="Pine Bluff"/>
    <n v="7.5"/>
  </r>
  <r>
    <x v="10"/>
    <x v="2"/>
    <s v="Texarkana"/>
    <n v="12"/>
  </r>
  <r>
    <x v="10"/>
    <x v="2"/>
    <s v="Walnut Ridge"/>
    <n v="2.5"/>
  </r>
  <r>
    <x v="10"/>
    <x v="3"/>
    <s v="Nelson"/>
    <n v="3"/>
  </r>
  <r>
    <x v="10"/>
    <x v="3"/>
    <s v="New Westminster"/>
    <n v="18"/>
  </r>
  <r>
    <x v="10"/>
    <x v="3"/>
    <s v="Vancouver"/>
    <n v="69"/>
  </r>
  <r>
    <x v="10"/>
    <x v="3"/>
    <s v="Victoria"/>
    <n v="17.25"/>
  </r>
  <r>
    <x v="10"/>
    <x v="66"/>
    <s v="Bridgetown"/>
    <n v="7"/>
  </r>
  <r>
    <x v="10"/>
    <x v="4"/>
    <s v="Bakersfield"/>
    <n v="7.5"/>
  </r>
  <r>
    <x v="10"/>
    <x v="4"/>
    <s v="Bakersfield"/>
    <n v="18"/>
  </r>
  <r>
    <x v="10"/>
    <x v="4"/>
    <s v="Chico"/>
    <n v="63.9"/>
  </r>
  <r>
    <x v="10"/>
    <x v="4"/>
    <s v="Coronado"/>
    <n v="2.2000000000000002"/>
  </r>
  <r>
    <x v="10"/>
    <x v="4"/>
    <s v="Eureka"/>
    <n v="10"/>
  </r>
  <r>
    <x v="10"/>
    <x v="4"/>
    <s v="Fresno"/>
    <n v="15.5"/>
  </r>
  <r>
    <x v="10"/>
    <x v="4"/>
    <s v="Grass Valley"/>
    <n v="5.0999999999999996"/>
  </r>
  <r>
    <x v="10"/>
    <x v="4"/>
    <s v="Los Angeles"/>
    <n v="185.5"/>
  </r>
  <r>
    <x v="10"/>
    <x v="4"/>
    <s v="Los Angeles"/>
    <n v="225.5"/>
  </r>
  <r>
    <x v="10"/>
    <x v="4"/>
    <s v="Los Angeles"/>
    <n v="119"/>
  </r>
  <r>
    <x v="10"/>
    <x v="4"/>
    <s v="Los Angeles"/>
    <n v="167.49"/>
  </r>
  <r>
    <x v="10"/>
    <x v="4"/>
    <s v="Los Angeles"/>
    <n v="14"/>
  </r>
  <r>
    <x v="10"/>
    <x v="4"/>
    <s v="Los Angeles"/>
    <n v="71"/>
  </r>
  <r>
    <x v="10"/>
    <x v="4"/>
    <s v="Monterey"/>
    <n v="6.7"/>
  </r>
  <r>
    <x v="10"/>
    <x v="4"/>
    <s v="Napa"/>
    <n v="19.5"/>
  </r>
  <r>
    <x v="10"/>
    <x v="4"/>
    <s v="Napa"/>
    <n v="20"/>
  </r>
  <r>
    <x v="10"/>
    <x v="4"/>
    <s v="Monrovia"/>
    <n v="1.5"/>
  </r>
  <r>
    <x v="10"/>
    <x v="4"/>
    <s v="Oakland"/>
    <n v="161"/>
  </r>
  <r>
    <x v="10"/>
    <x v="4"/>
    <s v="Oakland"/>
    <n v="25"/>
  </r>
  <r>
    <x v="10"/>
    <x v="4"/>
    <s v="Ontario"/>
    <n v="10"/>
  </r>
  <r>
    <x v="10"/>
    <x v="4"/>
    <s v="Paso Robles"/>
    <n v="2.25"/>
  </r>
  <r>
    <x v="10"/>
    <x v="4"/>
    <s v="Petaluma"/>
    <n v="35"/>
  </r>
  <r>
    <x v="10"/>
    <x v="4"/>
    <s v="Point Richmond"/>
    <n v="13.5"/>
  </r>
  <r>
    <x v="10"/>
    <x v="4"/>
    <s v="Pomona"/>
    <n v="2.56"/>
  </r>
  <r>
    <x v="10"/>
    <x v="4"/>
    <s v="Riverside"/>
    <n v="12"/>
  </r>
  <r>
    <x v="10"/>
    <x v="4"/>
    <s v="Sacramento"/>
    <n v="38"/>
  </r>
  <r>
    <x v="10"/>
    <x v="4"/>
    <s v="San Bernardino"/>
    <n v="35"/>
  </r>
  <r>
    <x v="10"/>
    <x v="4"/>
    <s v="San Diego"/>
    <n v="25.4"/>
  </r>
  <r>
    <x v="10"/>
    <x v="4"/>
    <s v="San Diego"/>
    <n v="2.5"/>
  </r>
  <r>
    <x v="10"/>
    <x v="4"/>
    <s v="San Francisco"/>
    <n v="11.5"/>
  </r>
  <r>
    <x v="10"/>
    <x v="4"/>
    <s v="San Francisco"/>
    <n v="7.67"/>
  </r>
  <r>
    <x v="10"/>
    <x v="4"/>
    <s v="San Francisco"/>
    <n v="70"/>
  </r>
  <r>
    <x v="10"/>
    <x v="4"/>
    <s v="San Francisco"/>
    <n v="258.35000000000002"/>
  </r>
  <r>
    <x v="10"/>
    <x v="4"/>
    <s v="San Francisco"/>
    <n v="11.5"/>
  </r>
  <r>
    <x v="10"/>
    <x v="4"/>
    <s v="San Francisco"/>
    <n v="4.4000000000000004"/>
  </r>
  <r>
    <x v="10"/>
    <x v="4"/>
    <s v="San Francisco"/>
    <n v="16.02"/>
  </r>
  <r>
    <x v="10"/>
    <x v="4"/>
    <s v="San Jose"/>
    <n v="30"/>
  </r>
  <r>
    <x v="10"/>
    <x v="4"/>
    <s v="San Jose"/>
    <n v="15.5"/>
  </r>
  <r>
    <x v="10"/>
    <x v="4"/>
    <s v="San Jose"/>
    <n v="2"/>
  </r>
  <r>
    <x v="10"/>
    <x v="4"/>
    <s v="San Jose"/>
    <n v="33"/>
  </r>
  <r>
    <x v="10"/>
    <x v="4"/>
    <s v="San Jose"/>
    <n v="40"/>
  </r>
  <r>
    <x v="10"/>
    <x v="4"/>
    <s v="San Luis Obispo"/>
    <n v="4.5"/>
  </r>
  <r>
    <x v="10"/>
    <x v="4"/>
    <s v="Santa Barbara"/>
    <n v="8"/>
  </r>
  <r>
    <x v="10"/>
    <x v="4"/>
    <s v="Santa Catalina Island"/>
    <n v="2"/>
  </r>
  <r>
    <x v="10"/>
    <x v="4"/>
    <s v="Santa Cruz"/>
    <n v="18"/>
  </r>
  <r>
    <x v="10"/>
    <x v="4"/>
    <s v="Santa Rosa"/>
    <n v="7"/>
  </r>
  <r>
    <x v="10"/>
    <x v="4"/>
    <s v="Stockton"/>
    <n v="12"/>
  </r>
  <r>
    <x v="10"/>
    <x v="4"/>
    <s v="Stockton"/>
    <n v="8"/>
  </r>
  <r>
    <x v="10"/>
    <x v="4"/>
    <s v="Watsonville"/>
    <n v="6"/>
  </r>
  <r>
    <x v="10"/>
    <x v="6"/>
    <s v="Boulder"/>
    <n v="3"/>
  </r>
  <r>
    <x v="10"/>
    <x v="6"/>
    <s v="Canon City"/>
    <n v="10"/>
  </r>
  <r>
    <x v="10"/>
    <x v="6"/>
    <s v="Colorado Springs"/>
    <n v="38"/>
  </r>
  <r>
    <x v="10"/>
    <x v="6"/>
    <s v="Cripple Creek"/>
    <n v="74.67"/>
  </r>
  <r>
    <x v="10"/>
    <x v="6"/>
    <s v="Denver"/>
    <n v="26.212"/>
  </r>
  <r>
    <x v="10"/>
    <x v="6"/>
    <s v="Denver"/>
    <n v="157.88999999999999"/>
  </r>
  <r>
    <x v="10"/>
    <x v="6"/>
    <s v="Denver"/>
    <n v="21"/>
  </r>
  <r>
    <x v="10"/>
    <x v="6"/>
    <s v="Denver"/>
    <n v="44"/>
  </r>
  <r>
    <x v="10"/>
    <x v="6"/>
    <s v="Durango"/>
    <n v="2.5"/>
  </r>
  <r>
    <x v="10"/>
    <x v="6"/>
    <s v="Florence"/>
    <n v="20"/>
  </r>
  <r>
    <x v="10"/>
    <x v="6"/>
    <s v="Pueblo"/>
    <n v="30"/>
  </r>
  <r>
    <x v="10"/>
    <x v="6"/>
    <s v="Trinidad"/>
    <n v="13.5"/>
  </r>
  <r>
    <x v="10"/>
    <x v="7"/>
    <s v="Branford"/>
    <n v="8.6999999999999993"/>
  </r>
  <r>
    <x v="10"/>
    <x v="7"/>
    <s v="Bridgeport"/>
    <n v="194"/>
  </r>
  <r>
    <x v="10"/>
    <x v="7"/>
    <s v="Bridgeport"/>
    <n v="4.3810000000000002"/>
  </r>
  <r>
    <x v="10"/>
    <x v="7"/>
    <s v="Bristol"/>
    <n v="12"/>
  </r>
  <r>
    <x v="10"/>
    <x v="7"/>
    <s v="Danbury"/>
    <n v="11.73"/>
  </r>
  <r>
    <x v="10"/>
    <x v="7"/>
    <s v="Danbury"/>
    <n v="16"/>
  </r>
  <r>
    <x v="10"/>
    <x v="7"/>
    <s v="Greenwich"/>
    <n v="9.4239999999999995"/>
  </r>
  <r>
    <x v="10"/>
    <x v="7"/>
    <s v="Groton"/>
    <n v="20.56"/>
  </r>
  <r>
    <x v="10"/>
    <x v="7"/>
    <s v="Hartford"/>
    <n v="80.98"/>
  </r>
  <r>
    <x v="10"/>
    <x v="7"/>
    <s v="Hartford"/>
    <n v="17.399999999999999"/>
  </r>
  <r>
    <x v="10"/>
    <x v="7"/>
    <s v="Hartford"/>
    <n v="10.8"/>
  </r>
  <r>
    <x v="10"/>
    <x v="7"/>
    <s v="Meriden"/>
    <n v="12.34"/>
  </r>
  <r>
    <x v="10"/>
    <x v="7"/>
    <s v="New Haven"/>
    <n v="375"/>
  </r>
  <r>
    <x v="10"/>
    <x v="7"/>
    <s v="New Haven"/>
    <n v="2"/>
  </r>
  <r>
    <x v="10"/>
    <x v="7"/>
    <s v="New London"/>
    <n v="12"/>
  </r>
  <r>
    <x v="10"/>
    <x v="7"/>
    <s v="Norwich"/>
    <n v="21"/>
  </r>
  <r>
    <x v="10"/>
    <x v="7"/>
    <s v="Stamford"/>
    <n v="18.77"/>
  </r>
  <r>
    <x v="10"/>
    <x v="7"/>
    <s v="Suffield"/>
    <n v="4.91"/>
  </r>
  <r>
    <x v="10"/>
    <x v="7"/>
    <s v="Torrington"/>
    <n v="12.651"/>
  </r>
  <r>
    <x v="10"/>
    <x v="7"/>
    <s v="Warehouse Point"/>
    <n v="48.1"/>
  </r>
  <r>
    <x v="10"/>
    <x v="7"/>
    <s v="Willimantic"/>
    <n v="11"/>
  </r>
  <r>
    <x v="10"/>
    <x v="51"/>
    <s v="Havana"/>
    <n v="50.81"/>
  </r>
  <r>
    <x v="10"/>
    <x v="51"/>
    <s v="Havana"/>
    <n v="60"/>
  </r>
  <r>
    <x v="10"/>
    <x v="51"/>
    <s v="Santiago"/>
    <n v="16"/>
  </r>
  <r>
    <x v="10"/>
    <x v="8"/>
    <s v="Washington"/>
    <n v="146.52000000000001"/>
  </r>
  <r>
    <x v="10"/>
    <x v="8"/>
    <s v="Washington"/>
    <n v="4"/>
  </r>
  <r>
    <x v="10"/>
    <x v="8"/>
    <s v="Washington"/>
    <n v="44.27"/>
  </r>
  <r>
    <x v="10"/>
    <x v="8"/>
    <s v="Washington"/>
    <n v="27.26"/>
  </r>
  <r>
    <x v="10"/>
    <x v="8"/>
    <s v="Washington"/>
    <n v="25"/>
  </r>
  <r>
    <x v="10"/>
    <x v="8"/>
    <s v="Washington"/>
    <n v="8"/>
  </r>
  <r>
    <x v="10"/>
    <x v="8"/>
    <s v="Washington"/>
    <n v="9"/>
  </r>
  <r>
    <x v="10"/>
    <x v="9"/>
    <s v="Middletown"/>
    <n v="4"/>
  </r>
  <r>
    <x v="10"/>
    <x v="9"/>
    <s v="New Castle"/>
    <n v="16"/>
  </r>
  <r>
    <x v="10"/>
    <x v="9"/>
    <s v="Wilmington"/>
    <n v="20.5"/>
  </r>
  <r>
    <x v="10"/>
    <x v="9"/>
    <s v="Wilmington"/>
    <n v="26"/>
  </r>
  <r>
    <x v="10"/>
    <x v="10"/>
    <s v="Bradentown"/>
    <n v="12"/>
  </r>
  <r>
    <x v="10"/>
    <x v="10"/>
    <s v="Fernandina"/>
    <n v="3"/>
  </r>
  <r>
    <x v="10"/>
    <x v="10"/>
    <s v="Fort Meade"/>
    <n v="2"/>
  </r>
  <r>
    <x v="10"/>
    <x v="10"/>
    <s v="Jacksonville"/>
    <n v="22.25"/>
  </r>
  <r>
    <x v="10"/>
    <x v="10"/>
    <s v="Jacksonville"/>
    <n v="6.4"/>
  </r>
  <r>
    <x v="10"/>
    <x v="10"/>
    <s v="Key West"/>
    <n v="5.5"/>
  </r>
  <r>
    <x v="10"/>
    <x v="10"/>
    <s v="Palatka"/>
    <n v="3"/>
  </r>
  <r>
    <x v="10"/>
    <x v="10"/>
    <s v="Pensacola"/>
    <n v="20"/>
  </r>
  <r>
    <x v="10"/>
    <x v="10"/>
    <s v="St. Augustine"/>
    <n v="10"/>
  </r>
  <r>
    <x v="10"/>
    <x v="10"/>
    <s v="Tampa"/>
    <n v="36.299999999999997"/>
  </r>
  <r>
    <x v="10"/>
    <x v="11"/>
    <s v="Athens"/>
    <n v="7"/>
  </r>
  <r>
    <x v="10"/>
    <x v="11"/>
    <s v="Atlanta"/>
    <n v="144"/>
  </r>
  <r>
    <x v="10"/>
    <x v="11"/>
    <s v="Atlanta"/>
    <n v="20"/>
  </r>
  <r>
    <x v="10"/>
    <x v="11"/>
    <s v="Augusta"/>
    <n v="29.33"/>
  </r>
  <r>
    <x v="10"/>
    <x v="11"/>
    <s v="Augusta"/>
    <n v="26"/>
  </r>
  <r>
    <x v="10"/>
    <x v="11"/>
    <s v="Columbus"/>
    <n v="24.72"/>
  </r>
  <r>
    <x v="10"/>
    <x v="11"/>
    <s v="Covington"/>
    <n v="6"/>
  </r>
  <r>
    <x v="10"/>
    <x v="11"/>
    <s v="Macon"/>
    <n v="30"/>
  </r>
  <r>
    <x v="10"/>
    <x v="11"/>
    <s v="Rome"/>
    <n v="8.5"/>
  </r>
  <r>
    <x v="10"/>
    <x v="11"/>
    <s v="Savannah"/>
    <n v="57.2"/>
  </r>
  <r>
    <x v="10"/>
    <x v="11"/>
    <s v="Valdosta"/>
    <n v="4"/>
  </r>
  <r>
    <x v="10"/>
    <x v="11"/>
    <s v="Washington"/>
    <n v="2"/>
  </r>
  <r>
    <x v="10"/>
    <x v="67"/>
    <s v="Port-au-Prince"/>
    <n v="40"/>
  </r>
  <r>
    <x v="10"/>
    <x v="67"/>
    <s v="Port-de-Paix"/>
    <n v="12"/>
  </r>
  <r>
    <x v="10"/>
    <x v="52"/>
    <s v="Honolulu"/>
    <n v="24"/>
  </r>
  <r>
    <x v="10"/>
    <x v="12"/>
    <s v="Boise"/>
    <n v="8.5"/>
  </r>
  <r>
    <x v="10"/>
    <x v="12"/>
    <s v="Boise"/>
    <n v="33"/>
  </r>
  <r>
    <x v="10"/>
    <x v="47"/>
    <s v="Couer D'Alene"/>
    <n v="46"/>
  </r>
  <r>
    <x v="10"/>
    <x v="13"/>
    <s v="Anna"/>
    <n v="4.5"/>
  </r>
  <r>
    <x v="10"/>
    <x v="13"/>
    <s v="Aurora"/>
    <n v="5.8"/>
  </r>
  <r>
    <x v="10"/>
    <x v="13"/>
    <s v="Aurora"/>
    <n v="29"/>
  </r>
  <r>
    <x v="10"/>
    <x v="13"/>
    <s v="Bloomington"/>
    <n v="22"/>
  </r>
  <r>
    <x v="10"/>
    <x v="13"/>
    <s v="Bloomington"/>
    <n v="44"/>
  </r>
  <r>
    <x v="10"/>
    <x v="13"/>
    <s v="Bloomington"/>
    <n v="90"/>
  </r>
  <r>
    <x v="10"/>
    <x v="13"/>
    <s v="Bloomington"/>
    <n v="26.25"/>
  </r>
  <r>
    <x v="10"/>
    <x v="13"/>
    <s v="Cairo"/>
    <n v="10"/>
  </r>
  <r>
    <x v="10"/>
    <x v="13"/>
    <s v="Canton"/>
    <n v="16"/>
  </r>
  <r>
    <x v="10"/>
    <x v="13"/>
    <s v="Centralia"/>
    <n v="5"/>
  </r>
  <r>
    <x v="10"/>
    <x v="13"/>
    <s v="Champaign"/>
    <n v="11"/>
  </r>
  <r>
    <x v="10"/>
    <x v="13"/>
    <s v="Champaign"/>
    <n v="64"/>
  </r>
  <r>
    <x v="10"/>
    <x v="13"/>
    <s v="Chicago"/>
    <n v="306.44600000000003"/>
  </r>
  <r>
    <x v="10"/>
    <x v="13"/>
    <s v="Chicago"/>
    <n v="181.88900000000001"/>
  </r>
  <r>
    <x v="10"/>
    <x v="13"/>
    <s v="Chicago"/>
    <n v="242"/>
  </r>
  <r>
    <x v="10"/>
    <x v="13"/>
    <s v="Chicago"/>
    <n v="80"/>
  </r>
  <r>
    <x v="10"/>
    <x v="13"/>
    <s v="Chicago"/>
    <n v="132"/>
  </r>
  <r>
    <x v="10"/>
    <x v="13"/>
    <s v="Chicago"/>
    <n v="31.3"/>
  </r>
  <r>
    <x v="10"/>
    <x v="13"/>
    <s v="Chicago"/>
    <n v="30"/>
  </r>
  <r>
    <x v="10"/>
    <x v="13"/>
    <s v="Chicago"/>
    <n v="37.5"/>
  </r>
  <r>
    <x v="10"/>
    <x v="13"/>
    <s v="Chicago"/>
    <n v="29.8"/>
  </r>
  <r>
    <x v="10"/>
    <x v="13"/>
    <s v="Chicago"/>
    <n v="146"/>
  </r>
  <r>
    <x v="10"/>
    <x v="13"/>
    <s v="Chicago"/>
    <n v="40.5"/>
  </r>
  <r>
    <x v="10"/>
    <x v="13"/>
    <s v="Chicago"/>
    <n v="18.62"/>
  </r>
  <r>
    <x v="10"/>
    <x v="13"/>
    <s v="Chicago"/>
    <n v="6.5"/>
  </r>
  <r>
    <x v="10"/>
    <x v="13"/>
    <s v="Chicago"/>
    <n v="46.75"/>
  </r>
  <r>
    <x v="10"/>
    <x v="13"/>
    <s v="Chicago"/>
    <n v="25.45"/>
  </r>
  <r>
    <x v="10"/>
    <x v="13"/>
    <s v="Chicago"/>
    <n v="158"/>
  </r>
  <r>
    <x v="10"/>
    <x v="13"/>
    <s v="Danville"/>
    <n v="500"/>
  </r>
  <r>
    <x v="10"/>
    <x v="13"/>
    <s v="Danville"/>
    <n v="14"/>
  </r>
  <r>
    <x v="10"/>
    <x v="13"/>
    <s v="Decatur"/>
    <n v="17"/>
  </r>
  <r>
    <x v="10"/>
    <x v="13"/>
    <s v="Decatur"/>
    <n v="44"/>
  </r>
  <r>
    <x v="10"/>
    <x v="13"/>
    <s v="DeKalb"/>
    <n v="7.57"/>
  </r>
  <r>
    <x v="10"/>
    <x v="13"/>
    <s v="East St. Louis"/>
    <n v="175"/>
  </r>
  <r>
    <x v="10"/>
    <x v="13"/>
    <s v="Freeport"/>
    <n v="7.5"/>
  </r>
  <r>
    <x v="10"/>
    <x v="13"/>
    <s v="Galesburg"/>
    <n v="20.75"/>
  </r>
  <r>
    <x v="10"/>
    <x v="13"/>
    <s v="Galesburg"/>
    <n v="13.5"/>
  </r>
  <r>
    <x v="10"/>
    <x v="13"/>
    <s v="Jacksonville"/>
    <n v="7"/>
  </r>
  <r>
    <x v="10"/>
    <x v="13"/>
    <s v="Jerseyville"/>
    <n v="65"/>
  </r>
  <r>
    <x v="10"/>
    <x v="13"/>
    <s v="Joliet"/>
    <n v="41.3"/>
  </r>
  <r>
    <x v="10"/>
    <x v="13"/>
    <s v="Joliet"/>
    <n v="41.6"/>
  </r>
  <r>
    <x v="10"/>
    <x v="13"/>
    <s v="Joliet"/>
    <n v="22"/>
  </r>
  <r>
    <x v="10"/>
    <x v="13"/>
    <s v="Kankakee"/>
    <n v="11.3"/>
  </r>
  <r>
    <x v="10"/>
    <x v="13"/>
    <s v="Kankakee"/>
    <n v="2"/>
  </r>
  <r>
    <x v="10"/>
    <x v="13"/>
    <s v="Kankakee"/>
    <n v="4.2"/>
  </r>
  <r>
    <x v="10"/>
    <x v="13"/>
    <s v="Kewanee"/>
    <n v="5"/>
  </r>
  <r>
    <x v="10"/>
    <x v="13"/>
    <s v="La Salle"/>
    <n v="63"/>
  </r>
  <r>
    <x v="10"/>
    <x v="13"/>
    <s v="Lincoln"/>
    <n v="8"/>
  </r>
  <r>
    <x v="10"/>
    <x v="13"/>
    <s v="Lincoln"/>
    <n v="60"/>
  </r>
  <r>
    <x v="10"/>
    <x v="13"/>
    <s v="Macomb"/>
    <n v="19.600000000000001"/>
  </r>
  <r>
    <x v="10"/>
    <x v="13"/>
    <s v="Marion"/>
    <n v="16.27"/>
  </r>
  <r>
    <x v="10"/>
    <x v="13"/>
    <s v="Mattoon"/>
    <n v="14"/>
  </r>
  <r>
    <x v="10"/>
    <x v="13"/>
    <s v="Moline"/>
    <n v="8"/>
  </r>
  <r>
    <x v="10"/>
    <x v="13"/>
    <s v="Monmouth"/>
    <n v="22"/>
  </r>
  <r>
    <x v="10"/>
    <x v="13"/>
    <s v="Murphysboro"/>
    <n v="1.125"/>
  </r>
  <r>
    <x v="10"/>
    <x v="13"/>
    <s v="Ottawa"/>
    <n v="10"/>
  </r>
  <r>
    <x v="10"/>
    <x v="13"/>
    <s v="Paris"/>
    <n v="31.5"/>
  </r>
  <r>
    <x v="10"/>
    <x v="13"/>
    <s v="Peoria"/>
    <n v="67"/>
  </r>
  <r>
    <x v="10"/>
    <x v="13"/>
    <s v="Peoria"/>
    <n v="8"/>
  </r>
  <r>
    <x v="10"/>
    <x v="13"/>
    <s v="Peoria"/>
    <n v="8"/>
  </r>
  <r>
    <x v="10"/>
    <x v="13"/>
    <s v="Pontiac"/>
    <n v="20"/>
  </r>
  <r>
    <x v="10"/>
    <x v="13"/>
    <s v="Quincy"/>
    <n v="17"/>
  </r>
  <r>
    <x v="10"/>
    <x v="13"/>
    <s v="Rockford"/>
    <n v="99"/>
  </r>
  <r>
    <x v="10"/>
    <x v="13"/>
    <s v="Rockford"/>
    <n v="28"/>
  </r>
  <r>
    <x v="10"/>
    <x v="13"/>
    <s v="Rockford"/>
    <n v="35.756"/>
  </r>
  <r>
    <x v="10"/>
    <x v="13"/>
    <s v="Springfield"/>
    <n v="29.5"/>
  </r>
  <r>
    <x v="10"/>
    <x v="13"/>
    <s v="Springfield"/>
    <n v="40"/>
  </r>
  <r>
    <x v="10"/>
    <x v="13"/>
    <s v="Springfield"/>
    <n v="61"/>
  </r>
  <r>
    <x v="10"/>
    <x v="13"/>
    <s v="Sterling"/>
    <n v="18"/>
  </r>
  <r>
    <x v="10"/>
    <x v="13"/>
    <s v="Streator"/>
    <n v="10.5"/>
  </r>
  <r>
    <x v="10"/>
    <x v="13"/>
    <s v="Waukegan"/>
    <n v="1.5"/>
  </r>
  <r>
    <x v="10"/>
    <x v="14"/>
    <s v="Anderson"/>
    <n v="260"/>
  </r>
  <r>
    <x v="10"/>
    <x v="14"/>
    <s v="Anderson"/>
    <n v="365"/>
  </r>
  <r>
    <x v="10"/>
    <x v="14"/>
    <s v="Angola"/>
    <n v="4"/>
  </r>
  <r>
    <x v="10"/>
    <x v="14"/>
    <s v="Bluffton"/>
    <n v="31.5"/>
  </r>
  <r>
    <x v="10"/>
    <x v="14"/>
    <s v="Brownstown"/>
    <n v="2"/>
  </r>
  <r>
    <x v="10"/>
    <x v="14"/>
    <s v="Columbus"/>
    <n v="6.5"/>
  </r>
  <r>
    <x v="10"/>
    <x v="14"/>
    <s v="Decatur"/>
    <n v="21.6"/>
  </r>
  <r>
    <x v="10"/>
    <x v="14"/>
    <s v="Elkhart"/>
    <n v="66"/>
  </r>
  <r>
    <x v="10"/>
    <x v="14"/>
    <s v="Evansville"/>
    <n v="59.72"/>
  </r>
  <r>
    <x v="10"/>
    <x v="14"/>
    <s v="Evansville"/>
    <n v="17.100000000000001"/>
  </r>
  <r>
    <x v="10"/>
    <x v="14"/>
    <s v="Evansville"/>
    <n v="24"/>
  </r>
  <r>
    <x v="10"/>
    <x v="14"/>
    <s v="Evansville"/>
    <n v="28"/>
  </r>
  <r>
    <x v="10"/>
    <x v="14"/>
    <s v="Fort Wayne"/>
    <n v="150"/>
  </r>
  <r>
    <x v="10"/>
    <x v="14"/>
    <s v="Fort Wayne"/>
    <n v="46"/>
  </r>
  <r>
    <x v="10"/>
    <x v="14"/>
    <s v="Fort Wayne"/>
    <n v="46"/>
  </r>
  <r>
    <x v="10"/>
    <x v="14"/>
    <s v="Fort Wayne"/>
    <n v="23"/>
  </r>
  <r>
    <x v="10"/>
    <x v="14"/>
    <s v="Fort Wayne"/>
    <n v="63"/>
  </r>
  <r>
    <x v="10"/>
    <x v="14"/>
    <s v="Fort Wayne"/>
    <n v="80.7"/>
  </r>
  <r>
    <x v="10"/>
    <x v="14"/>
    <s v="Fort Wayne"/>
    <n v="38"/>
  </r>
  <r>
    <x v="10"/>
    <x v="14"/>
    <s v="Hammond"/>
    <n v="25.5"/>
  </r>
  <r>
    <x v="10"/>
    <x v="14"/>
    <s v="Indianapolis"/>
    <n v="136"/>
  </r>
  <r>
    <x v="10"/>
    <x v="14"/>
    <s v="Indianapolis"/>
    <n v="14"/>
  </r>
  <r>
    <x v="10"/>
    <x v="14"/>
    <s v="Indianapolis"/>
    <n v="63"/>
  </r>
  <r>
    <x v="10"/>
    <x v="14"/>
    <s v="Indianapolis"/>
    <n v="31.5"/>
  </r>
  <r>
    <x v="10"/>
    <x v="14"/>
    <s v="Indianapolis"/>
    <n v="43.9"/>
  </r>
  <r>
    <x v="10"/>
    <x v="14"/>
    <s v="Indianapolis"/>
    <n v="107"/>
  </r>
  <r>
    <x v="10"/>
    <x v="14"/>
    <s v="Indianapolis"/>
    <n v="81"/>
  </r>
  <r>
    <x v="10"/>
    <x v="14"/>
    <s v="Indianapolis"/>
    <n v="93"/>
  </r>
  <r>
    <x v="10"/>
    <x v="14"/>
    <s v="Kendallville"/>
    <n v="50"/>
  </r>
  <r>
    <x v="10"/>
    <x v="14"/>
    <s v="Kokomo"/>
    <n v="40"/>
  </r>
  <r>
    <x v="10"/>
    <x v="14"/>
    <s v="Kokomo"/>
    <n v="11.5"/>
  </r>
  <r>
    <x v="10"/>
    <x v="14"/>
    <s v="Lafayette"/>
    <n v="17.5"/>
  </r>
  <r>
    <x v="10"/>
    <x v="14"/>
    <s v="Lebanon"/>
    <n v="10"/>
  </r>
  <r>
    <x v="10"/>
    <x v="14"/>
    <s v="Madison"/>
    <n v="5"/>
  </r>
  <r>
    <x v="10"/>
    <x v="14"/>
    <s v="Marion"/>
    <n v="20"/>
  </r>
  <r>
    <x v="10"/>
    <x v="14"/>
    <s v="Michigan City"/>
    <n v="4.03"/>
  </r>
  <r>
    <x v="10"/>
    <x v="14"/>
    <s v="Michigan City"/>
    <n v="4"/>
  </r>
  <r>
    <x v="10"/>
    <x v="14"/>
    <s v="Muncie"/>
    <n v="42"/>
  </r>
  <r>
    <x v="10"/>
    <x v="14"/>
    <s v="New Albany"/>
    <n v="23"/>
  </r>
  <r>
    <x v="10"/>
    <x v="14"/>
    <s v="New Albany"/>
    <n v="20"/>
  </r>
  <r>
    <x v="10"/>
    <x v="14"/>
    <s v="Portland"/>
    <n v="32"/>
  </r>
  <r>
    <x v="10"/>
    <x v="14"/>
    <s v="Richmond"/>
    <n v="25"/>
  </r>
  <r>
    <x v="10"/>
    <x v="14"/>
    <s v="Richmond"/>
    <n v="11"/>
  </r>
  <r>
    <x v="10"/>
    <x v="14"/>
    <s v="South Bend"/>
    <n v="77"/>
  </r>
  <r>
    <x v="10"/>
    <x v="14"/>
    <s v="South Bend"/>
    <n v="35"/>
  </r>
  <r>
    <x v="10"/>
    <x v="14"/>
    <s v="South Bend"/>
    <n v="90"/>
  </r>
  <r>
    <x v="10"/>
    <x v="14"/>
    <s v="South Bend"/>
    <n v="73"/>
  </r>
  <r>
    <x v="10"/>
    <x v="14"/>
    <s v="Terre Haute"/>
    <n v="38.44"/>
  </r>
  <r>
    <x v="10"/>
    <x v="14"/>
    <s v="Vincennes"/>
    <n v="8.5"/>
  </r>
  <r>
    <x v="10"/>
    <x v="14"/>
    <s v="Wabash"/>
    <n v="18.5"/>
  </r>
  <r>
    <x v="10"/>
    <x v="14"/>
    <s v="Wabash"/>
    <n v="35"/>
  </r>
  <r>
    <x v="10"/>
    <x v="14"/>
    <s v="Warsaw"/>
    <n v="5"/>
  </r>
  <r>
    <x v="10"/>
    <x v="14"/>
    <s v="Washington"/>
    <n v="2.8"/>
  </r>
  <r>
    <x v="10"/>
    <x v="14"/>
    <s v="Winona Lake"/>
    <n v="24"/>
  </r>
  <r>
    <x v="10"/>
    <x v="15"/>
    <s v="Boone"/>
    <n v="2"/>
  </r>
  <r>
    <x v="10"/>
    <x v="15"/>
    <s v="Boone"/>
    <n v="5"/>
  </r>
  <r>
    <x v="10"/>
    <x v="15"/>
    <s v="Burlington"/>
    <n v="16"/>
  </r>
  <r>
    <x v="10"/>
    <x v="15"/>
    <s v="Cedar Rapids"/>
    <n v="15.59"/>
  </r>
  <r>
    <x v="10"/>
    <x v="15"/>
    <s v="Cedar Rapids"/>
    <n v="30"/>
  </r>
  <r>
    <x v="10"/>
    <x v="15"/>
    <s v="Centerville"/>
    <n v="2"/>
  </r>
  <r>
    <x v="10"/>
    <x v="15"/>
    <s v="Clinton"/>
    <n v="39.83"/>
  </r>
  <r>
    <x v="10"/>
    <x v="15"/>
    <s v="Clinton"/>
    <n v="14"/>
  </r>
  <r>
    <x v="10"/>
    <x v="15"/>
    <s v="Council Bluffs"/>
    <n v="31"/>
  </r>
  <r>
    <x v="10"/>
    <x v="15"/>
    <s v="Davenport"/>
    <n v="86"/>
  </r>
  <r>
    <x v="10"/>
    <x v="15"/>
    <s v="Davenport"/>
    <n v="65"/>
  </r>
  <r>
    <x v="10"/>
    <x v="15"/>
    <s v="Davenport"/>
    <n v="8"/>
  </r>
  <r>
    <x v="10"/>
    <x v="15"/>
    <s v="Des Moines"/>
    <n v="79"/>
  </r>
  <r>
    <x v="10"/>
    <x v="15"/>
    <s v="Des Moines"/>
    <n v="72.56"/>
  </r>
  <r>
    <x v="10"/>
    <x v="15"/>
    <s v="Dubuque"/>
    <n v="17.27"/>
  </r>
  <r>
    <x v="10"/>
    <x v="15"/>
    <s v="Fort Dodge"/>
    <n v="4"/>
  </r>
  <r>
    <x v="10"/>
    <x v="15"/>
    <s v="Fort Madison"/>
    <n v="4"/>
  </r>
  <r>
    <x v="10"/>
    <x v="15"/>
    <s v="Independence"/>
    <n v="3.33"/>
  </r>
  <r>
    <x v="10"/>
    <x v="15"/>
    <s v="Keokuk"/>
    <n v="8"/>
  </r>
  <r>
    <x v="10"/>
    <x v="15"/>
    <s v="Marshalltown"/>
    <n v="3.5"/>
  </r>
  <r>
    <x v="10"/>
    <x v="15"/>
    <s v="Mason City"/>
    <n v="16.8"/>
  </r>
  <r>
    <x v="10"/>
    <x v="15"/>
    <s v="Muscatine"/>
    <n v="12"/>
  </r>
  <r>
    <x v="10"/>
    <x v="15"/>
    <s v="Oskaloosa"/>
    <n v="7"/>
  </r>
  <r>
    <x v="10"/>
    <x v="15"/>
    <s v="Oskaloosa"/>
    <n v="3.5"/>
  </r>
  <r>
    <x v="10"/>
    <x v="15"/>
    <s v="Ottumwa"/>
    <n v="12"/>
  </r>
  <r>
    <x v="10"/>
    <x v="15"/>
    <s v="Sioux City"/>
    <n v="43.5"/>
  </r>
  <r>
    <x v="10"/>
    <x v="15"/>
    <s v="Toledo"/>
    <n v="2.75"/>
  </r>
  <r>
    <x v="10"/>
    <x v="15"/>
    <s v="Waterloo"/>
    <n v="89"/>
  </r>
  <r>
    <x v="10"/>
    <x v="68"/>
    <s v="Kingston"/>
    <n v="26"/>
  </r>
  <r>
    <x v="10"/>
    <x v="16"/>
    <s v="Arkansas City"/>
    <n v="5.5"/>
  </r>
  <r>
    <x v="10"/>
    <x v="16"/>
    <s v="Atchison"/>
    <n v="12"/>
  </r>
  <r>
    <x v="10"/>
    <x v="16"/>
    <s v="Fort Scott"/>
    <n v="9"/>
  </r>
  <r>
    <x v="10"/>
    <x v="16"/>
    <s v="Hutchinson"/>
    <n v="6"/>
  </r>
  <r>
    <x v="10"/>
    <x v="16"/>
    <s v="Iola"/>
    <n v="10.02"/>
  </r>
  <r>
    <x v="10"/>
    <x v="16"/>
    <s v="Junction City"/>
    <n v="4.75"/>
  </r>
  <r>
    <x v="10"/>
    <x v="16"/>
    <s v="Pittsburg"/>
    <n v="30"/>
  </r>
  <r>
    <x v="10"/>
    <x v="16"/>
    <s v="Salina"/>
    <n v="2"/>
  </r>
  <r>
    <x v="10"/>
    <x v="16"/>
    <s v="Strong City"/>
    <n v="2"/>
  </r>
  <r>
    <x v="10"/>
    <x v="16"/>
    <s v="Topeka"/>
    <n v="34"/>
  </r>
  <r>
    <x v="10"/>
    <x v="16"/>
    <s v="Wichita"/>
    <n v="23"/>
  </r>
  <r>
    <x v="10"/>
    <x v="16"/>
    <s v="Winfield"/>
    <n v="6"/>
  </r>
  <r>
    <x v="10"/>
    <x v="16"/>
    <s v="Kansas City"/>
    <n v="40"/>
  </r>
  <r>
    <x v="10"/>
    <x v="17"/>
    <s v="Bowling Green"/>
    <n v="7.5"/>
  </r>
  <r>
    <x v="10"/>
    <x v="17"/>
    <s v="Henderson"/>
    <n v="6"/>
  </r>
  <r>
    <x v="10"/>
    <x v="17"/>
    <s v="Lexington"/>
    <n v="69.099999999999994"/>
  </r>
  <r>
    <x v="10"/>
    <x v="17"/>
    <s v="Louisville"/>
    <n v="150"/>
  </r>
  <r>
    <x v="10"/>
    <x v="17"/>
    <s v="Louisville"/>
    <n v="42"/>
  </r>
  <r>
    <x v="10"/>
    <x v="17"/>
    <s v="Louisville"/>
    <n v="17"/>
  </r>
  <r>
    <x v="10"/>
    <x v="17"/>
    <s v="Maysville"/>
    <n v="4.2"/>
  </r>
  <r>
    <x v="10"/>
    <x v="17"/>
    <s v="Owensboro"/>
    <n v="14.5"/>
  </r>
  <r>
    <x v="10"/>
    <x v="17"/>
    <s v="Paducah"/>
    <n v="13.2"/>
  </r>
  <r>
    <x v="10"/>
    <x v="17"/>
    <s v="Somerset"/>
    <n v="3"/>
  </r>
  <r>
    <x v="10"/>
    <x v="17"/>
    <s v="Winchester"/>
    <n v="2"/>
  </r>
  <r>
    <x v="10"/>
    <x v="18"/>
    <s v="Alexandria"/>
    <n v="4.5"/>
  </r>
  <r>
    <x v="10"/>
    <x v="18"/>
    <s v="Baton Rouge"/>
    <n v="4"/>
  </r>
  <r>
    <x v="10"/>
    <x v="18"/>
    <s v="Lake Charles"/>
    <n v="8"/>
  </r>
  <r>
    <x v="10"/>
    <x v="18"/>
    <s v="Monroe"/>
    <n v="8"/>
  </r>
  <r>
    <x v="10"/>
    <x v="18"/>
    <s v="New Orleans"/>
    <n v="198"/>
  </r>
  <r>
    <x v="10"/>
    <x v="18"/>
    <s v="New Orleans"/>
    <n v="3.75"/>
  </r>
  <r>
    <x v="10"/>
    <x v="18"/>
    <s v="New Orleans"/>
    <n v="6"/>
  </r>
  <r>
    <x v="10"/>
    <x v="18"/>
    <s v="Shreveport"/>
    <n v="14.5"/>
  </r>
  <r>
    <x v="10"/>
    <x v="50"/>
    <s v="Winnipeg"/>
    <n v="32"/>
  </r>
  <r>
    <x v="10"/>
    <x v="19"/>
    <s v="Amherst"/>
    <n v="16.649999999999999"/>
  </r>
  <r>
    <x v="10"/>
    <x v="19"/>
    <s v="Athol"/>
    <n v="7.32"/>
  </r>
  <r>
    <x v="10"/>
    <x v="19"/>
    <s v="Boston"/>
    <n v="457.46499999999997"/>
  </r>
  <r>
    <x v="10"/>
    <x v="19"/>
    <s v="Boston"/>
    <n v="882.726"/>
  </r>
  <r>
    <x v="10"/>
    <x v="19"/>
    <s v="Boston"/>
    <n v="533.79999999999995"/>
  </r>
  <r>
    <x v="10"/>
    <x v="19"/>
    <s v="Boston"/>
    <n v="376.02"/>
  </r>
  <r>
    <x v="10"/>
    <x v="19"/>
    <s v="Boston"/>
    <n v="32.35"/>
  </r>
  <r>
    <x v="10"/>
    <x v="19"/>
    <s v="Boston"/>
    <n v="9.89"/>
  </r>
  <r>
    <x v="10"/>
    <x v="19"/>
    <s v="Boston"/>
    <n v="75"/>
  </r>
  <r>
    <x v="10"/>
    <x v="19"/>
    <s v="Brockton"/>
    <n v="24.06"/>
  </r>
  <r>
    <x v="10"/>
    <x v="19"/>
    <s v="Brockton"/>
    <n v="16"/>
  </r>
  <r>
    <x v="10"/>
    <x v="19"/>
    <s v="Brookfield"/>
    <n v="20.100000000000001"/>
  </r>
  <r>
    <x v="10"/>
    <x v="19"/>
    <s v="Canton"/>
    <n v="19.559999999999999"/>
  </r>
  <r>
    <x v="10"/>
    <x v="19"/>
    <s v="Conway"/>
    <n v="6.35"/>
  </r>
  <r>
    <x v="10"/>
    <x v="19"/>
    <s v="Cottage City"/>
    <n v="6.5949999999999998"/>
  </r>
  <r>
    <x v="10"/>
    <x v="19"/>
    <s v="Cottage City"/>
    <n v="1.125"/>
  </r>
  <r>
    <x v="10"/>
    <x v="19"/>
    <s v="Dedham"/>
    <n v="9.4499999999999993"/>
  </r>
  <r>
    <x v="10"/>
    <x v="19"/>
    <s v="Fitchburg"/>
    <n v="40.700000000000003"/>
  </r>
  <r>
    <x v="10"/>
    <x v="19"/>
    <s v="Gardner"/>
    <n v="16.100000000000001"/>
  </r>
  <r>
    <x v="10"/>
    <x v="19"/>
    <s v="Georgetown"/>
    <n v="24.86"/>
  </r>
  <r>
    <x v="10"/>
    <x v="19"/>
    <s v="Georgetown"/>
    <n v="6.02"/>
  </r>
  <r>
    <x v="10"/>
    <x v="19"/>
    <s v="Haverhill"/>
    <n v="29.5"/>
  </r>
  <r>
    <x v="10"/>
    <x v="19"/>
    <s v="Haverhill"/>
    <n v="8.24"/>
  </r>
  <r>
    <x v="10"/>
    <x v="19"/>
    <s v="Haverhill"/>
    <n v="2.8"/>
  </r>
  <r>
    <x v="10"/>
    <x v="19"/>
    <s v="Holden"/>
    <n v="10"/>
  </r>
  <r>
    <x v="10"/>
    <x v="19"/>
    <s v="Holyoke"/>
    <n v="51.59"/>
  </r>
  <r>
    <x v="10"/>
    <x v="19"/>
    <s v="Holyoke"/>
    <n v="1"/>
  </r>
  <r>
    <x v="10"/>
    <x v="19"/>
    <s v="Holyoke"/>
    <n v="4.59"/>
  </r>
  <r>
    <x v="10"/>
    <x v="19"/>
    <s v="Hopkinton"/>
    <n v="6.43"/>
  </r>
  <r>
    <x v="10"/>
    <x v="19"/>
    <s v="Lawrence"/>
    <n v="2"/>
  </r>
  <r>
    <x v="10"/>
    <x v="19"/>
    <s v="Lowell"/>
    <n v="3.3"/>
  </r>
  <r>
    <x v="10"/>
    <x v="19"/>
    <s v="Lowell"/>
    <n v="8.5"/>
  </r>
  <r>
    <x v="10"/>
    <x v="19"/>
    <s v="Lynn"/>
    <n v="6.23"/>
  </r>
  <r>
    <x v="10"/>
    <x v="19"/>
    <s v="Maynard"/>
    <n v="14"/>
  </r>
  <r>
    <x v="10"/>
    <x v="19"/>
    <s v="Middleboro"/>
    <n v="22.2"/>
  </r>
  <r>
    <x v="10"/>
    <x v="19"/>
    <s v="Milford"/>
    <n v="31"/>
  </r>
  <r>
    <x v="10"/>
    <x v="19"/>
    <s v="Milford"/>
    <n v="28.1"/>
  </r>
  <r>
    <x v="10"/>
    <x v="19"/>
    <s v="Milford"/>
    <n v="50"/>
  </r>
  <r>
    <x v="10"/>
    <x v="19"/>
    <s v="Natick"/>
    <n v="16.123000000000001"/>
  </r>
  <r>
    <x v="10"/>
    <x v="19"/>
    <s v="Natick"/>
    <n v="18.757999999999999"/>
  </r>
  <r>
    <x v="10"/>
    <x v="19"/>
    <s v="New Bedford"/>
    <n v="44.09"/>
  </r>
  <r>
    <x v="10"/>
    <x v="19"/>
    <s v="New Bedford"/>
    <n v="24.67"/>
  </r>
  <r>
    <x v="10"/>
    <x v="19"/>
    <s v="New Bedford"/>
    <n v="18.05"/>
  </r>
  <r>
    <x v="10"/>
    <x v="19"/>
    <s v="Newburyport"/>
    <n v="23.8"/>
  </r>
  <r>
    <x v="10"/>
    <x v="19"/>
    <s v="Newton"/>
    <n v="37.9"/>
  </r>
  <r>
    <x v="10"/>
    <x v="19"/>
    <s v="Newton"/>
    <n v="9.85"/>
  </r>
  <r>
    <x v="10"/>
    <x v="19"/>
    <s v="Newton"/>
    <n v="4.5999999999999996"/>
  </r>
  <r>
    <x v="10"/>
    <x v="19"/>
    <s v="North Adams"/>
    <n v="28"/>
  </r>
  <r>
    <x v="10"/>
    <x v="19"/>
    <s v="Northampton"/>
    <n v="26.57"/>
  </r>
  <r>
    <x v="10"/>
    <x v="19"/>
    <s v="Northampton"/>
    <n v="47.3"/>
  </r>
  <r>
    <x v="10"/>
    <x v="19"/>
    <s v="Northbridge"/>
    <n v="0.66"/>
  </r>
  <r>
    <x v="10"/>
    <x v="19"/>
    <s v="Norton"/>
    <n v="30.23"/>
  </r>
  <r>
    <x v="10"/>
    <x v="19"/>
    <s v="Norwood"/>
    <n v="6.23"/>
  </r>
  <r>
    <x v="10"/>
    <x v="19"/>
    <s v="Norwood"/>
    <n v="21.5"/>
  </r>
  <r>
    <x v="10"/>
    <x v="19"/>
    <s v="Palmer"/>
    <n v="28.4"/>
  </r>
  <r>
    <x v="10"/>
    <x v="19"/>
    <s v="Pittsfield"/>
    <n v="29"/>
  </r>
  <r>
    <x v="10"/>
    <x v="19"/>
    <s v="Pittsfield"/>
    <n v="70"/>
  </r>
  <r>
    <x v="10"/>
    <x v="19"/>
    <s v="Plymouth"/>
    <n v="6.4"/>
  </r>
  <r>
    <x v="10"/>
    <x v="19"/>
    <s v="Randolph"/>
    <n v="10.199999999999999"/>
  </r>
  <r>
    <x v="10"/>
    <x v="19"/>
    <s v="Shelburne Falls"/>
    <n v="6.53"/>
  </r>
  <r>
    <x v="10"/>
    <x v="19"/>
    <s v="Springfield"/>
    <n v="120.83"/>
  </r>
  <r>
    <x v="10"/>
    <x v="19"/>
    <s v="Swansea Centre"/>
    <n v="12.5"/>
  </r>
  <r>
    <x v="10"/>
    <x v="19"/>
    <s v="Taunton"/>
    <n v="17.899999999999999"/>
  </r>
  <r>
    <x v="10"/>
    <x v="19"/>
    <s v="Taunton"/>
    <n v="11.4"/>
  </r>
  <r>
    <x v="10"/>
    <x v="19"/>
    <s v="Templeton"/>
    <n v="17.899999999999999"/>
  </r>
  <r>
    <x v="10"/>
    <x v="19"/>
    <s v="Uxbridge"/>
    <n v="9.9"/>
  </r>
  <r>
    <x v="10"/>
    <x v="19"/>
    <s v="Waltham"/>
    <n v="7.1829999999999998"/>
  </r>
  <r>
    <x v="10"/>
    <x v="19"/>
    <s v="Ware"/>
    <n v="12.12"/>
  </r>
  <r>
    <x v="10"/>
    <x v="19"/>
    <s v="Webster"/>
    <n v="6.09"/>
  </r>
  <r>
    <x v="10"/>
    <x v="19"/>
    <s v="Westborough"/>
    <n v="13.9"/>
  </r>
  <r>
    <x v="10"/>
    <x v="19"/>
    <s v="Westfield"/>
    <n v="16.93"/>
  </r>
  <r>
    <x v="10"/>
    <x v="19"/>
    <s v="Westwood"/>
    <n v="11.25"/>
  </r>
  <r>
    <x v="10"/>
    <x v="19"/>
    <s v="Worcester"/>
    <n v="155.18"/>
  </r>
  <r>
    <x v="10"/>
    <x v="19"/>
    <s v="Worcester"/>
    <n v="16.399999999999999"/>
  </r>
  <r>
    <x v="10"/>
    <x v="19"/>
    <s v="Worcester"/>
    <n v="15.5"/>
  </r>
  <r>
    <x v="10"/>
    <x v="19"/>
    <s v="Worcester"/>
    <n v="20.100000000000001"/>
  </r>
  <r>
    <x v="10"/>
    <x v="20"/>
    <s v="Andrews"/>
    <n v="1"/>
  </r>
  <r>
    <x v="10"/>
    <x v="20"/>
    <s v="Baltimore"/>
    <n v="394"/>
  </r>
  <r>
    <x v="10"/>
    <x v="20"/>
    <s v="Baltimore"/>
    <n v="22"/>
  </r>
  <r>
    <x v="10"/>
    <x v="20"/>
    <s v="Bel Air"/>
    <n v="3.25"/>
  </r>
  <r>
    <x v="10"/>
    <x v="20"/>
    <s v="Cumberland"/>
    <n v="6.5"/>
  </r>
  <r>
    <x v="10"/>
    <x v="20"/>
    <s v="Cumberland"/>
    <n v="25"/>
  </r>
  <r>
    <x v="10"/>
    <x v="20"/>
    <s v="Frederick"/>
    <n v="15"/>
  </r>
  <r>
    <x v="10"/>
    <x v="20"/>
    <s v="Frederick"/>
    <n v="5.5"/>
  </r>
  <r>
    <x v="10"/>
    <x v="20"/>
    <s v="Frederick"/>
    <n v="23"/>
  </r>
  <r>
    <x v="10"/>
    <x v="20"/>
    <s v="Hagerstown"/>
    <n v="13.5"/>
  </r>
  <r>
    <x v="10"/>
    <x v="20"/>
    <s v="Hagerstown"/>
    <n v="10.5"/>
  </r>
  <r>
    <x v="10"/>
    <x v="20"/>
    <s v="Hagerstown"/>
    <n v="11"/>
  </r>
  <r>
    <x v="10"/>
    <x v="20"/>
    <s v="Kensington"/>
    <n v="2.5299999999999998"/>
  </r>
  <r>
    <x v="10"/>
    <x v="20"/>
    <s v="Westernport"/>
    <n v="8.75"/>
  </r>
  <r>
    <x v="10"/>
    <x v="21"/>
    <s v="Augusta"/>
    <n v="27.91"/>
  </r>
  <r>
    <x v="10"/>
    <x v="21"/>
    <s v="Bangor"/>
    <n v="62.52"/>
  </r>
  <r>
    <x v="10"/>
    <x v="21"/>
    <s v="Bangor"/>
    <n v="28.08"/>
  </r>
  <r>
    <x v="10"/>
    <x v="21"/>
    <s v="Biddeford"/>
    <n v="8.25"/>
  </r>
  <r>
    <x v="10"/>
    <x v="21"/>
    <s v="Brunswick"/>
    <n v="16"/>
  </r>
  <r>
    <x v="10"/>
    <x v="21"/>
    <s v="Calais"/>
    <n v="7"/>
  </r>
  <r>
    <x v="10"/>
    <x v="21"/>
    <s v="Fairfield"/>
    <n v="4"/>
  </r>
  <r>
    <x v="10"/>
    <x v="21"/>
    <s v="Fryeburg"/>
    <n v="3"/>
  </r>
  <r>
    <x v="10"/>
    <x v="21"/>
    <s v="Lewiston"/>
    <n v="60.89"/>
  </r>
  <r>
    <x v="10"/>
    <x v="21"/>
    <s v="Norway"/>
    <n v="2.14"/>
  </r>
  <r>
    <x v="10"/>
    <x v="21"/>
    <s v="Norway"/>
    <n v="22"/>
  </r>
  <r>
    <x v="10"/>
    <x v="21"/>
    <s v="Portland"/>
    <n v="93.75"/>
  </r>
  <r>
    <x v="10"/>
    <x v="21"/>
    <s v="Rockland"/>
    <n v="23.55"/>
  </r>
  <r>
    <x v="10"/>
    <x v="21"/>
    <s v="Rockland"/>
    <n v="4"/>
  </r>
  <r>
    <x v="10"/>
    <x v="21"/>
    <s v="Sanford"/>
    <n v="75.02"/>
  </r>
  <r>
    <x v="10"/>
    <x v="21"/>
    <s v="Skowhegan"/>
    <n v="12.68"/>
  </r>
  <r>
    <x v="10"/>
    <x v="21"/>
    <s v="Turner"/>
    <n v="10"/>
  </r>
  <r>
    <x v="10"/>
    <x v="21"/>
    <s v="Waterville"/>
    <n v="5"/>
  </r>
  <r>
    <x v="10"/>
    <x v="21"/>
    <s v="Waterville"/>
    <n v="5.75"/>
  </r>
  <r>
    <x v="10"/>
    <x v="22"/>
    <s v="Adrian"/>
    <n v="4"/>
  </r>
  <r>
    <x v="10"/>
    <x v="22"/>
    <s v="Benton Harbor"/>
    <n v="28"/>
  </r>
  <r>
    <x v="10"/>
    <x v="22"/>
    <s v="Detroit"/>
    <n v="620.15599999999995"/>
  </r>
  <r>
    <x v="10"/>
    <x v="22"/>
    <s v="Detroit"/>
    <n v="1.44"/>
  </r>
  <r>
    <x v="10"/>
    <x v="22"/>
    <s v="Detroit"/>
    <n v="100"/>
  </r>
  <r>
    <x v="10"/>
    <x v="22"/>
    <s v="Detroit"/>
    <n v="15"/>
  </r>
  <r>
    <x v="10"/>
    <x v="22"/>
    <s v="Detroit"/>
    <n v="14"/>
  </r>
  <r>
    <x v="10"/>
    <x v="22"/>
    <s v="Escanaba"/>
    <n v="9.5"/>
  </r>
  <r>
    <x v="10"/>
    <x v="22"/>
    <s v="Grand Rapids"/>
    <n v="60.89"/>
  </r>
  <r>
    <x v="10"/>
    <x v="22"/>
    <s v="Grand Rapids"/>
    <n v="49.5"/>
  </r>
  <r>
    <x v="10"/>
    <x v="22"/>
    <s v="Grand Rapids"/>
    <n v="75"/>
  </r>
  <r>
    <x v="10"/>
    <x v="22"/>
    <s v="Grand Rapids"/>
    <n v="33"/>
  </r>
  <r>
    <x v="10"/>
    <x v="22"/>
    <s v="Grand Rapids"/>
    <n v="20"/>
  </r>
  <r>
    <x v="10"/>
    <x v="22"/>
    <s v="Hancock"/>
    <n v="27"/>
  </r>
  <r>
    <x v="10"/>
    <x v="22"/>
    <s v="Ironwood"/>
    <n v="7.5"/>
  </r>
  <r>
    <x v="10"/>
    <x v="22"/>
    <s v="Jackson"/>
    <n v="30"/>
  </r>
  <r>
    <x v="10"/>
    <x v="22"/>
    <s v="Kalamazoo"/>
    <n v="65"/>
  </r>
  <r>
    <x v="10"/>
    <x v="22"/>
    <s v="Lansing"/>
    <n v="155.50399999999999"/>
  </r>
  <r>
    <x v="10"/>
    <x v="22"/>
    <s v="Lansing"/>
    <n v="40"/>
  </r>
  <r>
    <x v="10"/>
    <x v="22"/>
    <s v="Manistee"/>
    <n v="10"/>
  </r>
  <r>
    <x v="10"/>
    <x v="22"/>
    <s v="Marquette"/>
    <n v="7"/>
  </r>
  <r>
    <x v="10"/>
    <x v="22"/>
    <s v="Menominee"/>
    <n v="17.5"/>
  </r>
  <r>
    <x v="10"/>
    <x v="22"/>
    <s v="Muskegon"/>
    <n v="15"/>
  </r>
  <r>
    <x v="10"/>
    <x v="22"/>
    <s v="Negaunee"/>
    <n v="5"/>
  </r>
  <r>
    <x v="10"/>
    <x v="22"/>
    <s v="Owosso"/>
    <n v="5"/>
  </r>
  <r>
    <x v="10"/>
    <x v="22"/>
    <s v="Owosso"/>
    <n v="48"/>
  </r>
  <r>
    <x v="10"/>
    <x v="22"/>
    <s v="Port Huron"/>
    <n v="12"/>
  </r>
  <r>
    <x v="10"/>
    <x v="22"/>
    <s v="Sault Ste. Marie"/>
    <n v="8.5"/>
  </r>
  <r>
    <x v="10"/>
    <x v="22"/>
    <s v="South Haven"/>
    <n v="49"/>
  </r>
  <r>
    <x v="10"/>
    <x v="23"/>
    <s v="Duluth"/>
    <n v="73"/>
  </r>
  <r>
    <x v="10"/>
    <x v="23"/>
    <s v="Duluth"/>
    <n v="7"/>
  </r>
  <r>
    <x v="10"/>
    <x v="23"/>
    <s v="Minneapolis &amp; St. Paul"/>
    <n v="354.41"/>
  </r>
  <r>
    <x v="10"/>
    <x v="23"/>
    <s v="Minneapolis &amp; St. Paul"/>
    <n v="54.56"/>
  </r>
  <r>
    <x v="10"/>
    <x v="23"/>
    <s v="Minneapolis &amp; St. Paul"/>
    <n v="246"/>
  </r>
  <r>
    <x v="10"/>
    <x v="23"/>
    <s v="St. Cloud"/>
    <n v="8"/>
  </r>
  <r>
    <x v="10"/>
    <x v="23"/>
    <s v="Winona"/>
    <n v="5"/>
  </r>
  <r>
    <x v="10"/>
    <x v="24"/>
    <s v="Columbus"/>
    <n v="4.5"/>
  </r>
  <r>
    <x v="10"/>
    <x v="24"/>
    <s v="Greenville"/>
    <n v="4.8"/>
  </r>
  <r>
    <x v="10"/>
    <x v="24"/>
    <s v="Gulfport"/>
    <n v="23"/>
  </r>
  <r>
    <x v="10"/>
    <x v="24"/>
    <s v="Jackson"/>
    <n v="14"/>
  </r>
  <r>
    <x v="10"/>
    <x v="24"/>
    <s v="Meridian"/>
    <n v="9"/>
  </r>
  <r>
    <x v="10"/>
    <x v="24"/>
    <s v="Natchez"/>
    <n v="7"/>
  </r>
  <r>
    <x v="10"/>
    <x v="24"/>
    <s v="Scranton"/>
    <n v="9"/>
  </r>
  <r>
    <x v="10"/>
    <x v="24"/>
    <s v="Vicksburg"/>
    <n v="8"/>
  </r>
  <r>
    <x v="10"/>
    <x v="24"/>
    <s v="Yazoo City"/>
    <n v="3"/>
  </r>
  <r>
    <x v="10"/>
    <x v="25"/>
    <s v="Cape Girardeau"/>
    <n v="18"/>
  </r>
  <r>
    <x v="10"/>
    <x v="25"/>
    <s v="Carrollton"/>
    <n v="1.5"/>
  </r>
  <r>
    <x v="10"/>
    <x v="25"/>
    <s v="Clayton"/>
    <n v="32"/>
  </r>
  <r>
    <x v="10"/>
    <x v="25"/>
    <s v="Farmington"/>
    <n v="12.8"/>
  </r>
  <r>
    <x v="10"/>
    <x v="25"/>
    <s v="Hannibal"/>
    <n v="5"/>
  </r>
  <r>
    <x v="10"/>
    <x v="25"/>
    <s v="Kansas City"/>
    <n v="238"/>
  </r>
  <r>
    <x v="10"/>
    <x v="25"/>
    <s v="Kansas City"/>
    <n v="65"/>
  </r>
  <r>
    <x v="10"/>
    <x v="25"/>
    <s v="Kansas City"/>
    <n v="18"/>
  </r>
  <r>
    <x v="10"/>
    <x v="25"/>
    <s v="Kansas City"/>
    <n v="13"/>
  </r>
  <r>
    <x v="10"/>
    <x v="25"/>
    <s v="Kansas City"/>
    <n v="20"/>
  </r>
  <r>
    <x v="10"/>
    <x v="25"/>
    <s v="Maryville"/>
    <n v="52"/>
  </r>
  <r>
    <x v="10"/>
    <x v="25"/>
    <s v="Nevada"/>
    <n v="7"/>
  </r>
  <r>
    <x v="10"/>
    <x v="25"/>
    <s v="St. Joseph"/>
    <n v="45"/>
  </r>
  <r>
    <x v="10"/>
    <x v="25"/>
    <s v="Springfield"/>
    <n v="19.5"/>
  </r>
  <r>
    <x v="10"/>
    <x v="25"/>
    <s v="Webb City"/>
    <n v="65"/>
  </r>
  <r>
    <x v="10"/>
    <x v="26"/>
    <s v="Amador"/>
    <n v="19.5"/>
  </r>
  <r>
    <x v="10"/>
    <x v="26"/>
    <s v="Anaconda"/>
    <n v="5.34"/>
  </r>
  <r>
    <x v="10"/>
    <x v="26"/>
    <s v="Bozeman"/>
    <n v="3.5"/>
  </r>
  <r>
    <x v="10"/>
    <x v="26"/>
    <s v="Butte"/>
    <n v="25.5"/>
  </r>
  <r>
    <x v="10"/>
    <x v="26"/>
    <s v="Great Falls"/>
    <n v="12"/>
  </r>
  <r>
    <x v="10"/>
    <x v="26"/>
    <s v="Helena"/>
    <n v="18.2"/>
  </r>
  <r>
    <x v="10"/>
    <x v="49"/>
    <s v="St. John"/>
    <n v="4"/>
  </r>
  <r>
    <x v="10"/>
    <x v="27"/>
    <s v="Asheville"/>
    <n v="14.16"/>
  </r>
  <r>
    <x v="10"/>
    <x v="27"/>
    <s v="Asheville"/>
    <n v="13"/>
  </r>
  <r>
    <x v="10"/>
    <x v="27"/>
    <s v="Asheville"/>
    <n v="5.25"/>
  </r>
  <r>
    <x v="10"/>
    <x v="27"/>
    <s v="Charlotte"/>
    <n v="18"/>
  </r>
  <r>
    <x v="10"/>
    <x v="27"/>
    <s v="Durham"/>
    <n v="6.2"/>
  </r>
  <r>
    <x v="10"/>
    <x v="27"/>
    <s v="Greensboro"/>
    <n v="12"/>
  </r>
  <r>
    <x v="10"/>
    <x v="27"/>
    <s v="Hendersonville"/>
    <n v="7.5"/>
  </r>
  <r>
    <x v="10"/>
    <x v="27"/>
    <s v="Raleigh"/>
    <n v="6"/>
  </r>
  <r>
    <x v="10"/>
    <x v="27"/>
    <s v="Salisbury"/>
    <n v="4.5"/>
  </r>
  <r>
    <x v="10"/>
    <x v="27"/>
    <s v="Wilmington"/>
    <n v="16.7"/>
  </r>
  <r>
    <x v="10"/>
    <x v="27"/>
    <s v="Winston-Salem"/>
    <n v="10"/>
  </r>
  <r>
    <x v="10"/>
    <x v="56"/>
    <s v="Bismarck"/>
    <n v="1.6"/>
  </r>
  <r>
    <x v="10"/>
    <x v="56"/>
    <s v="Fargo"/>
    <n v="14"/>
  </r>
  <r>
    <x v="10"/>
    <x v="64"/>
    <s v="St. John's"/>
    <n v="7"/>
  </r>
  <r>
    <x v="10"/>
    <x v="28"/>
    <s v="Berlin"/>
    <n v="7.75"/>
  </r>
  <r>
    <x v="10"/>
    <x v="28"/>
    <s v="Charlestown"/>
    <n v="2"/>
  </r>
  <r>
    <x v="10"/>
    <x v="28"/>
    <s v="Chester"/>
    <n v="8"/>
  </r>
  <r>
    <x v="10"/>
    <x v="28"/>
    <s v="Claremont"/>
    <n v="7.6849999999999996"/>
  </r>
  <r>
    <x v="10"/>
    <x v="28"/>
    <s v="Concord"/>
    <n v="12.71"/>
  </r>
  <r>
    <x v="10"/>
    <x v="28"/>
    <s v="Concord"/>
    <n v="30.3"/>
  </r>
  <r>
    <x v="10"/>
    <x v="28"/>
    <s v="Dover"/>
    <n v="18.2"/>
  </r>
  <r>
    <x v="10"/>
    <x v="28"/>
    <s v="Exeter"/>
    <n v="21.6"/>
  </r>
  <r>
    <x v="10"/>
    <x v="28"/>
    <s v="Hudson"/>
    <n v="29.7"/>
  </r>
  <r>
    <x v="10"/>
    <x v="28"/>
    <s v="Keene"/>
    <n v="6.52"/>
  </r>
  <r>
    <x v="10"/>
    <x v="28"/>
    <s v="Laconia"/>
    <n v="8.8699999999999992"/>
  </r>
  <r>
    <x v="10"/>
    <x v="28"/>
    <s v="Manchester"/>
    <n v="37.200000000000003"/>
  </r>
  <r>
    <x v="10"/>
    <x v="28"/>
    <s v="Nashua"/>
    <n v="15.52"/>
  </r>
  <r>
    <x v="10"/>
    <x v="28"/>
    <s v="Plaistow"/>
    <n v="8.4700000000000006"/>
  </r>
  <r>
    <x v="10"/>
    <x v="28"/>
    <s v="Portsmouth"/>
    <n v="41.406999999999996"/>
  </r>
  <r>
    <x v="10"/>
    <x v="28"/>
    <s v="Portsmouth"/>
    <n v="19.25"/>
  </r>
  <r>
    <x v="10"/>
    <x v="28"/>
    <s v="Portsmouth"/>
    <n v="12.2"/>
  </r>
  <r>
    <x v="10"/>
    <x v="28"/>
    <s v="Seabrook"/>
    <n v="5.8"/>
  </r>
  <r>
    <x v="10"/>
    <x v="29"/>
    <s v="Anglesea"/>
    <n v="5.5"/>
  </r>
  <r>
    <x v="10"/>
    <x v="29"/>
    <s v="Asbury Park"/>
    <n v="30.77"/>
  </r>
  <r>
    <x v="10"/>
    <x v="29"/>
    <s v="Asbury Park"/>
    <n v="5.73"/>
  </r>
  <r>
    <x v="10"/>
    <x v="29"/>
    <s v="Asbury Park"/>
    <n v="2.09"/>
  </r>
  <r>
    <x v="10"/>
    <x v="29"/>
    <s v="Atlantic City"/>
    <n v="17"/>
  </r>
  <r>
    <x v="10"/>
    <x v="29"/>
    <s v="Atlantic City"/>
    <n v="28"/>
  </r>
  <r>
    <x v="10"/>
    <x v="29"/>
    <s v="Atlantic City"/>
    <n v="17.5"/>
  </r>
  <r>
    <x v="10"/>
    <x v="29"/>
    <s v="Atlantic City"/>
    <n v="17"/>
  </r>
  <r>
    <x v="10"/>
    <x v="29"/>
    <s v="Bridgeton"/>
    <n v="36"/>
  </r>
  <r>
    <x v="10"/>
    <x v="29"/>
    <s v="Bridgeton"/>
    <n v="5"/>
  </r>
  <r>
    <x v="10"/>
    <x v="29"/>
    <s v="Camden"/>
    <n v="31.17"/>
  </r>
  <r>
    <x v="10"/>
    <x v="29"/>
    <s v="Cape May"/>
    <n v="6.94"/>
  </r>
  <r>
    <x v="10"/>
    <x v="29"/>
    <s v="Camden"/>
    <n v="1.4"/>
  </r>
  <r>
    <x v="10"/>
    <x v="29"/>
    <s v="Hackensack"/>
    <n v="30.15"/>
  </r>
  <r>
    <x v="10"/>
    <x v="29"/>
    <s v="Hoboken"/>
    <n v="4"/>
  </r>
  <r>
    <x v="10"/>
    <x v="29"/>
    <s v="Keyport"/>
    <n v="25"/>
  </r>
  <r>
    <x v="10"/>
    <x v="29"/>
    <s v="Long Branch"/>
    <n v="3.67"/>
  </r>
  <r>
    <x v="10"/>
    <x v="29"/>
    <s v="Millville"/>
    <n v="12.54"/>
  </r>
  <r>
    <x v="10"/>
    <x v="29"/>
    <s v="Morristown"/>
    <n v="20"/>
  </r>
  <r>
    <x v="10"/>
    <x v="29"/>
    <s v="Mount Holly"/>
    <n v="14.8"/>
  </r>
  <r>
    <x v="10"/>
    <x v="29"/>
    <s v="Newark"/>
    <n v="240"/>
  </r>
  <r>
    <x v="10"/>
    <x v="29"/>
    <s v="Newark"/>
    <n v="83"/>
  </r>
  <r>
    <x v="10"/>
    <x v="29"/>
    <s v="Newark"/>
    <n v="10.119999999999999"/>
  </r>
  <r>
    <x v="10"/>
    <x v="29"/>
    <s v="Newark"/>
    <n v="41.47"/>
  </r>
  <r>
    <x v="10"/>
    <x v="29"/>
    <s v="Newark"/>
    <n v="12.066000000000001"/>
  </r>
  <r>
    <x v="10"/>
    <x v="29"/>
    <s v="Newark"/>
    <n v="10.78"/>
  </r>
  <r>
    <x v="10"/>
    <x v="29"/>
    <s v="Newark"/>
    <n v="2.6"/>
  </r>
  <r>
    <x v="10"/>
    <x v="29"/>
    <s v="Newark"/>
    <n v="18"/>
  </r>
  <r>
    <x v="10"/>
    <x v="29"/>
    <s v="Newark"/>
    <n v="157.13999999999999"/>
  </r>
  <r>
    <x v="10"/>
    <x v="29"/>
    <s v="Newark"/>
    <n v="11.94"/>
  </r>
  <r>
    <x v="10"/>
    <x v="29"/>
    <s v="Newark"/>
    <n v="15.1"/>
  </r>
  <r>
    <x v="10"/>
    <x v="29"/>
    <s v="Newark"/>
    <n v="65"/>
  </r>
  <r>
    <x v="10"/>
    <x v="29"/>
    <s v="Newark"/>
    <n v="70"/>
  </r>
  <r>
    <x v="10"/>
    <x v="29"/>
    <s v="Newark"/>
    <n v="8.5"/>
  </r>
  <r>
    <x v="10"/>
    <x v="29"/>
    <s v="Newark"/>
    <n v="53.56"/>
  </r>
  <r>
    <x v="10"/>
    <x v="29"/>
    <s v="Newark"/>
    <n v="30.11"/>
  </r>
  <r>
    <x v="10"/>
    <x v="29"/>
    <s v="Newark"/>
    <n v="24.78"/>
  </r>
  <r>
    <x v="10"/>
    <x v="29"/>
    <s v="Ocean City"/>
    <n v="7"/>
  </r>
  <r>
    <x v="10"/>
    <x v="29"/>
    <s v="Orange"/>
    <n v="1.5"/>
  </r>
  <r>
    <x v="10"/>
    <x v="29"/>
    <s v="Phillipsburg"/>
    <n v="5.6"/>
  </r>
  <r>
    <x v="10"/>
    <x v="29"/>
    <s v="Point Pleasant"/>
    <n v="3.125"/>
  </r>
  <r>
    <x v="10"/>
    <x v="29"/>
    <s v="Red Bank"/>
    <n v="10.199999999999999"/>
  </r>
  <r>
    <x v="10"/>
    <x v="29"/>
    <s v="Rutherford"/>
    <n v="17.11"/>
  </r>
  <r>
    <x v="10"/>
    <x v="29"/>
    <s v="Trenton"/>
    <n v="38"/>
  </r>
  <r>
    <x v="10"/>
    <x v="29"/>
    <s v="Trenton"/>
    <n v="11.42"/>
  </r>
  <r>
    <x v="10"/>
    <x v="29"/>
    <s v="Trenton"/>
    <n v="15"/>
  </r>
  <r>
    <x v="10"/>
    <x v="29"/>
    <s v="Trenton"/>
    <n v="26"/>
  </r>
  <r>
    <x v="10"/>
    <x v="29"/>
    <s v="Trenton"/>
    <n v="11.03"/>
  </r>
  <r>
    <x v="10"/>
    <x v="29"/>
    <s v="Trenton"/>
    <n v="5.99"/>
  </r>
  <r>
    <x v="10"/>
    <x v="29"/>
    <s v="Trenton"/>
    <n v="23"/>
  </r>
  <r>
    <x v="10"/>
    <x v="29"/>
    <s v="Trenton"/>
    <n v="40"/>
  </r>
  <r>
    <x v="10"/>
    <x v="29"/>
    <s v="Trenton"/>
    <n v="40"/>
  </r>
  <r>
    <x v="10"/>
    <x v="29"/>
    <s v="Washington"/>
    <n v="15.5"/>
  </r>
  <r>
    <x v="10"/>
    <x v="55"/>
    <s v="Albuquerque"/>
    <n v="5.5"/>
  </r>
  <r>
    <x v="10"/>
    <x v="55"/>
    <s v="Las Vegas"/>
    <n v="3"/>
  </r>
  <r>
    <x v="10"/>
    <x v="30"/>
    <s v="Halifax"/>
    <n v="13.15"/>
  </r>
  <r>
    <x v="10"/>
    <x v="30"/>
    <s v="Sydney"/>
    <n v="11.9"/>
  </r>
  <r>
    <x v="10"/>
    <x v="30"/>
    <s v="Halifax"/>
    <n v="19.03"/>
  </r>
  <r>
    <x v="10"/>
    <x v="30"/>
    <s v="Halifax"/>
    <n v="8.5"/>
  </r>
  <r>
    <x v="10"/>
    <x v="30"/>
    <s v="Yarmouth"/>
    <n v="2.06"/>
  </r>
  <r>
    <x v="10"/>
    <x v="31"/>
    <s v="Albany"/>
    <n v="67.31"/>
  </r>
  <r>
    <x v="10"/>
    <x v="31"/>
    <s v="Albany"/>
    <n v="2.58"/>
  </r>
  <r>
    <x v="10"/>
    <x v="31"/>
    <s v="Auburn"/>
    <n v="51.83"/>
  </r>
  <r>
    <x v="10"/>
    <x v="31"/>
    <s v="Auburn"/>
    <n v="11"/>
  </r>
  <r>
    <x v="10"/>
    <x v="31"/>
    <s v="Auburn"/>
    <n v="40"/>
  </r>
  <r>
    <x v="10"/>
    <x v="31"/>
    <s v="Babylon"/>
    <n v="1.53"/>
  </r>
  <r>
    <x v="10"/>
    <x v="31"/>
    <s v="Ballston Spa"/>
    <n v="16"/>
  </r>
  <r>
    <x v="10"/>
    <x v="31"/>
    <s v="Binghamton"/>
    <n v="46"/>
  </r>
  <r>
    <x v="10"/>
    <x v="31"/>
    <s v="Brooklyn"/>
    <n v="547.822"/>
  </r>
  <r>
    <x v="10"/>
    <x v="31"/>
    <s v="Brooklyn"/>
    <n v="1.1839999999999999"/>
  </r>
  <r>
    <x v="10"/>
    <x v="31"/>
    <s v="Brooklyn"/>
    <n v="211.53800000000001"/>
  </r>
  <r>
    <x v="10"/>
    <x v="31"/>
    <s v="Brooklyn"/>
    <n v="52.975000000000001"/>
  </r>
  <r>
    <x v="10"/>
    <x v="31"/>
    <s v="Brooklyn"/>
    <n v="135.78399999999999"/>
  </r>
  <r>
    <x v="10"/>
    <x v="31"/>
    <s v="Brooklyn"/>
    <n v="3.6"/>
  </r>
  <r>
    <x v="10"/>
    <x v="31"/>
    <s v="Brooklyn"/>
    <n v="14.417"/>
  </r>
  <r>
    <x v="10"/>
    <x v="31"/>
    <s v="Brooklyn"/>
    <n v="6.6269999999999998"/>
  </r>
  <r>
    <x v="10"/>
    <x v="31"/>
    <s v="Brooklyn"/>
    <n v="6.72"/>
  </r>
  <r>
    <x v="10"/>
    <x v="31"/>
    <s v="Brooklyn"/>
    <n v="1.4650000000000001"/>
  </r>
  <r>
    <x v="10"/>
    <x v="31"/>
    <s v="Brooklyn"/>
    <n v="13.75"/>
  </r>
  <r>
    <x v="10"/>
    <x v="31"/>
    <s v="Brooklyn"/>
    <n v="21.92"/>
  </r>
  <r>
    <x v="10"/>
    <x v="31"/>
    <s v="Brooklyn"/>
    <n v="2.5"/>
  </r>
  <r>
    <x v="10"/>
    <x v="31"/>
    <s v="Buffalo"/>
    <n v="355"/>
  </r>
  <r>
    <x v="10"/>
    <x v="31"/>
    <s v="Buffalo"/>
    <n v="19.850000000000001"/>
  </r>
  <r>
    <x v="10"/>
    <x v="31"/>
    <s v="Buffalo"/>
    <n v="13.59"/>
  </r>
  <r>
    <x v="10"/>
    <x v="31"/>
    <s v="Canandaigua"/>
    <n v="43.86"/>
  </r>
  <r>
    <x v="10"/>
    <x v="31"/>
    <s v="Canandaigua"/>
    <n v="3"/>
  </r>
  <r>
    <x v="10"/>
    <x v="31"/>
    <s v="Catskill"/>
    <n v="5.5"/>
  </r>
  <r>
    <x v="10"/>
    <x v="31"/>
    <s v="City Island"/>
    <n v="1.5"/>
  </r>
  <r>
    <x v="10"/>
    <x v="31"/>
    <s v="City Island"/>
    <n v="2"/>
  </r>
  <r>
    <x v="10"/>
    <x v="31"/>
    <s v="Cohoes"/>
    <n v="6.73"/>
  </r>
  <r>
    <x v="10"/>
    <x v="31"/>
    <s v="Corning"/>
    <n v="5.7"/>
  </r>
  <r>
    <x v="10"/>
    <x v="31"/>
    <s v="Cortland"/>
    <n v="15.92"/>
  </r>
  <r>
    <x v="10"/>
    <x v="31"/>
    <s v="Dunkirk"/>
    <n v="7"/>
  </r>
  <r>
    <x v="10"/>
    <x v="31"/>
    <s v="Dunkirk"/>
    <n v="3.3"/>
  </r>
  <r>
    <x v="10"/>
    <x v="31"/>
    <s v="Elmira"/>
    <n v="14.2"/>
  </r>
  <r>
    <x v="10"/>
    <x v="31"/>
    <s v="Elmira"/>
    <n v="8.0679999999999996"/>
  </r>
  <r>
    <x v="10"/>
    <x v="31"/>
    <s v="Elmira"/>
    <n v="16.41"/>
  </r>
  <r>
    <x v="10"/>
    <x v="31"/>
    <s v="Fishkill"/>
    <n v="4.37"/>
  </r>
  <r>
    <x v="10"/>
    <x v="31"/>
    <s v="Fishkill"/>
    <n v="7.23"/>
  </r>
  <r>
    <x v="10"/>
    <x v="31"/>
    <s v="Fredonia"/>
    <n v="6.99"/>
  </r>
  <r>
    <x v="10"/>
    <x v="31"/>
    <s v="Fulton"/>
    <n v="1.04"/>
  </r>
  <r>
    <x v="10"/>
    <x v="31"/>
    <s v="Fulton"/>
    <n v="10"/>
  </r>
  <r>
    <x v="10"/>
    <x v="31"/>
    <s v="Geneva"/>
    <n v="17.75"/>
  </r>
  <r>
    <x v="10"/>
    <x v="31"/>
    <s v="Glen Cove"/>
    <n v="3.45"/>
  </r>
  <r>
    <x v="10"/>
    <x v="31"/>
    <s v="Glen Falls"/>
    <n v="127.05"/>
  </r>
  <r>
    <x v="10"/>
    <x v="31"/>
    <s v="Gloversville"/>
    <n v="118"/>
  </r>
  <r>
    <x v="10"/>
    <x v="31"/>
    <s v="Gloversville"/>
    <n v="4.6500000000000004"/>
  </r>
  <r>
    <x v="10"/>
    <x v="31"/>
    <s v="Hamburg"/>
    <n v="13.33"/>
  </r>
  <r>
    <x v="10"/>
    <x v="31"/>
    <s v="Honeoye Falls"/>
    <n v="5.26"/>
  </r>
  <r>
    <x v="10"/>
    <x v="31"/>
    <s v="Hoosick Falls"/>
    <n v="16.5"/>
  </r>
  <r>
    <x v="10"/>
    <x v="31"/>
    <s v="Hornell"/>
    <n v="4.33"/>
  </r>
  <r>
    <x v="10"/>
    <x v="31"/>
    <s v="Hornell"/>
    <n v="5.0599999999999996"/>
  </r>
  <r>
    <x v="10"/>
    <x v="31"/>
    <s v="Hudson"/>
    <n v="45.54"/>
  </r>
  <r>
    <x v="10"/>
    <x v="31"/>
    <s v="Huntington"/>
    <n v="3.04"/>
  </r>
  <r>
    <x v="10"/>
    <x v="31"/>
    <s v="Ithaca"/>
    <n v="10.5"/>
  </r>
  <r>
    <x v="10"/>
    <x v="31"/>
    <s v="Ithaca"/>
    <n v="9"/>
  </r>
  <r>
    <x v="10"/>
    <x v="31"/>
    <s v="Jamaica"/>
    <n v="26.74"/>
  </r>
  <r>
    <x v="10"/>
    <x v="31"/>
    <s v="Jamestown"/>
    <n v="24.49"/>
  </r>
  <r>
    <x v="10"/>
    <x v="31"/>
    <s v="Jamestown"/>
    <n v="33.39"/>
  </r>
  <r>
    <x v="10"/>
    <x v="31"/>
    <s v="Jamestown"/>
    <n v="22"/>
  </r>
  <r>
    <x v="10"/>
    <x v="31"/>
    <s v="Keesville"/>
    <n v="5.64"/>
  </r>
  <r>
    <x v="10"/>
    <x v="31"/>
    <s v="Kingston"/>
    <n v="9.1999999999999993"/>
  </r>
  <r>
    <x v="10"/>
    <x v="31"/>
    <s v="Lewiston"/>
    <n v="8.6999999999999993"/>
  </r>
  <r>
    <x v="10"/>
    <x v="31"/>
    <s v="Liberty"/>
    <n v="16.5"/>
  </r>
  <r>
    <x v="10"/>
    <x v="31"/>
    <s v="Long Beach"/>
    <n v="1.5"/>
  </r>
  <r>
    <x v="10"/>
    <x v="31"/>
    <s v="Long Island City"/>
    <n v="74.47"/>
  </r>
  <r>
    <x v="10"/>
    <x v="31"/>
    <s v="Malone"/>
    <n v="20"/>
  </r>
  <r>
    <x v="10"/>
    <x v="31"/>
    <s v="Middletown"/>
    <n v="12.84"/>
  </r>
  <r>
    <x v="10"/>
    <x v="31"/>
    <s v="Newark"/>
    <n v="9.15"/>
  </r>
  <r>
    <x v="10"/>
    <x v="31"/>
    <s v="Newburgh"/>
    <n v="18.95"/>
  </r>
  <r>
    <x v="10"/>
    <x v="31"/>
    <s v="New Paltz"/>
    <n v="9.27"/>
  </r>
  <r>
    <x v="10"/>
    <x v="31"/>
    <s v="New York"/>
    <n v="492.53"/>
  </r>
  <r>
    <x v="10"/>
    <x v="31"/>
    <s v="New York"/>
    <n v="54.82"/>
  </r>
  <r>
    <x v="10"/>
    <x v="31"/>
    <s v="New York"/>
    <n v="9.1449999999999996"/>
  </r>
  <r>
    <x v="10"/>
    <x v="31"/>
    <s v="New York"/>
    <n v="20"/>
  </r>
  <r>
    <x v="10"/>
    <x v="31"/>
    <s v="New York"/>
    <n v="27.32"/>
  </r>
  <r>
    <x v="10"/>
    <x v="31"/>
    <s v="New York"/>
    <n v="5"/>
  </r>
  <r>
    <x v="10"/>
    <x v="31"/>
    <s v="New York"/>
    <n v="20"/>
  </r>
  <r>
    <x v="10"/>
    <x v="31"/>
    <s v="New York"/>
    <n v="6.96"/>
  </r>
  <r>
    <x v="10"/>
    <x v="31"/>
    <s v="New York"/>
    <n v="1.05"/>
  </r>
  <r>
    <x v="10"/>
    <x v="31"/>
    <s v="New York"/>
    <n v="8"/>
  </r>
  <r>
    <x v="10"/>
    <x v="31"/>
    <s v="New York"/>
    <n v="20.37"/>
  </r>
  <r>
    <x v="10"/>
    <x v="31"/>
    <s v="New York"/>
    <n v="0.95199999999999996"/>
  </r>
  <r>
    <x v="10"/>
    <x v="31"/>
    <s v="New York"/>
    <n v="5.0289999999999999"/>
  </r>
  <r>
    <x v="10"/>
    <x v="31"/>
    <s v="New York"/>
    <n v="5.71"/>
  </r>
  <r>
    <x v="10"/>
    <x v="31"/>
    <s v="New York"/>
    <n v="2.86"/>
  </r>
  <r>
    <x v="10"/>
    <x v="31"/>
    <s v="New York"/>
    <n v="34.087000000000003"/>
  </r>
  <r>
    <x v="10"/>
    <x v="31"/>
    <s v="New York"/>
    <n v="1.67"/>
  </r>
  <r>
    <x v="10"/>
    <x v="31"/>
    <s v="New York"/>
    <n v="11.7"/>
  </r>
  <r>
    <x v="10"/>
    <x v="31"/>
    <s v="New York"/>
    <n v="6.4"/>
  </r>
  <r>
    <x v="10"/>
    <x v="31"/>
    <s v="New York"/>
    <n v="81.81"/>
  </r>
  <r>
    <x v="10"/>
    <x v="31"/>
    <s v="New York"/>
    <n v="12.77"/>
  </r>
  <r>
    <x v="10"/>
    <x v="31"/>
    <s v="New York"/>
    <n v="7"/>
  </r>
  <r>
    <x v="10"/>
    <x v="31"/>
    <s v="New York"/>
    <n v="37.85"/>
  </r>
  <r>
    <x v="10"/>
    <x v="31"/>
    <s v="New York"/>
    <n v="118.05"/>
  </r>
  <r>
    <x v="10"/>
    <x v="31"/>
    <s v="New York"/>
    <n v="23.8"/>
  </r>
  <r>
    <x v="10"/>
    <x v="31"/>
    <s v="Niagara Falls"/>
    <n v="14.7"/>
  </r>
  <r>
    <x v="10"/>
    <x v="31"/>
    <s v="Niagara Falls"/>
    <n v="3.21"/>
  </r>
  <r>
    <x v="10"/>
    <x v="31"/>
    <s v="Northport"/>
    <n v="2.74"/>
  </r>
  <r>
    <x v="10"/>
    <x v="31"/>
    <s v="Ogdensburg"/>
    <n v="4"/>
  </r>
  <r>
    <x v="10"/>
    <x v="31"/>
    <s v="Olean"/>
    <n v="62.3"/>
  </r>
  <r>
    <x v="10"/>
    <x v="31"/>
    <s v="Oneida"/>
    <n v="8.84"/>
  </r>
  <r>
    <x v="10"/>
    <x v="31"/>
    <s v="Oneonta"/>
    <n v="63.62"/>
  </r>
  <r>
    <x v="10"/>
    <x v="31"/>
    <s v="Ossining"/>
    <n v="3"/>
  </r>
  <r>
    <x v="10"/>
    <x v="31"/>
    <s v="Ossining"/>
    <n v="9"/>
  </r>
  <r>
    <x v="10"/>
    <x v="31"/>
    <s v="Oswego"/>
    <n v="4"/>
  </r>
  <r>
    <x v="10"/>
    <x v="31"/>
    <s v="Peekskill"/>
    <n v="10.36"/>
  </r>
  <r>
    <x v="10"/>
    <x v="31"/>
    <s v="Peekskill"/>
    <n v="4"/>
  </r>
  <r>
    <x v="10"/>
    <x v="31"/>
    <s v="Penn Yan"/>
    <n v="9.25"/>
  </r>
  <r>
    <x v="10"/>
    <x v="31"/>
    <s v="Plattsburgh"/>
    <n v="6.5"/>
  </r>
  <r>
    <x v="10"/>
    <x v="31"/>
    <s v="Port Chester"/>
    <n v="16.7"/>
  </r>
  <r>
    <x v="10"/>
    <x v="31"/>
    <s v="Port Jervis"/>
    <n v="4.4000000000000004"/>
  </r>
  <r>
    <x v="10"/>
    <x v="31"/>
    <s v="Poughkeepsie"/>
    <n v="17.329999999999998"/>
  </r>
  <r>
    <x v="10"/>
    <x v="31"/>
    <s v="Rochester"/>
    <n v="92.63"/>
  </r>
  <r>
    <x v="10"/>
    <x v="31"/>
    <s v="Rochester"/>
    <n v="4.6100000000000003"/>
  </r>
  <r>
    <x v="10"/>
    <x v="31"/>
    <s v="Rochester"/>
    <n v="39"/>
  </r>
  <r>
    <x v="10"/>
    <x v="31"/>
    <s v="Rochester"/>
    <n v="19.690000000000001"/>
  </r>
  <r>
    <x v="10"/>
    <x v="31"/>
    <s v="Rochester"/>
    <n v="7.75"/>
  </r>
  <r>
    <x v="10"/>
    <x v="31"/>
    <s v="Rochester"/>
    <n v="160"/>
  </r>
  <r>
    <x v="10"/>
    <x v="31"/>
    <s v="Rockaway"/>
    <n v="3.87"/>
  </r>
  <r>
    <x v="10"/>
    <x v="31"/>
    <s v="Rome"/>
    <n v="6.86"/>
  </r>
  <r>
    <x v="10"/>
    <x v="31"/>
    <s v="Saratoga Springs"/>
    <n v="1.66"/>
  </r>
  <r>
    <x v="10"/>
    <x v="31"/>
    <s v="Schenectady"/>
    <n v="109.9"/>
  </r>
  <r>
    <x v="10"/>
    <x v="31"/>
    <s v="Sea Cliff"/>
    <n v="0.18"/>
  </r>
  <r>
    <x v="10"/>
    <x v="31"/>
    <s v="Sea Cliff"/>
    <n v="1.6"/>
  </r>
  <r>
    <x v="10"/>
    <x v="31"/>
    <s v="South Otselic"/>
    <n v="12"/>
  </r>
  <r>
    <x v="10"/>
    <x v="31"/>
    <s v="Staten Island"/>
    <n v="31.02"/>
  </r>
  <r>
    <x v="10"/>
    <x v="31"/>
    <s v="Staten Island"/>
    <n v="27.69"/>
  </r>
  <r>
    <x v="10"/>
    <x v="31"/>
    <s v="Staten Island"/>
    <n v="4"/>
  </r>
  <r>
    <x v="10"/>
    <x v="31"/>
    <s v="Syracuse"/>
    <n v="78.45"/>
  </r>
  <r>
    <x v="10"/>
    <x v="31"/>
    <s v="Syracuse"/>
    <n v="8.5500000000000007"/>
  </r>
  <r>
    <x v="10"/>
    <x v="31"/>
    <s v="Syracuse"/>
    <n v="18.079999999999998"/>
  </r>
  <r>
    <x v="10"/>
    <x v="31"/>
    <s v="Syracuse"/>
    <n v="22.91"/>
  </r>
  <r>
    <x v="10"/>
    <x v="31"/>
    <s v="Syracuse"/>
    <n v="21"/>
  </r>
  <r>
    <x v="10"/>
    <x v="31"/>
    <s v="Troy"/>
    <n v="10"/>
  </r>
  <r>
    <x v="10"/>
    <x v="31"/>
    <s v="Utica"/>
    <n v="94.95"/>
  </r>
  <r>
    <x v="10"/>
    <x v="31"/>
    <s v="Watertown"/>
    <n v="10.47"/>
  </r>
  <r>
    <x v="10"/>
    <x v="31"/>
    <s v="Watertown"/>
    <n v="7.69"/>
  </r>
  <r>
    <x v="10"/>
    <x v="31"/>
    <s v="Waverly"/>
    <n v="9.2799999999999994"/>
  </r>
  <r>
    <x v="10"/>
    <x v="31"/>
    <s v="Waverly"/>
    <n v="16"/>
  </r>
  <r>
    <x v="10"/>
    <x v="31"/>
    <s v="White Plains"/>
    <n v="22.69"/>
  </r>
  <r>
    <x v="10"/>
    <x v="31"/>
    <s v="Whitehall"/>
    <n v="22"/>
  </r>
  <r>
    <x v="10"/>
    <x v="31"/>
    <s v="Williamsville"/>
    <n v="4"/>
  </r>
  <r>
    <x v="10"/>
    <x v="31"/>
    <s v="Yonkers"/>
    <n v="34.46"/>
  </r>
  <r>
    <x v="10"/>
    <x v="62"/>
    <s v="New York"/>
    <n v="17.57"/>
  </r>
  <r>
    <x v="10"/>
    <x v="32"/>
    <s v="Fremont"/>
    <n v="6.5"/>
  </r>
  <r>
    <x v="10"/>
    <x v="32"/>
    <s v="Lincoln"/>
    <n v="55"/>
  </r>
  <r>
    <x v="10"/>
    <x v="32"/>
    <s v="Lincoln"/>
    <n v="55.75"/>
  </r>
  <r>
    <x v="10"/>
    <x v="32"/>
    <s v="Lincoln"/>
    <n v="3.25"/>
  </r>
  <r>
    <x v="10"/>
    <x v="32"/>
    <s v="Lincoln"/>
    <n v="2"/>
  </r>
  <r>
    <x v="10"/>
    <x v="32"/>
    <s v="Nebraska City"/>
    <n v="4"/>
  </r>
  <r>
    <x v="10"/>
    <x v="32"/>
    <s v="Omaha"/>
    <n v="101"/>
  </r>
  <r>
    <x v="10"/>
    <x v="32"/>
    <s v="Omaha"/>
    <n v="7.3"/>
  </r>
  <r>
    <x v="10"/>
    <x v="32"/>
    <s v="South Sioux City"/>
    <n v="16"/>
  </r>
  <r>
    <x v="10"/>
    <x v="61"/>
    <s v="Reno"/>
    <n v="4.5"/>
  </r>
  <r>
    <x v="10"/>
    <x v="33"/>
    <s v="Akron"/>
    <n v="204.1"/>
  </r>
  <r>
    <x v="10"/>
    <x v="33"/>
    <s v="Alliance"/>
    <n v="35"/>
  </r>
  <r>
    <x v="10"/>
    <x v="33"/>
    <s v="Ashtabula"/>
    <n v="6"/>
  </r>
  <r>
    <x v="10"/>
    <x v="33"/>
    <s v="Bowling Green"/>
    <n v="20"/>
  </r>
  <r>
    <x v="10"/>
    <x v="33"/>
    <s v="Bucyrus"/>
    <n v="20"/>
  </r>
  <r>
    <x v="10"/>
    <x v="33"/>
    <s v="Ashtabula"/>
    <n v="26"/>
  </r>
  <r>
    <x v="10"/>
    <x v="33"/>
    <s v="Cambridge"/>
    <n v="11"/>
  </r>
  <r>
    <x v="10"/>
    <x v="33"/>
    <s v="Chicago"/>
    <n v="25"/>
  </r>
  <r>
    <x v="10"/>
    <x v="33"/>
    <s v="Chillicothe"/>
    <n v="5"/>
  </r>
  <r>
    <x v="10"/>
    <x v="33"/>
    <s v="Cincinnati"/>
    <n v="57.55"/>
  </r>
  <r>
    <x v="10"/>
    <x v="33"/>
    <s v="Cincinnati"/>
    <n v="36"/>
  </r>
  <r>
    <x v="10"/>
    <x v="33"/>
    <s v="Cincinnati"/>
    <n v="218"/>
  </r>
  <r>
    <x v="10"/>
    <x v="33"/>
    <s v="Cincinnati"/>
    <n v="57"/>
  </r>
  <r>
    <x v="10"/>
    <x v="33"/>
    <s v="Cincinnati"/>
    <n v="101.24"/>
  </r>
  <r>
    <x v="10"/>
    <x v="33"/>
    <s v="Cincinnati"/>
    <n v="38"/>
  </r>
  <r>
    <x v="10"/>
    <x v="33"/>
    <s v="Cincinnati"/>
    <n v="54"/>
  </r>
  <r>
    <x v="10"/>
    <x v="33"/>
    <s v="Cincinnati"/>
    <n v="0.15"/>
  </r>
  <r>
    <x v="10"/>
    <x v="33"/>
    <s v="Cincinnati"/>
    <n v="2"/>
  </r>
  <r>
    <x v="10"/>
    <x v="33"/>
    <s v="Cincinnati"/>
    <n v="37"/>
  </r>
  <r>
    <x v="10"/>
    <x v="33"/>
    <s v="Cincinnati"/>
    <n v="305.81"/>
  </r>
  <r>
    <x v="10"/>
    <x v="33"/>
    <s v="Cincinnati"/>
    <n v="96.48"/>
  </r>
  <r>
    <x v="10"/>
    <x v="33"/>
    <s v="Cincinnati"/>
    <n v="42.5"/>
  </r>
  <r>
    <x v="10"/>
    <x v="33"/>
    <s v="Cincinnati"/>
    <n v="83.82"/>
  </r>
  <r>
    <x v="10"/>
    <x v="33"/>
    <s v="Cleveland"/>
    <n v="242"/>
  </r>
  <r>
    <x v="10"/>
    <x v="33"/>
    <s v="Cleveland"/>
    <n v="13.5"/>
  </r>
  <r>
    <x v="10"/>
    <x v="33"/>
    <s v="Cleveland"/>
    <n v="45.43"/>
  </r>
  <r>
    <x v="10"/>
    <x v="33"/>
    <s v="Cleveland"/>
    <n v="30"/>
  </r>
  <r>
    <x v="10"/>
    <x v="33"/>
    <s v="Cleveland"/>
    <n v="95"/>
  </r>
  <r>
    <x v="10"/>
    <x v="33"/>
    <s v="Cleveland"/>
    <n v="160"/>
  </r>
  <r>
    <x v="10"/>
    <x v="33"/>
    <s v="Cleveland"/>
    <n v="164"/>
  </r>
  <r>
    <x v="10"/>
    <x v="33"/>
    <s v="Columbus"/>
    <n v="107.4"/>
  </r>
  <r>
    <x v="10"/>
    <x v="33"/>
    <s v="Columbus"/>
    <n v="16"/>
  </r>
  <r>
    <x v="10"/>
    <x v="33"/>
    <s v="Columbus"/>
    <n v="10"/>
  </r>
  <r>
    <x v="10"/>
    <x v="33"/>
    <s v="Columbus"/>
    <n v="5"/>
  </r>
  <r>
    <x v="10"/>
    <x v="33"/>
    <s v="Columbus"/>
    <n v="61"/>
  </r>
  <r>
    <x v="10"/>
    <x v="33"/>
    <s v="Columbus"/>
    <n v="40"/>
  </r>
  <r>
    <x v="10"/>
    <x v="33"/>
    <s v="Columbus"/>
    <n v="6.1"/>
  </r>
  <r>
    <x v="10"/>
    <x v="33"/>
    <s v="Columbus"/>
    <n v="78"/>
  </r>
  <r>
    <x v="10"/>
    <x v="33"/>
    <s v="Dayton"/>
    <n v="30"/>
  </r>
  <r>
    <x v="10"/>
    <x v="33"/>
    <s v="Dayton"/>
    <n v="8"/>
  </r>
  <r>
    <x v="10"/>
    <x v="33"/>
    <s v="Dayton"/>
    <n v="31.1"/>
  </r>
  <r>
    <x v="10"/>
    <x v="33"/>
    <s v="Dayton"/>
    <n v="99"/>
  </r>
  <r>
    <x v="10"/>
    <x v="33"/>
    <s v="Dayton"/>
    <n v="36"/>
  </r>
  <r>
    <x v="10"/>
    <x v="33"/>
    <s v="Dayton"/>
    <n v="34"/>
  </r>
  <r>
    <x v="10"/>
    <x v="33"/>
    <s v="Dayton"/>
    <n v="55"/>
  </r>
  <r>
    <x v="10"/>
    <x v="33"/>
    <s v="Defiance"/>
    <n v="4.5"/>
  </r>
  <r>
    <x v="10"/>
    <x v="33"/>
    <s v="Dennison"/>
    <n v="2"/>
  </r>
  <r>
    <x v="10"/>
    <x v="33"/>
    <s v="East Liverpool"/>
    <n v="32"/>
  </r>
  <r>
    <x v="10"/>
    <x v="33"/>
    <s v="East Liverpool"/>
    <n v="3"/>
  </r>
  <r>
    <x v="10"/>
    <x v="33"/>
    <s v="Felicity"/>
    <n v="9"/>
  </r>
  <r>
    <x v="10"/>
    <x v="33"/>
    <s v="Findlay"/>
    <n v="50"/>
  </r>
  <r>
    <x v="10"/>
    <x v="33"/>
    <s v="Fremont"/>
    <n v="2.25"/>
  </r>
  <r>
    <x v="10"/>
    <x v="33"/>
    <s v="Galion"/>
    <n v="30"/>
  </r>
  <r>
    <x v="10"/>
    <x v="33"/>
    <s v="Hamilton"/>
    <n v="83.93"/>
  </r>
  <r>
    <x v="10"/>
    <x v="33"/>
    <s v="Lancaster"/>
    <n v="10.5"/>
  </r>
  <r>
    <x v="10"/>
    <x v="33"/>
    <s v="Lebanon"/>
    <n v="11"/>
  </r>
  <r>
    <x v="10"/>
    <x v="33"/>
    <s v="Lima"/>
    <n v="101"/>
  </r>
  <r>
    <x v="10"/>
    <x v="33"/>
    <s v="Lima"/>
    <n v="12"/>
  </r>
  <r>
    <x v="10"/>
    <x v="33"/>
    <s v="Lima"/>
    <n v="112"/>
  </r>
  <r>
    <x v="10"/>
    <x v="33"/>
    <s v="Magnetic Springs"/>
    <n v="18"/>
  </r>
  <r>
    <x v="10"/>
    <x v="33"/>
    <s v="Lorain"/>
    <n v="23.8"/>
  </r>
  <r>
    <x v="10"/>
    <x v="33"/>
    <s v="Mansfield"/>
    <n v="21"/>
  </r>
  <r>
    <x v="10"/>
    <x v="33"/>
    <s v="Mansfield"/>
    <n v="17.5"/>
  </r>
  <r>
    <x v="10"/>
    <x v="33"/>
    <s v="Marion"/>
    <n v="4.8"/>
  </r>
  <r>
    <x v="10"/>
    <x v="33"/>
    <s v="Mount Vernon"/>
    <n v="5"/>
  </r>
  <r>
    <x v="10"/>
    <x v="33"/>
    <s v="Norwalk"/>
    <n v="33"/>
  </r>
  <r>
    <x v="10"/>
    <x v="33"/>
    <s v="Piqua"/>
    <n v="16"/>
  </r>
  <r>
    <x v="10"/>
    <x v="33"/>
    <s v="Pomeroy"/>
    <n v="14.5"/>
  </r>
  <r>
    <x v="10"/>
    <x v="33"/>
    <s v="Portsmouth"/>
    <n v="8"/>
  </r>
  <r>
    <x v="10"/>
    <x v="33"/>
    <s v="Put-In-Bay"/>
    <n v="1.5"/>
  </r>
  <r>
    <x v="10"/>
    <x v="33"/>
    <s v="Salem"/>
    <n v="3.5"/>
  </r>
  <r>
    <x v="10"/>
    <x v="33"/>
    <s v="Sandusky"/>
    <n v="23"/>
  </r>
  <r>
    <x v="10"/>
    <x v="33"/>
    <s v="Springfield"/>
    <n v="29"/>
  </r>
  <r>
    <x v="10"/>
    <x v="33"/>
    <s v="Springfield"/>
    <n v="30"/>
  </r>
  <r>
    <x v="10"/>
    <x v="33"/>
    <s v="Springfield"/>
    <n v="40"/>
  </r>
  <r>
    <x v="10"/>
    <x v="33"/>
    <s v="Steubenville"/>
    <n v="17.440000000000001"/>
  </r>
  <r>
    <x v="10"/>
    <x v="33"/>
    <s v="Steubenville"/>
    <n v="19"/>
  </r>
  <r>
    <x v="10"/>
    <x v="33"/>
    <s v="Steubenville"/>
    <n v="3"/>
  </r>
  <r>
    <x v="10"/>
    <x v="33"/>
    <s v="Steubenville"/>
    <n v="8"/>
  </r>
  <r>
    <x v="10"/>
    <x v="33"/>
    <s v="Tiffin"/>
    <n v="15"/>
  </r>
  <r>
    <x v="10"/>
    <x v="33"/>
    <s v="Tiffin"/>
    <n v="7.3"/>
  </r>
  <r>
    <x v="10"/>
    <x v="33"/>
    <s v="Toledo"/>
    <n v="112.64"/>
  </r>
  <r>
    <x v="10"/>
    <x v="33"/>
    <s v="Toledo"/>
    <n v="14.5"/>
  </r>
  <r>
    <x v="10"/>
    <x v="33"/>
    <s v="Toledo"/>
    <n v="10"/>
  </r>
  <r>
    <x v="10"/>
    <x v="33"/>
    <s v="Toledo"/>
    <n v="20.2"/>
  </r>
  <r>
    <x v="10"/>
    <x v="33"/>
    <s v="Toledo"/>
    <n v="22.5"/>
  </r>
  <r>
    <x v="10"/>
    <x v="33"/>
    <s v="Toledo"/>
    <n v="81.09"/>
  </r>
  <r>
    <x v="10"/>
    <x v="33"/>
    <s v="Toledo"/>
    <n v="60"/>
  </r>
  <r>
    <x v="10"/>
    <x v="33"/>
    <s v="Toledo"/>
    <n v="54"/>
  </r>
  <r>
    <x v="10"/>
    <x v="33"/>
    <s v="Toledo"/>
    <n v="51"/>
  </r>
  <r>
    <x v="10"/>
    <x v="33"/>
    <s v="Toledo"/>
    <n v="56"/>
  </r>
  <r>
    <x v="10"/>
    <x v="33"/>
    <s v="Wellston"/>
    <n v="13"/>
  </r>
  <r>
    <x v="10"/>
    <x v="33"/>
    <s v="Xenia"/>
    <n v="20"/>
  </r>
  <r>
    <x v="10"/>
    <x v="33"/>
    <s v="Youngstown"/>
    <n v="92"/>
  </r>
  <r>
    <x v="10"/>
    <x v="33"/>
    <s v="Youngstown"/>
    <n v="40.049999999999997"/>
  </r>
  <r>
    <x v="10"/>
    <x v="33"/>
    <s v="Youngstown"/>
    <n v="15"/>
  </r>
  <r>
    <x v="10"/>
    <x v="33"/>
    <s v="Youngstown"/>
    <n v="7"/>
  </r>
  <r>
    <x v="10"/>
    <x v="33"/>
    <s v="Zanesville"/>
    <n v="15"/>
  </r>
  <r>
    <x v="10"/>
    <x v="33"/>
    <s v="Youngstown"/>
    <n v="25"/>
  </r>
  <r>
    <x v="10"/>
    <x v="33"/>
    <s v="Youngstown"/>
    <n v="34"/>
  </r>
  <r>
    <x v="10"/>
    <x v="54"/>
    <s v="South McAlester"/>
    <n v="21.5"/>
  </r>
  <r>
    <x v="10"/>
    <x v="54"/>
    <s v="Muskogee"/>
    <n v="12"/>
  </r>
  <r>
    <x v="10"/>
    <x v="54"/>
    <s v="Guthrie"/>
    <n v="6.5"/>
  </r>
  <r>
    <x v="10"/>
    <x v="54"/>
    <s v="Lexington"/>
    <n v="90"/>
  </r>
  <r>
    <x v="10"/>
    <x v="54"/>
    <s v="Oklahoma City"/>
    <n v="21.73"/>
  </r>
  <r>
    <x v="10"/>
    <x v="54"/>
    <s v="Oklahoma City"/>
    <n v="60"/>
  </r>
  <r>
    <x v="10"/>
    <x v="54"/>
    <s v="Shawnee"/>
    <n v="12.5"/>
  </r>
  <r>
    <x v="10"/>
    <x v="54"/>
    <s v="Tulsa"/>
    <n v="4"/>
  </r>
  <r>
    <x v="10"/>
    <x v="34"/>
    <s v="Aurora"/>
    <n v="14.4"/>
  </r>
  <r>
    <x v="10"/>
    <x v="34"/>
    <s v="Berlin"/>
    <n v="3.2"/>
  </r>
  <r>
    <x v="10"/>
    <x v="34"/>
    <s v="Brantford"/>
    <n v="26"/>
  </r>
  <r>
    <x v="10"/>
    <x v="34"/>
    <s v="Brantford"/>
    <n v="8"/>
  </r>
  <r>
    <x v="10"/>
    <x v="34"/>
    <s v="Cornwall"/>
    <n v="6"/>
  </r>
  <r>
    <x v="10"/>
    <x v="34"/>
    <s v="Galt"/>
    <n v="21"/>
  </r>
  <r>
    <x v="10"/>
    <x v="34"/>
    <s v="Guelph"/>
    <n v="8.5"/>
  </r>
  <r>
    <x v="10"/>
    <x v="34"/>
    <s v="Hamilton"/>
    <n v="52"/>
  </r>
  <r>
    <x v="10"/>
    <x v="34"/>
    <s v="Hamilton"/>
    <n v="27.5"/>
  </r>
  <r>
    <x v="10"/>
    <x v="34"/>
    <s v="Hamilton"/>
    <n v="57"/>
  </r>
  <r>
    <x v="10"/>
    <x v="34"/>
    <s v="Hamilton"/>
    <n v="22"/>
  </r>
  <r>
    <x v="10"/>
    <x v="34"/>
    <s v="Kingston"/>
    <n v="12"/>
  </r>
  <r>
    <x v="10"/>
    <x v="34"/>
    <s v="London"/>
    <n v="33.25"/>
  </r>
  <r>
    <x v="10"/>
    <x v="34"/>
    <s v="London"/>
    <n v="18"/>
  </r>
  <r>
    <x v="10"/>
    <x v="34"/>
    <s v="Oshawa"/>
    <n v="8.02"/>
  </r>
  <r>
    <x v="10"/>
    <x v="34"/>
    <s v="Ottawa"/>
    <n v="42"/>
  </r>
  <r>
    <x v="10"/>
    <x v="34"/>
    <s v="Peterborough"/>
    <n v="6"/>
  </r>
  <r>
    <x v="10"/>
    <x v="34"/>
    <s v="Port Arthur"/>
    <n v="9.5"/>
  </r>
  <r>
    <x v="10"/>
    <x v="34"/>
    <s v="St. Catharines"/>
    <n v="43.3"/>
  </r>
  <r>
    <x v="10"/>
    <x v="34"/>
    <s v="St. Thomas"/>
    <n v="7.5"/>
  </r>
  <r>
    <x v="10"/>
    <x v="34"/>
    <s v="Sarnia"/>
    <n v="8"/>
  </r>
  <r>
    <x v="10"/>
    <x v="34"/>
    <s v="Sault Ste. Marie"/>
    <n v="3.7"/>
  </r>
  <r>
    <x v="10"/>
    <x v="34"/>
    <s v="Toronto"/>
    <n v="103"/>
  </r>
  <r>
    <x v="10"/>
    <x v="34"/>
    <s v="Toronto"/>
    <n v="43"/>
  </r>
  <r>
    <x v="10"/>
    <x v="34"/>
    <s v="Toronto Junction"/>
    <n v="11"/>
  </r>
  <r>
    <x v="10"/>
    <x v="34"/>
    <s v="Windsor"/>
    <n v="4"/>
  </r>
  <r>
    <x v="10"/>
    <x v="34"/>
    <s v="Windsor"/>
    <n v="25.2"/>
  </r>
  <r>
    <x v="10"/>
    <x v="34"/>
    <s v="Woodstock"/>
    <n v="12"/>
  </r>
  <r>
    <x v="10"/>
    <x v="35"/>
    <s v="Albany"/>
    <n v="3.6"/>
  </r>
  <r>
    <x v="10"/>
    <x v="35"/>
    <s v="Astoria"/>
    <n v="5.0999999999999996"/>
  </r>
  <r>
    <x v="10"/>
    <x v="35"/>
    <s v="Forest Grove"/>
    <n v="1.5"/>
  </r>
  <r>
    <x v="10"/>
    <x v="35"/>
    <s v="Oregon City"/>
    <n v="5"/>
  </r>
  <r>
    <x v="10"/>
    <x v="35"/>
    <s v="Portland"/>
    <n v="116"/>
  </r>
  <r>
    <x v="10"/>
    <x v="35"/>
    <s v="Portland"/>
    <n v="67"/>
  </r>
  <r>
    <x v="10"/>
    <x v="35"/>
    <s v="Portland"/>
    <n v="53"/>
  </r>
  <r>
    <x v="10"/>
    <x v="35"/>
    <s v="Portland"/>
    <n v="60"/>
  </r>
  <r>
    <x v="10"/>
    <x v="35"/>
    <s v="Salem"/>
    <n v="13"/>
  </r>
  <r>
    <x v="10"/>
    <x v="35"/>
    <s v="Union"/>
    <n v="2.6"/>
  </r>
  <r>
    <x v="10"/>
    <x v="36"/>
    <s v="Allentown"/>
    <n v="117"/>
  </r>
  <r>
    <x v="10"/>
    <x v="36"/>
    <s v="Allentown"/>
    <n v="20"/>
  </r>
  <r>
    <x v="10"/>
    <x v="36"/>
    <s v="Allentown"/>
    <n v="5"/>
  </r>
  <r>
    <x v="10"/>
    <x v="36"/>
    <s v="Altoona"/>
    <n v="44.24"/>
  </r>
  <r>
    <x v="10"/>
    <x v="36"/>
    <s v="Altoona"/>
    <n v="49"/>
  </r>
  <r>
    <x v="10"/>
    <x v="36"/>
    <s v="Avondale"/>
    <n v="3.5"/>
  </r>
  <r>
    <x v="10"/>
    <x v="36"/>
    <s v="Bangor"/>
    <n v="8.5500000000000007"/>
  </r>
  <r>
    <x v="10"/>
    <x v="36"/>
    <s v="Bangor"/>
    <n v="4"/>
  </r>
  <r>
    <x v="10"/>
    <x v="36"/>
    <s v="Beaver Falls"/>
    <n v="32"/>
  </r>
  <r>
    <x v="10"/>
    <x v="36"/>
    <s v="Beaver Falls"/>
    <n v="45"/>
  </r>
  <r>
    <x v="10"/>
    <x v="36"/>
    <s v="Berwick"/>
    <n v="30"/>
  </r>
  <r>
    <x v="10"/>
    <x v="36"/>
    <s v="Bethlehem"/>
    <n v="18"/>
  </r>
  <r>
    <x v="10"/>
    <x v="36"/>
    <s v="Bethlehem"/>
    <n v="10"/>
  </r>
  <r>
    <x v="10"/>
    <x v="36"/>
    <s v="Bloomsburg"/>
    <n v="10"/>
  </r>
  <r>
    <x v="10"/>
    <x v="36"/>
    <s v="Bloomsburg"/>
    <n v="18.5"/>
  </r>
  <r>
    <x v="10"/>
    <x v="36"/>
    <s v="Blue Ball"/>
    <n v="6"/>
  </r>
  <r>
    <x v="10"/>
    <x v="36"/>
    <s v="Boyertown"/>
    <n v="20"/>
  </r>
  <r>
    <x v="10"/>
    <x v="36"/>
    <s v="Bradford"/>
    <n v="11.47"/>
  </r>
  <r>
    <x v="10"/>
    <x v="36"/>
    <s v="Bradford"/>
    <n v="18.86"/>
  </r>
  <r>
    <x v="10"/>
    <x v="36"/>
    <s v="Brownsville"/>
    <n v="16"/>
  </r>
  <r>
    <x v="10"/>
    <x v="36"/>
    <s v="Butler"/>
    <n v="15"/>
  </r>
  <r>
    <x v="10"/>
    <x v="36"/>
    <s v="Carlisle"/>
    <n v="6.3"/>
  </r>
  <r>
    <x v="10"/>
    <x v="36"/>
    <s v="Chambersburg"/>
    <n v="13.2"/>
  </r>
  <r>
    <x v="10"/>
    <x v="36"/>
    <s v="Chester"/>
    <n v="32.869999999999997"/>
  </r>
  <r>
    <x v="10"/>
    <x v="36"/>
    <s v="Chester"/>
    <n v="7.55"/>
  </r>
  <r>
    <x v="10"/>
    <x v="36"/>
    <s v="Chester"/>
    <n v="7.38"/>
  </r>
  <r>
    <x v="10"/>
    <x v="36"/>
    <s v="Chester"/>
    <n v="5.37"/>
  </r>
  <r>
    <x v="10"/>
    <x v="36"/>
    <s v="Chester"/>
    <n v="8.83"/>
  </r>
  <r>
    <x v="10"/>
    <x v="36"/>
    <s v="Chester"/>
    <n v="5.36"/>
  </r>
  <r>
    <x v="10"/>
    <x v="36"/>
    <s v="Clairton"/>
    <n v="1"/>
  </r>
  <r>
    <x v="10"/>
    <x v="36"/>
    <s v="Clifton Heights"/>
    <n v="3.16"/>
  </r>
  <r>
    <x v="10"/>
    <x v="36"/>
    <s v="Coatesville"/>
    <n v="40"/>
  </r>
  <r>
    <x v="10"/>
    <x v="36"/>
    <s v="Coatesville"/>
    <n v="1.3"/>
  </r>
  <r>
    <x v="10"/>
    <x v="36"/>
    <s v="Connellsville"/>
    <n v="2.2869999999999999"/>
  </r>
  <r>
    <x v="10"/>
    <x v="36"/>
    <s v="Coplay"/>
    <n v="5"/>
  </r>
  <r>
    <x v="10"/>
    <x v="36"/>
    <s v="Danielsville"/>
    <n v="7"/>
  </r>
  <r>
    <x v="10"/>
    <x v="36"/>
    <s v="Danville"/>
    <n v="14"/>
  </r>
  <r>
    <x v="10"/>
    <x v="36"/>
    <s v="Doylestown"/>
    <n v="31.5"/>
  </r>
  <r>
    <x v="10"/>
    <x v="36"/>
    <s v="Doylestown"/>
    <n v="13.4"/>
  </r>
  <r>
    <x v="10"/>
    <x v="36"/>
    <s v="Du Bois"/>
    <n v="5.125"/>
  </r>
  <r>
    <x v="10"/>
    <x v="36"/>
    <s v="Easton"/>
    <n v="8"/>
  </r>
  <r>
    <x v="10"/>
    <x v="36"/>
    <s v="Easton"/>
    <n v="2.2999999999999998"/>
  </r>
  <r>
    <x v="10"/>
    <x v="36"/>
    <s v="Easton"/>
    <n v="11.912000000000001"/>
  </r>
  <r>
    <x v="10"/>
    <x v="36"/>
    <s v="Easton"/>
    <n v="4.0949999999999998"/>
  </r>
  <r>
    <x v="10"/>
    <x v="36"/>
    <s v="Easton"/>
    <n v="23.41"/>
  </r>
  <r>
    <x v="10"/>
    <x v="36"/>
    <s v="Elk Lich"/>
    <n v="6"/>
  </r>
  <r>
    <x v="10"/>
    <x v="36"/>
    <s v="Erie"/>
    <n v="36"/>
  </r>
  <r>
    <x v="10"/>
    <x v="36"/>
    <s v="Erie"/>
    <n v="14"/>
  </r>
  <r>
    <x v="10"/>
    <x v="36"/>
    <s v="Erie"/>
    <n v="27.5"/>
  </r>
  <r>
    <x v="10"/>
    <x v="36"/>
    <s v="Erie"/>
    <n v="35"/>
  </r>
  <r>
    <x v="10"/>
    <x v="36"/>
    <s v="Erie"/>
    <n v="42"/>
  </r>
  <r>
    <x v="10"/>
    <x v="36"/>
    <s v="Gettysburg"/>
    <n v="9.5"/>
  </r>
  <r>
    <x v="10"/>
    <x v="36"/>
    <s v="Girardville"/>
    <n v="31"/>
  </r>
  <r>
    <x v="10"/>
    <x v="36"/>
    <s v="Greensburg"/>
    <n v="28.54"/>
  </r>
  <r>
    <x v="10"/>
    <x v="36"/>
    <s v="Greensburg"/>
    <n v="6.6470000000000002"/>
  </r>
  <r>
    <x v="10"/>
    <x v="36"/>
    <s v="Grovania"/>
    <n v="10.4"/>
  </r>
  <r>
    <x v="10"/>
    <x v="36"/>
    <s v="Hanover"/>
    <n v="5.6"/>
  </r>
  <r>
    <x v="10"/>
    <x v="36"/>
    <s v="Harrisburg"/>
    <n v="63.9"/>
  </r>
  <r>
    <x v="10"/>
    <x v="36"/>
    <s v="Harrisburg"/>
    <n v="50"/>
  </r>
  <r>
    <x v="10"/>
    <x v="36"/>
    <s v="Harrisburg"/>
    <n v="10.9"/>
  </r>
  <r>
    <x v="10"/>
    <x v="36"/>
    <s v="Hazleton"/>
    <n v="20.09"/>
  </r>
  <r>
    <x v="10"/>
    <x v="36"/>
    <s v="Hazleton"/>
    <n v="27"/>
  </r>
  <r>
    <x v="10"/>
    <x v="36"/>
    <s v="Hershey"/>
    <n v="8.3000000000000007"/>
  </r>
  <r>
    <x v="10"/>
    <x v="36"/>
    <s v="Homestead"/>
    <n v="3.25"/>
  </r>
  <r>
    <x v="10"/>
    <x v="36"/>
    <s v="Honesdale"/>
    <n v="11.5"/>
  </r>
  <r>
    <x v="10"/>
    <x v="36"/>
    <s v="Huntingdon"/>
    <n v="2"/>
  </r>
  <r>
    <x v="10"/>
    <x v="36"/>
    <s v="Jersey Shore"/>
    <n v="5.0999999999999996"/>
  </r>
  <r>
    <x v="10"/>
    <x v="36"/>
    <s v="Jersey Shore"/>
    <n v="4.5"/>
  </r>
  <r>
    <x v="10"/>
    <x v="36"/>
    <s v="Johnstown"/>
    <n v="31.3"/>
  </r>
  <r>
    <x v="10"/>
    <x v="36"/>
    <s v="Kennett Square"/>
    <n v="15"/>
  </r>
  <r>
    <x v="10"/>
    <x v="36"/>
    <s v="Kittanning"/>
    <n v="10.7"/>
  </r>
  <r>
    <x v="10"/>
    <x v="36"/>
    <s v="Lancaster"/>
    <n v="143.1"/>
  </r>
  <r>
    <x v="10"/>
    <x v="36"/>
    <s v="Lancaster"/>
    <n v="6"/>
  </r>
  <r>
    <x v="10"/>
    <x v="36"/>
    <s v="Lancaster"/>
    <n v="11.33"/>
  </r>
  <r>
    <x v="10"/>
    <x v="36"/>
    <s v="Lancaster"/>
    <n v="8.26"/>
  </r>
  <r>
    <x v="10"/>
    <x v="36"/>
    <s v="Lancaster"/>
    <n v="4.79"/>
  </r>
  <r>
    <x v="10"/>
    <x v="36"/>
    <s v="Lancaster"/>
    <n v="12.06"/>
  </r>
  <r>
    <x v="10"/>
    <x v="36"/>
    <s v="Lancaster"/>
    <n v="17"/>
  </r>
  <r>
    <x v="10"/>
    <x v="36"/>
    <s v="Lancaster"/>
    <n v="12.13"/>
  </r>
  <r>
    <x v="10"/>
    <x v="36"/>
    <s v="Lancaster"/>
    <n v="6.1"/>
  </r>
  <r>
    <x v="10"/>
    <x v="36"/>
    <s v="Langhorne"/>
    <n v="8.75"/>
  </r>
  <r>
    <x v="10"/>
    <x v="36"/>
    <s v="Lansford"/>
    <n v="19.68"/>
  </r>
  <r>
    <x v="10"/>
    <x v="36"/>
    <s v="Latrobe"/>
    <n v="5.25"/>
  </r>
  <r>
    <x v="10"/>
    <x v="36"/>
    <s v="Lebanon"/>
    <n v="24"/>
  </r>
  <r>
    <x v="10"/>
    <x v="36"/>
    <s v="Leechburg"/>
    <n v="8"/>
  </r>
  <r>
    <x v="10"/>
    <x v="36"/>
    <s v="Lemoyne"/>
    <n v="41.23"/>
  </r>
  <r>
    <x v="10"/>
    <x v="36"/>
    <s v="Lemoyne"/>
    <n v="8.0500000000000007"/>
  </r>
  <r>
    <x v="10"/>
    <x v="36"/>
    <s v="Lemoyne"/>
    <n v="7.3"/>
  </r>
  <r>
    <x v="10"/>
    <x v="36"/>
    <s v="Lewistown"/>
    <n v="9"/>
  </r>
  <r>
    <x v="10"/>
    <x v="36"/>
    <s v="Linglestown"/>
    <n v="5.5"/>
  </r>
  <r>
    <x v="10"/>
    <x v="36"/>
    <s v="Lock Haven"/>
    <n v="5.5"/>
  </r>
  <r>
    <x v="10"/>
    <x v="36"/>
    <s v="Lock Haven"/>
    <n v="2"/>
  </r>
  <r>
    <x v="10"/>
    <x v="36"/>
    <s v="Mauch Chunk"/>
    <n v="15"/>
  </r>
  <r>
    <x v="10"/>
    <x v="36"/>
    <s v="Meadville"/>
    <n v="16.010000000000002"/>
  </r>
  <r>
    <x v="10"/>
    <x v="36"/>
    <s v="Meadville"/>
    <n v="4"/>
  </r>
  <r>
    <x v="10"/>
    <x v="36"/>
    <s v="Milton"/>
    <n v="9.2799999999999994"/>
  </r>
  <r>
    <x v="10"/>
    <x v="36"/>
    <s v="Monessen"/>
    <n v="5.68"/>
  </r>
  <r>
    <x v="10"/>
    <x v="36"/>
    <s v="Montoursville"/>
    <n v="5.5"/>
  </r>
  <r>
    <x v="10"/>
    <x v="36"/>
    <s v="Nanticoke"/>
    <n v="6"/>
  </r>
  <r>
    <x v="10"/>
    <x v="36"/>
    <s v="Newtown"/>
    <n v="18.7"/>
  </r>
  <r>
    <x v="10"/>
    <x v="36"/>
    <s v="Newtown"/>
    <n v="5.4"/>
  </r>
  <r>
    <x v="10"/>
    <x v="36"/>
    <s v="Norristown"/>
    <n v="57"/>
  </r>
  <r>
    <x v="10"/>
    <x v="36"/>
    <s v="Norristown"/>
    <n v="4.05"/>
  </r>
  <r>
    <x v="10"/>
    <x v="36"/>
    <s v="Norristown"/>
    <n v="5.5"/>
  </r>
  <r>
    <x v="10"/>
    <x v="36"/>
    <s v="Norristown"/>
    <n v="12.5"/>
  </r>
  <r>
    <x v="10"/>
    <x v="36"/>
    <s v="Norristown"/>
    <n v="8"/>
  </r>
  <r>
    <x v="10"/>
    <x v="36"/>
    <s v="North East"/>
    <n v="17"/>
  </r>
  <r>
    <x v="10"/>
    <x v="36"/>
    <s v="Oil City"/>
    <n v="32"/>
  </r>
  <r>
    <x v="10"/>
    <x v="36"/>
    <s v="Oxford"/>
    <n v="14"/>
  </r>
  <r>
    <x v="10"/>
    <x v="36"/>
    <s v="Patton"/>
    <n v="12"/>
  </r>
  <r>
    <x v="10"/>
    <x v="36"/>
    <s v="Philadelphia"/>
    <n v="563"/>
  </r>
  <r>
    <x v="10"/>
    <x v="36"/>
    <s v="Philadelphia"/>
    <n v="316"/>
  </r>
  <r>
    <x v="10"/>
    <x v="36"/>
    <s v="Philadelphia"/>
    <n v="10"/>
  </r>
  <r>
    <x v="10"/>
    <x v="36"/>
    <s v="Philadelphia"/>
    <n v="21.09"/>
  </r>
  <r>
    <x v="10"/>
    <x v="36"/>
    <s v="Philadelphia"/>
    <n v="30.44"/>
  </r>
  <r>
    <x v="10"/>
    <x v="36"/>
    <s v="Philadelphia"/>
    <n v="3.34"/>
  </r>
  <r>
    <x v="10"/>
    <x v="36"/>
    <s v="Philadelphia"/>
    <n v="20.6"/>
  </r>
  <r>
    <x v="10"/>
    <x v="36"/>
    <s v="Philadelphia"/>
    <n v="3.5"/>
  </r>
  <r>
    <x v="10"/>
    <x v="36"/>
    <s v="Philadelphia"/>
    <n v="16"/>
  </r>
  <r>
    <x v="10"/>
    <x v="36"/>
    <s v="Philadelphia"/>
    <n v="16.18"/>
  </r>
  <r>
    <x v="10"/>
    <x v="36"/>
    <s v="Philadelphia"/>
    <n v="24"/>
  </r>
  <r>
    <x v="10"/>
    <x v="36"/>
    <s v="Philipsburg"/>
    <n v="13.6"/>
  </r>
  <r>
    <x v="10"/>
    <x v="36"/>
    <s v="Pittsburg"/>
    <n v="490.48"/>
  </r>
  <r>
    <x v="10"/>
    <x v="36"/>
    <s v="Pittsburg"/>
    <n v="19.93"/>
  </r>
  <r>
    <x v="10"/>
    <x v="36"/>
    <s v="Pittsburg"/>
    <n v="3.33"/>
  </r>
  <r>
    <x v="10"/>
    <x v="36"/>
    <s v="Pittsburg"/>
    <n v="4.25"/>
  </r>
  <r>
    <x v="10"/>
    <x v="36"/>
    <s v="Pittsburg"/>
    <n v="30.48"/>
  </r>
  <r>
    <x v="10"/>
    <x v="36"/>
    <s v="Pittsburg"/>
    <n v="60.06"/>
  </r>
  <r>
    <x v="10"/>
    <x v="36"/>
    <s v="Pittsburg"/>
    <n v="11.3"/>
  </r>
  <r>
    <x v="10"/>
    <x v="36"/>
    <s v="Pittsburg"/>
    <n v="117.13"/>
  </r>
  <r>
    <x v="10"/>
    <x v="36"/>
    <s v="Pittsburg"/>
    <n v="7.1"/>
  </r>
  <r>
    <x v="10"/>
    <x v="36"/>
    <s v="Pittsburg"/>
    <n v="33.799999999999997"/>
  </r>
  <r>
    <x v="10"/>
    <x v="36"/>
    <s v="Pittsburg"/>
    <n v="34.25"/>
  </r>
  <r>
    <x v="10"/>
    <x v="36"/>
    <s v="Pittsburg"/>
    <n v="10"/>
  </r>
  <r>
    <x v="10"/>
    <x v="36"/>
    <s v="Pittsburg"/>
    <n v="105"/>
  </r>
  <r>
    <x v="10"/>
    <x v="36"/>
    <s v="Pittsburg"/>
    <n v="74"/>
  </r>
  <r>
    <x v="10"/>
    <x v="36"/>
    <s v="Pittsburg"/>
    <n v="8"/>
  </r>
  <r>
    <x v="10"/>
    <x v="36"/>
    <s v="Pittsburg"/>
    <n v="3.7"/>
  </r>
  <r>
    <x v="10"/>
    <x v="36"/>
    <s v="Pittsburg"/>
    <n v="16.2"/>
  </r>
  <r>
    <x v="10"/>
    <x v="36"/>
    <s v="Plymouth"/>
    <n v="3.5"/>
  </r>
  <r>
    <x v="10"/>
    <x v="36"/>
    <s v="Pottstown"/>
    <n v="6.5"/>
  </r>
  <r>
    <x v="10"/>
    <x v="36"/>
    <s v="Pottstown"/>
    <n v="6.3"/>
  </r>
  <r>
    <x v="10"/>
    <x v="36"/>
    <s v="Pottsville"/>
    <n v="4"/>
  </r>
  <r>
    <x v="10"/>
    <x v="36"/>
    <s v="Pottsville"/>
    <n v="42.2"/>
  </r>
  <r>
    <x v="10"/>
    <x v="36"/>
    <s v="Punxsutawney"/>
    <n v="29"/>
  </r>
  <r>
    <x v="10"/>
    <x v="36"/>
    <s v="Quakertown"/>
    <n v="10.5"/>
  </r>
  <r>
    <x v="10"/>
    <x v="36"/>
    <s v="Reading"/>
    <n v="90"/>
  </r>
  <r>
    <x v="10"/>
    <x v="36"/>
    <s v="Reading"/>
    <n v="7.5"/>
  </r>
  <r>
    <x v="10"/>
    <x v="36"/>
    <s v="Scranton"/>
    <n v="39.6"/>
  </r>
  <r>
    <x v="10"/>
    <x v="36"/>
    <s v="Scranton"/>
    <n v="46"/>
  </r>
  <r>
    <x v="10"/>
    <x v="36"/>
    <s v="Shamokin"/>
    <n v="15"/>
  </r>
  <r>
    <x v="10"/>
    <x v="36"/>
    <s v="Shamokin"/>
    <n v="16.25"/>
  </r>
  <r>
    <x v="10"/>
    <x v="36"/>
    <s v="Sharon"/>
    <n v="5"/>
  </r>
  <r>
    <x v="10"/>
    <x v="36"/>
    <s v="Sharon"/>
    <n v="2.46"/>
  </r>
  <r>
    <x v="10"/>
    <x v="36"/>
    <s v="Sharon"/>
    <n v="17"/>
  </r>
  <r>
    <x v="10"/>
    <x v="36"/>
    <s v="Spring City"/>
    <n v="6"/>
  </r>
  <r>
    <x v="10"/>
    <x v="36"/>
    <s v="Stroudsburg"/>
    <n v="4"/>
  </r>
  <r>
    <x v="10"/>
    <x v="36"/>
    <s v="Sunbury"/>
    <n v="4.1500000000000004"/>
  </r>
  <r>
    <x v="10"/>
    <x v="36"/>
    <s v="Stroudsburg"/>
    <n v="2.75"/>
  </r>
  <r>
    <x v="10"/>
    <x v="36"/>
    <s v="Tarentum"/>
    <n v="19.600000000000001"/>
  </r>
  <r>
    <x v="10"/>
    <x v="36"/>
    <s v="Titusville"/>
    <n v="23"/>
  </r>
  <r>
    <x v="10"/>
    <x v="36"/>
    <s v="Titusville"/>
    <n v="3.5"/>
  </r>
  <r>
    <x v="10"/>
    <x v="36"/>
    <s v="Trappe"/>
    <n v="13.35"/>
  </r>
  <r>
    <x v="10"/>
    <x v="36"/>
    <s v="Uniontown"/>
    <n v="12"/>
  </r>
  <r>
    <x v="10"/>
    <x v="36"/>
    <s v="Warren"/>
    <n v="20.25"/>
  </r>
  <r>
    <x v="10"/>
    <x v="36"/>
    <s v="Washington"/>
    <n v="13.8"/>
  </r>
  <r>
    <x v="10"/>
    <x v="36"/>
    <s v="Waynesboro"/>
    <n v="15"/>
  </r>
  <r>
    <x v="10"/>
    <x v="36"/>
    <s v="West Chester"/>
    <n v="32"/>
  </r>
  <r>
    <x v="10"/>
    <x v="36"/>
    <s v="West Chester"/>
    <n v="18"/>
  </r>
  <r>
    <x v="10"/>
    <x v="36"/>
    <s v="West Fairview"/>
    <n v="6"/>
  </r>
  <r>
    <x v="10"/>
    <x v="36"/>
    <s v="West Newton"/>
    <n v="6.2"/>
  </r>
  <r>
    <x v="10"/>
    <x v="36"/>
    <s v="Wilkes Barre"/>
    <n v="85"/>
  </r>
  <r>
    <x v="10"/>
    <x v="36"/>
    <s v="Wilkes Barre"/>
    <n v="12.48"/>
  </r>
  <r>
    <x v="10"/>
    <x v="36"/>
    <s v="Williamsport"/>
    <n v="8.5"/>
  </r>
  <r>
    <x v="10"/>
    <x v="36"/>
    <s v="Williamsport"/>
    <n v="2.5"/>
  </r>
  <r>
    <x v="10"/>
    <x v="36"/>
    <s v="Williamsport"/>
    <n v="1.8"/>
  </r>
  <r>
    <x v="10"/>
    <x v="36"/>
    <s v="Williamsport"/>
    <n v="3.6"/>
  </r>
  <r>
    <x v="10"/>
    <x v="36"/>
    <s v="Yardley"/>
    <n v="12"/>
  </r>
  <r>
    <x v="10"/>
    <x v="36"/>
    <s v="York"/>
    <n v="17.29"/>
  </r>
  <r>
    <x v="10"/>
    <x v="36"/>
    <s v="York"/>
    <n v="7.9"/>
  </r>
  <r>
    <x v="10"/>
    <x v="36"/>
    <s v="York"/>
    <n v="0.55000000000000004"/>
  </r>
  <r>
    <x v="10"/>
    <x v="36"/>
    <s v="York"/>
    <n v="12.51"/>
  </r>
  <r>
    <x v="10"/>
    <x v="36"/>
    <s v="York"/>
    <n v="6.05"/>
  </r>
  <r>
    <x v="10"/>
    <x v="36"/>
    <s v="York"/>
    <n v="10.52"/>
  </r>
  <r>
    <x v="10"/>
    <x v="36"/>
    <s v="York"/>
    <n v="10.01"/>
  </r>
  <r>
    <x v="10"/>
    <x v="36"/>
    <s v="Youngsville"/>
    <n v="4"/>
  </r>
  <r>
    <x v="10"/>
    <x v="69"/>
    <s v="Manila"/>
    <n v="40"/>
  </r>
  <r>
    <x v="10"/>
    <x v="53"/>
    <s v="San Juan"/>
    <n v="24"/>
  </r>
  <r>
    <x v="10"/>
    <x v="53"/>
    <s v="San Juan"/>
    <n v="9.75"/>
  </r>
  <r>
    <x v="10"/>
    <x v="53"/>
    <s v="San Juan"/>
    <n v="3.13"/>
  </r>
  <r>
    <x v="10"/>
    <x v="37"/>
    <s v="Aylmer"/>
    <n v="26"/>
  </r>
  <r>
    <x v="10"/>
    <x v="37"/>
    <s v="Montreal"/>
    <n v="131.52000000000001"/>
  </r>
  <r>
    <x v="10"/>
    <x v="37"/>
    <s v="Montreal"/>
    <n v="40"/>
  </r>
  <r>
    <x v="10"/>
    <x v="37"/>
    <s v="Montreal"/>
    <n v="26"/>
  </r>
  <r>
    <x v="10"/>
    <x v="37"/>
    <s v="Montreal"/>
    <n v="8.5"/>
  </r>
  <r>
    <x v="10"/>
    <x v="37"/>
    <s v="Quebec"/>
    <n v="56.22"/>
  </r>
  <r>
    <x v="10"/>
    <x v="37"/>
    <s v="Sherbiooke"/>
    <n v="7.75"/>
  </r>
  <r>
    <x v="10"/>
    <x v="38"/>
    <s v="Newport"/>
    <n v="20.178999999999998"/>
  </r>
  <r>
    <x v="10"/>
    <x v="38"/>
    <s v="Newport"/>
    <n v="14.5"/>
  </r>
  <r>
    <x v="10"/>
    <x v="38"/>
    <s v="Pascoag"/>
    <n v="9.5"/>
  </r>
  <r>
    <x v="10"/>
    <x v="38"/>
    <s v="Providence"/>
    <n v="288"/>
  </r>
  <r>
    <x v="10"/>
    <x v="38"/>
    <s v="Providence"/>
    <n v="27.715"/>
  </r>
  <r>
    <x v="10"/>
    <x v="38"/>
    <s v="Providence"/>
    <n v="33"/>
  </r>
  <r>
    <x v="10"/>
    <x v="38"/>
    <s v="Wakefield"/>
    <n v="19.91"/>
  </r>
  <r>
    <x v="10"/>
    <x v="38"/>
    <s v="Westerly"/>
    <n v="6.25"/>
  </r>
  <r>
    <x v="10"/>
    <x v="38"/>
    <s v="Westerly"/>
    <n v="6.23"/>
  </r>
  <r>
    <x v="10"/>
    <x v="38"/>
    <s v="Woonsocket"/>
    <n v="22"/>
  </r>
  <r>
    <x v="10"/>
    <x v="38"/>
    <s v="Woonsocket"/>
    <n v="10"/>
  </r>
  <r>
    <x v="10"/>
    <x v="39"/>
    <s v="Anderson"/>
    <n v="8"/>
  </r>
  <r>
    <x v="10"/>
    <x v="39"/>
    <s v="Charleston"/>
    <n v="41"/>
  </r>
  <r>
    <x v="10"/>
    <x v="39"/>
    <s v="Charleston"/>
    <n v="25"/>
  </r>
  <r>
    <x v="10"/>
    <x v="39"/>
    <s v="Columbia"/>
    <n v="19"/>
  </r>
  <r>
    <x v="10"/>
    <x v="39"/>
    <s v="Greenville"/>
    <n v="12"/>
  </r>
  <r>
    <x v="10"/>
    <x v="39"/>
    <s v="Orangeburg"/>
    <n v="3"/>
  </r>
  <r>
    <x v="10"/>
    <x v="39"/>
    <s v="Rock Hill"/>
    <n v="1.5"/>
  </r>
  <r>
    <x v="10"/>
    <x v="39"/>
    <s v="Spartanburg"/>
    <n v="17.5"/>
  </r>
  <r>
    <x v="10"/>
    <x v="40"/>
    <s v="Deadwood"/>
    <n v="4"/>
  </r>
  <r>
    <x v="10"/>
    <x v="41"/>
    <s v="Bristol"/>
    <n v="3.5"/>
  </r>
  <r>
    <x v="10"/>
    <x v="41"/>
    <s v="Chattanooga"/>
    <n v="75"/>
  </r>
  <r>
    <x v="10"/>
    <x v="41"/>
    <s v="Clarksville"/>
    <n v="5.5"/>
  </r>
  <r>
    <x v="10"/>
    <x v="41"/>
    <s v="Jackson"/>
    <n v="9.5"/>
  </r>
  <r>
    <x v="10"/>
    <x v="41"/>
    <s v="Johnson City"/>
    <n v="4"/>
  </r>
  <r>
    <x v="10"/>
    <x v="41"/>
    <s v="Knoxville"/>
    <n v="40"/>
  </r>
  <r>
    <x v="10"/>
    <x v="41"/>
    <s v="Knoxville"/>
    <n v="6"/>
  </r>
  <r>
    <x v="10"/>
    <x v="41"/>
    <s v="Lookout Mountain"/>
    <n v="5"/>
  </r>
  <r>
    <x v="10"/>
    <x v="41"/>
    <s v="Memphis"/>
    <n v="100"/>
  </r>
  <r>
    <x v="10"/>
    <x v="41"/>
    <s v="Nashville"/>
    <n v="78.47"/>
  </r>
  <r>
    <x v="10"/>
    <x v="42"/>
    <s v="Amarillo"/>
    <n v="7"/>
  </r>
  <r>
    <x v="10"/>
    <x v="42"/>
    <s v="Austin"/>
    <n v="16.199000000000002"/>
  </r>
  <r>
    <x v="10"/>
    <x v="42"/>
    <s v="Beaumont"/>
    <n v="12"/>
  </r>
  <r>
    <x v="10"/>
    <x v="42"/>
    <s v="Bonham"/>
    <n v="2.5"/>
  </r>
  <r>
    <x v="10"/>
    <x v="42"/>
    <s v="Corsicana"/>
    <n v="3.75"/>
  </r>
  <r>
    <x v="10"/>
    <x v="42"/>
    <s v="Dallas"/>
    <n v="53.4"/>
  </r>
  <r>
    <x v="10"/>
    <x v="42"/>
    <s v="El Paso"/>
    <n v="23.7"/>
  </r>
  <r>
    <x v="10"/>
    <x v="42"/>
    <s v="Gainsville"/>
    <n v="39"/>
  </r>
  <r>
    <x v="10"/>
    <x v="42"/>
    <s v="Fort Worth"/>
    <n v="87"/>
  </r>
  <r>
    <x v="10"/>
    <x v="42"/>
    <s v="Fort Worth"/>
    <n v="12"/>
  </r>
  <r>
    <x v="10"/>
    <x v="42"/>
    <s v="Galveston"/>
    <n v="33.5"/>
  </r>
  <r>
    <x v="10"/>
    <x v="42"/>
    <s v="Houston"/>
    <n v="45"/>
  </r>
  <r>
    <x v="10"/>
    <x v="42"/>
    <s v="Laredo"/>
    <n v="5.5"/>
  </r>
  <r>
    <x v="10"/>
    <x v="42"/>
    <s v="Longview"/>
    <n v="5"/>
  </r>
  <r>
    <x v="10"/>
    <x v="42"/>
    <s v="Mineral Wells"/>
    <n v="2"/>
  </r>
  <r>
    <x v="10"/>
    <x v="42"/>
    <s v="Paris"/>
    <n v="6"/>
  </r>
  <r>
    <x v="10"/>
    <x v="42"/>
    <s v="San Antonio"/>
    <n v="45"/>
  </r>
  <r>
    <x v="10"/>
    <x v="42"/>
    <s v="Seguin"/>
    <n v="1.5"/>
  </r>
  <r>
    <x v="10"/>
    <x v="42"/>
    <s v="Sherman"/>
    <n v="16"/>
  </r>
  <r>
    <x v="10"/>
    <x v="42"/>
    <s v="Temple"/>
    <n v="14.3"/>
  </r>
  <r>
    <x v="10"/>
    <x v="42"/>
    <s v="Waco"/>
    <n v="16"/>
  </r>
  <r>
    <x v="10"/>
    <x v="42"/>
    <s v="Waxahachie"/>
    <n v="3.5"/>
  </r>
  <r>
    <x v="10"/>
    <x v="70"/>
    <s v="Port Spain"/>
    <n v="14"/>
  </r>
  <r>
    <x v="10"/>
    <x v="43"/>
    <s v="Ogden"/>
    <n v="12"/>
  </r>
  <r>
    <x v="10"/>
    <x v="43"/>
    <s v="Provo"/>
    <n v="12"/>
  </r>
  <r>
    <x v="10"/>
    <x v="43"/>
    <s v="Salt Lake City"/>
    <n v="91"/>
  </r>
  <r>
    <x v="10"/>
    <x v="43"/>
    <s v="Salt Lake City"/>
    <n v="53.7"/>
  </r>
  <r>
    <x v="10"/>
    <x v="44"/>
    <s v="Charlottesville"/>
    <n v="3.45"/>
  </r>
  <r>
    <x v="10"/>
    <x v="44"/>
    <s v="Danville"/>
    <n v="6.51"/>
  </r>
  <r>
    <x v="10"/>
    <x v="44"/>
    <s v="Graham"/>
    <n v="3.5"/>
  </r>
  <r>
    <x v="10"/>
    <x v="44"/>
    <s v="Great Falls"/>
    <n v="28"/>
  </r>
  <r>
    <x v="10"/>
    <x v="44"/>
    <s v="Hampton"/>
    <n v="16.64"/>
  </r>
  <r>
    <x v="10"/>
    <x v="44"/>
    <s v="Lynchburg"/>
    <n v="16"/>
  </r>
  <r>
    <x v="10"/>
    <x v="44"/>
    <s v="Newport News"/>
    <n v="29.25"/>
  </r>
  <r>
    <x v="10"/>
    <x v="44"/>
    <s v="Newport News"/>
    <n v="9.25"/>
  </r>
  <r>
    <x v="10"/>
    <x v="44"/>
    <s v="Newport News"/>
    <n v="23.1"/>
  </r>
  <r>
    <x v="10"/>
    <x v="44"/>
    <s v="Norfolk"/>
    <n v="59.7"/>
  </r>
  <r>
    <x v="10"/>
    <x v="44"/>
    <s v="Norfolk"/>
    <n v="15"/>
  </r>
  <r>
    <x v="10"/>
    <x v="44"/>
    <s v="Norfolk"/>
    <n v="3.5"/>
  </r>
  <r>
    <x v="10"/>
    <x v="44"/>
    <s v="Radford"/>
    <n v="48"/>
  </r>
  <r>
    <x v="10"/>
    <x v="44"/>
    <s v="Portsmouth"/>
    <n v="3.7"/>
  </r>
  <r>
    <x v="10"/>
    <x v="44"/>
    <s v="Richmond"/>
    <n v="118"/>
  </r>
  <r>
    <x v="10"/>
    <x v="44"/>
    <s v="Richmond"/>
    <n v="10.1"/>
  </r>
  <r>
    <x v="10"/>
    <x v="44"/>
    <s v="Richmond"/>
    <n v="19.21"/>
  </r>
  <r>
    <x v="10"/>
    <x v="44"/>
    <s v="Richmond"/>
    <n v="22.23"/>
  </r>
  <r>
    <x v="10"/>
    <x v="44"/>
    <s v="Richmond"/>
    <n v="14.9"/>
  </r>
  <r>
    <x v="10"/>
    <x v="44"/>
    <s v="Roanoke"/>
    <n v="19.329999999999998"/>
  </r>
  <r>
    <x v="10"/>
    <x v="44"/>
    <s v="Staunton"/>
    <n v="8.5"/>
  </r>
  <r>
    <x v="10"/>
    <x v="44"/>
    <s v="Tazewell"/>
    <n v="2"/>
  </r>
  <r>
    <x v="10"/>
    <x v="45"/>
    <s v="Barre"/>
    <n v="9.5"/>
  </r>
  <r>
    <x v="10"/>
    <x v="45"/>
    <s v="Bellows Falls"/>
    <n v="7.5"/>
  </r>
  <r>
    <x v="10"/>
    <x v="45"/>
    <s v="Brattleboro"/>
    <n v="5"/>
  </r>
  <r>
    <x v="10"/>
    <x v="45"/>
    <s v="Burlington"/>
    <n v="11"/>
  </r>
  <r>
    <x v="10"/>
    <x v="45"/>
    <s v="Burlington"/>
    <n v="5"/>
  </r>
  <r>
    <x v="10"/>
    <x v="45"/>
    <s v="Burlington"/>
    <n v="16"/>
  </r>
  <r>
    <x v="10"/>
    <x v="45"/>
    <s v="Rutland"/>
    <n v="25"/>
  </r>
  <r>
    <x v="10"/>
    <x v="45"/>
    <s v="St. Albans"/>
    <n v="13"/>
  </r>
  <r>
    <x v="10"/>
    <x v="45"/>
    <s v="Springfield"/>
    <n v="9"/>
  </r>
  <r>
    <x v="10"/>
    <x v="45"/>
    <s v="Stowe"/>
    <n v="12"/>
  </r>
  <r>
    <x v="10"/>
    <x v="46"/>
    <s v="Charleston"/>
    <n v="8"/>
  </r>
  <r>
    <x v="10"/>
    <x v="46"/>
    <s v="Fairmont"/>
    <n v="43"/>
  </r>
  <r>
    <x v="10"/>
    <x v="46"/>
    <s v="Fairmont"/>
    <n v="15"/>
  </r>
  <r>
    <x v="10"/>
    <x v="46"/>
    <s v="Huntington"/>
    <n v="32"/>
  </r>
  <r>
    <x v="10"/>
    <x v="46"/>
    <s v="Morgantown"/>
    <n v="4"/>
  </r>
  <r>
    <x v="10"/>
    <x v="46"/>
    <s v="Morgantown"/>
    <n v="2"/>
  </r>
  <r>
    <x v="10"/>
    <x v="46"/>
    <s v="Morgantown"/>
    <n v="28"/>
  </r>
  <r>
    <x v="10"/>
    <x v="46"/>
    <s v="Morgantown"/>
    <n v="4"/>
  </r>
  <r>
    <x v="10"/>
    <x v="46"/>
    <s v="Morgantown"/>
    <n v="3"/>
  </r>
  <r>
    <x v="10"/>
    <x v="46"/>
    <s v="New Martinsville"/>
    <n v="11"/>
  </r>
  <r>
    <x v="10"/>
    <x v="46"/>
    <s v="Parkersburg"/>
    <n v="41"/>
  </r>
  <r>
    <x v="10"/>
    <x v="46"/>
    <s v="Sistersvillc"/>
    <n v="5"/>
  </r>
  <r>
    <x v="10"/>
    <x v="46"/>
    <s v="Wheeling"/>
    <n v="49.62"/>
  </r>
  <r>
    <x v="10"/>
    <x v="46"/>
    <s v="Wheeling"/>
    <n v="9"/>
  </r>
  <r>
    <x v="10"/>
    <x v="46"/>
    <s v="Wheeling"/>
    <n v="18.25"/>
  </r>
  <r>
    <x v="10"/>
    <x v="46"/>
    <s v="Wheeling"/>
    <n v="32"/>
  </r>
  <r>
    <x v="10"/>
    <x v="46"/>
    <s v="Wheeling"/>
    <n v="13"/>
  </r>
  <r>
    <x v="10"/>
    <x v="46"/>
    <s v="Wheeling"/>
    <n v="12"/>
  </r>
  <r>
    <x v="10"/>
    <x v="47"/>
    <s v="Aberdeen"/>
    <n v="8.6999999999999993"/>
  </r>
  <r>
    <x v="10"/>
    <x v="47"/>
    <s v="Everett"/>
    <n v="13.8"/>
  </r>
  <r>
    <x v="10"/>
    <x v="47"/>
    <s v="Olympia"/>
    <n v="4.25"/>
  </r>
  <r>
    <x v="10"/>
    <x v="47"/>
    <s v="Bellingham"/>
    <n v="18.2"/>
  </r>
  <r>
    <x v="10"/>
    <x v="47"/>
    <s v="Seattle"/>
    <n v="102.92"/>
  </r>
  <r>
    <x v="10"/>
    <x v="47"/>
    <s v="Seattle"/>
    <n v="5"/>
  </r>
  <r>
    <x v="10"/>
    <x v="47"/>
    <s v="Seattle"/>
    <n v="19.5"/>
  </r>
  <r>
    <x v="10"/>
    <x v="47"/>
    <s v="Seattle"/>
    <n v="14"/>
  </r>
  <r>
    <x v="10"/>
    <x v="47"/>
    <s v="Snohomish"/>
    <n v="62.75"/>
  </r>
  <r>
    <x v="10"/>
    <x v="47"/>
    <s v="Spokane"/>
    <n v="33"/>
  </r>
  <r>
    <x v="10"/>
    <x v="47"/>
    <s v="Spokane"/>
    <n v="113"/>
  </r>
  <r>
    <x v="10"/>
    <x v="47"/>
    <s v="Spokane"/>
    <n v="3"/>
  </r>
  <r>
    <x v="10"/>
    <x v="47"/>
    <s v="Spokane"/>
    <n v="82.94"/>
  </r>
  <r>
    <x v="10"/>
    <x v="47"/>
    <s v="Spokane"/>
    <n v="56"/>
  </r>
  <r>
    <x v="10"/>
    <x v="47"/>
    <s v="Tacoma"/>
    <n v="57.7"/>
  </r>
  <r>
    <x v="10"/>
    <x v="47"/>
    <s v="Tacoma"/>
    <n v="104.5"/>
  </r>
  <r>
    <x v="10"/>
    <x v="47"/>
    <s v="Tacoma"/>
    <n v="12"/>
  </r>
  <r>
    <x v="10"/>
    <x v="47"/>
    <s v="Walla Walla"/>
    <n v="19"/>
  </r>
  <r>
    <x v="10"/>
    <x v="48"/>
    <s v="Appleton"/>
    <n v="19"/>
  </r>
  <r>
    <x v="10"/>
    <x v="48"/>
    <s v="Ashland"/>
    <n v="7"/>
  </r>
  <r>
    <x v="10"/>
    <x v="48"/>
    <s v="Beloit"/>
    <n v="6"/>
  </r>
  <r>
    <x v="10"/>
    <x v="48"/>
    <s v="Eau Claire"/>
    <n v="22"/>
  </r>
  <r>
    <x v="10"/>
    <x v="48"/>
    <s v="Fond du Lac"/>
    <n v="24.47"/>
  </r>
  <r>
    <x v="10"/>
    <x v="48"/>
    <s v="Fond du Lac"/>
    <n v="143"/>
  </r>
  <r>
    <x v="10"/>
    <x v="48"/>
    <s v="Green Bay"/>
    <n v="40.799999999999997"/>
  </r>
  <r>
    <x v="10"/>
    <x v="48"/>
    <s v="Janesville"/>
    <n v="7"/>
  </r>
  <r>
    <x v="10"/>
    <x v="48"/>
    <s v="Kenosha"/>
    <n v="4.2"/>
  </r>
  <r>
    <x v="10"/>
    <x v="48"/>
    <s v="La Crosse"/>
    <n v="14"/>
  </r>
  <r>
    <x v="10"/>
    <x v="48"/>
    <s v="La Crosse"/>
    <n v="2.38"/>
  </r>
  <r>
    <x v="10"/>
    <x v="48"/>
    <s v="Madison"/>
    <n v="12.5"/>
  </r>
  <r>
    <x v="10"/>
    <x v="48"/>
    <s v="Manitowoc"/>
    <n v="9.5"/>
  </r>
  <r>
    <x v="10"/>
    <x v="48"/>
    <s v="Merrill"/>
    <n v="1.8"/>
  </r>
  <r>
    <x v="10"/>
    <x v="48"/>
    <s v="Milwaukee"/>
    <n v="123"/>
  </r>
  <r>
    <x v="10"/>
    <x v="48"/>
    <s v="Milwaukee"/>
    <n v="60"/>
  </r>
  <r>
    <x v="10"/>
    <x v="48"/>
    <s v="Milwaukee"/>
    <n v="106"/>
  </r>
  <r>
    <x v="10"/>
    <x v="48"/>
    <s v="Milwaukee"/>
    <n v="142"/>
  </r>
  <r>
    <x v="10"/>
    <x v="48"/>
    <s v="Oshkosh"/>
    <n v="40"/>
  </r>
  <r>
    <x v="10"/>
    <x v="48"/>
    <s v="Sheboygan"/>
    <n v="31"/>
  </r>
  <r>
    <x v="10"/>
    <x v="48"/>
    <s v="Walworth"/>
    <n v="11.61"/>
  </r>
  <r>
    <x v="10"/>
    <x v="48"/>
    <s v="Waupaca"/>
    <n v="5"/>
  </r>
  <r>
    <x v="10"/>
    <x v="11"/>
    <s v="Gainesville"/>
    <n v="8"/>
  </r>
  <r>
    <x v="10"/>
    <x v="36"/>
    <s v="Norristown"/>
    <n v="4.25"/>
  </r>
  <r>
    <x v="10"/>
    <x v="36"/>
    <s v="Philadelphia"/>
    <n v="12"/>
  </r>
  <r>
    <x v="11"/>
    <x v="0"/>
    <s v="Anniston"/>
    <n v="10.5"/>
  </r>
  <r>
    <x v="11"/>
    <x v="0"/>
    <s v="Birmingham"/>
    <n v="133"/>
  </r>
  <r>
    <x v="11"/>
    <x v="0"/>
    <s v="Gadsden"/>
    <n v="11"/>
  </r>
  <r>
    <x v="11"/>
    <x v="0"/>
    <s v="Huntsville"/>
    <n v="5.5"/>
  </r>
  <r>
    <x v="11"/>
    <x v="0"/>
    <s v="Montgomery"/>
    <n v="42"/>
  </r>
  <r>
    <x v="11"/>
    <x v="0"/>
    <s v="New Decatur"/>
    <n v="7"/>
  </r>
  <r>
    <x v="11"/>
    <x v="0"/>
    <s v="Mobile"/>
    <n v="58.2"/>
  </r>
  <r>
    <x v="11"/>
    <x v="0"/>
    <s v="Selma"/>
    <n v="8.5"/>
  </r>
  <r>
    <x v="11"/>
    <x v="0"/>
    <s v="Sheffield"/>
    <n v="11.68"/>
  </r>
  <r>
    <x v="11"/>
    <x v="0"/>
    <s v="Tuscaloosa"/>
    <n v="12"/>
  </r>
  <r>
    <x v="11"/>
    <x v="1"/>
    <s v="Bisbee"/>
    <n v="8"/>
  </r>
  <r>
    <x v="11"/>
    <x v="1"/>
    <s v="Douglas"/>
    <n v="10"/>
  </r>
  <r>
    <x v="11"/>
    <x v="1"/>
    <s v="Phoenix"/>
    <n v="14"/>
  </r>
  <r>
    <x v="11"/>
    <x v="1"/>
    <s v="Tucson"/>
    <n v="5.5"/>
  </r>
  <r>
    <x v="11"/>
    <x v="2"/>
    <s v="Eureka Springs"/>
    <n v="3.5"/>
  </r>
  <r>
    <x v="11"/>
    <x v="2"/>
    <s v="Fort Smith"/>
    <n v="23"/>
  </r>
  <r>
    <x v="11"/>
    <x v="2"/>
    <s v="Hot Springs"/>
    <n v="12.8"/>
  </r>
  <r>
    <x v="11"/>
    <x v="2"/>
    <s v="Little Rock"/>
    <n v="32"/>
  </r>
  <r>
    <x v="11"/>
    <x v="2"/>
    <s v="Pine Bluff"/>
    <n v="8.5"/>
  </r>
  <r>
    <x v="11"/>
    <x v="2"/>
    <s v="Texarkana"/>
    <n v="11"/>
  </r>
  <r>
    <x v="11"/>
    <x v="2"/>
    <s v="Walnut Ridge"/>
    <n v="2.5"/>
  </r>
  <r>
    <x v="11"/>
    <x v="4"/>
    <s v="Bakersfield"/>
    <n v="7.5"/>
  </r>
  <r>
    <x v="11"/>
    <x v="4"/>
    <s v="Bakersfield"/>
    <n v="18"/>
  </r>
  <r>
    <x v="11"/>
    <x v="4"/>
    <s v="Chico"/>
    <n v="116"/>
  </r>
  <r>
    <x v="11"/>
    <x v="4"/>
    <s v="Coronado"/>
    <n v="2.76"/>
  </r>
  <r>
    <x v="11"/>
    <x v="4"/>
    <s v="Eureka"/>
    <n v="13"/>
  </r>
  <r>
    <x v="11"/>
    <x v="4"/>
    <s v="Exeter"/>
    <n v="24"/>
  </r>
  <r>
    <x v="11"/>
    <x v="4"/>
    <s v="Grass Valley"/>
    <n v="5.0999999999999996"/>
  </r>
  <r>
    <x v="11"/>
    <x v="4"/>
    <s v="Los Angeles"/>
    <n v="212.93"/>
  </r>
  <r>
    <x v="11"/>
    <x v="4"/>
    <s v="Los Angeles"/>
    <n v="200"/>
  </r>
  <r>
    <x v="11"/>
    <x v="4"/>
    <s v="Los Angeles"/>
    <n v="191.2"/>
  </r>
  <r>
    <x v="11"/>
    <x v="4"/>
    <s v="Los Angeles"/>
    <n v="325.5"/>
  </r>
  <r>
    <x v="11"/>
    <x v="4"/>
    <s v="Los Angeles"/>
    <n v="1.5"/>
  </r>
  <r>
    <x v="11"/>
    <x v="4"/>
    <s v="Los Angeles"/>
    <n v="84.33"/>
  </r>
  <r>
    <x v="11"/>
    <x v="4"/>
    <s v="Monterey"/>
    <n v="6.5"/>
  </r>
  <r>
    <x v="11"/>
    <x v="4"/>
    <s v="Napa"/>
    <n v="19.5"/>
  </r>
  <r>
    <x v="11"/>
    <x v="4"/>
    <s v="Napa"/>
    <n v="20"/>
  </r>
  <r>
    <x v="11"/>
    <x v="4"/>
    <s v="Oakland"/>
    <n v="161"/>
  </r>
  <r>
    <x v="11"/>
    <x v="4"/>
    <s v="Oakland"/>
    <n v="30"/>
  </r>
  <r>
    <x v="11"/>
    <x v="4"/>
    <s v="Ontario"/>
    <n v="4"/>
  </r>
  <r>
    <x v="11"/>
    <x v="4"/>
    <s v="Paso Robles"/>
    <n v="2.25"/>
  </r>
  <r>
    <x v="11"/>
    <x v="4"/>
    <s v="Petaluma"/>
    <n v="36.6"/>
  </r>
  <r>
    <x v="11"/>
    <x v="4"/>
    <s v="Pomona"/>
    <n v="2.56"/>
  </r>
  <r>
    <x v="11"/>
    <x v="4"/>
    <s v="Redlands"/>
    <n v="3.7"/>
  </r>
  <r>
    <x v="11"/>
    <x v="4"/>
    <s v="Richmond"/>
    <n v="15"/>
  </r>
  <r>
    <x v="11"/>
    <x v="4"/>
    <s v="Riverside"/>
    <n v="12.75"/>
  </r>
  <r>
    <x v="11"/>
    <x v="4"/>
    <s v="Sacramento"/>
    <n v="28.9"/>
  </r>
  <r>
    <x v="11"/>
    <x v="4"/>
    <s v="San Bernardino"/>
    <n v="42"/>
  </r>
  <r>
    <x v="11"/>
    <x v="4"/>
    <s v="San Diego"/>
    <n v="34.5"/>
  </r>
  <r>
    <x v="11"/>
    <x v="4"/>
    <s v="San Diego"/>
    <n v="27"/>
  </r>
  <r>
    <x v="11"/>
    <x v="4"/>
    <s v="San Diego"/>
    <n v="3.5"/>
  </r>
  <r>
    <x v="11"/>
    <x v="4"/>
    <s v="San Francisco"/>
    <n v="11.5"/>
  </r>
  <r>
    <x v="11"/>
    <x v="4"/>
    <s v="San Francisco"/>
    <n v="7.67"/>
  </r>
  <r>
    <x v="11"/>
    <x v="4"/>
    <s v="San Francisco"/>
    <n v="36"/>
  </r>
  <r>
    <x v="11"/>
    <x v="4"/>
    <s v="San Francisco"/>
    <n v="70"/>
  </r>
  <r>
    <x v="11"/>
    <x v="4"/>
    <s v="San Francisco"/>
    <n v="258.35000000000002"/>
  </r>
  <r>
    <x v="11"/>
    <x v="4"/>
    <s v="San Francisco"/>
    <n v="21"/>
  </r>
  <r>
    <x v="11"/>
    <x v="4"/>
    <s v="San Francisco"/>
    <n v="4.4000000000000004"/>
  </r>
  <r>
    <x v="11"/>
    <x v="4"/>
    <s v="San Francisco"/>
    <n v="16.02"/>
  </r>
  <r>
    <x v="11"/>
    <x v="4"/>
    <s v="San Jose"/>
    <n v="20"/>
  </r>
  <r>
    <x v="11"/>
    <x v="4"/>
    <s v="San Jose"/>
    <n v="2.5"/>
  </r>
  <r>
    <x v="11"/>
    <x v="4"/>
    <s v="San Jose"/>
    <n v="15.5"/>
  </r>
  <r>
    <x v="11"/>
    <x v="4"/>
    <s v="San Jose"/>
    <n v="33"/>
  </r>
  <r>
    <x v="11"/>
    <x v="4"/>
    <s v="San Luis Obispo"/>
    <n v="12"/>
  </r>
  <r>
    <x v="11"/>
    <x v="4"/>
    <s v="Santa Barbara"/>
    <n v="8"/>
  </r>
  <r>
    <x v="11"/>
    <x v="4"/>
    <s v="Santa Catalina Island"/>
    <n v="2"/>
  </r>
  <r>
    <x v="11"/>
    <x v="4"/>
    <s v="Santa Cruz"/>
    <n v="14"/>
  </r>
  <r>
    <x v="11"/>
    <x v="4"/>
    <s v="Stockton"/>
    <n v="12"/>
  </r>
  <r>
    <x v="11"/>
    <x v="4"/>
    <s v="Stockton"/>
    <n v="29"/>
  </r>
  <r>
    <x v="11"/>
    <x v="4"/>
    <s v="Watsonville"/>
    <n v="6"/>
  </r>
  <r>
    <x v="11"/>
    <x v="6"/>
    <s v="Boulder"/>
    <n v="11"/>
  </r>
  <r>
    <x v="11"/>
    <x v="6"/>
    <s v="Canon City"/>
    <n v="10"/>
  </r>
  <r>
    <x v="11"/>
    <x v="6"/>
    <s v="Colorado Springs"/>
    <n v="38"/>
  </r>
  <r>
    <x v="11"/>
    <x v="6"/>
    <s v="Colorado Springs"/>
    <n v="1"/>
  </r>
  <r>
    <x v="11"/>
    <x v="6"/>
    <s v="Cripple Creek"/>
    <n v="74.67"/>
  </r>
  <r>
    <x v="11"/>
    <x v="6"/>
    <s v="Denver"/>
    <n v="26.212"/>
  </r>
  <r>
    <x v="11"/>
    <x v="6"/>
    <s v="Denver"/>
    <n v="172.3"/>
  </r>
  <r>
    <x v="11"/>
    <x v="6"/>
    <s v="Denver"/>
    <n v="20"/>
  </r>
  <r>
    <x v="11"/>
    <x v="6"/>
    <s v="Denver"/>
    <n v="17"/>
  </r>
  <r>
    <x v="11"/>
    <x v="6"/>
    <s v="Denver"/>
    <n v="7"/>
  </r>
  <r>
    <x v="11"/>
    <x v="6"/>
    <s v="Durango"/>
    <n v="2.5"/>
  </r>
  <r>
    <x v="11"/>
    <x v="6"/>
    <s v="Florence"/>
    <n v="20"/>
  </r>
  <r>
    <x v="11"/>
    <x v="6"/>
    <s v="Pueblo"/>
    <n v="30"/>
  </r>
  <r>
    <x v="11"/>
    <x v="6"/>
    <s v="Trinidad"/>
    <n v="19.3"/>
  </r>
  <r>
    <x v="11"/>
    <x v="7"/>
    <s v="Bridgeport"/>
    <n v="209.59"/>
  </r>
  <r>
    <x v="11"/>
    <x v="7"/>
    <s v="Bristol"/>
    <n v="13.74"/>
  </r>
  <r>
    <x v="11"/>
    <x v="7"/>
    <s v="Danbury"/>
    <n v="14.88"/>
  </r>
  <r>
    <x v="11"/>
    <x v="7"/>
    <s v="Danbury"/>
    <n v="17.5"/>
  </r>
  <r>
    <x v="11"/>
    <x v="7"/>
    <s v="Groton"/>
    <n v="20.65"/>
  </r>
  <r>
    <x v="11"/>
    <x v="7"/>
    <s v="Hartford"/>
    <n v="15.1"/>
  </r>
  <r>
    <x v="11"/>
    <x v="7"/>
    <s v="New Haven"/>
    <n v="628.79999999999995"/>
  </r>
  <r>
    <x v="11"/>
    <x v="7"/>
    <s v="New London"/>
    <n v="12"/>
  </r>
  <r>
    <x v="11"/>
    <x v="7"/>
    <s v="Norwich"/>
    <n v="24.2"/>
  </r>
  <r>
    <x v="11"/>
    <x v="7"/>
    <s v="Suffield"/>
    <n v="4.91"/>
  </r>
  <r>
    <x v="11"/>
    <x v="7"/>
    <s v="Torrington"/>
    <n v="12.65"/>
  </r>
  <r>
    <x v="11"/>
    <x v="7"/>
    <s v="Warehouse Point"/>
    <n v="48.1"/>
  </r>
  <r>
    <x v="11"/>
    <x v="9"/>
    <s v="Middletown"/>
    <n v="4"/>
  </r>
  <r>
    <x v="11"/>
    <x v="9"/>
    <s v="New Castle"/>
    <n v="16"/>
  </r>
  <r>
    <x v="11"/>
    <x v="9"/>
    <s v="Wilmington"/>
    <n v="26"/>
  </r>
  <r>
    <x v="11"/>
    <x v="8"/>
    <s v="Washington"/>
    <n v="146.22"/>
  </r>
  <r>
    <x v="11"/>
    <x v="8"/>
    <s v="Washington"/>
    <n v="4"/>
  </r>
  <r>
    <x v="11"/>
    <x v="8"/>
    <s v="Washington"/>
    <n v="44.27"/>
  </r>
  <r>
    <x v="11"/>
    <x v="8"/>
    <s v="Washington"/>
    <n v="27.26"/>
  </r>
  <r>
    <x v="11"/>
    <x v="8"/>
    <s v="Washington"/>
    <n v="25"/>
  </r>
  <r>
    <x v="11"/>
    <x v="20"/>
    <s v="Washington"/>
    <n v="100"/>
  </r>
  <r>
    <x v="11"/>
    <x v="8"/>
    <s v="Washington"/>
    <n v="9"/>
  </r>
  <r>
    <x v="11"/>
    <x v="8"/>
    <s v="Washington"/>
    <n v="1"/>
  </r>
  <r>
    <x v="11"/>
    <x v="10"/>
    <s v="Bradentown"/>
    <n v="12"/>
  </r>
  <r>
    <x v="11"/>
    <x v="10"/>
    <s v="Fernandina"/>
    <n v="3"/>
  </r>
  <r>
    <x v="11"/>
    <x v="10"/>
    <s v="Fort Meade"/>
    <n v="2"/>
  </r>
  <r>
    <x v="11"/>
    <x v="10"/>
    <s v="Jacksonville"/>
    <n v="32"/>
  </r>
  <r>
    <x v="11"/>
    <x v="10"/>
    <s v="Jacksonville"/>
    <n v="6.4"/>
  </r>
  <r>
    <x v="11"/>
    <x v="10"/>
    <s v="Key West"/>
    <n v="5.5"/>
  </r>
  <r>
    <x v="11"/>
    <x v="10"/>
    <s v="Miami"/>
    <n v="3"/>
  </r>
  <r>
    <x v="11"/>
    <x v="10"/>
    <s v="Pensacola"/>
    <n v="20.2"/>
  </r>
  <r>
    <x v="11"/>
    <x v="10"/>
    <s v="St. Augustine"/>
    <n v="10"/>
  </r>
  <r>
    <x v="11"/>
    <x v="10"/>
    <s v="Tampa"/>
    <n v="41"/>
  </r>
  <r>
    <x v="11"/>
    <x v="10"/>
    <s v="Tampa"/>
    <n v="8"/>
  </r>
  <r>
    <x v="11"/>
    <x v="11"/>
    <s v="Athens"/>
    <n v="7.4"/>
  </r>
  <r>
    <x v="11"/>
    <x v="11"/>
    <s v="Atlanta"/>
    <n v="161"/>
  </r>
  <r>
    <x v="11"/>
    <x v="11"/>
    <s v="Atlanta"/>
    <n v="20"/>
  </r>
  <r>
    <x v="11"/>
    <x v="11"/>
    <s v="Augusta"/>
    <n v="30"/>
  </r>
  <r>
    <x v="11"/>
    <x v="11"/>
    <s v="Augusta"/>
    <n v="26"/>
  </r>
  <r>
    <x v="11"/>
    <x v="11"/>
    <s v="Columbus"/>
    <n v="26.7"/>
  </r>
  <r>
    <x v="11"/>
    <x v="11"/>
    <s v="Covington"/>
    <n v="6"/>
  </r>
  <r>
    <x v="11"/>
    <x v="11"/>
    <s v="Gainesville"/>
    <n v="8"/>
  </r>
  <r>
    <x v="11"/>
    <x v="11"/>
    <s v="Macon"/>
    <n v="30"/>
  </r>
  <r>
    <x v="11"/>
    <x v="11"/>
    <s v="Rome"/>
    <n v="9.5"/>
  </r>
  <r>
    <x v="11"/>
    <x v="11"/>
    <s v="Savannah"/>
    <n v="57.5"/>
  </r>
  <r>
    <x v="11"/>
    <x v="11"/>
    <s v="Valdosta"/>
    <n v="4"/>
  </r>
  <r>
    <x v="11"/>
    <x v="11"/>
    <s v="Washington"/>
    <n v="2"/>
  </r>
  <r>
    <x v="11"/>
    <x v="12"/>
    <s v="Boise City"/>
    <n v="9.5"/>
  </r>
  <r>
    <x v="11"/>
    <x v="12"/>
    <s v="Boise City"/>
    <n v="22"/>
  </r>
  <r>
    <x v="11"/>
    <x v="12"/>
    <s v="Boise City"/>
    <n v="34"/>
  </r>
  <r>
    <x v="11"/>
    <x v="60"/>
    <s v="Anna"/>
    <n v="4.5"/>
  </r>
  <r>
    <x v="11"/>
    <x v="13"/>
    <s v="Aurora"/>
    <n v="5.8"/>
  </r>
  <r>
    <x v="11"/>
    <x v="13"/>
    <s v="Aurora"/>
    <n v="30"/>
  </r>
  <r>
    <x v="11"/>
    <x v="13"/>
    <s v="Bloomington"/>
    <n v="22"/>
  </r>
  <r>
    <x v="11"/>
    <x v="13"/>
    <s v="Bloomington"/>
    <n v="90"/>
  </r>
  <r>
    <x v="11"/>
    <x v="13"/>
    <s v="Bloomington"/>
    <n v="26.25"/>
  </r>
  <r>
    <x v="11"/>
    <x v="13"/>
    <s v="Cairo"/>
    <n v="10"/>
  </r>
  <r>
    <x v="11"/>
    <x v="13"/>
    <s v="Canton"/>
    <n v="6"/>
  </r>
  <r>
    <x v="11"/>
    <x v="13"/>
    <s v="Centralia"/>
    <n v="3"/>
  </r>
  <r>
    <x v="11"/>
    <x v="13"/>
    <s v="Champaign"/>
    <n v="11"/>
  </r>
  <r>
    <x v="11"/>
    <x v="13"/>
    <s v="Champaign"/>
    <n v="64"/>
  </r>
  <r>
    <x v="11"/>
    <x v="13"/>
    <s v="Chicago"/>
    <n v="303"/>
  </r>
  <r>
    <x v="11"/>
    <x v="13"/>
    <s v="Chicago"/>
    <n v="181.88900000000001"/>
  </r>
  <r>
    <x v="11"/>
    <x v="13"/>
    <s v="Chicago"/>
    <n v="244.3"/>
  </r>
  <r>
    <x v="11"/>
    <x v="13"/>
    <s v="Chicago"/>
    <n v="37"/>
  </r>
  <r>
    <x v="11"/>
    <x v="13"/>
    <s v="Chicago"/>
    <n v="80"/>
  </r>
  <r>
    <x v="11"/>
    <x v="13"/>
    <s v="Chicago"/>
    <n v="71.5"/>
  </r>
  <r>
    <x v="11"/>
    <x v="13"/>
    <s v="Chicago"/>
    <n v="31.3"/>
  </r>
  <r>
    <x v="11"/>
    <x v="13"/>
    <s v="Chicago"/>
    <n v="30"/>
  </r>
  <r>
    <x v="11"/>
    <x v="13"/>
    <s v="Chicago"/>
    <n v="25.5"/>
  </r>
  <r>
    <x v="11"/>
    <x v="13"/>
    <s v="Chicago"/>
    <n v="29.8"/>
  </r>
  <r>
    <x v="11"/>
    <x v="13"/>
    <s v="Chicago"/>
    <n v="146"/>
  </r>
  <r>
    <x v="11"/>
    <x v="13"/>
    <s v="Chicago"/>
    <n v="15"/>
  </r>
  <r>
    <x v="11"/>
    <x v="13"/>
    <s v="Chicago"/>
    <n v="40.5"/>
  </r>
  <r>
    <x v="11"/>
    <x v="13"/>
    <s v="Chicago"/>
    <n v="37.409999999999997"/>
  </r>
  <r>
    <x v="11"/>
    <x v="13"/>
    <s v="Chicago"/>
    <n v="19.399999999999999"/>
  </r>
  <r>
    <x v="11"/>
    <x v="13"/>
    <s v="Chicago"/>
    <n v="46.75"/>
  </r>
  <r>
    <x v="11"/>
    <x v="13"/>
    <s v="Chicago"/>
    <n v="25.45"/>
  </r>
  <r>
    <x v="11"/>
    <x v="13"/>
    <s v="Chicago"/>
    <n v="158"/>
  </r>
  <r>
    <x v="11"/>
    <x v="13"/>
    <s v="Danville"/>
    <n v="530"/>
  </r>
  <r>
    <x v="11"/>
    <x v="13"/>
    <s v="Danville"/>
    <n v="14"/>
  </r>
  <r>
    <x v="11"/>
    <x v="13"/>
    <s v="Decatur"/>
    <n v="17"/>
  </r>
  <r>
    <x v="11"/>
    <x v="13"/>
    <s v="Decatur"/>
    <n v="44"/>
  </r>
  <r>
    <x v="11"/>
    <x v="13"/>
    <s v="DeKalb"/>
    <n v="7.57"/>
  </r>
  <r>
    <x v="11"/>
    <x v="13"/>
    <s v="East St. Louis"/>
    <n v="181"/>
  </r>
  <r>
    <x v="11"/>
    <x v="60"/>
    <s v="Freeport"/>
    <n v="8"/>
  </r>
  <r>
    <x v="11"/>
    <x v="13"/>
    <s v="Galesburg"/>
    <n v="20.75"/>
  </r>
  <r>
    <x v="11"/>
    <x v="60"/>
    <s v="Galesburg"/>
    <n v="13.5"/>
  </r>
  <r>
    <x v="11"/>
    <x v="13"/>
    <s v="Jacksonville"/>
    <n v="7"/>
  </r>
  <r>
    <x v="11"/>
    <x v="13"/>
    <s v="Jerseyville"/>
    <n v="65"/>
  </r>
  <r>
    <x v="11"/>
    <x v="13"/>
    <s v="Joliet"/>
    <n v="80.5"/>
  </r>
  <r>
    <x v="11"/>
    <x v="13"/>
    <s v="Joliet"/>
    <n v="4"/>
  </r>
  <r>
    <x v="11"/>
    <x v="13"/>
    <s v="Joliet"/>
    <n v="22"/>
  </r>
  <r>
    <x v="11"/>
    <x v="13"/>
    <s v="Kankakee"/>
    <n v="3"/>
  </r>
  <r>
    <x v="11"/>
    <x v="13"/>
    <s v="Kankakee"/>
    <n v="2"/>
  </r>
  <r>
    <x v="11"/>
    <x v="13"/>
    <s v="Kankakee"/>
    <n v="4.5"/>
  </r>
  <r>
    <x v="11"/>
    <x v="13"/>
    <s v="Kewanee"/>
    <n v="13"/>
  </r>
  <r>
    <x v="11"/>
    <x v="13"/>
    <s v="La Salle"/>
    <n v="60"/>
  </r>
  <r>
    <x v="11"/>
    <x v="13"/>
    <s v="Lincoln"/>
    <n v="8"/>
  </r>
  <r>
    <x v="11"/>
    <x v="13"/>
    <s v="Lincoln"/>
    <n v="30"/>
  </r>
  <r>
    <x v="11"/>
    <x v="13"/>
    <s v=" Macomb"/>
    <n v="20"/>
  </r>
  <r>
    <x v="11"/>
    <x v="13"/>
    <s v="Marion"/>
    <n v="16.27"/>
  </r>
  <r>
    <x v="11"/>
    <x v="13"/>
    <s v="Mattoon"/>
    <n v="14"/>
  </r>
  <r>
    <x v="11"/>
    <x v="13"/>
    <s v="Monmouth"/>
    <n v="18"/>
  </r>
  <r>
    <x v="11"/>
    <x v="13"/>
    <s v="Murphysboro"/>
    <n v="2"/>
  </r>
  <r>
    <x v="11"/>
    <x v="13"/>
    <s v="Ottawa"/>
    <n v="10"/>
  </r>
  <r>
    <x v="11"/>
    <x v="13"/>
    <s v="Paris"/>
    <n v="3.3"/>
  </r>
  <r>
    <x v="11"/>
    <x v="13"/>
    <s v="Peoria"/>
    <n v="72"/>
  </r>
  <r>
    <x v="11"/>
    <x v="13"/>
    <s v="Peoria"/>
    <n v="8"/>
  </r>
  <r>
    <x v="11"/>
    <x v="13"/>
    <s v="Pontiac"/>
    <n v="20"/>
  </r>
  <r>
    <x v="11"/>
    <x v="13"/>
    <s v="Peoria"/>
    <n v="8"/>
  </r>
  <r>
    <x v="11"/>
    <x v="13"/>
    <s v="Quincy"/>
    <n v="18"/>
  </r>
  <r>
    <x v="11"/>
    <x v="13"/>
    <s v="Rockford"/>
    <n v="107"/>
  </r>
  <r>
    <x v="11"/>
    <x v="13"/>
    <s v="Springfield"/>
    <n v="30.88"/>
  </r>
  <r>
    <x v="11"/>
    <x v="60"/>
    <s v="Springfield"/>
    <n v="40"/>
  </r>
  <r>
    <x v="11"/>
    <x v="13"/>
    <s v="Springfield"/>
    <n v="61"/>
  </r>
  <r>
    <x v="11"/>
    <x v="13"/>
    <s v="Springfield"/>
    <n v="53"/>
  </r>
  <r>
    <x v="11"/>
    <x v="13"/>
    <s v="Sterling"/>
    <n v="18"/>
  </r>
  <r>
    <x v="11"/>
    <x v="13"/>
    <s v="Streator"/>
    <n v="10.5"/>
  </r>
  <r>
    <x v="11"/>
    <x v="13"/>
    <s v="Waukegan"/>
    <n v="1.5"/>
  </r>
  <r>
    <x v="11"/>
    <x v="14"/>
    <s v="Anderson"/>
    <n v="365"/>
  </r>
  <r>
    <x v="11"/>
    <x v="14"/>
    <s v="Anderson"/>
    <n v="260"/>
  </r>
  <r>
    <x v="11"/>
    <x v="14"/>
    <s v="Angola"/>
    <n v="5"/>
  </r>
  <r>
    <x v="11"/>
    <x v="14"/>
    <s v="Blufifton"/>
    <n v="31.5"/>
  </r>
  <r>
    <x v="11"/>
    <x v="14"/>
    <s v="Brownstown"/>
    <n v="2"/>
  </r>
  <r>
    <x v="11"/>
    <x v="14"/>
    <s v="Columbus"/>
    <n v="6.5"/>
  </r>
  <r>
    <x v="11"/>
    <x v="14"/>
    <s v="Elkhart"/>
    <n v="66"/>
  </r>
  <r>
    <x v="11"/>
    <x v="14"/>
    <s v="Decatur"/>
    <n v="21.6"/>
  </r>
  <r>
    <x v="11"/>
    <x v="14"/>
    <s v="Evansville"/>
    <n v="59.72"/>
  </r>
  <r>
    <x v="11"/>
    <x v="14"/>
    <s v="Evansville"/>
    <n v="17.100000000000001"/>
  </r>
  <r>
    <x v="11"/>
    <x v="14"/>
    <s v="Evansville"/>
    <n v="24"/>
  </r>
  <r>
    <x v="11"/>
    <x v="14"/>
    <s v="Evansville"/>
    <n v="9.5"/>
  </r>
  <r>
    <x v="11"/>
    <x v="14"/>
    <s v="Evansville"/>
    <n v="28"/>
  </r>
  <r>
    <x v="11"/>
    <x v="14"/>
    <s v="Fort Wayne"/>
    <n v="211"/>
  </r>
  <r>
    <x v="11"/>
    <x v="14"/>
    <s v="Fort Wayne"/>
    <n v="46"/>
  </r>
  <r>
    <x v="11"/>
    <x v="14"/>
    <s v="Fort Wayne"/>
    <n v="46"/>
  </r>
  <r>
    <x v="11"/>
    <x v="14"/>
    <s v="Fort Wayne"/>
    <n v="23"/>
  </r>
  <r>
    <x v="11"/>
    <x v="14"/>
    <s v="Fort Wayne"/>
    <n v="38"/>
  </r>
  <r>
    <x v="11"/>
    <x v="14"/>
    <s v="Fort Wayne"/>
    <n v="63"/>
  </r>
  <r>
    <x v="11"/>
    <x v="14"/>
    <s v="Indianapolis"/>
    <n v="158"/>
  </r>
  <r>
    <x v="11"/>
    <x v="14"/>
    <s v="Indianapolis"/>
    <n v="7.5"/>
  </r>
  <r>
    <x v="11"/>
    <x v="14"/>
    <s v="Indianapolis"/>
    <n v="450"/>
  </r>
  <r>
    <x v="11"/>
    <x v="14"/>
    <s v="Indianapolis"/>
    <n v="61"/>
  </r>
  <r>
    <x v="11"/>
    <x v="14"/>
    <s v="Indianapolis"/>
    <n v="20"/>
  </r>
  <r>
    <x v="11"/>
    <x v="14"/>
    <s v="Indianapolis"/>
    <n v="14"/>
  </r>
  <r>
    <x v="11"/>
    <x v="14"/>
    <s v="Indianapolis"/>
    <n v="30"/>
  </r>
  <r>
    <x v="11"/>
    <x v="14"/>
    <s v="Indianapolis"/>
    <n v="93"/>
  </r>
  <r>
    <x v="11"/>
    <x v="14"/>
    <s v="Indianapolis"/>
    <n v="58.7"/>
  </r>
  <r>
    <x v="11"/>
    <x v="14"/>
    <s v="Indianapolis"/>
    <n v="107"/>
  </r>
  <r>
    <x v="11"/>
    <x v="14"/>
    <s v="Indianapolis"/>
    <n v="45"/>
  </r>
  <r>
    <x v="11"/>
    <x v="14"/>
    <s v="Kendallville"/>
    <n v="41"/>
  </r>
  <r>
    <x v="11"/>
    <x v="14"/>
    <s v="Kokomo"/>
    <n v="40"/>
  </r>
  <r>
    <x v="11"/>
    <x v="14"/>
    <s v="Lafayette"/>
    <n v="17.5"/>
  </r>
  <r>
    <x v="11"/>
    <x v="14"/>
    <s v="Lebanon"/>
    <n v="10"/>
  </r>
  <r>
    <x v="11"/>
    <x v="14"/>
    <s v="Madison"/>
    <n v="5"/>
  </r>
  <r>
    <x v="11"/>
    <x v="14"/>
    <s v="Marion"/>
    <n v="20"/>
  </r>
  <r>
    <x v="11"/>
    <x v="14"/>
    <s v="Muncie"/>
    <n v="42"/>
  </r>
  <r>
    <x v="11"/>
    <x v="14"/>
    <s v="New Albany"/>
    <n v="23"/>
  </r>
  <r>
    <x v="11"/>
    <x v="14"/>
    <s v="New Albany"/>
    <n v="20"/>
  </r>
  <r>
    <x v="11"/>
    <x v="14"/>
    <s v="Portland"/>
    <n v="32"/>
  </r>
  <r>
    <x v="11"/>
    <x v="14"/>
    <s v="Richmond"/>
    <n v="70"/>
  </r>
  <r>
    <x v="11"/>
    <x v="14"/>
    <s v="South Bend"/>
    <n v="80"/>
  </r>
  <r>
    <x v="11"/>
    <x v="14"/>
    <s v="South Bend"/>
    <n v="35"/>
  </r>
  <r>
    <x v="11"/>
    <x v="14"/>
    <s v="Terre Haute"/>
    <n v="101"/>
  </r>
  <r>
    <x v="11"/>
    <x v="14"/>
    <s v="Vincennes"/>
    <n v="8.5"/>
  </r>
  <r>
    <x v="11"/>
    <x v="14"/>
    <s v="Wabash"/>
    <n v="18.5"/>
  </r>
  <r>
    <x v="11"/>
    <x v="14"/>
    <s v="Warsaw"/>
    <n v="4.75"/>
  </r>
  <r>
    <x v="11"/>
    <x v="14"/>
    <s v="Washington"/>
    <n v="2.8"/>
  </r>
  <r>
    <x v="11"/>
    <x v="14"/>
    <s v="Winona Lake"/>
    <n v="24"/>
  </r>
  <r>
    <x v="11"/>
    <x v="15"/>
    <s v="Albia"/>
    <n v="4.5"/>
  </r>
  <r>
    <x v="11"/>
    <x v="15"/>
    <s v="Boone"/>
    <n v="2"/>
  </r>
  <r>
    <x v="11"/>
    <x v="15"/>
    <s v="Boone"/>
    <n v="5"/>
  </r>
  <r>
    <x v="11"/>
    <x v="15"/>
    <s v="Burlington"/>
    <n v="17"/>
  </r>
  <r>
    <x v="11"/>
    <x v="15"/>
    <s v="Cedar Rapids"/>
    <n v="15.65"/>
  </r>
  <r>
    <x v="11"/>
    <x v="15"/>
    <s v="Cedar Rapids"/>
    <n v="30"/>
  </r>
  <r>
    <x v="11"/>
    <x v="15"/>
    <s v="Centerville"/>
    <n v="2"/>
  </r>
  <r>
    <x v="11"/>
    <x v="15"/>
    <s v="Clinton"/>
    <n v="36.700000000000003"/>
  </r>
  <r>
    <x v="11"/>
    <x v="15"/>
    <s v="Clinton"/>
    <n v="14"/>
  </r>
  <r>
    <x v="11"/>
    <x v="15"/>
    <s v="Council Bluffs"/>
    <n v="30"/>
  </r>
  <r>
    <x v="11"/>
    <x v="15"/>
    <s v="Davenport"/>
    <n v="87"/>
  </r>
  <r>
    <x v="11"/>
    <x v="15"/>
    <s v="Des Moines"/>
    <n v="80"/>
  </r>
  <r>
    <x v="11"/>
    <x v="15"/>
    <s v="Des Moines"/>
    <n v="72.650000000000006"/>
  </r>
  <r>
    <x v="11"/>
    <x v="15"/>
    <s v="Dubuque"/>
    <n v="17.27"/>
  </r>
  <r>
    <x v="11"/>
    <x v="15"/>
    <s v="Fort Dodge"/>
    <n v="85"/>
  </r>
  <r>
    <x v="11"/>
    <x v="15"/>
    <s v="Fort Madison"/>
    <n v="4"/>
  </r>
  <r>
    <x v="11"/>
    <x v="15"/>
    <s v="Keokuk"/>
    <n v="8"/>
  </r>
  <r>
    <x v="11"/>
    <x v="15"/>
    <s v="Marshalltown"/>
    <n v="3.5"/>
  </r>
  <r>
    <x v="11"/>
    <x v="15"/>
    <s v="Mason City"/>
    <n v="16.8"/>
  </r>
  <r>
    <x v="11"/>
    <x v="15"/>
    <s v="Muscatine"/>
    <n v="12"/>
  </r>
  <r>
    <x v="11"/>
    <x v="15"/>
    <s v="Oskaloosa"/>
    <n v="7"/>
  </r>
  <r>
    <x v="11"/>
    <x v="15"/>
    <s v="Oskaloosa"/>
    <n v="3.5"/>
  </r>
  <r>
    <x v="11"/>
    <x v="15"/>
    <s v="Ottumwa"/>
    <n v="14"/>
  </r>
  <r>
    <x v="11"/>
    <x v="15"/>
    <s v="Sioux City"/>
    <n v="43.5"/>
  </r>
  <r>
    <x v="11"/>
    <x v="15"/>
    <s v="Sioux City"/>
    <n v="16"/>
  </r>
  <r>
    <x v="11"/>
    <x v="15"/>
    <s v="Toledo"/>
    <n v="2.75"/>
  </r>
  <r>
    <x v="11"/>
    <x v="15"/>
    <s v="Waterloo"/>
    <n v="89"/>
  </r>
  <r>
    <x v="11"/>
    <x v="16"/>
    <s v="Arkansas City"/>
    <n v="5.5"/>
  </r>
  <r>
    <x v="11"/>
    <x v="16"/>
    <s v="Atchison"/>
    <n v="12"/>
  </r>
  <r>
    <x v="11"/>
    <x v="16"/>
    <s v="Fort Scott"/>
    <n v="9"/>
  </r>
  <r>
    <x v="11"/>
    <x v="16"/>
    <s v="Hutchinson"/>
    <n v="8"/>
  </r>
  <r>
    <x v="11"/>
    <x v="16"/>
    <s v="Independence"/>
    <n v="28"/>
  </r>
  <r>
    <x v="11"/>
    <x v="16"/>
    <s v="Iola"/>
    <n v="10.02"/>
  </r>
  <r>
    <x v="11"/>
    <x v="16"/>
    <s v="Junction City"/>
    <n v="4.75"/>
  </r>
  <r>
    <x v="11"/>
    <x v="16"/>
    <s v="Kansas City"/>
    <n v="50"/>
  </r>
  <r>
    <x v="11"/>
    <x v="16"/>
    <s v="Pittsburg"/>
    <n v="3"/>
  </r>
  <r>
    <x v="11"/>
    <x v="16"/>
    <s v="Strong City"/>
    <n v="2"/>
  </r>
  <r>
    <x v="11"/>
    <x v="16"/>
    <s v="Topeka"/>
    <n v="36.5"/>
  </r>
  <r>
    <x v="11"/>
    <x v="16"/>
    <s v="Wichita"/>
    <n v="23"/>
  </r>
  <r>
    <x v="11"/>
    <x v="16"/>
    <s v="Winfield"/>
    <n v="4.3"/>
  </r>
  <r>
    <x v="11"/>
    <x v="17"/>
    <s v="Bowling Green"/>
    <n v="7.5"/>
  </r>
  <r>
    <x v="11"/>
    <x v="17"/>
    <s v="Henderson"/>
    <n v="6"/>
  </r>
  <r>
    <x v="11"/>
    <x v="17"/>
    <s v="Lexington"/>
    <n v="81"/>
  </r>
  <r>
    <x v="11"/>
    <x v="17"/>
    <s v="Louisville"/>
    <n v="150"/>
  </r>
  <r>
    <x v="11"/>
    <x v="17"/>
    <s v="Louisville"/>
    <n v="42"/>
  </r>
  <r>
    <x v="11"/>
    <x v="17"/>
    <s v="Louisville"/>
    <n v="17"/>
  </r>
  <r>
    <x v="11"/>
    <x v="17"/>
    <s v="Maysville"/>
    <n v="4.2"/>
  </r>
  <r>
    <x v="11"/>
    <x v="17"/>
    <s v="Owensboro"/>
    <n v="14.5"/>
  </r>
  <r>
    <x v="11"/>
    <x v="17"/>
    <s v="Paducah"/>
    <n v="17"/>
  </r>
  <r>
    <x v="11"/>
    <x v="17"/>
    <s v="Somerset"/>
    <n v="3"/>
  </r>
  <r>
    <x v="11"/>
    <x v="17"/>
    <s v="Winchester"/>
    <n v="2"/>
  </r>
  <r>
    <x v="11"/>
    <x v="18"/>
    <s v="Alexandria"/>
    <n v="4.5"/>
  </r>
  <r>
    <x v="11"/>
    <x v="18"/>
    <s v="Baton Rouge"/>
    <n v="3.5"/>
  </r>
  <r>
    <x v="11"/>
    <x v="18"/>
    <s v="Lake Charles"/>
    <n v="8"/>
  </r>
  <r>
    <x v="11"/>
    <x v="18"/>
    <s v="Monroe"/>
    <n v="10"/>
  </r>
  <r>
    <x v="11"/>
    <x v="18"/>
    <s v="New Orleans"/>
    <n v="198"/>
  </r>
  <r>
    <x v="11"/>
    <x v="18"/>
    <s v="New Orleans"/>
    <n v="6"/>
  </r>
  <r>
    <x v="11"/>
    <x v="18"/>
    <s v="Shreveport"/>
    <n v="16"/>
  </r>
  <r>
    <x v="11"/>
    <x v="18"/>
    <s v="Winnfield"/>
    <n v="3.5"/>
  </r>
  <r>
    <x v="11"/>
    <x v="21"/>
    <s v="Bangor"/>
    <n v="62.52"/>
  </r>
  <r>
    <x v="11"/>
    <x v="21"/>
    <s v="Biddeford"/>
    <n v="8.14"/>
  </r>
  <r>
    <x v="11"/>
    <x v="21"/>
    <s v="Brunswick"/>
    <n v="16.399999999999999"/>
  </r>
  <r>
    <x v="11"/>
    <x v="21"/>
    <s v="Calais"/>
    <n v="7"/>
  </r>
  <r>
    <x v="11"/>
    <x v="21"/>
    <s v="Fairfield"/>
    <n v="4"/>
  </r>
  <r>
    <x v="11"/>
    <x v="21"/>
    <s v="Fryeburg"/>
    <n v="3"/>
  </r>
  <r>
    <x v="11"/>
    <x v="21"/>
    <s v="Lewiston"/>
    <n v="93"/>
  </r>
  <r>
    <x v="11"/>
    <x v="21"/>
    <s v="Norway"/>
    <n v="2.14"/>
  </r>
  <r>
    <x v="11"/>
    <x v="21"/>
    <s v="Portland"/>
    <n v="94.43"/>
  </r>
  <r>
    <x v="11"/>
    <x v="21"/>
    <s v="Rockland"/>
    <n v="23.8"/>
  </r>
  <r>
    <x v="11"/>
    <x v="21"/>
    <s v="Rockland"/>
    <n v="5"/>
  </r>
  <r>
    <x v="11"/>
    <x v="21"/>
    <s v="Sanford"/>
    <n v="75.02"/>
  </r>
  <r>
    <x v="11"/>
    <x v="21"/>
    <s v="Skowhegan"/>
    <n v="12.68"/>
  </r>
  <r>
    <x v="11"/>
    <x v="21"/>
    <s v="Turner"/>
    <n v="12.5"/>
  </r>
  <r>
    <x v="11"/>
    <x v="21"/>
    <s v="Waterville"/>
    <n v="5"/>
  </r>
  <r>
    <x v="11"/>
    <x v="21"/>
    <s v="Waterville"/>
    <n v="5.75"/>
  </r>
  <r>
    <x v="11"/>
    <x v="20"/>
    <s v="Baltimore"/>
    <n v="394"/>
  </r>
  <r>
    <x v="11"/>
    <x v="20"/>
    <s v="Baltimore"/>
    <n v="22"/>
  </r>
  <r>
    <x v="11"/>
    <x v="20"/>
    <s v="Baltimore"/>
    <n v="1.5"/>
  </r>
  <r>
    <x v="11"/>
    <x v="20"/>
    <s v="Bel Air"/>
    <n v="19"/>
  </r>
  <r>
    <x v="11"/>
    <x v="20"/>
    <s v="Cumberland"/>
    <n v="6.5"/>
  </r>
  <r>
    <x v="11"/>
    <x v="20"/>
    <s v="Cumberland"/>
    <n v="25"/>
  </r>
  <r>
    <x v="11"/>
    <x v="20"/>
    <s v="Frederick"/>
    <n v="20"/>
  </r>
  <r>
    <x v="11"/>
    <x v="20"/>
    <s v="Frederick"/>
    <n v="5.5"/>
  </r>
  <r>
    <x v="11"/>
    <x v="20"/>
    <s v="Frederick"/>
    <n v="10"/>
  </r>
  <r>
    <x v="11"/>
    <x v="20"/>
    <s v="Hagerstown"/>
    <n v="13.5"/>
  </r>
  <r>
    <x v="11"/>
    <x v="20"/>
    <s v="Hagerstown"/>
    <n v="10.5"/>
  </r>
  <r>
    <x v="11"/>
    <x v="20"/>
    <s v="Hagerstown"/>
    <n v="13.2"/>
  </r>
  <r>
    <x v="11"/>
    <x v="20"/>
    <s v="Kensington"/>
    <n v="2.5299999999999998"/>
  </r>
  <r>
    <x v="11"/>
    <x v="19"/>
    <s v="Amesbury"/>
    <n v="8.75"/>
  </r>
  <r>
    <x v="11"/>
    <x v="19"/>
    <s v="Athol"/>
    <n v="7.32"/>
  </r>
  <r>
    <x v="11"/>
    <x v="19"/>
    <s v="Boston"/>
    <n v="461.91199999999998"/>
  </r>
  <r>
    <x v="11"/>
    <x v="19"/>
    <s v="Boston"/>
    <n v="931.94399999999996"/>
  </r>
  <r>
    <x v="11"/>
    <x v="19"/>
    <s v="Boston"/>
    <n v="534.05999999999995"/>
  </r>
  <r>
    <x v="11"/>
    <x v="19"/>
    <s v="Boston"/>
    <n v="397.88"/>
  </r>
  <r>
    <x v="11"/>
    <x v="19"/>
    <s v="Boston"/>
    <n v="32.35"/>
  </r>
  <r>
    <x v="11"/>
    <x v="19"/>
    <s v="Boston"/>
    <n v="79"/>
  </r>
  <r>
    <x v="11"/>
    <x v="19"/>
    <s v="Brockton"/>
    <n v="24.06"/>
  </r>
  <r>
    <x v="11"/>
    <x v="19"/>
    <s v="Brockton"/>
    <n v="16"/>
  </r>
  <r>
    <x v="11"/>
    <x v="19"/>
    <s v="Brookfield"/>
    <n v="20.100000000000001"/>
  </r>
  <r>
    <x v="11"/>
    <x v="19"/>
    <s v="Canton"/>
    <n v="19.600000000000001"/>
  </r>
  <r>
    <x v="11"/>
    <x v="19"/>
    <s v="Conway"/>
    <n v="6.43"/>
  </r>
  <r>
    <x v="11"/>
    <x v="19"/>
    <s v="Dedham"/>
    <n v="9.4499999999999993"/>
  </r>
  <r>
    <x v="11"/>
    <x v="19"/>
    <s v="Fitchburg"/>
    <n v="40.700000000000003"/>
  </r>
  <r>
    <x v="11"/>
    <x v="19"/>
    <s v="Gardner"/>
    <n v="16.100000000000001"/>
  </r>
  <r>
    <x v="11"/>
    <x v="19"/>
    <s v="Haverhill"/>
    <n v="29.5"/>
  </r>
  <r>
    <x v="11"/>
    <x v="19"/>
    <s v="Haverhill"/>
    <n v="8.24"/>
  </r>
  <r>
    <x v="11"/>
    <x v="19"/>
    <s v="Haverhill"/>
    <n v="2.8"/>
  </r>
  <r>
    <x v="11"/>
    <x v="19"/>
    <s v="Holden"/>
    <n v="10"/>
  </r>
  <r>
    <x v="11"/>
    <x v="19"/>
    <s v="Holyoke"/>
    <n v="68.73"/>
  </r>
  <r>
    <x v="11"/>
    <x v="19"/>
    <s v="Holyoke"/>
    <n v="1"/>
  </r>
  <r>
    <x v="11"/>
    <x v="19"/>
    <s v="Hopkinton"/>
    <n v="6.43"/>
  </r>
  <r>
    <x v="11"/>
    <x v="19"/>
    <s v="Lawrence"/>
    <n v="13.2"/>
  </r>
  <r>
    <x v="11"/>
    <x v="19"/>
    <s v="Lowell"/>
    <n v="3.3"/>
  </r>
  <r>
    <x v="11"/>
    <x v="19"/>
    <s v="Lowell"/>
    <n v="18.5"/>
  </r>
  <r>
    <x v="11"/>
    <x v="19"/>
    <s v="Lynn"/>
    <n v="6.23"/>
  </r>
  <r>
    <x v="11"/>
    <x v="19"/>
    <s v="Maynard"/>
    <n v="14.55"/>
  </r>
  <r>
    <x v="11"/>
    <x v="19"/>
    <s v="Milford"/>
    <n v="31"/>
  </r>
  <r>
    <x v="11"/>
    <x v="19"/>
    <s v="Milford"/>
    <n v="50"/>
  </r>
  <r>
    <x v="11"/>
    <x v="19"/>
    <s v="Milford"/>
    <n v="28.1"/>
  </r>
  <r>
    <x v="11"/>
    <x v="19"/>
    <s v="Natick"/>
    <n v="16.067"/>
  </r>
  <r>
    <x v="11"/>
    <x v="19"/>
    <s v="Natick"/>
    <n v="18.757999999999999"/>
  </r>
  <r>
    <x v="11"/>
    <x v="19"/>
    <s v="New Bedford"/>
    <n v="44.09"/>
  </r>
  <r>
    <x v="11"/>
    <x v="19"/>
    <s v="New Bedford"/>
    <n v="25.84"/>
  </r>
  <r>
    <x v="11"/>
    <x v="19"/>
    <s v="New Bedford"/>
    <n v="18.05"/>
  </r>
  <r>
    <x v="11"/>
    <x v="19"/>
    <s v="Newburyport"/>
    <n v="23.8"/>
  </r>
  <r>
    <x v="11"/>
    <x v="19"/>
    <s v="Newton"/>
    <n v="37.729999999999997"/>
  </r>
  <r>
    <x v="11"/>
    <x v="19"/>
    <s v="Newton"/>
    <n v="9.85"/>
  </r>
  <r>
    <x v="11"/>
    <x v="19"/>
    <s v="Newton"/>
    <n v="4.5999999999999996"/>
  </r>
  <r>
    <x v="11"/>
    <x v="19"/>
    <s v="Northampton"/>
    <n v="26.57"/>
  </r>
  <r>
    <x v="11"/>
    <x v="19"/>
    <s v="Northampton"/>
    <n v="47.3"/>
  </r>
  <r>
    <x v="11"/>
    <x v="19"/>
    <s v="North Attleborough"/>
    <n v="22.78"/>
  </r>
  <r>
    <x v="11"/>
    <x v="19"/>
    <s v="Northbridge"/>
    <n v="0.66"/>
  </r>
  <r>
    <x v="11"/>
    <x v="19"/>
    <s v="Norton"/>
    <n v="30.26"/>
  </r>
  <r>
    <x v="11"/>
    <x v="19"/>
    <s v="Norwood"/>
    <n v="21.5"/>
  </r>
  <r>
    <x v="11"/>
    <x v="19"/>
    <s v="Norwood"/>
    <n v="6.23"/>
  </r>
  <r>
    <x v="11"/>
    <x v="19"/>
    <s v="Oak Bluffs"/>
    <n v="5.47"/>
  </r>
  <r>
    <x v="11"/>
    <x v="19"/>
    <s v="Oak Bluffs"/>
    <n v="1.125"/>
  </r>
  <r>
    <x v="11"/>
    <x v="19"/>
    <s v="Palmer"/>
    <n v="43"/>
  </r>
  <r>
    <x v="11"/>
    <x v="19"/>
    <s v="Pittsfield"/>
    <n v="30"/>
  </r>
  <r>
    <x v="11"/>
    <x v="19"/>
    <s v="Pittsfield"/>
    <n v="68.44"/>
  </r>
  <r>
    <x v="11"/>
    <x v="19"/>
    <s v="Plymouth"/>
    <n v="3"/>
  </r>
  <r>
    <x v="11"/>
    <x v="19"/>
    <s v="Shelburne Falls"/>
    <n v="6.53"/>
  </r>
  <r>
    <x v="11"/>
    <x v="19"/>
    <s v="Randolph"/>
    <n v="10.199999999999999"/>
  </r>
  <r>
    <x v="11"/>
    <x v="19"/>
    <s v="Springfield"/>
    <n v="132.57"/>
  </r>
  <r>
    <x v="11"/>
    <x v="19"/>
    <s v="Swansea Centre"/>
    <n v="12.5"/>
  </r>
  <r>
    <x v="11"/>
    <x v="19"/>
    <s v="Taunton"/>
    <n v="17.899999999999999"/>
  </r>
  <r>
    <x v="11"/>
    <x v="19"/>
    <s v="Taunton"/>
    <n v="11.4"/>
  </r>
  <r>
    <x v="11"/>
    <x v="19"/>
    <s v="Templeton"/>
    <n v="18"/>
  </r>
  <r>
    <x v="11"/>
    <x v="19"/>
    <s v="Uxbridge"/>
    <n v="10"/>
  </r>
  <r>
    <x v="11"/>
    <x v="19"/>
    <s v="Ware"/>
    <n v="12.12"/>
  </r>
  <r>
    <x v="11"/>
    <x v="19"/>
    <s v="Webster"/>
    <n v="5.84"/>
  </r>
  <r>
    <x v="11"/>
    <x v="19"/>
    <s v="Westborough"/>
    <n v="13.9"/>
  </r>
  <r>
    <x v="11"/>
    <x v="19"/>
    <s v="Westfield"/>
    <n v="25.76"/>
  </r>
  <r>
    <x v="11"/>
    <x v="19"/>
    <s v="Westwood"/>
    <n v="11.25"/>
  </r>
  <r>
    <x v="11"/>
    <x v="19"/>
    <s v="Worcester"/>
    <n v="156.36000000000001"/>
  </r>
  <r>
    <x v="11"/>
    <x v="19"/>
    <s v="Worcester"/>
    <n v="16.399999999999999"/>
  </r>
  <r>
    <x v="11"/>
    <x v="19"/>
    <s v="Worcester"/>
    <n v="15.8"/>
  </r>
  <r>
    <x v="11"/>
    <x v="19"/>
    <s v="Worcester"/>
    <n v="23.37"/>
  </r>
  <r>
    <x v="11"/>
    <x v="22"/>
    <s v="Adrian"/>
    <n v="4"/>
  </r>
  <r>
    <x v="11"/>
    <x v="22"/>
    <s v="Benton Harbor"/>
    <n v="28"/>
  </r>
  <r>
    <x v="11"/>
    <x v="22"/>
    <s v="Detroit"/>
    <n v="740.96"/>
  </r>
  <r>
    <x v="11"/>
    <x v="22"/>
    <s v="Detroit"/>
    <n v="1.44"/>
  </r>
  <r>
    <x v="11"/>
    <x v="22"/>
    <s v="Detroit"/>
    <n v="14"/>
  </r>
  <r>
    <x v="11"/>
    <x v="22"/>
    <s v="Escanaba"/>
    <n v="9.5"/>
  </r>
  <r>
    <x v="11"/>
    <x v="22"/>
    <s v="Grand Rapids"/>
    <n v="61.96"/>
  </r>
  <r>
    <x v="11"/>
    <x v="22"/>
    <s v="Grand Rapids"/>
    <n v="49.5"/>
  </r>
  <r>
    <x v="11"/>
    <x v="22"/>
    <s v="Grand Rapids"/>
    <n v="81"/>
  </r>
  <r>
    <x v="11"/>
    <x v="22"/>
    <s v="Grand Rapids"/>
    <n v="33"/>
  </r>
  <r>
    <x v="11"/>
    <x v="22"/>
    <s v="Grand Rapids"/>
    <n v="20"/>
  </r>
  <r>
    <x v="11"/>
    <x v="22"/>
    <s v="Houghton"/>
    <n v="27"/>
  </r>
  <r>
    <x v="11"/>
    <x v="22"/>
    <s v="Ironwood"/>
    <n v="7.5"/>
  </r>
  <r>
    <x v="11"/>
    <x v="22"/>
    <s v="Jackson"/>
    <n v="30"/>
  </r>
  <r>
    <x v="11"/>
    <x v="22"/>
    <s v="Lansing"/>
    <n v="155.50399999999999"/>
  </r>
  <r>
    <x v="11"/>
    <x v="22"/>
    <s v="Lansing"/>
    <n v="40"/>
  </r>
  <r>
    <x v="11"/>
    <x v="22"/>
    <s v="Manistee"/>
    <n v="10"/>
  </r>
  <r>
    <x v="11"/>
    <x v="22"/>
    <s v="Marquette"/>
    <n v="6"/>
  </r>
  <r>
    <x v="11"/>
    <x v="22"/>
    <s v="Menominee"/>
    <n v="17.899999999999999"/>
  </r>
  <r>
    <x v="11"/>
    <x v="22"/>
    <s v="Muskegon"/>
    <n v="15"/>
  </r>
  <r>
    <x v="11"/>
    <x v="22"/>
    <s v="Negaunee"/>
    <n v="4.5"/>
  </r>
  <r>
    <x v="11"/>
    <x v="22"/>
    <s v="Owosso"/>
    <n v="5"/>
  </r>
  <r>
    <x v="11"/>
    <x v="22"/>
    <s v="Owosso"/>
    <n v="48"/>
  </r>
  <r>
    <x v="11"/>
    <x v="22"/>
    <s v="Saginaw"/>
    <n v="56"/>
  </r>
  <r>
    <x v="11"/>
    <x v="22"/>
    <s v="Sault Ste. Marie"/>
    <n v="8.5"/>
  </r>
  <r>
    <x v="11"/>
    <x v="22"/>
    <s v="South Haven"/>
    <n v="49"/>
  </r>
  <r>
    <x v="11"/>
    <x v="23"/>
    <s v="Duluth"/>
    <n v="75.2"/>
  </r>
  <r>
    <x v="11"/>
    <x v="23"/>
    <s v="Duluth"/>
    <n v="7"/>
  </r>
  <r>
    <x v="11"/>
    <x v="23"/>
    <s v="Mankato"/>
    <n v="5"/>
  </r>
  <r>
    <x v="11"/>
    <x v="23"/>
    <s v="Minneapolis &amp; St. Paul"/>
    <n v="363.87"/>
  </r>
  <r>
    <x v="11"/>
    <x v="23"/>
    <s v="Minneapolis &amp; St. Paul"/>
    <n v="54.56"/>
  </r>
  <r>
    <x v="11"/>
    <x v="23"/>
    <s v="St. Cloud"/>
    <n v="8"/>
  </r>
  <r>
    <x v="11"/>
    <x v="23"/>
    <s v="Winona"/>
    <n v="7"/>
  </r>
  <r>
    <x v="11"/>
    <x v="24"/>
    <s v="Columbus"/>
    <n v="5.6"/>
  </r>
  <r>
    <x v="11"/>
    <x v="24"/>
    <s v="Greenville"/>
    <n v="5"/>
  </r>
  <r>
    <x v="11"/>
    <x v="24"/>
    <s v="Gulfport"/>
    <n v="25"/>
  </r>
  <r>
    <x v="11"/>
    <x v="24"/>
    <s v="Hattiesburg"/>
    <n v="7"/>
  </r>
  <r>
    <x v="11"/>
    <x v="24"/>
    <s v="Jackson"/>
    <n v="12"/>
  </r>
  <r>
    <x v="11"/>
    <x v="24"/>
    <s v="Meridian"/>
    <n v="11"/>
  </r>
  <r>
    <x v="11"/>
    <x v="24"/>
    <s v="Natchez"/>
    <n v="7"/>
  </r>
  <r>
    <x v="11"/>
    <x v="24"/>
    <s v="Scranton"/>
    <n v="9.6999999999999993"/>
  </r>
  <r>
    <x v="11"/>
    <x v="24"/>
    <s v="Vicksburg"/>
    <n v="10"/>
  </r>
  <r>
    <x v="11"/>
    <x v="25"/>
    <s v="Cape Girardeau"/>
    <n v="18"/>
  </r>
  <r>
    <x v="11"/>
    <x v="25"/>
    <s v="Carrollton"/>
    <n v="1.5"/>
  </r>
  <r>
    <x v="11"/>
    <x v="25"/>
    <s v="Farmington"/>
    <n v="14.1"/>
  </r>
  <r>
    <x v="11"/>
    <x v="25"/>
    <s v="Hannibal"/>
    <n v="7"/>
  </r>
  <r>
    <x v="11"/>
    <x v="25"/>
    <s v="Joplin"/>
    <n v="82.5"/>
  </r>
  <r>
    <x v="11"/>
    <x v="25"/>
    <s v="Kansas City"/>
    <n v="243.3"/>
  </r>
  <r>
    <x v="11"/>
    <x v="25"/>
    <s v="Kansas City"/>
    <n v="65"/>
  </r>
  <r>
    <x v="11"/>
    <x v="25"/>
    <s v="Kansas City"/>
    <n v="18"/>
  </r>
  <r>
    <x v="11"/>
    <x v="25"/>
    <s v="Kansas City"/>
    <n v="13"/>
  </r>
  <r>
    <x v="11"/>
    <x v="25"/>
    <s v="Kansas City"/>
    <n v="22"/>
  </r>
  <r>
    <x v="11"/>
    <x v="25"/>
    <s v="Mexico"/>
    <n v="27"/>
  </r>
  <r>
    <x v="11"/>
    <x v="25"/>
    <s v="Nevada"/>
    <n v="5"/>
  </r>
  <r>
    <x v="11"/>
    <x v="25"/>
    <s v="St. Joseph"/>
    <n v="43"/>
  </r>
  <r>
    <x v="11"/>
    <x v="25"/>
    <s v="St. Louis"/>
    <n v="456.58"/>
  </r>
  <r>
    <x v="11"/>
    <x v="25"/>
    <s v="St. Louis"/>
    <n v="18.23"/>
  </r>
  <r>
    <x v="11"/>
    <x v="25"/>
    <s v="St. Louis"/>
    <n v="40"/>
  </r>
  <r>
    <x v="11"/>
    <x v="25"/>
    <s v="St. Louis"/>
    <n v="10"/>
  </r>
  <r>
    <x v="11"/>
    <x v="25"/>
    <s v="St. Louis"/>
    <n v="65"/>
  </r>
  <r>
    <x v="11"/>
    <x v="25"/>
    <s v="St. Louis"/>
    <n v="32"/>
  </r>
  <r>
    <x v="11"/>
    <x v="25"/>
    <s v="Sedalia"/>
    <n v="8.5"/>
  </r>
  <r>
    <x v="11"/>
    <x v="25"/>
    <s v="Springfield"/>
    <n v="19.5"/>
  </r>
  <r>
    <x v="11"/>
    <x v="25"/>
    <s v="Webb City"/>
    <n v="73"/>
  </r>
  <r>
    <x v="11"/>
    <x v="26"/>
    <s v="Amador"/>
    <n v="10.5"/>
  </r>
  <r>
    <x v="11"/>
    <x v="26"/>
    <s v="Anaconda"/>
    <n v="6"/>
  </r>
  <r>
    <x v="11"/>
    <x v="26"/>
    <s v="Bozeman"/>
    <n v="3.5"/>
  </r>
  <r>
    <x v="11"/>
    <x v="26"/>
    <s v="Butte"/>
    <n v="30.5"/>
  </r>
  <r>
    <x v="11"/>
    <x v="26"/>
    <s v="Great Falls"/>
    <n v="12"/>
  </r>
  <r>
    <x v="11"/>
    <x v="26"/>
    <s v="Helena"/>
    <n v="18.8"/>
  </r>
  <r>
    <x v="11"/>
    <x v="32"/>
    <s v="Fremont"/>
    <n v="6.5"/>
  </r>
  <r>
    <x v="11"/>
    <x v="32"/>
    <s v="Lincoln"/>
    <n v="39"/>
  </r>
  <r>
    <x v="11"/>
    <x v="32"/>
    <s v="Lincoln"/>
    <n v="2"/>
  </r>
  <r>
    <x v="11"/>
    <x v="32"/>
    <s v="Lincoln"/>
    <n v="55.75"/>
  </r>
  <r>
    <x v="11"/>
    <x v="32"/>
    <s v="Lincoln"/>
    <n v="15"/>
  </r>
  <r>
    <x v="11"/>
    <x v="32"/>
    <s v="Nebraska City"/>
    <n v="4"/>
  </r>
  <r>
    <x v="11"/>
    <x v="32"/>
    <s v="Omaha"/>
    <n v="110"/>
  </r>
  <r>
    <x v="11"/>
    <x v="32"/>
    <s v="Omaha"/>
    <n v="7.3"/>
  </r>
  <r>
    <x v="11"/>
    <x v="61"/>
    <s v="Reno"/>
    <n v="7"/>
  </r>
  <r>
    <x v="11"/>
    <x v="61"/>
    <s v="Reno"/>
    <n v="3.3"/>
  </r>
  <r>
    <x v="11"/>
    <x v="28"/>
    <s v="Berlin"/>
    <n v="7.75"/>
  </r>
  <r>
    <x v="11"/>
    <x v="28"/>
    <s v="Charlestown"/>
    <n v="2"/>
  </r>
  <r>
    <x v="11"/>
    <x v="28"/>
    <s v="Chester"/>
    <n v="7.75"/>
  </r>
  <r>
    <x v="11"/>
    <x v="28"/>
    <s v="Claremont"/>
    <n v="8.4"/>
  </r>
  <r>
    <x v="11"/>
    <x v="28"/>
    <s v="Concord"/>
    <n v="30.17"/>
  </r>
  <r>
    <x v="11"/>
    <x v="28"/>
    <s v="Concord"/>
    <n v="12.71"/>
  </r>
  <r>
    <x v="11"/>
    <x v="28"/>
    <s v="Dover"/>
    <n v="17.739999999999998"/>
  </r>
  <r>
    <x v="11"/>
    <x v="28"/>
    <s v="Exexter"/>
    <n v="21.6"/>
  </r>
  <r>
    <x v="11"/>
    <x v="28"/>
    <s v="Hudson"/>
    <n v="30.6"/>
  </r>
  <r>
    <x v="11"/>
    <x v="28"/>
    <s v="Keene"/>
    <n v="6.52"/>
  </r>
  <r>
    <x v="11"/>
    <x v="28"/>
    <s v="Laconia"/>
    <n v="8.8699999999999992"/>
  </r>
  <r>
    <x v="11"/>
    <x v="28"/>
    <s v="Manchester"/>
    <n v="39.86"/>
  </r>
  <r>
    <x v="11"/>
    <x v="28"/>
    <s v="Manchester"/>
    <n v="12.75"/>
  </r>
  <r>
    <x v="11"/>
    <x v="28"/>
    <s v="Nashua"/>
    <n v="15.52"/>
  </r>
  <r>
    <x v="11"/>
    <x v="28"/>
    <s v="Plaistow"/>
    <n v="8.4700000000000006"/>
  </r>
  <r>
    <x v="11"/>
    <x v="28"/>
    <s v="Portsmouth"/>
    <n v="19.239999999999998"/>
  </r>
  <r>
    <x v="11"/>
    <x v="28"/>
    <s v="Portsmouth"/>
    <n v="12.2"/>
  </r>
  <r>
    <x v="11"/>
    <x v="28"/>
    <s v="Seabrook"/>
    <n v="5.8"/>
  </r>
  <r>
    <x v="11"/>
    <x v="29"/>
    <s v="Anglesea"/>
    <n v="5.5"/>
  </r>
  <r>
    <x v="11"/>
    <x v="29"/>
    <s v="Asbury Park"/>
    <n v="31.69"/>
  </r>
  <r>
    <x v="11"/>
    <x v="29"/>
    <s v="Asbury Park"/>
    <n v="5.73"/>
  </r>
  <r>
    <x v="11"/>
    <x v="29"/>
    <s v="Asbury Park"/>
    <n v="2.09"/>
  </r>
  <r>
    <x v="11"/>
    <x v="29"/>
    <s v="Atlantic City"/>
    <n v="2.83"/>
  </r>
  <r>
    <x v="11"/>
    <x v="29"/>
    <s v="Atlantic City"/>
    <n v="27.8"/>
  </r>
  <r>
    <x v="11"/>
    <x v="29"/>
    <s v="Atlantic City"/>
    <n v="18"/>
  </r>
  <r>
    <x v="11"/>
    <x v="29"/>
    <s v="Atlantic City"/>
    <n v="64.599999999999994"/>
  </r>
  <r>
    <x v="11"/>
    <x v="29"/>
    <s v="Bridgeton"/>
    <n v="37.799999999999997"/>
  </r>
  <r>
    <x v="11"/>
    <x v="29"/>
    <s v="Bridgeton"/>
    <n v="5"/>
  </r>
  <r>
    <x v="11"/>
    <x v="29"/>
    <s v="Cape May"/>
    <n v="6.94"/>
  </r>
  <r>
    <x v="11"/>
    <x v="29"/>
    <s v="Cape May"/>
    <n v="1.5"/>
  </r>
  <r>
    <x v="11"/>
    <x v="29"/>
    <s v="Hackensack"/>
    <n v="45"/>
  </r>
  <r>
    <x v="11"/>
    <x v="29"/>
    <s v="Hoboken"/>
    <n v="4"/>
  </r>
  <r>
    <x v="11"/>
    <x v="29"/>
    <s v="Keyport"/>
    <n v="30"/>
  </r>
  <r>
    <x v="11"/>
    <x v="29"/>
    <s v="Long Branch"/>
    <n v="3.67"/>
  </r>
  <r>
    <x v="11"/>
    <x v="29"/>
    <s v="Millville"/>
    <n v="12.54"/>
  </r>
  <r>
    <x v="11"/>
    <x v="29"/>
    <s v="Morristown"/>
    <n v="30"/>
  </r>
  <r>
    <x v="11"/>
    <x v="29"/>
    <s v="Mount Holly"/>
    <n v="14.8"/>
  </r>
  <r>
    <x v="11"/>
    <x v="29"/>
    <s v="Newark"/>
    <n v="671.9"/>
  </r>
  <r>
    <x v="11"/>
    <x v="29"/>
    <s v="Newark"/>
    <n v="190"/>
  </r>
  <r>
    <x v="11"/>
    <x v="29"/>
    <s v="Newark"/>
    <n v="83"/>
  </r>
  <r>
    <x v="11"/>
    <x v="29"/>
    <s v="Newark"/>
    <n v="41.47"/>
  </r>
  <r>
    <x v="11"/>
    <x v="29"/>
    <s v="Newark"/>
    <n v="12.07"/>
  </r>
  <r>
    <x v="11"/>
    <x v="29"/>
    <s v="Newark"/>
    <n v="10.78"/>
  </r>
  <r>
    <x v="11"/>
    <x v="29"/>
    <s v="Newark"/>
    <n v="5.4"/>
  </r>
  <r>
    <x v="11"/>
    <x v="29"/>
    <s v="Newark"/>
    <n v="12"/>
  </r>
  <r>
    <x v="11"/>
    <x v="29"/>
    <s v="Newark"/>
    <n v="15.1"/>
  </r>
  <r>
    <x v="11"/>
    <x v="29"/>
    <s v="Newark"/>
    <n v="50.37"/>
  </r>
  <r>
    <x v="11"/>
    <x v="29"/>
    <s v="Newark"/>
    <n v="30.11"/>
  </r>
  <r>
    <x v="11"/>
    <x v="29"/>
    <s v="Newark"/>
    <n v="24.78"/>
  </r>
  <r>
    <x v="11"/>
    <x v="29"/>
    <s v="Ocean City"/>
    <n v="7"/>
  </r>
  <r>
    <x v="11"/>
    <x v="29"/>
    <s v="Orange"/>
    <n v="2.5"/>
  </r>
  <r>
    <x v="11"/>
    <x v="29"/>
    <s v="Phillipsburg"/>
    <n v="5.6"/>
  </r>
  <r>
    <x v="11"/>
    <x v="29"/>
    <s v="Point Pleasant"/>
    <n v="3.125"/>
  </r>
  <r>
    <x v="11"/>
    <x v="29"/>
    <s v="Red Bank"/>
    <n v="12"/>
  </r>
  <r>
    <x v="11"/>
    <x v="29"/>
    <s v="Rutherford"/>
    <n v="17"/>
  </r>
  <r>
    <x v="11"/>
    <x v="29"/>
    <s v="Sea Isle City"/>
    <n v="8"/>
  </r>
  <r>
    <x v="11"/>
    <x v="29"/>
    <s v="Trenton"/>
    <n v="38"/>
  </r>
  <r>
    <x v="11"/>
    <x v="29"/>
    <s v="Trenton"/>
    <n v="11.42"/>
  </r>
  <r>
    <x v="11"/>
    <x v="29"/>
    <s v="Trenton"/>
    <n v="15"/>
  </r>
  <r>
    <x v="11"/>
    <x v="29"/>
    <s v="Trenton"/>
    <n v="38"/>
  </r>
  <r>
    <x v="11"/>
    <x v="29"/>
    <s v="Trenton"/>
    <n v="23"/>
  </r>
  <r>
    <x v="11"/>
    <x v="29"/>
    <s v="Trenton"/>
    <n v="40"/>
  </r>
  <r>
    <x v="11"/>
    <x v="29"/>
    <s v="Trenton"/>
    <n v="31.17"/>
  </r>
  <r>
    <x v="11"/>
    <x v="29"/>
    <s v="Trenton"/>
    <n v="40"/>
  </r>
  <r>
    <x v="11"/>
    <x v="55"/>
    <s v="Albuquerque"/>
    <n v="5.5"/>
  </r>
  <r>
    <x v="11"/>
    <x v="55"/>
    <s v="Las Vegas"/>
    <n v="5"/>
  </r>
  <r>
    <x v="11"/>
    <x v="29"/>
    <s v="Washington"/>
    <n v="15.5"/>
  </r>
  <r>
    <x v="11"/>
    <x v="31"/>
    <s v="Albany"/>
    <n v="75"/>
  </r>
  <r>
    <x v="11"/>
    <x v="31"/>
    <s v="Albany"/>
    <n v="2.58"/>
  </r>
  <r>
    <x v="11"/>
    <x v="31"/>
    <s v="Auburn"/>
    <n v="53.75"/>
  </r>
  <r>
    <x v="11"/>
    <x v="31"/>
    <s v="Auburn"/>
    <n v="8"/>
  </r>
  <r>
    <x v="11"/>
    <x v="31"/>
    <s v="Auburn"/>
    <n v="30"/>
  </r>
  <r>
    <x v="11"/>
    <x v="31"/>
    <s v="Babylon"/>
    <n v="1.57"/>
  </r>
  <r>
    <x v="11"/>
    <x v="31"/>
    <s v="Ballston Spa"/>
    <n v="15"/>
  </r>
  <r>
    <x v="11"/>
    <x v="31"/>
    <s v="Batavia"/>
    <n v="65"/>
  </r>
  <r>
    <x v="11"/>
    <x v="31"/>
    <s v="Binghamton"/>
    <n v="46"/>
  </r>
  <r>
    <x v="11"/>
    <x v="31"/>
    <s v="Brooklyn"/>
    <n v="579.02099999999996"/>
  </r>
  <r>
    <x v="11"/>
    <x v="31"/>
    <s v="Brooklyn"/>
    <n v="1.1839999999999999"/>
  </r>
  <r>
    <x v="11"/>
    <x v="31"/>
    <s v="Brooklyn"/>
    <n v="211.53800000000001"/>
  </r>
  <r>
    <x v="11"/>
    <x v="31"/>
    <s v="Brooklyn"/>
    <n v="57.3"/>
  </r>
  <r>
    <x v="11"/>
    <x v="31"/>
    <s v="Brooklyn"/>
    <n v="132.815"/>
  </r>
  <r>
    <x v="11"/>
    <x v="31"/>
    <s v="Brooklyn"/>
    <n v="97.08"/>
  </r>
  <r>
    <x v="11"/>
    <x v="31"/>
    <s v="Brooklyn"/>
    <n v="14.195"/>
  </r>
  <r>
    <x v="11"/>
    <x v="31"/>
    <s v="Brooklyn"/>
    <n v="6.6269999999999998"/>
  </r>
  <r>
    <x v="11"/>
    <x v="31"/>
    <s v="Brooklyn"/>
    <n v="6.79"/>
  </r>
  <r>
    <x v="11"/>
    <x v="31"/>
    <s v="Brooklyn"/>
    <n v="6.04"/>
  </r>
  <r>
    <x v="11"/>
    <x v="31"/>
    <s v="Brooklyn"/>
    <n v="26.38"/>
  </r>
  <r>
    <x v="11"/>
    <x v="31"/>
    <s v="Brooklyn"/>
    <n v="21.92"/>
  </r>
  <r>
    <x v="11"/>
    <x v="31"/>
    <s v="Brooklyn"/>
    <n v="2.5"/>
  </r>
  <r>
    <x v="11"/>
    <x v="31"/>
    <s v="Brooklyn"/>
    <n v="4.07"/>
  </r>
  <r>
    <x v="11"/>
    <x v="31"/>
    <s v="Brooklyn"/>
    <n v="0.54600000000000004"/>
  </r>
  <r>
    <x v="11"/>
    <x v="31"/>
    <s v="Buffalo"/>
    <n v="342.34"/>
  </r>
  <r>
    <x v="11"/>
    <x v="31"/>
    <s v="Buffalo"/>
    <n v="103.65"/>
  </r>
  <r>
    <x v="11"/>
    <x v="31"/>
    <s v="Buffalo"/>
    <n v="19.850000000000001"/>
  </r>
  <r>
    <x v="11"/>
    <x v="31"/>
    <s v="Buffalo"/>
    <n v="13.59"/>
  </r>
  <r>
    <x v="11"/>
    <x v="31"/>
    <s v="Buffalo"/>
    <n v="58.6"/>
  </r>
  <r>
    <x v="11"/>
    <x v="31"/>
    <s v="Canandaigua"/>
    <n v="45"/>
  </r>
  <r>
    <x v="11"/>
    <x v="31"/>
    <s v="Canandaigua"/>
    <n v="3"/>
  </r>
  <r>
    <x v="11"/>
    <x v="31"/>
    <s v="Catskill"/>
    <n v="5.5"/>
  </r>
  <r>
    <x v="11"/>
    <x v="31"/>
    <s v="City Island"/>
    <n v="1.4"/>
  </r>
  <r>
    <x v="11"/>
    <x v="31"/>
    <s v="City Island"/>
    <n v="2"/>
  </r>
  <r>
    <x v="11"/>
    <x v="31"/>
    <s v="Cohoes"/>
    <n v="6.73"/>
  </r>
  <r>
    <x v="11"/>
    <x v="31"/>
    <s v="Corning"/>
    <n v="5.7"/>
  </r>
  <r>
    <x v="11"/>
    <x v="31"/>
    <s v="Cortland"/>
    <n v="17"/>
  </r>
  <r>
    <x v="11"/>
    <x v="31"/>
    <s v="Elmira"/>
    <n v="14.2"/>
  </r>
  <r>
    <x v="11"/>
    <x v="31"/>
    <s v="Elmira"/>
    <n v="8.0679999999999996"/>
  </r>
  <r>
    <x v="11"/>
    <x v="31"/>
    <s v="Hudson"/>
    <n v="4.37"/>
  </r>
  <r>
    <x v="11"/>
    <x v="31"/>
    <s v="Elmira"/>
    <n v="16.41"/>
  </r>
  <r>
    <x v="11"/>
    <x v="31"/>
    <s v="Hudson"/>
    <n v="2.86"/>
  </r>
  <r>
    <x v="11"/>
    <x v="31"/>
    <s v="Fredonia"/>
    <n v="3.74"/>
  </r>
  <r>
    <x v="11"/>
    <x v="31"/>
    <s v="Fulton"/>
    <n v="1.04"/>
  </r>
  <r>
    <x v="11"/>
    <x v="31"/>
    <s v="Geneva"/>
    <n v="17.75"/>
  </r>
  <r>
    <x v="11"/>
    <x v="31"/>
    <s v="Glen Cove"/>
    <n v="3.45"/>
  </r>
  <r>
    <x v="11"/>
    <x v="31"/>
    <s v="Glen Falls"/>
    <n v="127.05"/>
  </r>
  <r>
    <x v="11"/>
    <x v="31"/>
    <s v="Gloversville"/>
    <n v="118"/>
  </r>
  <r>
    <x v="11"/>
    <x v="31"/>
    <s v="Gloversville"/>
    <n v="5.5"/>
  </r>
  <r>
    <x v="11"/>
    <x v="31"/>
    <s v="Honeoye Falls"/>
    <n v="5.26"/>
  </r>
  <r>
    <x v="11"/>
    <x v="31"/>
    <s v="Hoosick Falls"/>
    <n v="28.87"/>
  </r>
  <r>
    <x v="11"/>
    <x v="31"/>
    <s v="Hornell"/>
    <n v="5.0599999999999996"/>
  </r>
  <r>
    <x v="11"/>
    <x v="31"/>
    <s v="Hornell"/>
    <n v="4.33"/>
  </r>
  <r>
    <x v="11"/>
    <x v="31"/>
    <s v="Hudson"/>
    <n v="45.54"/>
  </r>
  <r>
    <x v="11"/>
    <x v="31"/>
    <s v="Huntington"/>
    <n v="3.2"/>
  </r>
  <r>
    <x v="11"/>
    <x v="31"/>
    <s v="Ithaca"/>
    <n v="10"/>
  </r>
  <r>
    <x v="11"/>
    <x v="31"/>
    <s v="Ithaca"/>
    <n v="9"/>
  </r>
  <r>
    <x v="11"/>
    <x v="31"/>
    <s v="Jamaica"/>
    <n v="26.74"/>
  </r>
  <r>
    <x v="11"/>
    <x v="31"/>
    <s v="Jamestown"/>
    <n v="24.64"/>
  </r>
  <r>
    <x v="11"/>
    <x v="31"/>
    <s v="Jamestown"/>
    <n v="26.73"/>
  </r>
  <r>
    <x v="11"/>
    <x v="31"/>
    <s v="Jamestown"/>
    <n v="22"/>
  </r>
  <r>
    <x v="11"/>
    <x v="31"/>
    <s v="Keesville"/>
    <n v="5.64"/>
  </r>
  <r>
    <x v="11"/>
    <x v="31"/>
    <s v="Kingston"/>
    <n v="8.8000000000000007"/>
  </r>
  <r>
    <x v="11"/>
    <x v="31"/>
    <s v="Lewiston"/>
    <n v="8.6999999999999993"/>
  </r>
  <r>
    <x v="11"/>
    <x v="31"/>
    <s v="Liberty"/>
    <n v="16.5"/>
  </r>
  <r>
    <x v="11"/>
    <x v="31"/>
    <s v="Long Beach"/>
    <n v="1.5"/>
  </r>
  <r>
    <x v="11"/>
    <x v="31"/>
    <s v="Long Island City"/>
    <n v="74.47"/>
  </r>
  <r>
    <x v="11"/>
    <x v="31"/>
    <s v="Long Island City"/>
    <n v="40"/>
  </r>
  <r>
    <x v="11"/>
    <x v="31"/>
    <s v="Long Island City"/>
    <n v="558.47"/>
  </r>
  <r>
    <x v="11"/>
    <x v="31"/>
    <s v="Malone"/>
    <n v="20"/>
  </r>
  <r>
    <x v="11"/>
    <x v="31"/>
    <s v="Medina"/>
    <n v="52"/>
  </r>
  <r>
    <x v="11"/>
    <x v="31"/>
    <s v="Middletown"/>
    <n v="12.84"/>
  </r>
  <r>
    <x v="11"/>
    <x v="31"/>
    <s v="Mineola"/>
    <n v="10"/>
  </r>
  <r>
    <x v="11"/>
    <x v="31"/>
    <s v="Newark"/>
    <n v="9.15"/>
  </r>
  <r>
    <x v="11"/>
    <x v="31"/>
    <s v="Newburgh"/>
    <n v="18.95"/>
  </r>
  <r>
    <x v="11"/>
    <x v="31"/>
    <s v="New Paltz"/>
    <n v="9.27"/>
  </r>
  <r>
    <x v="11"/>
    <x v="31"/>
    <s v="New York"/>
    <n v="1.57"/>
  </r>
  <r>
    <x v="11"/>
    <x v="31"/>
    <s v="New York"/>
    <n v="54.82"/>
  </r>
  <r>
    <x v="11"/>
    <x v="31"/>
    <s v="New York"/>
    <n v="9.1449999999999996"/>
  </r>
  <r>
    <x v="11"/>
    <x v="31"/>
    <s v="New York"/>
    <n v="20"/>
  </r>
  <r>
    <x v="11"/>
    <x v="31"/>
    <s v="New York"/>
    <n v="3.8"/>
  </r>
  <r>
    <x v="11"/>
    <x v="31"/>
    <s v="New York"/>
    <n v="5"/>
  </r>
  <r>
    <x v="11"/>
    <x v="31"/>
    <s v="New York"/>
    <n v="27.32"/>
  </r>
  <r>
    <x v="11"/>
    <x v="31"/>
    <s v="New York"/>
    <n v="20"/>
  </r>
  <r>
    <x v="11"/>
    <x v="31"/>
    <s v="New York"/>
    <n v="6.96"/>
  </r>
  <r>
    <x v="11"/>
    <x v="31"/>
    <s v="New York"/>
    <n v="5.0289999999999999"/>
  </r>
  <r>
    <x v="11"/>
    <x v="31"/>
    <s v="New York"/>
    <n v="19.52"/>
  </r>
  <r>
    <x v="11"/>
    <x v="31"/>
    <s v="New York"/>
    <n v="16"/>
  </r>
  <r>
    <x v="11"/>
    <x v="31"/>
    <s v="New York"/>
    <n v="30.484999999999999"/>
  </r>
  <r>
    <x v="11"/>
    <x v="31"/>
    <s v="New York"/>
    <n v="0.95199999999999996"/>
  </r>
  <r>
    <x v="11"/>
    <x v="31"/>
    <s v="New York"/>
    <n v="6.7"/>
  </r>
  <r>
    <x v="11"/>
    <x v="31"/>
    <s v="New York"/>
    <n v="5.71"/>
  </r>
  <r>
    <x v="11"/>
    <x v="31"/>
    <s v="New York"/>
    <n v="1.05"/>
  </r>
  <r>
    <x v="11"/>
    <x v="31"/>
    <s v="New York"/>
    <n v="3.04"/>
  </r>
  <r>
    <x v="11"/>
    <x v="31"/>
    <s v="New York"/>
    <n v="1.67"/>
  </r>
  <r>
    <x v="11"/>
    <x v="31"/>
    <s v="New York"/>
    <n v="33.9"/>
  </r>
  <r>
    <x v="11"/>
    <x v="31"/>
    <s v="New York"/>
    <n v="17.63"/>
  </r>
  <r>
    <x v="11"/>
    <x v="31"/>
    <s v="New York"/>
    <n v="23.52"/>
  </r>
  <r>
    <x v="11"/>
    <x v="31"/>
    <s v="New York"/>
    <n v="85.6"/>
  </r>
  <r>
    <x v="11"/>
    <x v="31"/>
    <s v="New York"/>
    <n v="12.77"/>
  </r>
  <r>
    <x v="11"/>
    <x v="31"/>
    <s v="New York"/>
    <n v="7.87"/>
  </r>
  <r>
    <x v="11"/>
    <x v="31"/>
    <s v="New York"/>
    <n v="38.4"/>
  </r>
  <r>
    <x v="11"/>
    <x v="31"/>
    <s v="New York"/>
    <n v="118.05"/>
  </r>
  <r>
    <x v="11"/>
    <x v="31"/>
    <s v="New York"/>
    <n v="23.8"/>
  </r>
  <r>
    <x v="11"/>
    <x v="31"/>
    <s v="New York"/>
    <n v="130"/>
  </r>
  <r>
    <x v="11"/>
    <x v="31"/>
    <s v="Niagara Falls"/>
    <n v="14.7"/>
  </r>
  <r>
    <x v="11"/>
    <x v="31"/>
    <s v="Niagara Falls"/>
    <n v="2.85"/>
  </r>
  <r>
    <x v="11"/>
    <x v="31"/>
    <s v="Northport"/>
    <n v="2.74"/>
  </r>
  <r>
    <x v="11"/>
    <x v="31"/>
    <s v="Ogdensburg"/>
    <n v="10.5"/>
  </r>
  <r>
    <x v="11"/>
    <x v="31"/>
    <s v="Olean"/>
    <n v="85"/>
  </r>
  <r>
    <x v="11"/>
    <x v="31"/>
    <s v="Oneida"/>
    <n v="5.3"/>
  </r>
  <r>
    <x v="11"/>
    <x v="31"/>
    <s v="Oneonta"/>
    <n v="67"/>
  </r>
  <r>
    <x v="11"/>
    <x v="31"/>
    <s v="Ossining"/>
    <n v="3"/>
  </r>
  <r>
    <x v="11"/>
    <x v="31"/>
    <s v="Ossining"/>
    <n v="2.5"/>
  </r>
  <r>
    <x v="11"/>
    <x v="31"/>
    <s v="Oswego"/>
    <n v="11.1"/>
  </r>
  <r>
    <x v="11"/>
    <x v="31"/>
    <s v="Paul Smiths"/>
    <n v="7"/>
  </r>
  <r>
    <x v="11"/>
    <x v="31"/>
    <s v="Peekskill"/>
    <n v="10.36"/>
  </r>
  <r>
    <x v="11"/>
    <x v="31"/>
    <s v="Peekskill"/>
    <n v="4"/>
  </r>
  <r>
    <x v="11"/>
    <x v="31"/>
    <s v="Penn Yan"/>
    <n v="9.32"/>
  </r>
  <r>
    <x v="11"/>
    <x v="31"/>
    <s v="Plattsburg"/>
    <n v="7.2"/>
  </r>
  <r>
    <x v="11"/>
    <x v="31"/>
    <s v="Port Chester"/>
    <n v="23"/>
  </r>
  <r>
    <x v="11"/>
    <x v="31"/>
    <s v="Port Jervis"/>
    <n v="4.4000000000000004"/>
  </r>
  <r>
    <x v="11"/>
    <x v="31"/>
    <s v="Poughkeepsie"/>
    <n v="17"/>
  </r>
  <r>
    <x v="11"/>
    <x v="31"/>
    <s v="Rochester"/>
    <n v="98.3"/>
  </r>
  <r>
    <x v="11"/>
    <x v="31"/>
    <s v="Rochester"/>
    <n v="4.67"/>
  </r>
  <r>
    <x v="11"/>
    <x v="31"/>
    <s v="Rochester"/>
    <n v="39"/>
  </r>
  <r>
    <x v="11"/>
    <x v="31"/>
    <s v="Rochester"/>
    <n v="23.4"/>
  </r>
  <r>
    <x v="11"/>
    <x v="31"/>
    <s v="Rochester"/>
    <n v="7.75"/>
  </r>
  <r>
    <x v="11"/>
    <x v="31"/>
    <s v="Rochester"/>
    <n v="88.7"/>
  </r>
  <r>
    <x v="11"/>
    <x v="31"/>
    <s v="Rochester"/>
    <n v="54"/>
  </r>
  <r>
    <x v="11"/>
    <x v="31"/>
    <s v="Rochester"/>
    <n v="37.200000000000003"/>
  </r>
  <r>
    <x v="11"/>
    <x v="31"/>
    <s v="Rockaway"/>
    <n v="6.31"/>
  </r>
  <r>
    <x v="11"/>
    <x v="31"/>
    <s v="Rome"/>
    <n v="6.86"/>
  </r>
  <r>
    <x v="11"/>
    <x v="31"/>
    <s v="Saratoga Springs"/>
    <n v="1.66"/>
  </r>
  <r>
    <x v="11"/>
    <x v="31"/>
    <s v="Schenectady"/>
    <n v="112.5"/>
  </r>
  <r>
    <x v="11"/>
    <x v="31"/>
    <s v="Sea Cliff"/>
    <n v="0.18"/>
  </r>
  <r>
    <x v="11"/>
    <x v="31"/>
    <s v="Sea Cliff"/>
    <n v="1.6"/>
  </r>
  <r>
    <x v="11"/>
    <x v="31"/>
    <s v="South Otselic"/>
    <n v="13"/>
  </r>
  <r>
    <x v="11"/>
    <x v="31"/>
    <s v="Staten Island"/>
    <n v="31.02"/>
  </r>
  <r>
    <x v="11"/>
    <x v="31"/>
    <s v="Staten Island"/>
    <n v="27.78"/>
  </r>
  <r>
    <x v="11"/>
    <x v="31"/>
    <s v="Staten Island"/>
    <n v="4"/>
  </r>
  <r>
    <x v="11"/>
    <x v="31"/>
    <s v="Syracuse"/>
    <n v="80.7"/>
  </r>
  <r>
    <x v="11"/>
    <x v="31"/>
    <s v="Syracuse"/>
    <n v="8.5500000000000007"/>
  </r>
  <r>
    <x v="11"/>
    <x v="31"/>
    <s v="Syracuse"/>
    <n v="18.079999999999998"/>
  </r>
  <r>
    <x v="11"/>
    <x v="31"/>
    <s v="Syracuse"/>
    <n v="21.12"/>
  </r>
  <r>
    <x v="11"/>
    <x v="31"/>
    <s v="Syracuse"/>
    <n v="21"/>
  </r>
  <r>
    <x v="11"/>
    <x v="31"/>
    <s v="Troy"/>
    <n v="10"/>
  </r>
  <r>
    <x v="11"/>
    <x v="31"/>
    <s v="Utica"/>
    <n v="106.98"/>
  </r>
  <r>
    <x v="11"/>
    <x v="31"/>
    <s v="Watertown"/>
    <n v="10.47"/>
  </r>
  <r>
    <x v="11"/>
    <x v="31"/>
    <s v="Watertown"/>
    <n v="7.69"/>
  </r>
  <r>
    <x v="11"/>
    <x v="31"/>
    <s v="Waverly"/>
    <n v="9.2799999999999994"/>
  </r>
  <r>
    <x v="11"/>
    <x v="31"/>
    <s v="Waverly"/>
    <n v="27.5"/>
  </r>
  <r>
    <x v="11"/>
    <x v="31"/>
    <s v="White Plains"/>
    <n v="23.6"/>
  </r>
  <r>
    <x v="11"/>
    <x v="31"/>
    <s v="Whitehall"/>
    <n v="22"/>
  </r>
  <r>
    <x v="11"/>
    <x v="31"/>
    <s v="Williamsville"/>
    <n v="11"/>
  </r>
  <r>
    <x v="11"/>
    <x v="31"/>
    <s v="Yonkers"/>
    <n v="35"/>
  </r>
  <r>
    <x v="11"/>
    <x v="27"/>
    <s v="Asheville"/>
    <n v="14.16"/>
  </r>
  <r>
    <x v="11"/>
    <x v="27"/>
    <s v="Asheville"/>
    <n v="5.5"/>
  </r>
  <r>
    <x v="11"/>
    <x v="27"/>
    <s v="Asheville"/>
    <n v="2.5"/>
  </r>
  <r>
    <x v="11"/>
    <x v="27"/>
    <s v="Charlotte"/>
    <n v="16.5"/>
  </r>
  <r>
    <x v="11"/>
    <x v="27"/>
    <s v="Durham"/>
    <n v="6.2"/>
  </r>
  <r>
    <x v="11"/>
    <x v="27"/>
    <s v="Fayetteville"/>
    <n v="3"/>
  </r>
  <r>
    <x v="11"/>
    <x v="27"/>
    <s v="Greensboro"/>
    <n v="12"/>
  </r>
  <r>
    <x v="11"/>
    <x v="27"/>
    <s v="Raleigh"/>
    <n v="6"/>
  </r>
  <r>
    <x v="11"/>
    <x v="27"/>
    <s v="Salisbury"/>
    <n v="4.5"/>
  </r>
  <r>
    <x v="11"/>
    <x v="27"/>
    <s v="Wilmington"/>
    <n v="20.8"/>
  </r>
  <r>
    <x v="11"/>
    <x v="27"/>
    <s v="Winston-Salem"/>
    <n v="11.5"/>
  </r>
  <r>
    <x v="11"/>
    <x v="56"/>
    <s v="Bismarck"/>
    <n v="1.5"/>
  </r>
  <r>
    <x v="11"/>
    <x v="56"/>
    <s v="Fargo"/>
    <n v="14"/>
  </r>
  <r>
    <x v="11"/>
    <x v="56"/>
    <s v="Grand Forks"/>
    <n v="2.5"/>
  </r>
  <r>
    <x v="11"/>
    <x v="33"/>
    <s v="Akron"/>
    <n v="214.5"/>
  </r>
  <r>
    <x v="11"/>
    <x v="33"/>
    <s v="Ashtabula"/>
    <n v="28"/>
  </r>
  <r>
    <x v="11"/>
    <x v="33"/>
    <s v="Alliance"/>
    <n v="35"/>
  </r>
  <r>
    <x v="11"/>
    <x v="33"/>
    <s v="Ashtabula"/>
    <n v="6"/>
  </r>
  <r>
    <x v="11"/>
    <x v="33"/>
    <s v="Bowling Green"/>
    <n v="21"/>
  </r>
  <r>
    <x v="11"/>
    <x v="33"/>
    <s v="Bucyrus"/>
    <n v="20"/>
  </r>
  <r>
    <x v="11"/>
    <x v="33"/>
    <s v="Cambridge"/>
    <n v="4"/>
  </r>
  <r>
    <x v="11"/>
    <x v="33"/>
    <s v="Chillicothe"/>
    <n v="5"/>
  </r>
  <r>
    <x v="11"/>
    <x v="33"/>
    <s v="Cincinnati"/>
    <n v="57.55"/>
  </r>
  <r>
    <x v="11"/>
    <x v="33"/>
    <s v="Cincinnati"/>
    <n v="36"/>
  </r>
  <r>
    <x v="11"/>
    <x v="33"/>
    <s v="Cincinnati"/>
    <n v="218"/>
  </r>
  <r>
    <x v="11"/>
    <x v="33"/>
    <s v="Cincinnati"/>
    <n v="57"/>
  </r>
  <r>
    <x v="11"/>
    <x v="33"/>
    <s v="Cincinnati"/>
    <n v="39.9"/>
  </r>
  <r>
    <x v="11"/>
    <x v="33"/>
    <s v="Cincinnati"/>
    <n v="0.15"/>
  </r>
  <r>
    <x v="11"/>
    <x v="33"/>
    <s v="Cincinnati"/>
    <n v="115.5"/>
  </r>
  <r>
    <x v="11"/>
    <x v="33"/>
    <s v="Cincinnati"/>
    <n v="57"/>
  </r>
  <r>
    <x v="11"/>
    <x v="33"/>
    <s v="Cincinnati"/>
    <n v="2"/>
  </r>
  <r>
    <x v="11"/>
    <x v="33"/>
    <s v="Cincinnati"/>
    <n v="37"/>
  </r>
  <r>
    <x v="11"/>
    <x v="33"/>
    <s v="Cincinnati"/>
    <n v="700"/>
  </r>
  <r>
    <x v="11"/>
    <x v="33"/>
    <s v="Cincinnati"/>
    <n v="305.81"/>
  </r>
  <r>
    <x v="11"/>
    <x v="33"/>
    <s v="Cincinnati"/>
    <n v="96.48"/>
  </r>
  <r>
    <x v="11"/>
    <x v="33"/>
    <s v="Cincinnati"/>
    <n v="42.5"/>
  </r>
  <r>
    <x v="11"/>
    <x v="33"/>
    <s v="Cincinnati"/>
    <n v="103"/>
  </r>
  <r>
    <x v="11"/>
    <x v="33"/>
    <s v="Cleveland"/>
    <n v="245"/>
  </r>
  <r>
    <x v="11"/>
    <x v="33"/>
    <s v="Cleveland"/>
    <n v="13.5"/>
  </r>
  <r>
    <x v="11"/>
    <x v="33"/>
    <s v="Cleveland"/>
    <n v="45.43"/>
  </r>
  <r>
    <x v="11"/>
    <x v="33"/>
    <s v="Cleveland"/>
    <n v="30"/>
  </r>
  <r>
    <x v="11"/>
    <x v="33"/>
    <s v="Cleveland"/>
    <n v="95"/>
  </r>
  <r>
    <x v="11"/>
    <x v="33"/>
    <s v="Cleveland"/>
    <n v="170.5"/>
  </r>
  <r>
    <x v="11"/>
    <x v="33"/>
    <s v="Cleveland"/>
    <n v="164"/>
  </r>
  <r>
    <x v="11"/>
    <x v="33"/>
    <s v="Columbus"/>
    <n v="41"/>
  </r>
  <r>
    <x v="11"/>
    <x v="33"/>
    <s v="Columbus"/>
    <n v="107.4"/>
  </r>
  <r>
    <x v="11"/>
    <x v="33"/>
    <s v="Columbus"/>
    <n v="16"/>
  </r>
  <r>
    <x v="11"/>
    <x v="33"/>
    <s v="Columbus"/>
    <n v="10"/>
  </r>
  <r>
    <x v="11"/>
    <x v="33"/>
    <s v="Columbus"/>
    <n v="4.5"/>
  </r>
  <r>
    <x v="11"/>
    <x v="33"/>
    <s v="Columbus"/>
    <n v="20"/>
  </r>
  <r>
    <x v="11"/>
    <x v="33"/>
    <s v="Columbus"/>
    <n v="6.1"/>
  </r>
  <r>
    <x v="11"/>
    <x v="33"/>
    <s v="Columbus"/>
    <n v="78"/>
  </r>
  <r>
    <x v="11"/>
    <x v="33"/>
    <s v="Dayton"/>
    <n v="8"/>
  </r>
  <r>
    <x v="11"/>
    <x v="33"/>
    <s v="Dayton"/>
    <n v="30"/>
  </r>
  <r>
    <x v="11"/>
    <x v="33"/>
    <s v="Dayton"/>
    <n v="31.1"/>
  </r>
  <r>
    <x v="11"/>
    <x v="33"/>
    <s v="Dayton"/>
    <n v="99"/>
  </r>
  <r>
    <x v="11"/>
    <x v="33"/>
    <s v="Dayton"/>
    <n v="30.5"/>
  </r>
  <r>
    <x v="11"/>
    <x v="33"/>
    <s v="Dayton"/>
    <n v="34"/>
  </r>
  <r>
    <x v="11"/>
    <x v="33"/>
    <s v="Defiance"/>
    <n v="5"/>
  </r>
  <r>
    <x v="11"/>
    <x v="33"/>
    <s v="Dennison"/>
    <n v="2"/>
  </r>
  <r>
    <x v="11"/>
    <x v="33"/>
    <s v="East Liverpool"/>
    <n v="32"/>
  </r>
  <r>
    <x v="11"/>
    <x v="33"/>
    <s v="East Liverpool"/>
    <n v="3"/>
  </r>
  <r>
    <x v="11"/>
    <x v="33"/>
    <s v="Felicity"/>
    <n v="9"/>
  </r>
  <r>
    <x v="11"/>
    <x v="33"/>
    <s v="Fremont"/>
    <n v="2.25"/>
  </r>
  <r>
    <x v="11"/>
    <x v="33"/>
    <s v="Lancaster"/>
    <n v="10.5"/>
  </r>
  <r>
    <x v="11"/>
    <x v="33"/>
    <s v="Lebanon"/>
    <n v="11"/>
  </r>
  <r>
    <x v="11"/>
    <x v="33"/>
    <s v="Lima"/>
    <n v="65"/>
  </r>
  <r>
    <x v="11"/>
    <x v="33"/>
    <s v="Lima"/>
    <n v="12"/>
  </r>
  <r>
    <x v="11"/>
    <x v="33"/>
    <s v="Lima"/>
    <n v="112"/>
  </r>
  <r>
    <x v="11"/>
    <x v="33"/>
    <s v="Lorain"/>
    <n v="24.8"/>
  </r>
  <r>
    <x v="11"/>
    <x v="33"/>
    <s v="Magnetic Springs"/>
    <n v="18.5"/>
  </r>
  <r>
    <x v="11"/>
    <x v="33"/>
    <s v="Magnolia"/>
    <n v="55"/>
  </r>
  <r>
    <x v="11"/>
    <x v="33"/>
    <s v="Mansfield"/>
    <n v="21"/>
  </r>
  <r>
    <x v="11"/>
    <x v="33"/>
    <s v="Mansfield"/>
    <n v="17.5"/>
  </r>
  <r>
    <x v="11"/>
    <x v="33"/>
    <s v="Marion"/>
    <n v="4.8"/>
  </r>
  <r>
    <x v="11"/>
    <x v="33"/>
    <s v="Mount Vernon"/>
    <n v="9"/>
  </r>
  <r>
    <x v="11"/>
    <x v="33"/>
    <s v="Norwalk"/>
    <n v="33"/>
  </r>
  <r>
    <x v="11"/>
    <x v="33"/>
    <s v="Pomeroy"/>
    <n v="14.5"/>
  </r>
  <r>
    <x v="11"/>
    <x v="33"/>
    <s v="Portsmouth"/>
    <n v="11"/>
  </r>
  <r>
    <x v="11"/>
    <x v="33"/>
    <s v="Salem"/>
    <n v="4"/>
  </r>
  <r>
    <x v="11"/>
    <x v="33"/>
    <s v="Sandusky"/>
    <n v="23"/>
  </r>
  <r>
    <x v="11"/>
    <x v="33"/>
    <s v="South Charleston"/>
    <n v="40"/>
  </r>
  <r>
    <x v="11"/>
    <x v="33"/>
    <s v="Springfield"/>
    <n v="30"/>
  </r>
  <r>
    <x v="11"/>
    <x v="33"/>
    <s v="Springfield"/>
    <n v="29"/>
  </r>
  <r>
    <x v="11"/>
    <x v="33"/>
    <s v="Steubenville"/>
    <n v="19"/>
  </r>
  <r>
    <x v="11"/>
    <x v="33"/>
    <s v="Steubenville"/>
    <n v="17.600000000000001"/>
  </r>
  <r>
    <x v="11"/>
    <x v="33"/>
    <s v="Steubenville"/>
    <n v="8"/>
  </r>
  <r>
    <x v="11"/>
    <x v="33"/>
    <s v="Tiffin"/>
    <n v="15"/>
  </r>
  <r>
    <x v="11"/>
    <x v="33"/>
    <s v="Tiffin"/>
    <n v="7.3"/>
  </r>
  <r>
    <x v="11"/>
    <x v="33"/>
    <s v="Tiffin"/>
    <n v="3"/>
  </r>
  <r>
    <x v="11"/>
    <x v="33"/>
    <s v="Toledo"/>
    <n v="125.7"/>
  </r>
  <r>
    <x v="11"/>
    <x v="33"/>
    <s v="Toledo"/>
    <n v="83"/>
  </r>
  <r>
    <x v="11"/>
    <x v="33"/>
    <s v="Toledo"/>
    <n v="16.399999999999999"/>
  </r>
  <r>
    <x v="11"/>
    <x v="33"/>
    <s v="Toledo"/>
    <n v="21.5"/>
  </r>
  <r>
    <x v="11"/>
    <x v="33"/>
    <s v="Toledo"/>
    <n v="22.5"/>
  </r>
  <r>
    <x v="11"/>
    <x v="33"/>
    <s v="Toledo"/>
    <n v="10"/>
  </r>
  <r>
    <x v="11"/>
    <x v="33"/>
    <s v="Toledo"/>
    <n v="56"/>
  </r>
  <r>
    <x v="11"/>
    <x v="33"/>
    <s v="Toledo"/>
    <n v="34"/>
  </r>
  <r>
    <x v="11"/>
    <x v="33"/>
    <s v="Toledo"/>
    <n v="55"/>
  </r>
  <r>
    <x v="11"/>
    <x v="33"/>
    <s v="Toledo"/>
    <n v="51"/>
  </r>
  <r>
    <x v="11"/>
    <x v="33"/>
    <s v="Toledo"/>
    <n v="56"/>
  </r>
  <r>
    <x v="11"/>
    <x v="33"/>
    <s v="Wellston"/>
    <n v="13"/>
  </r>
  <r>
    <x v="11"/>
    <x v="33"/>
    <s v="Xenia"/>
    <n v="20"/>
  </r>
  <r>
    <x v="11"/>
    <x v="33"/>
    <s v="Youngstown"/>
    <n v="149"/>
  </r>
  <r>
    <x v="11"/>
    <x v="33"/>
    <s v="Youngstown"/>
    <n v="40.049999999999997"/>
  </r>
  <r>
    <x v="11"/>
    <x v="33"/>
    <s v="Youngstown"/>
    <n v="25"/>
  </r>
  <r>
    <x v="11"/>
    <x v="33"/>
    <s v="Youngstown"/>
    <n v="36"/>
  </r>
  <r>
    <x v="11"/>
    <x v="33"/>
    <s v="Zanesville"/>
    <n v="15"/>
  </r>
  <r>
    <x v="11"/>
    <x v="54"/>
    <s v="Bartlesville"/>
    <n v="7.6"/>
  </r>
  <r>
    <x v="11"/>
    <x v="54"/>
    <s v="Enid"/>
    <n v="9"/>
  </r>
  <r>
    <x v="11"/>
    <x v="54"/>
    <s v="Guthrie"/>
    <n v="6.5"/>
  </r>
  <r>
    <x v="11"/>
    <x v="54"/>
    <s v="Lexington"/>
    <n v="90"/>
  </r>
  <r>
    <x v="11"/>
    <x v="54"/>
    <s v="South McAlester"/>
    <n v="20.3"/>
  </r>
  <r>
    <x v="11"/>
    <x v="54"/>
    <s v="Muskogee"/>
    <n v="12"/>
  </r>
  <r>
    <x v="11"/>
    <x v="54"/>
    <s v="Oklahoma City"/>
    <n v="32"/>
  </r>
  <r>
    <x v="11"/>
    <x v="54"/>
    <s v="Oklahoma City"/>
    <n v="60"/>
  </r>
  <r>
    <x v="11"/>
    <x v="54"/>
    <s v="Sapulpa"/>
    <n v="10"/>
  </r>
  <r>
    <x v="11"/>
    <x v="54"/>
    <s v="Shawnee"/>
    <n v="12.5"/>
  </r>
  <r>
    <x v="11"/>
    <x v="54"/>
    <s v="Tulsa"/>
    <n v="5.5"/>
  </r>
  <r>
    <x v="11"/>
    <x v="35"/>
    <s v="Albany"/>
    <n v="3.6"/>
  </r>
  <r>
    <x v="11"/>
    <x v="35"/>
    <s v="Astoria"/>
    <n v="5.0999999999999996"/>
  </r>
  <r>
    <x v="11"/>
    <x v="35"/>
    <s v="Forest Grove"/>
    <n v="1.7"/>
  </r>
  <r>
    <x v="11"/>
    <x v="35"/>
    <s v="Oregon City"/>
    <n v="5"/>
  </r>
  <r>
    <x v="11"/>
    <x v="35"/>
    <s v="Portland"/>
    <n v="219.54"/>
  </r>
  <r>
    <x v="11"/>
    <x v="35"/>
    <s v="Portland"/>
    <n v="116"/>
  </r>
  <r>
    <x v="11"/>
    <x v="35"/>
    <s v="Portland"/>
    <n v="67"/>
  </r>
  <r>
    <x v="11"/>
    <x v="35"/>
    <s v="Portland"/>
    <n v="13"/>
  </r>
  <r>
    <x v="11"/>
    <x v="35"/>
    <s v="Portland"/>
    <n v="26"/>
  </r>
  <r>
    <x v="11"/>
    <x v="35"/>
    <s v="Portland"/>
    <n v="50"/>
  </r>
  <r>
    <x v="11"/>
    <x v="35"/>
    <s v="Portland"/>
    <n v="60"/>
  </r>
  <r>
    <x v="11"/>
    <x v="35"/>
    <s v="Portland"/>
    <n v="4"/>
  </r>
  <r>
    <x v="11"/>
    <x v="36"/>
    <s v="Allentown"/>
    <n v="122"/>
  </r>
  <r>
    <x v="11"/>
    <x v="36"/>
    <s v="Allentown"/>
    <n v="20"/>
  </r>
  <r>
    <x v="11"/>
    <x v="36"/>
    <s v="Allentown"/>
    <n v="5"/>
  </r>
  <r>
    <x v="11"/>
    <x v="36"/>
    <s v="Altoona"/>
    <n v="50.2"/>
  </r>
  <r>
    <x v="11"/>
    <x v="36"/>
    <s v="Altoona"/>
    <n v="49"/>
  </r>
  <r>
    <x v="11"/>
    <x v="36"/>
    <s v="Avondale"/>
    <n v="3.5"/>
  </r>
  <r>
    <x v="11"/>
    <x v="36"/>
    <s v="Bangor"/>
    <n v="8.75"/>
  </r>
  <r>
    <x v="11"/>
    <x v="36"/>
    <s v="Bangor"/>
    <n v="4"/>
  </r>
  <r>
    <x v="11"/>
    <x v="36"/>
    <s v="Beaver Falls"/>
    <n v="46"/>
  </r>
  <r>
    <x v="11"/>
    <x v="36"/>
    <s v="Beaver Falls"/>
    <n v="45"/>
  </r>
  <r>
    <x v="11"/>
    <x v="36"/>
    <s v="Berwick"/>
    <n v="30"/>
  </r>
  <r>
    <x v="11"/>
    <x v="36"/>
    <s v="Bethlehem"/>
    <n v="18"/>
  </r>
  <r>
    <x v="11"/>
    <x v="36"/>
    <s v="Bethlehem"/>
    <n v="10"/>
  </r>
  <r>
    <x v="11"/>
    <x v="36"/>
    <s v="Bloomsburg"/>
    <n v="18.5"/>
  </r>
  <r>
    <x v="11"/>
    <x v="36"/>
    <s v="Bloomsburg"/>
    <n v="10"/>
  </r>
  <r>
    <x v="11"/>
    <x v="36"/>
    <s v="Blue Ball"/>
    <n v="6"/>
  </r>
  <r>
    <x v="11"/>
    <x v="36"/>
    <s v="Boyertown"/>
    <n v="20"/>
  </r>
  <r>
    <x v="11"/>
    <x v="36"/>
    <s v="Brownsville"/>
    <n v="16"/>
  </r>
  <r>
    <x v="11"/>
    <x v="36"/>
    <s v="Butler"/>
    <n v="33"/>
  </r>
  <r>
    <x v="11"/>
    <x v="36"/>
    <s v="Butler"/>
    <n v="13.28"/>
  </r>
  <r>
    <x v="11"/>
    <x v="36"/>
    <s v="Carlisle"/>
    <n v="6.3"/>
  </r>
  <r>
    <x v="11"/>
    <x v="36"/>
    <s v="Chambersburg"/>
    <n v="13.2"/>
  </r>
  <r>
    <x v="11"/>
    <x v="36"/>
    <s v="Chester"/>
    <n v="40"/>
  </r>
  <r>
    <x v="11"/>
    <x v="36"/>
    <s v="Chester"/>
    <n v="7.55"/>
  </r>
  <r>
    <x v="11"/>
    <x v="36"/>
    <s v="Chester"/>
    <n v="7.38"/>
  </r>
  <r>
    <x v="11"/>
    <x v="36"/>
    <s v="Chester"/>
    <n v="5.37"/>
  </r>
  <r>
    <x v="11"/>
    <x v="36"/>
    <s v="Chester"/>
    <n v="8.83"/>
  </r>
  <r>
    <x v="11"/>
    <x v="36"/>
    <s v="Chester"/>
    <n v="5.36"/>
  </r>
  <r>
    <x v="11"/>
    <x v="36"/>
    <s v="Clairton"/>
    <n v="1"/>
  </r>
  <r>
    <x v="11"/>
    <x v="36"/>
    <s v="Coatesville"/>
    <n v="40"/>
  </r>
  <r>
    <x v="11"/>
    <x v="36"/>
    <s v="Clifton Heights"/>
    <n v="8"/>
  </r>
  <r>
    <x v="11"/>
    <x v="36"/>
    <s v="Coatesville"/>
    <n v="6"/>
  </r>
  <r>
    <x v="11"/>
    <x v="36"/>
    <s v="Corry"/>
    <n v="5"/>
  </r>
  <r>
    <x v="11"/>
    <x v="36"/>
    <s v="Danielsville"/>
    <n v="7"/>
  </r>
  <r>
    <x v="11"/>
    <x v="36"/>
    <s v="Danville"/>
    <n v="14"/>
  </r>
  <r>
    <x v="11"/>
    <x v="36"/>
    <s v="Doylestown"/>
    <n v="32.299999999999997"/>
  </r>
  <r>
    <x v="11"/>
    <x v="36"/>
    <s v="Doylestown"/>
    <n v="13.4"/>
  </r>
  <r>
    <x v="11"/>
    <x v="36"/>
    <s v="Du Bois"/>
    <n v="12"/>
  </r>
  <r>
    <x v="11"/>
    <x v="36"/>
    <s v="Easton"/>
    <n v="46"/>
  </r>
  <r>
    <x v="11"/>
    <x v="36"/>
    <s v="Easton"/>
    <n v="2.2999999999999998"/>
  </r>
  <r>
    <x v="11"/>
    <x v="36"/>
    <s v="Easton"/>
    <n v="23.41"/>
  </r>
  <r>
    <x v="11"/>
    <x v="36"/>
    <s v="Elk Lick"/>
    <n v="6"/>
  </r>
  <r>
    <x v="11"/>
    <x v="36"/>
    <s v="Erie"/>
    <n v="36"/>
  </r>
  <r>
    <x v="11"/>
    <x v="36"/>
    <s v="Erie"/>
    <n v="27.5"/>
  </r>
  <r>
    <x v="11"/>
    <x v="36"/>
    <s v="Erie"/>
    <n v="35"/>
  </r>
  <r>
    <x v="11"/>
    <x v="36"/>
    <s v="Erie"/>
    <n v="42"/>
  </r>
  <r>
    <x v="11"/>
    <x v="36"/>
    <s v="Gettysburg"/>
    <n v="9.75"/>
  </r>
  <r>
    <x v="11"/>
    <x v="36"/>
    <s v="Girardville"/>
    <n v="31"/>
  </r>
  <r>
    <x v="11"/>
    <x v="36"/>
    <s v="Greensburg"/>
    <n v="28.54"/>
  </r>
  <r>
    <x v="11"/>
    <x v="36"/>
    <s v="Grovania"/>
    <n v="10.4"/>
  </r>
  <r>
    <x v="11"/>
    <x v="36"/>
    <s v="Hanover"/>
    <n v="5.6"/>
  </r>
  <r>
    <x v="11"/>
    <x v="36"/>
    <s v="Harrisburg"/>
    <n v="67.099999999999994"/>
  </r>
  <r>
    <x v="11"/>
    <x v="36"/>
    <s v="Harrisburg"/>
    <n v="50"/>
  </r>
  <r>
    <x v="11"/>
    <x v="36"/>
    <s v="Harrisburg"/>
    <n v="10.9"/>
  </r>
  <r>
    <x v="11"/>
    <x v="36"/>
    <s v="Hazleton"/>
    <n v="20.09"/>
  </r>
  <r>
    <x v="11"/>
    <x v="36"/>
    <s v="Hazleton"/>
    <n v="30.1"/>
  </r>
  <r>
    <x v="11"/>
    <x v="36"/>
    <s v="Hershey"/>
    <n v="8.3000000000000007"/>
  </r>
  <r>
    <x v="11"/>
    <x v="36"/>
    <s v="Homestead"/>
    <n v="3.25"/>
  </r>
  <r>
    <x v="11"/>
    <x v="36"/>
    <s v="Honesdale"/>
    <n v="11.5"/>
  </r>
  <r>
    <x v="11"/>
    <x v="36"/>
    <s v="Huntingdon"/>
    <n v="2"/>
  </r>
  <r>
    <x v="11"/>
    <x v="36"/>
    <s v="Indiana"/>
    <n v="75"/>
  </r>
  <r>
    <x v="11"/>
    <x v="36"/>
    <s v="Jersey Shore"/>
    <n v="5.0999999999999996"/>
  </r>
  <r>
    <x v="11"/>
    <x v="36"/>
    <s v="Jersey Shore"/>
    <n v="4.5"/>
  </r>
  <r>
    <x v="11"/>
    <x v="36"/>
    <s v="Johnstown"/>
    <n v="31.3"/>
  </r>
  <r>
    <x v="11"/>
    <x v="36"/>
    <s v="Kittanning"/>
    <n v="10.7"/>
  </r>
  <r>
    <x v="11"/>
    <x v="36"/>
    <s v="Lancaster"/>
    <n v="143.18"/>
  </r>
  <r>
    <x v="11"/>
    <x v="36"/>
    <s v="Lancaster"/>
    <n v="8.68"/>
  </r>
  <r>
    <x v="11"/>
    <x v="36"/>
    <s v="Lancaster"/>
    <n v="17.739999999999998"/>
  </r>
  <r>
    <x v="11"/>
    <x v="36"/>
    <s v="Lancaster"/>
    <n v="11.23"/>
  </r>
  <r>
    <x v="11"/>
    <x v="36"/>
    <s v="Lancaster"/>
    <n v="8.25"/>
  </r>
  <r>
    <x v="11"/>
    <x v="36"/>
    <s v="Lancaster"/>
    <n v="4.53"/>
  </r>
  <r>
    <x v="11"/>
    <x v="36"/>
    <s v="Lancaster"/>
    <n v="13.16"/>
  </r>
  <r>
    <x v="11"/>
    <x v="36"/>
    <s v="Lancaster"/>
    <n v="12.13"/>
  </r>
  <r>
    <x v="11"/>
    <x v="36"/>
    <s v="Lancaster"/>
    <n v="6.1"/>
  </r>
  <r>
    <x v="11"/>
    <x v="36"/>
    <s v="Latrobe"/>
    <n v="5.25"/>
  </r>
  <r>
    <x v="11"/>
    <x v="36"/>
    <s v="Lebanon"/>
    <n v="24"/>
  </r>
  <r>
    <x v="11"/>
    <x v="36"/>
    <s v="Leechburg"/>
    <n v="8.9"/>
  </r>
  <r>
    <x v="11"/>
    <x v="36"/>
    <s v="Lemoyne"/>
    <n v="42"/>
  </r>
  <r>
    <x v="11"/>
    <x v="36"/>
    <s v="Lemoyne"/>
    <n v="8.0500000000000007"/>
  </r>
  <r>
    <x v="11"/>
    <x v="36"/>
    <s v="Lemoyne"/>
    <n v="7.3"/>
  </r>
  <r>
    <x v="11"/>
    <x v="36"/>
    <s v="Lewistown"/>
    <n v="9"/>
  </r>
  <r>
    <x v="11"/>
    <x v="36"/>
    <s v="Linglestown"/>
    <n v="5.5"/>
  </r>
  <r>
    <x v="11"/>
    <x v="36"/>
    <s v="Lock Haven"/>
    <n v="5.5"/>
  </r>
  <r>
    <x v="11"/>
    <x v="36"/>
    <s v="McKeesport"/>
    <n v="2"/>
  </r>
  <r>
    <x v="11"/>
    <x v="36"/>
    <s v="Mauch Chunk"/>
    <n v="15"/>
  </r>
  <r>
    <x v="11"/>
    <x v="36"/>
    <s v="Meadville"/>
    <n v="16.010000000000002"/>
  </r>
  <r>
    <x v="11"/>
    <x v="36"/>
    <s v="Meadville"/>
    <n v="11"/>
  </r>
  <r>
    <x v="11"/>
    <x v="36"/>
    <s v="Milton"/>
    <n v="9.2799999999999994"/>
  </r>
  <r>
    <x v="11"/>
    <x v="36"/>
    <s v="Monessen"/>
    <n v="7"/>
  </r>
  <r>
    <x v="11"/>
    <x v="36"/>
    <s v="Montoursville"/>
    <n v="5.5"/>
  </r>
  <r>
    <x v="11"/>
    <x v="36"/>
    <s v="Nanticoke"/>
    <n v="8.5"/>
  </r>
  <r>
    <x v="11"/>
    <x v="36"/>
    <s v="Nazareth"/>
    <n v="5.25"/>
  </r>
  <r>
    <x v="11"/>
    <x v="36"/>
    <s v="Newtown"/>
    <n v="26.81"/>
  </r>
  <r>
    <x v="11"/>
    <x v="36"/>
    <s v="Newtown"/>
    <n v="5.4"/>
  </r>
  <r>
    <x v="11"/>
    <x v="36"/>
    <s v="Norristown"/>
    <n v="57"/>
  </r>
  <r>
    <x v="11"/>
    <x v="36"/>
    <s v="Norristown"/>
    <n v="4.25"/>
  </r>
  <r>
    <x v="11"/>
    <x v="36"/>
    <s v="Norristown"/>
    <n v="4.05"/>
  </r>
  <r>
    <x v="11"/>
    <x v="36"/>
    <s v="Norristown"/>
    <n v="1.5"/>
  </r>
  <r>
    <x v="11"/>
    <x v="36"/>
    <s v="Norristown"/>
    <n v="5.5"/>
  </r>
  <r>
    <x v="11"/>
    <x v="36"/>
    <s v="Norristown"/>
    <n v="14"/>
  </r>
  <r>
    <x v="11"/>
    <x v="36"/>
    <s v="Norristown"/>
    <n v="14"/>
  </r>
  <r>
    <x v="11"/>
    <x v="36"/>
    <s v="Oil City"/>
    <n v="32"/>
  </r>
  <r>
    <x v="11"/>
    <x v="36"/>
    <s v="Oxford"/>
    <n v="14"/>
  </r>
  <r>
    <x v="11"/>
    <x v="36"/>
    <s v="Patton"/>
    <n v="12"/>
  </r>
  <r>
    <x v="11"/>
    <x v="36"/>
    <s v="Philadelphia"/>
    <n v="619.95000000000005"/>
  </r>
  <r>
    <x v="11"/>
    <x v="36"/>
    <s v="Philadelphia"/>
    <n v="316"/>
  </r>
  <r>
    <x v="11"/>
    <x v="36"/>
    <s v="Philadelphia"/>
    <n v="10"/>
  </r>
  <r>
    <x v="11"/>
    <x v="36"/>
    <s v="Philadelphia"/>
    <n v="21.09"/>
  </r>
  <r>
    <x v="11"/>
    <x v="36"/>
    <s v="Philadelphia"/>
    <n v="3.34"/>
  </r>
  <r>
    <x v="11"/>
    <x v="36"/>
    <s v="Philadelphia"/>
    <n v="30.23"/>
  </r>
  <r>
    <x v="11"/>
    <x v="36"/>
    <s v="Philadelphia"/>
    <n v="20.6"/>
  </r>
  <r>
    <x v="11"/>
    <x v="36"/>
    <s v="Philadelphia"/>
    <n v="3.5"/>
  </r>
  <r>
    <x v="11"/>
    <x v="36"/>
    <s v="Philadelphia"/>
    <n v="12"/>
  </r>
  <r>
    <x v="11"/>
    <x v="36"/>
    <s v="Philadelphia"/>
    <n v="16"/>
  </r>
  <r>
    <x v="11"/>
    <x v="36"/>
    <s v="Philadelphia"/>
    <n v="27"/>
  </r>
  <r>
    <x v="11"/>
    <x v="36"/>
    <s v="Philadelphia"/>
    <n v="16.18"/>
  </r>
  <r>
    <x v="11"/>
    <x v="36"/>
    <s v="Philipsburg"/>
    <n v="13.6"/>
  </r>
  <r>
    <x v="11"/>
    <x v="36"/>
    <s v="Pittsburg"/>
    <n v="513.53"/>
  </r>
  <r>
    <x v="11"/>
    <x v="36"/>
    <s v="Pittsburg"/>
    <n v="4.25"/>
  </r>
  <r>
    <x v="11"/>
    <x v="36"/>
    <s v="Pittsburg"/>
    <n v="19.93"/>
  </r>
  <r>
    <x v="11"/>
    <x v="36"/>
    <s v="Pittsburg"/>
    <n v="3.33"/>
  </r>
  <r>
    <x v="11"/>
    <x v="36"/>
    <s v="Pittsburg"/>
    <n v="30.48"/>
  </r>
  <r>
    <x v="11"/>
    <x v="36"/>
    <s v="Pittsburg"/>
    <n v="60.06"/>
  </r>
  <r>
    <x v="11"/>
    <x v="36"/>
    <s v="Pittsburg"/>
    <n v="11.3"/>
  </r>
  <r>
    <x v="11"/>
    <x v="36"/>
    <s v="Pittsburg"/>
    <n v="117.13"/>
  </r>
  <r>
    <x v="11"/>
    <x v="36"/>
    <s v="Pittsburg"/>
    <n v="33.799999999999997"/>
  </r>
  <r>
    <x v="11"/>
    <x v="36"/>
    <s v="Pittsburg"/>
    <n v="34.25"/>
  </r>
  <r>
    <x v="11"/>
    <x v="36"/>
    <s v="Pittsburg"/>
    <n v="7.1"/>
  </r>
  <r>
    <x v="11"/>
    <x v="36"/>
    <s v="Pittsburg"/>
    <n v="10"/>
  </r>
  <r>
    <x v="11"/>
    <x v="36"/>
    <s v="Pittsburg"/>
    <n v="125"/>
  </r>
  <r>
    <x v="11"/>
    <x v="36"/>
    <s v="Pittsburg"/>
    <n v="7"/>
  </r>
  <r>
    <x v="11"/>
    <x v="36"/>
    <s v="Pittsburg"/>
    <n v="3.7"/>
  </r>
  <r>
    <x v="11"/>
    <x v="36"/>
    <s v="Pittsburg"/>
    <n v="5"/>
  </r>
  <r>
    <x v="11"/>
    <x v="36"/>
    <s v="Pittsburg"/>
    <n v="8.5"/>
  </r>
  <r>
    <x v="11"/>
    <x v="36"/>
    <s v="Pittsburg"/>
    <n v="10"/>
  </r>
  <r>
    <x v="11"/>
    <x v="36"/>
    <s v="Plymouth"/>
    <n v="3.5"/>
  </r>
  <r>
    <x v="11"/>
    <x v="36"/>
    <s v="Pottstown"/>
    <n v="6.5"/>
  </r>
  <r>
    <x v="11"/>
    <x v="36"/>
    <s v="Pottstown"/>
    <n v="6.3"/>
  </r>
  <r>
    <x v="11"/>
    <x v="36"/>
    <s v="Pottstown"/>
    <n v="4"/>
  </r>
  <r>
    <x v="11"/>
    <x v="36"/>
    <s v="Pottsville"/>
    <n v="67.3"/>
  </r>
  <r>
    <x v="11"/>
    <x v="36"/>
    <s v="Punxsutawney"/>
    <n v="31"/>
  </r>
  <r>
    <x v="11"/>
    <x v="36"/>
    <s v="Quakertown"/>
    <n v="10.5"/>
  </r>
  <r>
    <x v="11"/>
    <x v="36"/>
    <s v="Reading"/>
    <n v="90"/>
  </r>
  <r>
    <x v="11"/>
    <x v="36"/>
    <s v="Reading"/>
    <n v="7.5"/>
  </r>
  <r>
    <x v="11"/>
    <x v="36"/>
    <s v="Scranton"/>
    <n v="41.7"/>
  </r>
  <r>
    <x v="11"/>
    <x v="36"/>
    <s v="Scranton"/>
    <n v="49.69"/>
  </r>
  <r>
    <x v="11"/>
    <x v="36"/>
    <s v="Scranton"/>
    <n v="12"/>
  </r>
  <r>
    <x v="11"/>
    <x v="36"/>
    <s v="Shamokin"/>
    <n v="15"/>
  </r>
  <r>
    <x v="11"/>
    <x v="36"/>
    <s v="Shamokin"/>
    <n v="16.25"/>
  </r>
  <r>
    <x v="11"/>
    <x v="36"/>
    <s v="Sharon"/>
    <n v="17"/>
  </r>
  <r>
    <x v="11"/>
    <x v="36"/>
    <s v="South Bethlehem"/>
    <n v="3"/>
  </r>
  <r>
    <x v="11"/>
    <x v="36"/>
    <s v="Spring City"/>
    <n v="6.5"/>
  </r>
  <r>
    <x v="11"/>
    <x v="36"/>
    <s v="Stroudsburg"/>
    <n v="2.75"/>
  </r>
  <r>
    <x v="11"/>
    <x v="36"/>
    <s v="Sunbury"/>
    <n v="7"/>
  </r>
  <r>
    <x v="11"/>
    <x v="36"/>
    <s v="Sunbury"/>
    <n v="7"/>
  </r>
  <r>
    <x v="11"/>
    <x v="36"/>
    <s v="Tarentum"/>
    <n v="19.600000000000001"/>
  </r>
  <r>
    <x v="11"/>
    <x v="36"/>
    <s v="Titusville"/>
    <n v="16.7"/>
  </r>
  <r>
    <x v="11"/>
    <x v="36"/>
    <s v="Titusville"/>
    <n v="3.5"/>
  </r>
  <r>
    <x v="11"/>
    <x v="36"/>
    <s v="Trappe"/>
    <n v="13.35"/>
  </r>
  <r>
    <x v="11"/>
    <x v="36"/>
    <s v="Uniontown"/>
    <n v="120"/>
  </r>
  <r>
    <x v="11"/>
    <x v="36"/>
    <s v="Uniontown"/>
    <n v="1.99"/>
  </r>
  <r>
    <x v="11"/>
    <x v="36"/>
    <s v="Warren"/>
    <n v="20.25"/>
  </r>
  <r>
    <x v="11"/>
    <x v="36"/>
    <s v="Washington"/>
    <n v="13.8"/>
  </r>
  <r>
    <x v="11"/>
    <x v="36"/>
    <s v="Waynesboro"/>
    <n v="27"/>
  </r>
  <r>
    <x v="11"/>
    <x v="36"/>
    <s v="West Chester"/>
    <n v="32"/>
  </r>
  <r>
    <x v="11"/>
    <x v="36"/>
    <s v="West Chester"/>
    <n v="20.6"/>
  </r>
  <r>
    <x v="11"/>
    <x v="36"/>
    <s v="West Fairview"/>
    <n v="6"/>
  </r>
  <r>
    <x v="11"/>
    <x v="36"/>
    <s v="Wheatland"/>
    <n v="3.34"/>
  </r>
  <r>
    <x v="11"/>
    <x v="36"/>
    <s v="Wilkes Barre"/>
    <n v="85"/>
  </r>
  <r>
    <x v="11"/>
    <x v="36"/>
    <s v="Wilkes Barre"/>
    <n v="12.48"/>
  </r>
  <r>
    <x v="11"/>
    <x v="36"/>
    <s v="Williamsport"/>
    <n v="8.5"/>
  </r>
  <r>
    <x v="11"/>
    <x v="36"/>
    <s v="Williamsport"/>
    <n v="2.5"/>
  </r>
  <r>
    <x v="11"/>
    <x v="36"/>
    <s v="Williamsport"/>
    <n v="1.8"/>
  </r>
  <r>
    <x v="11"/>
    <x v="36"/>
    <s v="Williamsport"/>
    <n v="3.6"/>
  </r>
  <r>
    <x v="11"/>
    <x v="36"/>
    <s v="Yardley"/>
    <n v="12"/>
  </r>
  <r>
    <x v="11"/>
    <x v="36"/>
    <s v="York"/>
    <n v="87"/>
  </r>
  <r>
    <x v="11"/>
    <x v="36"/>
    <s v="York"/>
    <n v="17.29"/>
  </r>
  <r>
    <x v="11"/>
    <x v="36"/>
    <s v="York"/>
    <n v="7.9"/>
  </r>
  <r>
    <x v="11"/>
    <x v="36"/>
    <s v="York"/>
    <n v="12.51"/>
  </r>
  <r>
    <x v="11"/>
    <x v="36"/>
    <s v="York"/>
    <n v="10.52"/>
  </r>
  <r>
    <x v="11"/>
    <x v="36"/>
    <s v="York"/>
    <n v="10.01"/>
  </r>
  <r>
    <x v="11"/>
    <x v="38"/>
    <s v="Newport"/>
    <n v="20.6"/>
  </r>
  <r>
    <x v="11"/>
    <x v="38"/>
    <s v="Newport"/>
    <n v="14.5"/>
  </r>
  <r>
    <x v="11"/>
    <x v="38"/>
    <s v="Providence"/>
    <n v="307.60000000000002"/>
  </r>
  <r>
    <x v="11"/>
    <x v="38"/>
    <s v="Providence"/>
    <n v="27.715"/>
  </r>
  <r>
    <x v="11"/>
    <x v="38"/>
    <s v="Providence"/>
    <n v="33"/>
  </r>
  <r>
    <x v="11"/>
    <x v="38"/>
    <s v="Wakefield"/>
    <n v="20"/>
  </r>
  <r>
    <x v="11"/>
    <x v="38"/>
    <s v="Westerly"/>
    <n v="6.23"/>
  </r>
  <r>
    <x v="11"/>
    <x v="39"/>
    <s v="Anderson"/>
    <n v="18"/>
  </r>
  <r>
    <x v="11"/>
    <x v="39"/>
    <s v="Charleston"/>
    <n v="41"/>
  </r>
  <r>
    <x v="11"/>
    <x v="39"/>
    <s v="Charleston"/>
    <n v="25"/>
  </r>
  <r>
    <x v="11"/>
    <x v="39"/>
    <s v="Columbia"/>
    <n v="19"/>
  </r>
  <r>
    <x v="11"/>
    <x v="39"/>
    <s v="Greenville"/>
    <n v="12"/>
  </r>
  <r>
    <x v="11"/>
    <x v="39"/>
    <s v="Orangeburg"/>
    <n v="3"/>
  </r>
  <r>
    <x v="11"/>
    <x v="39"/>
    <s v="Rock Hill"/>
    <n v="1.5"/>
  </r>
  <r>
    <x v="11"/>
    <x v="39"/>
    <s v="Spartanburg"/>
    <n v="15"/>
  </r>
  <r>
    <x v="11"/>
    <x v="40"/>
    <s v="Deadwood"/>
    <n v="4"/>
  </r>
  <r>
    <x v="11"/>
    <x v="40"/>
    <s v="Sioux Falls"/>
    <n v="5.5"/>
  </r>
  <r>
    <x v="11"/>
    <x v="41"/>
    <s v="Bristol"/>
    <n v="5"/>
  </r>
  <r>
    <x v="11"/>
    <x v="41"/>
    <s v="Chattanooga"/>
    <n v="75"/>
  </r>
  <r>
    <x v="11"/>
    <x v="41"/>
    <s v="Clarksville"/>
    <n v="5.5"/>
  </r>
  <r>
    <x v="11"/>
    <x v="41"/>
    <s v="Jackson"/>
    <n v="11"/>
  </r>
  <r>
    <x v="11"/>
    <x v="41"/>
    <s v="Johnson City"/>
    <n v="4"/>
  </r>
  <r>
    <x v="11"/>
    <x v="41"/>
    <s v="Knoxville"/>
    <n v="39"/>
  </r>
  <r>
    <x v="11"/>
    <x v="41"/>
    <s v="Knoxville"/>
    <n v="6"/>
  </r>
  <r>
    <x v="11"/>
    <x v="41"/>
    <s v="Lookout Mountain"/>
    <n v="5"/>
  </r>
  <r>
    <x v="11"/>
    <x v="41"/>
    <s v="Memphis"/>
    <n v="4"/>
  </r>
  <r>
    <x v="11"/>
    <x v="41"/>
    <s v="Nashville"/>
    <n v="81"/>
  </r>
  <r>
    <x v="11"/>
    <x v="41"/>
    <s v="Nashville"/>
    <n v="57"/>
  </r>
  <r>
    <x v="11"/>
    <x v="42"/>
    <s v="Amarillo"/>
    <n v="7"/>
  </r>
  <r>
    <x v="11"/>
    <x v="42"/>
    <s v="Beaumont"/>
    <n v="12"/>
  </r>
  <r>
    <x v="11"/>
    <x v="42"/>
    <s v="Bonham"/>
    <n v="2.5"/>
  </r>
  <r>
    <x v="11"/>
    <x v="42"/>
    <s v="Corsicana"/>
    <n v="3.75"/>
  </r>
  <r>
    <x v="11"/>
    <x v="42"/>
    <s v="Austin"/>
    <n v="16.199000000000002"/>
  </r>
  <r>
    <x v="11"/>
    <x v="42"/>
    <s v="Dallas"/>
    <n v="59"/>
  </r>
  <r>
    <x v="11"/>
    <x v="42"/>
    <s v="Dallas"/>
    <n v="64"/>
  </r>
  <r>
    <x v="11"/>
    <x v="42"/>
    <s v="Denton"/>
    <n v="7"/>
  </r>
  <r>
    <x v="11"/>
    <x v="42"/>
    <s v="El Paso"/>
    <n v="23.7"/>
  </r>
  <r>
    <x v="11"/>
    <x v="42"/>
    <s v="Fort Worth"/>
    <n v="80.8"/>
  </r>
  <r>
    <x v="11"/>
    <x v="42"/>
    <s v="Fort Worth"/>
    <n v="12"/>
  </r>
  <r>
    <x v="11"/>
    <x v="42"/>
    <s v="Gainsville"/>
    <n v="39"/>
  </r>
  <r>
    <x v="11"/>
    <x v="42"/>
    <s v="Galveston"/>
    <n v="32.5"/>
  </r>
  <r>
    <x v="11"/>
    <x v="42"/>
    <s v="Houston"/>
    <n v="45.5"/>
  </r>
  <r>
    <x v="11"/>
    <x v="42"/>
    <s v="Laredo"/>
    <n v="5.5"/>
  </r>
  <r>
    <x v="11"/>
    <x v="42"/>
    <s v="Longview"/>
    <n v="1"/>
  </r>
  <r>
    <x v="11"/>
    <x v="42"/>
    <s v="Mineral Wells"/>
    <n v="2"/>
  </r>
  <r>
    <x v="11"/>
    <x v="42"/>
    <s v="Paris"/>
    <n v="6"/>
  </r>
  <r>
    <x v="11"/>
    <x v="42"/>
    <s v="San Antonio"/>
    <n v="58"/>
  </r>
  <r>
    <x v="11"/>
    <x v="42"/>
    <s v="Seguin"/>
    <n v="1.5"/>
  </r>
  <r>
    <x v="11"/>
    <x v="42"/>
    <s v="Sherman"/>
    <n v="16"/>
  </r>
  <r>
    <x v="11"/>
    <x v="42"/>
    <s v="Temple"/>
    <n v="14.3"/>
  </r>
  <r>
    <x v="11"/>
    <x v="42"/>
    <s v="Waco"/>
    <n v="16"/>
  </r>
  <r>
    <x v="11"/>
    <x v="42"/>
    <s v="Waxahachie"/>
    <n v="3.5"/>
  </r>
  <r>
    <x v="11"/>
    <x v="43"/>
    <s v="Ogden"/>
    <n v="12"/>
  </r>
  <r>
    <x v="11"/>
    <x v="43"/>
    <s v="Salt Lake City"/>
    <n v="94"/>
  </r>
  <r>
    <x v="11"/>
    <x v="43"/>
    <s v="Salt Lake City"/>
    <n v="38"/>
  </r>
  <r>
    <x v="11"/>
    <x v="43"/>
    <s v="Salt Lake City"/>
    <n v="12"/>
  </r>
  <r>
    <x v="11"/>
    <x v="45"/>
    <s v="Barre"/>
    <n v="9.5"/>
  </r>
  <r>
    <x v="11"/>
    <x v="45"/>
    <s v="Bellows Falls"/>
    <n v="7.5"/>
  </r>
  <r>
    <x v="11"/>
    <x v="45"/>
    <s v="Brattleboro"/>
    <n v="5"/>
  </r>
  <r>
    <x v="11"/>
    <x v="45"/>
    <s v="Burlington"/>
    <n v="11"/>
  </r>
  <r>
    <x v="11"/>
    <x v="45"/>
    <s v="Burlington"/>
    <n v="5"/>
  </r>
  <r>
    <x v="11"/>
    <x v="45"/>
    <s v="Burlington"/>
    <n v="16"/>
  </r>
  <r>
    <x v="11"/>
    <x v="45"/>
    <s v="Rutland"/>
    <n v="25"/>
  </r>
  <r>
    <x v="11"/>
    <x v="45"/>
    <s v="St. Albans"/>
    <n v="13"/>
  </r>
  <r>
    <x v="11"/>
    <x v="45"/>
    <s v="Springfield"/>
    <n v="9"/>
  </r>
  <r>
    <x v="11"/>
    <x v="45"/>
    <s v="Stowe"/>
    <n v="12"/>
  </r>
  <r>
    <x v="11"/>
    <x v="44"/>
    <s v="Charlottesville"/>
    <n v="3.45"/>
  </r>
  <r>
    <x v="11"/>
    <x v="44"/>
    <s v="Danville"/>
    <n v="6.72"/>
  </r>
  <r>
    <x v="11"/>
    <x v="44"/>
    <s v="Graham"/>
    <n v="7"/>
  </r>
  <r>
    <x v="11"/>
    <x v="44"/>
    <s v="Great Falls"/>
    <n v="28.66"/>
  </r>
  <r>
    <x v="11"/>
    <x v="44"/>
    <s v="Hampton"/>
    <n v="20.5"/>
  </r>
  <r>
    <x v="11"/>
    <x v="44"/>
    <s v="Lynchburg"/>
    <n v="13.5"/>
  </r>
  <r>
    <x v="11"/>
    <x v="44"/>
    <s v="Newport News"/>
    <n v="29.25"/>
  </r>
  <r>
    <x v="11"/>
    <x v="44"/>
    <s v="Newport News"/>
    <n v="9.25"/>
  </r>
  <r>
    <x v="11"/>
    <x v="44"/>
    <s v="Newport News"/>
    <n v="23.1"/>
  </r>
  <r>
    <x v="11"/>
    <x v="44"/>
    <s v="Norfolk"/>
    <n v="15"/>
  </r>
  <r>
    <x v="11"/>
    <x v="44"/>
    <s v="Norfolk"/>
    <n v="3.5"/>
  </r>
  <r>
    <x v="11"/>
    <x v="44"/>
    <s v="Norfolk"/>
    <n v="48"/>
  </r>
  <r>
    <x v="11"/>
    <x v="44"/>
    <s v="Radford"/>
    <n v="3.7"/>
  </r>
  <r>
    <x v="11"/>
    <x v="44"/>
    <s v="Richmond"/>
    <n v="120"/>
  </r>
  <r>
    <x v="11"/>
    <x v="44"/>
    <s v="Richmond"/>
    <n v="57.22"/>
  </r>
  <r>
    <x v="11"/>
    <x v="44"/>
    <s v="Richmond"/>
    <n v="21.37"/>
  </r>
  <r>
    <x v="11"/>
    <x v="44"/>
    <s v="Richmond"/>
    <n v="22.65"/>
  </r>
  <r>
    <x v="11"/>
    <x v="44"/>
    <s v="Richmond"/>
    <n v="14.8"/>
  </r>
  <r>
    <x v="11"/>
    <x v="44"/>
    <s v="Roanoke"/>
    <n v="21.64"/>
  </r>
  <r>
    <x v="11"/>
    <x v="44"/>
    <s v="Staunton"/>
    <n v="8.5"/>
  </r>
  <r>
    <x v="11"/>
    <x v="44"/>
    <s v="Tazewell"/>
    <n v="2"/>
  </r>
  <r>
    <x v="11"/>
    <x v="47"/>
    <s v="Aberdeen"/>
    <n v="10.5"/>
  </r>
  <r>
    <x v="11"/>
    <x v="47"/>
    <s v="Ballard"/>
    <n v="5"/>
  </r>
  <r>
    <x v="11"/>
    <x v="47"/>
    <s v="Bellingham"/>
    <n v="34.350999999999999"/>
  </r>
  <r>
    <x v="11"/>
    <x v="47"/>
    <s v="Everett"/>
    <n v="13.8"/>
  </r>
  <r>
    <x v="11"/>
    <x v="47"/>
    <s v="Olympia"/>
    <n v="4.25"/>
  </r>
  <r>
    <x v="11"/>
    <x v="47"/>
    <s v="Seattle"/>
    <n v="155"/>
  </r>
  <r>
    <x v="11"/>
    <x v="47"/>
    <s v="Seattle"/>
    <n v="19.5"/>
  </r>
  <r>
    <x v="11"/>
    <x v="47"/>
    <s v="Seattle"/>
    <n v="14"/>
  </r>
  <r>
    <x v="11"/>
    <x v="47"/>
    <s v="Snohomish"/>
    <n v="62.75"/>
  </r>
  <r>
    <x v="11"/>
    <x v="47"/>
    <s v="Spokane"/>
    <n v="191"/>
  </r>
  <r>
    <x v="11"/>
    <x v="47"/>
    <s v="Spokane"/>
    <n v="12"/>
  </r>
  <r>
    <x v="11"/>
    <x v="47"/>
    <s v="Spokane"/>
    <n v="96.21"/>
  </r>
  <r>
    <x v="11"/>
    <x v="47"/>
    <s v="Spokane"/>
    <n v="56"/>
  </r>
  <r>
    <x v="11"/>
    <x v="47"/>
    <s v="Tacoma"/>
    <n v="188"/>
  </r>
  <r>
    <x v="11"/>
    <x v="47"/>
    <s v="Tacoma"/>
    <n v="104.5"/>
  </r>
  <r>
    <x v="11"/>
    <x v="47"/>
    <s v="Tacoma"/>
    <n v="16.3"/>
  </r>
  <r>
    <x v="11"/>
    <x v="47"/>
    <s v="Walla Walla"/>
    <n v="17.5"/>
  </r>
  <r>
    <x v="11"/>
    <x v="46"/>
    <s v="Charleston"/>
    <n v="18"/>
  </r>
  <r>
    <x v="11"/>
    <x v="46"/>
    <s v="Elkins"/>
    <n v="14"/>
  </r>
  <r>
    <x v="11"/>
    <x v="46"/>
    <s v="Fairmont"/>
    <n v="43"/>
  </r>
  <r>
    <x v="11"/>
    <x v="46"/>
    <s v="Fairmont"/>
    <n v="15"/>
  </r>
  <r>
    <x v="11"/>
    <x v="46"/>
    <s v="Grafton"/>
    <n v="3"/>
  </r>
  <r>
    <x v="11"/>
    <x v="46"/>
    <s v="Huntington"/>
    <n v="32"/>
  </r>
  <r>
    <x v="11"/>
    <x v="46"/>
    <s v="Morgantown"/>
    <n v="4"/>
  </r>
  <r>
    <x v="11"/>
    <x v="46"/>
    <s v="Morgantown"/>
    <n v="2"/>
  </r>
  <r>
    <x v="11"/>
    <x v="46"/>
    <s v="Morgantown"/>
    <n v="28"/>
  </r>
  <r>
    <x v="11"/>
    <x v="46"/>
    <s v="Morgantown"/>
    <n v="4"/>
  </r>
  <r>
    <x v="11"/>
    <x v="46"/>
    <s v="Morgantown"/>
    <n v="4"/>
  </r>
  <r>
    <x v="11"/>
    <x v="46"/>
    <s v="Morgantown"/>
    <n v="3"/>
  </r>
  <r>
    <x v="11"/>
    <x v="46"/>
    <s v="New Martinsville"/>
    <n v="11"/>
  </r>
  <r>
    <x v="11"/>
    <x v="46"/>
    <s v="Parkersburg"/>
    <n v="45"/>
  </r>
  <r>
    <x v="11"/>
    <x v="46"/>
    <s v="Sistersville"/>
    <n v="5"/>
  </r>
  <r>
    <x v="11"/>
    <x v="46"/>
    <s v="Wheeling"/>
    <n v="74.3"/>
  </r>
  <r>
    <x v="11"/>
    <x v="46"/>
    <s v="Wheeling"/>
    <n v="9"/>
  </r>
  <r>
    <x v="11"/>
    <x v="46"/>
    <s v="Wheeling"/>
    <n v="17.5"/>
  </r>
  <r>
    <x v="11"/>
    <x v="46"/>
    <s v="Wheeling"/>
    <n v="2"/>
  </r>
  <r>
    <x v="11"/>
    <x v="46"/>
    <s v="Wheeling"/>
    <n v="32"/>
  </r>
  <r>
    <x v="11"/>
    <x v="46"/>
    <s v="Wheeling"/>
    <n v="13"/>
  </r>
  <r>
    <x v="11"/>
    <x v="48"/>
    <s v="Appleton"/>
    <n v="19"/>
  </r>
  <r>
    <x v="11"/>
    <x v="48"/>
    <s v="Ashland"/>
    <n v="7"/>
  </r>
  <r>
    <x v="11"/>
    <x v="48"/>
    <s v="Beloit"/>
    <n v="6"/>
  </r>
  <r>
    <x v="11"/>
    <x v="48"/>
    <s v="Cedarburg"/>
    <n v="34.5"/>
  </r>
  <r>
    <x v="11"/>
    <x v="48"/>
    <s v="Eau Claire"/>
    <n v="22"/>
  </r>
  <r>
    <x v="11"/>
    <x v="48"/>
    <s v="Fond du Lac"/>
    <n v="26"/>
  </r>
  <r>
    <x v="11"/>
    <x v="48"/>
    <s v="Fond du Lac"/>
    <n v="143"/>
  </r>
  <r>
    <x v="11"/>
    <x v="48"/>
    <s v="Green Bay"/>
    <n v="45"/>
  </r>
  <r>
    <x v="11"/>
    <x v="48"/>
    <s v="Janesville"/>
    <n v="7"/>
  </r>
  <r>
    <x v="11"/>
    <x v="48"/>
    <s v="Kenosha"/>
    <n v="4.2"/>
  </r>
  <r>
    <x v="11"/>
    <x v="48"/>
    <s v="La Crosse"/>
    <n v="14"/>
  </r>
  <r>
    <x v="11"/>
    <x v="48"/>
    <s v="La Crosse"/>
    <n v="2.38"/>
  </r>
  <r>
    <x v="11"/>
    <x v="48"/>
    <s v="Madison"/>
    <n v="14"/>
  </r>
  <r>
    <x v="11"/>
    <x v="48"/>
    <s v="Manitowoc"/>
    <n v="9.5"/>
  </r>
  <r>
    <x v="11"/>
    <x v="48"/>
    <s v="Manitowoc"/>
    <n v="25"/>
  </r>
  <r>
    <x v="11"/>
    <x v="48"/>
    <s v="Merrill"/>
    <n v="1.8"/>
  </r>
  <r>
    <x v="11"/>
    <x v="48"/>
    <s v="Milwaukee"/>
    <n v="183"/>
  </r>
  <r>
    <x v="11"/>
    <x v="48"/>
    <s v="Milwaukee"/>
    <n v="132"/>
  </r>
  <r>
    <x v="11"/>
    <x v="48"/>
    <s v="Milwaukee"/>
    <n v="106"/>
  </r>
  <r>
    <x v="11"/>
    <x v="48"/>
    <s v="Oshkosh"/>
    <n v="40"/>
  </r>
  <r>
    <x v="11"/>
    <x v="48"/>
    <s v="Sheboygan"/>
    <n v="31"/>
  </r>
  <r>
    <x v="11"/>
    <x v="48"/>
    <s v="Walworth"/>
    <n v="11.61"/>
  </r>
  <r>
    <x v="11"/>
    <x v="48"/>
    <s v="Waupaca"/>
    <n v="5"/>
  </r>
  <r>
    <x v="11"/>
    <x v="65"/>
    <s v="Edmonton"/>
    <n v="8"/>
  </r>
  <r>
    <x v="11"/>
    <x v="3"/>
    <s v="Nelson"/>
    <n v="3"/>
  </r>
  <r>
    <x v="11"/>
    <x v="3"/>
    <s v="New Westminster"/>
    <n v="19.2"/>
  </r>
  <r>
    <x v="11"/>
    <x v="3"/>
    <s v="Vancouver"/>
    <n v="39.5"/>
  </r>
  <r>
    <x v="11"/>
    <x v="3"/>
    <s v="Victoria"/>
    <n v="17.3"/>
  </r>
  <r>
    <x v="11"/>
    <x v="50"/>
    <s v="Winnipeg"/>
    <n v="50"/>
  </r>
  <r>
    <x v="11"/>
    <x v="50"/>
    <s v="Winnipeg"/>
    <n v="22"/>
  </r>
  <r>
    <x v="11"/>
    <x v="49"/>
    <s v="St. John"/>
    <n v="15.5"/>
  </r>
  <r>
    <x v="11"/>
    <x v="49"/>
    <s v="St. Stephen"/>
    <n v="3"/>
  </r>
  <r>
    <x v="11"/>
    <x v="30"/>
    <s v="Halifax"/>
    <n v="13.15"/>
  </r>
  <r>
    <x v="11"/>
    <x v="30"/>
    <s v="Stellarton"/>
    <n v="8.5"/>
  </r>
  <r>
    <x v="11"/>
    <x v="30"/>
    <s v="Sydney"/>
    <n v="11.9"/>
  </r>
  <r>
    <x v="11"/>
    <x v="30"/>
    <s v="Sydney"/>
    <n v="19.03"/>
  </r>
  <r>
    <x v="11"/>
    <x v="30"/>
    <s v="Yarmouth"/>
    <n v="2.12"/>
  </r>
  <r>
    <x v="11"/>
    <x v="34"/>
    <s v="Berlin"/>
    <n v="3.4"/>
  </r>
  <r>
    <x v="11"/>
    <x v="34"/>
    <s v="Aurora"/>
    <n v="15.1"/>
  </r>
  <r>
    <x v="11"/>
    <x v="34"/>
    <s v="Berlin"/>
    <n v="2.4"/>
  </r>
  <r>
    <x v="11"/>
    <x v="34"/>
    <s v="Brantford"/>
    <n v="21"/>
  </r>
  <r>
    <x v="11"/>
    <x v="34"/>
    <s v="Brantford"/>
    <n v="8"/>
  </r>
  <r>
    <x v="11"/>
    <x v="34"/>
    <s v="Chatham"/>
    <n v="65"/>
  </r>
  <r>
    <x v="11"/>
    <x v="34"/>
    <s v="Cornwall"/>
    <n v="6.5"/>
  </r>
  <r>
    <x v="11"/>
    <x v="34"/>
    <s v="Galt"/>
    <n v="21"/>
  </r>
  <r>
    <x v="11"/>
    <x v="34"/>
    <s v="Guelph"/>
    <n v="8.5"/>
  </r>
  <r>
    <x v="11"/>
    <x v="34"/>
    <s v="Hamilton"/>
    <n v="107"/>
  </r>
  <r>
    <x v="11"/>
    <x v="34"/>
    <s v="Hamilton"/>
    <n v="23"/>
  </r>
  <r>
    <x v="11"/>
    <x v="34"/>
    <s v="Hamilton"/>
    <n v="22"/>
  </r>
  <r>
    <x v="11"/>
    <x v="34"/>
    <s v="Hamilton"/>
    <n v="5"/>
  </r>
  <r>
    <x v="11"/>
    <x v="34"/>
    <s v="Kingston"/>
    <n v="8"/>
  </r>
  <r>
    <x v="11"/>
    <x v="34"/>
    <s v="Kingsville"/>
    <n v="38"/>
  </r>
  <r>
    <x v="11"/>
    <x v="34"/>
    <s v="London"/>
    <n v="33.25"/>
  </r>
  <r>
    <x v="11"/>
    <x v="34"/>
    <s v="London"/>
    <n v="29"/>
  </r>
  <r>
    <x v="11"/>
    <x v="34"/>
    <s v="Oshawa"/>
    <n v="8.02"/>
  </r>
  <r>
    <x v="11"/>
    <x v="34"/>
    <s v="Ottawa"/>
    <n v="42"/>
  </r>
  <r>
    <x v="11"/>
    <x v="34"/>
    <s v="Peterborough"/>
    <n v="6"/>
  </r>
  <r>
    <x v="11"/>
    <x v="34"/>
    <s v="Port Arthur"/>
    <n v="9.5"/>
  </r>
  <r>
    <x v="11"/>
    <x v="34"/>
    <s v="St. Catharines"/>
    <n v="43.3"/>
  </r>
  <r>
    <x v="11"/>
    <x v="34"/>
    <s v="St. Thomas"/>
    <n v="7.5"/>
  </r>
  <r>
    <x v="11"/>
    <x v="34"/>
    <s v="Sarnia"/>
    <n v="4"/>
  </r>
  <r>
    <x v="11"/>
    <x v="34"/>
    <s v="Sault Ste. Marie"/>
    <n v="3.7"/>
  </r>
  <r>
    <x v="11"/>
    <x v="34"/>
    <s v="Toronto"/>
    <n v="114.4"/>
  </r>
  <r>
    <x v="11"/>
    <x v="34"/>
    <s v="Toronto"/>
    <n v="78"/>
  </r>
  <r>
    <x v="11"/>
    <x v="34"/>
    <s v="Toronto Junction"/>
    <n v="11"/>
  </r>
  <r>
    <x v="11"/>
    <x v="34"/>
    <s v="Windsor"/>
    <n v="35.44"/>
  </r>
  <r>
    <x v="11"/>
    <x v="34"/>
    <s v="Woodstock"/>
    <n v="12"/>
  </r>
  <r>
    <x v="11"/>
    <x v="37"/>
    <s v="Aylmer"/>
    <n v="26"/>
  </r>
  <r>
    <x v="11"/>
    <x v="37"/>
    <s v="Levis"/>
    <n v="10.25"/>
  </r>
  <r>
    <x v="11"/>
    <x v="37"/>
    <s v="Montreal"/>
    <n v="131.52000000000001"/>
  </r>
  <r>
    <x v="11"/>
    <x v="37"/>
    <s v="Montreal"/>
    <n v="40"/>
  </r>
  <r>
    <x v="11"/>
    <x v="37"/>
    <s v="Montreal"/>
    <n v="26"/>
  </r>
  <r>
    <x v="11"/>
    <x v="37"/>
    <s v="Montreal"/>
    <n v="8.5"/>
  </r>
  <r>
    <x v="11"/>
    <x v="37"/>
    <s v="Quebec"/>
    <n v="56.22"/>
  </r>
  <r>
    <x v="11"/>
    <x v="37"/>
    <s v="Sherbrooke"/>
    <n v="7.75"/>
  </r>
  <r>
    <x v="11"/>
    <x v="64"/>
    <s v="St. John's"/>
    <n v="7"/>
  </r>
  <r>
    <x v="11"/>
    <x v="66"/>
    <s v="Bridgetown"/>
    <n v="9"/>
  </r>
  <r>
    <x v="11"/>
    <x v="51"/>
    <s v="Havana"/>
    <n v="55.94"/>
  </r>
  <r>
    <x v="11"/>
    <x v="51"/>
    <s v="Havana"/>
    <n v="70"/>
  </r>
  <r>
    <x v="11"/>
    <x v="51"/>
    <s v="Santiago"/>
    <n v="4"/>
  </r>
  <r>
    <x v="11"/>
    <x v="67"/>
    <s v="Port-au-Prince"/>
    <n v="40"/>
  </r>
  <r>
    <x v="11"/>
    <x v="67"/>
    <s v="Port-de-Paix"/>
    <n v="12"/>
  </r>
  <r>
    <x v="11"/>
    <x v="52"/>
    <s v="Honolulu"/>
    <n v="26.1"/>
  </r>
  <r>
    <x v="11"/>
    <x v="59"/>
    <s v="Mayaguez"/>
    <n v="3.13"/>
  </r>
  <r>
    <x v="11"/>
    <x v="59"/>
    <s v="Ponce"/>
    <n v="4.5"/>
  </r>
  <r>
    <x v="11"/>
    <x v="59"/>
    <s v="San Juan"/>
    <n v="18"/>
  </r>
  <r>
    <x v="11"/>
    <x v="59"/>
    <s v="San Juan"/>
    <n v="9.75"/>
  </r>
  <r>
    <x v="11"/>
    <x v="58"/>
    <s v="Manila"/>
    <n v="40"/>
  </r>
  <r>
    <x v="11"/>
    <x v="68"/>
    <s v="Kingston"/>
    <n v="26"/>
  </r>
  <r>
    <x v="11"/>
    <x v="70"/>
    <s v="Port Spain"/>
    <n v="14"/>
  </r>
  <r>
    <x v="12"/>
    <x v="0"/>
    <s v="Anniston"/>
    <n v="10.5"/>
  </r>
  <r>
    <x v="12"/>
    <x v="0"/>
    <s v="Birmingham"/>
    <n v="133"/>
  </r>
  <r>
    <x v="12"/>
    <x v="0"/>
    <s v="Gadsden"/>
    <n v="11"/>
  </r>
  <r>
    <x v="12"/>
    <x v="0"/>
    <s v="Huntsville"/>
    <n v="7"/>
  </r>
  <r>
    <x v="12"/>
    <x v="0"/>
    <s v="Mobile"/>
    <n v="58.2"/>
  </r>
  <r>
    <x v="12"/>
    <x v="0"/>
    <s v="Montgomery"/>
    <n v="42"/>
  </r>
  <r>
    <x v="12"/>
    <x v="0"/>
    <s v="New Decatur"/>
    <n v="7.5"/>
  </r>
  <r>
    <x v="12"/>
    <x v="0"/>
    <s v="Selma"/>
    <n v="8.5"/>
  </r>
  <r>
    <x v="12"/>
    <x v="0"/>
    <s v="Sheffield"/>
    <n v="11.68"/>
  </r>
  <r>
    <x v="12"/>
    <x v="0"/>
    <s v="Tuscaloosa"/>
    <n v="12"/>
  </r>
  <r>
    <x v="12"/>
    <x v="1"/>
    <s v="Bisbee"/>
    <n v="8"/>
  </r>
  <r>
    <x v="12"/>
    <x v="1"/>
    <s v="Douglas"/>
    <n v="10"/>
  </r>
  <r>
    <x v="12"/>
    <x v="1"/>
    <s v="Phoenix"/>
    <n v="14"/>
  </r>
  <r>
    <x v="12"/>
    <x v="1"/>
    <s v="Tucson"/>
    <n v="5"/>
  </r>
  <r>
    <x v="12"/>
    <x v="2"/>
    <s v="Argenta"/>
    <n v="7"/>
  </r>
  <r>
    <x v="12"/>
    <x v="2"/>
    <s v="Eureka Springs"/>
    <n v="4"/>
  </r>
  <r>
    <x v="12"/>
    <x v="2"/>
    <s v="Fort Smith"/>
    <n v="23"/>
  </r>
  <r>
    <x v="12"/>
    <x v="2"/>
    <s v="Hot Springs"/>
    <n v="12.8"/>
  </r>
  <r>
    <x v="12"/>
    <x v="2"/>
    <s v="Little Rock"/>
    <n v="32"/>
  </r>
  <r>
    <x v="12"/>
    <x v="2"/>
    <s v="Pine Bluff"/>
    <n v="9.5"/>
  </r>
  <r>
    <x v="12"/>
    <x v="2"/>
    <s v="Texarkana"/>
    <n v="11"/>
  </r>
  <r>
    <x v="12"/>
    <x v="2"/>
    <s v="Walnut Ridge"/>
    <n v="2.5"/>
  </r>
  <r>
    <x v="12"/>
    <x v="4"/>
    <s v="Bakersfield"/>
    <n v="7.5"/>
  </r>
  <r>
    <x v="12"/>
    <x v="4"/>
    <s v="Bakersfield"/>
    <n v="25"/>
  </r>
  <r>
    <x v="12"/>
    <x v="4"/>
    <s v="Chico"/>
    <n v="3"/>
  </r>
  <r>
    <x v="12"/>
    <x v="4"/>
    <s v="Eureka"/>
    <n v="13"/>
  </r>
  <r>
    <x v="12"/>
    <x v="4"/>
    <s v="Exeter"/>
    <n v="24"/>
  </r>
  <r>
    <x v="12"/>
    <x v="4"/>
    <s v="Fresno"/>
    <n v="15.5"/>
  </r>
  <r>
    <x v="12"/>
    <x v="4"/>
    <s v="Grass Valley"/>
    <n v="5.0999999999999996"/>
  </r>
  <r>
    <x v="12"/>
    <x v="4"/>
    <s v="Los Angeles"/>
    <n v="216.73"/>
  </r>
  <r>
    <x v="12"/>
    <x v="4"/>
    <s v="Los Angeles"/>
    <n v="200"/>
  </r>
  <r>
    <x v="12"/>
    <x v="4"/>
    <s v="Los Angeles"/>
    <n v="565.70000000000005"/>
  </r>
  <r>
    <x v="12"/>
    <x v="4"/>
    <s v="Los Angeles"/>
    <n v="347.2"/>
  </r>
  <r>
    <x v="12"/>
    <x v="4"/>
    <s v="Los Angeles"/>
    <n v="1.5"/>
  </r>
  <r>
    <x v="12"/>
    <x v="4"/>
    <s v="Los Angeles"/>
    <n v="84.86"/>
  </r>
  <r>
    <x v="12"/>
    <x v="4"/>
    <s v="Los Angeles"/>
    <n v="3"/>
  </r>
  <r>
    <x v="12"/>
    <x v="4"/>
    <s v="Monterey"/>
    <n v="6.5"/>
  </r>
  <r>
    <x v="12"/>
    <x v="4"/>
    <s v="Napa"/>
    <n v="34"/>
  </r>
  <r>
    <x v="12"/>
    <x v="4"/>
    <s v="Oakland"/>
    <n v="161"/>
  </r>
  <r>
    <x v="12"/>
    <x v="4"/>
    <s v="Oakland"/>
    <n v="30"/>
  </r>
  <r>
    <x v="12"/>
    <x v="4"/>
    <s v="Ontario"/>
    <n v="10"/>
  </r>
  <r>
    <x v="12"/>
    <x v="4"/>
    <s v="Petaluma"/>
    <n v="36.6"/>
  </r>
  <r>
    <x v="12"/>
    <x v="4"/>
    <s v="Redlands"/>
    <n v="2.5"/>
  </r>
  <r>
    <x v="12"/>
    <x v="4"/>
    <s v="Redlands"/>
    <n v="22"/>
  </r>
  <r>
    <x v="12"/>
    <x v="4"/>
    <s v="Richmond"/>
    <n v="15"/>
  </r>
  <r>
    <x v="12"/>
    <x v="4"/>
    <s v="Riverside"/>
    <n v="12.41"/>
  </r>
  <r>
    <x v="12"/>
    <x v="4"/>
    <s v="Sacramento"/>
    <n v="28.9"/>
  </r>
  <r>
    <x v="12"/>
    <x v="4"/>
    <s v="San Bernardino"/>
    <n v="42"/>
  </r>
  <r>
    <x v="12"/>
    <x v="4"/>
    <s v="San Diego"/>
    <n v="35.6"/>
  </r>
  <r>
    <x v="12"/>
    <x v="4"/>
    <s v="San Diego"/>
    <n v="48.5"/>
  </r>
  <r>
    <x v="12"/>
    <x v="4"/>
    <s v="San Diego"/>
    <n v="3.5"/>
  </r>
  <r>
    <x v="12"/>
    <x v="4"/>
    <s v="San Francisco"/>
    <n v="11.5"/>
  </r>
  <r>
    <x v="12"/>
    <x v="4"/>
    <s v="San Francisco"/>
    <n v="15"/>
  </r>
  <r>
    <x v="12"/>
    <x v="4"/>
    <s v="San Francisco"/>
    <n v="7.67"/>
  </r>
  <r>
    <x v="12"/>
    <x v="4"/>
    <s v="San Francisco"/>
    <n v="53"/>
  </r>
  <r>
    <x v="12"/>
    <x v="4"/>
    <s v="San Francisco"/>
    <n v="70"/>
  </r>
  <r>
    <x v="12"/>
    <x v="4"/>
    <s v="San Francisco"/>
    <n v="258.35000000000002"/>
  </r>
  <r>
    <x v="12"/>
    <x v="4"/>
    <s v="San Francisco"/>
    <n v="7.6"/>
  </r>
  <r>
    <x v="12"/>
    <x v="4"/>
    <s v="San Francisco"/>
    <n v="5"/>
  </r>
  <r>
    <x v="12"/>
    <x v="4"/>
    <s v="San Francisco"/>
    <n v="7.6"/>
  </r>
  <r>
    <x v="12"/>
    <x v="4"/>
    <s v="San Jose"/>
    <n v="25"/>
  </r>
  <r>
    <x v="12"/>
    <x v="4"/>
    <s v="San Jose"/>
    <n v="2.5"/>
  </r>
  <r>
    <x v="12"/>
    <x v="4"/>
    <s v="San Jose"/>
    <n v="15.5"/>
  </r>
  <r>
    <x v="12"/>
    <x v="4"/>
    <s v="San Jose"/>
    <n v="40"/>
  </r>
  <r>
    <x v="12"/>
    <x v="4"/>
    <s v="San Luis Obispo"/>
    <n v="13"/>
  </r>
  <r>
    <x v="12"/>
    <x v="4"/>
    <s v="San Pedro"/>
    <n v="2"/>
  </r>
  <r>
    <x v="12"/>
    <x v="4"/>
    <s v="Santa Barbara"/>
    <n v="8.5"/>
  </r>
  <r>
    <x v="12"/>
    <x v="4"/>
    <s v="Santa Catalina Island"/>
    <n v="0.189"/>
  </r>
  <r>
    <x v="12"/>
    <x v="4"/>
    <s v="Santa Cruz"/>
    <n v="14"/>
  </r>
  <r>
    <x v="12"/>
    <x v="4"/>
    <s v="Stockton"/>
    <n v="12"/>
  </r>
  <r>
    <x v="12"/>
    <x v="4"/>
    <s v="Stockton"/>
    <n v="29"/>
  </r>
  <r>
    <x v="12"/>
    <x v="6"/>
    <s v="Boulder"/>
    <n v="15.7"/>
  </r>
  <r>
    <x v="12"/>
    <x v="6"/>
    <s v="Canon City"/>
    <n v="13"/>
  </r>
  <r>
    <x v="12"/>
    <x v="6"/>
    <s v="Colorado Springs"/>
    <n v="38"/>
  </r>
  <r>
    <x v="12"/>
    <x v="6"/>
    <s v="Colorado Springs"/>
    <n v="1.25"/>
  </r>
  <r>
    <x v="12"/>
    <x v="6"/>
    <s v="Cripple Creek"/>
    <n v="74.3"/>
  </r>
  <r>
    <x v="12"/>
    <x v="6"/>
    <s v="Denver"/>
    <n v="186.56"/>
  </r>
  <r>
    <x v="12"/>
    <x v="6"/>
    <s v="Denver"/>
    <n v="20"/>
  </r>
  <r>
    <x v="12"/>
    <x v="6"/>
    <s v="Denver"/>
    <n v="22"/>
  </r>
  <r>
    <x v="12"/>
    <x v="6"/>
    <s v="Denver"/>
    <n v="51"/>
  </r>
  <r>
    <x v="12"/>
    <x v="6"/>
    <s v="Durango"/>
    <n v="2.5"/>
  </r>
  <r>
    <x v="12"/>
    <x v="6"/>
    <s v="Florence"/>
    <n v="2"/>
  </r>
  <r>
    <x v="12"/>
    <x v="6"/>
    <s v="Grand Junction"/>
    <n v="3.2"/>
  </r>
  <r>
    <x v="12"/>
    <x v="6"/>
    <s v="Pueblo"/>
    <n v="30"/>
  </r>
  <r>
    <x v="12"/>
    <x v="6"/>
    <s v="Trindad"/>
    <n v="21"/>
  </r>
  <r>
    <x v="12"/>
    <x v="7"/>
    <s v="Bridgeport"/>
    <n v="222.2"/>
  </r>
  <r>
    <x v="12"/>
    <x v="7"/>
    <s v="Bristol"/>
    <n v="14.6"/>
  </r>
  <r>
    <x v="12"/>
    <x v="7"/>
    <s v="Danbury"/>
    <n v="15.7"/>
  </r>
  <r>
    <x v="12"/>
    <x v="7"/>
    <s v="Danbury"/>
    <n v="17.5"/>
  </r>
  <r>
    <x v="12"/>
    <x v="7"/>
    <s v="Groton"/>
    <n v="20.65"/>
  </r>
  <r>
    <x v="12"/>
    <x v="7"/>
    <s v="Hartford"/>
    <n v="14.4"/>
  </r>
  <r>
    <x v="12"/>
    <x v="7"/>
    <s v="New Haven"/>
    <n v="755.09"/>
  </r>
  <r>
    <x v="12"/>
    <x v="7"/>
    <s v="New Haven"/>
    <n v="84"/>
  </r>
  <r>
    <x v="12"/>
    <x v="7"/>
    <s v="New Haven"/>
    <n v="31"/>
  </r>
  <r>
    <x v="12"/>
    <x v="7"/>
    <s v="New London"/>
    <n v="12"/>
  </r>
  <r>
    <x v="12"/>
    <x v="7"/>
    <s v="Norwich"/>
    <n v="24.3"/>
  </r>
  <r>
    <x v="12"/>
    <x v="7"/>
    <s v="Warehouse Point"/>
    <n v="48.1"/>
  </r>
  <r>
    <x v="12"/>
    <x v="9"/>
    <s v="New Castle"/>
    <n v="16"/>
  </r>
  <r>
    <x v="12"/>
    <x v="9"/>
    <s v="Wilmington"/>
    <n v="33"/>
  </r>
  <r>
    <x v="12"/>
    <x v="9"/>
    <s v="Wilmington"/>
    <n v="26"/>
  </r>
  <r>
    <x v="12"/>
    <x v="8"/>
    <s v="Washington"/>
    <n v="150.22999999999999"/>
  </r>
  <r>
    <x v="12"/>
    <x v="8"/>
    <s v="Washington"/>
    <n v="4"/>
  </r>
  <r>
    <x v="12"/>
    <x v="8"/>
    <s v="Washington"/>
    <n v="45.99"/>
  </r>
  <r>
    <x v="12"/>
    <x v="8"/>
    <s v="Washington"/>
    <n v="29.36"/>
  </r>
  <r>
    <x v="12"/>
    <x v="8"/>
    <s v="Washington"/>
    <n v="25"/>
  </r>
  <r>
    <x v="12"/>
    <x v="20"/>
    <s v="Washington"/>
    <n v="100"/>
  </r>
  <r>
    <x v="12"/>
    <x v="8"/>
    <s v="Washington"/>
    <n v="9"/>
  </r>
  <r>
    <x v="12"/>
    <x v="8"/>
    <s v="Washington"/>
    <n v="1"/>
  </r>
  <r>
    <x v="12"/>
    <x v="10"/>
    <s v="Bradcntown"/>
    <n v="12"/>
  </r>
  <r>
    <x v="12"/>
    <x v="10"/>
    <s v="Fernandina"/>
    <n v="3"/>
  </r>
  <r>
    <x v="12"/>
    <x v="10"/>
    <s v="Fort Meade"/>
    <n v="2"/>
  </r>
  <r>
    <x v="12"/>
    <x v="10"/>
    <s v="Jacksonville"/>
    <n v="34.4"/>
  </r>
  <r>
    <x v="12"/>
    <x v="10"/>
    <s v="Key West"/>
    <n v="5.5"/>
  </r>
  <r>
    <x v="12"/>
    <x v="10"/>
    <s v="Miami"/>
    <n v="3"/>
  </r>
  <r>
    <x v="12"/>
    <x v="10"/>
    <s v="Pensacola"/>
    <n v="20.399999999999999"/>
  </r>
  <r>
    <x v="12"/>
    <x v="10"/>
    <s v="St. Augustine"/>
    <n v="10"/>
  </r>
  <r>
    <x v="12"/>
    <x v="10"/>
    <s v="Tampa"/>
    <n v="40.5"/>
  </r>
  <r>
    <x v="12"/>
    <x v="10"/>
    <s v="Tampa"/>
    <n v="8.5"/>
  </r>
  <r>
    <x v="12"/>
    <x v="11"/>
    <s v="Athens"/>
    <n v="7.4"/>
  </r>
  <r>
    <x v="12"/>
    <x v="11"/>
    <s v="Atlanta"/>
    <n v="166.22"/>
  </r>
  <r>
    <x v="12"/>
    <x v="11"/>
    <s v="Atlanta"/>
    <n v="20"/>
  </r>
  <r>
    <x v="12"/>
    <x v="11"/>
    <s v="Augusta"/>
    <n v="30"/>
  </r>
  <r>
    <x v="12"/>
    <x v="11"/>
    <s v="Augusta"/>
    <n v="26"/>
  </r>
  <r>
    <x v="12"/>
    <x v="11"/>
    <s v="Columbus"/>
    <n v="26.7"/>
  </r>
  <r>
    <x v="12"/>
    <x v="11"/>
    <s v="Covington"/>
    <n v="6"/>
  </r>
  <r>
    <x v="12"/>
    <x v="11"/>
    <s v="Gainesville"/>
    <n v="8"/>
  </r>
  <r>
    <x v="12"/>
    <x v="11"/>
    <s v="Macon"/>
    <n v="30"/>
  </r>
  <r>
    <x v="12"/>
    <x v="11"/>
    <s v="Rome"/>
    <n v="9.5"/>
  </r>
  <r>
    <x v="12"/>
    <x v="11"/>
    <s v="Savannah"/>
    <n v="57.5"/>
  </r>
  <r>
    <x v="12"/>
    <x v="11"/>
    <s v="Valdosta"/>
    <n v="4"/>
  </r>
  <r>
    <x v="12"/>
    <x v="11"/>
    <s v="Washington"/>
    <n v="2"/>
  </r>
  <r>
    <x v="12"/>
    <x v="12"/>
    <s v="Boise City"/>
    <n v="10"/>
  </r>
  <r>
    <x v="12"/>
    <x v="12"/>
    <s v="Boise City"/>
    <n v="20"/>
  </r>
  <r>
    <x v="12"/>
    <x v="12"/>
    <s v="Boise City"/>
    <n v="34"/>
  </r>
  <r>
    <x v="12"/>
    <x v="12"/>
    <s v="Jerome"/>
    <n v="25"/>
  </r>
  <r>
    <x v="12"/>
    <x v="13"/>
    <s v="Anna"/>
    <n v="4.5"/>
  </r>
  <r>
    <x v="12"/>
    <x v="13"/>
    <s v="Aurora"/>
    <n v="5.8"/>
  </r>
  <r>
    <x v="12"/>
    <x v="13"/>
    <s v="Aurora"/>
    <n v="30"/>
  </r>
  <r>
    <x v="12"/>
    <x v="13"/>
    <s v="Bloomington"/>
    <n v="22"/>
  </r>
  <r>
    <x v="12"/>
    <x v="13"/>
    <s v="Bloomington"/>
    <n v="90"/>
  </r>
  <r>
    <x v="12"/>
    <x v="13"/>
    <s v="Bloomington"/>
    <n v="26.25"/>
  </r>
  <r>
    <x v="12"/>
    <x v="13"/>
    <s v="Cairo"/>
    <n v="9"/>
  </r>
  <r>
    <x v="12"/>
    <x v="13"/>
    <s v="Canton"/>
    <n v="11"/>
  </r>
  <r>
    <x v="12"/>
    <x v="13"/>
    <s v="Centralia"/>
    <n v="3"/>
  </r>
  <r>
    <x v="12"/>
    <x v="13"/>
    <s v="Champaign"/>
    <n v="11"/>
  </r>
  <r>
    <x v="12"/>
    <x v="13"/>
    <s v="Champaign"/>
    <n v="64"/>
  </r>
  <r>
    <x v="12"/>
    <x v="13"/>
    <s v="Chicago"/>
    <n v="306.5"/>
  </r>
  <r>
    <x v="12"/>
    <x v="13"/>
    <s v="Chicago"/>
    <n v="184"/>
  </r>
  <r>
    <x v="12"/>
    <x v="13"/>
    <s v="Chicago"/>
    <n v="252.3"/>
  </r>
  <r>
    <x v="12"/>
    <x v="13"/>
    <s v="Chicago"/>
    <n v="117"/>
  </r>
  <r>
    <x v="12"/>
    <x v="13"/>
    <s v="Chicago"/>
    <n v="26"/>
  </r>
  <r>
    <x v="12"/>
    <x v="13"/>
    <s v="Chicago"/>
    <n v="80"/>
  </r>
  <r>
    <x v="12"/>
    <x v="13"/>
    <s v="Chicago"/>
    <n v="21"/>
  </r>
  <r>
    <x v="12"/>
    <x v="13"/>
    <s v="Chicago"/>
    <n v="32.299999999999997"/>
  </r>
  <r>
    <x v="12"/>
    <x v="13"/>
    <s v="Chicago"/>
    <n v="186"/>
  </r>
  <r>
    <x v="12"/>
    <x v="13"/>
    <s v="Chicago"/>
    <n v="20"/>
  </r>
  <r>
    <x v="12"/>
    <x v="13"/>
    <s v="Chicago"/>
    <n v="36.4"/>
  </r>
  <r>
    <x v="12"/>
    <x v="13"/>
    <s v="Chicago"/>
    <n v="46.4"/>
  </r>
  <r>
    <x v="12"/>
    <x v="13"/>
    <s v="Chicago"/>
    <n v="19.399999999999999"/>
  </r>
  <r>
    <x v="12"/>
    <x v="13"/>
    <s v="Chicago"/>
    <n v="46.75"/>
  </r>
  <r>
    <x v="12"/>
    <x v="13"/>
    <s v="Chicago"/>
    <n v="51"/>
  </r>
  <r>
    <x v="12"/>
    <x v="13"/>
    <s v="Chicago"/>
    <n v="155"/>
  </r>
  <r>
    <x v="12"/>
    <x v="13"/>
    <s v="Danville"/>
    <n v="14"/>
  </r>
  <r>
    <x v="12"/>
    <x v="13"/>
    <s v="Danville"/>
    <n v="530"/>
  </r>
  <r>
    <x v="12"/>
    <x v="13"/>
    <s v="Decatur"/>
    <n v="17"/>
  </r>
  <r>
    <x v="12"/>
    <x v="13"/>
    <s v="DeKalb"/>
    <n v="7.57"/>
  </r>
  <r>
    <x v="12"/>
    <x v="13"/>
    <s v="Decatur"/>
    <n v="44"/>
  </r>
  <r>
    <x v="12"/>
    <x v="13"/>
    <s v="East St. Louis"/>
    <n v="181"/>
  </r>
  <r>
    <x v="12"/>
    <x v="13"/>
    <s v="Freeport"/>
    <n v="8"/>
  </r>
  <r>
    <x v="12"/>
    <x v="13"/>
    <s v="Galesburg"/>
    <n v="20.75"/>
  </r>
  <r>
    <x v="12"/>
    <x v="13"/>
    <s v="Galesburg"/>
    <n v="13.5"/>
  </r>
  <r>
    <x v="12"/>
    <x v="13"/>
    <s v="Jacksonville"/>
    <n v="7"/>
  </r>
  <r>
    <x v="12"/>
    <x v="13"/>
    <s v="Jerseyville"/>
    <n v="66"/>
  </r>
  <r>
    <x v="12"/>
    <x v="13"/>
    <s v="Joliet"/>
    <n v="80.5"/>
  </r>
  <r>
    <x v="12"/>
    <x v="13"/>
    <s v="Joliet"/>
    <n v="26.5"/>
  </r>
  <r>
    <x v="12"/>
    <x v="13"/>
    <s v="Kankakee"/>
    <n v="3"/>
  </r>
  <r>
    <x v="12"/>
    <x v="13"/>
    <s v="Kankakee"/>
    <n v="2"/>
  </r>
  <r>
    <x v="12"/>
    <x v="13"/>
    <s v="Kankakee"/>
    <n v="4.5"/>
  </r>
  <r>
    <x v="12"/>
    <x v="13"/>
    <s v="Kewanee"/>
    <n v="14"/>
  </r>
  <r>
    <x v="12"/>
    <x v="13"/>
    <s v="La Salle"/>
    <n v="60"/>
  </r>
  <r>
    <x v="12"/>
    <x v="13"/>
    <s v="Lincoln"/>
    <n v="8"/>
  </r>
  <r>
    <x v="12"/>
    <x v="13"/>
    <s v="Lincoln"/>
    <n v="30"/>
  </r>
  <r>
    <x v="12"/>
    <x v="13"/>
    <s v="Macomb"/>
    <n v="21"/>
  </r>
  <r>
    <x v="12"/>
    <x v="13"/>
    <s v="Marion"/>
    <n v="16.600000000000001"/>
  </r>
  <r>
    <x v="12"/>
    <x v="13"/>
    <s v="Mattoon"/>
    <n v="14"/>
  </r>
  <r>
    <x v="12"/>
    <x v="13"/>
    <s v="Monmouth"/>
    <n v="18"/>
  </r>
  <r>
    <x v="12"/>
    <x v="13"/>
    <s v="Ottawa"/>
    <n v="10"/>
  </r>
  <r>
    <x v="12"/>
    <x v="13"/>
    <s v="Murphysboro"/>
    <n v="2"/>
  </r>
  <r>
    <x v="12"/>
    <x v="13"/>
    <s v="Ottawa"/>
    <n v="58.4"/>
  </r>
  <r>
    <x v="12"/>
    <x v="13"/>
    <s v="Paris"/>
    <n v="3.7"/>
  </r>
  <r>
    <x v="12"/>
    <x v="13"/>
    <s v="Peoria"/>
    <n v="72"/>
  </r>
  <r>
    <x v="12"/>
    <x v="13"/>
    <s v="Peoria"/>
    <n v="19.600000000000001"/>
  </r>
  <r>
    <x v="12"/>
    <x v="13"/>
    <s v="Pontiac"/>
    <n v="18"/>
  </r>
  <r>
    <x v="12"/>
    <x v="13"/>
    <s v="Rockford"/>
    <n v="20"/>
  </r>
  <r>
    <x v="12"/>
    <x v="13"/>
    <s v="Quincy"/>
    <n v="100"/>
  </r>
  <r>
    <x v="12"/>
    <x v="13"/>
    <s v="Springfield"/>
    <n v="30.88"/>
  </r>
  <r>
    <x v="12"/>
    <x v="13"/>
    <s v="Springfield"/>
    <n v="40"/>
  </r>
  <r>
    <x v="12"/>
    <x v="13"/>
    <s v="Springfield"/>
    <n v="61"/>
  </r>
  <r>
    <x v="12"/>
    <x v="13"/>
    <s v="Springfield"/>
    <n v="13"/>
  </r>
  <r>
    <x v="12"/>
    <x v="13"/>
    <s v="Sterling"/>
    <n v="18"/>
  </r>
  <r>
    <x v="12"/>
    <x v="13"/>
    <s v="Streator"/>
    <n v="10.5"/>
  </r>
  <r>
    <x v="12"/>
    <x v="13"/>
    <s v="Taylorville"/>
    <n v="4"/>
  </r>
  <r>
    <x v="12"/>
    <x v="13"/>
    <s v="Waukegan"/>
    <n v="1.5"/>
  </r>
  <r>
    <x v="12"/>
    <x v="14"/>
    <s v="Anderson"/>
    <n v="366"/>
  </r>
  <r>
    <x v="12"/>
    <x v="14"/>
    <s v="Anderson"/>
    <n v="260"/>
  </r>
  <r>
    <x v="12"/>
    <x v="14"/>
    <s v="Anderson"/>
    <n v="42"/>
  </r>
  <r>
    <x v="12"/>
    <x v="14"/>
    <s v="Angola"/>
    <n v="5"/>
  </r>
  <r>
    <x v="12"/>
    <x v="14"/>
    <s v="Bluffton"/>
    <n v="32"/>
  </r>
  <r>
    <x v="12"/>
    <x v="14"/>
    <s v="Columbus"/>
    <n v="6.5"/>
  </r>
  <r>
    <x v="12"/>
    <x v="14"/>
    <s v="Decatur"/>
    <n v="21.6"/>
  </r>
  <r>
    <x v="12"/>
    <x v="14"/>
    <s v="Evansville"/>
    <n v="63.7"/>
  </r>
  <r>
    <x v="12"/>
    <x v="14"/>
    <s v="Evansville"/>
    <n v="24"/>
  </r>
  <r>
    <x v="12"/>
    <x v="14"/>
    <s v="Evansville"/>
    <n v="17.100000000000001"/>
  </r>
  <r>
    <x v="12"/>
    <x v="14"/>
    <s v="Evansville"/>
    <n v="9.5"/>
  </r>
  <r>
    <x v="12"/>
    <x v="14"/>
    <s v="Evansville"/>
    <n v="28"/>
  </r>
  <r>
    <x v="12"/>
    <x v="14"/>
    <s v="Fort Wayne"/>
    <n v="212"/>
  </r>
  <r>
    <x v="12"/>
    <x v="14"/>
    <s v="Fort Wayne"/>
    <n v="23"/>
  </r>
  <r>
    <x v="12"/>
    <x v="14"/>
    <s v="Fort Wayne"/>
    <n v="38"/>
  </r>
  <r>
    <x v="12"/>
    <x v="14"/>
    <s v="Fort Wayne"/>
    <n v="63"/>
  </r>
  <r>
    <x v="12"/>
    <x v="14"/>
    <s v="French Lick"/>
    <n v="1"/>
  </r>
  <r>
    <x v="12"/>
    <x v="14"/>
    <s v="Gary"/>
    <n v="5"/>
  </r>
  <r>
    <x v="12"/>
    <x v="14"/>
    <s v="Indianapolis"/>
    <n v="158"/>
  </r>
  <r>
    <x v="12"/>
    <x v="14"/>
    <s v="Indianapolis"/>
    <n v="7.5"/>
  </r>
  <r>
    <x v="12"/>
    <x v="14"/>
    <s v="Indianapolis"/>
    <n v="370"/>
  </r>
  <r>
    <x v="12"/>
    <x v="14"/>
    <s v="Indianapolis"/>
    <n v="62"/>
  </r>
  <r>
    <x v="12"/>
    <x v="14"/>
    <s v="Indianapolis"/>
    <n v="31"/>
  </r>
  <r>
    <x v="12"/>
    <x v="14"/>
    <s v="Indianapolis"/>
    <n v="93"/>
  </r>
  <r>
    <x v="12"/>
    <x v="14"/>
    <s v="Indianapolis"/>
    <n v="58.7"/>
  </r>
  <r>
    <x v="12"/>
    <x v="14"/>
    <s v="Indianapolis"/>
    <n v="107"/>
  </r>
  <r>
    <x v="12"/>
    <x v="14"/>
    <s v="Kendallville"/>
    <n v="42"/>
  </r>
  <r>
    <x v="12"/>
    <x v="14"/>
    <s v="Indianapolis"/>
    <n v="45"/>
  </r>
  <r>
    <x v="12"/>
    <x v="14"/>
    <s v="Kokomo"/>
    <n v="40"/>
  </r>
  <r>
    <x v="12"/>
    <x v="14"/>
    <s v="Lebanon"/>
    <n v="10"/>
  </r>
  <r>
    <x v="12"/>
    <x v="14"/>
    <s v="Madison"/>
    <n v="5"/>
  </r>
  <r>
    <x v="12"/>
    <x v="14"/>
    <s v="Marion"/>
    <n v="20"/>
  </r>
  <r>
    <x v="12"/>
    <x v="14"/>
    <s v="New Albany"/>
    <n v="20"/>
  </r>
  <r>
    <x v="12"/>
    <x v="14"/>
    <s v="New Albany"/>
    <n v="23"/>
  </r>
  <r>
    <x v="12"/>
    <x v="14"/>
    <s v="Portland"/>
    <n v="32"/>
  </r>
  <r>
    <x v="12"/>
    <x v="14"/>
    <s v="South Bend"/>
    <n v="117"/>
  </r>
  <r>
    <x v="12"/>
    <x v="14"/>
    <s v="South Bend"/>
    <n v="35"/>
  </r>
  <r>
    <x v="12"/>
    <x v="14"/>
    <s v="South Bend"/>
    <n v="77"/>
  </r>
  <r>
    <x v="12"/>
    <x v="14"/>
    <s v="Terre Haute"/>
    <n v="101"/>
  </r>
  <r>
    <x v="12"/>
    <x v="14"/>
    <s v="Vincennes"/>
    <n v="8.11"/>
  </r>
  <r>
    <x v="12"/>
    <x v="14"/>
    <s v="Wabash"/>
    <n v="35"/>
  </r>
  <r>
    <x v="12"/>
    <x v="14"/>
    <s v="Warsaw"/>
    <n v="4.75"/>
  </r>
  <r>
    <x v="12"/>
    <x v="14"/>
    <s v="Washington"/>
    <n v="2.8"/>
  </r>
  <r>
    <x v="12"/>
    <x v="14"/>
    <s v="Winona Lake"/>
    <n v="25"/>
  </r>
  <r>
    <x v="12"/>
    <x v="15"/>
    <s v="Albia"/>
    <n v="10.5"/>
  </r>
  <r>
    <x v="12"/>
    <x v="15"/>
    <s v="Boone"/>
    <n v="2"/>
  </r>
  <r>
    <x v="12"/>
    <x v="15"/>
    <s v="Boone"/>
    <n v="3"/>
  </r>
  <r>
    <x v="12"/>
    <x v="15"/>
    <s v="Burlington"/>
    <n v="17"/>
  </r>
  <r>
    <x v="12"/>
    <x v="15"/>
    <s v="Cedar Rapids"/>
    <n v="15.65"/>
  </r>
  <r>
    <x v="12"/>
    <x v="15"/>
    <s v="Cedar Rapids"/>
    <n v="30"/>
  </r>
  <r>
    <x v="12"/>
    <x v="15"/>
    <s v="Centerville"/>
    <n v="2"/>
  </r>
  <r>
    <x v="12"/>
    <x v="15"/>
    <s v="Clinton"/>
    <n v="36"/>
  </r>
  <r>
    <x v="12"/>
    <x v="15"/>
    <s v="Clinton"/>
    <n v="14"/>
  </r>
  <r>
    <x v="12"/>
    <x v="15"/>
    <s v="Colfax"/>
    <n v="1"/>
  </r>
  <r>
    <x v="12"/>
    <x v="15"/>
    <s v="Council Bluffs"/>
    <n v="28"/>
  </r>
  <r>
    <x v="12"/>
    <x v="15"/>
    <s v="Davenport"/>
    <n v="87"/>
  </r>
  <r>
    <x v="12"/>
    <x v="15"/>
    <s v="Des Moines"/>
    <n v="80"/>
  </r>
  <r>
    <x v="12"/>
    <x v="15"/>
    <s v="Des Moines"/>
    <n v="72.650000000000006"/>
  </r>
  <r>
    <x v="12"/>
    <x v="15"/>
    <s v="Dubuque"/>
    <n v="17.28"/>
  </r>
  <r>
    <x v="12"/>
    <x v="15"/>
    <s v="Fort Dodge"/>
    <n v="101"/>
  </r>
  <r>
    <x v="12"/>
    <x v="15"/>
    <s v="Fort Madison"/>
    <n v="4"/>
  </r>
  <r>
    <x v="12"/>
    <x v="15"/>
    <s v="Keokuk"/>
    <n v="8"/>
  </r>
  <r>
    <x v="12"/>
    <x v="15"/>
    <s v="Marshalltown"/>
    <n v="3.5"/>
  </r>
  <r>
    <x v="12"/>
    <x v="15"/>
    <s v="Mason City"/>
    <n v="16.8"/>
  </r>
  <r>
    <x v="12"/>
    <x v="15"/>
    <s v="Muscatine"/>
    <n v="12"/>
  </r>
  <r>
    <x v="12"/>
    <x v="15"/>
    <s v="Oskaloosa"/>
    <n v="7"/>
  </r>
  <r>
    <x v="12"/>
    <x v="15"/>
    <s v="Oskaloosa"/>
    <n v="3.5"/>
  </r>
  <r>
    <x v="12"/>
    <x v="15"/>
    <s v="Ottumwa"/>
    <n v="14"/>
  </r>
  <r>
    <x v="12"/>
    <x v="15"/>
    <s v="Sioux City"/>
    <n v="43.5"/>
  </r>
  <r>
    <x v="12"/>
    <x v="15"/>
    <s v="Sioux City"/>
    <n v="16"/>
  </r>
  <r>
    <x v="12"/>
    <x v="15"/>
    <s v="Toledo"/>
    <n v="2.75"/>
  </r>
  <r>
    <x v="12"/>
    <x v="15"/>
    <s v="Waterloo"/>
    <n v="89"/>
  </r>
  <r>
    <x v="12"/>
    <x v="16"/>
    <s v="Arkansas City"/>
    <n v="20"/>
  </r>
  <r>
    <x v="12"/>
    <x v="16"/>
    <s v="Atchison"/>
    <n v="12"/>
  </r>
  <r>
    <x v="12"/>
    <x v="16"/>
    <s v="Fort Scott"/>
    <n v="7"/>
  </r>
  <r>
    <x v="12"/>
    <x v="16"/>
    <s v="Girard"/>
    <n v="15"/>
  </r>
  <r>
    <x v="12"/>
    <x v="16"/>
    <s v="Hutchinson"/>
    <n v="8.5"/>
  </r>
  <r>
    <x v="12"/>
    <x v="16"/>
    <s v="Independence"/>
    <n v="28"/>
  </r>
  <r>
    <x v="12"/>
    <x v="16"/>
    <s v="Iola"/>
    <n v="10.5"/>
  </r>
  <r>
    <x v="12"/>
    <x v="16"/>
    <s v="Junction City"/>
    <n v="5.75"/>
  </r>
  <r>
    <x v="12"/>
    <x v="16"/>
    <s v="Kansas City"/>
    <n v="50"/>
  </r>
  <r>
    <x v="12"/>
    <x v="16"/>
    <s v="Salina"/>
    <n v="3"/>
  </r>
  <r>
    <x v="12"/>
    <x v="16"/>
    <s v="Strong City"/>
    <n v="2"/>
  </r>
  <r>
    <x v="12"/>
    <x v="16"/>
    <s v="Topeka"/>
    <n v="37.200000000000003"/>
  </r>
  <r>
    <x v="12"/>
    <x v="16"/>
    <s v="Wichita"/>
    <n v="23"/>
  </r>
  <r>
    <x v="12"/>
    <x v="17"/>
    <s v="Bowling Green"/>
    <n v="7.5"/>
  </r>
  <r>
    <x v="12"/>
    <x v="17"/>
    <s v="Covington"/>
    <n v="61"/>
  </r>
  <r>
    <x v="12"/>
    <x v="17"/>
    <s v="Henderson"/>
    <n v="6"/>
  </r>
  <r>
    <x v="12"/>
    <x v="17"/>
    <s v="Louisville"/>
    <n v="150"/>
  </r>
  <r>
    <x v="12"/>
    <x v="17"/>
    <s v="Louisville"/>
    <n v="42"/>
  </r>
  <r>
    <x v="12"/>
    <x v="17"/>
    <s v="Louisville"/>
    <n v="27"/>
  </r>
  <r>
    <x v="12"/>
    <x v="17"/>
    <s v="Maysville"/>
    <n v="4.2"/>
  </r>
  <r>
    <x v="12"/>
    <x v="17"/>
    <s v="Owensboro"/>
    <n v="14.5"/>
  </r>
  <r>
    <x v="12"/>
    <x v="17"/>
    <s v="Paducah"/>
    <n v="17.7"/>
  </r>
  <r>
    <x v="12"/>
    <x v="17"/>
    <s v="Somerset"/>
    <n v="3"/>
  </r>
  <r>
    <x v="12"/>
    <x v="18"/>
    <s v="Alexandria"/>
    <n v="6"/>
  </r>
  <r>
    <x v="12"/>
    <x v="18"/>
    <s v="Baton Rouge"/>
    <n v="3.5"/>
  </r>
  <r>
    <x v="12"/>
    <x v="18"/>
    <s v="Lake Charles"/>
    <n v="8"/>
  </r>
  <r>
    <x v="12"/>
    <x v="18"/>
    <s v="Monroe"/>
    <n v="10"/>
  </r>
  <r>
    <x v="12"/>
    <x v="18"/>
    <s v="New Orleans"/>
    <n v="196"/>
  </r>
  <r>
    <x v="12"/>
    <x v="18"/>
    <s v="New Orleans"/>
    <n v="6"/>
  </r>
  <r>
    <x v="12"/>
    <x v="18"/>
    <s v="Shreveport"/>
    <n v="16"/>
  </r>
  <r>
    <x v="12"/>
    <x v="18"/>
    <s v="Shreveport"/>
    <n v="1.6"/>
  </r>
  <r>
    <x v="12"/>
    <x v="21"/>
    <s v="Bangor"/>
    <n v="62.52"/>
  </r>
  <r>
    <x v="12"/>
    <x v="21"/>
    <s v="Biddeford"/>
    <n v="8.14"/>
  </r>
  <r>
    <x v="12"/>
    <x v="21"/>
    <s v="Brunswick"/>
    <n v="16.399999999999999"/>
  </r>
  <r>
    <x v="12"/>
    <x v="21"/>
    <s v="Calais"/>
    <n v="7"/>
  </r>
  <r>
    <x v="12"/>
    <x v="21"/>
    <s v="Fairfield"/>
    <n v="4.8"/>
  </r>
  <r>
    <x v="12"/>
    <x v="21"/>
    <s v="Fryeburg"/>
    <n v="3"/>
  </r>
  <r>
    <x v="12"/>
    <x v="21"/>
    <s v="Lewiston"/>
    <n v="137"/>
  </r>
  <r>
    <x v="12"/>
    <x v="21"/>
    <s v="Norway"/>
    <n v="2.14"/>
  </r>
  <r>
    <x v="12"/>
    <x v="21"/>
    <s v="Portland"/>
    <n v="94.43"/>
  </r>
  <r>
    <x v="12"/>
    <x v="21"/>
    <s v="Rockland"/>
    <n v="23.8"/>
  </r>
  <r>
    <x v="12"/>
    <x v="21"/>
    <s v="Rockland"/>
    <n v="5"/>
  </r>
  <r>
    <x v="12"/>
    <x v="21"/>
    <s v="Sanford"/>
    <n v="94.9"/>
  </r>
  <r>
    <x v="12"/>
    <x v="21"/>
    <s v="Skowhegan"/>
    <n v="12.68"/>
  </r>
  <r>
    <x v="12"/>
    <x v="21"/>
    <s v="Turner"/>
    <n v="12.5"/>
  </r>
  <r>
    <x v="12"/>
    <x v="21"/>
    <s v="Waterville"/>
    <n v="5"/>
  </r>
  <r>
    <x v="12"/>
    <x v="21"/>
    <s v="Waterville"/>
    <n v="5.75"/>
  </r>
  <r>
    <x v="12"/>
    <x v="20"/>
    <s v="Baltimore"/>
    <n v="401.2"/>
  </r>
  <r>
    <x v="12"/>
    <x v="20"/>
    <s v="Baltimore"/>
    <n v="23"/>
  </r>
  <r>
    <x v="12"/>
    <x v="20"/>
    <s v="Baltimore"/>
    <n v="2.9"/>
  </r>
  <r>
    <x v="12"/>
    <x v="20"/>
    <s v="Baltimore"/>
    <n v="1.5"/>
  </r>
  <r>
    <x v="12"/>
    <x v="20"/>
    <s v="Bel Air"/>
    <n v="19"/>
  </r>
  <r>
    <x v="12"/>
    <x v="20"/>
    <s v="Cumberland"/>
    <n v="6.5"/>
  </r>
  <r>
    <x v="12"/>
    <x v="20"/>
    <s v="Cumberland"/>
    <n v="25"/>
  </r>
  <r>
    <x v="12"/>
    <x v="20"/>
    <s v="Frederick"/>
    <n v="20"/>
  </r>
  <r>
    <x v="12"/>
    <x v="20"/>
    <s v="Frederick"/>
    <n v="5.5"/>
  </r>
  <r>
    <x v="12"/>
    <x v="20"/>
    <s v="Frederick"/>
    <n v="18"/>
  </r>
  <r>
    <x v="12"/>
    <x v="20"/>
    <s v="Hagerstown"/>
    <n v="41"/>
  </r>
  <r>
    <x v="12"/>
    <x v="20"/>
    <s v="Kensington"/>
    <n v="2.5299999999999998"/>
  </r>
  <r>
    <x v="12"/>
    <x v="19"/>
    <s v="Amesbury"/>
    <n v="8.75"/>
  </r>
  <r>
    <x v="12"/>
    <x v="19"/>
    <s v="Athol"/>
    <n v="7.32"/>
  </r>
  <r>
    <x v="12"/>
    <x v="19"/>
    <s v="Boston"/>
    <n v="474.452"/>
  </r>
  <r>
    <x v="12"/>
    <x v="19"/>
    <s v="Boston"/>
    <n v="933.33"/>
  </r>
  <r>
    <x v="12"/>
    <x v="19"/>
    <s v="Boston"/>
    <n v="512.28200000000004"/>
  </r>
  <r>
    <x v="12"/>
    <x v="19"/>
    <s v="Boston"/>
    <n v="378.81"/>
  </r>
  <r>
    <x v="12"/>
    <x v="19"/>
    <s v="Boston"/>
    <n v="33.1"/>
  </r>
  <r>
    <x v="12"/>
    <x v="19"/>
    <s v="Boston"/>
    <n v="82"/>
  </r>
  <r>
    <x v="12"/>
    <x v="19"/>
    <s v="Brockton"/>
    <n v="24.21"/>
  </r>
  <r>
    <x v="12"/>
    <x v="19"/>
    <s v="Brookfield"/>
    <n v="20.100000000000001"/>
  </r>
  <r>
    <x v="12"/>
    <x v="19"/>
    <s v="Canton"/>
    <n v="19.600000000000001"/>
  </r>
  <r>
    <x v="12"/>
    <x v="19"/>
    <s v="Conway"/>
    <n v="6.43"/>
  </r>
  <r>
    <x v="12"/>
    <x v="19"/>
    <s v="Dedham"/>
    <n v="9.4499999999999993"/>
  </r>
  <r>
    <x v="12"/>
    <x v="19"/>
    <s v="Fitchburg"/>
    <n v="40.700000000000003"/>
  </r>
  <r>
    <x v="12"/>
    <x v="19"/>
    <s v="Gardner"/>
    <n v="16.3"/>
  </r>
  <r>
    <x v="12"/>
    <x v="19"/>
    <s v="Haverhill"/>
    <n v="29.5"/>
  </r>
  <r>
    <x v="12"/>
    <x v="19"/>
    <s v="Haverhill"/>
    <n v="8.4700000000000006"/>
  </r>
  <r>
    <x v="12"/>
    <x v="19"/>
    <s v="Haverhill"/>
    <n v="2.8"/>
  </r>
  <r>
    <x v="12"/>
    <x v="19"/>
    <s v="Holden"/>
    <n v="7.9"/>
  </r>
  <r>
    <x v="12"/>
    <x v="19"/>
    <s v="Holyoke"/>
    <n v="6"/>
  </r>
  <r>
    <x v="12"/>
    <x v="19"/>
    <s v="Holyoke"/>
    <n v="1"/>
  </r>
  <r>
    <x v="12"/>
    <x v="19"/>
    <s v="Hopkinton"/>
    <n v="6.43"/>
  </r>
  <r>
    <x v="12"/>
    <x v="19"/>
    <s v="Lowell"/>
    <n v="3.3"/>
  </r>
  <r>
    <x v="12"/>
    <x v="19"/>
    <s v="Lowell"/>
    <n v="8.5"/>
  </r>
  <r>
    <x v="12"/>
    <x v="19"/>
    <s v="Lynn"/>
    <n v="6.23"/>
  </r>
  <r>
    <x v="12"/>
    <x v="19"/>
    <s v="Maynard"/>
    <n v="15"/>
  </r>
  <r>
    <x v="12"/>
    <x v="19"/>
    <s v="Milford"/>
    <n v="28.55"/>
  </r>
  <r>
    <x v="12"/>
    <x v="19"/>
    <s v="Milford"/>
    <n v="50"/>
  </r>
  <r>
    <x v="12"/>
    <x v="19"/>
    <s v="Natick"/>
    <n v="16.067"/>
  </r>
  <r>
    <x v="12"/>
    <x v="19"/>
    <s v="Natick"/>
    <n v="18.757999999999999"/>
  </r>
  <r>
    <x v="12"/>
    <x v="19"/>
    <s v="New Bedford"/>
    <n v="44.09"/>
  </r>
  <r>
    <x v="12"/>
    <x v="19"/>
    <s v="New Bedford"/>
    <n v="25.84"/>
  </r>
  <r>
    <x v="12"/>
    <x v="19"/>
    <s v="New Bedford"/>
    <n v="18.05"/>
  </r>
  <r>
    <x v="12"/>
    <x v="19"/>
    <s v="Newburyport"/>
    <n v="18"/>
  </r>
  <r>
    <x v="12"/>
    <x v="19"/>
    <s v="Newton"/>
    <n v="43.46"/>
  </r>
  <r>
    <x v="12"/>
    <x v="19"/>
    <s v="Newton"/>
    <n v="9.75"/>
  </r>
  <r>
    <x v="12"/>
    <x v="19"/>
    <s v="Newton"/>
    <n v="4.5999999999999996"/>
  </r>
  <r>
    <x v="12"/>
    <x v="19"/>
    <s v="Northampton"/>
    <n v="26.57"/>
  </r>
  <r>
    <x v="12"/>
    <x v="19"/>
    <s v="Northampton"/>
    <n v="48"/>
  </r>
  <r>
    <x v="12"/>
    <x v="19"/>
    <s v="North Attleborough"/>
    <n v="25.8"/>
  </r>
  <r>
    <x v="12"/>
    <x v="19"/>
    <s v="Northbridge"/>
    <n v="0.79500000000000004"/>
  </r>
  <r>
    <x v="12"/>
    <x v="19"/>
    <s v="Norton"/>
    <n v="30.26"/>
  </r>
  <r>
    <x v="12"/>
    <x v="19"/>
    <s v="Norwood"/>
    <n v="6.23"/>
  </r>
  <r>
    <x v="12"/>
    <x v="19"/>
    <s v="Norwood"/>
    <n v="21.5"/>
  </r>
  <r>
    <x v="12"/>
    <x v="19"/>
    <s v="Oak Bluffs"/>
    <n v="5.47"/>
  </r>
  <r>
    <x v="12"/>
    <x v="19"/>
    <s v="Oak Bluffs"/>
    <n v="1.125"/>
  </r>
  <r>
    <x v="12"/>
    <x v="19"/>
    <s v="Pittsfield"/>
    <n v="30"/>
  </r>
  <r>
    <x v="12"/>
    <x v="19"/>
    <s v="Pittsfield"/>
    <n v="68.900000000000006"/>
  </r>
  <r>
    <x v="12"/>
    <x v="19"/>
    <s v="Plymouth"/>
    <n v="6.4"/>
  </r>
  <r>
    <x v="12"/>
    <x v="19"/>
    <s v="Shelburne Falls"/>
    <n v="6.53"/>
  </r>
  <r>
    <x v="12"/>
    <x v="19"/>
    <s v="Randolph"/>
    <n v="6.3"/>
  </r>
  <r>
    <x v="12"/>
    <x v="19"/>
    <s v="Springfield"/>
    <n v="134.9"/>
  </r>
  <r>
    <x v="12"/>
    <x v="19"/>
    <s v="Swansea Centre"/>
    <n v="12.5"/>
  </r>
  <r>
    <x v="12"/>
    <x v="19"/>
    <s v="Taunton"/>
    <n v="17.899999999999999"/>
  </r>
  <r>
    <x v="12"/>
    <x v="19"/>
    <s v="Taunton"/>
    <n v="11.4"/>
  </r>
  <r>
    <x v="12"/>
    <x v="19"/>
    <s v="Templeton"/>
    <n v="18"/>
  </r>
  <r>
    <x v="12"/>
    <x v="19"/>
    <s v="Uxbridge"/>
    <n v="9.1999999999999993"/>
  </r>
  <r>
    <x v="12"/>
    <x v="19"/>
    <s v="Ware"/>
    <n v="12.12"/>
  </r>
  <r>
    <x v="12"/>
    <x v="19"/>
    <s v="Webster"/>
    <n v="5.33"/>
  </r>
  <r>
    <x v="12"/>
    <x v="19"/>
    <s v="Westborough"/>
    <n v="13.4"/>
  </r>
  <r>
    <x v="12"/>
    <x v="19"/>
    <s v="Westwood"/>
    <n v="11.25"/>
  </r>
  <r>
    <x v="12"/>
    <x v="19"/>
    <s v="Worcester"/>
    <n v="155.57"/>
  </r>
  <r>
    <x v="12"/>
    <x v="19"/>
    <s v="Worcester"/>
    <n v="15.4"/>
  </r>
  <r>
    <x v="12"/>
    <x v="19"/>
    <s v="Worcester"/>
    <n v="28.24"/>
  </r>
  <r>
    <x v="12"/>
    <x v="19"/>
    <s v="Worcester"/>
    <n v="15.4"/>
  </r>
  <r>
    <x v="12"/>
    <x v="22"/>
    <s v="Adrian"/>
    <n v="4"/>
  </r>
  <r>
    <x v="12"/>
    <x v="22"/>
    <s v="Benton Harbor"/>
    <n v="28"/>
  </r>
  <r>
    <x v="12"/>
    <x v="22"/>
    <s v="Detroit"/>
    <n v="742.72"/>
  </r>
  <r>
    <x v="12"/>
    <x v="22"/>
    <s v="Detroit"/>
    <n v="1.44"/>
  </r>
  <r>
    <x v="12"/>
    <x v="22"/>
    <s v="Detroit"/>
    <n v="38"/>
  </r>
  <r>
    <x v="12"/>
    <x v="22"/>
    <s v="Escanaba"/>
    <n v="9.5"/>
  </r>
  <r>
    <x v="12"/>
    <x v="22"/>
    <s v="Grand Rapids"/>
    <n v="49.5"/>
  </r>
  <r>
    <x v="12"/>
    <x v="22"/>
    <s v="Grand Rapids"/>
    <n v="81"/>
  </r>
  <r>
    <x v="12"/>
    <x v="22"/>
    <s v="Houghton"/>
    <n v="32"/>
  </r>
  <r>
    <x v="12"/>
    <x v="22"/>
    <s v="Ironwood"/>
    <n v="7.5"/>
  </r>
  <r>
    <x v="12"/>
    <x v="22"/>
    <s v="Jackson"/>
    <n v="192"/>
  </r>
  <r>
    <x v="12"/>
    <x v="22"/>
    <s v="Manistee"/>
    <n v="10"/>
  </r>
  <r>
    <x v="12"/>
    <x v="22"/>
    <s v="Marquette"/>
    <n v="6"/>
  </r>
  <r>
    <x v="12"/>
    <x v="22"/>
    <s v="Menominee"/>
    <n v="17.899999999999999"/>
  </r>
  <r>
    <x v="12"/>
    <x v="22"/>
    <s v="Muskegon"/>
    <n v="15"/>
  </r>
  <r>
    <x v="12"/>
    <x v="22"/>
    <s v="Ncgaunee"/>
    <n v="4.5"/>
  </r>
  <r>
    <x v="12"/>
    <x v="22"/>
    <s v="Owosso"/>
    <n v="10"/>
  </r>
  <r>
    <x v="12"/>
    <x v="22"/>
    <s v="Saginaw"/>
    <n v="56"/>
  </r>
  <r>
    <x v="12"/>
    <x v="22"/>
    <s v="Saginaw"/>
    <n v="34"/>
  </r>
  <r>
    <x v="12"/>
    <x v="22"/>
    <s v="Sault Ste. Marie"/>
    <n v="8.1"/>
  </r>
  <r>
    <x v="12"/>
    <x v="23"/>
    <s v="Duluth"/>
    <n v="76.069999999999993"/>
  </r>
  <r>
    <x v="12"/>
    <x v="23"/>
    <s v="Duluth"/>
    <n v="7"/>
  </r>
  <r>
    <x v="12"/>
    <x v="23"/>
    <s v="Hibbing"/>
    <n v="3"/>
  </r>
  <r>
    <x v="12"/>
    <x v="23"/>
    <s v="Mankato"/>
    <n v="5"/>
  </r>
  <r>
    <x v="12"/>
    <x v="23"/>
    <s v="Minneapolis &amp; St. Paul"/>
    <n v="368.4"/>
  </r>
  <r>
    <x v="12"/>
    <x v="23"/>
    <s v="Minneapolis &amp; St. Paul"/>
    <n v="76.63"/>
  </r>
  <r>
    <x v="12"/>
    <x v="23"/>
    <s v="St. Cloud"/>
    <n v="8"/>
  </r>
  <r>
    <x v="12"/>
    <x v="23"/>
    <s v="Winona"/>
    <n v="7"/>
  </r>
  <r>
    <x v="12"/>
    <x v="24"/>
    <s v="Columbus"/>
    <n v="6.7"/>
  </r>
  <r>
    <x v="12"/>
    <x v="24"/>
    <s v="Greenville"/>
    <n v="5"/>
  </r>
  <r>
    <x v="12"/>
    <x v="24"/>
    <s v="Gulfport"/>
    <n v="25"/>
  </r>
  <r>
    <x v="12"/>
    <x v="24"/>
    <s v="Hattiesburg"/>
    <n v="7"/>
  </r>
  <r>
    <x v="12"/>
    <x v="24"/>
    <s v="Jackson"/>
    <n v="12"/>
  </r>
  <r>
    <x v="12"/>
    <x v="24"/>
    <s v="Meridian"/>
    <n v="11.5"/>
  </r>
  <r>
    <x v="12"/>
    <x v="24"/>
    <s v="Natchez"/>
    <n v="7"/>
  </r>
  <r>
    <x v="12"/>
    <x v="24"/>
    <s v="Scranton"/>
    <n v="9.6999999999999993"/>
  </r>
  <r>
    <x v="12"/>
    <x v="24"/>
    <s v="Vicksburg"/>
    <n v="8"/>
  </r>
  <r>
    <x v="12"/>
    <x v="24"/>
    <s v="Yazoo City"/>
    <n v="3"/>
  </r>
  <r>
    <x v="12"/>
    <x v="25"/>
    <s v="Cape Girardeau"/>
    <n v="18"/>
  </r>
  <r>
    <x v="12"/>
    <x v="25"/>
    <s v="Carrollton"/>
    <n v="1.5"/>
  </r>
  <r>
    <x v="12"/>
    <x v="25"/>
    <s v="Cassvillc"/>
    <n v="5"/>
  </r>
  <r>
    <x v="12"/>
    <x v="25"/>
    <s v="Excelsior Springs"/>
    <n v="2.5"/>
  </r>
  <r>
    <x v="12"/>
    <x v="25"/>
    <s v="Farmington"/>
    <n v="14.1"/>
  </r>
  <r>
    <x v="12"/>
    <x v="25"/>
    <s v="Hannibal"/>
    <n v="7"/>
  </r>
  <r>
    <x v="12"/>
    <x v="25"/>
    <s v="Joplin"/>
    <n v="68"/>
  </r>
  <r>
    <x v="12"/>
    <x v="25"/>
    <s v="Kansas City"/>
    <n v="245.3"/>
  </r>
  <r>
    <x v="12"/>
    <x v="25"/>
    <s v="Kansas City"/>
    <n v="70"/>
  </r>
  <r>
    <x v="12"/>
    <x v="25"/>
    <s v="Kansas City"/>
    <n v="8"/>
  </r>
  <r>
    <x v="12"/>
    <x v="25"/>
    <s v="Kansas City"/>
    <n v="1.25"/>
  </r>
  <r>
    <x v="12"/>
    <x v="25"/>
    <s v="Kansas City"/>
    <n v="22"/>
  </r>
  <r>
    <x v="12"/>
    <x v="25"/>
    <s v="Mexico"/>
    <n v="27"/>
  </r>
  <r>
    <x v="12"/>
    <x v="25"/>
    <s v="Nevada"/>
    <n v="5"/>
  </r>
  <r>
    <x v="12"/>
    <x v="25"/>
    <s v="St. Joseph"/>
    <n v="44"/>
  </r>
  <r>
    <x v="12"/>
    <x v="25"/>
    <s v="St. Louis"/>
    <n v="455.62"/>
  </r>
  <r>
    <x v="12"/>
    <x v="25"/>
    <s v="St. Louis"/>
    <n v="19"/>
  </r>
  <r>
    <x v="12"/>
    <x v="25"/>
    <s v="St. Louis"/>
    <n v="40"/>
  </r>
  <r>
    <x v="12"/>
    <x v="25"/>
    <s v="St. Louis"/>
    <n v="10"/>
  </r>
  <r>
    <x v="12"/>
    <x v="25"/>
    <s v="St. Louis"/>
    <n v="65"/>
  </r>
  <r>
    <x v="12"/>
    <x v="25"/>
    <s v="St. Louis"/>
    <n v="24"/>
  </r>
  <r>
    <x v="12"/>
    <x v="25"/>
    <s v="Springfield"/>
    <n v="19.5"/>
  </r>
  <r>
    <x v="12"/>
    <x v="25"/>
    <s v="Springfield"/>
    <n v="8.5"/>
  </r>
  <r>
    <x v="12"/>
    <x v="25"/>
    <s v="Webb City"/>
    <n v="73"/>
  </r>
  <r>
    <x v="12"/>
    <x v="26"/>
    <s v="Amador"/>
    <n v="10.5"/>
  </r>
  <r>
    <x v="12"/>
    <x v="26"/>
    <s v="Anaconda"/>
    <n v="6"/>
  </r>
  <r>
    <x v="12"/>
    <x v="26"/>
    <s v="Bozeman"/>
    <n v="3.5"/>
  </r>
  <r>
    <x v="12"/>
    <x v="26"/>
    <s v="Butte"/>
    <n v="30.5"/>
  </r>
  <r>
    <x v="12"/>
    <x v="26"/>
    <s v="Great Falls"/>
    <n v="12"/>
  </r>
  <r>
    <x v="12"/>
    <x v="26"/>
    <s v="Helena"/>
    <n v="18.8"/>
  </r>
  <r>
    <x v="12"/>
    <x v="32"/>
    <s v="Fremont"/>
    <n v="6.5"/>
  </r>
  <r>
    <x v="12"/>
    <x v="32"/>
    <s v="Lincoln"/>
    <n v="41"/>
  </r>
  <r>
    <x v="12"/>
    <x v="32"/>
    <s v="Lincoln"/>
    <n v="2"/>
  </r>
  <r>
    <x v="12"/>
    <x v="32"/>
    <s v="Lincoln"/>
    <n v="15"/>
  </r>
  <r>
    <x v="12"/>
    <x v="32"/>
    <s v="Lincoln"/>
    <n v="6.5"/>
  </r>
  <r>
    <x v="12"/>
    <x v="32"/>
    <s v="Nebraska City"/>
    <n v="4"/>
  </r>
  <r>
    <x v="12"/>
    <x v="32"/>
    <s v="Omaha"/>
    <n v="112"/>
  </r>
  <r>
    <x v="12"/>
    <x v="32"/>
    <s v="Omaha"/>
    <n v="7.3"/>
  </r>
  <r>
    <x v="12"/>
    <x v="32"/>
    <s v="Omaha"/>
    <n v="8"/>
  </r>
  <r>
    <x v="12"/>
    <x v="61"/>
    <s v="Reno"/>
    <n v="7"/>
  </r>
  <r>
    <x v="12"/>
    <x v="61"/>
    <s v="Reno"/>
    <n v="3.3"/>
  </r>
  <r>
    <x v="12"/>
    <x v="28"/>
    <s v="Berlin"/>
    <n v="7.75"/>
  </r>
  <r>
    <x v="12"/>
    <x v="28"/>
    <s v="Charlestown"/>
    <n v="2"/>
  </r>
  <r>
    <x v="12"/>
    <x v="28"/>
    <s v="Chester"/>
    <n v="7.75"/>
  </r>
  <r>
    <x v="12"/>
    <x v="28"/>
    <s v="Concord"/>
    <n v="30.11"/>
  </r>
  <r>
    <x v="12"/>
    <x v="28"/>
    <s v="Claremont"/>
    <n v="8.4"/>
  </r>
  <r>
    <x v="12"/>
    <x v="28"/>
    <s v="Concord"/>
    <n v="12.47"/>
  </r>
  <r>
    <x v="12"/>
    <x v="28"/>
    <s v="Concord"/>
    <n v="19.239999999999998"/>
  </r>
  <r>
    <x v="12"/>
    <x v="28"/>
    <s v="Dover"/>
    <n v="19"/>
  </r>
  <r>
    <x v="12"/>
    <x v="28"/>
    <s v="Exeter"/>
    <n v="21.6"/>
  </r>
  <r>
    <x v="12"/>
    <x v="28"/>
    <s v="Goffstown"/>
    <n v="2.75"/>
  </r>
  <r>
    <x v="12"/>
    <x v="28"/>
    <s v="Hudson"/>
    <n v="30.6"/>
  </r>
  <r>
    <x v="12"/>
    <x v="28"/>
    <s v="Keene"/>
    <n v="8.5399999999999991"/>
  </r>
  <r>
    <x v="12"/>
    <x v="28"/>
    <s v="Laconia"/>
    <n v="8.8699999999999992"/>
  </r>
  <r>
    <x v="12"/>
    <x v="28"/>
    <s v="Manchester"/>
    <n v="64"/>
  </r>
  <r>
    <x v="12"/>
    <x v="28"/>
    <s v="Manchester"/>
    <n v="41.4"/>
  </r>
  <r>
    <x v="12"/>
    <x v="28"/>
    <s v="Manchester"/>
    <n v="14.4"/>
  </r>
  <r>
    <x v="12"/>
    <x v="28"/>
    <s v="Nashua"/>
    <n v="15.52"/>
  </r>
  <r>
    <x v="12"/>
    <x v="28"/>
    <s v="Plaistow"/>
    <n v="8.4700000000000006"/>
  </r>
  <r>
    <x v="12"/>
    <x v="28"/>
    <s v="Portsmouth"/>
    <n v="12.2"/>
  </r>
  <r>
    <x v="12"/>
    <x v="28"/>
    <s v="Seabrook"/>
    <n v="6.1"/>
  </r>
  <r>
    <x v="12"/>
    <x v="29"/>
    <s v="Anglesea"/>
    <n v="5.5"/>
  </r>
  <r>
    <x v="12"/>
    <x v="29"/>
    <s v="Asbury Park"/>
    <n v="32.54"/>
  </r>
  <r>
    <x v="12"/>
    <x v="29"/>
    <s v="Asbury Park"/>
    <n v="5.73"/>
  </r>
  <r>
    <x v="12"/>
    <x v="29"/>
    <s v="Asbury Park"/>
    <n v="3.2"/>
  </r>
  <r>
    <x v="12"/>
    <x v="29"/>
    <s v="Atlantic City"/>
    <n v="27.8"/>
  </r>
  <r>
    <x v="12"/>
    <x v="29"/>
    <s v="Atlantic City"/>
    <n v="2.83"/>
  </r>
  <r>
    <x v="12"/>
    <x v="29"/>
    <s v="Atlantic City"/>
    <n v="64.599999999999994"/>
  </r>
  <r>
    <x v="12"/>
    <x v="29"/>
    <s v="Atlantic City"/>
    <n v="18"/>
  </r>
  <r>
    <x v="12"/>
    <x v="29"/>
    <s v="Bridgeton"/>
    <n v="37.799999999999997"/>
  </r>
  <r>
    <x v="12"/>
    <x v="29"/>
    <s v="Bridgeton"/>
    <n v="5"/>
  </r>
  <r>
    <x v="12"/>
    <x v="29"/>
    <s v="Cape May"/>
    <n v="6.84"/>
  </r>
  <r>
    <x v="12"/>
    <x v="29"/>
    <s v="Cape May"/>
    <n v="31"/>
  </r>
  <r>
    <x v="12"/>
    <x v="29"/>
    <s v="Hackensack"/>
    <n v="45"/>
  </r>
  <r>
    <x v="12"/>
    <x v="29"/>
    <s v="Hoboken"/>
    <n v="4"/>
  </r>
  <r>
    <x v="12"/>
    <x v="29"/>
    <s v="Keyport"/>
    <n v="36"/>
  </r>
  <r>
    <x v="12"/>
    <x v="29"/>
    <s v="Long Branch"/>
    <n v="4.96"/>
  </r>
  <r>
    <x v="12"/>
    <x v="29"/>
    <s v="Millville"/>
    <n v="12.54"/>
  </r>
  <r>
    <x v="12"/>
    <x v="29"/>
    <s v="Mount Holly"/>
    <n v="14.8"/>
  </r>
  <r>
    <x v="12"/>
    <x v="29"/>
    <s v="Morristown"/>
    <n v="30"/>
  </r>
  <r>
    <x v="12"/>
    <x v="29"/>
    <s v="Newark"/>
    <n v="671.9"/>
  </r>
  <r>
    <x v="12"/>
    <x v="29"/>
    <s v="Newark"/>
    <n v="190"/>
  </r>
  <r>
    <x v="12"/>
    <x v="29"/>
    <s v="Newark"/>
    <n v="83"/>
  </r>
  <r>
    <x v="12"/>
    <x v="29"/>
    <s v="Newark"/>
    <n v="41.47"/>
  </r>
  <r>
    <x v="12"/>
    <x v="29"/>
    <s v="Newark"/>
    <n v="12.07"/>
  </r>
  <r>
    <x v="12"/>
    <x v="29"/>
    <s v="Newark"/>
    <n v="10.78"/>
  </r>
  <r>
    <x v="12"/>
    <x v="29"/>
    <s v="Newark"/>
    <n v="5.4"/>
  </r>
  <r>
    <x v="12"/>
    <x v="29"/>
    <s v="Newark"/>
    <n v="12"/>
  </r>
  <r>
    <x v="12"/>
    <x v="29"/>
    <s v="Newark"/>
    <n v="15.1"/>
  </r>
  <r>
    <x v="12"/>
    <x v="29"/>
    <s v="Newark"/>
    <n v="50.37"/>
  </r>
  <r>
    <x v="12"/>
    <x v="29"/>
    <s v="Newark"/>
    <n v="30.11"/>
  </r>
  <r>
    <x v="12"/>
    <x v="29"/>
    <s v="Newark"/>
    <n v="24.78"/>
  </r>
  <r>
    <x v="12"/>
    <x v="29"/>
    <s v="Ocean City"/>
    <n v="7.5"/>
  </r>
  <r>
    <x v="12"/>
    <x v="29"/>
    <s v="Orange"/>
    <n v="2.5"/>
  </r>
  <r>
    <x v="12"/>
    <x v="29"/>
    <s v="Phillipsburg"/>
    <n v="7"/>
  </r>
  <r>
    <x v="12"/>
    <x v="29"/>
    <s v="Point Pleasant"/>
    <n v="3.5"/>
  </r>
  <r>
    <x v="12"/>
    <x v="29"/>
    <s v="Red Bank"/>
    <n v="15"/>
  </r>
  <r>
    <x v="12"/>
    <x v="29"/>
    <s v="Rutherford"/>
    <n v="17.11"/>
  </r>
  <r>
    <x v="12"/>
    <x v="29"/>
    <s v="Sea Isle City"/>
    <n v="8"/>
  </r>
  <r>
    <x v="12"/>
    <x v="29"/>
    <s v="Trenton"/>
    <n v="38"/>
  </r>
  <r>
    <x v="12"/>
    <x v="29"/>
    <s v="Trenton"/>
    <n v="11.42"/>
  </r>
  <r>
    <x v="12"/>
    <x v="29"/>
    <s v="Trenton"/>
    <n v="15"/>
  </r>
  <r>
    <x v="12"/>
    <x v="29"/>
    <s v="Trenton"/>
    <n v="38"/>
  </r>
  <r>
    <x v="12"/>
    <x v="29"/>
    <s v="Trenton"/>
    <n v="23.89"/>
  </r>
  <r>
    <x v="12"/>
    <x v="29"/>
    <s v="Trenton"/>
    <n v="40"/>
  </r>
  <r>
    <x v="12"/>
    <x v="29"/>
    <s v="Trenton"/>
    <n v="31.17"/>
  </r>
  <r>
    <x v="12"/>
    <x v="29"/>
    <s v="Trenton"/>
    <n v="4"/>
  </r>
  <r>
    <x v="12"/>
    <x v="29"/>
    <s v="Washington"/>
    <n v="17"/>
  </r>
  <r>
    <x v="12"/>
    <x v="55"/>
    <s v="Albuquerque"/>
    <n v="5.5"/>
  </r>
  <r>
    <x v="12"/>
    <x v="55"/>
    <s v="Las Vegas"/>
    <n v="5"/>
  </r>
  <r>
    <x v="12"/>
    <x v="31"/>
    <s v="Albany"/>
    <n v="93.5"/>
  </r>
  <r>
    <x v="12"/>
    <x v="31"/>
    <s v="Albany"/>
    <n v="2.58"/>
  </r>
  <r>
    <x v="12"/>
    <x v="31"/>
    <s v="Auburn"/>
    <n v="54.8"/>
  </r>
  <r>
    <x v="12"/>
    <x v="31"/>
    <s v="Auburn"/>
    <n v="11"/>
  </r>
  <r>
    <x v="12"/>
    <x v="31"/>
    <s v="Auburn"/>
    <n v="39"/>
  </r>
  <r>
    <x v="12"/>
    <x v="31"/>
    <s v="Babylon"/>
    <n v="1.57"/>
  </r>
  <r>
    <x v="12"/>
    <x v="31"/>
    <s v="Ballston Spa"/>
    <n v="15"/>
  </r>
  <r>
    <x v="12"/>
    <x v="31"/>
    <s v="Batavia"/>
    <n v="65"/>
  </r>
  <r>
    <x v="12"/>
    <x v="31"/>
    <s v="Binghamton"/>
    <n v="46"/>
  </r>
  <r>
    <x v="12"/>
    <x v="31"/>
    <s v="Brooklyn"/>
    <n v="528.32100000000003"/>
  </r>
  <r>
    <x v="12"/>
    <x v="31"/>
    <s v="Brooklyn"/>
    <n v="3.18"/>
  </r>
  <r>
    <x v="12"/>
    <x v="31"/>
    <s v="Brooklyn"/>
    <n v="211"/>
  </r>
  <r>
    <x v="12"/>
    <x v="31"/>
    <s v="Brooklyn"/>
    <n v="57.3"/>
  </r>
  <r>
    <x v="12"/>
    <x v="31"/>
    <s v="Brooklyn"/>
    <n v="138.334"/>
  </r>
  <r>
    <x v="12"/>
    <x v="31"/>
    <s v="Brooklyn"/>
    <n v="96.8"/>
  </r>
  <r>
    <x v="12"/>
    <x v="31"/>
    <s v="Brooklyn"/>
    <n v="14.195"/>
  </r>
  <r>
    <x v="12"/>
    <x v="31"/>
    <s v="Brooklyn"/>
    <n v="7"/>
  </r>
  <r>
    <x v="12"/>
    <x v="31"/>
    <s v="Brooklyn"/>
    <n v="6.79"/>
  </r>
  <r>
    <x v="12"/>
    <x v="31"/>
    <s v="Brooklyn"/>
    <n v="6.04"/>
  </r>
  <r>
    <x v="12"/>
    <x v="31"/>
    <s v="Brooklyn"/>
    <n v="48.3"/>
  </r>
  <r>
    <x v="12"/>
    <x v="31"/>
    <s v="Brooklyn"/>
    <n v="21.9"/>
  </r>
  <r>
    <x v="12"/>
    <x v="31"/>
    <s v="Brooklyn"/>
    <n v="2.5"/>
  </r>
  <r>
    <x v="12"/>
    <x v="31"/>
    <s v="Brooklyn"/>
    <n v="4.07"/>
  </r>
  <r>
    <x v="12"/>
    <x v="31"/>
    <s v="Brooklyn"/>
    <n v="0.54600000000000004"/>
  </r>
  <r>
    <x v="12"/>
    <x v="31"/>
    <s v="Buffalo"/>
    <n v="346.7"/>
  </r>
  <r>
    <x v="12"/>
    <x v="31"/>
    <s v="Buffalo"/>
    <n v="19.850000000000001"/>
  </r>
  <r>
    <x v="12"/>
    <x v="31"/>
    <s v="Buffalo"/>
    <n v="13.59"/>
  </r>
  <r>
    <x v="12"/>
    <x v="31"/>
    <s v="Buffalo"/>
    <n v="78.760000000000005"/>
  </r>
  <r>
    <x v="12"/>
    <x v="31"/>
    <s v="Catskill"/>
    <n v="5.5"/>
  </r>
  <r>
    <x v="12"/>
    <x v="31"/>
    <s v="City Island"/>
    <n v="1.4"/>
  </r>
  <r>
    <x v="12"/>
    <x v="31"/>
    <s v="City Island"/>
    <n v="2"/>
  </r>
  <r>
    <x v="12"/>
    <x v="31"/>
    <s v="Cohoes"/>
    <n v="6.73"/>
  </r>
  <r>
    <x v="12"/>
    <x v="31"/>
    <s v="Corning"/>
    <n v="5.7"/>
  </r>
  <r>
    <x v="12"/>
    <x v="31"/>
    <s v="Cortland"/>
    <n v="17"/>
  </r>
  <r>
    <x v="12"/>
    <x v="31"/>
    <s v="Elmira"/>
    <n v="14.2"/>
  </r>
  <r>
    <x v="12"/>
    <x v="31"/>
    <s v="Elmira"/>
    <n v="8.0679999999999996"/>
  </r>
  <r>
    <x v="12"/>
    <x v="31"/>
    <s v="Elmira"/>
    <n v="16.41"/>
  </r>
  <r>
    <x v="12"/>
    <x v="31"/>
    <s v="Fishkill"/>
    <n v="4.37"/>
  </r>
  <r>
    <x v="12"/>
    <x v="31"/>
    <s v="Fishkill"/>
    <n v="2.86"/>
  </r>
  <r>
    <x v="12"/>
    <x v="31"/>
    <s v="Geneva"/>
    <n v="17.75"/>
  </r>
  <r>
    <x v="12"/>
    <x v="31"/>
    <s v="Glen Cove"/>
    <n v="3.45"/>
  </r>
  <r>
    <x v="12"/>
    <x v="31"/>
    <s v="Glen Falls"/>
    <n v="127.05"/>
  </r>
  <r>
    <x v="12"/>
    <x v="31"/>
    <s v="Gloversville"/>
    <n v="117"/>
  </r>
  <r>
    <x v="12"/>
    <x v="31"/>
    <s v="Gloversville"/>
    <n v="4.5999999999999996"/>
  </r>
  <r>
    <x v="12"/>
    <x v="31"/>
    <s v="Honeoye Falls"/>
    <n v="5.26"/>
  </r>
  <r>
    <x v="12"/>
    <x v="31"/>
    <s v="Hoosick Falls"/>
    <n v="28.87"/>
  </r>
  <r>
    <x v="12"/>
    <x v="31"/>
    <s v="Hornell"/>
    <n v="5.0599999999999996"/>
  </r>
  <r>
    <x v="12"/>
    <x v="31"/>
    <s v="Hornell"/>
    <n v="4.33"/>
  </r>
  <r>
    <x v="12"/>
    <x v="31"/>
    <s v="Hudson"/>
    <n v="47.6"/>
  </r>
  <r>
    <x v="12"/>
    <x v="31"/>
    <s v="Huntington"/>
    <n v="3.2"/>
  </r>
  <r>
    <x v="12"/>
    <x v="31"/>
    <s v="Ithaca"/>
    <n v="10.5"/>
  </r>
  <r>
    <x v="12"/>
    <x v="31"/>
    <s v="Ithaca"/>
    <n v="9"/>
  </r>
  <r>
    <x v="12"/>
    <x v="31"/>
    <s v="Jamaica"/>
    <n v="27.54"/>
  </r>
  <r>
    <x v="12"/>
    <x v="31"/>
    <s v="Jamestown"/>
    <n v="24.64"/>
  </r>
  <r>
    <x v="12"/>
    <x v="31"/>
    <s v="Jamestown"/>
    <n v="33.4"/>
  </r>
  <r>
    <x v="12"/>
    <x v="31"/>
    <s v="Jamestown"/>
    <n v="22"/>
  </r>
  <r>
    <x v="12"/>
    <x v="31"/>
    <s v="Keesville"/>
    <n v="5.64"/>
  </r>
  <r>
    <x v="12"/>
    <x v="31"/>
    <s v="Kingston"/>
    <n v="8.8000000000000007"/>
  </r>
  <r>
    <x v="12"/>
    <x v="31"/>
    <s v="Lewiston"/>
    <n v="8.6999999999999993"/>
  </r>
  <r>
    <x v="12"/>
    <x v="31"/>
    <s v="Liberty"/>
    <n v="16.5"/>
  </r>
  <r>
    <x v="12"/>
    <x v="31"/>
    <s v="Long Beach"/>
    <n v="1.5"/>
  </r>
  <r>
    <x v="12"/>
    <x v="31"/>
    <s v="Long Island City"/>
    <n v="74.47"/>
  </r>
  <r>
    <x v="12"/>
    <x v="31"/>
    <s v="Long Island City"/>
    <n v="40.6"/>
  </r>
  <r>
    <x v="12"/>
    <x v="31"/>
    <s v="Long Island City"/>
    <n v="558.47"/>
  </r>
  <r>
    <x v="12"/>
    <x v="31"/>
    <s v="Malone"/>
    <n v="20"/>
  </r>
  <r>
    <x v="12"/>
    <x v="31"/>
    <s v="Marcellus"/>
    <n v="60"/>
  </r>
  <r>
    <x v="12"/>
    <x v="31"/>
    <s v="Medina"/>
    <n v="52"/>
  </r>
  <r>
    <x v="12"/>
    <x v="31"/>
    <s v="Middletown"/>
    <n v="12.84"/>
  </r>
  <r>
    <x v="12"/>
    <x v="31"/>
    <s v="Monticello"/>
    <n v="18.8"/>
  </r>
  <r>
    <x v="12"/>
    <x v="31"/>
    <s v="Mineola"/>
    <n v="10"/>
  </r>
  <r>
    <x v="12"/>
    <x v="31"/>
    <s v="Newark"/>
    <n v="9.15"/>
  </r>
  <r>
    <x v="12"/>
    <x v="31"/>
    <s v="Newburgh"/>
    <n v="18.95"/>
  </r>
  <r>
    <x v="12"/>
    <x v="31"/>
    <s v="New Paltz"/>
    <n v="9.27"/>
  </r>
  <r>
    <x v="12"/>
    <x v="31"/>
    <s v="New York"/>
    <n v="1.57"/>
  </r>
  <r>
    <x v="12"/>
    <x v="31"/>
    <s v="New York"/>
    <n v="54.82"/>
  </r>
  <r>
    <x v="12"/>
    <x v="31"/>
    <s v="New York"/>
    <n v="9.1449999999999996"/>
  </r>
  <r>
    <x v="12"/>
    <x v="31"/>
    <s v="New York"/>
    <n v="20"/>
  </r>
  <r>
    <x v="12"/>
    <x v="31"/>
    <s v="New York"/>
    <n v="3.8"/>
  </r>
  <r>
    <x v="12"/>
    <x v="31"/>
    <s v="New York"/>
    <n v="5.0439999999999996"/>
  </r>
  <r>
    <x v="12"/>
    <x v="31"/>
    <s v="New York"/>
    <n v="20"/>
  </r>
  <r>
    <x v="12"/>
    <x v="31"/>
    <s v="New York"/>
    <n v="6.96"/>
  </r>
  <r>
    <x v="12"/>
    <x v="31"/>
    <s v="New York"/>
    <n v="5.0289999999999999"/>
  </r>
  <r>
    <x v="12"/>
    <x v="31"/>
    <s v="New York"/>
    <n v="19.52"/>
  </r>
  <r>
    <x v="12"/>
    <x v="31"/>
    <s v="New York"/>
    <n v="16"/>
  </r>
  <r>
    <x v="12"/>
    <x v="31"/>
    <s v="New York"/>
    <n v="0.95199999999999996"/>
  </r>
  <r>
    <x v="12"/>
    <x v="31"/>
    <s v="New York"/>
    <n v="3.04"/>
  </r>
  <r>
    <x v="12"/>
    <x v="31"/>
    <s v="New York"/>
    <n v="1.67"/>
  </r>
  <r>
    <x v="12"/>
    <x v="31"/>
    <s v="New York"/>
    <n v="1.05"/>
  </r>
  <r>
    <x v="12"/>
    <x v="31"/>
    <s v="New York"/>
    <n v="20.77"/>
  </r>
  <r>
    <x v="12"/>
    <x v="31"/>
    <s v="New York"/>
    <n v="20.37"/>
  </r>
  <r>
    <x v="12"/>
    <x v="31"/>
    <s v="New York"/>
    <n v="6.7"/>
  </r>
  <r>
    <x v="12"/>
    <x v="31"/>
    <s v="New York"/>
    <n v="40.32"/>
  </r>
  <r>
    <x v="12"/>
    <x v="31"/>
    <s v="New York"/>
    <n v="6.7"/>
  </r>
  <r>
    <x v="12"/>
    <x v="31"/>
    <s v="New York"/>
    <n v="20.96"/>
  </r>
  <r>
    <x v="12"/>
    <x v="31"/>
    <s v="New York"/>
    <n v="23.52"/>
  </r>
  <r>
    <x v="12"/>
    <x v="31"/>
    <s v="New York"/>
    <n v="85.6"/>
  </r>
  <r>
    <x v="12"/>
    <x v="31"/>
    <s v="New York"/>
    <n v="12.77"/>
  </r>
  <r>
    <x v="12"/>
    <x v="31"/>
    <s v="New York"/>
    <n v="7.87"/>
  </r>
  <r>
    <x v="12"/>
    <x v="31"/>
    <s v="New York"/>
    <n v="38.4"/>
  </r>
  <r>
    <x v="12"/>
    <x v="31"/>
    <s v="New York"/>
    <n v="118.05"/>
  </r>
  <r>
    <x v="12"/>
    <x v="31"/>
    <s v="New York"/>
    <n v="12.5"/>
  </r>
  <r>
    <x v="12"/>
    <x v="31"/>
    <s v="New York"/>
    <n v="6"/>
  </r>
  <r>
    <x v="12"/>
    <x v="31"/>
    <s v="New York"/>
    <n v="3"/>
  </r>
  <r>
    <x v="12"/>
    <x v="31"/>
    <s v="Niagara Falls"/>
    <n v="14.7"/>
  </r>
  <r>
    <x v="12"/>
    <x v="31"/>
    <s v="Niagara Falls"/>
    <n v="3.33"/>
  </r>
  <r>
    <x v="12"/>
    <x v="31"/>
    <s v="Northport"/>
    <n v="2.74"/>
  </r>
  <r>
    <x v="12"/>
    <x v="31"/>
    <s v="Ogdensburg"/>
    <n v="10.5"/>
  </r>
  <r>
    <x v="12"/>
    <x v="31"/>
    <s v="Olean"/>
    <n v="93"/>
  </r>
  <r>
    <x v="12"/>
    <x v="31"/>
    <s v="Oneida"/>
    <n v="5.3"/>
  </r>
  <r>
    <x v="12"/>
    <x v="31"/>
    <s v="Oneonta"/>
    <n v="67"/>
  </r>
  <r>
    <x v="12"/>
    <x v="31"/>
    <s v="Ossining"/>
    <n v="3"/>
  </r>
  <r>
    <x v="12"/>
    <x v="31"/>
    <s v="Oswego"/>
    <n v="11.1"/>
  </r>
  <r>
    <x v="12"/>
    <x v="31"/>
    <s v="Patchogue"/>
    <n v="5.5"/>
  </r>
  <r>
    <x v="12"/>
    <x v="31"/>
    <s v="Patchogue"/>
    <n v="3"/>
  </r>
  <r>
    <x v="12"/>
    <x v="31"/>
    <s v="Paul Smiths"/>
    <n v="7"/>
  </r>
  <r>
    <x v="12"/>
    <x v="31"/>
    <s v="Peekskill"/>
    <n v="10.36"/>
  </r>
  <r>
    <x v="12"/>
    <x v="31"/>
    <s v="Peekskill"/>
    <n v="4"/>
  </r>
  <r>
    <x v="12"/>
    <x v="31"/>
    <s v="Penn Yan"/>
    <n v="9.32"/>
  </r>
  <r>
    <x v="12"/>
    <x v="31"/>
    <s v="Plattsburg"/>
    <n v="7.7"/>
  </r>
  <r>
    <x v="12"/>
    <x v="31"/>
    <s v="Port Chester"/>
    <n v="23"/>
  </r>
  <r>
    <x v="12"/>
    <x v="31"/>
    <s v="Port Jervis"/>
    <n v="4.4000000000000004"/>
  </r>
  <r>
    <x v="12"/>
    <x v="31"/>
    <s v="Poughkeepsie"/>
    <n v="17.05"/>
  </r>
  <r>
    <x v="12"/>
    <x v="31"/>
    <s v="Rochester"/>
    <n v="98.3"/>
  </r>
  <r>
    <x v="12"/>
    <x v="31"/>
    <s v="Rochester"/>
    <n v="4.67"/>
  </r>
  <r>
    <x v="12"/>
    <x v="31"/>
    <s v="Rochester"/>
    <n v="39"/>
  </r>
  <r>
    <x v="12"/>
    <x v="31"/>
    <s v="Rochester"/>
    <n v="45"/>
  </r>
  <r>
    <x v="12"/>
    <x v="31"/>
    <s v="Rochester"/>
    <n v="3"/>
  </r>
  <r>
    <x v="12"/>
    <x v="31"/>
    <s v="Rochester"/>
    <n v="23.4"/>
  </r>
  <r>
    <x v="12"/>
    <x v="31"/>
    <s v="Rochester"/>
    <n v="7.75"/>
  </r>
  <r>
    <x v="12"/>
    <x v="31"/>
    <s v="Rochester"/>
    <n v="115"/>
  </r>
  <r>
    <x v="12"/>
    <x v="31"/>
    <s v="Rochester"/>
    <n v="54"/>
  </r>
  <r>
    <x v="12"/>
    <x v="31"/>
    <s v="Rochester"/>
    <n v="40"/>
  </r>
  <r>
    <x v="12"/>
    <x v="31"/>
    <s v="Rockaway"/>
    <n v="6.31"/>
  </r>
  <r>
    <x v="12"/>
    <x v="31"/>
    <s v="Saratoga Springs"/>
    <n v="80"/>
  </r>
  <r>
    <x v="12"/>
    <x v="31"/>
    <s v="Schenectady"/>
    <n v="115.08"/>
  </r>
  <r>
    <x v="12"/>
    <x v="31"/>
    <s v="Sea Cliff"/>
    <n v="1.6"/>
  </r>
  <r>
    <x v="12"/>
    <x v="31"/>
    <s v="Staten Island"/>
    <n v="31.02"/>
  </r>
  <r>
    <x v="12"/>
    <x v="31"/>
    <s v="Staten Island"/>
    <n v="27.78"/>
  </r>
  <r>
    <x v="12"/>
    <x v="31"/>
    <s v="Staten Island"/>
    <n v="4"/>
  </r>
  <r>
    <x v="12"/>
    <x v="31"/>
    <s v="Syracuse"/>
    <n v="80.7"/>
  </r>
  <r>
    <x v="12"/>
    <x v="31"/>
    <s v="Syracuse"/>
    <n v="8.5500000000000007"/>
  </r>
  <r>
    <x v="12"/>
    <x v="31"/>
    <s v="Syracuse"/>
    <n v="18.079999999999998"/>
  </r>
  <r>
    <x v="12"/>
    <x v="31"/>
    <s v="Syracuse"/>
    <n v="22"/>
  </r>
  <r>
    <x v="12"/>
    <x v="31"/>
    <s v="Syracuse"/>
    <n v="21"/>
  </r>
  <r>
    <x v="12"/>
    <x v="31"/>
    <s v="Troy"/>
    <n v="9"/>
  </r>
  <r>
    <x v="12"/>
    <x v="31"/>
    <s v="Utica"/>
    <n v="106.98"/>
  </r>
  <r>
    <x v="12"/>
    <x v="31"/>
    <s v="Watertown"/>
    <n v="10.47"/>
  </r>
  <r>
    <x v="12"/>
    <x v="31"/>
    <s v="Watertown"/>
    <n v="7.69"/>
  </r>
  <r>
    <x v="12"/>
    <x v="31"/>
    <s v="Waverly"/>
    <n v="9.2799999999999994"/>
  </r>
  <r>
    <x v="12"/>
    <x v="31"/>
    <s v="Waverly"/>
    <n v="10"/>
  </r>
  <r>
    <x v="12"/>
    <x v="31"/>
    <s v="White Plains"/>
    <n v="24"/>
  </r>
  <r>
    <x v="12"/>
    <x v="31"/>
    <s v="Whitehall"/>
    <n v="9"/>
  </r>
  <r>
    <x v="12"/>
    <x v="31"/>
    <s v="Williamsville"/>
    <n v="11"/>
  </r>
  <r>
    <x v="12"/>
    <x v="31"/>
    <s v="Yonkers"/>
    <n v="35"/>
  </r>
  <r>
    <x v="12"/>
    <x v="27"/>
    <s v="Asheville"/>
    <n v="14.16"/>
  </r>
  <r>
    <x v="12"/>
    <x v="27"/>
    <s v="Asheville"/>
    <n v="6"/>
  </r>
  <r>
    <x v="12"/>
    <x v="27"/>
    <s v="Asheville"/>
    <n v="5.5"/>
  </r>
  <r>
    <x v="12"/>
    <x v="27"/>
    <s v="Asheville"/>
    <n v="5"/>
  </r>
  <r>
    <x v="12"/>
    <x v="27"/>
    <s v="Charlotte"/>
    <n v="21"/>
  </r>
  <r>
    <x v="12"/>
    <x v="27"/>
    <s v="Durham"/>
    <n v="6.2"/>
  </r>
  <r>
    <x v="12"/>
    <x v="27"/>
    <s v="Fayetteville"/>
    <n v="4"/>
  </r>
  <r>
    <x v="12"/>
    <x v="27"/>
    <s v="Goldsboro"/>
    <n v="6"/>
  </r>
  <r>
    <x v="12"/>
    <x v="27"/>
    <s v="Greensboro"/>
    <n v="12"/>
  </r>
  <r>
    <x v="12"/>
    <x v="27"/>
    <s v="Raleigh"/>
    <n v="13"/>
  </r>
  <r>
    <x v="12"/>
    <x v="27"/>
    <s v="Salisbury"/>
    <n v="4.5"/>
  </r>
  <r>
    <x v="12"/>
    <x v="27"/>
    <s v="Wilmington"/>
    <n v="24"/>
  </r>
  <r>
    <x v="12"/>
    <x v="27"/>
    <s v="Winston-Salem"/>
    <n v="11.5"/>
  </r>
  <r>
    <x v="12"/>
    <x v="56"/>
    <s v="Bismarck"/>
    <n v="1.5"/>
  </r>
  <r>
    <x v="12"/>
    <x v="56"/>
    <s v="Fargo"/>
    <n v="14"/>
  </r>
  <r>
    <x v="12"/>
    <x v="56"/>
    <s v="Grand Forks"/>
    <n v="2.5"/>
  </r>
  <r>
    <x v="12"/>
    <x v="33"/>
    <s v="Akron"/>
    <n v="214.05"/>
  </r>
  <r>
    <x v="12"/>
    <x v="33"/>
    <s v="Alliance"/>
    <n v="36.4"/>
  </r>
  <r>
    <x v="12"/>
    <x v="33"/>
    <s v="Ashtabula"/>
    <n v="27"/>
  </r>
  <r>
    <x v="12"/>
    <x v="33"/>
    <s v="Ashtabula"/>
    <n v="6"/>
  </r>
  <r>
    <x v="12"/>
    <x v="33"/>
    <s v="Bowling Green"/>
    <n v="21"/>
  </r>
  <r>
    <x v="12"/>
    <x v="33"/>
    <s v="Cambridge"/>
    <n v="8.9"/>
  </r>
  <r>
    <x v="12"/>
    <x v="33"/>
    <s v="Chillicothe"/>
    <n v="5"/>
  </r>
  <r>
    <x v="12"/>
    <x v="33"/>
    <s v="Cincinnati"/>
    <n v="36.200000000000003"/>
  </r>
  <r>
    <x v="12"/>
    <x v="33"/>
    <s v="Cincinnati"/>
    <n v="218"/>
  </r>
  <r>
    <x v="12"/>
    <x v="33"/>
    <s v="Cincinnati"/>
    <n v="57"/>
  </r>
  <r>
    <x v="12"/>
    <x v="33"/>
    <s v="Cincinnati"/>
    <n v="39.9"/>
  </r>
  <r>
    <x v="12"/>
    <x v="33"/>
    <s v="Cincinnati"/>
    <n v="0.15"/>
  </r>
  <r>
    <x v="12"/>
    <x v="33"/>
    <s v="Cincinnati"/>
    <n v="5.5"/>
  </r>
  <r>
    <x v="12"/>
    <x v="33"/>
    <s v="Cincinnati"/>
    <n v="57"/>
  </r>
  <r>
    <x v="12"/>
    <x v="33"/>
    <s v="Cincinnati"/>
    <n v="2"/>
  </r>
  <r>
    <x v="12"/>
    <x v="33"/>
    <s v="Cincinnati"/>
    <n v="37"/>
  </r>
  <r>
    <x v="12"/>
    <x v="33"/>
    <s v="Cincinnati"/>
    <n v="305.81"/>
  </r>
  <r>
    <x v="12"/>
    <x v="33"/>
    <s v="Cincinnati"/>
    <n v="96.48"/>
  </r>
  <r>
    <x v="12"/>
    <x v="33"/>
    <s v="Cincinnati"/>
    <n v="42.5"/>
  </r>
  <r>
    <x v="12"/>
    <x v="33"/>
    <s v="Cincinnati"/>
    <n v="103"/>
  </r>
  <r>
    <x v="12"/>
    <x v="33"/>
    <s v="Cleveland"/>
    <n v="245"/>
  </r>
  <r>
    <x v="12"/>
    <x v="33"/>
    <s v="Cleveland"/>
    <n v="45.43"/>
  </r>
  <r>
    <x v="12"/>
    <x v="33"/>
    <s v="Cleveland"/>
    <n v="30"/>
  </r>
  <r>
    <x v="12"/>
    <x v="33"/>
    <s v="Cleveland"/>
    <n v="54"/>
  </r>
  <r>
    <x v="12"/>
    <x v="33"/>
    <s v="Cleveland"/>
    <n v="29.25"/>
  </r>
  <r>
    <x v="12"/>
    <x v="33"/>
    <s v="Cleveland"/>
    <n v="170.5"/>
  </r>
  <r>
    <x v="12"/>
    <x v="33"/>
    <s v="Cleveland"/>
    <n v="169.4"/>
  </r>
  <r>
    <x v="12"/>
    <x v="33"/>
    <s v="Cleveland"/>
    <n v="41"/>
  </r>
  <r>
    <x v="12"/>
    <x v="33"/>
    <s v="Columbus"/>
    <n v="109.4"/>
  </r>
  <r>
    <x v="12"/>
    <x v="33"/>
    <s v="Columbus"/>
    <n v="16"/>
  </r>
  <r>
    <x v="12"/>
    <x v="33"/>
    <s v="Columbus"/>
    <n v="10"/>
  </r>
  <r>
    <x v="12"/>
    <x v="33"/>
    <s v="Columbus"/>
    <n v="4.5"/>
  </r>
  <r>
    <x v="12"/>
    <x v="33"/>
    <s v="Columbus"/>
    <n v="57.7"/>
  </r>
  <r>
    <x v="12"/>
    <x v="33"/>
    <s v="Columbus"/>
    <n v="20"/>
  </r>
  <r>
    <x v="12"/>
    <x v="33"/>
    <s v="Columbus"/>
    <n v="6.1"/>
  </r>
  <r>
    <x v="12"/>
    <x v="33"/>
    <s v="Columbus"/>
    <n v="78"/>
  </r>
  <r>
    <x v="12"/>
    <x v="33"/>
    <s v="Dayton"/>
    <n v="30"/>
  </r>
  <r>
    <x v="12"/>
    <x v="33"/>
    <s v="Dayton"/>
    <n v="8"/>
  </r>
  <r>
    <x v="12"/>
    <x v="33"/>
    <s v="Dayton"/>
    <n v="31.1"/>
  </r>
  <r>
    <x v="12"/>
    <x v="33"/>
    <s v="Dayton"/>
    <n v="51.3"/>
  </r>
  <r>
    <x v="12"/>
    <x v="33"/>
    <s v="Dayton"/>
    <n v="49.2"/>
  </r>
  <r>
    <x v="12"/>
    <x v="33"/>
    <s v="Dayton"/>
    <n v="34"/>
  </r>
  <r>
    <x v="12"/>
    <x v="33"/>
    <s v="Dayton"/>
    <n v="14"/>
  </r>
  <r>
    <x v="12"/>
    <x v="33"/>
    <s v="Dayton"/>
    <n v="3"/>
  </r>
  <r>
    <x v="12"/>
    <x v="33"/>
    <s v="Defiance"/>
    <n v="5"/>
  </r>
  <r>
    <x v="12"/>
    <x v="33"/>
    <s v="Dennison"/>
    <n v="2"/>
  </r>
  <r>
    <x v="12"/>
    <x v="33"/>
    <s v="East Liverpool"/>
    <n v="35"/>
  </r>
  <r>
    <x v="12"/>
    <x v="33"/>
    <s v="East Liverpool"/>
    <n v="3"/>
  </r>
  <r>
    <x v="12"/>
    <x v="33"/>
    <s v="Felicity"/>
    <n v="9"/>
  </r>
  <r>
    <x v="12"/>
    <x v="33"/>
    <s v="Fremont"/>
    <n v="2.25"/>
  </r>
  <r>
    <x v="12"/>
    <x v="33"/>
    <s v="Gallipolis"/>
    <n v="5"/>
  </r>
  <r>
    <x v="12"/>
    <x v="33"/>
    <s v="Lancaster"/>
    <n v="10.5"/>
  </r>
  <r>
    <x v="12"/>
    <x v="33"/>
    <s v="Lebanon"/>
    <n v="11"/>
  </r>
  <r>
    <x v="12"/>
    <x v="33"/>
    <s v="Lima"/>
    <n v="65"/>
  </r>
  <r>
    <x v="12"/>
    <x v="33"/>
    <s v="Lima"/>
    <n v="12"/>
  </r>
  <r>
    <x v="12"/>
    <x v="33"/>
    <s v="Lima"/>
    <n v="112"/>
  </r>
  <r>
    <x v="12"/>
    <x v="33"/>
    <s v="Lorain"/>
    <n v="24.8"/>
  </r>
  <r>
    <x v="12"/>
    <x v="33"/>
    <s v="Magnetic Springs"/>
    <n v="18.5"/>
  </r>
  <r>
    <x v="12"/>
    <x v="33"/>
    <s v="Mansfield"/>
    <n v="21"/>
  </r>
  <r>
    <x v="12"/>
    <x v="33"/>
    <s v="Marion"/>
    <n v="10"/>
  </r>
  <r>
    <x v="12"/>
    <x v="33"/>
    <s v="Mount Vernon"/>
    <n v="9"/>
  </r>
  <r>
    <x v="12"/>
    <x v="33"/>
    <s v="Norwalk"/>
    <n v="33.5"/>
  </r>
  <r>
    <x v="12"/>
    <x v="33"/>
    <s v="Pomeroy"/>
    <n v="14.5"/>
  </r>
  <r>
    <x v="12"/>
    <x v="33"/>
    <s v="Portsmouth"/>
    <n v="14.2"/>
  </r>
  <r>
    <x v="12"/>
    <x v="33"/>
    <s v="Salem"/>
    <n v="4"/>
  </r>
  <r>
    <x v="12"/>
    <x v="33"/>
    <s v="Sandusky"/>
    <n v="23"/>
  </r>
  <r>
    <x v="12"/>
    <x v="33"/>
    <s v="Springfield"/>
    <n v="40"/>
  </r>
  <r>
    <x v="12"/>
    <x v="33"/>
    <s v="Springfield"/>
    <n v="29"/>
  </r>
  <r>
    <x v="12"/>
    <x v="33"/>
    <s v="Springfield"/>
    <n v="30"/>
  </r>
  <r>
    <x v="12"/>
    <x v="33"/>
    <s v="Steubenville"/>
    <n v="40"/>
  </r>
  <r>
    <x v="12"/>
    <x v="33"/>
    <s v="Steubenville"/>
    <n v="8"/>
  </r>
  <r>
    <x v="12"/>
    <x v="33"/>
    <s v="Tiffin"/>
    <n v="16"/>
  </r>
  <r>
    <x v="12"/>
    <x v="33"/>
    <s v="Tiffin"/>
    <n v="7.3"/>
  </r>
  <r>
    <x v="12"/>
    <x v="33"/>
    <s v="Tiffin"/>
    <n v="3"/>
  </r>
  <r>
    <x v="12"/>
    <x v="33"/>
    <s v="Toledo"/>
    <n v="116.24"/>
  </r>
  <r>
    <x v="12"/>
    <x v="33"/>
    <s v="Toledo"/>
    <n v="83.9"/>
  </r>
  <r>
    <x v="12"/>
    <x v="33"/>
    <s v="Toledo"/>
    <n v="21.7"/>
  </r>
  <r>
    <x v="12"/>
    <x v="33"/>
    <s v="Toledo"/>
    <n v="16.399999999999999"/>
  </r>
  <r>
    <x v="12"/>
    <x v="33"/>
    <s v="Toledo"/>
    <n v="28.4"/>
  </r>
  <r>
    <x v="12"/>
    <x v="33"/>
    <s v="Toledo"/>
    <n v="56"/>
  </r>
  <r>
    <x v="12"/>
    <x v="33"/>
    <s v="Toledo"/>
    <n v="50"/>
  </r>
  <r>
    <x v="12"/>
    <x v="33"/>
    <s v="Toledo"/>
    <n v="55"/>
  </r>
  <r>
    <x v="12"/>
    <x v="33"/>
    <s v="Toledo"/>
    <n v="17"/>
  </r>
  <r>
    <x v="12"/>
    <x v="33"/>
    <s v="Toledo"/>
    <n v="56"/>
  </r>
  <r>
    <x v="12"/>
    <x v="33"/>
    <s v="Wellston"/>
    <n v="13"/>
  </r>
  <r>
    <x v="12"/>
    <x v="33"/>
    <s v="Xenia"/>
    <n v="20"/>
  </r>
  <r>
    <x v="12"/>
    <x v="33"/>
    <s v="Youngstown"/>
    <n v="149"/>
  </r>
  <r>
    <x v="12"/>
    <x v="33"/>
    <s v="Youngstown"/>
    <n v="45"/>
  </r>
  <r>
    <x v="12"/>
    <x v="33"/>
    <s v="Youngstown"/>
    <n v="25"/>
  </r>
  <r>
    <x v="12"/>
    <x v="33"/>
    <s v="Youngstown"/>
    <n v="36"/>
  </r>
  <r>
    <x v="12"/>
    <x v="33"/>
    <s v="Zanesville"/>
    <n v="15.9"/>
  </r>
  <r>
    <x v="12"/>
    <x v="54"/>
    <s v="Bartlesville"/>
    <n v="7.8"/>
  </r>
  <r>
    <x v="12"/>
    <x v="54"/>
    <s v="Enid"/>
    <n v="9"/>
  </r>
  <r>
    <x v="12"/>
    <x v="54"/>
    <s v="Guthrie"/>
    <n v="6.5"/>
  </r>
  <r>
    <x v="12"/>
    <x v="54"/>
    <s v="Lexington"/>
    <n v="90"/>
  </r>
  <r>
    <x v="12"/>
    <x v="54"/>
    <s v="South McAlester"/>
    <n v="21.5"/>
  </r>
  <r>
    <x v="12"/>
    <x v="54"/>
    <s v="Miami"/>
    <n v="20"/>
  </r>
  <r>
    <x v="12"/>
    <x v="54"/>
    <s v="Muskogee"/>
    <n v="14"/>
  </r>
  <r>
    <x v="12"/>
    <x v="54"/>
    <s v="Oklahoma City"/>
    <n v="32"/>
  </r>
  <r>
    <x v="12"/>
    <x v="54"/>
    <s v="Oklahoma City"/>
    <n v="3"/>
  </r>
  <r>
    <x v="12"/>
    <x v="54"/>
    <s v="Sapulpa"/>
    <n v="2"/>
  </r>
  <r>
    <x v="12"/>
    <x v="54"/>
    <s v="Shawnee"/>
    <n v="12.5"/>
  </r>
  <r>
    <x v="12"/>
    <x v="54"/>
    <s v="Tulsa"/>
    <n v="5.5"/>
  </r>
  <r>
    <x v="12"/>
    <x v="35"/>
    <s v="Astoria"/>
    <n v="5.0999999999999996"/>
  </r>
  <r>
    <x v="12"/>
    <x v="35"/>
    <s v="Forest Grove"/>
    <n v="2.7"/>
  </r>
  <r>
    <x v="12"/>
    <x v="35"/>
    <s v="Oregon City"/>
    <n v="5"/>
  </r>
  <r>
    <x v="12"/>
    <x v="35"/>
    <s v="Portland"/>
    <n v="226"/>
  </r>
  <r>
    <x v="12"/>
    <x v="35"/>
    <s v="Portland"/>
    <n v="124.2"/>
  </r>
  <r>
    <x v="12"/>
    <x v="35"/>
    <s v="Portland"/>
    <n v="67"/>
  </r>
  <r>
    <x v="12"/>
    <x v="35"/>
    <s v="Portland"/>
    <n v="13"/>
  </r>
  <r>
    <x v="12"/>
    <x v="35"/>
    <s v="Portland"/>
    <n v="26"/>
  </r>
  <r>
    <x v="12"/>
    <x v="35"/>
    <s v="Portland"/>
    <n v="70"/>
  </r>
  <r>
    <x v="12"/>
    <x v="35"/>
    <s v="Portland"/>
    <n v="25"/>
  </r>
  <r>
    <x v="12"/>
    <x v="35"/>
    <s v="Portland"/>
    <n v="60"/>
  </r>
  <r>
    <x v="12"/>
    <x v="35"/>
    <s v="Portland"/>
    <n v="12"/>
  </r>
  <r>
    <x v="12"/>
    <x v="35"/>
    <s v="Vancouver"/>
    <n v="6"/>
  </r>
  <r>
    <x v="12"/>
    <x v="35"/>
    <s v="Union"/>
    <n v="14.1"/>
  </r>
  <r>
    <x v="12"/>
    <x v="36"/>
    <s v="Allentown"/>
    <n v="122"/>
  </r>
  <r>
    <x v="12"/>
    <x v="36"/>
    <s v="Allentown"/>
    <n v="20"/>
  </r>
  <r>
    <x v="12"/>
    <x v="36"/>
    <s v="Allentown"/>
    <n v="5"/>
  </r>
  <r>
    <x v="12"/>
    <x v="36"/>
    <s v="Altoona"/>
    <n v="50.2"/>
  </r>
  <r>
    <x v="12"/>
    <x v="36"/>
    <s v="Altoona"/>
    <n v="49"/>
  </r>
  <r>
    <x v="12"/>
    <x v="36"/>
    <s v="Bangor"/>
    <n v="8.75"/>
  </r>
  <r>
    <x v="12"/>
    <x v="36"/>
    <s v="Bangor"/>
    <n v="16.399999999999999"/>
  </r>
  <r>
    <x v="12"/>
    <x v="36"/>
    <s v="Bangor"/>
    <n v="4"/>
  </r>
  <r>
    <x v="12"/>
    <x v="36"/>
    <s v="Beaver Falls"/>
    <n v="35.630000000000003"/>
  </r>
  <r>
    <x v="12"/>
    <x v="36"/>
    <s v="Beaver Falls"/>
    <n v="2"/>
  </r>
  <r>
    <x v="12"/>
    <x v="36"/>
    <s v="Bethlehem"/>
    <n v="10"/>
  </r>
  <r>
    <x v="12"/>
    <x v="36"/>
    <s v="Bloomsburg"/>
    <n v="18.5"/>
  </r>
  <r>
    <x v="12"/>
    <x v="36"/>
    <s v="Bloomsburg"/>
    <n v="10"/>
  </r>
  <r>
    <x v="12"/>
    <x v="36"/>
    <s v="Blue Ball"/>
    <n v="5"/>
  </r>
  <r>
    <x v="12"/>
    <x v="36"/>
    <s v="Boyertown"/>
    <n v="20"/>
  </r>
  <r>
    <x v="12"/>
    <x v="36"/>
    <s v="Brownsville"/>
    <n v="16"/>
  </r>
  <r>
    <x v="12"/>
    <x v="36"/>
    <s v="Butler"/>
    <n v="33"/>
  </r>
  <r>
    <x v="12"/>
    <x v="36"/>
    <s v="Butler"/>
    <n v="15"/>
  </r>
  <r>
    <x v="12"/>
    <x v="36"/>
    <s v="Carlisle"/>
    <n v="7.2"/>
  </r>
  <r>
    <x v="12"/>
    <x v="36"/>
    <s v="Chambersburg"/>
    <n v="13.2"/>
  </r>
  <r>
    <x v="12"/>
    <x v="36"/>
    <s v="Charleroi"/>
    <n v="1.19"/>
  </r>
  <r>
    <x v="12"/>
    <x v="36"/>
    <s v="Chester"/>
    <n v="40"/>
  </r>
  <r>
    <x v="12"/>
    <x v="36"/>
    <s v="Chester"/>
    <n v="7.55"/>
  </r>
  <r>
    <x v="12"/>
    <x v="36"/>
    <s v="Chester"/>
    <n v="7.38"/>
  </r>
  <r>
    <x v="12"/>
    <x v="36"/>
    <s v="Chester"/>
    <n v="5.37"/>
  </r>
  <r>
    <x v="12"/>
    <x v="36"/>
    <s v="Chester"/>
    <n v="8.83"/>
  </r>
  <r>
    <x v="12"/>
    <x v="36"/>
    <s v="Chester"/>
    <n v="5.36"/>
  </r>
  <r>
    <x v="12"/>
    <x v="36"/>
    <s v="Chester"/>
    <n v="20.6"/>
  </r>
  <r>
    <x v="12"/>
    <x v="36"/>
    <s v="Clairton"/>
    <n v="1"/>
  </r>
  <r>
    <x v="12"/>
    <x v="36"/>
    <s v="Coatesville"/>
    <n v="20"/>
  </r>
  <r>
    <x v="12"/>
    <x v="36"/>
    <s v="Corry"/>
    <n v="5"/>
  </r>
  <r>
    <x v="12"/>
    <x v="36"/>
    <s v="Danielsville"/>
    <n v="7"/>
  </r>
  <r>
    <x v="12"/>
    <x v="36"/>
    <s v="Danville"/>
    <n v="2"/>
  </r>
  <r>
    <x v="12"/>
    <x v="36"/>
    <s v="Doylestown"/>
    <n v="31.3"/>
  </r>
  <r>
    <x v="12"/>
    <x v="36"/>
    <s v="Doylestown"/>
    <n v="13.4"/>
  </r>
  <r>
    <x v="12"/>
    <x v="36"/>
    <s v="Du Bois"/>
    <n v="19"/>
  </r>
  <r>
    <x v="12"/>
    <x v="36"/>
    <s v="Easton"/>
    <n v="53.78"/>
  </r>
  <r>
    <x v="12"/>
    <x v="36"/>
    <s v="Easton"/>
    <n v="46"/>
  </r>
  <r>
    <x v="12"/>
    <x v="36"/>
    <s v="Easton"/>
    <n v="2.2999999999999998"/>
  </r>
  <r>
    <x v="12"/>
    <x v="36"/>
    <s v="Easton"/>
    <n v="23.41"/>
  </r>
  <r>
    <x v="12"/>
    <x v="36"/>
    <s v="Elk Lick"/>
    <n v="12.5"/>
  </r>
  <r>
    <x v="12"/>
    <x v="36"/>
    <s v="Erie"/>
    <n v="36"/>
  </r>
  <r>
    <x v="12"/>
    <x v="36"/>
    <s v="Erie"/>
    <n v="27.5"/>
  </r>
  <r>
    <x v="12"/>
    <x v="36"/>
    <s v="Erie"/>
    <n v="35"/>
  </r>
  <r>
    <x v="12"/>
    <x v="36"/>
    <s v="Erie"/>
    <n v="42"/>
  </r>
  <r>
    <x v="12"/>
    <x v="36"/>
    <s v="Gettysburg"/>
    <n v="9.75"/>
  </r>
  <r>
    <x v="12"/>
    <x v="36"/>
    <s v="Girardville"/>
    <n v="31"/>
  </r>
  <r>
    <x v="12"/>
    <x v="36"/>
    <s v="Greensburg"/>
    <n v="29.72"/>
  </r>
  <r>
    <x v="12"/>
    <x v="36"/>
    <s v="Grovania"/>
    <n v="10.4"/>
  </r>
  <r>
    <x v="12"/>
    <x v="36"/>
    <s v="Hanover"/>
    <n v="11"/>
  </r>
  <r>
    <x v="12"/>
    <x v="36"/>
    <s v="Harrisburg"/>
    <n v="67"/>
  </r>
  <r>
    <x v="12"/>
    <x v="36"/>
    <s v="Harrisburg"/>
    <n v="50"/>
  </r>
  <r>
    <x v="12"/>
    <x v="36"/>
    <s v="Harrisburg"/>
    <n v="12"/>
  </r>
  <r>
    <x v="12"/>
    <x v="36"/>
    <s v="Hazleton"/>
    <n v="20.09"/>
  </r>
  <r>
    <x v="12"/>
    <x v="36"/>
    <s v="Hazleton"/>
    <n v="30.1"/>
  </r>
  <r>
    <x v="12"/>
    <x v="36"/>
    <s v="Hershey"/>
    <n v="12.3"/>
  </r>
  <r>
    <x v="12"/>
    <x v="36"/>
    <s v="Homestead"/>
    <n v="3.25"/>
  </r>
  <r>
    <x v="12"/>
    <x v="36"/>
    <s v="Honesdale"/>
    <n v="11.5"/>
  </r>
  <r>
    <x v="12"/>
    <x v="36"/>
    <s v="Huntingdon"/>
    <n v="4.5"/>
  </r>
  <r>
    <x v="12"/>
    <x v="36"/>
    <s v="Indiana"/>
    <n v="75"/>
  </r>
  <r>
    <x v="12"/>
    <x v="36"/>
    <s v="Jersey Shore"/>
    <n v="5.0999999999999996"/>
  </r>
  <r>
    <x v="12"/>
    <x v="36"/>
    <s v="Jersey Shore"/>
    <n v="4.5"/>
  </r>
  <r>
    <x v="12"/>
    <x v="36"/>
    <s v="Johnstown"/>
    <n v="35.700000000000003"/>
  </r>
  <r>
    <x v="12"/>
    <x v="36"/>
    <s v="Kittanning"/>
    <n v="12"/>
  </r>
  <r>
    <x v="12"/>
    <x v="36"/>
    <s v="Lancaster"/>
    <n v="143"/>
  </r>
  <r>
    <x v="12"/>
    <x v="36"/>
    <s v="Lancaster"/>
    <n v="8.68"/>
  </r>
  <r>
    <x v="12"/>
    <x v="36"/>
    <s v="Lancaster"/>
    <n v="17.739999999999998"/>
  </r>
  <r>
    <x v="12"/>
    <x v="36"/>
    <s v="Lancaster"/>
    <n v="11.23"/>
  </r>
  <r>
    <x v="12"/>
    <x v="36"/>
    <s v="Lancaster"/>
    <n v="8.3000000000000007"/>
  </r>
  <r>
    <x v="12"/>
    <x v="36"/>
    <s v="Lancaster"/>
    <n v="4.5599999999999996"/>
  </r>
  <r>
    <x v="12"/>
    <x v="36"/>
    <s v="Lancaster"/>
    <n v="13.16"/>
  </r>
  <r>
    <x v="12"/>
    <x v="36"/>
    <s v="Lancaster"/>
    <n v="12.13"/>
  </r>
  <r>
    <x v="12"/>
    <x v="36"/>
    <s v="Lancaster"/>
    <n v="6.1"/>
  </r>
  <r>
    <x v="12"/>
    <x v="36"/>
    <s v="Latrobe"/>
    <n v="5.25"/>
  </r>
  <r>
    <x v="12"/>
    <x v="36"/>
    <s v="Lebanon"/>
    <n v="24"/>
  </r>
  <r>
    <x v="12"/>
    <x v="36"/>
    <s v="Leechburg"/>
    <n v="8.9"/>
  </r>
  <r>
    <x v="12"/>
    <x v="36"/>
    <s v="Lemoyne"/>
    <n v="7.3"/>
  </r>
  <r>
    <x v="12"/>
    <x v="36"/>
    <s v="Lemoyne"/>
    <n v="42"/>
  </r>
  <r>
    <x v="12"/>
    <x v="36"/>
    <s v="Lemoyne"/>
    <n v="8.0500000000000007"/>
  </r>
  <r>
    <x v="12"/>
    <x v="36"/>
    <s v="Lewiston"/>
    <n v="9"/>
  </r>
  <r>
    <x v="12"/>
    <x v="36"/>
    <s v="Linglestown"/>
    <n v="5.5"/>
  </r>
  <r>
    <x v="12"/>
    <x v="36"/>
    <s v="McKeesport"/>
    <n v="2"/>
  </r>
  <r>
    <x v="12"/>
    <x v="36"/>
    <s v="Lock Haven"/>
    <n v="5.5"/>
  </r>
  <r>
    <x v="12"/>
    <x v="36"/>
    <s v="Mauch Chunk"/>
    <n v="12.5"/>
  </r>
  <r>
    <x v="12"/>
    <x v="36"/>
    <s v="Meadville"/>
    <n v="16.010000000000002"/>
  </r>
  <r>
    <x v="12"/>
    <x v="36"/>
    <s v="Milton"/>
    <n v="29"/>
  </r>
  <r>
    <x v="12"/>
    <x v="36"/>
    <s v="Media"/>
    <n v="9.2799999999999994"/>
  </r>
  <r>
    <x v="12"/>
    <x v="36"/>
    <s v="Monongahela City"/>
    <n v="5.5"/>
  </r>
  <r>
    <x v="12"/>
    <x v="36"/>
    <s v="Nanticoke"/>
    <n v="8.5"/>
  </r>
  <r>
    <x v="12"/>
    <x v="36"/>
    <s v="Nazareth"/>
    <n v="5.25"/>
  </r>
  <r>
    <x v="12"/>
    <x v="36"/>
    <s v="Newtown"/>
    <n v="26.31"/>
  </r>
  <r>
    <x v="12"/>
    <x v="36"/>
    <s v="Newtown"/>
    <n v="5.4"/>
  </r>
  <r>
    <x v="12"/>
    <x v="36"/>
    <s v="Norristown"/>
    <n v="57"/>
  </r>
  <r>
    <x v="12"/>
    <x v="36"/>
    <s v="Norristown"/>
    <n v="4.25"/>
  </r>
  <r>
    <x v="12"/>
    <x v="36"/>
    <s v="Norristown"/>
    <n v="4.05"/>
  </r>
  <r>
    <x v="12"/>
    <x v="36"/>
    <s v="Norristown"/>
    <n v="1.5"/>
  </r>
  <r>
    <x v="12"/>
    <x v="36"/>
    <s v="Norristown"/>
    <n v="5.5"/>
  </r>
  <r>
    <x v="12"/>
    <x v="36"/>
    <s v="Norristown"/>
    <n v="14"/>
  </r>
  <r>
    <x v="12"/>
    <x v="36"/>
    <s v="Norristown"/>
    <n v="17"/>
  </r>
  <r>
    <x v="12"/>
    <x v="36"/>
    <s v="Oil City"/>
    <n v="34.76"/>
  </r>
  <r>
    <x v="12"/>
    <x v="36"/>
    <s v="Patton"/>
    <n v="12"/>
  </r>
  <r>
    <x v="12"/>
    <x v="36"/>
    <s v="Philadelphia"/>
    <n v="619.95000000000005"/>
  </r>
  <r>
    <x v="12"/>
    <x v="36"/>
    <s v="Philadelphia"/>
    <n v="316"/>
  </r>
  <r>
    <x v="12"/>
    <x v="36"/>
    <s v="Philadelphia"/>
    <n v="10"/>
  </r>
  <r>
    <x v="12"/>
    <x v="36"/>
    <s v="Philadelphia"/>
    <n v="26.110000000000003"/>
  </r>
  <r>
    <x v="12"/>
    <x v="36"/>
    <s v="Philadelphia"/>
    <n v="8.6"/>
  </r>
  <r>
    <x v="12"/>
    <x v="36"/>
    <s v="Philadelphia"/>
    <n v="3.34"/>
  </r>
  <r>
    <x v="12"/>
    <x v="36"/>
    <s v="Philadelphia"/>
    <n v="21.09"/>
  </r>
  <r>
    <x v="12"/>
    <x v="36"/>
    <s v="Philadelphia"/>
    <n v="20.6"/>
  </r>
  <r>
    <x v="12"/>
    <x v="36"/>
    <s v="Philadelphia"/>
    <n v="3.5"/>
  </r>
  <r>
    <x v="12"/>
    <x v="36"/>
    <s v="Philadelphia"/>
    <n v="12"/>
  </r>
  <r>
    <x v="12"/>
    <x v="36"/>
    <s v="Philadelphia"/>
    <n v="16"/>
  </r>
  <r>
    <x v="12"/>
    <x v="36"/>
    <s v="Philadelphia"/>
    <n v="16.18"/>
  </r>
  <r>
    <x v="12"/>
    <x v="36"/>
    <s v="Philadelphia"/>
    <n v="27"/>
  </r>
  <r>
    <x v="12"/>
    <x v="36"/>
    <s v="Philipsburg"/>
    <n v="13.6"/>
  </r>
  <r>
    <x v="12"/>
    <x v="36"/>
    <s v="Pittsburg"/>
    <n v="525.4"/>
  </r>
  <r>
    <x v="12"/>
    <x v="36"/>
    <s v="Pittsburg"/>
    <n v="3.33"/>
  </r>
  <r>
    <x v="12"/>
    <x v="36"/>
    <s v="Pittsburg"/>
    <n v="9.1999999999999993"/>
  </r>
  <r>
    <x v="12"/>
    <x v="36"/>
    <s v="Pittsburg"/>
    <n v="32"/>
  </r>
  <r>
    <x v="12"/>
    <x v="36"/>
    <s v="Pittsburg"/>
    <n v="64.209999999999994"/>
  </r>
  <r>
    <x v="12"/>
    <x v="36"/>
    <s v="Pittsburg"/>
    <n v="11.54"/>
  </r>
  <r>
    <x v="12"/>
    <x v="36"/>
    <s v="Pittsburg"/>
    <n v="10"/>
  </r>
  <r>
    <x v="12"/>
    <x v="36"/>
    <s v="Pittsburg"/>
    <n v="231"/>
  </r>
  <r>
    <x v="12"/>
    <x v="36"/>
    <s v="Pittsburg"/>
    <n v="29"/>
  </r>
  <r>
    <x v="12"/>
    <x v="36"/>
    <s v="Pittsburg"/>
    <n v="40.28"/>
  </r>
  <r>
    <x v="12"/>
    <x v="36"/>
    <s v="Pittsburg"/>
    <n v="7.1"/>
  </r>
  <r>
    <x v="12"/>
    <x v="36"/>
    <s v="Pittsburg"/>
    <n v="12"/>
  </r>
  <r>
    <x v="12"/>
    <x v="36"/>
    <s v="Pittsburg"/>
    <n v="5.42"/>
  </r>
  <r>
    <x v="12"/>
    <x v="36"/>
    <s v="Pittsburg"/>
    <n v="14.95"/>
  </r>
  <r>
    <x v="12"/>
    <x v="36"/>
    <s v="Pittsburg"/>
    <n v="27.86"/>
  </r>
  <r>
    <x v="12"/>
    <x v="36"/>
    <s v="Pittsburg"/>
    <n v="125"/>
  </r>
  <r>
    <x v="12"/>
    <x v="36"/>
    <s v="Pittsburg"/>
    <n v="7"/>
  </r>
  <r>
    <x v="12"/>
    <x v="36"/>
    <s v="Pittsburg"/>
    <n v="62"/>
  </r>
  <r>
    <x v="12"/>
    <x v="36"/>
    <s v="Pittsburg"/>
    <n v="8.5"/>
  </r>
  <r>
    <x v="12"/>
    <x v="36"/>
    <s v="Pittsburg"/>
    <n v="5"/>
  </r>
  <r>
    <x v="12"/>
    <x v="36"/>
    <s v="Plymouth"/>
    <n v="3.5"/>
  </r>
  <r>
    <x v="12"/>
    <x v="36"/>
    <s v="Pottstown"/>
    <n v="6.7"/>
  </r>
  <r>
    <x v="12"/>
    <x v="36"/>
    <s v="Pottstown"/>
    <n v="6.7"/>
  </r>
  <r>
    <x v="12"/>
    <x v="36"/>
    <s v="Pottstown"/>
    <n v="12"/>
  </r>
  <r>
    <x v="12"/>
    <x v="36"/>
    <s v="Pottsville"/>
    <n v="69.2"/>
  </r>
  <r>
    <x v="12"/>
    <x v="36"/>
    <s v="Punxsutawney"/>
    <n v="31"/>
  </r>
  <r>
    <x v="12"/>
    <x v="36"/>
    <s v="Quakertown"/>
    <n v="10.5"/>
  </r>
  <r>
    <x v="12"/>
    <x v="36"/>
    <s v="Reading"/>
    <n v="90"/>
  </r>
  <r>
    <x v="12"/>
    <x v="36"/>
    <s v="Reading"/>
    <n v="7.5"/>
  </r>
  <r>
    <x v="12"/>
    <x v="36"/>
    <s v="Scranton"/>
    <n v="41.7"/>
  </r>
  <r>
    <x v="12"/>
    <x v="36"/>
    <s v="Scranton"/>
    <n v="49.69"/>
  </r>
  <r>
    <x v="12"/>
    <x v="36"/>
    <s v="Scranton"/>
    <n v="19.3"/>
  </r>
  <r>
    <x v="12"/>
    <x v="36"/>
    <s v="Shamokin"/>
    <n v="15"/>
  </r>
  <r>
    <x v="12"/>
    <x v="36"/>
    <s v="Shamokin"/>
    <n v="18.3"/>
  </r>
  <r>
    <x v="12"/>
    <x v="36"/>
    <s v="Sharon"/>
    <n v="17"/>
  </r>
  <r>
    <x v="12"/>
    <x v="36"/>
    <s v="Shinglehouse"/>
    <n v="6.77"/>
  </r>
  <r>
    <x v="12"/>
    <x v="36"/>
    <s v="South Bethlehem"/>
    <n v="7"/>
  </r>
  <r>
    <x v="12"/>
    <x v="36"/>
    <s v="Stroudsburg"/>
    <n v="2.75"/>
  </r>
  <r>
    <x v="12"/>
    <x v="36"/>
    <s v="Sunbury"/>
    <n v="7"/>
  </r>
  <r>
    <x v="12"/>
    <x v="36"/>
    <s v="Sunbury"/>
    <n v="7"/>
  </r>
  <r>
    <x v="12"/>
    <x v="36"/>
    <s v="Tarentum"/>
    <n v="19.600000000000001"/>
  </r>
  <r>
    <x v="12"/>
    <x v="36"/>
    <s v="Titusville"/>
    <n v="22"/>
  </r>
  <r>
    <x v="12"/>
    <x v="36"/>
    <s v="Titusville"/>
    <n v="3.5"/>
  </r>
  <r>
    <x v="12"/>
    <x v="36"/>
    <s v="Trappe"/>
    <n v="13.35"/>
  </r>
  <r>
    <x v="12"/>
    <x v="36"/>
    <s v="Uniontown"/>
    <n v="120"/>
  </r>
  <r>
    <x v="12"/>
    <x v="36"/>
    <s v="Uniontown"/>
    <n v="1.99"/>
  </r>
  <r>
    <x v="12"/>
    <x v="36"/>
    <s v="Warren"/>
    <n v="20.25"/>
  </r>
  <r>
    <x v="12"/>
    <x v="36"/>
    <s v="Waynesboro"/>
    <n v="27"/>
  </r>
  <r>
    <x v="12"/>
    <x v="36"/>
    <s v="West Chester"/>
    <n v="29.24"/>
  </r>
  <r>
    <x v="12"/>
    <x v="36"/>
    <s v="West Fairview"/>
    <n v="6"/>
  </r>
  <r>
    <x v="12"/>
    <x v="36"/>
    <s v="Wheatland"/>
    <n v="3.34"/>
  </r>
  <r>
    <x v="12"/>
    <x v="36"/>
    <s v="Wilkes-Barre"/>
    <n v="90"/>
  </r>
  <r>
    <x v="12"/>
    <x v="36"/>
    <s v="Wilkes-Barre"/>
    <n v="12.48"/>
  </r>
  <r>
    <x v="12"/>
    <x v="36"/>
    <s v="Williamsport"/>
    <n v="5"/>
  </r>
  <r>
    <x v="12"/>
    <x v="36"/>
    <s v="Williamsport"/>
    <n v="2.5"/>
  </r>
  <r>
    <x v="12"/>
    <x v="36"/>
    <s v="Williamsport"/>
    <n v="1.8"/>
  </r>
  <r>
    <x v="12"/>
    <x v="36"/>
    <s v="Williamsport"/>
    <n v="4.55"/>
  </r>
  <r>
    <x v="12"/>
    <x v="36"/>
    <s v="Yardley"/>
    <n v="12"/>
  </r>
  <r>
    <x v="12"/>
    <x v="36"/>
    <s v="York"/>
    <n v="77.86"/>
  </r>
  <r>
    <x v="12"/>
    <x v="36"/>
    <s v="Youngsville"/>
    <n v="20.6"/>
  </r>
  <r>
    <x v="12"/>
    <x v="38"/>
    <s v="Newport"/>
    <n v="14.5"/>
  </r>
  <r>
    <x v="12"/>
    <x v="38"/>
    <s v="Providence"/>
    <n v="318.8"/>
  </r>
  <r>
    <x v="12"/>
    <x v="38"/>
    <s v="Providence"/>
    <n v="27.715"/>
  </r>
  <r>
    <x v="12"/>
    <x v="38"/>
    <s v="Providence"/>
    <n v="33"/>
  </r>
  <r>
    <x v="12"/>
    <x v="38"/>
    <s v="Wakefield"/>
    <n v="20.6"/>
  </r>
  <r>
    <x v="12"/>
    <x v="38"/>
    <s v="Westerly"/>
    <n v="6.23"/>
  </r>
  <r>
    <x v="12"/>
    <x v="39"/>
    <s v="Anderson"/>
    <n v="18.899999999999999"/>
  </r>
  <r>
    <x v="12"/>
    <x v="39"/>
    <s v="Charleston"/>
    <n v="41"/>
  </r>
  <r>
    <x v="12"/>
    <x v="39"/>
    <s v="Charleston"/>
    <n v="25"/>
  </r>
  <r>
    <x v="12"/>
    <x v="39"/>
    <s v="Columbia"/>
    <n v="25"/>
  </r>
  <r>
    <x v="12"/>
    <x v="39"/>
    <s v="Greenville"/>
    <n v="12"/>
  </r>
  <r>
    <x v="12"/>
    <x v="39"/>
    <s v="Rock Hill"/>
    <n v="1.5"/>
  </r>
  <r>
    <x v="12"/>
    <x v="39"/>
    <s v="Spartanburg"/>
    <n v="15"/>
  </r>
  <r>
    <x v="12"/>
    <x v="40"/>
    <s v="Deadwood"/>
    <n v="4"/>
  </r>
  <r>
    <x v="12"/>
    <x v="40"/>
    <s v="Sioux Falls"/>
    <n v="7.5"/>
  </r>
  <r>
    <x v="12"/>
    <x v="41"/>
    <s v="Bristol"/>
    <n v="5"/>
  </r>
  <r>
    <x v="12"/>
    <x v="41"/>
    <s v="Chattanooga"/>
    <n v="75"/>
  </r>
  <r>
    <x v="12"/>
    <x v="41"/>
    <s v="Clarksville"/>
    <n v="5.5"/>
  </r>
  <r>
    <x v="12"/>
    <x v="41"/>
    <s v="Jackson"/>
    <n v="11"/>
  </r>
  <r>
    <x v="12"/>
    <x v="41"/>
    <s v="Johnson City"/>
    <n v="4"/>
  </r>
  <r>
    <x v="12"/>
    <x v="41"/>
    <s v="Knoxville"/>
    <n v="41"/>
  </r>
  <r>
    <x v="12"/>
    <x v="41"/>
    <s v="Knoxville"/>
    <n v="6"/>
  </r>
  <r>
    <x v="12"/>
    <x v="41"/>
    <s v="Lookout Mountain"/>
    <n v="5"/>
  </r>
  <r>
    <x v="12"/>
    <x v="41"/>
    <s v="Memphis"/>
    <n v="4"/>
  </r>
  <r>
    <x v="12"/>
    <x v="41"/>
    <s v="Memphis"/>
    <n v="4"/>
  </r>
  <r>
    <x v="12"/>
    <x v="41"/>
    <s v="Nashville"/>
    <n v="81"/>
  </r>
  <r>
    <x v="12"/>
    <x v="41"/>
    <s v="Nashville"/>
    <n v="57"/>
  </r>
  <r>
    <x v="12"/>
    <x v="42"/>
    <s v="Amarillo"/>
    <n v="8.25"/>
  </r>
  <r>
    <x v="12"/>
    <x v="42"/>
    <s v="Austin"/>
    <n v="16.2"/>
  </r>
  <r>
    <x v="12"/>
    <x v="42"/>
    <s v="Beaumont"/>
    <n v="12"/>
  </r>
  <r>
    <x v="12"/>
    <x v="42"/>
    <s v="Bonham"/>
    <n v="2.5"/>
  </r>
  <r>
    <x v="12"/>
    <x v="42"/>
    <s v="Corsicana"/>
    <n v="3.75"/>
  </r>
  <r>
    <x v="12"/>
    <x v="42"/>
    <s v="Dallas"/>
    <n v="59"/>
  </r>
  <r>
    <x v="12"/>
    <x v="42"/>
    <s v="Dallas"/>
    <n v="64"/>
  </r>
  <r>
    <x v="12"/>
    <x v="42"/>
    <s v="Denton"/>
    <n v="2"/>
  </r>
  <r>
    <x v="12"/>
    <x v="42"/>
    <s v="El Paso"/>
    <n v="29.24"/>
  </r>
  <r>
    <x v="12"/>
    <x v="42"/>
    <s v="Fort Worth"/>
    <n v="82.87"/>
  </r>
  <r>
    <x v="12"/>
    <x v="42"/>
    <s v="Fort Worth"/>
    <n v="15"/>
  </r>
  <r>
    <x v="12"/>
    <x v="42"/>
    <s v="Gainsville"/>
    <n v="39"/>
  </r>
  <r>
    <x v="12"/>
    <x v="42"/>
    <s v="Galveston"/>
    <n v="34.200000000000003"/>
  </r>
  <r>
    <x v="12"/>
    <x v="42"/>
    <s v="Houston"/>
    <n v="49.77"/>
  </r>
  <r>
    <x v="12"/>
    <x v="42"/>
    <s v="Laredo"/>
    <n v="5.5"/>
  </r>
  <r>
    <x v="12"/>
    <x v="42"/>
    <s v="Longview"/>
    <n v="1"/>
  </r>
  <r>
    <x v="12"/>
    <x v="42"/>
    <s v="Mineral Wells"/>
    <n v="2"/>
  </r>
  <r>
    <x v="12"/>
    <x v="42"/>
    <s v="Paris"/>
    <n v="6"/>
  </r>
  <r>
    <x v="12"/>
    <x v="42"/>
    <s v="San Antonio"/>
    <n v="58"/>
  </r>
  <r>
    <x v="12"/>
    <x v="42"/>
    <s v="Seguin"/>
    <n v="1.5"/>
  </r>
  <r>
    <x v="12"/>
    <x v="42"/>
    <s v="Sherman"/>
    <n v="16"/>
  </r>
  <r>
    <x v="12"/>
    <x v="42"/>
    <s v="Temple"/>
    <n v="14.3"/>
  </r>
  <r>
    <x v="12"/>
    <x v="42"/>
    <s v="Uvalde"/>
    <n v="3.5"/>
  </r>
  <r>
    <x v="12"/>
    <x v="42"/>
    <s v="Waco"/>
    <n v="16"/>
  </r>
  <r>
    <x v="12"/>
    <x v="42"/>
    <s v="Waxahachie"/>
    <n v="3.5"/>
  </r>
  <r>
    <x v="12"/>
    <x v="43"/>
    <s v="Ogden"/>
    <n v="12"/>
  </r>
  <r>
    <x v="12"/>
    <x v="43"/>
    <s v="Salt Lake City"/>
    <n v="98"/>
  </r>
  <r>
    <x v="12"/>
    <x v="43"/>
    <s v="Salt Lake City"/>
    <n v="38"/>
  </r>
  <r>
    <x v="12"/>
    <x v="43"/>
    <s v="Salt Lake City"/>
    <n v="14"/>
  </r>
  <r>
    <x v="12"/>
    <x v="43"/>
    <s v="Salt Lake City"/>
    <n v="12"/>
  </r>
  <r>
    <x v="12"/>
    <x v="45"/>
    <s v="Barre"/>
    <n v="9.5"/>
  </r>
  <r>
    <x v="12"/>
    <x v="45"/>
    <s v="Bellows Falls"/>
    <n v="7.5"/>
  </r>
  <r>
    <x v="12"/>
    <x v="45"/>
    <s v="Brattleboro"/>
    <n v="5"/>
  </r>
  <r>
    <x v="12"/>
    <x v="45"/>
    <s v="Burlington"/>
    <n v="11"/>
  </r>
  <r>
    <x v="12"/>
    <x v="45"/>
    <s v="Burlington"/>
    <n v="5"/>
  </r>
  <r>
    <x v="12"/>
    <x v="45"/>
    <s v="Burlington"/>
    <n v="5"/>
  </r>
  <r>
    <x v="12"/>
    <x v="45"/>
    <s v="Rutland"/>
    <n v="25"/>
  </r>
  <r>
    <x v="12"/>
    <x v="45"/>
    <s v="St. Albans"/>
    <n v="13"/>
  </r>
  <r>
    <x v="12"/>
    <x v="45"/>
    <s v="Springfield"/>
    <n v="9"/>
  </r>
  <r>
    <x v="12"/>
    <x v="45"/>
    <s v="Stowe"/>
    <n v="12"/>
  </r>
  <r>
    <x v="12"/>
    <x v="44"/>
    <s v="Charlottesville"/>
    <n v="3.15"/>
  </r>
  <r>
    <x v="12"/>
    <x v="44"/>
    <s v="Danville"/>
    <n v="6.87"/>
  </r>
  <r>
    <x v="12"/>
    <x v="44"/>
    <s v="Graham"/>
    <n v="3.81"/>
  </r>
  <r>
    <x v="12"/>
    <x v="44"/>
    <s v="Great Falls"/>
    <n v="28.34"/>
  </r>
  <r>
    <x v="12"/>
    <x v="44"/>
    <s v="Lynchburg"/>
    <n v="13.99"/>
  </r>
  <r>
    <x v="12"/>
    <x v="44"/>
    <s v="Newport News"/>
    <n v="26.76"/>
  </r>
  <r>
    <x v="12"/>
    <x v="44"/>
    <s v="Newport News"/>
    <n v="10.1"/>
  </r>
  <r>
    <x v="12"/>
    <x v="44"/>
    <s v="Newport News"/>
    <n v="13"/>
  </r>
  <r>
    <x v="12"/>
    <x v="44"/>
    <s v="Norfolk"/>
    <n v="138.19"/>
  </r>
  <r>
    <x v="12"/>
    <x v="44"/>
    <s v="Norfolk"/>
    <n v="13.99"/>
  </r>
  <r>
    <x v="12"/>
    <x v="44"/>
    <s v="Norfolk"/>
    <n v="20.16"/>
  </r>
  <r>
    <x v="12"/>
    <x v="44"/>
    <s v="Norfolk"/>
    <n v="3.57"/>
  </r>
  <r>
    <x v="12"/>
    <x v="44"/>
    <s v="Norfolk"/>
    <n v="48"/>
  </r>
  <r>
    <x v="12"/>
    <x v="44"/>
    <s v="Radford"/>
    <n v="2.64"/>
  </r>
  <r>
    <x v="12"/>
    <x v="44"/>
    <s v="Richmond"/>
    <n v="57.65"/>
  </r>
  <r>
    <x v="12"/>
    <x v="44"/>
    <s v="Richmond"/>
    <n v="21.54"/>
  </r>
  <r>
    <x v="12"/>
    <x v="44"/>
    <s v="Richmond"/>
    <n v="22.65"/>
  </r>
  <r>
    <x v="12"/>
    <x v="44"/>
    <s v="Roanoke"/>
    <n v="15.6"/>
  </r>
  <r>
    <x v="12"/>
    <x v="44"/>
    <s v="Roanoke"/>
    <n v="23.12"/>
  </r>
  <r>
    <x v="12"/>
    <x v="44"/>
    <s v="Staunton"/>
    <n v="4.5"/>
  </r>
  <r>
    <x v="12"/>
    <x v="44"/>
    <s v="Tazewell"/>
    <n v="2"/>
  </r>
  <r>
    <x v="12"/>
    <x v="47"/>
    <s v="Aberdeen"/>
    <n v="11.5"/>
  </r>
  <r>
    <x v="12"/>
    <x v="47"/>
    <s v="Ballard"/>
    <n v="5"/>
  </r>
  <r>
    <x v="12"/>
    <x v="47"/>
    <s v="Bellingham"/>
    <n v="19.559999999999999"/>
  </r>
  <r>
    <x v="12"/>
    <x v="47"/>
    <s v="Everett"/>
    <n v="13.8"/>
  </r>
  <r>
    <x v="12"/>
    <x v="47"/>
    <s v="Everett"/>
    <n v="17"/>
  </r>
  <r>
    <x v="12"/>
    <x v="47"/>
    <s v="Olympia"/>
    <n v="4.25"/>
  </r>
  <r>
    <x v="12"/>
    <x v="47"/>
    <s v="North Yakima"/>
    <n v="6"/>
  </r>
  <r>
    <x v="12"/>
    <x v="47"/>
    <s v="Seattle"/>
    <n v="170"/>
  </r>
  <r>
    <x v="12"/>
    <x v="47"/>
    <s v="Seattle"/>
    <n v="19"/>
  </r>
  <r>
    <x v="12"/>
    <x v="47"/>
    <s v="Snohomish"/>
    <n v="62.75"/>
  </r>
  <r>
    <x v="12"/>
    <x v="47"/>
    <s v="Spokane"/>
    <n v="242.4"/>
  </r>
  <r>
    <x v="12"/>
    <x v="47"/>
    <s v="Spokane"/>
    <n v="12"/>
  </r>
  <r>
    <x v="12"/>
    <x v="47"/>
    <s v="Spokane"/>
    <n v="97.55"/>
  </r>
  <r>
    <x v="12"/>
    <x v="47"/>
    <s v="Tacoma"/>
    <n v="184"/>
  </r>
  <r>
    <x v="12"/>
    <x v="47"/>
    <s v="Tacoma"/>
    <n v="104.5"/>
  </r>
  <r>
    <x v="12"/>
    <x v="47"/>
    <s v="Tacoma"/>
    <n v="17"/>
  </r>
  <r>
    <x v="12"/>
    <x v="47"/>
    <s v="Walla Walla"/>
    <n v="21.5"/>
  </r>
  <r>
    <x v="12"/>
    <x v="46"/>
    <s v="Charleston"/>
    <n v="13"/>
  </r>
  <r>
    <x v="12"/>
    <x v="46"/>
    <s v="Elkins"/>
    <n v="14"/>
  </r>
  <r>
    <x v="12"/>
    <x v="46"/>
    <s v="Fairmont"/>
    <n v="43"/>
  </r>
  <r>
    <x v="12"/>
    <x v="46"/>
    <s v="Fairmont"/>
    <n v="14"/>
  </r>
  <r>
    <x v="12"/>
    <x v="46"/>
    <s v="Grafton"/>
    <n v="3"/>
  </r>
  <r>
    <x v="12"/>
    <x v="46"/>
    <s v="Huntington"/>
    <n v="34"/>
  </r>
  <r>
    <x v="12"/>
    <x v="46"/>
    <s v="Morgantown"/>
    <n v="4"/>
  </r>
  <r>
    <x v="12"/>
    <x v="46"/>
    <s v="Morgantown"/>
    <n v="2"/>
  </r>
  <r>
    <x v="12"/>
    <x v="46"/>
    <s v="Morgantown"/>
    <n v="28"/>
  </r>
  <r>
    <x v="12"/>
    <x v="46"/>
    <s v="Morgantown"/>
    <n v="12"/>
  </r>
  <r>
    <x v="12"/>
    <x v="46"/>
    <s v="Morgantown"/>
    <n v="4"/>
  </r>
  <r>
    <x v="12"/>
    <x v="46"/>
    <s v="Morgantown"/>
    <n v="4"/>
  </r>
  <r>
    <x v="12"/>
    <x v="46"/>
    <s v="Morgantown"/>
    <n v="3.75"/>
  </r>
  <r>
    <x v="12"/>
    <x v="46"/>
    <s v="New Martinsville"/>
    <n v="11"/>
  </r>
  <r>
    <x v="12"/>
    <x v="46"/>
    <s v="Parkersburg"/>
    <n v="45"/>
  </r>
  <r>
    <x v="12"/>
    <x v="46"/>
    <s v="Sistersville"/>
    <n v="5"/>
  </r>
  <r>
    <x v="12"/>
    <x v="46"/>
    <s v="Wellsburg"/>
    <n v="7.5"/>
  </r>
  <r>
    <x v="12"/>
    <x v="46"/>
    <s v="Wheeling"/>
    <n v="74.3"/>
  </r>
  <r>
    <x v="12"/>
    <x v="46"/>
    <s v="Wheeling"/>
    <n v="17.600000000000001"/>
  </r>
  <r>
    <x v="12"/>
    <x v="46"/>
    <s v="Wheeling"/>
    <n v="9"/>
  </r>
  <r>
    <x v="12"/>
    <x v="46"/>
    <s v="Wheeling"/>
    <n v="17.5"/>
  </r>
  <r>
    <x v="12"/>
    <x v="46"/>
    <s v="Wheeling"/>
    <n v="2"/>
  </r>
  <r>
    <x v="12"/>
    <x v="46"/>
    <s v="Wheeling"/>
    <n v="32"/>
  </r>
  <r>
    <x v="12"/>
    <x v="46"/>
    <s v="Wheeling"/>
    <n v="13"/>
  </r>
  <r>
    <x v="12"/>
    <x v="48"/>
    <s v="Appleton"/>
    <n v="20.399999999999999"/>
  </r>
  <r>
    <x v="12"/>
    <x v="48"/>
    <s v="Ashland"/>
    <n v="7"/>
  </r>
  <r>
    <x v="12"/>
    <x v="48"/>
    <s v="Beloit"/>
    <n v="6"/>
  </r>
  <r>
    <x v="12"/>
    <x v="48"/>
    <s v="Cedarburg"/>
    <n v="57"/>
  </r>
  <r>
    <x v="12"/>
    <x v="48"/>
    <s v="Eau Claire"/>
    <n v="22"/>
  </r>
  <r>
    <x v="12"/>
    <x v="48"/>
    <s v="Fond du Lac"/>
    <n v="26"/>
  </r>
  <r>
    <x v="12"/>
    <x v="48"/>
    <s v="Green Bay"/>
    <n v="45"/>
  </r>
  <r>
    <x v="12"/>
    <x v="48"/>
    <s v="Janesville"/>
    <n v="7"/>
  </r>
  <r>
    <x v="12"/>
    <x v="48"/>
    <s v="Kenosha"/>
    <n v="4.2"/>
  </r>
  <r>
    <x v="12"/>
    <x v="48"/>
    <s v="La Crosse"/>
    <n v="14.5"/>
  </r>
  <r>
    <x v="12"/>
    <x v="48"/>
    <s v="La Crosse"/>
    <n v="2.38"/>
  </r>
  <r>
    <x v="12"/>
    <x v="48"/>
    <s v="Madison"/>
    <n v="14"/>
  </r>
  <r>
    <x v="12"/>
    <x v="48"/>
    <s v="Manitowoc"/>
    <n v="9.5"/>
  </r>
  <r>
    <x v="12"/>
    <x v="48"/>
    <s v="Merrill"/>
    <n v="1.8"/>
  </r>
  <r>
    <x v="12"/>
    <x v="48"/>
    <s v="Milwaukee"/>
    <n v="205"/>
  </r>
  <r>
    <x v="12"/>
    <x v="48"/>
    <s v="Milwaukee"/>
    <n v="137"/>
  </r>
  <r>
    <x v="12"/>
    <x v="48"/>
    <s v="Milwaukee"/>
    <n v="70"/>
  </r>
  <r>
    <x v="12"/>
    <x v="48"/>
    <s v="Oshkosh"/>
    <n v="40"/>
  </r>
  <r>
    <x v="12"/>
    <x v="48"/>
    <s v="Sheboygan"/>
    <n v="33"/>
  </r>
  <r>
    <x v="12"/>
    <x v="48"/>
    <s v="Walworth"/>
    <n v="12.61"/>
  </r>
  <r>
    <x v="12"/>
    <x v="48"/>
    <s v="Waupaca"/>
    <n v="5"/>
  </r>
  <r>
    <x v="12"/>
    <x v="71"/>
    <s v="Cheyenne"/>
    <n v="5"/>
  </r>
  <r>
    <x v="12"/>
    <x v="72"/>
    <s v="Edmonton"/>
    <n v="12"/>
  </r>
  <r>
    <x v="12"/>
    <x v="72"/>
    <s v="Calgary"/>
    <n v="8"/>
  </r>
  <r>
    <x v="12"/>
    <x v="3"/>
    <s v="Nelson"/>
    <n v="3"/>
  </r>
  <r>
    <x v="12"/>
    <x v="3"/>
    <s v="New Westminster"/>
    <n v="19.2"/>
  </r>
  <r>
    <x v="12"/>
    <x v="3"/>
    <s v="Vancouver"/>
    <n v="39.5"/>
  </r>
  <r>
    <x v="12"/>
    <x v="3"/>
    <s v="Victoria"/>
    <n v="17.3"/>
  </r>
  <r>
    <x v="12"/>
    <x v="50"/>
    <s v="Winnipeg"/>
    <n v="52.7"/>
  </r>
  <r>
    <x v="12"/>
    <x v="50"/>
    <s v="Winnipeg"/>
    <n v="22"/>
  </r>
  <r>
    <x v="12"/>
    <x v="50"/>
    <s v="Winnipeg"/>
    <n v="16.899999999999999"/>
  </r>
  <r>
    <x v="12"/>
    <x v="49"/>
    <s v="St. John"/>
    <n v="19.5"/>
  </r>
  <r>
    <x v="12"/>
    <x v="49"/>
    <s v="St. Stephen"/>
    <n v="3"/>
  </r>
  <r>
    <x v="12"/>
    <x v="30"/>
    <s v="Halifax"/>
    <n v="13.15"/>
  </r>
  <r>
    <x v="12"/>
    <x v="30"/>
    <s v="Stellarton"/>
    <n v="8.5"/>
  </r>
  <r>
    <x v="12"/>
    <x v="30"/>
    <s v="Sydney"/>
    <n v="12.7"/>
  </r>
  <r>
    <x v="12"/>
    <x v="30"/>
    <s v="Sydney"/>
    <n v="22"/>
  </r>
  <r>
    <x v="12"/>
    <x v="30"/>
    <s v="Yarmouth"/>
    <n v="3"/>
  </r>
  <r>
    <x v="12"/>
    <x v="30"/>
    <s v="Berlin"/>
    <n v="6"/>
  </r>
  <r>
    <x v="12"/>
    <x v="34"/>
    <s v="Berlin"/>
    <n v="2.4"/>
  </r>
  <r>
    <x v="12"/>
    <x v="34"/>
    <s v="Brantford"/>
    <n v="23.5"/>
  </r>
  <r>
    <x v="12"/>
    <x v="34"/>
    <s v="Brantford"/>
    <n v="7"/>
  </r>
  <r>
    <x v="12"/>
    <x v="34"/>
    <s v="Chatham"/>
    <n v="34"/>
  </r>
  <r>
    <x v="12"/>
    <x v="34"/>
    <s v="Cornwall"/>
    <n v="6.5"/>
  </r>
  <r>
    <x v="12"/>
    <x v="34"/>
    <s v="Galt"/>
    <n v="21"/>
  </r>
  <r>
    <x v="12"/>
    <x v="34"/>
    <s v="Fort William"/>
    <n v="20"/>
  </r>
  <r>
    <x v="12"/>
    <x v="34"/>
    <s v="Guelph"/>
    <n v="8.5"/>
  </r>
  <r>
    <x v="12"/>
    <x v="34"/>
    <s v="Hamilton"/>
    <n v="107"/>
  </r>
  <r>
    <x v="12"/>
    <x v="34"/>
    <s v="Hamilton"/>
    <n v="23"/>
  </r>
  <r>
    <x v="12"/>
    <x v="34"/>
    <s v="Hamilton"/>
    <n v="22"/>
  </r>
  <r>
    <x v="12"/>
    <x v="34"/>
    <s v="Hamilton"/>
    <n v="60"/>
  </r>
  <r>
    <x v="12"/>
    <x v="34"/>
    <s v="Kingston"/>
    <n v="8"/>
  </r>
  <r>
    <x v="12"/>
    <x v="34"/>
    <s v="Kingsville"/>
    <n v="38"/>
  </r>
  <r>
    <x v="12"/>
    <x v="34"/>
    <s v="London"/>
    <n v="33.25"/>
  </r>
  <r>
    <x v="12"/>
    <x v="34"/>
    <s v="London"/>
    <n v="29"/>
  </r>
  <r>
    <x v="12"/>
    <x v="34"/>
    <s v="Oshawa"/>
    <n v="8.8000000000000007"/>
  </r>
  <r>
    <x v="12"/>
    <x v="34"/>
    <s v="Ottawa"/>
    <n v="45"/>
  </r>
  <r>
    <x v="12"/>
    <x v="34"/>
    <s v="Peterborough"/>
    <n v="6"/>
  </r>
  <r>
    <x v="12"/>
    <x v="34"/>
    <s v="Port Arthur"/>
    <n v="9.5"/>
  </r>
  <r>
    <x v="12"/>
    <x v="34"/>
    <s v="St. Catharines"/>
    <n v="43.3"/>
  </r>
  <r>
    <x v="12"/>
    <x v="34"/>
    <s v="St. Thomas"/>
    <n v="7.5"/>
  </r>
  <r>
    <x v="12"/>
    <x v="34"/>
    <s v="Sarnia"/>
    <n v="8"/>
  </r>
  <r>
    <x v="12"/>
    <x v="34"/>
    <s v="Sault Ste. Marie"/>
    <n v="3.7"/>
  </r>
  <r>
    <x v="12"/>
    <x v="34"/>
    <s v="Toronto"/>
    <n v="114.4"/>
  </r>
  <r>
    <x v="12"/>
    <x v="34"/>
    <s v="Toronto"/>
    <n v="78"/>
  </r>
  <r>
    <x v="12"/>
    <x v="34"/>
    <s v="Windsor"/>
    <n v="35.81"/>
  </r>
  <r>
    <x v="12"/>
    <x v="34"/>
    <s v="Toronto Junction"/>
    <n v="11"/>
  </r>
  <r>
    <x v="12"/>
    <x v="34"/>
    <s v="Woodstock"/>
    <n v="12"/>
  </r>
  <r>
    <x v="12"/>
    <x v="37"/>
    <s v="Aylmer"/>
    <n v="26"/>
  </r>
  <r>
    <x v="12"/>
    <x v="37"/>
    <s v="Levis"/>
    <n v="10.25"/>
  </r>
  <r>
    <x v="12"/>
    <x v="37"/>
    <s v="Montreal"/>
    <n v="138.30000000000001"/>
  </r>
  <r>
    <x v="12"/>
    <x v="37"/>
    <s v="Montreal"/>
    <n v="38"/>
  </r>
  <r>
    <x v="12"/>
    <x v="37"/>
    <s v="Montreal"/>
    <n v="29.58"/>
  </r>
  <r>
    <x v="12"/>
    <x v="37"/>
    <s v="Quebec"/>
    <n v="56.22"/>
  </r>
  <r>
    <x v="12"/>
    <x v="37"/>
    <s v="Sherbiooke"/>
    <n v="7.75"/>
  </r>
  <r>
    <x v="12"/>
    <x v="64"/>
    <s v="St. John's"/>
    <n v="7"/>
  </r>
  <r>
    <x v="12"/>
    <x v="66"/>
    <s v="Bridgetown"/>
    <n v="9"/>
  </r>
  <r>
    <x v="12"/>
    <x v="51"/>
    <s v="Camagucy"/>
    <n v="4"/>
  </r>
  <r>
    <x v="12"/>
    <x v="51"/>
    <s v="Havana"/>
    <n v="50.4"/>
  </r>
  <r>
    <x v="12"/>
    <x v="51"/>
    <s v="Regla"/>
    <n v="73"/>
  </r>
  <r>
    <x v="12"/>
    <x v="51"/>
    <s v="Santiago"/>
    <n v="11"/>
  </r>
  <r>
    <x v="12"/>
    <x v="67"/>
    <s v="Port-au-Prince"/>
    <n v="40"/>
  </r>
  <r>
    <x v="12"/>
    <x v="67"/>
    <s v="Port-de-Paix"/>
    <n v="12"/>
  </r>
  <r>
    <x v="12"/>
    <x v="52"/>
    <s v="Honolulu"/>
    <n v="26"/>
  </r>
  <r>
    <x v="12"/>
    <x v="59"/>
    <s v="Mayaguez"/>
    <n v="3.13"/>
  </r>
  <r>
    <x v="12"/>
    <x v="59"/>
    <s v="Ponce"/>
    <n v="4.5"/>
  </r>
  <r>
    <x v="12"/>
    <x v="59"/>
    <s v="San Juan"/>
    <n v="9"/>
  </r>
  <r>
    <x v="12"/>
    <x v="58"/>
    <s v="Manila"/>
    <n v="40"/>
  </r>
  <r>
    <x v="12"/>
    <x v="68"/>
    <s v="Kingston"/>
    <n v="26"/>
  </r>
  <r>
    <x v="12"/>
    <x v="70"/>
    <s v="Port Spain"/>
    <n v="14"/>
  </r>
  <r>
    <x v="13"/>
    <x v="0"/>
    <s v="Anniston"/>
    <n v="10.5"/>
  </r>
  <r>
    <x v="13"/>
    <x v="0"/>
    <s v="Birmingham"/>
    <n v="133"/>
  </r>
  <r>
    <x v="13"/>
    <x v="0"/>
    <s v="Birmingham"/>
    <n v="4.5"/>
  </r>
  <r>
    <x v="13"/>
    <x v="0"/>
    <s v="Gadsden"/>
    <n v="11"/>
  </r>
  <r>
    <x v="13"/>
    <x v="0"/>
    <s v="Huntsville"/>
    <n v="7.5"/>
  </r>
  <r>
    <x v="13"/>
    <x v="0"/>
    <s v="Mobile"/>
    <n v="58.2"/>
  </r>
  <r>
    <x v="13"/>
    <x v="0"/>
    <s v="Montgomery"/>
    <n v="33"/>
  </r>
  <r>
    <x v="13"/>
    <x v="0"/>
    <s v="New Decatur"/>
    <n v="7.5"/>
  </r>
  <r>
    <x v="13"/>
    <x v="0"/>
    <s v="Selma"/>
    <n v="8.5"/>
  </r>
  <r>
    <x v="13"/>
    <x v="0"/>
    <s v="Sheffield"/>
    <n v="11.68"/>
  </r>
  <r>
    <x v="13"/>
    <x v="0"/>
    <s v="Tuscaloosa"/>
    <n v="12"/>
  </r>
  <r>
    <x v="13"/>
    <x v="1"/>
    <s v="Bisbee"/>
    <n v="8"/>
  </r>
  <r>
    <x v="13"/>
    <x v="1"/>
    <s v="Douglas"/>
    <n v="10"/>
  </r>
  <r>
    <x v="13"/>
    <x v="1"/>
    <s v="Phoenix"/>
    <n v="16"/>
  </r>
  <r>
    <x v="13"/>
    <x v="1"/>
    <s v="Prescott"/>
    <n v="2.5"/>
  </r>
  <r>
    <x v="13"/>
    <x v="1"/>
    <s v="Tucson"/>
    <n v="5"/>
  </r>
  <r>
    <x v="13"/>
    <x v="2"/>
    <s v="Argenta"/>
    <n v="4.5"/>
  </r>
  <r>
    <x v="13"/>
    <x v="2"/>
    <s v="Eureka Springs"/>
    <n v="4"/>
  </r>
  <r>
    <x v="13"/>
    <x v="2"/>
    <s v="Fort Smith"/>
    <n v="23"/>
  </r>
  <r>
    <x v="13"/>
    <x v="2"/>
    <s v="Hot Springs"/>
    <n v="12.8"/>
  </r>
  <r>
    <x v="13"/>
    <x v="2"/>
    <s v="Little Rock"/>
    <n v="32"/>
  </r>
  <r>
    <x v="13"/>
    <x v="2"/>
    <s v="Pine Bluff"/>
    <n v="9.5"/>
  </r>
  <r>
    <x v="13"/>
    <x v="2"/>
    <s v="Texarkana"/>
    <n v="4"/>
  </r>
  <r>
    <x v="13"/>
    <x v="2"/>
    <s v="Walnut Ridge"/>
    <n v="2.5"/>
  </r>
  <r>
    <x v="13"/>
    <x v="4"/>
    <s v="Bakersfield"/>
    <n v="7.5"/>
  </r>
  <r>
    <x v="13"/>
    <x v="4"/>
    <s v="Bakersfield"/>
    <n v="25"/>
  </r>
  <r>
    <x v="13"/>
    <x v="4"/>
    <s v="Chico"/>
    <n v="3"/>
  </r>
  <r>
    <x v="13"/>
    <x v="4"/>
    <s v="Eureka"/>
    <n v="13"/>
  </r>
  <r>
    <x v="13"/>
    <x v="4"/>
    <s v="Exeter"/>
    <n v="24"/>
  </r>
  <r>
    <x v="13"/>
    <x v="4"/>
    <s v="Fresno"/>
    <n v="15.5"/>
  </r>
  <r>
    <x v="13"/>
    <x v="4"/>
    <s v="Grass Valley"/>
    <n v="5.0999999999999996"/>
  </r>
  <r>
    <x v="13"/>
    <x v="4"/>
    <s v="Los Angeles"/>
    <n v="221.6"/>
  </r>
  <r>
    <x v="13"/>
    <x v="4"/>
    <s v="Los Angeles"/>
    <n v="260"/>
  </r>
  <r>
    <x v="13"/>
    <x v="4"/>
    <s v="Los Angeles"/>
    <n v="565.64"/>
  </r>
  <r>
    <x v="13"/>
    <x v="4"/>
    <s v="Los Angeles"/>
    <n v="327.05"/>
  </r>
  <r>
    <x v="13"/>
    <x v="4"/>
    <s v="Los Angeles"/>
    <n v="1.5"/>
  </r>
  <r>
    <x v="13"/>
    <x v="4"/>
    <s v="Los Angeles"/>
    <n v="84.86"/>
  </r>
  <r>
    <x v="13"/>
    <x v="4"/>
    <s v="Los Angeles"/>
    <n v="3"/>
  </r>
  <r>
    <x v="13"/>
    <x v="4"/>
    <s v="Monterey"/>
    <n v="6.5"/>
  </r>
  <r>
    <x v="13"/>
    <x v="4"/>
    <s v="Napa"/>
    <n v="34"/>
  </r>
  <r>
    <x v="13"/>
    <x v="4"/>
    <s v="Oakland"/>
    <n v="199"/>
  </r>
  <r>
    <x v="13"/>
    <x v="4"/>
    <s v="Oakland"/>
    <n v="32"/>
  </r>
  <r>
    <x v="13"/>
    <x v="4"/>
    <s v="Ontario"/>
    <n v="10"/>
  </r>
  <r>
    <x v="13"/>
    <x v="4"/>
    <s v="Petaluma"/>
    <n v="36.6"/>
  </r>
  <r>
    <x v="13"/>
    <x v="4"/>
    <s v="Redlands"/>
    <n v="2.5"/>
  </r>
  <r>
    <x v="13"/>
    <x v="4"/>
    <s v="Redlands"/>
    <n v="22"/>
  </r>
  <r>
    <x v="13"/>
    <x v="4"/>
    <s v="Richmond"/>
    <n v="17"/>
  </r>
  <r>
    <x v="13"/>
    <x v="4"/>
    <s v="Riverside"/>
    <n v="14"/>
  </r>
  <r>
    <x v="13"/>
    <x v="4"/>
    <s v="Sacramento"/>
    <n v="34.14"/>
  </r>
  <r>
    <x v="13"/>
    <x v="4"/>
    <s v="San Bernardino"/>
    <n v="42"/>
  </r>
  <r>
    <x v="13"/>
    <x v="4"/>
    <s v="San Diego"/>
    <n v="44.55"/>
  </r>
  <r>
    <x v="13"/>
    <x v="4"/>
    <s v="San Diego"/>
    <n v="48.38"/>
  </r>
  <r>
    <x v="13"/>
    <x v="4"/>
    <s v="San Francisco"/>
    <n v="7.67"/>
  </r>
  <r>
    <x v="13"/>
    <x v="4"/>
    <s v="San Francisco"/>
    <n v="53"/>
  </r>
  <r>
    <x v="13"/>
    <x v="4"/>
    <s v="San Francisco"/>
    <n v="70"/>
  </r>
  <r>
    <x v="13"/>
    <x v="4"/>
    <s v="San Francisco"/>
    <n v="8.41"/>
  </r>
  <r>
    <x v="13"/>
    <x v="4"/>
    <s v="San Francisco"/>
    <n v="8"/>
  </r>
  <r>
    <x v="13"/>
    <x v="4"/>
    <s v="San Francisco"/>
    <n v="5"/>
  </r>
  <r>
    <x v="13"/>
    <x v="4"/>
    <s v="San Francisco"/>
    <n v="7.6"/>
  </r>
  <r>
    <x v="13"/>
    <x v="4"/>
    <s v="San Francisco"/>
    <n v="20"/>
  </r>
  <r>
    <x v="13"/>
    <x v="4"/>
    <s v="San Francisco"/>
    <n v="11.5"/>
  </r>
  <r>
    <x v="13"/>
    <x v="4"/>
    <s v="San Jose"/>
    <n v="25"/>
  </r>
  <r>
    <x v="13"/>
    <x v="4"/>
    <s v="San Jose"/>
    <n v="15.5"/>
  </r>
  <r>
    <x v="13"/>
    <x v="4"/>
    <s v="San Jose"/>
    <n v="50"/>
  </r>
  <r>
    <x v="13"/>
    <x v="4"/>
    <s v="San Luis Obispo"/>
    <n v="13"/>
  </r>
  <r>
    <x v="13"/>
    <x v="4"/>
    <s v="San Pedro"/>
    <n v="2"/>
  </r>
  <r>
    <x v="13"/>
    <x v="4"/>
    <s v="Santa Barbara"/>
    <n v="8.5"/>
  </r>
  <r>
    <x v="13"/>
    <x v="4"/>
    <s v="Santa Catalina Island"/>
    <n v="1"/>
  </r>
  <r>
    <x v="13"/>
    <x v="4"/>
    <s v="Santa Cruz"/>
    <n v="15"/>
  </r>
  <r>
    <x v="13"/>
    <x v="4"/>
    <s v="Santa Cruz"/>
    <n v="14"/>
  </r>
  <r>
    <x v="13"/>
    <x v="4"/>
    <s v="Stockton"/>
    <n v="12"/>
  </r>
  <r>
    <x v="13"/>
    <x v="4"/>
    <s v="Stockton"/>
    <n v="29"/>
  </r>
  <r>
    <x v="13"/>
    <x v="6"/>
    <s v="Boulder"/>
    <n v="15.7"/>
  </r>
  <r>
    <x v="13"/>
    <x v="6"/>
    <s v="Canon City"/>
    <n v="13"/>
  </r>
  <r>
    <x v="13"/>
    <x v="6"/>
    <s v="Colorado Springs"/>
    <n v="38"/>
  </r>
  <r>
    <x v="13"/>
    <x v="6"/>
    <s v="Colorado Springs"/>
    <n v="1"/>
  </r>
  <r>
    <x v="13"/>
    <x v="6"/>
    <s v="Cripple Creek"/>
    <n v="74.3"/>
  </r>
  <r>
    <x v="13"/>
    <x v="6"/>
    <s v="Denver"/>
    <n v="26.19"/>
  </r>
  <r>
    <x v="13"/>
    <x v="6"/>
    <s v="Denver"/>
    <n v="197.5"/>
  </r>
  <r>
    <x v="13"/>
    <x v="6"/>
    <s v="Denver"/>
    <n v="5"/>
  </r>
  <r>
    <x v="13"/>
    <x v="6"/>
    <s v="Denver"/>
    <n v="22"/>
  </r>
  <r>
    <x v="13"/>
    <x v="6"/>
    <s v="Denver"/>
    <n v="51"/>
  </r>
  <r>
    <x v="13"/>
    <x v="6"/>
    <s v="Durango"/>
    <n v="2.5"/>
  </r>
  <r>
    <x v="13"/>
    <x v="6"/>
    <s v="Grand Junction"/>
    <n v="3.2"/>
  </r>
  <r>
    <x v="13"/>
    <x v="6"/>
    <s v="Manitou"/>
    <n v="9"/>
  </r>
  <r>
    <x v="13"/>
    <x v="6"/>
    <s v="Trinidad"/>
    <n v="21"/>
  </r>
  <r>
    <x v="13"/>
    <x v="6"/>
    <s v="Pueblo"/>
    <n v="30"/>
  </r>
  <r>
    <x v="13"/>
    <x v="7"/>
    <s v="Bridgeport"/>
    <n v="227.57"/>
  </r>
  <r>
    <x v="13"/>
    <x v="7"/>
    <s v="Bristol"/>
    <n v="14.6"/>
  </r>
  <r>
    <x v="13"/>
    <x v="7"/>
    <s v="Danbury"/>
    <n v="17.5"/>
  </r>
  <r>
    <x v="13"/>
    <x v="7"/>
    <s v="Danbury"/>
    <n v="16"/>
  </r>
  <r>
    <x v="13"/>
    <x v="7"/>
    <s v="Groton"/>
    <n v="20.65"/>
  </r>
  <r>
    <x v="13"/>
    <x v="7"/>
    <s v="Hartford"/>
    <n v="14.4"/>
  </r>
  <r>
    <x v="13"/>
    <x v="7"/>
    <s v="New Haven"/>
    <n v="773.11"/>
  </r>
  <r>
    <x v="13"/>
    <x v="7"/>
    <s v="New Haven"/>
    <n v="84"/>
  </r>
  <r>
    <x v="13"/>
    <x v="7"/>
    <s v="New Haven"/>
    <n v="1"/>
  </r>
  <r>
    <x v="13"/>
    <x v="7"/>
    <s v="New London"/>
    <n v="12"/>
  </r>
  <r>
    <x v="13"/>
    <x v="7"/>
    <s v="Norwich"/>
    <n v="28.5"/>
  </r>
  <r>
    <x v="13"/>
    <x v="7"/>
    <s v="Warehouse Point"/>
    <n v="48.1"/>
  </r>
  <r>
    <x v="13"/>
    <x v="9"/>
    <s v="New Castle"/>
    <n v="16"/>
  </r>
  <r>
    <x v="13"/>
    <x v="9"/>
    <s v="Wilmington"/>
    <n v="33"/>
  </r>
  <r>
    <x v="13"/>
    <x v="9"/>
    <s v="Wilmington"/>
    <n v="26"/>
  </r>
  <r>
    <x v="13"/>
    <x v="8"/>
    <s v="Washington"/>
    <n v="150.51"/>
  </r>
  <r>
    <x v="13"/>
    <x v="8"/>
    <s v="Washington"/>
    <n v="4"/>
  </r>
  <r>
    <x v="13"/>
    <x v="8"/>
    <s v="Washington"/>
    <n v="57.176000000000002"/>
  </r>
  <r>
    <x v="13"/>
    <x v="8"/>
    <s v="Washington"/>
    <n v="29.3"/>
  </r>
  <r>
    <x v="13"/>
    <x v="8"/>
    <s v="Washington"/>
    <n v="25"/>
  </r>
  <r>
    <x v="13"/>
    <x v="8"/>
    <s v="Washington"/>
    <n v="28.34"/>
  </r>
  <r>
    <x v="13"/>
    <x v="20"/>
    <s v="Washington"/>
    <n v="100"/>
  </r>
  <r>
    <x v="13"/>
    <x v="8"/>
    <s v="Washington"/>
    <n v="1"/>
  </r>
  <r>
    <x v="13"/>
    <x v="10"/>
    <s v="Bradentown"/>
    <n v="12"/>
  </r>
  <r>
    <x v="13"/>
    <x v="10"/>
    <s v="Fernandina"/>
    <n v="3"/>
  </r>
  <r>
    <x v="13"/>
    <x v="10"/>
    <s v="Fort Meade"/>
    <n v="2"/>
  </r>
  <r>
    <x v="13"/>
    <x v="10"/>
    <s v="Jacksonville"/>
    <n v="40.4"/>
  </r>
  <r>
    <x v="13"/>
    <x v="10"/>
    <s v="Key West"/>
    <n v="5.0999999999999996"/>
  </r>
  <r>
    <x v="13"/>
    <x v="10"/>
    <s v="Miami"/>
    <n v="3"/>
  </r>
  <r>
    <x v="13"/>
    <x v="10"/>
    <s v="Pensacola"/>
    <n v="20.399999999999999"/>
  </r>
  <r>
    <x v="13"/>
    <x v="10"/>
    <s v="Pensacola"/>
    <n v="1.5"/>
  </r>
  <r>
    <x v="13"/>
    <x v="10"/>
    <s v="St Augustine"/>
    <n v="10"/>
  </r>
  <r>
    <x v="13"/>
    <x v="10"/>
    <s v="Tampa"/>
    <n v="41.8"/>
  </r>
  <r>
    <x v="13"/>
    <x v="10"/>
    <s v="Tampa"/>
    <n v="12.5"/>
  </r>
  <r>
    <x v="13"/>
    <x v="11"/>
    <s v="Athens"/>
    <n v="7.4"/>
  </r>
  <r>
    <x v="13"/>
    <x v="11"/>
    <s v="Atlanta"/>
    <n v="176.93799999999999"/>
  </r>
  <r>
    <x v="13"/>
    <x v="11"/>
    <s v="Atlanta"/>
    <n v="20"/>
  </r>
  <r>
    <x v="13"/>
    <x v="11"/>
    <s v="Atlanta"/>
    <n v="10.5"/>
  </r>
  <r>
    <x v="13"/>
    <x v="11"/>
    <s v="Augusta"/>
    <n v="30"/>
  </r>
  <r>
    <x v="13"/>
    <x v="11"/>
    <s v="Brunswick"/>
    <n v="7"/>
  </r>
  <r>
    <x v="13"/>
    <x v="11"/>
    <s v="Augusta"/>
    <n v="26"/>
  </r>
  <r>
    <x v="13"/>
    <x v="11"/>
    <s v="Columbus"/>
    <n v="26.1"/>
  </r>
  <r>
    <x v="13"/>
    <x v="11"/>
    <s v="Covington"/>
    <n v="4"/>
  </r>
  <r>
    <x v="13"/>
    <x v="11"/>
    <s v="Gainesville"/>
    <n v="8"/>
  </r>
  <r>
    <x v="13"/>
    <x v="11"/>
    <s v="Macon"/>
    <n v="30"/>
  </r>
  <r>
    <x v="13"/>
    <x v="11"/>
    <s v="Rome"/>
    <n v="10.1"/>
  </r>
  <r>
    <x v="13"/>
    <x v="11"/>
    <s v="Savannah"/>
    <n v="57.5"/>
  </r>
  <r>
    <x v="13"/>
    <x v="11"/>
    <s v="Valdosta"/>
    <n v="4"/>
  </r>
  <r>
    <x v="13"/>
    <x v="11"/>
    <s v="Washington"/>
    <n v="2"/>
  </r>
  <r>
    <x v="13"/>
    <x v="12"/>
    <s v="Boise City"/>
    <n v="10"/>
  </r>
  <r>
    <x v="13"/>
    <x v="12"/>
    <s v="Boise City"/>
    <n v="35"/>
  </r>
  <r>
    <x v="13"/>
    <x v="12"/>
    <s v="Boise City"/>
    <n v="34"/>
  </r>
  <r>
    <x v="13"/>
    <x v="13"/>
    <s v="Anna"/>
    <n v="4.5"/>
  </r>
  <r>
    <x v="13"/>
    <x v="13"/>
    <s v="Aurora"/>
    <n v="31"/>
  </r>
  <r>
    <x v="13"/>
    <x v="13"/>
    <s v="Bloomington"/>
    <n v="22"/>
  </r>
  <r>
    <x v="13"/>
    <x v="13"/>
    <s v="Bloomington"/>
    <n v="90"/>
  </r>
  <r>
    <x v="13"/>
    <x v="13"/>
    <s v="Bloomington"/>
    <n v="26.25"/>
  </r>
  <r>
    <x v="13"/>
    <x v="13"/>
    <s v="Cairo"/>
    <n v="9"/>
  </r>
  <r>
    <x v="13"/>
    <x v="13"/>
    <s v="Cairo"/>
    <n v="10"/>
  </r>
  <r>
    <x v="13"/>
    <x v="13"/>
    <s v="Canton"/>
    <n v="11"/>
  </r>
  <r>
    <x v="13"/>
    <x v="13"/>
    <s v="Centralia"/>
    <n v="3"/>
  </r>
  <r>
    <x v="13"/>
    <x v="13"/>
    <s v="Champaign"/>
    <n v="560"/>
  </r>
  <r>
    <x v="13"/>
    <x v="13"/>
    <s v="Champaign"/>
    <n v="11"/>
  </r>
  <r>
    <x v="13"/>
    <x v="13"/>
    <s v="Champaign"/>
    <n v="64"/>
  </r>
  <r>
    <x v="13"/>
    <x v="13"/>
    <s v="Chicago"/>
    <n v="317"/>
  </r>
  <r>
    <x v="13"/>
    <x v="13"/>
    <s v="Chicago"/>
    <n v="184"/>
  </r>
  <r>
    <x v="13"/>
    <x v="13"/>
    <s v="Chicago"/>
    <n v="256.43"/>
  </r>
  <r>
    <x v="13"/>
    <x v="13"/>
    <s v="Chicago"/>
    <n v="117"/>
  </r>
  <r>
    <x v="13"/>
    <x v="13"/>
    <s v="Chicago"/>
    <n v="26"/>
  </r>
  <r>
    <x v="13"/>
    <x v="13"/>
    <s v="Chicago"/>
    <n v="19.22"/>
  </r>
  <r>
    <x v="13"/>
    <x v="13"/>
    <s v="Chicago"/>
    <n v="32.299999999999997"/>
  </r>
  <r>
    <x v="13"/>
    <x v="13"/>
    <s v="Chicago"/>
    <n v="80"/>
  </r>
  <r>
    <x v="13"/>
    <x v="13"/>
    <s v="Chicago"/>
    <n v="160"/>
  </r>
  <r>
    <x v="13"/>
    <x v="13"/>
    <s v="Chicago"/>
    <n v="25"/>
  </r>
  <r>
    <x v="13"/>
    <x v="13"/>
    <s v="Chicago"/>
    <n v="37.4"/>
  </r>
  <r>
    <x v="13"/>
    <x v="13"/>
    <s v="Chicago"/>
    <n v="46.4"/>
  </r>
  <r>
    <x v="13"/>
    <x v="13"/>
    <s v="Chicago"/>
    <n v="19.399999999999999"/>
  </r>
  <r>
    <x v="13"/>
    <x v="13"/>
    <s v="Chicago"/>
    <n v="46.75"/>
  </r>
  <r>
    <x v="13"/>
    <x v="13"/>
    <s v="Chicago"/>
    <n v="51"/>
  </r>
  <r>
    <x v="13"/>
    <x v="13"/>
    <s v="Chicago"/>
    <n v="3"/>
  </r>
  <r>
    <x v="13"/>
    <x v="13"/>
    <s v="Chicago"/>
    <n v="3"/>
  </r>
  <r>
    <x v="13"/>
    <x v="13"/>
    <s v="Danville"/>
    <n v="14"/>
  </r>
  <r>
    <x v="13"/>
    <x v="13"/>
    <s v="Decatur"/>
    <n v="17"/>
  </r>
  <r>
    <x v="13"/>
    <x v="13"/>
    <s v="Decatur"/>
    <n v="53.66"/>
  </r>
  <r>
    <x v="13"/>
    <x v="13"/>
    <s v="DeKalb"/>
    <n v="7.57"/>
  </r>
  <r>
    <x v="13"/>
    <x v="13"/>
    <s v="East St. Louis"/>
    <n v="181"/>
  </r>
  <r>
    <x v="13"/>
    <x v="13"/>
    <s v="Freeport"/>
    <n v="8"/>
  </r>
  <r>
    <x v="13"/>
    <x v="13"/>
    <s v="Galesburg"/>
    <n v="20.75"/>
  </r>
  <r>
    <x v="13"/>
    <x v="13"/>
    <s v="Galesburg"/>
    <n v="13.5"/>
  </r>
  <r>
    <x v="13"/>
    <x v="13"/>
    <s v="Hammond"/>
    <n v="30"/>
  </r>
  <r>
    <x v="13"/>
    <x v="13"/>
    <s v="Jacksonville"/>
    <n v="7"/>
  </r>
  <r>
    <x v="13"/>
    <x v="13"/>
    <s v="Jerseyville"/>
    <n v="66"/>
  </r>
  <r>
    <x v="13"/>
    <x v="13"/>
    <s v="Joliet"/>
    <n v="80.5"/>
  </r>
  <r>
    <x v="13"/>
    <x v="13"/>
    <s v="Joliet"/>
    <n v="4"/>
  </r>
  <r>
    <x v="13"/>
    <x v="13"/>
    <s v="Joliet"/>
    <n v="47"/>
  </r>
  <r>
    <x v="13"/>
    <x v="13"/>
    <s v="Kankakee"/>
    <n v="11.3"/>
  </r>
  <r>
    <x v="13"/>
    <x v="13"/>
    <s v="Kankakee"/>
    <n v="2"/>
  </r>
  <r>
    <x v="13"/>
    <x v="13"/>
    <s v="Kankakee"/>
    <n v="4.5"/>
  </r>
  <r>
    <x v="13"/>
    <x v="13"/>
    <s v="Kewanee"/>
    <n v="14"/>
  </r>
  <r>
    <x v="13"/>
    <x v="13"/>
    <s v="La Salle"/>
    <n v="86"/>
  </r>
  <r>
    <x v="13"/>
    <x v="13"/>
    <s v="Lincoln"/>
    <n v="8"/>
  </r>
  <r>
    <x v="13"/>
    <x v="13"/>
    <s v="Lincoln"/>
    <n v="33"/>
  </r>
  <r>
    <x v="13"/>
    <x v="13"/>
    <s v="Macomb"/>
    <n v="21"/>
  </r>
  <r>
    <x v="13"/>
    <x v="13"/>
    <s v="Marion"/>
    <n v="15.33"/>
  </r>
  <r>
    <x v="13"/>
    <x v="13"/>
    <s v="Mattoon"/>
    <n v="14"/>
  </r>
  <r>
    <x v="13"/>
    <x v="13"/>
    <s v="Monmouth"/>
    <n v="18"/>
  </r>
  <r>
    <x v="13"/>
    <x v="13"/>
    <s v="Murphysboro"/>
    <n v="2.5"/>
  </r>
  <r>
    <x v="13"/>
    <x v="13"/>
    <s v="Ottawa"/>
    <n v="10"/>
  </r>
  <r>
    <x v="13"/>
    <x v="13"/>
    <s v="Paris"/>
    <n v="4"/>
  </r>
  <r>
    <x v="13"/>
    <x v="13"/>
    <s v="Peoria"/>
    <n v="72"/>
  </r>
  <r>
    <x v="13"/>
    <x v="13"/>
    <s v="Peoria"/>
    <n v="19.600000000000001"/>
  </r>
  <r>
    <x v="13"/>
    <x v="13"/>
    <s v="Pontiac"/>
    <n v="20"/>
  </r>
  <r>
    <x v="13"/>
    <x v="13"/>
    <s v="Quincy"/>
    <n v="18"/>
  </r>
  <r>
    <x v="13"/>
    <x v="13"/>
    <s v="Rockford"/>
    <n v="103"/>
  </r>
  <r>
    <x v="13"/>
    <x v="13"/>
    <s v="Springfield"/>
    <n v="115"/>
  </r>
  <r>
    <x v="13"/>
    <x v="13"/>
    <s v="Springfield"/>
    <n v="34"/>
  </r>
  <r>
    <x v="13"/>
    <x v="13"/>
    <s v="Springfield"/>
    <n v="40"/>
  </r>
  <r>
    <x v="13"/>
    <x v="13"/>
    <s v="Springfield"/>
    <n v="35"/>
  </r>
  <r>
    <x v="13"/>
    <x v="13"/>
    <s v="Springfield"/>
    <n v="15"/>
  </r>
  <r>
    <x v="13"/>
    <x v="13"/>
    <s v="Sterling"/>
    <n v="18"/>
  </r>
  <r>
    <x v="13"/>
    <x v="13"/>
    <s v="Streator"/>
    <n v="10.5"/>
  </r>
  <r>
    <x v="13"/>
    <x v="13"/>
    <s v="Sycamore"/>
    <n v="20"/>
  </r>
  <r>
    <x v="13"/>
    <x v="13"/>
    <s v="Tampico"/>
    <n v="12"/>
  </r>
  <r>
    <x v="13"/>
    <x v="13"/>
    <s v="Taylorville"/>
    <n v="4"/>
  </r>
  <r>
    <x v="13"/>
    <x v="13"/>
    <s v="Venice"/>
    <n v="4.88"/>
  </r>
  <r>
    <x v="13"/>
    <x v="13"/>
    <s v="Yorkville"/>
    <n v="3"/>
  </r>
  <r>
    <x v="13"/>
    <x v="14"/>
    <s v="Anderson"/>
    <n v="366"/>
  </r>
  <r>
    <x v="13"/>
    <x v="14"/>
    <s v="Anderson"/>
    <n v="260"/>
  </r>
  <r>
    <x v="13"/>
    <x v="14"/>
    <s v="Anderson"/>
    <n v="42"/>
  </r>
  <r>
    <x v="13"/>
    <x v="14"/>
    <s v="Angola"/>
    <n v="4"/>
  </r>
  <r>
    <x v="13"/>
    <x v="14"/>
    <s v="Bluffton"/>
    <n v="32.68"/>
  </r>
  <r>
    <x v="13"/>
    <x v="14"/>
    <s v="Columbus"/>
    <n v="6.5"/>
  </r>
  <r>
    <x v="13"/>
    <x v="14"/>
    <s v="Elkhart"/>
    <n v="44"/>
  </r>
  <r>
    <x v="13"/>
    <x v="14"/>
    <s v="Decatur"/>
    <n v="22"/>
  </r>
  <r>
    <x v="13"/>
    <x v="14"/>
    <s v="Evansville"/>
    <n v="63.7"/>
  </r>
  <r>
    <x v="13"/>
    <x v="14"/>
    <s v="Evansville"/>
    <n v="20"/>
  </r>
  <r>
    <x v="13"/>
    <x v="14"/>
    <s v="Evansville"/>
    <n v="24"/>
  </r>
  <r>
    <x v="13"/>
    <x v="14"/>
    <s v="Evansville"/>
    <n v="10"/>
  </r>
  <r>
    <x v="13"/>
    <x v="14"/>
    <s v="Evansville"/>
    <n v="28"/>
  </r>
  <r>
    <x v="13"/>
    <x v="14"/>
    <s v="Fort Wayne"/>
    <n v="212"/>
  </r>
  <r>
    <x v="13"/>
    <x v="14"/>
    <s v="Fort Wayne"/>
    <n v="23"/>
  </r>
  <r>
    <x v="13"/>
    <x v="14"/>
    <s v="Fort Wayne"/>
    <n v="38"/>
  </r>
  <r>
    <x v="13"/>
    <x v="14"/>
    <s v="Fort Wayne"/>
    <n v="64"/>
  </r>
  <r>
    <x v="13"/>
    <x v="14"/>
    <s v="French Lick"/>
    <n v="1.9"/>
  </r>
  <r>
    <x v="13"/>
    <x v="14"/>
    <s v="Gary"/>
    <n v="15"/>
  </r>
  <r>
    <x v="13"/>
    <x v="14"/>
    <s v="Indianapolis"/>
    <n v="165"/>
  </r>
  <r>
    <x v="13"/>
    <x v="14"/>
    <s v="Indianapolis"/>
    <n v="7.5"/>
  </r>
  <r>
    <x v="13"/>
    <x v="14"/>
    <s v="Indianapolis"/>
    <n v="352.7"/>
  </r>
  <r>
    <x v="13"/>
    <x v="14"/>
    <s v="Indianapolis"/>
    <n v="62"/>
  </r>
  <r>
    <x v="13"/>
    <x v="14"/>
    <s v="Indianapolis"/>
    <n v="31"/>
  </r>
  <r>
    <x v="13"/>
    <x v="14"/>
    <s v="Indianapolis"/>
    <n v="93"/>
  </r>
  <r>
    <x v="13"/>
    <x v="14"/>
    <s v="Indianapolis"/>
    <n v="58.7"/>
  </r>
  <r>
    <x v="13"/>
    <x v="14"/>
    <s v="Indianapolis"/>
    <n v="107"/>
  </r>
  <r>
    <x v="13"/>
    <x v="14"/>
    <s v="Indianapolis"/>
    <n v="47.5"/>
  </r>
  <r>
    <x v="13"/>
    <x v="14"/>
    <s v="Kendallville"/>
    <n v="42"/>
  </r>
  <r>
    <x v="13"/>
    <x v="14"/>
    <s v="Kingman"/>
    <n v="6"/>
  </r>
  <r>
    <x v="13"/>
    <x v="14"/>
    <s v="Kokomo"/>
    <n v="40"/>
  </r>
  <r>
    <x v="13"/>
    <x v="14"/>
    <s v="Lebanon"/>
    <n v="10"/>
  </r>
  <r>
    <x v="13"/>
    <x v="14"/>
    <s v="Madison"/>
    <n v="5"/>
  </r>
  <r>
    <x v="13"/>
    <x v="14"/>
    <s v="New Albany"/>
    <n v="25"/>
  </r>
  <r>
    <x v="13"/>
    <x v="14"/>
    <s v="New Albany"/>
    <n v="23"/>
  </r>
  <r>
    <x v="13"/>
    <x v="14"/>
    <s v="New Castle"/>
    <n v="43"/>
  </r>
  <r>
    <x v="13"/>
    <x v="14"/>
    <s v="Portland"/>
    <n v="32"/>
  </r>
  <r>
    <x v="13"/>
    <x v="14"/>
    <s v="South Bend"/>
    <n v="117"/>
  </r>
  <r>
    <x v="13"/>
    <x v="14"/>
    <s v="South Bend"/>
    <n v="35"/>
  </r>
  <r>
    <x v="13"/>
    <x v="14"/>
    <s v="South Bend"/>
    <n v="77"/>
  </r>
  <r>
    <x v="13"/>
    <x v="14"/>
    <s v="Terre Haute"/>
    <n v="101"/>
  </r>
  <r>
    <x v="13"/>
    <x v="14"/>
    <s v="Vincennes"/>
    <n v="8.11"/>
  </r>
  <r>
    <x v="13"/>
    <x v="14"/>
    <s v="Vincennes"/>
    <n v="4"/>
  </r>
  <r>
    <x v="13"/>
    <x v="14"/>
    <s v="Warsaw"/>
    <n v="12"/>
  </r>
  <r>
    <x v="13"/>
    <x v="14"/>
    <s v="Winona"/>
    <n v="70"/>
  </r>
  <r>
    <x v="13"/>
    <x v="15"/>
    <s v="Albia"/>
    <n v="10.5"/>
  </r>
  <r>
    <x v="13"/>
    <x v="15"/>
    <s v="Boone"/>
    <n v="2"/>
  </r>
  <r>
    <x v="13"/>
    <x v="15"/>
    <s v="Boone"/>
    <n v="3"/>
  </r>
  <r>
    <x v="13"/>
    <x v="15"/>
    <s v="Burlington"/>
    <n v="18.5"/>
  </r>
  <r>
    <x v="13"/>
    <x v="15"/>
    <s v="Cedar Rapids"/>
    <n v="16.82"/>
  </r>
  <r>
    <x v="13"/>
    <x v="15"/>
    <s v="Centerville"/>
    <n v="9"/>
  </r>
  <r>
    <x v="13"/>
    <x v="15"/>
    <s v="Cedar Rapids"/>
    <n v="30"/>
  </r>
  <r>
    <x v="13"/>
    <x v="15"/>
    <s v="Clinton"/>
    <n v="40"/>
  </r>
  <r>
    <x v="13"/>
    <x v="15"/>
    <s v="Clinton"/>
    <n v="14"/>
  </r>
  <r>
    <x v="13"/>
    <x v="15"/>
    <s v="Colfax"/>
    <n v="1"/>
  </r>
  <r>
    <x v="13"/>
    <x v="15"/>
    <s v="Council Bluffs"/>
    <n v="32"/>
  </r>
  <r>
    <x v="13"/>
    <x v="15"/>
    <s v="Davenport"/>
    <n v="87"/>
  </r>
  <r>
    <x v="13"/>
    <x v="15"/>
    <s v="Des Moines"/>
    <n v="72.650000000000006"/>
  </r>
  <r>
    <x v="13"/>
    <x v="15"/>
    <s v="Des Moines"/>
    <n v="80"/>
  </r>
  <r>
    <x v="13"/>
    <x v="15"/>
    <s v="Dubuque"/>
    <n v="17.28"/>
  </r>
  <r>
    <x v="13"/>
    <x v="15"/>
    <s v="Fort Dodge"/>
    <n v="175"/>
  </r>
  <r>
    <x v="13"/>
    <x v="15"/>
    <s v="Fort Madison"/>
    <n v="4"/>
  </r>
  <r>
    <x v="13"/>
    <x v="15"/>
    <s v="Keokuk"/>
    <n v="8"/>
  </r>
  <r>
    <x v="13"/>
    <x v="15"/>
    <s v="Marshalltown"/>
    <n v="3.3"/>
  </r>
  <r>
    <x v="13"/>
    <x v="15"/>
    <s v="Mason City"/>
    <n v="16.8"/>
  </r>
  <r>
    <x v="13"/>
    <x v="15"/>
    <s v="Muscatine"/>
    <n v="12"/>
  </r>
  <r>
    <x v="13"/>
    <x v="15"/>
    <s v="Oskaloosa"/>
    <n v="7"/>
  </r>
  <r>
    <x v="13"/>
    <x v="15"/>
    <s v="Oskaloosa"/>
    <n v="3.5"/>
  </r>
  <r>
    <x v="13"/>
    <x v="15"/>
    <s v="Ottumwa"/>
    <n v="14"/>
  </r>
  <r>
    <x v="13"/>
    <x v="15"/>
    <s v="Sioux City"/>
    <n v="45"/>
  </r>
  <r>
    <x v="13"/>
    <x v="15"/>
    <s v="Sioux City"/>
    <n v="7"/>
  </r>
  <r>
    <x v="13"/>
    <x v="15"/>
    <s v="Toledo"/>
    <n v="3"/>
  </r>
  <r>
    <x v="13"/>
    <x v="15"/>
    <s v="Waterloo"/>
    <n v="89"/>
  </r>
  <r>
    <x v="13"/>
    <x v="16"/>
    <s v="Arkansas City"/>
    <n v="20"/>
  </r>
  <r>
    <x v="13"/>
    <x v="16"/>
    <s v="Atchison"/>
    <n v="12"/>
  </r>
  <r>
    <x v="13"/>
    <x v="16"/>
    <s v="Fort Scott"/>
    <n v="7"/>
  </r>
  <r>
    <x v="13"/>
    <x v="16"/>
    <s v="Hutchinson"/>
    <n v="9"/>
  </r>
  <r>
    <x v="13"/>
    <x v="16"/>
    <s v="Independence"/>
    <n v="39"/>
  </r>
  <r>
    <x v="13"/>
    <x v="16"/>
    <s v="Iola"/>
    <n v="10.5"/>
  </r>
  <r>
    <x v="13"/>
    <x v="16"/>
    <s v="Junction City"/>
    <n v="5.75"/>
  </r>
  <r>
    <x v="13"/>
    <x v="16"/>
    <s v="Kansas City"/>
    <n v="50"/>
  </r>
  <r>
    <x v="13"/>
    <x v="16"/>
    <s v="Lawrence"/>
    <n v="9"/>
  </r>
  <r>
    <x v="13"/>
    <x v="16"/>
    <s v="Pittsburg"/>
    <n v="27"/>
  </r>
  <r>
    <x v="13"/>
    <x v="16"/>
    <s v="Salina"/>
    <n v="3"/>
  </r>
  <r>
    <x v="13"/>
    <x v="16"/>
    <s v="Strong City"/>
    <n v="2"/>
  </r>
  <r>
    <x v="13"/>
    <x v="16"/>
    <s v="Topeka"/>
    <n v="37.200000000000003"/>
  </r>
  <r>
    <x v="13"/>
    <x v="16"/>
    <s v="Wichita"/>
    <n v="29"/>
  </r>
  <r>
    <x v="13"/>
    <x v="17"/>
    <s v="Bowling Green"/>
    <n v="7.5"/>
  </r>
  <r>
    <x v="13"/>
    <x v="17"/>
    <s v="Covington"/>
    <n v="61"/>
  </r>
  <r>
    <x v="13"/>
    <x v="17"/>
    <s v="Henderson"/>
    <n v="6"/>
  </r>
  <r>
    <x v="13"/>
    <x v="17"/>
    <s v="Lexington"/>
    <n v="86.5"/>
  </r>
  <r>
    <x v="13"/>
    <x v="17"/>
    <s v="Louisville"/>
    <n v="150"/>
  </r>
  <r>
    <x v="13"/>
    <x v="17"/>
    <s v="Louisville"/>
    <n v="27"/>
  </r>
  <r>
    <x v="13"/>
    <x v="17"/>
    <s v="Owensboro"/>
    <n v="15"/>
  </r>
  <r>
    <x v="13"/>
    <x v="17"/>
    <s v="Louisville"/>
    <n v="42"/>
  </r>
  <r>
    <x v="13"/>
    <x v="17"/>
    <s v="Maysville"/>
    <n v="4.2"/>
  </r>
  <r>
    <x v="13"/>
    <x v="17"/>
    <s v="Paducah"/>
    <n v="17.7"/>
  </r>
  <r>
    <x v="13"/>
    <x v="17"/>
    <s v="Somerset"/>
    <n v="3"/>
  </r>
  <r>
    <x v="13"/>
    <x v="18"/>
    <s v="Alexandria"/>
    <n v="8"/>
  </r>
  <r>
    <x v="13"/>
    <x v="18"/>
    <s v="Baton Rouge"/>
    <n v="3.9"/>
  </r>
  <r>
    <x v="13"/>
    <x v="18"/>
    <s v="Lake Charles"/>
    <n v="10"/>
  </r>
  <r>
    <x v="13"/>
    <x v="18"/>
    <s v="Monroe"/>
    <n v="10"/>
  </r>
  <r>
    <x v="13"/>
    <x v="18"/>
    <s v="New Orleans"/>
    <n v="198"/>
  </r>
  <r>
    <x v="13"/>
    <x v="18"/>
    <s v="New Orleans"/>
    <n v="6"/>
  </r>
  <r>
    <x v="13"/>
    <x v="18"/>
    <s v="Shreveport"/>
    <n v="16"/>
  </r>
  <r>
    <x v="13"/>
    <x v="18"/>
    <s v="Shreveport"/>
    <n v="1.6"/>
  </r>
  <r>
    <x v="13"/>
    <x v="21"/>
    <s v="Bangor"/>
    <n v="62.82"/>
  </r>
  <r>
    <x v="13"/>
    <x v="21"/>
    <s v="Biddeford"/>
    <n v="8.14"/>
  </r>
  <r>
    <x v="13"/>
    <x v="21"/>
    <s v="Brunswick"/>
    <n v="16.399999999999999"/>
  </r>
  <r>
    <x v="13"/>
    <x v="21"/>
    <s v="Calais"/>
    <n v="7"/>
  </r>
  <r>
    <x v="13"/>
    <x v="21"/>
    <s v="Fairfield"/>
    <n v="4.8"/>
  </r>
  <r>
    <x v="13"/>
    <x v="21"/>
    <s v="Fairfield"/>
    <n v="3.3"/>
  </r>
  <r>
    <x v="13"/>
    <x v="21"/>
    <s v="Fryeburg"/>
    <n v="3"/>
  </r>
  <r>
    <x v="13"/>
    <x v="21"/>
    <s v="Lewiston"/>
    <n v="134"/>
  </r>
  <r>
    <x v="13"/>
    <x v="21"/>
    <s v="Norway"/>
    <n v="2.14"/>
  </r>
  <r>
    <x v="13"/>
    <x v="21"/>
    <s v="Portland"/>
    <n v="78.5"/>
  </r>
  <r>
    <x v="13"/>
    <x v="21"/>
    <s v="Presque Isle"/>
    <n v="14"/>
  </r>
  <r>
    <x v="13"/>
    <x v="21"/>
    <s v="Rockland"/>
    <n v="23.8"/>
  </r>
  <r>
    <x v="13"/>
    <x v="21"/>
    <s v="Rockland"/>
    <n v="5"/>
  </r>
  <r>
    <x v="13"/>
    <x v="21"/>
    <s v="Sanford"/>
    <n v="95.16"/>
  </r>
  <r>
    <x v="13"/>
    <x v="21"/>
    <s v="Skowhegan"/>
    <n v="12.68"/>
  </r>
  <r>
    <x v="13"/>
    <x v="21"/>
    <s v="Turner"/>
    <n v="12.5"/>
  </r>
  <r>
    <x v="13"/>
    <x v="21"/>
    <s v="Waterville"/>
    <n v="5"/>
  </r>
  <r>
    <x v="13"/>
    <x v="21"/>
    <s v="Waterville"/>
    <n v="5.75"/>
  </r>
  <r>
    <x v="13"/>
    <x v="20"/>
    <s v="Baltimore"/>
    <n v="400.76400000000001"/>
  </r>
  <r>
    <x v="13"/>
    <x v="20"/>
    <s v="Baltimore"/>
    <n v="22"/>
  </r>
  <r>
    <x v="13"/>
    <x v="20"/>
    <s v="Baltimore"/>
    <n v="2.964"/>
  </r>
  <r>
    <x v="13"/>
    <x v="20"/>
    <s v="Baltimore"/>
    <n v="1.5"/>
  </r>
  <r>
    <x v="13"/>
    <x v="20"/>
    <s v="Bel Air"/>
    <n v="3.25"/>
  </r>
  <r>
    <x v="13"/>
    <x v="20"/>
    <s v="Cumberland"/>
    <n v="6.5"/>
  </r>
  <r>
    <x v="13"/>
    <x v="20"/>
    <s v="Cumberland"/>
    <n v="25"/>
  </r>
  <r>
    <x v="13"/>
    <x v="20"/>
    <s v="Frederick"/>
    <n v="38"/>
  </r>
  <r>
    <x v="13"/>
    <x v="20"/>
    <s v="Frederick"/>
    <n v="5.5"/>
  </r>
  <r>
    <x v="13"/>
    <x v="20"/>
    <s v="Hagerstown"/>
    <n v="41"/>
  </r>
  <r>
    <x v="13"/>
    <x v="20"/>
    <s v="Kensington"/>
    <n v="2.93"/>
  </r>
  <r>
    <x v="13"/>
    <x v="19"/>
    <s v="Amesbury"/>
    <n v="8.75"/>
  </r>
  <r>
    <x v="13"/>
    <x v="19"/>
    <s v="Athol"/>
    <n v="7.32"/>
  </r>
  <r>
    <x v="13"/>
    <x v="19"/>
    <s v="Boston"/>
    <n v="447.90600000000001"/>
  </r>
  <r>
    <x v="13"/>
    <x v="19"/>
    <s v="Boston"/>
    <n v="933.83"/>
  </r>
  <r>
    <x v="13"/>
    <x v="19"/>
    <s v="Boston"/>
    <n v="544.66999999999996"/>
  </r>
  <r>
    <x v="13"/>
    <x v="19"/>
    <s v="Boston"/>
    <n v="387.99"/>
  </r>
  <r>
    <x v="13"/>
    <x v="19"/>
    <s v="Boston"/>
    <n v="32.35"/>
  </r>
  <r>
    <x v="13"/>
    <x v="19"/>
    <s v="Boston"/>
    <n v="82"/>
  </r>
  <r>
    <x v="13"/>
    <x v="19"/>
    <s v="Brockton"/>
    <n v="24.21"/>
  </r>
  <r>
    <x v="13"/>
    <x v="19"/>
    <s v="Brookfield"/>
    <n v="20.100000000000001"/>
  </r>
  <r>
    <x v="13"/>
    <x v="19"/>
    <s v="Canton"/>
    <n v="19.5"/>
  </r>
  <r>
    <x v="13"/>
    <x v="19"/>
    <s v="Conway"/>
    <n v="6.43"/>
  </r>
  <r>
    <x v="13"/>
    <x v="19"/>
    <s v="Dedham"/>
    <n v="9.4499999999999993"/>
  </r>
  <r>
    <x v="13"/>
    <x v="19"/>
    <s v="Fitchburg"/>
    <n v="40.700000000000003"/>
  </r>
  <r>
    <x v="13"/>
    <x v="19"/>
    <s v="Gardner"/>
    <n v="16.3"/>
  </r>
  <r>
    <x v="13"/>
    <x v="19"/>
    <s v="Haverhill"/>
    <n v="29.5"/>
  </r>
  <r>
    <x v="13"/>
    <x v="19"/>
    <s v="Haverhill"/>
    <n v="8.4700000000000006"/>
  </r>
  <r>
    <x v="13"/>
    <x v="19"/>
    <s v="Haverhill"/>
    <n v="2.8"/>
  </r>
  <r>
    <x v="13"/>
    <x v="19"/>
    <s v="Holden"/>
    <n v="10"/>
  </r>
  <r>
    <x v="13"/>
    <x v="19"/>
    <s v="Holyoke"/>
    <n v="68.73"/>
  </r>
  <r>
    <x v="13"/>
    <x v="19"/>
    <s v="Holyoke"/>
    <n v="1"/>
  </r>
  <r>
    <x v="13"/>
    <x v="19"/>
    <s v="Lawrence"/>
    <n v="13.2"/>
  </r>
  <r>
    <x v="13"/>
    <x v="19"/>
    <s v="Lowell"/>
    <n v="3.3"/>
  </r>
  <r>
    <x v="13"/>
    <x v="19"/>
    <s v="Lowell"/>
    <n v="18.5"/>
  </r>
  <r>
    <x v="13"/>
    <x v="19"/>
    <s v="Lynn"/>
    <n v="6.23"/>
  </r>
  <r>
    <x v="13"/>
    <x v="19"/>
    <s v="Maynard"/>
    <n v="15"/>
  </r>
  <r>
    <x v="13"/>
    <x v="19"/>
    <s v="Milford"/>
    <n v="28.55"/>
  </r>
  <r>
    <x v="13"/>
    <x v="19"/>
    <s v="Milford"/>
    <n v="50"/>
  </r>
  <r>
    <x v="13"/>
    <x v="19"/>
    <s v="New Bedford"/>
    <n v="37.591000000000001"/>
  </r>
  <r>
    <x v="13"/>
    <x v="19"/>
    <s v="New Bedford"/>
    <n v="25.84"/>
  </r>
  <r>
    <x v="13"/>
    <x v="19"/>
    <s v="New Bedford"/>
    <n v="18.05"/>
  </r>
  <r>
    <x v="13"/>
    <x v="19"/>
    <s v="Newburyport"/>
    <n v="18"/>
  </r>
  <r>
    <x v="13"/>
    <x v="19"/>
    <s v="Newton"/>
    <n v="86.424000000000007"/>
  </r>
  <r>
    <x v="13"/>
    <x v="19"/>
    <s v="Northampton"/>
    <n v="26.57"/>
  </r>
  <r>
    <x v="13"/>
    <x v="19"/>
    <s v="Northampton"/>
    <n v="48"/>
  </r>
  <r>
    <x v="13"/>
    <x v="19"/>
    <s v="North Attleboro"/>
    <n v="24.08"/>
  </r>
  <r>
    <x v="13"/>
    <x v="19"/>
    <s v="Northbridge"/>
    <n v="0.79500000000000004"/>
  </r>
  <r>
    <x v="13"/>
    <x v="19"/>
    <s v="Norton"/>
    <n v="30.98"/>
  </r>
  <r>
    <x v="13"/>
    <x v="19"/>
    <s v="Norwood"/>
    <n v="6.23"/>
  </r>
  <r>
    <x v="13"/>
    <x v="19"/>
    <s v="Norwood"/>
    <n v="21.5"/>
  </r>
  <r>
    <x v="13"/>
    <x v="19"/>
    <s v="Oak Bluffs"/>
    <n v="5.85"/>
  </r>
  <r>
    <x v="13"/>
    <x v="19"/>
    <s v="Oak Bluffs"/>
    <n v="1.125"/>
  </r>
  <r>
    <x v="13"/>
    <x v="19"/>
    <s v="Palmer"/>
    <n v="41.7"/>
  </r>
  <r>
    <x v="13"/>
    <x v="19"/>
    <s v="Pittsfield"/>
    <n v="28.6"/>
  </r>
  <r>
    <x v="13"/>
    <x v="19"/>
    <s v="Pittsfield"/>
    <n v="68.900000000000006"/>
  </r>
  <r>
    <x v="13"/>
    <x v="19"/>
    <s v="Plymouth"/>
    <n v="6.4"/>
  </r>
  <r>
    <x v="13"/>
    <x v="19"/>
    <s v="Randolph"/>
    <n v="6.3"/>
  </r>
  <r>
    <x v="13"/>
    <x v="19"/>
    <s v="Springfield"/>
    <n v="163.56800000000001"/>
  </r>
  <r>
    <x v="13"/>
    <x v="19"/>
    <s v="Swansea Centre"/>
    <n v="12.5"/>
  </r>
  <r>
    <x v="13"/>
    <x v="19"/>
    <s v="Taunton"/>
    <n v="17.899999999999999"/>
  </r>
  <r>
    <x v="13"/>
    <x v="19"/>
    <s v="Taunton"/>
    <n v="11.4"/>
  </r>
  <r>
    <x v="13"/>
    <x v="19"/>
    <s v="Templeton"/>
    <n v="18"/>
  </r>
  <r>
    <x v="13"/>
    <x v="19"/>
    <s v="Ware"/>
    <n v="12.5"/>
  </r>
  <r>
    <x v="13"/>
    <x v="19"/>
    <s v="Webster"/>
    <n v="5.33"/>
  </r>
  <r>
    <x v="13"/>
    <x v="19"/>
    <s v="Westborough"/>
    <n v="13.4"/>
  </r>
  <r>
    <x v="13"/>
    <x v="19"/>
    <s v="Westwood"/>
    <n v="11.25"/>
  </r>
  <r>
    <x v="13"/>
    <x v="19"/>
    <s v="Worcester"/>
    <n v="156.16999999999999"/>
  </r>
  <r>
    <x v="13"/>
    <x v="19"/>
    <s v="Worcester"/>
    <n v="24.5"/>
  </r>
  <r>
    <x v="13"/>
    <x v="19"/>
    <s v="Worcester"/>
    <n v="28.24"/>
  </r>
  <r>
    <x v="13"/>
    <x v="19"/>
    <s v="Worcester"/>
    <n v="15.4"/>
  </r>
  <r>
    <x v="13"/>
    <x v="22"/>
    <s v="Adrian"/>
    <n v="4"/>
  </r>
  <r>
    <x v="13"/>
    <x v="22"/>
    <s v="Benton Harbor"/>
    <n v="40"/>
  </r>
  <r>
    <x v="13"/>
    <x v="22"/>
    <s v="Detroit"/>
    <n v="746.53099999999995"/>
  </r>
  <r>
    <x v="13"/>
    <x v="22"/>
    <s v="Detroit"/>
    <n v="1.44"/>
  </r>
  <r>
    <x v="13"/>
    <x v="22"/>
    <s v="Detroit"/>
    <n v="17"/>
  </r>
  <r>
    <x v="13"/>
    <x v="22"/>
    <s v="Escanaba"/>
    <n v="16.100000000000001"/>
  </r>
  <r>
    <x v="13"/>
    <x v="22"/>
    <s v="Flint"/>
    <n v="38"/>
  </r>
  <r>
    <x v="13"/>
    <x v="22"/>
    <s v="Grand Rapids"/>
    <n v="63.17"/>
  </r>
  <r>
    <x v="13"/>
    <x v="22"/>
    <s v="Grand Rapids"/>
    <n v="49.5"/>
  </r>
  <r>
    <x v="13"/>
    <x v="22"/>
    <s v="Grand Rapids"/>
    <n v="81"/>
  </r>
  <r>
    <x v="13"/>
    <x v="22"/>
    <s v="Houghton"/>
    <n v="32"/>
  </r>
  <r>
    <x v="13"/>
    <x v="22"/>
    <s v="Ironwood"/>
    <n v="7.5"/>
  </r>
  <r>
    <x v="13"/>
    <x v="22"/>
    <s v="Manistee"/>
    <n v="10"/>
  </r>
  <r>
    <x v="13"/>
    <x v="22"/>
    <s v="Jackson"/>
    <n v="225"/>
  </r>
  <r>
    <x v="13"/>
    <x v="22"/>
    <s v="Marquette"/>
    <n v="6"/>
  </r>
  <r>
    <x v="13"/>
    <x v="22"/>
    <s v="Menominee"/>
    <n v="17.899999999999999"/>
  </r>
  <r>
    <x v="13"/>
    <x v="22"/>
    <s v="Muskegon"/>
    <n v="15"/>
  </r>
  <r>
    <x v="13"/>
    <x v="22"/>
    <s v="Negaunee"/>
    <n v="4.5"/>
  </r>
  <r>
    <x v="13"/>
    <x v="22"/>
    <s v="Owosso"/>
    <n v="10"/>
  </r>
  <r>
    <x v="13"/>
    <x v="22"/>
    <s v="Saginaw"/>
    <n v="56"/>
  </r>
  <r>
    <x v="13"/>
    <x v="22"/>
    <s v="Saginaw"/>
    <n v="34"/>
  </r>
  <r>
    <x v="13"/>
    <x v="22"/>
    <s v="Sault Ste. Marie"/>
    <n v="8.1"/>
  </r>
  <r>
    <x v="13"/>
    <x v="23"/>
    <s v="Duluth"/>
    <n v="77.989999999999995"/>
  </r>
  <r>
    <x v="13"/>
    <x v="23"/>
    <s v="Duluth"/>
    <n v="7.5"/>
  </r>
  <r>
    <x v="13"/>
    <x v="23"/>
    <s v="Mankato"/>
    <n v="5"/>
  </r>
  <r>
    <x v="13"/>
    <x v="23"/>
    <s v="Minneapolis and St. Paul"/>
    <n v="377"/>
  </r>
  <r>
    <x v="13"/>
    <x v="23"/>
    <s v="Minneapolis and St. Paul"/>
    <n v="76.86"/>
  </r>
  <r>
    <x v="13"/>
    <x v="23"/>
    <s v="St. Cloud"/>
    <n v="8"/>
  </r>
  <r>
    <x v="13"/>
    <x v="23"/>
    <s v="Winona"/>
    <n v="7.5"/>
  </r>
  <r>
    <x v="13"/>
    <x v="24"/>
    <s v="Columbus"/>
    <n v="6.7"/>
  </r>
  <r>
    <x v="13"/>
    <x v="24"/>
    <s v="Greenville"/>
    <n v="5"/>
  </r>
  <r>
    <x v="13"/>
    <x v="24"/>
    <s v="Hattiesburg"/>
    <n v="7"/>
  </r>
  <r>
    <x v="13"/>
    <x v="24"/>
    <s v="Gulfport"/>
    <n v="25"/>
  </r>
  <r>
    <x v="13"/>
    <x v="24"/>
    <s v="Jackson"/>
    <n v="12"/>
  </r>
  <r>
    <x v="13"/>
    <x v="24"/>
    <s v="Meridian"/>
    <n v="11.5"/>
  </r>
  <r>
    <x v="13"/>
    <x v="24"/>
    <s v="Natchez"/>
    <n v="7"/>
  </r>
  <r>
    <x v="13"/>
    <x v="24"/>
    <s v="Scranton"/>
    <n v="9.6999999999999993"/>
  </r>
  <r>
    <x v="13"/>
    <x v="24"/>
    <s v="Vicksburg"/>
    <n v="4"/>
  </r>
  <r>
    <x v="13"/>
    <x v="24"/>
    <s v="Yazoo City"/>
    <n v="4"/>
  </r>
  <r>
    <x v="13"/>
    <x v="25"/>
    <s v="Cape Girardeau"/>
    <n v="8.5"/>
  </r>
  <r>
    <x v="13"/>
    <x v="25"/>
    <s v="Carrollton"/>
    <n v="1.5"/>
  </r>
  <r>
    <x v="13"/>
    <x v="25"/>
    <s v="Cassville"/>
    <n v="5"/>
  </r>
  <r>
    <x v="13"/>
    <x v="25"/>
    <s v="Excelsior Springs"/>
    <n v="2.5"/>
  </r>
  <r>
    <x v="13"/>
    <x v="25"/>
    <s v="Farmington"/>
    <n v="14.1"/>
  </r>
  <r>
    <x v="13"/>
    <x v="25"/>
    <s v="Hannibal"/>
    <n v="7"/>
  </r>
  <r>
    <x v="13"/>
    <x v="25"/>
    <s v="Joplin"/>
    <n v="100"/>
  </r>
  <r>
    <x v="13"/>
    <x v="25"/>
    <s v="Kansas City"/>
    <n v="249.71"/>
  </r>
  <r>
    <x v="13"/>
    <x v="25"/>
    <s v="Kansas City"/>
    <n v="70"/>
  </r>
  <r>
    <x v="13"/>
    <x v="25"/>
    <s v="Kansas City"/>
    <n v="8"/>
  </r>
  <r>
    <x v="13"/>
    <x v="25"/>
    <s v="Kansas City"/>
    <n v="15"/>
  </r>
  <r>
    <x v="13"/>
    <x v="25"/>
    <s v="Kansas City"/>
    <n v="1.25"/>
  </r>
  <r>
    <x v="13"/>
    <x v="25"/>
    <s v="Kansas City"/>
    <n v="22"/>
  </r>
  <r>
    <x v="13"/>
    <x v="25"/>
    <s v="Mexico"/>
    <n v="27"/>
  </r>
  <r>
    <x v="13"/>
    <x v="25"/>
    <s v="Nevada"/>
    <n v="5"/>
  </r>
  <r>
    <x v="13"/>
    <x v="25"/>
    <s v="St. Joseph"/>
    <n v="44"/>
  </r>
  <r>
    <x v="13"/>
    <x v="25"/>
    <s v="St. Louis"/>
    <n v="452.87"/>
  </r>
  <r>
    <x v="13"/>
    <x v="25"/>
    <s v="St. Louis"/>
    <n v="8"/>
  </r>
  <r>
    <x v="13"/>
    <x v="25"/>
    <s v="St. Louis"/>
    <n v="10"/>
  </r>
  <r>
    <x v="13"/>
    <x v="25"/>
    <s v="St. Louis"/>
    <n v="65"/>
  </r>
  <r>
    <x v="13"/>
    <x v="25"/>
    <s v="Springfield"/>
    <n v="24"/>
  </r>
  <r>
    <x v="13"/>
    <x v="25"/>
    <s v="Sedalia"/>
    <n v="9"/>
  </r>
  <r>
    <x v="13"/>
    <x v="25"/>
    <s v="Springfield"/>
    <n v="19.5"/>
  </r>
  <r>
    <x v="13"/>
    <x v="25"/>
    <s v="Webb City"/>
    <n v="73"/>
  </r>
  <r>
    <x v="13"/>
    <x v="26"/>
    <s v="Amador"/>
    <n v="10.5"/>
  </r>
  <r>
    <x v="13"/>
    <x v="26"/>
    <s v="Anaconda"/>
    <n v="6"/>
  </r>
  <r>
    <x v="13"/>
    <x v="26"/>
    <s v="Bozeman"/>
    <n v="20"/>
  </r>
  <r>
    <x v="13"/>
    <x v="26"/>
    <s v="Butte"/>
    <n v="32.5"/>
  </r>
  <r>
    <x v="13"/>
    <x v="26"/>
    <s v="Great Falls"/>
    <n v="12"/>
  </r>
  <r>
    <x v="13"/>
    <x v="26"/>
    <s v="Helena"/>
    <n v="18.8"/>
  </r>
  <r>
    <x v="13"/>
    <x v="32"/>
    <s v="Fremont"/>
    <n v="6.5"/>
  </r>
  <r>
    <x v="13"/>
    <x v="32"/>
    <s v="Lincoln"/>
    <n v="54.59"/>
  </r>
  <r>
    <x v="13"/>
    <x v="32"/>
    <s v="Lincoln"/>
    <n v="2"/>
  </r>
  <r>
    <x v="13"/>
    <x v="32"/>
    <s v="Lincoln"/>
    <n v="6.5"/>
  </r>
  <r>
    <x v="13"/>
    <x v="32"/>
    <s v="Nebraska City"/>
    <n v="4"/>
  </r>
  <r>
    <x v="13"/>
    <x v="32"/>
    <s v="Omaha"/>
    <n v="7.3"/>
  </r>
  <r>
    <x v="13"/>
    <x v="32"/>
    <s v="Omaha"/>
    <n v="11.5"/>
  </r>
  <r>
    <x v="13"/>
    <x v="32"/>
    <s v="Omaha"/>
    <n v="112"/>
  </r>
  <r>
    <x v="13"/>
    <x v="61"/>
    <s v="Reno"/>
    <n v="7"/>
  </r>
  <r>
    <x v="13"/>
    <x v="61"/>
    <s v="Reno"/>
    <n v="3.3"/>
  </r>
  <r>
    <x v="13"/>
    <x v="28"/>
    <s v="Charlestown"/>
    <n v="2"/>
  </r>
  <r>
    <x v="13"/>
    <x v="28"/>
    <s v="Berlin"/>
    <n v="7.75"/>
  </r>
  <r>
    <x v="13"/>
    <x v="28"/>
    <s v="Chester"/>
    <n v="7.75"/>
  </r>
  <r>
    <x v="13"/>
    <x v="28"/>
    <s v="Claremont"/>
    <n v="8.4"/>
  </r>
  <r>
    <x v="13"/>
    <x v="28"/>
    <s v="Concord"/>
    <n v="29.94"/>
  </r>
  <r>
    <x v="13"/>
    <x v="28"/>
    <s v="Concord"/>
    <n v="19.239999999999998"/>
  </r>
  <r>
    <x v="13"/>
    <x v="28"/>
    <s v="Dover"/>
    <n v="21"/>
  </r>
  <r>
    <x v="13"/>
    <x v="28"/>
    <s v="Exeter"/>
    <n v="21.6"/>
  </r>
  <r>
    <x v="13"/>
    <x v="28"/>
    <s v="Goffstown"/>
    <n v="2.75"/>
  </r>
  <r>
    <x v="13"/>
    <x v="28"/>
    <s v="Hudson"/>
    <n v="39.6"/>
  </r>
  <r>
    <x v="13"/>
    <x v="28"/>
    <s v="Keene"/>
    <n v="8.58"/>
  </r>
  <r>
    <x v="13"/>
    <x v="28"/>
    <s v="Laconia"/>
    <n v="8.8699999999999992"/>
  </r>
  <r>
    <x v="13"/>
    <x v="28"/>
    <s v="Manchester"/>
    <n v="66.400000000000006"/>
  </r>
  <r>
    <x v="13"/>
    <x v="28"/>
    <s v="Manchester"/>
    <n v="43.8"/>
  </r>
  <r>
    <x v="13"/>
    <x v="28"/>
    <s v="Manchester"/>
    <n v="14.4"/>
  </r>
  <r>
    <x v="13"/>
    <x v="28"/>
    <s v="Manchester"/>
    <n v="8.4"/>
  </r>
  <r>
    <x v="13"/>
    <x v="28"/>
    <s v="Nashua"/>
    <n v="15.52"/>
  </r>
  <r>
    <x v="13"/>
    <x v="28"/>
    <s v="Plaistow"/>
    <n v="8.4700000000000006"/>
  </r>
  <r>
    <x v="13"/>
    <x v="28"/>
    <s v="Portsmouth"/>
    <n v="14.4"/>
  </r>
  <r>
    <x v="13"/>
    <x v="28"/>
    <s v="Seabrook"/>
    <n v="6.8"/>
  </r>
  <r>
    <x v="13"/>
    <x v="29"/>
    <s v="Anglesea"/>
    <n v="5.5"/>
  </r>
  <r>
    <x v="13"/>
    <x v="29"/>
    <s v="Asbury Park"/>
    <n v="32.54"/>
  </r>
  <r>
    <x v="13"/>
    <x v="29"/>
    <s v="Asbury Park"/>
    <n v="5.73"/>
  </r>
  <r>
    <x v="13"/>
    <x v="29"/>
    <s v="Asbury Park"/>
    <n v="3.2"/>
  </r>
  <r>
    <x v="13"/>
    <x v="29"/>
    <s v="Atlantic City"/>
    <n v="27.8"/>
  </r>
  <r>
    <x v="13"/>
    <x v="29"/>
    <s v="Atlantic City"/>
    <n v="2.83"/>
  </r>
  <r>
    <x v="13"/>
    <x v="29"/>
    <s v="Atlantic City"/>
    <n v="75"/>
  </r>
  <r>
    <x v="13"/>
    <x v="29"/>
    <s v="Atlantic City"/>
    <n v="16.02"/>
  </r>
  <r>
    <x v="13"/>
    <x v="29"/>
    <s v="Bridgeton"/>
    <n v="39.54"/>
  </r>
  <r>
    <x v="13"/>
    <x v="29"/>
    <s v="Bridgeton"/>
    <n v="5"/>
  </r>
  <r>
    <x v="13"/>
    <x v="29"/>
    <s v="Cape May"/>
    <n v="6.29"/>
  </r>
  <r>
    <x v="13"/>
    <x v="29"/>
    <s v="Cape May"/>
    <n v="1.43"/>
  </r>
  <r>
    <x v="13"/>
    <x v="29"/>
    <s v="Hackensack"/>
    <n v="31.33"/>
  </r>
  <r>
    <x v="13"/>
    <x v="29"/>
    <s v="Hoboken"/>
    <n v="4"/>
  </r>
  <r>
    <x v="13"/>
    <x v="29"/>
    <s v="Key port"/>
    <n v="30"/>
  </r>
  <r>
    <x v="13"/>
    <x v="29"/>
    <s v="Long Branch"/>
    <n v="4.96"/>
  </r>
  <r>
    <x v="13"/>
    <x v="29"/>
    <s v="Millville"/>
    <n v="12.54"/>
  </r>
  <r>
    <x v="13"/>
    <x v="29"/>
    <s v="Morristown"/>
    <n v="35"/>
  </r>
  <r>
    <x v="13"/>
    <x v="29"/>
    <s v="Mount Holly"/>
    <n v="14.8"/>
  </r>
  <r>
    <x v="13"/>
    <x v="29"/>
    <s v="Newark"/>
    <n v="694.88599999999997"/>
  </r>
  <r>
    <x v="13"/>
    <x v="29"/>
    <s v="Newark"/>
    <n v="190"/>
  </r>
  <r>
    <x v="13"/>
    <x v="29"/>
    <s v="Newark"/>
    <n v="12"/>
  </r>
  <r>
    <x v="13"/>
    <x v="29"/>
    <s v="Newark"/>
    <n v="15.1"/>
  </r>
  <r>
    <x v="13"/>
    <x v="29"/>
    <s v="Newark"/>
    <n v="50.37"/>
  </r>
  <r>
    <x v="13"/>
    <x v="29"/>
    <s v="Newark"/>
    <n v="24.78"/>
  </r>
  <r>
    <x v="13"/>
    <x v="29"/>
    <s v="Ocean City"/>
    <n v="7.5"/>
  </r>
  <r>
    <x v="13"/>
    <x v="29"/>
    <s v="Orange"/>
    <n v="1.5"/>
  </r>
  <r>
    <x v="13"/>
    <x v="29"/>
    <s v="Paterson"/>
    <n v="18"/>
  </r>
  <r>
    <x v="13"/>
    <x v="29"/>
    <s v="Phillipsburg"/>
    <n v="7"/>
  </r>
  <r>
    <x v="13"/>
    <x v="29"/>
    <s v="Point Pleasant"/>
    <n v="3.5"/>
  </r>
  <r>
    <x v="13"/>
    <x v="29"/>
    <s v="Red Bank"/>
    <n v="17.7"/>
  </r>
  <r>
    <x v="13"/>
    <x v="29"/>
    <s v="Rutherford"/>
    <n v="13.7"/>
  </r>
  <r>
    <x v="13"/>
    <x v="29"/>
    <s v="Sea Isle City"/>
    <n v="8"/>
  </r>
  <r>
    <x v="13"/>
    <x v="29"/>
    <s v="Trenton"/>
    <n v="9"/>
  </r>
  <r>
    <x v="13"/>
    <x v="29"/>
    <s v="Trenton"/>
    <n v="38"/>
  </r>
  <r>
    <x v="13"/>
    <x v="29"/>
    <s v="Trenton"/>
    <n v="42"/>
  </r>
  <r>
    <x v="13"/>
    <x v="29"/>
    <s v="Trenton"/>
    <n v="15"/>
  </r>
  <r>
    <x v="13"/>
    <x v="29"/>
    <s v="Trenton"/>
    <n v="38"/>
  </r>
  <r>
    <x v="13"/>
    <x v="29"/>
    <s v="Trenton"/>
    <n v="23.89"/>
  </r>
  <r>
    <x v="13"/>
    <x v="29"/>
    <s v="Trenton"/>
    <n v="31.17"/>
  </r>
  <r>
    <x v="13"/>
    <x v="29"/>
    <s v="Trenton"/>
    <n v="4"/>
  </r>
  <r>
    <x v="13"/>
    <x v="29"/>
    <s v="Washington"/>
    <n v="17"/>
  </r>
  <r>
    <x v="13"/>
    <x v="55"/>
    <s v="Albuquerque"/>
    <n v="5.5"/>
  </r>
  <r>
    <x v="13"/>
    <x v="55"/>
    <s v="Las Vegas"/>
    <n v="5"/>
  </r>
  <r>
    <x v="13"/>
    <x v="31"/>
    <s v="Albany"/>
    <n v="75"/>
  </r>
  <r>
    <x v="13"/>
    <x v="31"/>
    <s v="Albany"/>
    <n v="2.58"/>
  </r>
  <r>
    <x v="13"/>
    <x v="31"/>
    <s v="Auburn"/>
    <n v="56.8"/>
  </r>
  <r>
    <x v="13"/>
    <x v="31"/>
    <s v="Auburn"/>
    <n v="10.38"/>
  </r>
  <r>
    <x v="13"/>
    <x v="31"/>
    <s v="Auburn"/>
    <n v="7.5"/>
  </r>
  <r>
    <x v="13"/>
    <x v="31"/>
    <s v="Ballston Spa"/>
    <n v="40"/>
  </r>
  <r>
    <x v="13"/>
    <x v="31"/>
    <s v="Babylon"/>
    <n v="15"/>
  </r>
  <r>
    <x v="13"/>
    <x v="31"/>
    <s v="Batavia"/>
    <n v="65"/>
  </r>
  <r>
    <x v="13"/>
    <x v="31"/>
    <s v="Binghamton"/>
    <n v="46.98"/>
  </r>
  <r>
    <x v="13"/>
    <x v="31"/>
    <s v="Buffalo"/>
    <n v="346.7"/>
  </r>
  <r>
    <x v="13"/>
    <x v="31"/>
    <s v="Buffalo"/>
    <n v="103.65"/>
  </r>
  <r>
    <x v="13"/>
    <x v="31"/>
    <s v="Buffalo"/>
    <n v="24.5"/>
  </r>
  <r>
    <x v="13"/>
    <x v="31"/>
    <s v="Buffalo"/>
    <n v="6.69"/>
  </r>
  <r>
    <x v="13"/>
    <x v="31"/>
    <s v="Buffalo"/>
    <n v="113.9"/>
  </r>
  <r>
    <x v="13"/>
    <x v="31"/>
    <s v="Catskill"/>
    <n v="5.5"/>
  </r>
  <r>
    <x v="13"/>
    <x v="31"/>
    <s v="Cohoes"/>
    <n v="6.73"/>
  </r>
  <r>
    <x v="13"/>
    <x v="31"/>
    <s v="Corning"/>
    <n v="5.9"/>
  </r>
  <r>
    <x v="13"/>
    <x v="31"/>
    <s v="Cortland"/>
    <n v="17"/>
  </r>
  <r>
    <x v="13"/>
    <x v="31"/>
    <s v="Elmira"/>
    <n v="14.2"/>
  </r>
  <r>
    <x v="13"/>
    <x v="31"/>
    <s v="Elmira"/>
    <n v="8.0679999999999996"/>
  </r>
  <r>
    <x v="13"/>
    <x v="31"/>
    <s v="Elmira"/>
    <n v="16.41"/>
  </r>
  <r>
    <x v="13"/>
    <x v="31"/>
    <s v="Hudson"/>
    <n v="4.37"/>
  </r>
  <r>
    <x v="13"/>
    <x v="31"/>
    <s v="Hudson"/>
    <n v="2.86"/>
  </r>
  <r>
    <x v="13"/>
    <x v="31"/>
    <s v="Geneva"/>
    <n v="17.75"/>
  </r>
  <r>
    <x v="13"/>
    <x v="31"/>
    <s v="Glen Cove"/>
    <n v="3.45"/>
  </r>
  <r>
    <x v="13"/>
    <x v="31"/>
    <s v="Glens Falls"/>
    <n v="125.46"/>
  </r>
  <r>
    <x v="13"/>
    <x v="31"/>
    <s v="Gloversville"/>
    <n v="117"/>
  </r>
  <r>
    <x v="13"/>
    <x v="31"/>
    <s v="Honeoye Falls"/>
    <n v="5.26"/>
  </r>
  <r>
    <x v="13"/>
    <x v="31"/>
    <s v="Hoosick Falls"/>
    <n v="4.62"/>
  </r>
  <r>
    <x v="13"/>
    <x v="31"/>
    <s v="Hoosick Falls"/>
    <n v="28.87"/>
  </r>
  <r>
    <x v="13"/>
    <x v="31"/>
    <s v="Hornell"/>
    <n v="9.3000000000000007"/>
  </r>
  <r>
    <x v="13"/>
    <x v="31"/>
    <s v="Hudson"/>
    <n v="45.54"/>
  </r>
  <r>
    <x v="13"/>
    <x v="31"/>
    <s v="Huntington"/>
    <n v="18.7"/>
  </r>
  <r>
    <x v="13"/>
    <x v="31"/>
    <s v="Ithaca"/>
    <n v="10.5"/>
  </r>
  <r>
    <x v="13"/>
    <x v="31"/>
    <s v="Jamaica"/>
    <n v="26.74"/>
  </r>
  <r>
    <x v="13"/>
    <x v="31"/>
    <s v="Jamestown"/>
    <n v="24.64"/>
  </r>
  <r>
    <x v="13"/>
    <x v="31"/>
    <s v="Jamestown"/>
    <n v="33.4"/>
  </r>
  <r>
    <x v="13"/>
    <x v="31"/>
    <s v="Jamestown"/>
    <n v="22"/>
  </r>
  <r>
    <x v="13"/>
    <x v="31"/>
    <s v="Keesville"/>
    <n v="5.64"/>
  </r>
  <r>
    <x v="13"/>
    <x v="31"/>
    <s v="Kingston"/>
    <n v="9.1"/>
  </r>
  <r>
    <x v="13"/>
    <x v="31"/>
    <s v="Lewiston"/>
    <n v="8.6999999999999993"/>
  </r>
  <r>
    <x v="13"/>
    <x v="31"/>
    <s v="Liberty"/>
    <n v="16.5"/>
  </r>
  <r>
    <x v="13"/>
    <x v="31"/>
    <s v="Long Beach"/>
    <n v="1.5"/>
  </r>
  <r>
    <x v="13"/>
    <x v="31"/>
    <s v="Long Island City"/>
    <n v="74.47"/>
  </r>
  <r>
    <x v="13"/>
    <x v="31"/>
    <s v="Long Island City"/>
    <n v="40.700000000000003"/>
  </r>
  <r>
    <x v="13"/>
    <x v="31"/>
    <s v="Long Island City"/>
    <n v="576.16"/>
  </r>
  <r>
    <x v="13"/>
    <x v="31"/>
    <s v="Malone"/>
    <n v="20"/>
  </r>
  <r>
    <x v="13"/>
    <x v="31"/>
    <s v="Marcellus"/>
    <n v="11"/>
  </r>
  <r>
    <x v="13"/>
    <x v="31"/>
    <s v="Medina"/>
    <n v="52"/>
  </r>
  <r>
    <x v="13"/>
    <x v="31"/>
    <s v="Middletown"/>
    <n v="12.84"/>
  </r>
  <r>
    <x v="13"/>
    <x v="31"/>
    <s v="Mineola"/>
    <n v="16.5"/>
  </r>
  <r>
    <x v="13"/>
    <x v="31"/>
    <s v="Monticello"/>
    <n v="18.8"/>
  </r>
  <r>
    <x v="13"/>
    <x v="31"/>
    <s v="Newark"/>
    <n v="9.15"/>
  </r>
  <r>
    <x v="13"/>
    <x v="31"/>
    <s v="Newburgh"/>
    <n v="18.95"/>
  </r>
  <r>
    <x v="13"/>
    <x v="31"/>
    <s v="New Paltz"/>
    <n v="9.27"/>
  </r>
  <r>
    <x v="13"/>
    <x v="31"/>
    <s v="New York"/>
    <n v="52.478000000000002"/>
  </r>
  <r>
    <x v="13"/>
    <x v="31"/>
    <s v="New York"/>
    <n v="8.7899999999999991"/>
  </r>
  <r>
    <x v="13"/>
    <x v="31"/>
    <s v="New York"/>
    <n v="20"/>
  </r>
  <r>
    <x v="13"/>
    <x v="31"/>
    <s v="New York"/>
    <n v="2.93"/>
  </r>
  <r>
    <x v="13"/>
    <x v="31"/>
    <s v="New York"/>
    <n v="5.0439999999999996"/>
  </r>
  <r>
    <x v="13"/>
    <x v="31"/>
    <s v="New York"/>
    <n v="20"/>
  </r>
  <r>
    <x v="13"/>
    <x v="31"/>
    <s v="New York"/>
    <n v="6.78"/>
  </r>
  <r>
    <x v="13"/>
    <x v="31"/>
    <s v="New York"/>
    <n v="5.0289999999999999"/>
  </r>
  <r>
    <x v="13"/>
    <x v="31"/>
    <s v="New York"/>
    <n v="19.52"/>
  </r>
  <r>
    <x v="13"/>
    <x v="31"/>
    <s v="New York"/>
    <n v="16"/>
  </r>
  <r>
    <x v="13"/>
    <x v="31"/>
    <s v="New York"/>
    <n v="11"/>
  </r>
  <r>
    <x v="13"/>
    <x v="31"/>
    <s v="New York"/>
    <n v="0.95199999999999996"/>
  </r>
  <r>
    <x v="13"/>
    <x v="31"/>
    <s v="New York"/>
    <n v="3.04"/>
  </r>
  <r>
    <x v="13"/>
    <x v="31"/>
    <s v="New York"/>
    <n v="1.05"/>
  </r>
  <r>
    <x v="13"/>
    <x v="31"/>
    <s v="New York"/>
    <n v="20.86"/>
  </r>
  <r>
    <x v="13"/>
    <x v="31"/>
    <s v="New York"/>
    <n v="30.02"/>
  </r>
  <r>
    <x v="13"/>
    <x v="31"/>
    <s v="New York"/>
    <n v="6.7"/>
  </r>
  <r>
    <x v="13"/>
    <x v="31"/>
    <s v="New York"/>
    <n v="40.32"/>
  </r>
  <r>
    <x v="13"/>
    <x v="31"/>
    <s v="New York"/>
    <n v="6.7"/>
  </r>
  <r>
    <x v="13"/>
    <x v="31"/>
    <s v="New York"/>
    <n v="11.23"/>
  </r>
  <r>
    <x v="13"/>
    <x v="31"/>
    <s v="New York"/>
    <n v="23.52"/>
  </r>
  <r>
    <x v="13"/>
    <x v="31"/>
    <s v="New York"/>
    <n v="85.6"/>
  </r>
  <r>
    <x v="13"/>
    <x v="31"/>
    <s v="New York"/>
    <n v="14"/>
  </r>
  <r>
    <x v="13"/>
    <x v="31"/>
    <s v="New York"/>
    <n v="7.87"/>
  </r>
  <r>
    <x v="13"/>
    <x v="31"/>
    <s v="New York"/>
    <n v="38"/>
  </r>
  <r>
    <x v="13"/>
    <x v="31"/>
    <s v="New York"/>
    <n v="118.05"/>
  </r>
  <r>
    <x v="13"/>
    <x v="31"/>
    <s v="New York"/>
    <n v="30"/>
  </r>
  <r>
    <x v="13"/>
    <x v="31"/>
    <s v="New York"/>
    <n v="6.8"/>
  </r>
  <r>
    <x v="13"/>
    <x v="31"/>
    <s v="New York"/>
    <n v="104"/>
  </r>
  <r>
    <x v="13"/>
    <x v="31"/>
    <s v="New York"/>
    <n v="332.27199999999999"/>
  </r>
  <r>
    <x v="13"/>
    <x v="31"/>
    <s v="New York"/>
    <n v="211.53800000000001"/>
  </r>
  <r>
    <x v="13"/>
    <x v="31"/>
    <s v="New York"/>
    <n v="27.36"/>
  </r>
  <r>
    <x v="13"/>
    <x v="31"/>
    <s v="New York"/>
    <n v="138.69"/>
  </r>
  <r>
    <x v="13"/>
    <x v="31"/>
    <s v="New York"/>
    <n v="96.8"/>
  </r>
  <r>
    <x v="13"/>
    <x v="31"/>
    <s v="New York"/>
    <n v="15.79"/>
  </r>
  <r>
    <x v="13"/>
    <x v="31"/>
    <s v="New York"/>
    <n v="7"/>
  </r>
  <r>
    <x v="13"/>
    <x v="31"/>
    <s v="New York"/>
    <n v="6.79"/>
  </r>
  <r>
    <x v="13"/>
    <x v="31"/>
    <s v="New York"/>
    <n v="5.6689999999999996"/>
  </r>
  <r>
    <x v="13"/>
    <x v="31"/>
    <s v="New York"/>
    <n v="48.75"/>
  </r>
  <r>
    <x v="13"/>
    <x v="31"/>
    <s v="New York"/>
    <n v="2.5"/>
  </r>
  <r>
    <x v="13"/>
    <x v="31"/>
    <s v="New York"/>
    <n v="4.07"/>
  </r>
  <r>
    <x v="13"/>
    <x v="31"/>
    <s v="New York"/>
    <n v="0.54600000000000004"/>
  </r>
  <r>
    <x v="13"/>
    <x v="31"/>
    <s v="New York"/>
    <n v="1.4"/>
  </r>
  <r>
    <x v="13"/>
    <x v="31"/>
    <s v="New York"/>
    <n v="2"/>
  </r>
  <r>
    <x v="13"/>
    <x v="31"/>
    <s v="New York"/>
    <n v="31.02"/>
  </r>
  <r>
    <x v="13"/>
    <x v="31"/>
    <s v="New York"/>
    <n v="27.78"/>
  </r>
  <r>
    <x v="13"/>
    <x v="31"/>
    <s v="New York"/>
    <n v="4"/>
  </r>
  <r>
    <x v="13"/>
    <x v="31"/>
    <s v="Niagara Falls"/>
    <n v="14.7"/>
  </r>
  <r>
    <x v="13"/>
    <x v="31"/>
    <s v="Niagara Falls"/>
    <n v="3.87"/>
  </r>
  <r>
    <x v="13"/>
    <x v="31"/>
    <s v="Northport"/>
    <n v="2.74"/>
  </r>
  <r>
    <x v="13"/>
    <x v="31"/>
    <s v="Northport"/>
    <n v="10.5"/>
  </r>
  <r>
    <x v="13"/>
    <x v="31"/>
    <s v="Ogdensburg"/>
    <n v="93.3"/>
  </r>
  <r>
    <x v="13"/>
    <x v="31"/>
    <s v="Oneida"/>
    <n v="5.3"/>
  </r>
  <r>
    <x v="13"/>
    <x v="31"/>
    <s v="Oneonta"/>
    <n v="7"/>
  </r>
  <r>
    <x v="13"/>
    <x v="31"/>
    <s v="Ossining"/>
    <n v="3"/>
  </r>
  <r>
    <x v="13"/>
    <x v="31"/>
    <s v="Oswego"/>
    <n v="11.5"/>
  </r>
  <r>
    <x v="13"/>
    <x v="31"/>
    <s v="Patchogue"/>
    <n v="10.5"/>
  </r>
  <r>
    <x v="13"/>
    <x v="31"/>
    <s v="Patchogue"/>
    <n v="4"/>
  </r>
  <r>
    <x v="13"/>
    <x v="31"/>
    <s v="Paul Smiths"/>
    <n v="65.45"/>
  </r>
  <r>
    <x v="13"/>
    <x v="31"/>
    <s v="Peekskill"/>
    <n v="10.36"/>
  </r>
  <r>
    <x v="13"/>
    <x v="31"/>
    <s v="Peekskill"/>
    <n v="4"/>
  </r>
  <r>
    <x v="13"/>
    <x v="31"/>
    <s v="Penn Yan"/>
    <n v="9.32"/>
  </r>
  <r>
    <x v="13"/>
    <x v="31"/>
    <s v="Plattsburg"/>
    <n v="7.7"/>
  </r>
  <r>
    <x v="13"/>
    <x v="31"/>
    <s v="Port Chester"/>
    <n v="14"/>
  </r>
  <r>
    <x v="13"/>
    <x v="31"/>
    <s v="Port Jervis"/>
    <n v="4.4000000000000004"/>
  </r>
  <r>
    <x v="13"/>
    <x v="31"/>
    <s v="Poughkeepsie"/>
    <n v="17.239999999999998"/>
  </r>
  <r>
    <x v="13"/>
    <x v="31"/>
    <s v="Rochester"/>
    <n v="209.32"/>
  </r>
  <r>
    <x v="13"/>
    <x v="31"/>
    <s v="Rochester"/>
    <n v="4.67"/>
  </r>
  <r>
    <x v="13"/>
    <x v="31"/>
    <s v="Rochester"/>
    <n v="3"/>
  </r>
  <r>
    <x v="13"/>
    <x v="31"/>
    <s v="Rochester"/>
    <n v="23.4"/>
  </r>
  <r>
    <x v="13"/>
    <x v="31"/>
    <s v="Rochester"/>
    <n v="7.75"/>
  </r>
  <r>
    <x v="13"/>
    <x v="31"/>
    <s v="Rochester"/>
    <n v="164"/>
  </r>
  <r>
    <x v="13"/>
    <x v="31"/>
    <s v="Rochester"/>
    <n v="60.3"/>
  </r>
  <r>
    <x v="13"/>
    <x v="31"/>
    <s v="Rochester"/>
    <n v="40"/>
  </r>
  <r>
    <x v="13"/>
    <x v="31"/>
    <s v="Rockaway"/>
    <n v="6.31"/>
  </r>
  <r>
    <x v="13"/>
    <x v="31"/>
    <s v="Schenectady"/>
    <n v="115.08"/>
  </r>
  <r>
    <x v="13"/>
    <x v="31"/>
    <s v="Sea Cliff"/>
    <n v="1.6"/>
  </r>
  <r>
    <x v="13"/>
    <x v="31"/>
    <s v="Syracuse"/>
    <n v="88.4"/>
  </r>
  <r>
    <x v="13"/>
    <x v="31"/>
    <s v="Syracuse"/>
    <n v="8.5500000000000007"/>
  </r>
  <r>
    <x v="13"/>
    <x v="31"/>
    <s v="Syracuse"/>
    <n v="18.079999999999998"/>
  </r>
  <r>
    <x v="13"/>
    <x v="31"/>
    <s v="Syracuse"/>
    <n v="53.14"/>
  </r>
  <r>
    <x v="13"/>
    <x v="31"/>
    <s v="Syracuse"/>
    <n v="21"/>
  </r>
  <r>
    <x v="13"/>
    <x v="31"/>
    <s v="Troy"/>
    <n v="10"/>
  </r>
  <r>
    <x v="13"/>
    <x v="31"/>
    <s v="Utica"/>
    <n v="127"/>
  </r>
  <r>
    <x v="13"/>
    <x v="31"/>
    <s v="Watertown"/>
    <n v="10.47"/>
  </r>
  <r>
    <x v="13"/>
    <x v="31"/>
    <s v="Watertown"/>
    <n v="7.69"/>
  </r>
  <r>
    <x v="13"/>
    <x v="31"/>
    <s v="Waverly"/>
    <n v="9.2799999999999994"/>
  </r>
  <r>
    <x v="13"/>
    <x v="31"/>
    <s v="Waverly"/>
    <n v="10"/>
  </r>
  <r>
    <x v="13"/>
    <x v="31"/>
    <s v="White Plains"/>
    <n v="24"/>
  </r>
  <r>
    <x v="13"/>
    <x v="31"/>
    <s v="Williamsville"/>
    <n v="11"/>
  </r>
  <r>
    <x v="13"/>
    <x v="31"/>
    <s v="Yonkers"/>
    <n v="25.88"/>
  </r>
  <r>
    <x v="13"/>
    <x v="27"/>
    <s v="Asheville"/>
    <n v="14.16"/>
  </r>
  <r>
    <x v="13"/>
    <x v="27"/>
    <s v="Asheville"/>
    <n v="5.5"/>
  </r>
  <r>
    <x v="13"/>
    <x v="27"/>
    <s v="Charlotte"/>
    <n v="21"/>
  </r>
  <r>
    <x v="13"/>
    <x v="27"/>
    <s v="Durham"/>
    <n v="7"/>
  </r>
  <r>
    <x v="13"/>
    <x v="27"/>
    <s v="Fayetteville"/>
    <n v="4"/>
  </r>
  <r>
    <x v="13"/>
    <x v="27"/>
    <s v="Goldsboro"/>
    <n v="6"/>
  </r>
  <r>
    <x v="13"/>
    <x v="27"/>
    <s v="Greensboro"/>
    <n v="15"/>
  </r>
  <r>
    <x v="13"/>
    <x v="27"/>
    <s v="Raleigh"/>
    <n v="13"/>
  </r>
  <r>
    <x v="13"/>
    <x v="27"/>
    <s v="Salisbury"/>
    <n v="4.5"/>
  </r>
  <r>
    <x v="13"/>
    <x v="27"/>
    <s v="Wilmington"/>
    <n v="24"/>
  </r>
  <r>
    <x v="13"/>
    <x v="27"/>
    <s v="Winston-Salem"/>
    <n v="12"/>
  </r>
  <r>
    <x v="13"/>
    <x v="27"/>
    <s v="Winston-Salem"/>
    <n v="100"/>
  </r>
  <r>
    <x v="13"/>
    <x v="56"/>
    <s v="Bismarck"/>
    <n v="1.5"/>
  </r>
  <r>
    <x v="13"/>
    <x v="56"/>
    <s v="Fargo"/>
    <n v="14"/>
  </r>
  <r>
    <x v="13"/>
    <x v="56"/>
    <s v="Grand Forks"/>
    <n v="2.5"/>
  </r>
  <r>
    <x v="13"/>
    <x v="33"/>
    <s v="Akron"/>
    <n v="214.05"/>
  </r>
  <r>
    <x v="13"/>
    <x v="33"/>
    <s v="Alliance"/>
    <n v="36.4"/>
  </r>
  <r>
    <x v="13"/>
    <x v="33"/>
    <s v="Ashtabula"/>
    <n v="27"/>
  </r>
  <r>
    <x v="13"/>
    <x v="33"/>
    <s v="Ashtabula"/>
    <n v="6"/>
  </r>
  <r>
    <x v="13"/>
    <x v="33"/>
    <s v="Ashtabula"/>
    <n v="21"/>
  </r>
  <r>
    <x v="13"/>
    <x v="33"/>
    <s v="Cambridge"/>
    <n v="9.6"/>
  </r>
  <r>
    <x v="13"/>
    <x v="33"/>
    <s v="Chillicothe"/>
    <n v="5"/>
  </r>
  <r>
    <x v="13"/>
    <x v="33"/>
    <s v="Cincinnati"/>
    <n v="36.200000000000003"/>
  </r>
  <r>
    <x v="13"/>
    <x v="33"/>
    <s v="Cincinnati"/>
    <n v="219.88"/>
  </r>
  <r>
    <x v="13"/>
    <x v="33"/>
    <s v="Cincinnati"/>
    <n v="53"/>
  </r>
  <r>
    <x v="13"/>
    <x v="33"/>
    <s v="Cincinnati"/>
    <n v="39.9"/>
  </r>
  <r>
    <x v="13"/>
    <x v="33"/>
    <s v="Cincinnati"/>
    <n v="115.5"/>
  </r>
  <r>
    <x v="13"/>
    <x v="33"/>
    <s v="Cincinnati"/>
    <n v="57"/>
  </r>
  <r>
    <x v="13"/>
    <x v="33"/>
    <s v="Cincinnati"/>
    <n v="1.41"/>
  </r>
  <r>
    <x v="13"/>
    <x v="33"/>
    <s v="Cincinnati"/>
    <n v="700"/>
  </r>
  <r>
    <x v="13"/>
    <x v="33"/>
    <s v="Cincinnati"/>
    <n v="37"/>
  </r>
  <r>
    <x v="13"/>
    <x v="33"/>
    <s v="Cincinnati"/>
    <n v="305.81"/>
  </r>
  <r>
    <x v="13"/>
    <x v="33"/>
    <s v="Cincinnati"/>
    <n v="96.48"/>
  </r>
  <r>
    <x v="13"/>
    <x v="33"/>
    <s v="Cincinnati"/>
    <n v="42.5"/>
  </r>
  <r>
    <x v="13"/>
    <x v="33"/>
    <s v="Cincinnati"/>
    <n v="83.93"/>
  </r>
  <r>
    <x v="13"/>
    <x v="33"/>
    <s v="Cleveland"/>
    <n v="245"/>
  </r>
  <r>
    <x v="13"/>
    <x v="33"/>
    <s v="Cleveland"/>
    <n v="45.43"/>
  </r>
  <r>
    <x v="13"/>
    <x v="33"/>
    <s v="Cleveland"/>
    <n v="30"/>
  </r>
  <r>
    <x v="13"/>
    <x v="33"/>
    <s v="Cleveland"/>
    <n v="4"/>
  </r>
  <r>
    <x v="13"/>
    <x v="33"/>
    <s v="Cleveland"/>
    <n v="29.25"/>
  </r>
  <r>
    <x v="13"/>
    <x v="33"/>
    <s v="Cleveland"/>
    <n v="170.5"/>
  </r>
  <r>
    <x v="13"/>
    <x v="33"/>
    <s v="Cleveland"/>
    <n v="169.4"/>
  </r>
  <r>
    <x v="13"/>
    <x v="33"/>
    <s v="Cleveland"/>
    <n v="41"/>
  </r>
  <r>
    <x v="13"/>
    <x v="33"/>
    <s v="Columbus"/>
    <n v="109.176"/>
  </r>
  <r>
    <x v="13"/>
    <x v="33"/>
    <s v="Columbus"/>
    <n v="15.151"/>
  </r>
  <r>
    <x v="13"/>
    <x v="33"/>
    <s v="Columbus"/>
    <n v="10"/>
  </r>
  <r>
    <x v="13"/>
    <x v="33"/>
    <s v="Columbus"/>
    <n v="4.5"/>
  </r>
  <r>
    <x v="13"/>
    <x v="33"/>
    <s v="Columbus"/>
    <n v="57.7"/>
  </r>
  <r>
    <x v="13"/>
    <x v="33"/>
    <s v="Columbus"/>
    <n v="20"/>
  </r>
  <r>
    <x v="13"/>
    <x v="33"/>
    <s v="Columbus"/>
    <n v="6.1"/>
  </r>
  <r>
    <x v="13"/>
    <x v="33"/>
    <s v="Columbus"/>
    <n v="78"/>
  </r>
  <r>
    <x v="13"/>
    <x v="33"/>
    <s v="Columbus"/>
    <n v="30"/>
  </r>
  <r>
    <x v="13"/>
    <x v="33"/>
    <s v="Columbus"/>
    <n v="8"/>
  </r>
  <r>
    <x v="13"/>
    <x v="33"/>
    <s v="Columbus"/>
    <n v="31.1"/>
  </r>
  <r>
    <x v="13"/>
    <x v="33"/>
    <s v="Columbus"/>
    <n v="51.3"/>
  </r>
  <r>
    <x v="13"/>
    <x v="33"/>
    <s v="Columbus"/>
    <n v="49.2"/>
  </r>
  <r>
    <x v="13"/>
    <x v="33"/>
    <s v="Columbus"/>
    <n v="34"/>
  </r>
  <r>
    <x v="13"/>
    <x v="33"/>
    <s v="Columbus"/>
    <n v="14"/>
  </r>
  <r>
    <x v="13"/>
    <x v="33"/>
    <s v="Defiance"/>
    <n v="5"/>
  </r>
  <r>
    <x v="13"/>
    <x v="33"/>
    <s v="Dennison"/>
    <n v="2"/>
  </r>
  <r>
    <x v="13"/>
    <x v="33"/>
    <s v="East Liverpool"/>
    <n v="35"/>
  </r>
  <r>
    <x v="13"/>
    <x v="33"/>
    <s v="East Liverpool"/>
    <n v="3"/>
  </r>
  <r>
    <x v="13"/>
    <x v="33"/>
    <s v="Felicity"/>
    <n v="9"/>
  </r>
  <r>
    <x v="13"/>
    <x v="33"/>
    <s v="Fremont"/>
    <n v="2.25"/>
  </r>
  <r>
    <x v="13"/>
    <x v="33"/>
    <s v="Gallipolis"/>
    <n v="5"/>
  </r>
  <r>
    <x v="13"/>
    <x v="33"/>
    <s v="Lancaster"/>
    <n v="10.5"/>
  </r>
  <r>
    <x v="13"/>
    <x v="33"/>
    <s v="Lebanon"/>
    <n v="4"/>
  </r>
  <r>
    <x v="13"/>
    <x v="33"/>
    <s v="Lima"/>
    <n v="65"/>
  </r>
  <r>
    <x v="13"/>
    <x v="33"/>
    <s v="Lima"/>
    <n v="12"/>
  </r>
  <r>
    <x v="13"/>
    <x v="33"/>
    <s v="Lima"/>
    <n v="112"/>
  </r>
  <r>
    <x v="13"/>
    <x v="33"/>
    <s v="Lorain"/>
    <n v="24.8"/>
  </r>
  <r>
    <x v="13"/>
    <x v="33"/>
    <s v="Magnetic Springs"/>
    <n v="18.5"/>
  </r>
  <r>
    <x v="13"/>
    <x v="33"/>
    <s v="Mansfield"/>
    <n v="21"/>
  </r>
  <r>
    <x v="13"/>
    <x v="33"/>
    <s v="Marion"/>
    <n v="4.28"/>
  </r>
  <r>
    <x v="13"/>
    <x v="33"/>
    <s v="Mount Vernon"/>
    <n v="9"/>
  </r>
  <r>
    <x v="13"/>
    <x v="33"/>
    <s v="Nelsonville"/>
    <n v="3"/>
  </r>
  <r>
    <x v="13"/>
    <x v="33"/>
    <s v="Norwalk"/>
    <n v="33.5"/>
  </r>
  <r>
    <x v="13"/>
    <x v="33"/>
    <s v="Pomeroy"/>
    <n v="12.2"/>
  </r>
  <r>
    <x v="13"/>
    <x v="33"/>
    <s v="Portsmouth"/>
    <n v="14.48"/>
  </r>
  <r>
    <x v="13"/>
    <x v="33"/>
    <s v="Salem"/>
    <n v="4"/>
  </r>
  <r>
    <x v="13"/>
    <x v="33"/>
    <s v="Sandusky"/>
    <n v="23"/>
  </r>
  <r>
    <x v="13"/>
    <x v="33"/>
    <s v="Springfield"/>
    <n v="40"/>
  </r>
  <r>
    <x v="13"/>
    <x v="33"/>
    <s v="Springfield"/>
    <n v="29"/>
  </r>
  <r>
    <x v="13"/>
    <x v="33"/>
    <s v="Springfield"/>
    <n v="30"/>
  </r>
  <r>
    <x v="13"/>
    <x v="33"/>
    <s v="Steubenville"/>
    <n v="41.04"/>
  </r>
  <r>
    <x v="13"/>
    <x v="33"/>
    <s v="Steubenville"/>
    <n v="8"/>
  </r>
  <r>
    <x v="13"/>
    <x v="33"/>
    <s v="Tiffin"/>
    <n v="16"/>
  </r>
  <r>
    <x v="13"/>
    <x v="33"/>
    <s v="Tiffin"/>
    <n v="7.3"/>
  </r>
  <r>
    <x v="13"/>
    <x v="33"/>
    <s v="Tiffin"/>
    <n v="3"/>
  </r>
  <r>
    <x v="13"/>
    <x v="33"/>
    <s v="Toledo"/>
    <n v="116.35"/>
  </r>
  <r>
    <x v="13"/>
    <x v="33"/>
    <s v="Toledo"/>
    <n v="83.9"/>
  </r>
  <r>
    <x v="13"/>
    <x v="33"/>
    <s v="Toledo"/>
    <n v="21.7"/>
  </r>
  <r>
    <x v="13"/>
    <x v="33"/>
    <s v="Toledo"/>
    <n v="16.399999999999999"/>
  </r>
  <r>
    <x v="13"/>
    <x v="33"/>
    <s v="Toledo"/>
    <n v="70"/>
  </r>
  <r>
    <x v="13"/>
    <x v="33"/>
    <s v="Toledo"/>
    <n v="56"/>
  </r>
  <r>
    <x v="13"/>
    <x v="33"/>
    <s v="Toledo"/>
    <n v="50"/>
  </r>
  <r>
    <x v="13"/>
    <x v="33"/>
    <s v="Toledo"/>
    <n v="56"/>
  </r>
  <r>
    <x v="13"/>
    <x v="33"/>
    <s v="Wellston"/>
    <n v="55"/>
  </r>
  <r>
    <x v="13"/>
    <x v="33"/>
    <s v="Wellston"/>
    <n v="13"/>
  </r>
  <r>
    <x v="13"/>
    <x v="33"/>
    <s v="Xenia"/>
    <n v="150"/>
  </r>
  <r>
    <x v="13"/>
    <x v="33"/>
    <s v="Xenia"/>
    <n v="20"/>
  </r>
  <r>
    <x v="13"/>
    <x v="33"/>
    <s v="Youngstown"/>
    <n v="45"/>
  </r>
  <r>
    <x v="13"/>
    <x v="33"/>
    <s v="Youngstown"/>
    <n v="25"/>
  </r>
  <r>
    <x v="13"/>
    <x v="33"/>
    <s v="Youngstown"/>
    <n v="38"/>
  </r>
  <r>
    <x v="13"/>
    <x v="33"/>
    <s v="Zanesville"/>
    <n v="15.9"/>
  </r>
  <r>
    <x v="13"/>
    <x v="54"/>
    <s v="Ardmore"/>
    <n v="5"/>
  </r>
  <r>
    <x v="13"/>
    <x v="54"/>
    <s v="Bartlesville"/>
    <n v="7.8"/>
  </r>
  <r>
    <x v="13"/>
    <x v="54"/>
    <s v="Enid"/>
    <n v="9"/>
  </r>
  <r>
    <x v="13"/>
    <x v="54"/>
    <s v="Guthrie"/>
    <n v="6.5"/>
  </r>
  <r>
    <x v="13"/>
    <x v="54"/>
    <s v="South McAlester"/>
    <n v="21.5"/>
  </r>
  <r>
    <x v="13"/>
    <x v="54"/>
    <s v="Miami"/>
    <n v="20"/>
  </r>
  <r>
    <x v="13"/>
    <x v="54"/>
    <s v="Muskogee"/>
    <n v="14.2"/>
  </r>
  <r>
    <x v="13"/>
    <x v="54"/>
    <s v="Oklahoma City"/>
    <n v="60"/>
  </r>
  <r>
    <x v="13"/>
    <x v="54"/>
    <s v="Oklahoma City"/>
    <n v="10"/>
  </r>
  <r>
    <x v="13"/>
    <x v="54"/>
    <s v="Sapulpa"/>
    <n v="10"/>
  </r>
  <r>
    <x v="13"/>
    <x v="54"/>
    <s v="Shawnee"/>
    <n v="12"/>
  </r>
  <r>
    <x v="13"/>
    <x v="54"/>
    <s v="Tulsa"/>
    <n v="8.5"/>
  </r>
  <r>
    <x v="13"/>
    <x v="54"/>
    <s v="Tulsa"/>
    <n v="5"/>
  </r>
  <r>
    <x v="13"/>
    <x v="54"/>
    <s v="Tulsa"/>
    <n v="15"/>
  </r>
  <r>
    <x v="13"/>
    <x v="35"/>
    <s v="Astoria"/>
    <n v="5.0999999999999996"/>
  </r>
  <r>
    <x v="13"/>
    <x v="35"/>
    <s v="Forest Grove"/>
    <n v="2.7"/>
  </r>
  <r>
    <x v="13"/>
    <x v="35"/>
    <s v="Oregon City"/>
    <n v="5"/>
  </r>
  <r>
    <x v="13"/>
    <x v="35"/>
    <s v="Portland"/>
    <n v="241"/>
  </r>
  <r>
    <x v="13"/>
    <x v="35"/>
    <s v="Portland"/>
    <n v="131.30000000000001"/>
  </r>
  <r>
    <x v="13"/>
    <x v="35"/>
    <s v="Portland"/>
    <n v="99"/>
  </r>
  <r>
    <x v="13"/>
    <x v="35"/>
    <s v="Portland"/>
    <n v="11"/>
  </r>
  <r>
    <x v="13"/>
    <x v="35"/>
    <s v="Portland"/>
    <n v="27"/>
  </r>
  <r>
    <x v="13"/>
    <x v="35"/>
    <s v="Portland"/>
    <n v="75"/>
  </r>
  <r>
    <x v="13"/>
    <x v="35"/>
    <s v="Portland"/>
    <n v="25"/>
  </r>
  <r>
    <x v="13"/>
    <x v="35"/>
    <s v="Portland"/>
    <n v="60"/>
  </r>
  <r>
    <x v="13"/>
    <x v="35"/>
    <s v="Portland"/>
    <n v="12"/>
  </r>
  <r>
    <x v="13"/>
    <x v="35"/>
    <s v="Union"/>
    <n v="18"/>
  </r>
  <r>
    <x v="13"/>
    <x v="36"/>
    <s v="Allentown"/>
    <n v="123.8"/>
  </r>
  <r>
    <x v="13"/>
    <x v="36"/>
    <s v="Allentown"/>
    <n v="20"/>
  </r>
  <r>
    <x v="13"/>
    <x v="36"/>
    <s v="Allentown"/>
    <n v="5"/>
  </r>
  <r>
    <x v="13"/>
    <x v="36"/>
    <s v="Altoona"/>
    <n v="50.9"/>
  </r>
  <r>
    <x v="13"/>
    <x v="36"/>
    <s v="Altoona"/>
    <n v="50"/>
  </r>
  <r>
    <x v="13"/>
    <x v="36"/>
    <s v="Bangor"/>
    <n v="8.75"/>
  </r>
  <r>
    <x v="13"/>
    <x v="36"/>
    <s v="Bangor"/>
    <n v="18"/>
  </r>
  <r>
    <x v="13"/>
    <x v="36"/>
    <s v="Bangor"/>
    <n v="2"/>
  </r>
  <r>
    <x v="13"/>
    <x v="36"/>
    <s v="Beaver"/>
    <n v="22.48"/>
  </r>
  <r>
    <x v="13"/>
    <x v="36"/>
    <s v="Beaver Falls"/>
    <n v="46"/>
  </r>
  <r>
    <x v="13"/>
    <x v="36"/>
    <s v="Beaver Falls"/>
    <n v="5"/>
  </r>
  <r>
    <x v="13"/>
    <x v="36"/>
    <s v="Bethlehem"/>
    <n v="10"/>
  </r>
  <r>
    <x v="13"/>
    <x v="36"/>
    <s v="Bloomsburg"/>
    <n v="30"/>
  </r>
  <r>
    <x v="13"/>
    <x v="36"/>
    <s v="Bloomsburg"/>
    <n v="10"/>
  </r>
  <r>
    <x v="13"/>
    <x v="36"/>
    <s v="Blue Ball"/>
    <n v="5"/>
  </r>
  <r>
    <x v="13"/>
    <x v="36"/>
    <s v="Boyertown"/>
    <n v="20"/>
  </r>
  <r>
    <x v="13"/>
    <x v="36"/>
    <s v="Butler"/>
    <n v="33.6"/>
  </r>
  <r>
    <x v="13"/>
    <x v="36"/>
    <s v="Butler"/>
    <n v="13.2"/>
  </r>
  <r>
    <x v="13"/>
    <x v="36"/>
    <s v="Carlisle"/>
    <n v="6"/>
  </r>
  <r>
    <x v="13"/>
    <x v="36"/>
    <s v="Chambersburg"/>
    <n v="13.2"/>
  </r>
  <r>
    <x v="13"/>
    <x v="36"/>
    <s v="Charleroi"/>
    <n v="1.9"/>
  </r>
  <r>
    <x v="13"/>
    <x v="36"/>
    <s v="Chester"/>
    <n v="40"/>
  </r>
  <r>
    <x v="13"/>
    <x v="36"/>
    <s v="Chester"/>
    <n v="7.55"/>
  </r>
  <r>
    <x v="13"/>
    <x v="36"/>
    <s v="Chester"/>
    <n v="7.38"/>
  </r>
  <r>
    <x v="13"/>
    <x v="36"/>
    <s v="Chester"/>
    <n v="5.37"/>
  </r>
  <r>
    <x v="13"/>
    <x v="36"/>
    <s v="Chester"/>
    <n v="8.83"/>
  </r>
  <r>
    <x v="13"/>
    <x v="36"/>
    <s v="Chester"/>
    <n v="20.6"/>
  </r>
  <r>
    <x v="13"/>
    <x v="36"/>
    <s v="Chester"/>
    <n v="1"/>
  </r>
  <r>
    <x v="13"/>
    <x v="36"/>
    <s v="Coatesville"/>
    <n v="11"/>
  </r>
  <r>
    <x v="13"/>
    <x v="36"/>
    <s v="Corry"/>
    <n v="5"/>
  </r>
  <r>
    <x v="13"/>
    <x v="36"/>
    <s v="Danielsville"/>
    <n v="7"/>
  </r>
  <r>
    <x v="13"/>
    <x v="36"/>
    <s v="Danville"/>
    <n v="3"/>
  </r>
  <r>
    <x v="13"/>
    <x v="36"/>
    <s v="Doylestown"/>
    <n v="32"/>
  </r>
  <r>
    <x v="13"/>
    <x v="36"/>
    <s v="Doylestown"/>
    <n v="13.4"/>
  </r>
  <r>
    <x v="13"/>
    <x v="36"/>
    <s v="Du Bois"/>
    <n v="19"/>
  </r>
  <r>
    <x v="13"/>
    <x v="36"/>
    <s v="Du Bois"/>
    <n v="12.35"/>
  </r>
  <r>
    <x v="13"/>
    <x v="36"/>
    <s v="Easton"/>
    <n v="51.78"/>
  </r>
  <r>
    <x v="13"/>
    <x v="36"/>
    <s v="Easton"/>
    <n v="2.2999999999999998"/>
  </r>
  <r>
    <x v="13"/>
    <x v="36"/>
    <s v="Easton"/>
    <n v="25"/>
  </r>
  <r>
    <x v="13"/>
    <x v="36"/>
    <s v="Elk Lick"/>
    <n v="12.5"/>
  </r>
  <r>
    <x v="13"/>
    <x v="36"/>
    <s v="Erie"/>
    <n v="36"/>
  </r>
  <r>
    <x v="13"/>
    <x v="36"/>
    <s v="Erie"/>
    <n v="27.88"/>
  </r>
  <r>
    <x v="13"/>
    <x v="36"/>
    <s v="Erie"/>
    <n v="32.29"/>
  </r>
  <r>
    <x v="13"/>
    <x v="36"/>
    <s v="Gettysburg"/>
    <n v="9.75"/>
  </r>
  <r>
    <x v="13"/>
    <x v="36"/>
    <s v="Girardville"/>
    <n v="31"/>
  </r>
  <r>
    <x v="13"/>
    <x v="36"/>
    <s v="Girardville"/>
    <n v="29.72"/>
  </r>
  <r>
    <x v="13"/>
    <x v="36"/>
    <s v="Hanover"/>
    <n v="11"/>
  </r>
  <r>
    <x v="13"/>
    <x v="36"/>
    <s v="Harrisburg"/>
    <n v="70.64"/>
  </r>
  <r>
    <x v="13"/>
    <x v="36"/>
    <s v="Harrisburg"/>
    <n v="50"/>
  </r>
  <r>
    <x v="13"/>
    <x v="36"/>
    <s v="Harrisburg"/>
    <n v="10.76"/>
  </r>
  <r>
    <x v="13"/>
    <x v="36"/>
    <s v="Hazleton"/>
    <n v="20.09"/>
  </r>
  <r>
    <x v="13"/>
    <x v="36"/>
    <s v="Hazleton"/>
    <n v="30.4"/>
  </r>
  <r>
    <x v="13"/>
    <x v="36"/>
    <s v="Hershey"/>
    <n v="12.3"/>
  </r>
  <r>
    <x v="13"/>
    <x v="36"/>
    <s v="Homestead"/>
    <n v="3.25"/>
  </r>
  <r>
    <x v="13"/>
    <x v="36"/>
    <s v="Homestead"/>
    <n v="11.5"/>
  </r>
  <r>
    <x v="13"/>
    <x v="36"/>
    <s v="Huntingdon"/>
    <n v="4.5"/>
  </r>
  <r>
    <x v="13"/>
    <x v="36"/>
    <s v="Indiana"/>
    <n v="36"/>
  </r>
  <r>
    <x v="13"/>
    <x v="36"/>
    <s v="Jersey Shore"/>
    <n v="5.0999999999999996"/>
  </r>
  <r>
    <x v="13"/>
    <x v="36"/>
    <s v="Jersey Shore"/>
    <n v="4.5"/>
  </r>
  <r>
    <x v="13"/>
    <x v="36"/>
    <s v="Johnstown"/>
    <n v="35.700000000000003"/>
  </r>
  <r>
    <x v="13"/>
    <x v="36"/>
    <s v="Johnstown"/>
    <n v="12"/>
  </r>
  <r>
    <x v="13"/>
    <x v="36"/>
    <s v="Kittanning"/>
    <n v="12"/>
  </r>
  <r>
    <x v="13"/>
    <x v="36"/>
    <s v="Lancaster"/>
    <n v="143.18"/>
  </r>
  <r>
    <x v="13"/>
    <x v="36"/>
    <s v="Lancaster"/>
    <n v="8.68"/>
  </r>
  <r>
    <x v="13"/>
    <x v="36"/>
    <s v="Lancaster"/>
    <n v="17.53"/>
  </r>
  <r>
    <x v="13"/>
    <x v="36"/>
    <s v="Lancaster"/>
    <n v="11.16"/>
  </r>
  <r>
    <x v="13"/>
    <x v="36"/>
    <s v="Lancaster"/>
    <n v="8.25"/>
  </r>
  <r>
    <x v="13"/>
    <x v="36"/>
    <s v="Lancaster"/>
    <n v="4.53"/>
  </r>
  <r>
    <x v="13"/>
    <x v="36"/>
    <s v="Lancaster"/>
    <n v="13.16"/>
  </r>
  <r>
    <x v="13"/>
    <x v="36"/>
    <s v="Lancaster"/>
    <n v="12.13"/>
  </r>
  <r>
    <x v="13"/>
    <x v="36"/>
    <s v="Lancaster"/>
    <n v="6.1"/>
  </r>
  <r>
    <x v="13"/>
    <x v="36"/>
    <s v="Latrobe"/>
    <n v="5.25"/>
  </r>
  <r>
    <x v="13"/>
    <x v="36"/>
    <s v="Lebanon"/>
    <n v="24"/>
  </r>
  <r>
    <x v="13"/>
    <x v="36"/>
    <s v="Leechburg"/>
    <n v="8.9"/>
  </r>
  <r>
    <x v="13"/>
    <x v="36"/>
    <s v="Lemoyne"/>
    <n v="44"/>
  </r>
  <r>
    <x v="13"/>
    <x v="36"/>
    <s v="Lemoyne"/>
    <n v="8.0500000000000007"/>
  </r>
  <r>
    <x v="13"/>
    <x v="36"/>
    <s v="Lemoyne"/>
    <n v="7.3"/>
  </r>
  <r>
    <x v="13"/>
    <x v="36"/>
    <s v="Lewistown"/>
    <n v="8.9"/>
  </r>
  <r>
    <x v="13"/>
    <x v="36"/>
    <s v="Lock Haven"/>
    <n v="6"/>
  </r>
  <r>
    <x v="13"/>
    <x v="36"/>
    <s v="McKeesport"/>
    <n v="4"/>
  </r>
  <r>
    <x v="13"/>
    <x v="36"/>
    <s v="Mauch Chunk"/>
    <n v="12.5"/>
  </r>
  <r>
    <x v="13"/>
    <x v="36"/>
    <s v="Meadville"/>
    <n v="16.010000000000002"/>
  </r>
  <r>
    <x v="13"/>
    <x v="36"/>
    <s v="Meadville"/>
    <n v="29"/>
  </r>
  <r>
    <x v="13"/>
    <x v="36"/>
    <s v="Media"/>
    <n v="9.2799999999999994"/>
  </r>
  <r>
    <x v="13"/>
    <x v="36"/>
    <s v="Media"/>
    <n v="8.6999999999999993"/>
  </r>
  <r>
    <x v="13"/>
    <x v="36"/>
    <s v="Montoursville"/>
    <n v="5.5"/>
  </r>
  <r>
    <x v="13"/>
    <x v="36"/>
    <s v="Nanticoke"/>
    <n v="9.5"/>
  </r>
  <r>
    <x v="13"/>
    <x v="36"/>
    <s v="Nazareth"/>
    <n v="5.42"/>
  </r>
  <r>
    <x v="13"/>
    <x v="36"/>
    <s v="New Castle"/>
    <n v="11.94"/>
  </r>
  <r>
    <x v="13"/>
    <x v="36"/>
    <s v="Newtown"/>
    <n v="26.54"/>
  </r>
  <r>
    <x v="13"/>
    <x v="36"/>
    <s v="Newtown"/>
    <n v="5.4"/>
  </r>
  <r>
    <x v="13"/>
    <x v="36"/>
    <s v="Norristown"/>
    <n v="57"/>
  </r>
  <r>
    <x v="13"/>
    <x v="36"/>
    <s v="Norristown"/>
    <n v="4.25"/>
  </r>
  <r>
    <x v="13"/>
    <x v="36"/>
    <s v="Norristown"/>
    <n v="4.05"/>
  </r>
  <r>
    <x v="13"/>
    <x v="36"/>
    <s v="Norristown"/>
    <n v="1.5"/>
  </r>
  <r>
    <x v="13"/>
    <x v="36"/>
    <s v="Norristown"/>
    <n v="5.5"/>
  </r>
  <r>
    <x v="13"/>
    <x v="36"/>
    <s v="Norristown"/>
    <n v="14"/>
  </r>
  <r>
    <x v="13"/>
    <x v="36"/>
    <s v="Norristown"/>
    <n v="17"/>
  </r>
  <r>
    <x v="13"/>
    <x v="36"/>
    <s v="Oil City"/>
    <n v="34.76"/>
  </r>
  <r>
    <x v="13"/>
    <x v="36"/>
    <s v="Oxford"/>
    <n v="14"/>
  </r>
  <r>
    <x v="13"/>
    <x v="36"/>
    <s v="Patton"/>
    <n v="12"/>
  </r>
  <r>
    <x v="13"/>
    <x v="36"/>
    <s v="Philadelphia"/>
    <n v="619.95000000000005"/>
  </r>
  <r>
    <x v="13"/>
    <x v="36"/>
    <s v="Philadelphia"/>
    <n v="5.36"/>
  </r>
  <r>
    <x v="13"/>
    <x v="36"/>
    <s v="Philadelphia"/>
    <n v="316"/>
  </r>
  <r>
    <x v="13"/>
    <x v="36"/>
    <s v="Philadelphia"/>
    <n v="10"/>
  </r>
  <r>
    <x v="13"/>
    <x v="36"/>
    <s v="Philadelphia"/>
    <n v="26.11"/>
  </r>
  <r>
    <x v="13"/>
    <x v="36"/>
    <s v="Philadelphia"/>
    <n v="8.6"/>
  </r>
  <r>
    <x v="13"/>
    <x v="36"/>
    <s v="Philadelphia"/>
    <n v="3.34"/>
  </r>
  <r>
    <x v="13"/>
    <x v="36"/>
    <s v="Philadelphia"/>
    <n v="20.6"/>
  </r>
  <r>
    <x v="13"/>
    <x v="36"/>
    <s v="Philadelphia"/>
    <n v="3.5"/>
  </r>
  <r>
    <x v="13"/>
    <x v="36"/>
    <s v="Philadelphia"/>
    <n v="14.7"/>
  </r>
  <r>
    <x v="13"/>
    <x v="36"/>
    <s v="Philadelphia"/>
    <n v="16"/>
  </r>
  <r>
    <x v="13"/>
    <x v="36"/>
    <s v="Philadelphia"/>
    <n v="16.18"/>
  </r>
  <r>
    <x v="13"/>
    <x v="36"/>
    <s v="Philadelphia"/>
    <n v="21.09"/>
  </r>
  <r>
    <x v="13"/>
    <x v="36"/>
    <s v="Philadelphia"/>
    <n v="27"/>
  </r>
  <r>
    <x v="13"/>
    <x v="36"/>
    <s v="Philipsburg"/>
    <n v="13"/>
  </r>
  <r>
    <x v="13"/>
    <x v="36"/>
    <s v="Pittsburg"/>
    <n v="545.91999999999996"/>
  </r>
  <r>
    <x v="13"/>
    <x v="36"/>
    <s v="Pittsburg"/>
    <n v="3.33"/>
  </r>
  <r>
    <x v="13"/>
    <x v="36"/>
    <s v="Pittsburg"/>
    <n v="9.1999999999999993"/>
  </r>
  <r>
    <x v="13"/>
    <x v="36"/>
    <s v="Pittsburg"/>
    <n v="32"/>
  </r>
  <r>
    <x v="13"/>
    <x v="36"/>
    <s v="Pittsburg"/>
    <n v="64.209999999999994"/>
  </r>
  <r>
    <x v="13"/>
    <x v="36"/>
    <s v="Pittsburg"/>
    <n v="11.54"/>
  </r>
  <r>
    <x v="13"/>
    <x v="36"/>
    <s v="Pittsburg"/>
    <n v="10"/>
  </r>
  <r>
    <x v="13"/>
    <x v="36"/>
    <s v="Pittsburg"/>
    <n v="231"/>
  </r>
  <r>
    <x v="13"/>
    <x v="36"/>
    <s v="Pittsburg"/>
    <n v="29"/>
  </r>
  <r>
    <x v="13"/>
    <x v="36"/>
    <s v="Pittsburg"/>
    <n v="40.28"/>
  </r>
  <r>
    <x v="13"/>
    <x v="36"/>
    <s v="Pittsburg"/>
    <n v="7.1"/>
  </r>
  <r>
    <x v="13"/>
    <x v="36"/>
    <s v="Pittsburg"/>
    <n v="12"/>
  </r>
  <r>
    <x v="13"/>
    <x v="36"/>
    <s v="Pittsburg"/>
    <n v="5.42"/>
  </r>
  <r>
    <x v="13"/>
    <x v="36"/>
    <s v="Pittsburg"/>
    <n v="14.95"/>
  </r>
  <r>
    <x v="13"/>
    <x v="36"/>
    <s v="Pittsburg"/>
    <n v="27.86"/>
  </r>
  <r>
    <x v="13"/>
    <x v="36"/>
    <s v="Pittsburg"/>
    <n v="122"/>
  </r>
  <r>
    <x v="13"/>
    <x v="36"/>
    <s v="Pittsburg"/>
    <n v="7"/>
  </r>
  <r>
    <x v="13"/>
    <x v="36"/>
    <s v="Pittsburg"/>
    <n v="84"/>
  </r>
  <r>
    <x v="13"/>
    <x v="36"/>
    <s v="Pittsburg"/>
    <n v="9"/>
  </r>
  <r>
    <x v="13"/>
    <x v="36"/>
    <s v="Pittsburg"/>
    <n v="5"/>
  </r>
  <r>
    <x v="13"/>
    <x v="36"/>
    <s v="Plymouth"/>
    <n v="3.5"/>
  </r>
  <r>
    <x v="13"/>
    <x v="36"/>
    <s v="Pottstown"/>
    <n v="6.7"/>
  </r>
  <r>
    <x v="13"/>
    <x v="36"/>
    <s v="Pottstown"/>
    <n v="12"/>
  </r>
  <r>
    <x v="13"/>
    <x v="36"/>
    <s v="Pottsville"/>
    <n v="70.97"/>
  </r>
  <r>
    <x v="13"/>
    <x v="36"/>
    <s v="Punxsutawney"/>
    <n v="36"/>
  </r>
  <r>
    <x v="13"/>
    <x v="36"/>
    <s v="Quakertown"/>
    <n v="10.5"/>
  </r>
  <r>
    <x v="13"/>
    <x v="36"/>
    <s v="Reading"/>
    <n v="90"/>
  </r>
  <r>
    <x v="13"/>
    <x v="36"/>
    <s v="Reading"/>
    <n v="7.5"/>
  </r>
  <r>
    <x v="13"/>
    <x v="36"/>
    <s v="Scranton"/>
    <n v="41.7"/>
  </r>
  <r>
    <x v="13"/>
    <x v="36"/>
    <s v="Scranton"/>
    <n v="49.69"/>
  </r>
  <r>
    <x v="13"/>
    <x v="36"/>
    <s v="Scranton"/>
    <n v="22.4"/>
  </r>
  <r>
    <x v="13"/>
    <x v="36"/>
    <s v="Shamokin"/>
    <n v="15"/>
  </r>
  <r>
    <x v="13"/>
    <x v="36"/>
    <s v="Shamokin"/>
    <n v="18.3"/>
  </r>
  <r>
    <x v="13"/>
    <x v="36"/>
    <s v="Sharon"/>
    <n v="35.65"/>
  </r>
  <r>
    <x v="13"/>
    <x v="36"/>
    <s v="Sharon"/>
    <n v="17"/>
  </r>
  <r>
    <x v="13"/>
    <x v="36"/>
    <s v="South Bethlehem"/>
    <n v="7"/>
  </r>
  <r>
    <x v="13"/>
    <x v="36"/>
    <s v="Spring City"/>
    <n v="7.1"/>
  </r>
  <r>
    <x v="13"/>
    <x v="36"/>
    <s v="Stroudsburg"/>
    <n v="2.75"/>
  </r>
  <r>
    <x v="13"/>
    <x v="36"/>
    <s v="Sunbury"/>
    <n v="7"/>
  </r>
  <r>
    <x v="13"/>
    <x v="36"/>
    <s v="Sunbury"/>
    <n v="7"/>
  </r>
  <r>
    <x v="13"/>
    <x v="36"/>
    <s v="Tarentum"/>
    <n v="22.1"/>
  </r>
  <r>
    <x v="13"/>
    <x v="36"/>
    <s v="Titusville"/>
    <n v="22"/>
  </r>
  <r>
    <x v="13"/>
    <x v="36"/>
    <s v="Titusville"/>
    <n v="3.5"/>
  </r>
  <r>
    <x v="13"/>
    <x v="36"/>
    <s v="Trappe"/>
    <n v="13.35"/>
  </r>
  <r>
    <x v="13"/>
    <x v="36"/>
    <s v="Uniontown"/>
    <n v="1.99"/>
  </r>
  <r>
    <x v="13"/>
    <x v="36"/>
    <s v="Warren"/>
    <n v="20.25"/>
  </r>
  <r>
    <x v="13"/>
    <x v="36"/>
    <s v="West Chester"/>
    <n v="27"/>
  </r>
  <r>
    <x v="13"/>
    <x v="36"/>
    <s v="West Chester"/>
    <n v="29.24"/>
  </r>
  <r>
    <x v="13"/>
    <x v="36"/>
    <s v="West Fairview"/>
    <n v="6"/>
  </r>
  <r>
    <x v="13"/>
    <x v="36"/>
    <s v="Wheatland"/>
    <n v="3.34"/>
  </r>
  <r>
    <x v="13"/>
    <x v="36"/>
    <s v="Wilkes-Barre"/>
    <n v="90"/>
  </r>
  <r>
    <x v="13"/>
    <x v="36"/>
    <s v="Wilkes-Barre"/>
    <n v="13"/>
  </r>
  <r>
    <x v="13"/>
    <x v="36"/>
    <s v="Williamsport"/>
    <n v="8.5"/>
  </r>
  <r>
    <x v="13"/>
    <x v="36"/>
    <s v="Williamsport"/>
    <n v="2.8"/>
  </r>
  <r>
    <x v="13"/>
    <x v="36"/>
    <s v="Williamsport"/>
    <n v="1.8"/>
  </r>
  <r>
    <x v="13"/>
    <x v="36"/>
    <s v="Williamsport"/>
    <n v="4.75"/>
  </r>
  <r>
    <x v="13"/>
    <x v="36"/>
    <s v="Yardley"/>
    <n v="17"/>
  </r>
  <r>
    <x v="13"/>
    <x v="36"/>
    <s v="York"/>
    <n v="80.53"/>
  </r>
  <r>
    <x v="13"/>
    <x v="36"/>
    <s v="Youngsville"/>
    <n v="11"/>
  </r>
  <r>
    <x v="13"/>
    <x v="38"/>
    <s v="Newport"/>
    <n v="20.6"/>
  </r>
  <r>
    <x v="13"/>
    <x v="38"/>
    <s v="Newport"/>
    <n v="14.5"/>
  </r>
  <r>
    <x v="13"/>
    <x v="38"/>
    <s v="Providence"/>
    <n v="318.8"/>
  </r>
  <r>
    <x v="13"/>
    <x v="38"/>
    <s v="Providence"/>
    <n v="27.715"/>
  </r>
  <r>
    <x v="13"/>
    <x v="38"/>
    <s v="Providence"/>
    <n v="33"/>
  </r>
  <r>
    <x v="13"/>
    <x v="38"/>
    <s v="Wakefield"/>
    <n v="20.6"/>
  </r>
  <r>
    <x v="13"/>
    <x v="38"/>
    <s v="Westerly"/>
    <n v="6.23"/>
  </r>
  <r>
    <x v="13"/>
    <x v="39"/>
    <s v="Anderson"/>
    <n v="18.899999999999999"/>
  </r>
  <r>
    <x v="13"/>
    <x v="39"/>
    <s v="Charleston"/>
    <n v="41"/>
  </r>
  <r>
    <x v="13"/>
    <x v="39"/>
    <s v="Charleston"/>
    <n v="25"/>
  </r>
  <r>
    <x v="13"/>
    <x v="39"/>
    <s v="Columbia"/>
    <n v="25"/>
  </r>
  <r>
    <x v="13"/>
    <x v="39"/>
    <s v="Greenville"/>
    <n v="14"/>
  </r>
  <r>
    <x v="13"/>
    <x v="39"/>
    <s v="Rock Hill"/>
    <n v="1.5"/>
  </r>
  <r>
    <x v="13"/>
    <x v="39"/>
    <s v="Spartanburg"/>
    <n v="16.5"/>
  </r>
  <r>
    <x v="13"/>
    <x v="40"/>
    <s v="Deadwood"/>
    <n v="4"/>
  </r>
  <r>
    <x v="13"/>
    <x v="40"/>
    <s v="Deadwood"/>
    <n v="9"/>
  </r>
  <r>
    <x v="13"/>
    <x v="41"/>
    <s v="Bristol"/>
    <n v="6"/>
  </r>
  <r>
    <x v="13"/>
    <x v="41"/>
    <s v="Chattanooga"/>
    <n v="54"/>
  </r>
  <r>
    <x v="13"/>
    <x v="41"/>
    <s v="Chattanooga"/>
    <n v="5"/>
  </r>
  <r>
    <x v="13"/>
    <x v="41"/>
    <s v="Clarksville"/>
    <n v="5.5"/>
  </r>
  <r>
    <x v="13"/>
    <x v="41"/>
    <s v="Jackson"/>
    <n v="6.25"/>
  </r>
  <r>
    <x v="13"/>
    <x v="41"/>
    <s v="Johnson City"/>
    <n v="4"/>
  </r>
  <r>
    <x v="13"/>
    <x v="41"/>
    <s v="Knoxville"/>
    <n v="6"/>
  </r>
  <r>
    <x v="13"/>
    <x v="41"/>
    <s v="Memphis"/>
    <n v="41"/>
  </r>
  <r>
    <x v="13"/>
    <x v="41"/>
    <s v="Memphis"/>
    <n v="4"/>
  </r>
  <r>
    <x v="13"/>
    <x v="41"/>
    <s v="Memphis"/>
    <n v="4"/>
  </r>
  <r>
    <x v="13"/>
    <x v="41"/>
    <s v="Nashville"/>
    <n v="81"/>
  </r>
  <r>
    <x v="13"/>
    <x v="41"/>
    <s v="Nashville"/>
    <n v="17.7"/>
  </r>
  <r>
    <x v="13"/>
    <x v="42"/>
    <s v="Austin"/>
    <n v="16.2"/>
  </r>
  <r>
    <x v="13"/>
    <x v="42"/>
    <s v="Beaumont"/>
    <n v="12"/>
  </r>
  <r>
    <x v="13"/>
    <x v="42"/>
    <s v="Bonham"/>
    <n v="2.5"/>
  </r>
  <r>
    <x v="13"/>
    <x v="42"/>
    <s v="Bonham"/>
    <n v="9"/>
  </r>
  <r>
    <x v="13"/>
    <x v="42"/>
    <s v="Corsicana"/>
    <n v="4"/>
  </r>
  <r>
    <x v="13"/>
    <x v="42"/>
    <s v="Dallas"/>
    <n v="59.8"/>
  </r>
  <r>
    <x v="13"/>
    <x v="42"/>
    <s v="Dallas"/>
    <n v="62.9"/>
  </r>
  <r>
    <x v="13"/>
    <x v="42"/>
    <s v="Denton"/>
    <n v="2"/>
  </r>
  <r>
    <x v="13"/>
    <x v="42"/>
    <s v="El Paso"/>
    <n v="32.9"/>
  </r>
  <r>
    <x v="13"/>
    <x v="42"/>
    <s v="Fort Worth"/>
    <n v="15"/>
  </r>
  <r>
    <x v="13"/>
    <x v="42"/>
    <s v="Fort Worth"/>
    <n v="86.4"/>
  </r>
  <r>
    <x v="13"/>
    <x v="42"/>
    <s v="Gainsville"/>
    <n v="39"/>
  </r>
  <r>
    <x v="13"/>
    <x v="42"/>
    <s v="Galveston"/>
    <n v="35.1"/>
  </r>
  <r>
    <x v="13"/>
    <x v="42"/>
    <s v="Houston"/>
    <n v="5"/>
  </r>
  <r>
    <x v="13"/>
    <x v="42"/>
    <s v="Laredo"/>
    <n v="5.5"/>
  </r>
  <r>
    <x v="13"/>
    <x v="42"/>
    <s v="Longview"/>
    <n v="1"/>
  </r>
  <r>
    <x v="13"/>
    <x v="42"/>
    <s v="Marshall"/>
    <n v="1"/>
  </r>
  <r>
    <x v="13"/>
    <x v="42"/>
    <s v="Mineral Wells"/>
    <n v="2"/>
  </r>
  <r>
    <x v="13"/>
    <x v="42"/>
    <s v="Mineral Wells"/>
    <n v="6"/>
  </r>
  <r>
    <x v="13"/>
    <x v="42"/>
    <s v="Paris"/>
    <n v="5"/>
  </r>
  <r>
    <x v="13"/>
    <x v="42"/>
    <s v="Port Arthur"/>
    <n v="7"/>
  </r>
  <r>
    <x v="13"/>
    <x v="42"/>
    <s v="San Angelo"/>
    <n v="5"/>
  </r>
  <r>
    <x v="13"/>
    <x v="42"/>
    <s v="San Antonio"/>
    <n v="62"/>
  </r>
  <r>
    <x v="13"/>
    <x v="42"/>
    <s v="Sherman"/>
    <n v="16"/>
  </r>
  <r>
    <x v="13"/>
    <x v="42"/>
    <s v="Temple"/>
    <n v="14.3"/>
  </r>
  <r>
    <x v="13"/>
    <x v="42"/>
    <s v="Temple"/>
    <n v="16"/>
  </r>
  <r>
    <x v="13"/>
    <x v="42"/>
    <s v="Waxahachie"/>
    <n v="3.5"/>
  </r>
  <r>
    <x v="13"/>
    <x v="42"/>
    <s v="Wichita Falls"/>
    <n v="8"/>
  </r>
  <r>
    <x v="13"/>
    <x v="42"/>
    <s v="Uvalde"/>
    <n v="4"/>
  </r>
  <r>
    <x v="13"/>
    <x v="43"/>
    <s v="Ogden"/>
    <n v="30"/>
  </r>
  <r>
    <x v="13"/>
    <x v="43"/>
    <s v="Salt Lake City"/>
    <n v="101.52"/>
  </r>
  <r>
    <x v="13"/>
    <x v="43"/>
    <s v="Salt Lake City"/>
    <n v="55"/>
  </r>
  <r>
    <x v="13"/>
    <x v="43"/>
    <s v="Salt Lake City"/>
    <n v="14"/>
  </r>
  <r>
    <x v="13"/>
    <x v="43"/>
    <s v="Salt Lake City"/>
    <n v="9.5"/>
  </r>
  <r>
    <x v="13"/>
    <x v="45"/>
    <s v="Bellows Falls"/>
    <n v="7.5"/>
  </r>
  <r>
    <x v="13"/>
    <x v="45"/>
    <s v="Brattleboro"/>
    <n v="5"/>
  </r>
  <r>
    <x v="13"/>
    <x v="45"/>
    <s v="Burlington"/>
    <n v="11"/>
  </r>
  <r>
    <x v="13"/>
    <x v="45"/>
    <s v="Burlington"/>
    <n v="5"/>
  </r>
  <r>
    <x v="13"/>
    <x v="45"/>
    <s v="Burlington"/>
    <n v="5"/>
  </r>
  <r>
    <x v="13"/>
    <x v="45"/>
    <s v="St. Albans"/>
    <n v="25"/>
  </r>
  <r>
    <x v="13"/>
    <x v="45"/>
    <s v="St. Albans"/>
    <n v="13"/>
  </r>
  <r>
    <x v="13"/>
    <x v="45"/>
    <s v="Springfield"/>
    <n v="9"/>
  </r>
  <r>
    <x v="13"/>
    <x v="45"/>
    <s v="Stowe"/>
    <n v="12"/>
  </r>
  <r>
    <x v="13"/>
    <x v="45"/>
    <s v="Stowe"/>
    <n v="3.15"/>
  </r>
  <r>
    <x v="13"/>
    <x v="44"/>
    <s v="Danville"/>
    <n v="7"/>
  </r>
  <r>
    <x v="13"/>
    <x v="44"/>
    <s v="Graham"/>
    <n v="5.74"/>
  </r>
  <r>
    <x v="13"/>
    <x v="44"/>
    <s v="Lynchburg"/>
    <n v="14.11"/>
  </r>
  <r>
    <x v="13"/>
    <x v="44"/>
    <s v="Newport News"/>
    <n v="27.74"/>
  </r>
  <r>
    <x v="13"/>
    <x v="44"/>
    <s v="Newport News"/>
    <n v="10.1"/>
  </r>
  <r>
    <x v="13"/>
    <x v="44"/>
    <s v="Newport News"/>
    <n v="13.16"/>
  </r>
  <r>
    <x v="13"/>
    <x v="44"/>
    <s v="Norfolk"/>
    <n v="13.99"/>
  </r>
  <r>
    <x v="13"/>
    <x v="44"/>
    <s v="Norfolk"/>
    <n v="20.57"/>
  </r>
  <r>
    <x v="13"/>
    <x v="44"/>
    <s v="Norfolk"/>
    <n v="4.5"/>
  </r>
  <r>
    <x v="13"/>
    <x v="44"/>
    <s v="Norfolk"/>
    <n v="48"/>
  </r>
  <r>
    <x v="13"/>
    <x v="44"/>
    <s v="Radford"/>
    <n v="2.64"/>
  </r>
  <r>
    <x v="13"/>
    <x v="44"/>
    <s v="Richmond"/>
    <n v="14.8"/>
  </r>
  <r>
    <x v="13"/>
    <x v="44"/>
    <s v="Roanoke"/>
    <n v="25.52"/>
  </r>
  <r>
    <x v="13"/>
    <x v="44"/>
    <s v="Staunton"/>
    <n v="4.5"/>
  </r>
  <r>
    <x v="13"/>
    <x v="44"/>
    <s v="Tazewell"/>
    <n v="2"/>
  </r>
  <r>
    <x v="13"/>
    <x v="47"/>
    <s v="Aberdeen"/>
    <n v="12"/>
  </r>
  <r>
    <x v="13"/>
    <x v="47"/>
    <s v="Bellingham"/>
    <n v="23.2"/>
  </r>
  <r>
    <x v="13"/>
    <x v="47"/>
    <s v="Everett"/>
    <n v="14"/>
  </r>
  <r>
    <x v="13"/>
    <x v="47"/>
    <s v="Everett"/>
    <n v="17"/>
  </r>
  <r>
    <x v="13"/>
    <x v="47"/>
    <s v="Olympia"/>
    <n v="4.25"/>
  </r>
  <r>
    <x v="13"/>
    <x v="47"/>
    <s v="North Yakima"/>
    <n v="6"/>
  </r>
  <r>
    <x v="13"/>
    <x v="47"/>
    <s v="Seattle"/>
    <n v="183"/>
  </r>
  <r>
    <x v="13"/>
    <x v="47"/>
    <s v="Seattle"/>
    <n v="22"/>
  </r>
  <r>
    <x v="13"/>
    <x v="47"/>
    <s v="Seattle"/>
    <n v="5"/>
  </r>
  <r>
    <x v="13"/>
    <x v="47"/>
    <s v="Seattle"/>
    <n v="65"/>
  </r>
  <r>
    <x v="13"/>
    <x v="47"/>
    <s v="Spokane"/>
    <n v="247.4"/>
  </r>
  <r>
    <x v="13"/>
    <x v="47"/>
    <s v="Spokane"/>
    <n v="100.97"/>
  </r>
  <r>
    <x v="13"/>
    <x v="47"/>
    <s v="Tacoma"/>
    <n v="9"/>
  </r>
  <r>
    <x v="13"/>
    <x v="47"/>
    <s v="Tacoma"/>
    <n v="104.5"/>
  </r>
  <r>
    <x v="13"/>
    <x v="47"/>
    <s v="Tacoma"/>
    <n v="17"/>
  </r>
  <r>
    <x v="13"/>
    <x v="47"/>
    <s v="Vancouver"/>
    <n v="12"/>
  </r>
  <r>
    <x v="13"/>
    <x v="47"/>
    <s v="Walla Walla"/>
    <n v="26.8"/>
  </r>
  <r>
    <x v="13"/>
    <x v="46"/>
    <s v="Charleston"/>
    <n v="14"/>
  </r>
  <r>
    <x v="13"/>
    <x v="46"/>
    <s v="Elkins"/>
    <n v="14"/>
  </r>
  <r>
    <x v="13"/>
    <x v="46"/>
    <s v="Fairmont"/>
    <n v="51"/>
  </r>
  <r>
    <x v="13"/>
    <x v="46"/>
    <s v="Fairmont"/>
    <n v="16"/>
  </r>
  <r>
    <x v="13"/>
    <x v="46"/>
    <s v="Grafton"/>
    <n v="3"/>
  </r>
  <r>
    <x v="13"/>
    <x v="46"/>
    <s v="Huntington"/>
    <n v="34"/>
  </r>
  <r>
    <x v="13"/>
    <x v="46"/>
    <s v="Morgantown"/>
    <n v="4.5"/>
  </r>
  <r>
    <x v="13"/>
    <x v="46"/>
    <s v="Morgantown"/>
    <n v="12"/>
  </r>
  <r>
    <x v="13"/>
    <x v="46"/>
    <s v="Morgantown"/>
    <n v="4"/>
  </r>
  <r>
    <x v="13"/>
    <x v="46"/>
    <s v="Morgantown"/>
    <n v="4"/>
  </r>
  <r>
    <x v="13"/>
    <x v="46"/>
    <s v="Morgantown"/>
    <n v="3.75"/>
  </r>
  <r>
    <x v="13"/>
    <x v="46"/>
    <s v="New Martinsville"/>
    <n v="11"/>
  </r>
  <r>
    <x v="13"/>
    <x v="46"/>
    <s v="Parkersburg"/>
    <n v="45"/>
  </r>
  <r>
    <x v="13"/>
    <x v="46"/>
    <s v="Sistersville"/>
    <n v="5"/>
  </r>
  <r>
    <x v="13"/>
    <x v="46"/>
    <s v="Wellsburg"/>
    <n v="7.5"/>
  </r>
  <r>
    <x v="13"/>
    <x v="46"/>
    <s v="Wheeling"/>
    <n v="44.94"/>
  </r>
  <r>
    <x v="13"/>
    <x v="46"/>
    <s v="Wheeling"/>
    <n v="17.600000000000001"/>
  </r>
  <r>
    <x v="13"/>
    <x v="46"/>
    <s v="Wheeling"/>
    <n v="9"/>
  </r>
  <r>
    <x v="13"/>
    <x v="46"/>
    <s v="Wheeling"/>
    <n v="13"/>
  </r>
  <r>
    <x v="13"/>
    <x v="46"/>
    <s v="Wheeling"/>
    <n v="17.5"/>
  </r>
  <r>
    <x v="13"/>
    <x v="46"/>
    <s v="Wheeling"/>
    <n v="2"/>
  </r>
  <r>
    <x v="13"/>
    <x v="46"/>
    <s v="Wheeling"/>
    <n v="39"/>
  </r>
  <r>
    <x v="13"/>
    <x v="48"/>
    <s v="Appleton"/>
    <n v="20.399999999999999"/>
  </r>
  <r>
    <x v="13"/>
    <x v="48"/>
    <s v="Ashland"/>
    <n v="7"/>
  </r>
  <r>
    <x v="13"/>
    <x v="48"/>
    <s v="Beloit"/>
    <n v="6"/>
  </r>
  <r>
    <x v="13"/>
    <x v="48"/>
    <s v="Beloit"/>
    <n v="120"/>
  </r>
  <r>
    <x v="13"/>
    <x v="48"/>
    <s v="Eau Claire"/>
    <n v="22"/>
  </r>
  <r>
    <x v="13"/>
    <x v="48"/>
    <s v="Fond du Lac"/>
    <n v="27"/>
  </r>
  <r>
    <x v="13"/>
    <x v="48"/>
    <s v="Grand Rapids"/>
    <n v="7.4"/>
  </r>
  <r>
    <x v="13"/>
    <x v="48"/>
    <s v="Green Bay"/>
    <n v="45"/>
  </r>
  <r>
    <x v="13"/>
    <x v="48"/>
    <s v="Green Bay"/>
    <n v="2"/>
  </r>
  <r>
    <x v="13"/>
    <x v="48"/>
    <s v="Janesville"/>
    <n v="7"/>
  </r>
  <r>
    <x v="13"/>
    <x v="48"/>
    <s v="Kenosha"/>
    <n v="4.2"/>
  </r>
  <r>
    <x v="13"/>
    <x v="48"/>
    <s v="La Crosse"/>
    <n v="14.5"/>
  </r>
  <r>
    <x v="13"/>
    <x v="48"/>
    <s v="La Crosse"/>
    <n v="2.38"/>
  </r>
  <r>
    <x v="13"/>
    <x v="48"/>
    <s v="Madison"/>
    <n v="14"/>
  </r>
  <r>
    <x v="13"/>
    <x v="48"/>
    <s v="Manitowoc"/>
    <n v="9.5"/>
  </r>
  <r>
    <x v="13"/>
    <x v="48"/>
    <s v="Merrill"/>
    <n v="1.8"/>
  </r>
  <r>
    <x v="13"/>
    <x v="48"/>
    <s v="Milwaukee"/>
    <n v="220"/>
  </r>
  <r>
    <x v="13"/>
    <x v="48"/>
    <s v="Milwaukee"/>
    <n v="150"/>
  </r>
  <r>
    <x v="13"/>
    <x v="48"/>
    <s v="Milwaukee"/>
    <n v="74"/>
  </r>
  <r>
    <x v="13"/>
    <x v="48"/>
    <s v="Oshkosh"/>
    <n v="40"/>
  </r>
  <r>
    <x v="13"/>
    <x v="48"/>
    <s v="Sheboygan"/>
    <n v="33"/>
  </r>
  <r>
    <x v="13"/>
    <x v="48"/>
    <s v="Sheboygan"/>
    <n v="12.61"/>
  </r>
  <r>
    <x v="13"/>
    <x v="48"/>
    <s v="Walworth"/>
    <n v="5.4"/>
  </r>
  <r>
    <x v="13"/>
    <x v="48"/>
    <s v="Wausau"/>
    <n v="4"/>
  </r>
  <r>
    <x v="13"/>
    <x v="71"/>
    <s v="Cheyenne"/>
    <n v="5"/>
  </r>
  <r>
    <x v="13"/>
    <x v="72"/>
    <s v="Calgary"/>
    <n v="16.5"/>
  </r>
  <r>
    <x v="13"/>
    <x v="72"/>
    <s v=" Edmonton"/>
    <n v="16"/>
  </r>
  <r>
    <x v="13"/>
    <x v="3"/>
    <s v="Nelson"/>
    <n v="3"/>
  </r>
  <r>
    <x v="13"/>
    <x v="73"/>
    <s v="Vancouver"/>
    <n v="39.5"/>
  </r>
  <r>
    <x v="13"/>
    <x v="50"/>
    <s v="Winnipeg"/>
    <n v="64.5"/>
  </r>
  <r>
    <x v="13"/>
    <x v="50"/>
    <s v="Winnipeg"/>
    <n v="21"/>
  </r>
  <r>
    <x v="13"/>
    <x v="50"/>
    <s v="Winnipeg"/>
    <n v="19"/>
  </r>
  <r>
    <x v="13"/>
    <x v="49"/>
    <s v="St. John"/>
    <n v="19.5"/>
  </r>
  <r>
    <x v="13"/>
    <x v="30"/>
    <s v="Halifax"/>
    <n v="13.15"/>
  </r>
  <r>
    <x v="13"/>
    <x v="30"/>
    <s v="Stellerton"/>
    <n v="8.5"/>
  </r>
  <r>
    <x v="13"/>
    <x v="30"/>
    <s v="Sydney"/>
    <n v="11.9"/>
  </r>
  <r>
    <x v="13"/>
    <x v="30"/>
    <s v="Sydney"/>
    <n v="19"/>
  </r>
  <r>
    <x v="13"/>
    <x v="30"/>
    <s v="Yarmouth"/>
    <n v="3"/>
  </r>
  <r>
    <x v="13"/>
    <x v="34"/>
    <s v="Berlin"/>
    <n v="4"/>
  </r>
  <r>
    <x v="13"/>
    <x v="34"/>
    <s v="Berlin"/>
    <n v="2.5"/>
  </r>
  <r>
    <x v="13"/>
    <x v="34"/>
    <s v="Brantford"/>
    <n v="20.75"/>
  </r>
  <r>
    <x v="13"/>
    <x v="34"/>
    <s v="Chatham"/>
    <n v="40"/>
  </r>
  <r>
    <x v="13"/>
    <x v="34"/>
    <s v="Cornwall"/>
    <n v="7"/>
  </r>
  <r>
    <x v="13"/>
    <x v="34"/>
    <s v="Cornwall"/>
    <n v="6.5"/>
  </r>
  <r>
    <x v="13"/>
    <x v="34"/>
    <s v="Fort William"/>
    <n v="20"/>
  </r>
  <r>
    <x v="13"/>
    <x v="34"/>
    <s v="Galt"/>
    <n v="21"/>
  </r>
  <r>
    <x v="13"/>
    <x v="34"/>
    <s v="Guelph"/>
    <n v="8.5"/>
  </r>
  <r>
    <x v="13"/>
    <x v="34"/>
    <s v="Hamilton"/>
    <n v="107"/>
  </r>
  <r>
    <x v="13"/>
    <x v="34"/>
    <s v="Hamilton"/>
    <n v="22"/>
  </r>
  <r>
    <x v="13"/>
    <x v="34"/>
    <s v="Hamilton"/>
    <n v="140"/>
  </r>
  <r>
    <x v="13"/>
    <x v="34"/>
    <s v="Kingston"/>
    <n v="23"/>
  </r>
  <r>
    <x v="13"/>
    <x v="34"/>
    <s v="Kingston"/>
    <n v="8"/>
  </r>
  <r>
    <x v="13"/>
    <x v="34"/>
    <s v="Kingsville"/>
    <n v="40"/>
  </r>
  <r>
    <x v="13"/>
    <x v="34"/>
    <s v="London"/>
    <n v="33.25"/>
  </r>
  <r>
    <x v="13"/>
    <x v="34"/>
    <s v="London"/>
    <n v="29.75"/>
  </r>
  <r>
    <x v="13"/>
    <x v="34"/>
    <s v="Oshawa"/>
    <n v="8.8000000000000007"/>
  </r>
  <r>
    <x v="13"/>
    <x v="34"/>
    <s v="Ottawa"/>
    <n v="45"/>
  </r>
  <r>
    <x v="13"/>
    <x v="34"/>
    <s v="Peterborough"/>
    <n v="6"/>
  </r>
  <r>
    <x v="13"/>
    <x v="34"/>
    <s v="Port Arthur"/>
    <n v="19"/>
  </r>
  <r>
    <x v="13"/>
    <x v="34"/>
    <s v="St. Catharines"/>
    <n v="50"/>
  </r>
  <r>
    <x v="13"/>
    <x v="34"/>
    <s v="St. Thomas"/>
    <n v="7.5"/>
  </r>
  <r>
    <x v="13"/>
    <x v="34"/>
    <s v="Sarnia"/>
    <n v="9.25"/>
  </r>
  <r>
    <x v="13"/>
    <x v="34"/>
    <s v="Sarnia"/>
    <n v="3.9"/>
  </r>
  <r>
    <x v="13"/>
    <x v="34"/>
    <s v="Sault Ste. Marie"/>
    <n v="1"/>
  </r>
  <r>
    <x v="13"/>
    <x v="34"/>
    <s v="Sault Ste. Marie"/>
    <n v="81"/>
  </r>
  <r>
    <x v="13"/>
    <x v="34"/>
    <s v="Toronto Junction"/>
    <n v="4"/>
  </r>
  <r>
    <x v="13"/>
    <x v="34"/>
    <s v="Windsor"/>
    <n v="36.06"/>
  </r>
  <r>
    <x v="13"/>
    <x v="34"/>
    <s v="Woodstock"/>
    <n v="12"/>
  </r>
  <r>
    <x v="13"/>
    <x v="34"/>
    <s v="Woodstock"/>
    <n v="26"/>
  </r>
  <r>
    <x v="13"/>
    <x v="37"/>
    <s v="Levis"/>
    <n v="10.25"/>
  </r>
  <r>
    <x v="13"/>
    <x v="37"/>
    <s v="Montreal"/>
    <n v="141.69999999999999"/>
  </r>
  <r>
    <x v="13"/>
    <x v="37"/>
    <s v="Montreal"/>
    <n v="45"/>
  </r>
  <r>
    <x v="13"/>
    <x v="37"/>
    <s v="Montreal"/>
    <n v="30.22"/>
  </r>
  <r>
    <x v="13"/>
    <x v="37"/>
    <s v="Quebec"/>
    <n v="56.22"/>
  </r>
  <r>
    <x v="13"/>
    <x v="37"/>
    <s v="Sherbrooke"/>
    <n v="7.75"/>
  </r>
  <r>
    <x v="13"/>
    <x v="64"/>
    <s v="St. John's"/>
    <n v="7"/>
  </r>
  <r>
    <x v="13"/>
    <x v="66"/>
    <s v=" Bridgetown"/>
    <n v="9"/>
  </r>
  <r>
    <x v="13"/>
    <x v="66"/>
    <s v=" Bridgetown"/>
    <n v="4"/>
  </r>
  <r>
    <x v="13"/>
    <x v="51"/>
    <s v="Havana"/>
    <n v="51.5"/>
  </r>
  <r>
    <x v="13"/>
    <x v="51"/>
    <s v="Havana"/>
    <n v="73"/>
  </r>
  <r>
    <x v="13"/>
    <x v="51"/>
    <s v="Santiago"/>
    <n v="11"/>
  </r>
  <r>
    <x v="13"/>
    <x v="51"/>
    <s v="Santiago"/>
    <n v="40"/>
  </r>
  <r>
    <x v="13"/>
    <x v="52"/>
    <s v="Honolulu"/>
    <n v="26.1"/>
  </r>
  <r>
    <x v="13"/>
    <x v="53"/>
    <s v="Mayaguez"/>
    <n v="3.13"/>
  </r>
  <r>
    <x v="13"/>
    <x v="53"/>
    <s v="Ponce"/>
    <n v="4.8"/>
  </r>
  <r>
    <x v="13"/>
    <x v="53"/>
    <s v="San Juan"/>
    <n v="9.75"/>
  </r>
  <r>
    <x v="13"/>
    <x v="58"/>
    <s v="Manila"/>
    <n v="40"/>
  </r>
  <r>
    <x v="13"/>
    <x v="68"/>
    <s v="Kingston"/>
    <n v="26"/>
  </r>
  <r>
    <x v="13"/>
    <x v="70"/>
    <s v="Port Spain"/>
    <n v="14"/>
  </r>
  <r>
    <x v="14"/>
    <x v="0"/>
    <s v="Anniston"/>
    <n v="10.5"/>
  </r>
  <r>
    <x v="14"/>
    <x v="0"/>
    <s v="Birmingham"/>
    <n v="133"/>
  </r>
  <r>
    <x v="14"/>
    <x v="0"/>
    <s v="Birmingham"/>
    <n v="4.5"/>
  </r>
  <r>
    <x v="14"/>
    <x v="0"/>
    <s v="Gadsden"/>
    <n v="13"/>
  </r>
  <r>
    <x v="14"/>
    <x v="0"/>
    <s v="Huntsville"/>
    <n v="7.5"/>
  </r>
  <r>
    <x v="14"/>
    <x v="0"/>
    <s v="Mobile"/>
    <n v="61.73"/>
  </r>
  <r>
    <x v="14"/>
    <x v="0"/>
    <s v="Montgomery"/>
    <n v="40"/>
  </r>
  <r>
    <x v="14"/>
    <x v="0"/>
    <s v="New Decatur"/>
    <n v="7.6"/>
  </r>
  <r>
    <x v="14"/>
    <x v="0"/>
    <s v="Selma"/>
    <n v="8.5"/>
  </r>
  <r>
    <x v="14"/>
    <x v="0"/>
    <s v="Sheffield"/>
    <n v="11.68"/>
  </r>
  <r>
    <x v="14"/>
    <x v="0"/>
    <s v="Tuscaloosa"/>
    <n v="12"/>
  </r>
  <r>
    <x v="14"/>
    <x v="1"/>
    <s v="Bisbee"/>
    <n v="10"/>
  </r>
  <r>
    <x v="14"/>
    <x v="1"/>
    <s v="Douglas"/>
    <n v="10"/>
  </r>
  <r>
    <x v="14"/>
    <x v="1"/>
    <s v="Phoenix"/>
    <n v="30"/>
  </r>
  <r>
    <x v="14"/>
    <x v="1"/>
    <s v="Prescott"/>
    <n v="2.5"/>
  </r>
  <r>
    <x v="14"/>
    <x v="1"/>
    <s v="Tucson"/>
    <n v="5"/>
  </r>
  <r>
    <x v="14"/>
    <x v="2"/>
    <s v="Argenta"/>
    <n v="5"/>
  </r>
  <r>
    <x v="14"/>
    <x v="2"/>
    <s v="Eureka Springs"/>
    <n v="4"/>
  </r>
  <r>
    <x v="14"/>
    <x v="2"/>
    <s v="Fort Smith"/>
    <n v="23"/>
  </r>
  <r>
    <x v="14"/>
    <x v="2"/>
    <s v="Fort Smith"/>
    <n v="3"/>
  </r>
  <r>
    <x v="14"/>
    <x v="2"/>
    <s v="Hot Springs"/>
    <n v="13.8"/>
  </r>
  <r>
    <x v="14"/>
    <x v="2"/>
    <s v="Little Rock"/>
    <n v="32"/>
  </r>
  <r>
    <x v="14"/>
    <x v="2"/>
    <s v="Pine Bluff"/>
    <n v="9.5"/>
  </r>
  <r>
    <x v="14"/>
    <x v="2"/>
    <s v="Texarkana"/>
    <n v="11"/>
  </r>
  <r>
    <x v="14"/>
    <x v="2"/>
    <s v="Walnut Ridge"/>
    <n v="2.5"/>
  </r>
  <r>
    <x v="14"/>
    <x v="4"/>
    <s v="Bakersfield"/>
    <n v="7.5"/>
  </r>
  <r>
    <x v="14"/>
    <x v="4"/>
    <s v="Bakersfield"/>
    <n v="28"/>
  </r>
  <r>
    <x v="14"/>
    <x v="4"/>
    <s v="Chico"/>
    <n v="3"/>
  </r>
  <r>
    <x v="14"/>
    <x v="4"/>
    <s v="Eureka"/>
    <n v="6"/>
  </r>
  <r>
    <x v="14"/>
    <x v="4"/>
    <s v="Exeter"/>
    <n v="31"/>
  </r>
  <r>
    <x v="14"/>
    <x v="4"/>
    <s v="Fresno"/>
    <n v="31.3"/>
  </r>
  <r>
    <x v="14"/>
    <x v="4"/>
    <s v="Glendale"/>
    <n v="2.2999999999999998"/>
  </r>
  <r>
    <x v="14"/>
    <x v="4"/>
    <s v="Grass Valley"/>
    <n v="5.0999999999999996"/>
  </r>
  <r>
    <x v="14"/>
    <x v="4"/>
    <s v="Los Angeles"/>
    <n v="344"/>
  </r>
  <r>
    <x v="14"/>
    <x v="4"/>
    <s v="Los Angeles"/>
    <n v="561.87"/>
  </r>
  <r>
    <x v="14"/>
    <x v="4"/>
    <s v="Los Angeles"/>
    <n v="327.05"/>
  </r>
  <r>
    <x v="14"/>
    <x v="4"/>
    <s v="Los Angeles"/>
    <n v="1.5"/>
  </r>
  <r>
    <x v="14"/>
    <x v="4"/>
    <s v="Los Angeles"/>
    <n v="84.86"/>
  </r>
  <r>
    <x v="14"/>
    <x v="4"/>
    <s v="Los Angeles"/>
    <n v="0.56000000000000005"/>
  </r>
  <r>
    <x v="14"/>
    <x v="4"/>
    <s v="Monterey"/>
    <n v="6.5"/>
  </r>
  <r>
    <x v="14"/>
    <x v="4"/>
    <s v="Napa"/>
    <n v="34"/>
  </r>
  <r>
    <x v="14"/>
    <x v="4"/>
    <s v="Oakland"/>
    <n v="172.81"/>
  </r>
  <r>
    <x v="14"/>
    <x v="4"/>
    <s v="Oakland"/>
    <n v="27.1"/>
  </r>
  <r>
    <x v="14"/>
    <x v="4"/>
    <s v="Ontario"/>
    <n v="14.7"/>
  </r>
  <r>
    <x v="14"/>
    <x v="4"/>
    <s v="Petaluma"/>
    <n v="36.6"/>
  </r>
  <r>
    <x v="14"/>
    <x v="4"/>
    <s v="Redlands"/>
    <n v="2.5"/>
  </r>
  <r>
    <x v="14"/>
    <x v="4"/>
    <s v="Redlands"/>
    <n v="22"/>
  </r>
  <r>
    <x v="14"/>
    <x v="4"/>
    <s v="Richmond"/>
    <n v="20"/>
  </r>
  <r>
    <x v="14"/>
    <x v="4"/>
    <s v="Riverside"/>
    <n v="14"/>
  </r>
  <r>
    <x v="14"/>
    <x v="4"/>
    <s v="Sacramento"/>
    <n v="35.86"/>
  </r>
  <r>
    <x v="14"/>
    <x v="4"/>
    <s v="San Bernardino"/>
    <n v="42"/>
  </r>
  <r>
    <x v="14"/>
    <x v="4"/>
    <s v="San Diego"/>
    <n v="50.96"/>
  </r>
  <r>
    <x v="14"/>
    <x v="4"/>
    <s v="San Diego"/>
    <n v="48.26"/>
  </r>
  <r>
    <x v="14"/>
    <x v="4"/>
    <s v="San Diego"/>
    <n v="8.31"/>
  </r>
  <r>
    <x v="14"/>
    <x v="4"/>
    <s v="San Francisco"/>
    <n v="7.67"/>
  </r>
  <r>
    <x v="14"/>
    <x v="4"/>
    <s v="San Francisco"/>
    <n v="53"/>
  </r>
  <r>
    <x v="14"/>
    <x v="4"/>
    <s v="San Francisco"/>
    <n v="70"/>
  </r>
  <r>
    <x v="14"/>
    <x v="4"/>
    <s v="San Francisco"/>
    <n v="263.49"/>
  </r>
  <r>
    <x v="14"/>
    <x v="4"/>
    <s v="San Francisco"/>
    <n v="8"/>
  </r>
  <r>
    <x v="14"/>
    <x v="4"/>
    <s v="San Francisco"/>
    <n v="4.42"/>
  </r>
  <r>
    <x v="14"/>
    <x v="4"/>
    <s v="San Francisco"/>
    <n v="20"/>
  </r>
  <r>
    <x v="14"/>
    <x v="4"/>
    <s v="San Francisco"/>
    <n v="11.5"/>
  </r>
  <r>
    <x v="14"/>
    <x v="4"/>
    <s v="San Jose"/>
    <n v="25"/>
  </r>
  <r>
    <x v="14"/>
    <x v="4"/>
    <s v="San Jose"/>
    <n v="15.5"/>
  </r>
  <r>
    <x v="14"/>
    <x v="4"/>
    <s v="San Jose"/>
    <n v="50"/>
  </r>
  <r>
    <x v="14"/>
    <x v="4"/>
    <s v="San Luis Obispo"/>
    <n v="13"/>
  </r>
  <r>
    <x v="14"/>
    <x v="4"/>
    <s v="San Pedro"/>
    <n v="2"/>
  </r>
  <r>
    <x v="14"/>
    <x v="4"/>
    <s v="Santa Barbara"/>
    <n v="8.5"/>
  </r>
  <r>
    <x v="14"/>
    <x v="4"/>
    <s v="Santa Catalina Island"/>
    <n v="0.189"/>
  </r>
  <r>
    <x v="14"/>
    <x v="4"/>
    <s v="Santa Cruz"/>
    <n v="15"/>
  </r>
  <r>
    <x v="14"/>
    <x v="4"/>
    <s v="Santa Cruz"/>
    <n v="14.34"/>
  </r>
  <r>
    <x v="14"/>
    <x v="4"/>
    <s v="Stockton"/>
    <n v="13"/>
  </r>
  <r>
    <x v="14"/>
    <x v="4"/>
    <s v="Stockton"/>
    <n v="69"/>
  </r>
  <r>
    <x v="14"/>
    <x v="4"/>
    <s v="Watsonville"/>
    <n v="6"/>
  </r>
  <r>
    <x v="14"/>
    <x v="6"/>
    <s v="Boulder"/>
    <n v="15.7"/>
  </r>
  <r>
    <x v="14"/>
    <x v="6"/>
    <s v="Colorado Springs"/>
    <n v="38"/>
  </r>
  <r>
    <x v="14"/>
    <x v="6"/>
    <s v="Colorado Springs"/>
    <n v="2"/>
  </r>
  <r>
    <x v="14"/>
    <x v="6"/>
    <s v="Cripple Creek"/>
    <n v="74.3"/>
  </r>
  <r>
    <x v="14"/>
    <x v="6"/>
    <s v="Denver"/>
    <n v="26.28"/>
  </r>
  <r>
    <x v="14"/>
    <x v="6"/>
    <s v="Denver"/>
    <n v="199.89"/>
  </r>
  <r>
    <x v="14"/>
    <x v="6"/>
    <s v="Denver"/>
    <n v="20"/>
  </r>
  <r>
    <x v="14"/>
    <x v="6"/>
    <s v="Denver"/>
    <n v="22"/>
  </r>
  <r>
    <x v="14"/>
    <x v="6"/>
    <s v="Denver"/>
    <n v="58"/>
  </r>
  <r>
    <x v="14"/>
    <x v="6"/>
    <s v="Durango"/>
    <n v="2.5"/>
  </r>
  <r>
    <x v="14"/>
    <x v="6"/>
    <s v="Grand Junction"/>
    <n v="20.2"/>
  </r>
  <r>
    <x v="14"/>
    <x v="6"/>
    <s v="Greeley"/>
    <n v="6"/>
  </r>
  <r>
    <x v="14"/>
    <x v="6"/>
    <s v="Trinidad"/>
    <n v="21"/>
  </r>
  <r>
    <x v="14"/>
    <x v="7"/>
    <s v="Bridgeport"/>
    <n v="229.48"/>
  </r>
  <r>
    <x v="14"/>
    <x v="7"/>
    <s v="Bristol"/>
    <n v="14.6"/>
  </r>
  <r>
    <x v="14"/>
    <x v="7"/>
    <s v="Danbury"/>
    <n v="16.07"/>
  </r>
  <r>
    <x v="14"/>
    <x v="7"/>
    <s v="Danbury"/>
    <n v="17.5"/>
  </r>
  <r>
    <x v="14"/>
    <x v="7"/>
    <s v="Groton"/>
    <n v="20.65"/>
  </r>
  <r>
    <x v="14"/>
    <x v="7"/>
    <s v="Hartford"/>
    <n v="14.4"/>
  </r>
  <r>
    <x v="14"/>
    <x v="7"/>
    <s v="New Haven"/>
    <n v="475.774"/>
  </r>
  <r>
    <x v="14"/>
    <x v="7"/>
    <s v="New Haven"/>
    <n v="1998"/>
  </r>
  <r>
    <x v="14"/>
    <x v="7"/>
    <s v="New Haven"/>
    <n v="52"/>
  </r>
  <r>
    <x v="14"/>
    <x v="7"/>
    <s v="New London"/>
    <n v="12"/>
  </r>
  <r>
    <x v="14"/>
    <x v="7"/>
    <s v="Norwich"/>
    <n v="28.5"/>
  </r>
  <r>
    <x v="14"/>
    <x v="7"/>
    <s v="Warehouse Point"/>
    <n v="48.1"/>
  </r>
  <r>
    <x v="14"/>
    <x v="9"/>
    <s v="New Castle"/>
    <n v="16"/>
  </r>
  <r>
    <x v="14"/>
    <x v="9"/>
    <s v="New Castle"/>
    <n v="6"/>
  </r>
  <r>
    <x v="14"/>
    <x v="9"/>
    <s v="Wilmington"/>
    <n v="26"/>
  </r>
  <r>
    <x v="14"/>
    <x v="8"/>
    <s v="Washington"/>
    <n v="160.94"/>
  </r>
  <r>
    <x v="14"/>
    <x v="8"/>
    <s v="Washington"/>
    <n v="4"/>
  </r>
  <r>
    <x v="14"/>
    <x v="8"/>
    <s v="Washington"/>
    <n v="57.45"/>
  </r>
  <r>
    <x v="14"/>
    <x v="8"/>
    <s v="Washington"/>
    <n v="54"/>
  </r>
  <r>
    <x v="14"/>
    <x v="8"/>
    <s v="Washington"/>
    <n v="28.34"/>
  </r>
  <r>
    <x v="14"/>
    <x v="8"/>
    <s v="Washington"/>
    <n v="1"/>
  </r>
  <r>
    <x v="14"/>
    <x v="10"/>
    <s v="Fernandina"/>
    <n v="3"/>
  </r>
  <r>
    <x v="14"/>
    <x v="10"/>
    <s v="Fort Meade"/>
    <n v="2"/>
  </r>
  <r>
    <x v="14"/>
    <x v="10"/>
    <s v="Jacksonville"/>
    <n v="42.2"/>
  </r>
  <r>
    <x v="14"/>
    <x v="10"/>
    <s v="Key West"/>
    <n v="5.0999999999999996"/>
  </r>
  <r>
    <x v="14"/>
    <x v="10"/>
    <s v="Pensacola"/>
    <n v="20.399999999999999"/>
  </r>
  <r>
    <x v="14"/>
    <x v="10"/>
    <s v="Pensacola"/>
    <n v="1.5"/>
  </r>
  <r>
    <x v="14"/>
    <x v="10"/>
    <s v="St. Augustine"/>
    <n v="10"/>
  </r>
  <r>
    <x v="14"/>
    <x v="10"/>
    <s v="Tampa"/>
    <n v="41.8"/>
  </r>
  <r>
    <x v="14"/>
    <x v="10"/>
    <s v="Tampa"/>
    <n v="12.5"/>
  </r>
  <r>
    <x v="14"/>
    <x v="11"/>
    <s v="Athens"/>
    <n v="10"/>
  </r>
  <r>
    <x v="14"/>
    <x v="11"/>
    <s v="Atlanta"/>
    <n v="186.935"/>
  </r>
  <r>
    <x v="14"/>
    <x v="11"/>
    <s v="Atlanta"/>
    <n v="20"/>
  </r>
  <r>
    <x v="14"/>
    <x v="11"/>
    <s v="Augusta"/>
    <n v="53.2"/>
  </r>
  <r>
    <x v="14"/>
    <x v="11"/>
    <s v="Brunswick"/>
    <n v="7"/>
  </r>
  <r>
    <x v="14"/>
    <x v="11"/>
    <s v="Columbus"/>
    <n v="26.1"/>
  </r>
  <r>
    <x v="14"/>
    <x v="11"/>
    <s v="Covington"/>
    <n v="6"/>
  </r>
  <r>
    <x v="14"/>
    <x v="11"/>
    <s v="Gainesville"/>
    <n v="8"/>
  </r>
  <r>
    <x v="14"/>
    <x v="11"/>
    <s v="Macon"/>
    <n v="31"/>
  </r>
  <r>
    <x v="14"/>
    <x v="11"/>
    <s v="Rome"/>
    <n v="10.5"/>
  </r>
  <r>
    <x v="14"/>
    <x v="11"/>
    <s v="Savannah"/>
    <n v="57.5"/>
  </r>
  <r>
    <x v="14"/>
    <x v="11"/>
    <s v="Valdosta"/>
    <n v="4"/>
  </r>
  <r>
    <x v="14"/>
    <x v="11"/>
    <s v="Washington"/>
    <n v="2"/>
  </r>
  <r>
    <x v="14"/>
    <x v="12"/>
    <s v="Boise City"/>
    <n v="10"/>
  </r>
  <r>
    <x v="14"/>
    <x v="12"/>
    <s v="Boise City"/>
    <n v="36"/>
  </r>
  <r>
    <x v="14"/>
    <x v="12"/>
    <s v="Boise City"/>
    <n v="35"/>
  </r>
  <r>
    <x v="14"/>
    <x v="13"/>
    <s v="Amboy"/>
    <n v="8.5"/>
  </r>
  <r>
    <x v="14"/>
    <x v="13"/>
    <s v="Anna"/>
    <n v="3.5"/>
  </r>
  <r>
    <x v="14"/>
    <x v="13"/>
    <s v="Aurora"/>
    <n v="30"/>
  </r>
  <r>
    <x v="14"/>
    <x v="13"/>
    <s v="Belleville"/>
    <n v="11.3"/>
  </r>
  <r>
    <x v="14"/>
    <x v="13"/>
    <s v="Bloomington"/>
    <n v="22"/>
  </r>
  <r>
    <x v="14"/>
    <x v="13"/>
    <s v="Bloomington"/>
    <n v="90"/>
  </r>
  <r>
    <x v="14"/>
    <x v="13"/>
    <s v="Cairo"/>
    <n v="22"/>
  </r>
  <r>
    <x v="14"/>
    <x v="13"/>
    <s v="Cairo"/>
    <n v="10"/>
  </r>
  <r>
    <x v="14"/>
    <x v="13"/>
    <s v="Canton"/>
    <n v="18"/>
  </r>
  <r>
    <x v="14"/>
    <x v="13"/>
    <s v="Centralia"/>
    <n v="3.9"/>
  </r>
  <r>
    <x v="14"/>
    <x v="13"/>
    <s v="Champaign"/>
    <n v="560"/>
  </r>
  <r>
    <x v="14"/>
    <x v="13"/>
    <s v="Champaign"/>
    <n v="11"/>
  </r>
  <r>
    <x v="14"/>
    <x v="13"/>
    <s v="Champaign"/>
    <n v="64"/>
  </r>
  <r>
    <x v="14"/>
    <x v="13"/>
    <s v="Chicago"/>
    <n v="453"/>
  </r>
  <r>
    <x v="14"/>
    <x v="13"/>
    <s v="Chicago"/>
    <n v="256.43"/>
  </r>
  <r>
    <x v="14"/>
    <x v="13"/>
    <s v="Chicago"/>
    <n v="106"/>
  </r>
  <r>
    <x v="14"/>
    <x v="13"/>
    <s v="Chicago"/>
    <n v="26"/>
  </r>
  <r>
    <x v="14"/>
    <x v="13"/>
    <s v="Chicago"/>
    <n v="19.22"/>
  </r>
  <r>
    <x v="14"/>
    <x v="13"/>
    <s v="Chicago"/>
    <n v="31.3"/>
  </r>
  <r>
    <x v="14"/>
    <x v="13"/>
    <s v="Chicago"/>
    <n v="80"/>
  </r>
  <r>
    <x v="14"/>
    <x v="13"/>
    <s v="Chicago"/>
    <n v="160"/>
  </r>
  <r>
    <x v="14"/>
    <x v="13"/>
    <s v="Chicago"/>
    <n v="29"/>
  </r>
  <r>
    <x v="14"/>
    <x v="13"/>
    <s v="Chicago"/>
    <n v="36.5"/>
  </r>
  <r>
    <x v="14"/>
    <x v="13"/>
    <s v="Chicago"/>
    <n v="47.15"/>
  </r>
  <r>
    <x v="14"/>
    <x v="13"/>
    <s v="Chicago"/>
    <n v="46.4"/>
  </r>
  <r>
    <x v="14"/>
    <x v="13"/>
    <s v="Chicago"/>
    <n v="51"/>
  </r>
  <r>
    <x v="14"/>
    <x v="13"/>
    <s v="Chicago"/>
    <n v="19.399999999999999"/>
  </r>
  <r>
    <x v="14"/>
    <x v="13"/>
    <s v="Chicago"/>
    <n v="180"/>
  </r>
  <r>
    <x v="14"/>
    <x v="13"/>
    <s v="Danville"/>
    <n v="14"/>
  </r>
  <r>
    <x v="14"/>
    <x v="13"/>
    <s v="Danville"/>
    <n v="7"/>
  </r>
  <r>
    <x v="14"/>
    <x v="13"/>
    <s v="Decatur"/>
    <n v="17"/>
  </r>
  <r>
    <x v="14"/>
    <x v="13"/>
    <s v="Decatur"/>
    <n v="98"/>
  </r>
  <r>
    <x v="14"/>
    <x v="13"/>
    <s v="DeKalb"/>
    <n v="7.57"/>
  </r>
  <r>
    <x v="14"/>
    <x v="13"/>
    <s v="Freeport"/>
    <n v="9"/>
  </r>
  <r>
    <x v="14"/>
    <x v="13"/>
    <s v="East St. Louis"/>
    <n v="185.3"/>
  </r>
  <r>
    <x v="14"/>
    <x v="13"/>
    <s v="Galesburg"/>
    <n v="20.75"/>
  </r>
  <r>
    <x v="14"/>
    <x v="13"/>
    <s v="Galesburg"/>
    <n v="13.5"/>
  </r>
  <r>
    <x v="14"/>
    <x v="13"/>
    <s v="Galesburg"/>
    <n v="18"/>
  </r>
  <r>
    <x v="14"/>
    <x v="13"/>
    <s v="Hammond"/>
    <n v="28"/>
  </r>
  <r>
    <x v="14"/>
    <x v="13"/>
    <s v="Jacksonville"/>
    <n v="7"/>
  </r>
  <r>
    <x v="14"/>
    <x v="13"/>
    <s v="Jerseyville"/>
    <n v="66"/>
  </r>
  <r>
    <x v="14"/>
    <x v="13"/>
    <s v="Joliet"/>
    <n v="80.5"/>
  </r>
  <r>
    <x v="14"/>
    <x v="13"/>
    <s v="Joliet"/>
    <n v="47"/>
  </r>
  <r>
    <x v="14"/>
    <x v="13"/>
    <s v="Kankakee"/>
    <n v="11.3"/>
  </r>
  <r>
    <x v="14"/>
    <x v="13"/>
    <s v="Kankakee"/>
    <n v="2"/>
  </r>
  <r>
    <x v="14"/>
    <x v="13"/>
    <s v="Kankakee"/>
    <n v="4.5"/>
  </r>
  <r>
    <x v="14"/>
    <x v="13"/>
    <s v="Kewanee"/>
    <n v="14"/>
  </r>
  <r>
    <x v="14"/>
    <x v="13"/>
    <s v="La Salle"/>
    <n v="86"/>
  </r>
  <r>
    <x v="14"/>
    <x v="13"/>
    <s v="Lincoln"/>
    <n v="8"/>
  </r>
  <r>
    <x v="14"/>
    <x v="13"/>
    <s v="Lincoln"/>
    <n v="33"/>
  </r>
  <r>
    <x v="14"/>
    <x v="13"/>
    <s v="Marion"/>
    <n v="15.33"/>
  </r>
  <r>
    <x v="14"/>
    <x v="13"/>
    <s v="Mattoon"/>
    <n v="15"/>
  </r>
  <r>
    <x v="14"/>
    <x v="13"/>
    <s v="Monmouth"/>
    <n v="31"/>
  </r>
  <r>
    <x v="14"/>
    <x v="13"/>
    <s v="Murphysboro"/>
    <n v="1.5"/>
  </r>
  <r>
    <x v="14"/>
    <x v="60"/>
    <s v="Ottawa"/>
    <n v="10"/>
  </r>
  <r>
    <x v="14"/>
    <x v="60"/>
    <s v="Paris"/>
    <n v="4"/>
  </r>
  <r>
    <x v="14"/>
    <x v="13"/>
    <s v="Peoria"/>
    <n v="72"/>
  </r>
  <r>
    <x v="14"/>
    <x v="13"/>
    <s v="Peoria"/>
    <n v="19.600000000000001"/>
  </r>
  <r>
    <x v="14"/>
    <x v="13"/>
    <s v="Pontiac"/>
    <n v="20"/>
  </r>
  <r>
    <x v="14"/>
    <x v="13"/>
    <s v="Quincy"/>
    <n v="18"/>
  </r>
  <r>
    <x v="14"/>
    <x v="13"/>
    <s v="Rockford"/>
    <n v="107"/>
  </r>
  <r>
    <x v="14"/>
    <x v="13"/>
    <s v="Springfield"/>
    <n v="34"/>
  </r>
  <r>
    <x v="14"/>
    <x v="13"/>
    <s v="Springfield"/>
    <n v="40"/>
  </r>
  <r>
    <x v="14"/>
    <x v="13"/>
    <s v="Springfield"/>
    <n v="15"/>
  </r>
  <r>
    <x v="14"/>
    <x v="13"/>
    <s v="Springfield"/>
    <n v="115"/>
  </r>
  <r>
    <x v="14"/>
    <x v="13"/>
    <s v="Sterling"/>
    <n v="18"/>
  </r>
  <r>
    <x v="14"/>
    <x v="13"/>
    <s v="Streator"/>
    <n v="10.5"/>
  </r>
  <r>
    <x v="14"/>
    <x v="13"/>
    <s v="Sycamore"/>
    <n v="13"/>
  </r>
  <r>
    <x v="14"/>
    <x v="13"/>
    <s v="Tampico"/>
    <n v="12"/>
  </r>
  <r>
    <x v="14"/>
    <x v="13"/>
    <s v="Taylorville"/>
    <n v="4"/>
  </r>
  <r>
    <x v="14"/>
    <x v="13"/>
    <s v="Yorkville"/>
    <n v="3"/>
  </r>
  <r>
    <x v="14"/>
    <x v="14"/>
    <s v="Anderson"/>
    <n v="260"/>
  </r>
  <r>
    <x v="14"/>
    <x v="14"/>
    <s v="Anderson"/>
    <n v="366"/>
  </r>
  <r>
    <x v="14"/>
    <x v="14"/>
    <s v="Anderson"/>
    <n v="42"/>
  </r>
  <r>
    <x v="14"/>
    <x v="14"/>
    <s v="Angola"/>
    <n v="4"/>
  </r>
  <r>
    <x v="14"/>
    <x v="14"/>
    <s v="Bluffton"/>
    <n v="31.74"/>
  </r>
  <r>
    <x v="14"/>
    <x v="14"/>
    <s v="Bluffton"/>
    <n v="18.5"/>
  </r>
  <r>
    <x v="14"/>
    <x v="14"/>
    <s v="Columbus"/>
    <n v="5.3"/>
  </r>
  <r>
    <x v="14"/>
    <x v="14"/>
    <s v="Decatur"/>
    <n v="23.7"/>
  </r>
  <r>
    <x v="14"/>
    <x v="14"/>
    <s v="Elkhart"/>
    <n v="44"/>
  </r>
  <r>
    <x v="14"/>
    <x v="14"/>
    <s v="Evansville"/>
    <n v="52.1"/>
  </r>
  <r>
    <x v="14"/>
    <x v="14"/>
    <s v="Evansville"/>
    <n v="20"/>
  </r>
  <r>
    <x v="14"/>
    <x v="14"/>
    <s v="Evansville"/>
    <n v="30.5"/>
  </r>
  <r>
    <x v="14"/>
    <x v="14"/>
    <s v="Evansville"/>
    <n v="10"/>
  </r>
  <r>
    <x v="14"/>
    <x v="14"/>
    <s v="Evansville"/>
    <n v="24.67"/>
  </r>
  <r>
    <x v="14"/>
    <x v="14"/>
    <s v="Fort Wayne"/>
    <n v="220"/>
  </r>
  <r>
    <x v="14"/>
    <x v="14"/>
    <s v="Fort Wayne"/>
    <n v="23"/>
  </r>
  <r>
    <x v="14"/>
    <x v="14"/>
    <s v="Fort Wayne"/>
    <n v="64"/>
  </r>
  <r>
    <x v="14"/>
    <x v="14"/>
    <s v="French Lick"/>
    <n v="1.9"/>
  </r>
  <r>
    <x v="14"/>
    <x v="14"/>
    <s v="Gary"/>
    <n v="18"/>
  </r>
  <r>
    <x v="14"/>
    <x v="14"/>
    <s v="Indianapolis"/>
    <n v="352.7"/>
  </r>
  <r>
    <x v="14"/>
    <x v="14"/>
    <s v="Indianapolis"/>
    <n v="158"/>
  </r>
  <r>
    <x v="14"/>
    <x v="14"/>
    <s v="Indianapolis"/>
    <n v="7.5"/>
  </r>
  <r>
    <x v="14"/>
    <x v="14"/>
    <s v="Indianapolis"/>
    <n v="31"/>
  </r>
  <r>
    <x v="14"/>
    <x v="14"/>
    <s v="Indianapolis"/>
    <n v="93"/>
  </r>
  <r>
    <x v="14"/>
    <x v="14"/>
    <s v="Indianapolis"/>
    <n v="58.7"/>
  </r>
  <r>
    <x v="14"/>
    <x v="14"/>
    <s v="Indianapolis"/>
    <n v="107"/>
  </r>
  <r>
    <x v="14"/>
    <x v="14"/>
    <s v="Indianapolis"/>
    <n v="47.5"/>
  </r>
  <r>
    <x v="14"/>
    <x v="14"/>
    <s v="Kendallville"/>
    <n v="42"/>
  </r>
  <r>
    <x v="14"/>
    <x v="14"/>
    <s v="Kingman"/>
    <n v="6"/>
  </r>
  <r>
    <x v="14"/>
    <x v="14"/>
    <s v="Kokomo"/>
    <n v="40"/>
  </r>
  <r>
    <x v="14"/>
    <x v="14"/>
    <s v="Lebanon"/>
    <n v="10"/>
  </r>
  <r>
    <x v="14"/>
    <x v="14"/>
    <s v="Madison"/>
    <n v="5"/>
  </r>
  <r>
    <x v="14"/>
    <x v="14"/>
    <s v="New Albany"/>
    <n v="25"/>
  </r>
  <r>
    <x v="14"/>
    <x v="14"/>
    <s v="New Albany"/>
    <n v="23"/>
  </r>
  <r>
    <x v="14"/>
    <x v="14"/>
    <s v="New Castle"/>
    <n v="43"/>
  </r>
  <r>
    <x v="14"/>
    <x v="14"/>
    <s v="Portland"/>
    <n v="32"/>
  </r>
  <r>
    <x v="14"/>
    <x v="14"/>
    <s v="South Bend"/>
    <n v="117"/>
  </r>
  <r>
    <x v="14"/>
    <x v="14"/>
    <s v="South Bend"/>
    <n v="35"/>
  </r>
  <r>
    <x v="14"/>
    <x v="14"/>
    <s v="South Bend"/>
    <n v="92"/>
  </r>
  <r>
    <x v="14"/>
    <x v="14"/>
    <s v="Terre Haute"/>
    <n v="101"/>
  </r>
  <r>
    <x v="14"/>
    <x v="14"/>
    <s v="Vincennes"/>
    <n v="8.11"/>
  </r>
  <r>
    <x v="14"/>
    <x v="14"/>
    <s v="Vincennes"/>
    <n v="4"/>
  </r>
  <r>
    <x v="14"/>
    <x v="14"/>
    <s v="Warsaw"/>
    <n v="4.75"/>
  </r>
  <r>
    <x v="14"/>
    <x v="14"/>
    <s v="Warsaw"/>
    <n v="71"/>
  </r>
  <r>
    <x v="14"/>
    <x v="15"/>
    <s v="Albia"/>
    <n v="10.5"/>
  </r>
  <r>
    <x v="14"/>
    <x v="15"/>
    <s v="Boone"/>
    <n v="2"/>
  </r>
  <r>
    <x v="14"/>
    <x v="15"/>
    <s v="Boone"/>
    <n v="4.0999999999999996"/>
  </r>
  <r>
    <x v="14"/>
    <x v="15"/>
    <s v="Burlington"/>
    <n v="18.5"/>
  </r>
  <r>
    <x v="14"/>
    <x v="15"/>
    <s v="Cedar Rapids"/>
    <n v="17.45"/>
  </r>
  <r>
    <x v="14"/>
    <x v="15"/>
    <s v="Cedar Rapids"/>
    <n v="30"/>
  </r>
  <r>
    <x v="14"/>
    <x v="15"/>
    <s v="Centerville"/>
    <n v="9"/>
  </r>
  <r>
    <x v="14"/>
    <x v="15"/>
    <s v="Clinton"/>
    <n v="40"/>
  </r>
  <r>
    <x v="14"/>
    <x v="15"/>
    <s v="Clinton"/>
    <n v="14"/>
  </r>
  <r>
    <x v="14"/>
    <x v="15"/>
    <s v="Colfax"/>
    <n v="1"/>
  </r>
  <r>
    <x v="14"/>
    <x v="15"/>
    <s v="Council Bluffs"/>
    <n v="30"/>
  </r>
  <r>
    <x v="14"/>
    <x v="15"/>
    <s v="Davenport"/>
    <n v="87"/>
  </r>
  <r>
    <x v="14"/>
    <x v="15"/>
    <s v="Des Moines"/>
    <n v="82"/>
  </r>
  <r>
    <x v="14"/>
    <x v="15"/>
    <s v="Des Moines"/>
    <n v="72.650000000000006"/>
  </r>
  <r>
    <x v="14"/>
    <x v="15"/>
    <s v="Dubuque"/>
    <n v="17.28"/>
  </r>
  <r>
    <x v="14"/>
    <x v="15"/>
    <s v="Fort Dodge"/>
    <n v="175"/>
  </r>
  <r>
    <x v="14"/>
    <x v="15"/>
    <s v="Fort Madison"/>
    <n v="4"/>
  </r>
  <r>
    <x v="14"/>
    <x v="15"/>
    <s v="Iowa City"/>
    <n v="3"/>
  </r>
  <r>
    <x v="14"/>
    <x v="15"/>
    <s v="Keokuk"/>
    <n v="8"/>
  </r>
  <r>
    <x v="14"/>
    <x v="15"/>
    <s v="Marshalltown"/>
    <n v="4"/>
  </r>
  <r>
    <x v="14"/>
    <x v="15"/>
    <s v="Mason City"/>
    <n v="18.600000000000001"/>
  </r>
  <r>
    <x v="14"/>
    <x v="15"/>
    <s v="Muscatine"/>
    <n v="12"/>
  </r>
  <r>
    <x v="14"/>
    <x v="15"/>
    <s v="Oskaloosa"/>
    <n v="7"/>
  </r>
  <r>
    <x v="14"/>
    <x v="15"/>
    <s v="Oskaloosa"/>
    <n v="3.5"/>
  </r>
  <r>
    <x v="14"/>
    <x v="15"/>
    <s v="Ottumwa"/>
    <n v="12.3"/>
  </r>
  <r>
    <x v="14"/>
    <x v="15"/>
    <s v="Sioux City"/>
    <n v="48"/>
  </r>
  <r>
    <x v="14"/>
    <x v="15"/>
    <s v="Sioux City"/>
    <n v="7"/>
  </r>
  <r>
    <x v="14"/>
    <x v="15"/>
    <s v="Toledo"/>
    <n v="3"/>
  </r>
  <r>
    <x v="14"/>
    <x v="15"/>
    <s v="Waterloo"/>
    <n v="89"/>
  </r>
  <r>
    <x v="14"/>
    <x v="16"/>
    <s v="Arkansas City"/>
    <n v="20"/>
  </r>
  <r>
    <x v="14"/>
    <x v="16"/>
    <s v="Atchison"/>
    <n v="14"/>
  </r>
  <r>
    <x v="14"/>
    <x v="16"/>
    <s v="Fort Scott"/>
    <n v="7"/>
  </r>
  <r>
    <x v="14"/>
    <x v="16"/>
    <s v="Hutchinson"/>
    <n v="11.4"/>
  </r>
  <r>
    <x v="14"/>
    <x v="16"/>
    <s v="Independence"/>
    <n v="39"/>
  </r>
  <r>
    <x v="14"/>
    <x v="16"/>
    <s v="Iola"/>
    <n v="10.5"/>
  </r>
  <r>
    <x v="14"/>
    <x v="16"/>
    <s v="Junction City"/>
    <n v="5.75"/>
  </r>
  <r>
    <x v="14"/>
    <x v="16"/>
    <s v="Kansas City"/>
    <n v="50"/>
  </r>
  <r>
    <x v="14"/>
    <x v="16"/>
    <s v="Lawrence"/>
    <n v="10"/>
  </r>
  <r>
    <x v="14"/>
    <x v="16"/>
    <s v="Manhattan"/>
    <n v="4"/>
  </r>
  <r>
    <x v="14"/>
    <x v="16"/>
    <s v="Salina"/>
    <n v="4"/>
  </r>
  <r>
    <x v="14"/>
    <x v="16"/>
    <s v="Strong City"/>
    <n v="2"/>
  </r>
  <r>
    <x v="14"/>
    <x v="16"/>
    <s v="Topeka"/>
    <n v="37.200000000000003"/>
  </r>
  <r>
    <x v="14"/>
    <x v="16"/>
    <s v="Wichita"/>
    <n v="29"/>
  </r>
  <r>
    <x v="14"/>
    <x v="16"/>
    <s v="Wichita"/>
    <n v="15"/>
  </r>
  <r>
    <x v="14"/>
    <x v="17"/>
    <s v="Bowling Green"/>
    <n v="7.5"/>
  </r>
  <r>
    <x v="14"/>
    <x v="17"/>
    <s v="Covington"/>
    <n v="66"/>
  </r>
  <r>
    <x v="14"/>
    <x v="17"/>
    <s v="Henderson"/>
    <n v="6"/>
  </r>
  <r>
    <x v="14"/>
    <x v="17"/>
    <s v="Lexington"/>
    <n v="86.5"/>
  </r>
  <r>
    <x v="14"/>
    <x v="17"/>
    <s v="Louisville"/>
    <n v="167"/>
  </r>
  <r>
    <x v="14"/>
    <x v="17"/>
    <s v="Louisville"/>
    <n v="101.34"/>
  </r>
  <r>
    <x v="14"/>
    <x v="17"/>
    <s v="Louisville"/>
    <n v="40.92"/>
  </r>
  <r>
    <x v="14"/>
    <x v="17"/>
    <s v="Maysville"/>
    <n v="4.2"/>
  </r>
  <r>
    <x v="14"/>
    <x v="17"/>
    <s v="Owensboro"/>
    <n v="17"/>
  </r>
  <r>
    <x v="14"/>
    <x v="17"/>
    <s v="Paducah"/>
    <n v="17.7"/>
  </r>
  <r>
    <x v="14"/>
    <x v="17"/>
    <s v="Somerset"/>
    <n v="3"/>
  </r>
  <r>
    <x v="14"/>
    <x v="18"/>
    <s v="Alexandria"/>
    <n v="8.5"/>
  </r>
  <r>
    <x v="14"/>
    <x v="18"/>
    <s v="Baton Rouge"/>
    <n v="3.9"/>
  </r>
  <r>
    <x v="14"/>
    <x v="18"/>
    <s v="Lake Charles"/>
    <n v="10"/>
  </r>
  <r>
    <x v="14"/>
    <x v="18"/>
    <s v="Monroe"/>
    <n v="10"/>
  </r>
  <r>
    <x v="14"/>
    <x v="18"/>
    <s v="New Orleans"/>
    <n v="201.27"/>
  </r>
  <r>
    <x v="14"/>
    <x v="18"/>
    <s v="New Orleans"/>
    <n v="6"/>
  </r>
  <r>
    <x v="14"/>
    <x v="18"/>
    <s v="Shreveport"/>
    <n v="16"/>
  </r>
  <r>
    <x v="14"/>
    <x v="18"/>
    <s v="Shreveport"/>
    <n v="1.6"/>
  </r>
  <r>
    <x v="14"/>
    <x v="21"/>
    <s v="Bangor"/>
    <n v="63"/>
  </r>
  <r>
    <x v="14"/>
    <x v="21"/>
    <s v="Biddeford"/>
    <n v="8.14"/>
  </r>
  <r>
    <x v="14"/>
    <x v="21"/>
    <s v="Brunswick"/>
    <n v="16.399999999999999"/>
  </r>
  <r>
    <x v="14"/>
    <x v="21"/>
    <s v="Calais"/>
    <n v="7"/>
  </r>
  <r>
    <x v="14"/>
    <x v="21"/>
    <s v="Fairfield"/>
    <n v="4.8"/>
  </r>
  <r>
    <x v="14"/>
    <x v="21"/>
    <s v="Fairfield"/>
    <n v="3.43"/>
  </r>
  <r>
    <x v="14"/>
    <x v="21"/>
    <s v="Fryeburg"/>
    <n v="3"/>
  </r>
  <r>
    <x v="14"/>
    <x v="21"/>
    <s v="Lewiston"/>
    <n v="144.80000000000001"/>
  </r>
  <r>
    <x v="14"/>
    <x v="21"/>
    <s v="Norway"/>
    <n v="2.14"/>
  </r>
  <r>
    <x v="14"/>
    <x v="21"/>
    <s v="Portland"/>
    <n v="65"/>
  </r>
  <r>
    <x v="14"/>
    <x v="21"/>
    <s v="Presque Isle"/>
    <n v="15"/>
  </r>
  <r>
    <x v="14"/>
    <x v="21"/>
    <s v="Rockland"/>
    <n v="23.9"/>
  </r>
  <r>
    <x v="14"/>
    <x v="21"/>
    <s v="Rockland"/>
    <n v="5"/>
  </r>
  <r>
    <x v="14"/>
    <x v="21"/>
    <s v="Sanford"/>
    <n v="95.16"/>
  </r>
  <r>
    <x v="14"/>
    <x v="21"/>
    <s v="Skowhegan"/>
    <n v="12.68"/>
  </r>
  <r>
    <x v="14"/>
    <x v="21"/>
    <s v="Turner"/>
    <n v="5"/>
  </r>
  <r>
    <x v="14"/>
    <x v="21"/>
    <s v="Waterville"/>
    <n v="5.75"/>
  </r>
  <r>
    <x v="14"/>
    <x v="21"/>
    <s v="Waterville"/>
    <n v="12.5"/>
  </r>
  <r>
    <x v="14"/>
    <x v="20"/>
    <s v="Baltimore"/>
    <n v="401.16399999999999"/>
  </r>
  <r>
    <x v="14"/>
    <x v="20"/>
    <s v="Baltimore"/>
    <n v="2.964"/>
  </r>
  <r>
    <x v="14"/>
    <x v="20"/>
    <s v="Baltimore"/>
    <n v="37"/>
  </r>
  <r>
    <x v="14"/>
    <x v="20"/>
    <s v="Baltimore"/>
    <n v="1.5"/>
  </r>
  <r>
    <x v="14"/>
    <x v="20"/>
    <s v="Baltimore"/>
    <n v="25.3"/>
  </r>
  <r>
    <x v="14"/>
    <x v="20"/>
    <s v="Baltimore"/>
    <n v="10"/>
  </r>
  <r>
    <x v="14"/>
    <x v="20"/>
    <s v="Baltimore"/>
    <n v="90"/>
  </r>
  <r>
    <x v="14"/>
    <x v="20"/>
    <s v="Bel Air"/>
    <n v="19"/>
  </r>
  <r>
    <x v="14"/>
    <x v="20"/>
    <s v="Cumberland"/>
    <n v="7.2"/>
  </r>
  <r>
    <x v="14"/>
    <x v="20"/>
    <s v="Cumberland"/>
    <n v="25"/>
  </r>
  <r>
    <x v="14"/>
    <x v="20"/>
    <s v="Frederick"/>
    <n v="38"/>
  </r>
  <r>
    <x v="14"/>
    <x v="20"/>
    <s v="Frederick"/>
    <n v="5.5"/>
  </r>
  <r>
    <x v="14"/>
    <x v="20"/>
    <s v="Hagerstown"/>
    <n v="41"/>
  </r>
  <r>
    <x v="14"/>
    <x v="20"/>
    <s v="Kensington"/>
    <n v="3.07"/>
  </r>
  <r>
    <x v="14"/>
    <x v="19"/>
    <s v="Amesbury"/>
    <n v="8.75"/>
  </r>
  <r>
    <x v="14"/>
    <x v="19"/>
    <s v="Athol"/>
    <n v="7.32"/>
  </r>
  <r>
    <x v="14"/>
    <x v="19"/>
    <s v="Boston"/>
    <n v="485.21"/>
  </r>
  <r>
    <x v="14"/>
    <x v="19"/>
    <s v="Boston"/>
    <n v="888.46400000000006"/>
  </r>
  <r>
    <x v="14"/>
    <x v="19"/>
    <s v="Boston"/>
    <n v="549.49"/>
  </r>
  <r>
    <x v="14"/>
    <x v="19"/>
    <s v="Boston"/>
    <n v="388.03"/>
  </r>
  <r>
    <x v="14"/>
    <x v="19"/>
    <s v="Boston"/>
    <n v="33.1"/>
  </r>
  <r>
    <x v="14"/>
    <x v="19"/>
    <s v="Boston"/>
    <n v="82"/>
  </r>
  <r>
    <x v="14"/>
    <x v="19"/>
    <s v="Brockton"/>
    <n v="24.4"/>
  </r>
  <r>
    <x v="14"/>
    <x v="19"/>
    <s v="Brookfield"/>
    <n v="20.100000000000001"/>
  </r>
  <r>
    <x v="14"/>
    <x v="19"/>
    <s v="Canton"/>
    <n v="19.5"/>
  </r>
  <r>
    <x v="14"/>
    <x v="19"/>
    <s v="Conway"/>
    <n v="6.5"/>
  </r>
  <r>
    <x v="14"/>
    <x v="19"/>
    <s v="Dedham"/>
    <n v="9.4499999999999993"/>
  </r>
  <r>
    <x v="14"/>
    <x v="19"/>
    <s v="Fitchburg"/>
    <n v="40.700000000000003"/>
  </r>
  <r>
    <x v="14"/>
    <x v="19"/>
    <s v="Gardner"/>
    <n v="16.3"/>
  </r>
  <r>
    <x v="14"/>
    <x v="19"/>
    <s v="Haverhill"/>
    <n v="146"/>
  </r>
  <r>
    <x v="14"/>
    <x v="19"/>
    <s v="Haverhill"/>
    <n v="29.5"/>
  </r>
  <r>
    <x v="14"/>
    <x v="19"/>
    <s v="Haverhill"/>
    <n v="8.4700000000000006"/>
  </r>
  <r>
    <x v="14"/>
    <x v="19"/>
    <s v="Haverhill"/>
    <n v="2.8"/>
  </r>
  <r>
    <x v="14"/>
    <x v="19"/>
    <s v="Holden"/>
    <n v="7.92"/>
  </r>
  <r>
    <x v="14"/>
    <x v="19"/>
    <s v="Holyoke"/>
    <n v="68.73"/>
  </r>
  <r>
    <x v="14"/>
    <x v="19"/>
    <s v="Lawrence"/>
    <n v="13.2"/>
  </r>
  <r>
    <x v="14"/>
    <x v="19"/>
    <s v="Lowell"/>
    <n v="3.3"/>
  </r>
  <r>
    <x v="14"/>
    <x v="19"/>
    <s v="Lowell"/>
    <n v="18.5"/>
  </r>
  <r>
    <x v="14"/>
    <x v="19"/>
    <s v="Lynn"/>
    <n v="6.359"/>
  </r>
  <r>
    <x v="14"/>
    <x v="19"/>
    <s v="Maynard"/>
    <n v="15"/>
  </r>
  <r>
    <x v="14"/>
    <x v="19"/>
    <s v="Milford"/>
    <n v="28.55"/>
  </r>
  <r>
    <x v="14"/>
    <x v="19"/>
    <s v="Milford"/>
    <n v="50"/>
  </r>
  <r>
    <x v="14"/>
    <x v="19"/>
    <s v="New Bedford"/>
    <n v="44.09"/>
  </r>
  <r>
    <x v="14"/>
    <x v="19"/>
    <s v="New Bedford"/>
    <n v="43.89"/>
  </r>
  <r>
    <x v="14"/>
    <x v="19"/>
    <s v="New Bedford"/>
    <n v="31.5"/>
  </r>
  <r>
    <x v="14"/>
    <x v="19"/>
    <s v="Newburyport"/>
    <n v="18"/>
  </r>
  <r>
    <x v="14"/>
    <x v="19"/>
    <s v="Newton"/>
    <n v="97.91"/>
  </r>
  <r>
    <x v="14"/>
    <x v="19"/>
    <s v="Northampton"/>
    <n v="26.57"/>
  </r>
  <r>
    <x v="14"/>
    <x v="19"/>
    <s v="Northampton"/>
    <n v="48"/>
  </r>
  <r>
    <x v="14"/>
    <x v="19"/>
    <s v="North Attleboro"/>
    <n v="24.08"/>
  </r>
  <r>
    <x v="14"/>
    <x v="19"/>
    <s v="Northbridge"/>
    <n v="0.79500000000000004"/>
  </r>
  <r>
    <x v="14"/>
    <x v="19"/>
    <s v="Norton"/>
    <n v="30.98"/>
  </r>
  <r>
    <x v="14"/>
    <x v="19"/>
    <s v="Norwood"/>
    <n v="6.23"/>
  </r>
  <r>
    <x v="14"/>
    <x v="19"/>
    <s v="Norwood"/>
    <n v="21.5"/>
  </r>
  <r>
    <x v="14"/>
    <x v="19"/>
    <s v="Oak Bluffs"/>
    <n v="5.85"/>
  </r>
  <r>
    <x v="14"/>
    <x v="19"/>
    <s v="Oak Bluffs"/>
    <n v="1.125"/>
  </r>
  <r>
    <x v="14"/>
    <x v="19"/>
    <s v="Palmer"/>
    <n v="41.7"/>
  </r>
  <r>
    <x v="14"/>
    <x v="19"/>
    <s v="Pittsfield"/>
    <n v="28.6"/>
  </r>
  <r>
    <x v="14"/>
    <x v="19"/>
    <s v="Pittsfield"/>
    <n v="97.51"/>
  </r>
  <r>
    <x v="14"/>
    <x v="19"/>
    <s v="Plymouth"/>
    <n v="6.4"/>
  </r>
  <r>
    <x v="14"/>
    <x v="19"/>
    <s v="Randolph"/>
    <n v="6.3"/>
  </r>
  <r>
    <x v="14"/>
    <x v="19"/>
    <s v="Shelburne Falls"/>
    <n v="7.42"/>
  </r>
  <r>
    <x v="14"/>
    <x v="19"/>
    <s v="Springfield"/>
    <n v="163.56800000000001"/>
  </r>
  <r>
    <x v="14"/>
    <x v="19"/>
    <s v="Swansea Centre"/>
    <n v="12.5"/>
  </r>
  <r>
    <x v="14"/>
    <x v="19"/>
    <s v="Taunton"/>
    <n v="17.899999999999999"/>
  </r>
  <r>
    <x v="14"/>
    <x v="19"/>
    <s v="Taunton"/>
    <n v="10.7"/>
  </r>
  <r>
    <x v="14"/>
    <x v="19"/>
    <s v="Templeton"/>
    <n v="18"/>
  </r>
  <r>
    <x v="14"/>
    <x v="19"/>
    <s v="Ware"/>
    <n v="12.5"/>
  </r>
  <r>
    <x v="14"/>
    <x v="19"/>
    <s v="Webster"/>
    <n v="5.33"/>
  </r>
  <r>
    <x v="14"/>
    <x v="19"/>
    <s v="Westborough"/>
    <n v="13.4"/>
  </r>
  <r>
    <x v="14"/>
    <x v="19"/>
    <s v="Westwood"/>
    <n v="11.25"/>
  </r>
  <r>
    <x v="14"/>
    <x v="19"/>
    <s v="Winthrop"/>
    <n v="1.2"/>
  </r>
  <r>
    <x v="14"/>
    <x v="19"/>
    <s v="Worcester"/>
    <n v="156.16999999999999"/>
  </r>
  <r>
    <x v="14"/>
    <x v="19"/>
    <s v="Worcester"/>
    <n v="30"/>
  </r>
  <r>
    <x v="14"/>
    <x v="19"/>
    <s v="Worcester"/>
    <n v="29.91"/>
  </r>
  <r>
    <x v="14"/>
    <x v="19"/>
    <s v="Worcester"/>
    <n v="15.4"/>
  </r>
  <r>
    <x v="14"/>
    <x v="22"/>
    <s v="Adrian"/>
    <n v="4"/>
  </r>
  <r>
    <x v="14"/>
    <x v="22"/>
    <s v="Benton Harbor"/>
    <n v="40"/>
  </r>
  <r>
    <x v="14"/>
    <x v="22"/>
    <s v="Coldwater"/>
    <n v="28"/>
  </r>
  <r>
    <x v="14"/>
    <x v="22"/>
    <s v="Detroit"/>
    <n v="758.63800000000003"/>
  </r>
  <r>
    <x v="14"/>
    <x v="22"/>
    <s v="Detroit"/>
    <n v="17"/>
  </r>
  <r>
    <x v="14"/>
    <x v="22"/>
    <s v="Detroit"/>
    <n v="1.44"/>
  </r>
  <r>
    <x v="14"/>
    <x v="22"/>
    <s v="Escanaba"/>
    <n v="16.100000000000001"/>
  </r>
  <r>
    <x v="14"/>
    <x v="22"/>
    <s v="Flint"/>
    <n v="36"/>
  </r>
  <r>
    <x v="14"/>
    <x v="22"/>
    <s v="Grand Rapids"/>
    <n v="63.2"/>
  </r>
  <r>
    <x v="14"/>
    <x v="22"/>
    <s v="Grand Rapids"/>
    <n v="49.5"/>
  </r>
  <r>
    <x v="14"/>
    <x v="22"/>
    <s v="Grand Rapids"/>
    <n v="81"/>
  </r>
  <r>
    <x v="14"/>
    <x v="22"/>
    <s v="Houghton"/>
    <n v="32"/>
  </r>
  <r>
    <x v="14"/>
    <x v="22"/>
    <s v="Ishpeming"/>
    <n v="4.5"/>
  </r>
  <r>
    <x v="14"/>
    <x v="22"/>
    <s v="Ironwood"/>
    <n v="7.5"/>
  </r>
  <r>
    <x v="14"/>
    <x v="22"/>
    <s v="Jackson"/>
    <n v="225"/>
  </r>
  <r>
    <x v="14"/>
    <x v="22"/>
    <s v="Manistee"/>
    <n v="10"/>
  </r>
  <r>
    <x v="14"/>
    <x v="22"/>
    <s v="Marquette"/>
    <n v="225"/>
  </r>
  <r>
    <x v="14"/>
    <x v="22"/>
    <s v="Kalamazoo"/>
    <n v="6"/>
  </r>
  <r>
    <x v="14"/>
    <x v="22"/>
    <s v="Menominee"/>
    <n v="19.399999999999999"/>
  </r>
  <r>
    <x v="14"/>
    <x v="22"/>
    <s v="Monroe"/>
    <n v="74.72"/>
  </r>
  <r>
    <x v="14"/>
    <x v="22"/>
    <s v="Muskegon"/>
    <n v="15"/>
  </r>
  <r>
    <x v="14"/>
    <x v="22"/>
    <s v="Owosso"/>
    <n v="10"/>
  </r>
  <r>
    <x v="14"/>
    <x v="22"/>
    <s v="Port Huron"/>
    <n v="4"/>
  </r>
  <r>
    <x v="14"/>
    <x v="22"/>
    <s v="Saginaw"/>
    <n v="56"/>
  </r>
  <r>
    <x v="14"/>
    <x v="22"/>
    <s v="Sault Ste. Marie"/>
    <n v="8.1"/>
  </r>
  <r>
    <x v="14"/>
    <x v="23"/>
    <s v="Breckenridge"/>
    <n v="1.6"/>
  </r>
  <r>
    <x v="14"/>
    <x v="23"/>
    <s v="Duluth"/>
    <n v="43.28"/>
  </r>
  <r>
    <x v="14"/>
    <x v="23"/>
    <s v="Duluth"/>
    <n v="7.5"/>
  </r>
  <r>
    <x v="14"/>
    <x v="23"/>
    <s v="Mankato"/>
    <n v="5"/>
  </r>
  <r>
    <x v="14"/>
    <x v="23"/>
    <s v="Minneapolis"/>
    <n v="383.43"/>
  </r>
  <r>
    <x v="14"/>
    <x v="23"/>
    <s v="Minneapolis"/>
    <n v="76.86"/>
  </r>
  <r>
    <x v="14"/>
    <x v="23"/>
    <s v="Minneapolis"/>
    <n v="40"/>
  </r>
  <r>
    <x v="14"/>
    <x v="23"/>
    <s v="St. Cloud"/>
    <n v="8"/>
  </r>
  <r>
    <x v="14"/>
    <x v="23"/>
    <s v="St. Paul"/>
    <n v="6"/>
  </r>
  <r>
    <x v="14"/>
    <x v="23"/>
    <s v="Winona"/>
    <n v="7.5"/>
  </r>
  <r>
    <x v="14"/>
    <x v="24"/>
    <s v="Columbus"/>
    <n v="6.7"/>
  </r>
  <r>
    <x v="14"/>
    <x v="24"/>
    <s v="Greenville"/>
    <n v="7"/>
  </r>
  <r>
    <x v="14"/>
    <x v="24"/>
    <s v="Gulfport"/>
    <n v="30"/>
  </r>
  <r>
    <x v="14"/>
    <x v="24"/>
    <s v="Hattiesburg"/>
    <n v="7"/>
  </r>
  <r>
    <x v="14"/>
    <x v="24"/>
    <s v="Jackson"/>
    <n v="12.5"/>
  </r>
  <r>
    <x v="14"/>
    <x v="24"/>
    <s v="Meridian"/>
    <n v="11.5"/>
  </r>
  <r>
    <x v="14"/>
    <x v="24"/>
    <s v="Natchez"/>
    <n v="7"/>
  </r>
  <r>
    <x v="14"/>
    <x v="24"/>
    <s v="Scranton"/>
    <n v="9.6999999999999993"/>
  </r>
  <r>
    <x v="14"/>
    <x v="24"/>
    <s v="Vicksburg"/>
    <n v="11"/>
  </r>
  <r>
    <x v="14"/>
    <x v="24"/>
    <s v="Yazoo City"/>
    <n v="4"/>
  </r>
  <r>
    <x v="14"/>
    <x v="25"/>
    <s v="Cape Girardeau"/>
    <n v="8.5"/>
  </r>
  <r>
    <x v="14"/>
    <x v="25"/>
    <s v="Carrollton"/>
    <n v="1.5"/>
  </r>
  <r>
    <x v="14"/>
    <x v="25"/>
    <s v="Cassville"/>
    <n v="5"/>
  </r>
  <r>
    <x v="14"/>
    <x v="25"/>
    <s v="Farmington"/>
    <n v="16.2"/>
  </r>
  <r>
    <x v="14"/>
    <x v="25"/>
    <s v="Hannibal"/>
    <n v="7"/>
  </r>
  <r>
    <x v="14"/>
    <x v="25"/>
    <s v="Joplin"/>
    <n v="100"/>
  </r>
  <r>
    <x v="14"/>
    <x v="25"/>
    <s v="Kansas City"/>
    <n v="249.71"/>
  </r>
  <r>
    <x v="14"/>
    <x v="25"/>
    <s v="Kansas City"/>
    <n v="12"/>
  </r>
  <r>
    <x v="14"/>
    <x v="25"/>
    <s v="Kansas City"/>
    <n v="16"/>
  </r>
  <r>
    <x v="14"/>
    <x v="25"/>
    <s v="Kansas City"/>
    <n v="10"/>
  </r>
  <r>
    <x v="14"/>
    <x v="25"/>
    <s v="Kansas City"/>
    <n v="22"/>
  </r>
  <r>
    <x v="14"/>
    <x v="25"/>
    <s v="Mexico"/>
    <n v="27"/>
  </r>
  <r>
    <x v="14"/>
    <x v="25"/>
    <s v="Nevada"/>
    <n v="5"/>
  </r>
  <r>
    <x v="14"/>
    <x v="25"/>
    <s v="St. Joseph"/>
    <n v="46.3"/>
  </r>
  <r>
    <x v="14"/>
    <x v="25"/>
    <s v="St. Louis"/>
    <n v="453.27"/>
  </r>
  <r>
    <x v="14"/>
    <x v="25"/>
    <s v="St. Louis"/>
    <n v="18"/>
  </r>
  <r>
    <x v="14"/>
    <x v="25"/>
    <s v="St. Louis"/>
    <n v="10"/>
  </r>
  <r>
    <x v="14"/>
    <x v="25"/>
    <s v="St. Louis"/>
    <n v="30"/>
  </r>
  <r>
    <x v="14"/>
    <x v="25"/>
    <s v="St. Louis"/>
    <n v="24"/>
  </r>
  <r>
    <x v="14"/>
    <x v="25"/>
    <s v="St. Louis"/>
    <n v="9"/>
  </r>
  <r>
    <x v="14"/>
    <x v="25"/>
    <s v="Springfield"/>
    <n v="21"/>
  </r>
  <r>
    <x v="14"/>
    <x v="25"/>
    <s v="Webb City"/>
    <n v="73"/>
  </r>
  <r>
    <x v="14"/>
    <x v="26"/>
    <s v="Amador"/>
    <n v="10.5"/>
  </r>
  <r>
    <x v="14"/>
    <x v="26"/>
    <s v="Anaconda"/>
    <n v="6"/>
  </r>
  <r>
    <x v="14"/>
    <x v="26"/>
    <s v="Bozeman"/>
    <n v="44.2"/>
  </r>
  <r>
    <x v="14"/>
    <x v="26"/>
    <s v="Butte"/>
    <n v="33"/>
  </r>
  <r>
    <x v="14"/>
    <x v="26"/>
    <s v="Great Falls"/>
    <n v="10.5"/>
  </r>
  <r>
    <x v="14"/>
    <x v="26"/>
    <s v="Helena"/>
    <n v="18.8"/>
  </r>
  <r>
    <x v="14"/>
    <x v="26"/>
    <s v="Missoula"/>
    <n v="7"/>
  </r>
  <r>
    <x v="14"/>
    <x v="32"/>
    <s v="Fremont"/>
    <n v="6.5"/>
  </r>
  <r>
    <x v="14"/>
    <x v="32"/>
    <s v="Lincoln"/>
    <n v="60"/>
  </r>
  <r>
    <x v="14"/>
    <x v="32"/>
    <s v="Lincoln"/>
    <n v="2"/>
  </r>
  <r>
    <x v="14"/>
    <x v="32"/>
    <s v="Lincoln"/>
    <n v="6.5"/>
  </r>
  <r>
    <x v="14"/>
    <x v="32"/>
    <s v="Nebraska City"/>
    <n v="4"/>
  </r>
  <r>
    <x v="14"/>
    <x v="32"/>
    <s v="Omaha"/>
    <n v="120"/>
  </r>
  <r>
    <x v="14"/>
    <x v="32"/>
    <s v="Omaha"/>
    <n v="7.5"/>
  </r>
  <r>
    <x v="14"/>
    <x v="32"/>
    <s v="Omaha"/>
    <n v="8"/>
  </r>
  <r>
    <x v="14"/>
    <x v="61"/>
    <s v="Reno"/>
    <n v="7"/>
  </r>
  <r>
    <x v="14"/>
    <x v="61"/>
    <s v="Reno"/>
    <n v="3.3"/>
  </r>
  <r>
    <x v="14"/>
    <x v="28"/>
    <s v="Berlin"/>
    <n v="7.75"/>
  </r>
  <r>
    <x v="14"/>
    <x v="28"/>
    <s v="Charlestown"/>
    <n v="2"/>
  </r>
  <r>
    <x v="14"/>
    <x v="28"/>
    <s v="Claremont"/>
    <n v="8.4"/>
  </r>
  <r>
    <x v="14"/>
    <x v="28"/>
    <s v="Concord"/>
    <n v="29.94"/>
  </r>
  <r>
    <x v="14"/>
    <x v="28"/>
    <s v="Concord"/>
    <n v="19.239999999999998"/>
  </r>
  <r>
    <x v="14"/>
    <x v="28"/>
    <s v="Derry"/>
    <n v="8"/>
  </r>
  <r>
    <x v="14"/>
    <x v="28"/>
    <s v="Dover"/>
    <n v="21"/>
  </r>
  <r>
    <x v="14"/>
    <x v="28"/>
    <s v="Exeter"/>
    <n v="21.6"/>
  </r>
  <r>
    <x v="14"/>
    <x v="28"/>
    <s v="Goffstown"/>
    <n v="2.75"/>
  </r>
  <r>
    <x v="14"/>
    <x v="28"/>
    <s v="Hudson"/>
    <n v="30.6"/>
  </r>
  <r>
    <x v="14"/>
    <x v="28"/>
    <s v="Keene"/>
    <n v="8.58"/>
  </r>
  <r>
    <x v="14"/>
    <x v="28"/>
    <s v="Laconia"/>
    <n v="8.8699999999999992"/>
  </r>
  <r>
    <x v="14"/>
    <x v="28"/>
    <s v="Manchester"/>
    <n v="66.400000000000006"/>
  </r>
  <r>
    <x v="14"/>
    <x v="28"/>
    <s v="Manchester"/>
    <n v="43.8"/>
  </r>
  <r>
    <x v="14"/>
    <x v="28"/>
    <s v="Manchester"/>
    <n v="8.4"/>
  </r>
  <r>
    <x v="14"/>
    <x v="28"/>
    <s v="Manchester"/>
    <n v="14.4"/>
  </r>
  <r>
    <x v="14"/>
    <x v="28"/>
    <s v="Nashua"/>
    <n v="15.69"/>
  </r>
  <r>
    <x v="14"/>
    <x v="28"/>
    <s v="Plaistow"/>
    <n v="8.4700000000000006"/>
  </r>
  <r>
    <x v="14"/>
    <x v="28"/>
    <s v="Portsmouth"/>
    <n v="14.4"/>
  </r>
  <r>
    <x v="14"/>
    <x v="28"/>
    <s v="Seabrook"/>
    <n v="6.8"/>
  </r>
  <r>
    <x v="14"/>
    <x v="29"/>
    <s v="Asbury Park"/>
    <n v="32.54"/>
  </r>
  <r>
    <x v="14"/>
    <x v="29"/>
    <s v="Asbury Park"/>
    <n v="5.73"/>
  </r>
  <r>
    <x v="14"/>
    <x v="29"/>
    <s v="Asbury Park"/>
    <n v="3.2"/>
  </r>
  <r>
    <x v="14"/>
    <x v="29"/>
    <s v="Atlantic City"/>
    <n v="47.45"/>
  </r>
  <r>
    <x v="14"/>
    <x v="29"/>
    <s v="Atlantic City"/>
    <n v="2.83"/>
  </r>
  <r>
    <x v="14"/>
    <x v="29"/>
    <s v="Atlantic City"/>
    <n v="18"/>
  </r>
  <r>
    <x v="14"/>
    <x v="29"/>
    <s v="Atlantic City"/>
    <n v="75"/>
  </r>
  <r>
    <x v="14"/>
    <x v="29"/>
    <s v="Bridgeton"/>
    <n v="39.54"/>
  </r>
  <r>
    <x v="14"/>
    <x v="29"/>
    <s v="Camden"/>
    <n v="5.5"/>
  </r>
  <r>
    <x v="14"/>
    <x v="29"/>
    <s v="Cape May"/>
    <n v="6.29"/>
  </r>
  <r>
    <x v="14"/>
    <x v="29"/>
    <s v="Cape May"/>
    <n v="1.43"/>
  </r>
  <r>
    <x v="14"/>
    <x v="29"/>
    <s v="Hackensack"/>
    <n v="49.4"/>
  </r>
  <r>
    <x v="14"/>
    <x v="29"/>
    <s v="Hoboken"/>
    <n v="4"/>
  </r>
  <r>
    <x v="14"/>
    <x v="29"/>
    <s v="Keyport"/>
    <n v="36"/>
  </r>
  <r>
    <x v="14"/>
    <x v="29"/>
    <s v="Long Branch"/>
    <n v="4.96"/>
  </r>
  <r>
    <x v="14"/>
    <x v="29"/>
    <s v="Millville"/>
    <n v="12.54"/>
  </r>
  <r>
    <x v="14"/>
    <x v="29"/>
    <s v="Mount Holly"/>
    <n v="14.8"/>
  </r>
  <r>
    <x v="14"/>
    <x v="29"/>
    <s v="Morristown"/>
    <n v="47"/>
  </r>
  <r>
    <x v="14"/>
    <x v="29"/>
    <s v="Newark"/>
    <n v="710.279"/>
  </r>
  <r>
    <x v="14"/>
    <x v="29"/>
    <s v="Orange"/>
    <n v="1.5"/>
  </r>
  <r>
    <x v="14"/>
    <x v="29"/>
    <s v="Ocean City"/>
    <n v="7.5"/>
  </r>
  <r>
    <x v="14"/>
    <x v="29"/>
    <s v="Paterson"/>
    <n v="18"/>
  </r>
  <r>
    <x v="14"/>
    <x v="29"/>
    <s v="Phillipsburg"/>
    <n v="7"/>
  </r>
  <r>
    <x v="14"/>
    <x v="29"/>
    <s v="Point Pleasant"/>
    <n v="3.5"/>
  </r>
  <r>
    <x v="14"/>
    <x v="29"/>
    <s v="Red Bank"/>
    <n v="17.7"/>
  </r>
  <r>
    <x v="14"/>
    <x v="29"/>
    <s v="Sea Girt"/>
    <n v="9"/>
  </r>
  <r>
    <x v="14"/>
    <x v="29"/>
    <s v="Sea Isle City"/>
    <n v="8"/>
  </r>
  <r>
    <x v="14"/>
    <x v="29"/>
    <s v="Trenton"/>
    <n v="38"/>
  </r>
  <r>
    <x v="14"/>
    <x v="29"/>
    <s v="Trenton"/>
    <n v="11.42"/>
  </r>
  <r>
    <x v="14"/>
    <x v="29"/>
    <s v="Trenton"/>
    <n v="15"/>
  </r>
  <r>
    <x v="14"/>
    <x v="29"/>
    <s v="Trenton"/>
    <n v="23.89"/>
  </r>
  <r>
    <x v="14"/>
    <x v="29"/>
    <s v="Trenton"/>
    <n v="38"/>
  </r>
  <r>
    <x v="14"/>
    <x v="29"/>
    <s v="Trenton"/>
    <n v="4"/>
  </r>
  <r>
    <x v="14"/>
    <x v="29"/>
    <s v="Washington"/>
    <n v="17"/>
  </r>
  <r>
    <x v="14"/>
    <x v="55"/>
    <s v="Albuquerque"/>
    <n v="5.5"/>
  </r>
  <r>
    <x v="14"/>
    <x v="55"/>
    <s v="Las Vegas"/>
    <n v="5"/>
  </r>
  <r>
    <x v="14"/>
    <x v="31"/>
    <s v="Albany"/>
    <n v="75"/>
  </r>
  <r>
    <x v="14"/>
    <x v="31"/>
    <s v="Albany"/>
    <n v="2.58"/>
  </r>
  <r>
    <x v="14"/>
    <x v="31"/>
    <s v="Auburn"/>
    <n v="54.26"/>
  </r>
  <r>
    <x v="14"/>
    <x v="31"/>
    <s v="Auburn"/>
    <n v="10.38"/>
  </r>
  <r>
    <x v="14"/>
    <x v="31"/>
    <s v="Auburn"/>
    <n v="40"/>
  </r>
  <r>
    <x v="14"/>
    <x v="31"/>
    <s v="Babylon"/>
    <n v="8"/>
  </r>
  <r>
    <x v="14"/>
    <x v="31"/>
    <s v="Ballston Spa"/>
    <n v="15"/>
  </r>
  <r>
    <x v="14"/>
    <x v="31"/>
    <s v="Batavia"/>
    <n v="65"/>
  </r>
  <r>
    <x v="14"/>
    <x v="31"/>
    <s v="Binghamton"/>
    <n v="30.91"/>
  </r>
  <r>
    <x v="14"/>
    <x v="31"/>
    <s v="Buffalo"/>
    <n v="164.39"/>
  </r>
  <r>
    <x v="14"/>
    <x v="31"/>
    <s v="Buffalo"/>
    <n v="103.87"/>
  </r>
  <r>
    <x v="14"/>
    <x v="31"/>
    <s v="Buffalo"/>
    <n v="25.35"/>
  </r>
  <r>
    <x v="14"/>
    <x v="31"/>
    <s v="Buffalo"/>
    <n v="6.69"/>
  </r>
  <r>
    <x v="14"/>
    <x v="31"/>
    <s v="Buffalo"/>
    <n v="113.9"/>
  </r>
  <r>
    <x v="14"/>
    <x v="31"/>
    <s v="Buffalo"/>
    <n v="4.5"/>
  </r>
  <r>
    <x v="14"/>
    <x v="31"/>
    <s v="Catskill"/>
    <n v="5.5"/>
  </r>
  <r>
    <x v="14"/>
    <x v="31"/>
    <s v="Cohoes"/>
    <n v="6.73"/>
  </r>
  <r>
    <x v="14"/>
    <x v="31"/>
    <s v="Corning"/>
    <n v="4.7"/>
  </r>
  <r>
    <x v="14"/>
    <x v="31"/>
    <s v="Cortland"/>
    <n v="17.399999999999999"/>
  </r>
  <r>
    <x v="14"/>
    <x v="31"/>
    <s v="Elmira"/>
    <n v="23.068000000000001"/>
  </r>
  <r>
    <x v="14"/>
    <x v="31"/>
    <s v="Elmira"/>
    <n v="8.0679999999999996"/>
  </r>
  <r>
    <x v="14"/>
    <x v="31"/>
    <s v="Elmira"/>
    <n v="16.41"/>
  </r>
  <r>
    <x v="14"/>
    <x v="31"/>
    <s v="Fishkill"/>
    <n v="4.37"/>
  </r>
  <r>
    <x v="14"/>
    <x v="31"/>
    <s v="Fishkill"/>
    <n v="2.86"/>
  </r>
  <r>
    <x v="14"/>
    <x v="31"/>
    <s v="Geneva"/>
    <n v="17.75"/>
  </r>
  <r>
    <x v="14"/>
    <x v="31"/>
    <s v="Glen Cove"/>
    <n v="3.28"/>
  </r>
  <r>
    <x v="14"/>
    <x v="31"/>
    <s v="Glens Falls"/>
    <n v="125.89"/>
  </r>
  <r>
    <x v="14"/>
    <x v="31"/>
    <s v="Gloversville"/>
    <n v="118"/>
  </r>
  <r>
    <x v="14"/>
    <x v="31"/>
    <s v="Gloversville"/>
    <n v="4.62"/>
  </r>
  <r>
    <x v="14"/>
    <x v="31"/>
    <s v="Honeoye Falls"/>
    <n v="6"/>
  </r>
  <r>
    <x v="14"/>
    <x v="31"/>
    <s v="Hoosick Falls"/>
    <n v="28.87"/>
  </r>
  <r>
    <x v="14"/>
    <x v="31"/>
    <s v="Hoosick Falls"/>
    <n v="7.62"/>
  </r>
  <r>
    <x v="14"/>
    <x v="31"/>
    <s v="Hornell"/>
    <n v="9.3000000000000007"/>
  </r>
  <r>
    <x v="14"/>
    <x v="31"/>
    <s v="Hudson"/>
    <n v="60.9"/>
  </r>
  <r>
    <x v="14"/>
    <x v="31"/>
    <s v="Huntington"/>
    <n v="19.84"/>
  </r>
  <r>
    <x v="14"/>
    <x v="31"/>
    <s v="Ithaca"/>
    <n v="8.11"/>
  </r>
  <r>
    <x v="14"/>
    <x v="31"/>
    <s v="Jamaica"/>
    <n v="26.56"/>
  </r>
  <r>
    <x v="14"/>
    <x v="31"/>
    <s v="Jamestown"/>
    <n v="24.64"/>
  </r>
  <r>
    <x v="14"/>
    <x v="31"/>
    <s v="Jamestown"/>
    <n v="33.4"/>
  </r>
  <r>
    <x v="14"/>
    <x v="31"/>
    <s v="Jamestown"/>
    <n v="22"/>
  </r>
  <r>
    <x v="14"/>
    <x v="31"/>
    <s v="Keesville"/>
    <n v="5.64"/>
  </r>
  <r>
    <x v="14"/>
    <x v="31"/>
    <s v="Kingston"/>
    <n v="5"/>
  </r>
  <r>
    <x v="14"/>
    <x v="31"/>
    <s v="Long Beach"/>
    <n v="1.5"/>
  </r>
  <r>
    <x v="14"/>
    <x v="31"/>
    <s v="Long Beach"/>
    <n v="9.1"/>
  </r>
  <r>
    <x v="14"/>
    <x v="31"/>
    <s v="Lewiston"/>
    <n v="8.6999999999999993"/>
  </r>
  <r>
    <x v="14"/>
    <x v="31"/>
    <s v="Long Island City"/>
    <n v="74.47"/>
  </r>
  <r>
    <x v="14"/>
    <x v="31"/>
    <s v="Long Island City"/>
    <n v="40.9"/>
  </r>
  <r>
    <x v="14"/>
    <x v="31"/>
    <s v="Long Island City"/>
    <n v="576.16"/>
  </r>
  <r>
    <x v="14"/>
    <x v="31"/>
    <s v="Malone"/>
    <n v="15"/>
  </r>
  <r>
    <x v="14"/>
    <x v="31"/>
    <s v="Middletown"/>
    <n v="12.84"/>
  </r>
  <r>
    <x v="14"/>
    <x v="31"/>
    <s v="Mineola"/>
    <n v="40"/>
  </r>
  <r>
    <x v="14"/>
    <x v="31"/>
    <s v="Newark"/>
    <n v="10"/>
  </r>
  <r>
    <x v="14"/>
    <x v="31"/>
    <s v="Newburgh"/>
    <n v="18.95"/>
  </r>
  <r>
    <x v="14"/>
    <x v="31"/>
    <s v="New Paltz"/>
    <n v="9.27"/>
  </r>
  <r>
    <x v="14"/>
    <x v="31"/>
    <s v="New York"/>
    <n v="159.47999999999999"/>
  </r>
  <r>
    <x v="14"/>
    <x v="31"/>
    <s v="New York"/>
    <n v="8.7899999999999991"/>
  </r>
  <r>
    <x v="14"/>
    <x v="31"/>
    <s v="New York"/>
    <n v="20"/>
  </r>
  <r>
    <x v="14"/>
    <x v="31"/>
    <s v="New York"/>
    <n v="2.93"/>
  </r>
  <r>
    <x v="14"/>
    <x v="31"/>
    <s v="New York"/>
    <n v="5.0439999999999996"/>
  </r>
  <r>
    <x v="14"/>
    <x v="31"/>
    <s v="New York"/>
    <n v="20"/>
  </r>
  <r>
    <x v="14"/>
    <x v="31"/>
    <s v="New York"/>
    <n v="6.78"/>
  </r>
  <r>
    <x v="14"/>
    <x v="31"/>
    <s v="New York"/>
    <n v="16"/>
  </r>
  <r>
    <x v="14"/>
    <x v="31"/>
    <s v="New York"/>
    <n v="5.0289999999999999"/>
  </r>
  <r>
    <x v="14"/>
    <x v="31"/>
    <s v="New York"/>
    <n v="11"/>
  </r>
  <r>
    <x v="14"/>
    <x v="31"/>
    <s v="New York"/>
    <n v="19.82"/>
  </r>
  <r>
    <x v="14"/>
    <x v="31"/>
    <s v="New York"/>
    <n v="3.04"/>
  </r>
  <r>
    <x v="14"/>
    <x v="31"/>
    <s v="New York"/>
    <n v="0.95199999999999996"/>
  </r>
  <r>
    <x v="14"/>
    <x v="31"/>
    <s v="New York"/>
    <n v="1.05"/>
  </r>
  <r>
    <x v="14"/>
    <x v="31"/>
    <s v="New York"/>
    <n v="20.86"/>
  </r>
  <r>
    <x v="14"/>
    <x v="31"/>
    <s v="New York"/>
    <n v="30.02"/>
  </r>
  <r>
    <x v="14"/>
    <x v="31"/>
    <s v="New York"/>
    <n v="4.7699999999999996"/>
  </r>
  <r>
    <x v="14"/>
    <x v="31"/>
    <s v="New York"/>
    <n v="40.32"/>
  </r>
  <r>
    <x v="14"/>
    <x v="31"/>
    <s v="New York"/>
    <n v="6.7"/>
  </r>
  <r>
    <x v="14"/>
    <x v="31"/>
    <s v="New York"/>
    <n v="26.12"/>
  </r>
  <r>
    <x v="14"/>
    <x v="31"/>
    <s v="New York"/>
    <n v="23.24"/>
  </r>
  <r>
    <x v="14"/>
    <x v="31"/>
    <s v="New York"/>
    <n v="111.29"/>
  </r>
  <r>
    <x v="14"/>
    <x v="31"/>
    <s v="New York"/>
    <n v="14"/>
  </r>
  <r>
    <x v="14"/>
    <x v="31"/>
    <s v="New York"/>
    <n v="7.87"/>
  </r>
  <r>
    <x v="14"/>
    <x v="31"/>
    <s v="New York"/>
    <n v="38"/>
  </r>
  <r>
    <x v="14"/>
    <x v="31"/>
    <s v="New York"/>
    <n v="118.03"/>
  </r>
  <r>
    <x v="14"/>
    <x v="31"/>
    <s v="New York"/>
    <n v="25.7"/>
  </r>
  <r>
    <x v="14"/>
    <x v="31"/>
    <s v="New York"/>
    <n v="17.52"/>
  </r>
  <r>
    <x v="14"/>
    <x v="31"/>
    <s v="New York"/>
    <n v="143.16999999999999"/>
  </r>
  <r>
    <x v="14"/>
    <x v="31"/>
    <s v="New York"/>
    <n v="335.97199999999998"/>
  </r>
  <r>
    <x v="14"/>
    <x v="31"/>
    <s v="New York"/>
    <n v="232.26"/>
  </r>
  <r>
    <x v="14"/>
    <x v="31"/>
    <s v="New York"/>
    <n v="227.98"/>
  </r>
  <r>
    <x v="14"/>
    <x v="31"/>
    <s v="New York"/>
    <n v="60.87"/>
  </r>
  <r>
    <x v="14"/>
    <x v="31"/>
    <s v="New York"/>
    <n v="138.78"/>
  </r>
  <r>
    <x v="14"/>
    <x v="31"/>
    <s v="New York"/>
    <n v="86.46"/>
  </r>
  <r>
    <x v="14"/>
    <x v="31"/>
    <s v="New York"/>
    <n v="7.02"/>
  </r>
  <r>
    <x v="14"/>
    <x v="31"/>
    <s v="New York"/>
    <n v="7"/>
  </r>
  <r>
    <x v="14"/>
    <x v="31"/>
    <s v="New York"/>
    <n v="6.79"/>
  </r>
  <r>
    <x v="14"/>
    <x v="31"/>
    <s v="New York"/>
    <n v="5.6689999999999996"/>
  </r>
  <r>
    <x v="14"/>
    <x v="31"/>
    <s v="New York"/>
    <n v="11.89"/>
  </r>
  <r>
    <x v="14"/>
    <x v="31"/>
    <s v="New York"/>
    <n v="48.75"/>
  </r>
  <r>
    <x v="14"/>
    <x v="31"/>
    <s v="New York"/>
    <n v="2.5"/>
  </r>
  <r>
    <x v="14"/>
    <x v="31"/>
    <s v="New York"/>
    <n v="4.07"/>
  </r>
  <r>
    <x v="14"/>
    <x v="31"/>
    <s v="New York"/>
    <n v="0.54600000000000004"/>
  </r>
  <r>
    <x v="14"/>
    <x v="31"/>
    <s v="New York"/>
    <n v="1.4"/>
  </r>
  <r>
    <x v="14"/>
    <x v="31"/>
    <s v="New York"/>
    <n v="2"/>
  </r>
  <r>
    <x v="14"/>
    <x v="31"/>
    <s v="New York"/>
    <n v="31.02"/>
  </r>
  <r>
    <x v="14"/>
    <x v="31"/>
    <s v="New York"/>
    <n v="27.78"/>
  </r>
  <r>
    <x v="14"/>
    <x v="31"/>
    <s v="New York"/>
    <n v="4"/>
  </r>
  <r>
    <x v="14"/>
    <x v="31"/>
    <s v="New York"/>
    <n v="11.89"/>
  </r>
  <r>
    <x v="14"/>
    <x v="31"/>
    <s v="Niagara Falls"/>
    <n v="14.7"/>
  </r>
  <r>
    <x v="14"/>
    <x v="31"/>
    <s v="Niagara Falls"/>
    <n v="4.49"/>
  </r>
  <r>
    <x v="14"/>
    <x v="31"/>
    <s v="Northport"/>
    <n v="2.74"/>
  </r>
  <r>
    <x v="14"/>
    <x v="31"/>
    <s v="Ogdensburg"/>
    <n v="10.5"/>
  </r>
  <r>
    <x v="14"/>
    <x v="31"/>
    <s v="Olean"/>
    <n v="98"/>
  </r>
  <r>
    <x v="14"/>
    <x v="31"/>
    <s v="Oneida"/>
    <n v="11.69"/>
  </r>
  <r>
    <x v="14"/>
    <x v="31"/>
    <s v="Oneonta"/>
    <n v="65.66"/>
  </r>
  <r>
    <x v="14"/>
    <x v="31"/>
    <s v="Ossining"/>
    <n v="3.2"/>
  </r>
  <r>
    <x v="14"/>
    <x v="31"/>
    <s v="Patchogue"/>
    <n v="10.5"/>
  </r>
  <r>
    <x v="14"/>
    <x v="31"/>
    <s v="Patchogue"/>
    <n v="4.41"/>
  </r>
  <r>
    <x v="14"/>
    <x v="31"/>
    <s v="Paul Smiths"/>
    <n v="7"/>
  </r>
  <r>
    <x v="14"/>
    <x v="31"/>
    <s v="Peekskill"/>
    <n v="10.64"/>
  </r>
  <r>
    <x v="14"/>
    <x v="31"/>
    <s v="Peekskill"/>
    <n v="4.26"/>
  </r>
  <r>
    <x v="14"/>
    <x v="31"/>
    <s v="Penn Yan"/>
    <n v="9.32"/>
  </r>
  <r>
    <x v="14"/>
    <x v="31"/>
    <s v="Plattsburg"/>
    <n v="7.7"/>
  </r>
  <r>
    <x v="14"/>
    <x v="31"/>
    <s v="Port Chester"/>
    <n v="22.78"/>
  </r>
  <r>
    <x v="14"/>
    <x v="31"/>
    <s v="Port Jervis"/>
    <n v="7.2"/>
  </r>
  <r>
    <x v="14"/>
    <x v="31"/>
    <s v="Poughkeepsie"/>
    <n v="17.239999999999998"/>
  </r>
  <r>
    <x v="14"/>
    <x v="31"/>
    <s v="Rochester"/>
    <n v="136.21"/>
  </r>
  <r>
    <x v="14"/>
    <x v="31"/>
    <s v="Rochester"/>
    <n v="4.83"/>
  </r>
  <r>
    <x v="14"/>
    <x v="31"/>
    <s v="Rochester"/>
    <n v="3"/>
  </r>
  <r>
    <x v="14"/>
    <x v="31"/>
    <s v="Rochester"/>
    <n v="10.91"/>
  </r>
  <r>
    <x v="14"/>
    <x v="31"/>
    <s v="Rochester"/>
    <n v="7.75"/>
  </r>
  <r>
    <x v="14"/>
    <x v="31"/>
    <s v="Rochester"/>
    <n v="159.30000000000001"/>
  </r>
  <r>
    <x v="14"/>
    <x v="31"/>
    <s v="Rochester"/>
    <n v="54"/>
  </r>
  <r>
    <x v="14"/>
    <x v="31"/>
    <s v="Rochester"/>
    <n v="40"/>
  </r>
  <r>
    <x v="14"/>
    <x v="31"/>
    <s v="Rockaway"/>
    <n v="7.82"/>
  </r>
  <r>
    <x v="14"/>
    <x v="31"/>
    <s v="Saratoga Springs"/>
    <n v="111.32"/>
  </r>
  <r>
    <x v="14"/>
    <x v="31"/>
    <s v="Sea Cliff"/>
    <n v="1.6"/>
  </r>
  <r>
    <x v="14"/>
    <x v="31"/>
    <s v="Syracuse"/>
    <n v="88.4"/>
  </r>
  <r>
    <x v="14"/>
    <x v="31"/>
    <s v="Syracuse"/>
    <n v="19.2"/>
  </r>
  <r>
    <x v="14"/>
    <x v="31"/>
    <s v="Syracuse"/>
    <n v="55.941000000000003"/>
  </r>
  <r>
    <x v="14"/>
    <x v="31"/>
    <s v="Syracuse"/>
    <n v="21"/>
  </r>
  <r>
    <x v="14"/>
    <x v="31"/>
    <s v="Troy"/>
    <n v="9.15"/>
  </r>
  <r>
    <x v="14"/>
    <x v="31"/>
    <s v="Utica"/>
    <n v="129.09"/>
  </r>
  <r>
    <x v="14"/>
    <x v="31"/>
    <s v="Watertown"/>
    <n v="10.47"/>
  </r>
  <r>
    <x v="14"/>
    <x v="31"/>
    <s v="Watertown"/>
    <n v="7.75"/>
  </r>
  <r>
    <x v="14"/>
    <x v="31"/>
    <s v="Waverly"/>
    <n v="17.8"/>
  </r>
  <r>
    <x v="14"/>
    <x v="31"/>
    <s v="Waverly"/>
    <n v="12.57"/>
  </r>
  <r>
    <x v="14"/>
    <x v="31"/>
    <s v="White Plains"/>
    <n v="22.83"/>
  </r>
  <r>
    <x v="14"/>
    <x v="31"/>
    <s v="White Plains"/>
    <n v="1.46"/>
  </r>
  <r>
    <x v="14"/>
    <x v="31"/>
    <s v="Williamsville"/>
    <n v="8.89"/>
  </r>
  <r>
    <x v="14"/>
    <x v="31"/>
    <s v="Yonkers"/>
    <n v="25.88"/>
  </r>
  <r>
    <x v="14"/>
    <x v="27"/>
    <s v="Asheville"/>
    <n v="14.16"/>
  </r>
  <r>
    <x v="14"/>
    <x v="27"/>
    <s v="Asheville"/>
    <n v="9"/>
  </r>
  <r>
    <x v="14"/>
    <x v="27"/>
    <s v="Charlotte"/>
    <n v="26"/>
  </r>
  <r>
    <x v="14"/>
    <x v="27"/>
    <s v="Charlotte"/>
    <n v="37"/>
  </r>
  <r>
    <x v="14"/>
    <x v="27"/>
    <s v="Durham"/>
    <n v="7"/>
  </r>
  <r>
    <x v="14"/>
    <x v="27"/>
    <s v="Fayetteville"/>
    <n v="4"/>
  </r>
  <r>
    <x v="14"/>
    <x v="27"/>
    <s v="Goldsboro"/>
    <n v="6"/>
  </r>
  <r>
    <x v="14"/>
    <x v="27"/>
    <s v="Greensboro"/>
    <n v="15"/>
  </r>
  <r>
    <x v="14"/>
    <x v="27"/>
    <s v="Raleigh"/>
    <n v="13"/>
  </r>
  <r>
    <x v="14"/>
    <x v="27"/>
    <s v="Salisbury"/>
    <n v="4.5"/>
  </r>
  <r>
    <x v="14"/>
    <x v="27"/>
    <s v="Wilmington"/>
    <n v="24.55"/>
  </r>
  <r>
    <x v="14"/>
    <x v="27"/>
    <s v="Winston-Salem"/>
    <n v="12"/>
  </r>
  <r>
    <x v="14"/>
    <x v="27"/>
    <s v="Winston-Salem"/>
    <n v="100"/>
  </r>
  <r>
    <x v="14"/>
    <x v="56"/>
    <s v="Bismarck"/>
    <n v="1.5"/>
  </r>
  <r>
    <x v="14"/>
    <x v="56"/>
    <s v="Fargo"/>
    <n v="14"/>
  </r>
  <r>
    <x v="14"/>
    <x v="56"/>
    <s v="Grand Forks"/>
    <n v="7"/>
  </r>
  <r>
    <x v="14"/>
    <x v="33"/>
    <s v="Akron"/>
    <n v="215.2"/>
  </r>
  <r>
    <x v="14"/>
    <x v="33"/>
    <s v="Alliance"/>
    <n v="36.4"/>
  </r>
  <r>
    <x v="14"/>
    <x v="33"/>
    <s v="Ashtabula"/>
    <n v="27"/>
  </r>
  <r>
    <x v="14"/>
    <x v="33"/>
    <s v="Ashtabula"/>
    <n v="6"/>
  </r>
  <r>
    <x v="14"/>
    <x v="33"/>
    <s v="Bowling Green"/>
    <n v="24.5"/>
  </r>
  <r>
    <x v="14"/>
    <x v="33"/>
    <s v="Cambridge"/>
    <n v="8.9600000000000009"/>
  </r>
  <r>
    <x v="14"/>
    <x v="33"/>
    <s v="Chillicothe"/>
    <n v="5"/>
  </r>
  <r>
    <x v="14"/>
    <x v="33"/>
    <s v="Cincinnati"/>
    <n v="36.200000000000003"/>
  </r>
  <r>
    <x v="14"/>
    <x v="33"/>
    <s v="Cincinnati"/>
    <n v="222.18"/>
  </r>
  <r>
    <x v="14"/>
    <x v="33"/>
    <s v="Cincinnati"/>
    <n v="55"/>
  </r>
  <r>
    <x v="14"/>
    <x v="33"/>
    <s v="Cincinnati"/>
    <n v="39.9"/>
  </r>
  <r>
    <x v="14"/>
    <x v="33"/>
    <s v="Cincinnati"/>
    <n v="5.5"/>
  </r>
  <r>
    <x v="14"/>
    <x v="33"/>
    <s v="Cincinnati"/>
    <n v="57"/>
  </r>
  <r>
    <x v="14"/>
    <x v="33"/>
    <s v="Cincinnati"/>
    <n v="1.41"/>
  </r>
  <r>
    <x v="14"/>
    <x v="33"/>
    <s v="Cincinnati"/>
    <n v="37"/>
  </r>
  <r>
    <x v="14"/>
    <x v="33"/>
    <s v="Cincinnati"/>
    <n v="700"/>
  </r>
  <r>
    <x v="14"/>
    <x v="33"/>
    <s v="Cincinnati"/>
    <n v="305.81"/>
  </r>
  <r>
    <x v="14"/>
    <x v="33"/>
    <s v="Cincinnati"/>
    <n v="96.48"/>
  </r>
  <r>
    <x v="14"/>
    <x v="33"/>
    <s v="Cincinnati"/>
    <n v="42.5"/>
  </r>
  <r>
    <x v="14"/>
    <x v="33"/>
    <s v="Cincinnati"/>
    <n v="83.93"/>
  </r>
  <r>
    <x v="14"/>
    <x v="33"/>
    <s v="Cleveland"/>
    <n v="245"/>
  </r>
  <r>
    <x v="14"/>
    <x v="33"/>
    <s v="Cleveland"/>
    <n v="45.43"/>
  </r>
  <r>
    <x v="14"/>
    <x v="33"/>
    <s v="Cleveland"/>
    <n v="30"/>
  </r>
  <r>
    <x v="14"/>
    <x v="33"/>
    <s v="Cleveland"/>
    <n v="40"/>
  </r>
  <r>
    <x v="14"/>
    <x v="33"/>
    <s v="Cleveland"/>
    <n v="37"/>
  </r>
  <r>
    <x v="14"/>
    <x v="33"/>
    <s v="Cleveland"/>
    <n v="170.5"/>
  </r>
  <r>
    <x v="14"/>
    <x v="33"/>
    <s v="Cleveland"/>
    <n v="222.38"/>
  </r>
  <r>
    <x v="14"/>
    <x v="33"/>
    <s v="Columbus"/>
    <n v="116.4"/>
  </r>
  <r>
    <x v="14"/>
    <x v="33"/>
    <s v="Columbus"/>
    <n v="13.3"/>
  </r>
  <r>
    <x v="14"/>
    <x v="33"/>
    <s v="Columbus"/>
    <n v="10"/>
  </r>
  <r>
    <x v="14"/>
    <x v="33"/>
    <s v="Columbus"/>
    <n v="7"/>
  </r>
  <r>
    <x v="14"/>
    <x v="33"/>
    <s v="Columbus"/>
    <n v="57.7"/>
  </r>
  <r>
    <x v="14"/>
    <x v="33"/>
    <s v="Columbus"/>
    <n v="20"/>
  </r>
  <r>
    <x v="14"/>
    <x v="33"/>
    <s v="Columbus"/>
    <n v="6.1"/>
  </r>
  <r>
    <x v="14"/>
    <x v="33"/>
    <s v="Columbus"/>
    <n v="78"/>
  </r>
  <r>
    <x v="14"/>
    <x v="33"/>
    <s v="Dayton"/>
    <n v="30"/>
  </r>
  <r>
    <x v="14"/>
    <x v="33"/>
    <s v="Dayton"/>
    <n v="8"/>
  </r>
  <r>
    <x v="14"/>
    <x v="33"/>
    <s v="Dayton"/>
    <n v="31.1"/>
  </r>
  <r>
    <x v="14"/>
    <x v="33"/>
    <s v="Dayton"/>
    <n v="51.3"/>
  </r>
  <r>
    <x v="14"/>
    <x v="33"/>
    <s v="Dayton"/>
    <n v="35.9"/>
  </r>
  <r>
    <x v="14"/>
    <x v="33"/>
    <s v="Dayton"/>
    <n v="34"/>
  </r>
  <r>
    <x v="14"/>
    <x v="33"/>
    <s v="Dayton"/>
    <n v="14"/>
  </r>
  <r>
    <x v="14"/>
    <x v="33"/>
    <s v="Defiance"/>
    <n v="5"/>
  </r>
  <r>
    <x v="14"/>
    <x v="33"/>
    <s v="Dennison"/>
    <n v="2"/>
  </r>
  <r>
    <x v="14"/>
    <x v="33"/>
    <s v="East Liverpool"/>
    <n v="35"/>
  </r>
  <r>
    <x v="14"/>
    <x v="33"/>
    <s v="East Liverpool"/>
    <n v="3"/>
  </r>
  <r>
    <x v="14"/>
    <x v="33"/>
    <s v="Felicity"/>
    <n v="9"/>
  </r>
  <r>
    <x v="14"/>
    <x v="33"/>
    <s v="Fremont"/>
    <n v="22"/>
  </r>
  <r>
    <x v="14"/>
    <x v="33"/>
    <s v="Gallipolis"/>
    <n v="5"/>
  </r>
  <r>
    <x v="14"/>
    <x v="33"/>
    <s v="Lancaster"/>
    <n v="10.5"/>
  </r>
  <r>
    <x v="14"/>
    <x v="33"/>
    <s v="Lebanon"/>
    <n v="11"/>
  </r>
  <r>
    <x v="14"/>
    <x v="33"/>
    <s v="Lima"/>
    <n v="65"/>
  </r>
  <r>
    <x v="14"/>
    <x v="33"/>
    <s v="Lima"/>
    <n v="12"/>
  </r>
  <r>
    <x v="14"/>
    <x v="33"/>
    <s v="Lima"/>
    <n v="112"/>
  </r>
  <r>
    <x v="14"/>
    <x v="33"/>
    <s v="Lorain"/>
    <n v="24.8"/>
  </r>
  <r>
    <x v="14"/>
    <x v="33"/>
    <s v="Magnetic Springs"/>
    <n v="18.5"/>
  </r>
  <r>
    <x v="14"/>
    <x v="33"/>
    <s v="Mansfield"/>
    <n v="21"/>
  </r>
  <r>
    <x v="14"/>
    <x v="33"/>
    <s v="Marion"/>
    <n v="4.28"/>
  </r>
  <r>
    <x v="14"/>
    <x v="33"/>
    <s v="Mount Vernon"/>
    <n v="7"/>
  </r>
  <r>
    <x v="14"/>
    <x v="33"/>
    <s v="Nelsonville"/>
    <n v="13"/>
  </r>
  <r>
    <x v="14"/>
    <x v="33"/>
    <s v="Norwalk"/>
    <n v="33.5"/>
  </r>
  <r>
    <x v="14"/>
    <x v="33"/>
    <s v="Pomeroy"/>
    <n v="12.57"/>
  </r>
  <r>
    <x v="14"/>
    <x v="33"/>
    <s v="Portsmouth"/>
    <n v="14.48"/>
  </r>
  <r>
    <x v="14"/>
    <x v="33"/>
    <s v="Put-In-Bay"/>
    <n v="1.5"/>
  </r>
  <r>
    <x v="14"/>
    <x v="33"/>
    <s v="Salem"/>
    <n v="2"/>
  </r>
  <r>
    <x v="14"/>
    <x v="33"/>
    <s v="Sandusky"/>
    <n v="23"/>
  </r>
  <r>
    <x v="14"/>
    <x v="33"/>
    <s v="Springfield"/>
    <n v="16"/>
  </r>
  <r>
    <x v="14"/>
    <x v="33"/>
    <s v="Springfield"/>
    <n v="30"/>
  </r>
  <r>
    <x v="14"/>
    <x v="33"/>
    <s v="Springfield"/>
    <n v="29"/>
  </r>
  <r>
    <x v="14"/>
    <x v="33"/>
    <s v="Steubenville"/>
    <n v="23.56"/>
  </r>
  <r>
    <x v="14"/>
    <x v="33"/>
    <s v="Steubenville"/>
    <n v="8"/>
  </r>
  <r>
    <x v="14"/>
    <x v="33"/>
    <s v="Tiffin"/>
    <n v="16"/>
  </r>
  <r>
    <x v="14"/>
    <x v="33"/>
    <s v="Tiffin"/>
    <n v="3"/>
  </r>
  <r>
    <x v="14"/>
    <x v="33"/>
    <s v="Toledo"/>
    <n v="116.49"/>
  </r>
  <r>
    <x v="14"/>
    <x v="33"/>
    <s v="Toledo"/>
    <n v="83.9"/>
  </r>
  <r>
    <x v="14"/>
    <x v="33"/>
    <s v="Toledo"/>
    <n v="21.7"/>
  </r>
  <r>
    <x v="14"/>
    <x v="33"/>
    <s v="Toledo"/>
    <n v="16.399999999999999"/>
  </r>
  <r>
    <x v="14"/>
    <x v="33"/>
    <s v="Toledo"/>
    <n v="71.099999999999994"/>
  </r>
  <r>
    <x v="14"/>
    <x v="33"/>
    <s v="Toledo"/>
    <n v="52"/>
  </r>
  <r>
    <x v="14"/>
    <x v="33"/>
    <s v="Toledo"/>
    <n v="50"/>
  </r>
  <r>
    <x v="14"/>
    <x v="33"/>
    <s v="Toledo"/>
    <n v="55"/>
  </r>
  <r>
    <x v="14"/>
    <x v="33"/>
    <s v="Wellston"/>
    <n v="13"/>
  </r>
  <r>
    <x v="14"/>
    <x v="33"/>
    <s v="Xenia"/>
    <n v="20"/>
  </r>
  <r>
    <x v="14"/>
    <x v="33"/>
    <s v="Youngstown"/>
    <n v="150"/>
  </r>
  <r>
    <x v="14"/>
    <x v="33"/>
    <s v="Youngstown"/>
    <n v="45"/>
  </r>
  <r>
    <x v="14"/>
    <x v="33"/>
    <s v="Youngstown"/>
    <n v="25"/>
  </r>
  <r>
    <x v="14"/>
    <x v="33"/>
    <s v="Youngstown"/>
    <n v="38"/>
  </r>
  <r>
    <x v="14"/>
    <x v="33"/>
    <s v="Zanesville"/>
    <n v="15.9"/>
  </r>
  <r>
    <x v="14"/>
    <x v="54"/>
    <s v="Ardmore"/>
    <n v="5"/>
  </r>
  <r>
    <x v="14"/>
    <x v="54"/>
    <s v="Bartlesville"/>
    <n v="7.8"/>
  </r>
  <r>
    <x v="14"/>
    <x v="54"/>
    <s v="Chickasha"/>
    <n v="6.5"/>
  </r>
  <r>
    <x v="14"/>
    <x v="54"/>
    <s v="Clinton"/>
    <n v="1.25"/>
  </r>
  <r>
    <x v="14"/>
    <x v="54"/>
    <s v="Enid"/>
    <n v="9"/>
  </r>
  <r>
    <x v="14"/>
    <x v="54"/>
    <s v="Guthrie"/>
    <n v="6.5"/>
  </r>
  <r>
    <x v="14"/>
    <x v="54"/>
    <s v="South McAlester"/>
    <n v="21.5"/>
  </r>
  <r>
    <x v="14"/>
    <x v="54"/>
    <s v="Miami"/>
    <n v="35"/>
  </r>
  <r>
    <x v="14"/>
    <x v="54"/>
    <s v="Muskogee"/>
    <n v="17"/>
  </r>
  <r>
    <x v="14"/>
    <x v="54"/>
    <s v="Muskogee"/>
    <n v="15"/>
  </r>
  <r>
    <x v="14"/>
    <x v="54"/>
    <s v="North Enid"/>
    <n v="3"/>
  </r>
  <r>
    <x v="14"/>
    <x v="54"/>
    <s v="Oklahoma City"/>
    <n v="66.5"/>
  </r>
  <r>
    <x v="14"/>
    <x v="54"/>
    <s v="Oklahoma City"/>
    <n v="5"/>
  </r>
  <r>
    <x v="14"/>
    <x v="54"/>
    <s v="Shawnee"/>
    <n v="12"/>
  </r>
  <r>
    <x v="14"/>
    <x v="54"/>
    <s v="Shawnee"/>
    <n v="40"/>
  </r>
  <r>
    <x v="14"/>
    <x v="54"/>
    <s v="Sapulpa"/>
    <n v="12"/>
  </r>
  <r>
    <x v="14"/>
    <x v="54"/>
    <s v="Tulsa"/>
    <n v="11"/>
  </r>
  <r>
    <x v="14"/>
    <x v="54"/>
    <s v="Tulsa"/>
    <n v="5"/>
  </r>
  <r>
    <x v="14"/>
    <x v="54"/>
    <s v="Tulsa"/>
    <n v="9"/>
  </r>
  <r>
    <x v="14"/>
    <x v="54"/>
    <s v="Tulsa"/>
    <n v="15"/>
  </r>
  <r>
    <x v="14"/>
    <x v="35"/>
    <s v="Astoria"/>
    <n v="4"/>
  </r>
  <r>
    <x v="14"/>
    <x v="35"/>
    <s v="Forest Grove"/>
    <n v="2.7"/>
  </r>
  <r>
    <x v="14"/>
    <x v="35"/>
    <s v="Oregon City"/>
    <n v="5"/>
  </r>
  <r>
    <x v="14"/>
    <x v="35"/>
    <s v="Portland"/>
    <n v="250.9"/>
  </r>
  <r>
    <x v="14"/>
    <x v="35"/>
    <s v="Portland"/>
    <n v="27"/>
  </r>
  <r>
    <x v="14"/>
    <x v="35"/>
    <s v="Portland"/>
    <n v="75"/>
  </r>
  <r>
    <x v="14"/>
    <x v="35"/>
    <s v="Portland"/>
    <n v="25"/>
  </r>
  <r>
    <x v="14"/>
    <x v="35"/>
    <s v="Portland"/>
    <n v="40"/>
  </r>
  <r>
    <x v="14"/>
    <x v="35"/>
    <s v="Portland"/>
    <n v="18"/>
  </r>
  <r>
    <x v="14"/>
    <x v="35"/>
    <s v="Union"/>
    <n v="18"/>
  </r>
  <r>
    <x v="14"/>
    <x v="36"/>
    <s v="Allentown"/>
    <n v="123.8"/>
  </r>
  <r>
    <x v="14"/>
    <x v="36"/>
    <s v="Allentown"/>
    <n v="20"/>
  </r>
  <r>
    <x v="14"/>
    <x v="36"/>
    <s v="Allentown"/>
    <n v="5"/>
  </r>
  <r>
    <x v="14"/>
    <x v="36"/>
    <s v="Altoona"/>
    <n v="51.5"/>
  </r>
  <r>
    <x v="14"/>
    <x v="36"/>
    <s v="Bangor"/>
    <n v="8.75"/>
  </r>
  <r>
    <x v="14"/>
    <x v="36"/>
    <s v="Bangor"/>
    <n v="18"/>
  </r>
  <r>
    <x v="14"/>
    <x v="36"/>
    <s v="Bangor"/>
    <n v="10"/>
  </r>
  <r>
    <x v="14"/>
    <x v="36"/>
    <s v="Beaver"/>
    <n v="22.48"/>
  </r>
  <r>
    <x v="14"/>
    <x v="36"/>
    <s v="Beaver Falls"/>
    <n v="5"/>
  </r>
  <r>
    <x v="14"/>
    <x v="36"/>
    <s v="Bethlehem"/>
    <n v="10"/>
  </r>
  <r>
    <x v="14"/>
    <x v="36"/>
    <s v="Bloomsburg"/>
    <n v="30"/>
  </r>
  <r>
    <x v="14"/>
    <x v="36"/>
    <s v="Bloomsburg"/>
    <n v="10"/>
  </r>
  <r>
    <x v="14"/>
    <x v="36"/>
    <s v="Blue Ball"/>
    <n v="5"/>
  </r>
  <r>
    <x v="14"/>
    <x v="36"/>
    <s v="Boyertown"/>
    <n v="20"/>
  </r>
  <r>
    <x v="14"/>
    <x v="36"/>
    <s v="Butler"/>
    <n v="33.6"/>
  </r>
  <r>
    <x v="14"/>
    <x v="36"/>
    <s v="Butler"/>
    <n v="15"/>
  </r>
  <r>
    <x v="14"/>
    <x v="36"/>
    <s v="Carlisle"/>
    <n v="21.8"/>
  </r>
  <r>
    <x v="14"/>
    <x v="36"/>
    <s v="Chambersburg"/>
    <n v="13.2"/>
  </r>
  <r>
    <x v="14"/>
    <x v="36"/>
    <s v="Charleroi"/>
    <n v="1.9"/>
  </r>
  <r>
    <x v="14"/>
    <x v="36"/>
    <s v="Chester"/>
    <n v="40"/>
  </r>
  <r>
    <x v="14"/>
    <x v="36"/>
    <s v="Chester"/>
    <n v="7.55"/>
  </r>
  <r>
    <x v="14"/>
    <x v="36"/>
    <s v="Chester"/>
    <n v="7.38"/>
  </r>
  <r>
    <x v="14"/>
    <x v="36"/>
    <s v="Chester"/>
    <n v="5.37"/>
  </r>
  <r>
    <x v="14"/>
    <x v="36"/>
    <s v="Chester"/>
    <n v="8.83"/>
  </r>
  <r>
    <x v="14"/>
    <x v="36"/>
    <s v="Chester"/>
    <n v="20.8"/>
  </r>
  <r>
    <x v="14"/>
    <x v="36"/>
    <s v="Chester"/>
    <n v="1"/>
  </r>
  <r>
    <x v="14"/>
    <x v="36"/>
    <s v="Coatesville"/>
    <n v="11"/>
  </r>
  <r>
    <x v="14"/>
    <x v="36"/>
    <s v="Corry"/>
    <n v="5"/>
  </r>
  <r>
    <x v="14"/>
    <x v="36"/>
    <s v="Danville"/>
    <n v="3"/>
  </r>
  <r>
    <x v="14"/>
    <x v="36"/>
    <s v="Danielsville"/>
    <n v="7"/>
  </r>
  <r>
    <x v="14"/>
    <x v="36"/>
    <s v="Doylestown"/>
    <n v="32"/>
  </r>
  <r>
    <x v="14"/>
    <x v="36"/>
    <s v="Doylestown"/>
    <n v="13.4"/>
  </r>
  <r>
    <x v="14"/>
    <x v="36"/>
    <s v="Du Bois"/>
    <n v="19"/>
  </r>
  <r>
    <x v="14"/>
    <x v="36"/>
    <s v="Du Bois"/>
    <n v="12.35"/>
  </r>
  <r>
    <x v="14"/>
    <x v="36"/>
    <s v="Easton"/>
    <n v="53.78"/>
  </r>
  <r>
    <x v="14"/>
    <x v="36"/>
    <s v="Easton"/>
    <n v="51.78"/>
  </r>
  <r>
    <x v="14"/>
    <x v="36"/>
    <s v="Easton"/>
    <n v="2.2999999999999998"/>
  </r>
  <r>
    <x v="14"/>
    <x v="36"/>
    <s v="Easton"/>
    <n v="25"/>
  </r>
  <r>
    <x v="14"/>
    <x v="36"/>
    <s v="Elk Lick"/>
    <n v="12.5"/>
  </r>
  <r>
    <x v="14"/>
    <x v="36"/>
    <s v="Erie"/>
    <n v="36"/>
  </r>
  <r>
    <x v="14"/>
    <x v="36"/>
    <s v="Erie"/>
    <n v="27.88"/>
  </r>
  <r>
    <x v="14"/>
    <x v="36"/>
    <s v="Erie"/>
    <n v="31.29"/>
  </r>
  <r>
    <x v="14"/>
    <x v="36"/>
    <s v="Gettysburg"/>
    <n v="9.75"/>
  </r>
  <r>
    <x v="14"/>
    <x v="36"/>
    <s v="Girardville"/>
    <n v="31"/>
  </r>
  <r>
    <x v="14"/>
    <x v="36"/>
    <s v="Greensburg"/>
    <n v="29.72"/>
  </r>
  <r>
    <x v="14"/>
    <x v="36"/>
    <s v="Grove City"/>
    <n v="10"/>
  </r>
  <r>
    <x v="14"/>
    <x v="36"/>
    <s v="Hanover"/>
    <n v="12.25"/>
  </r>
  <r>
    <x v="14"/>
    <x v="36"/>
    <s v="Harrisburg"/>
    <n v="70.64"/>
  </r>
  <r>
    <x v="14"/>
    <x v="36"/>
    <s v="Harrisburg"/>
    <n v="50"/>
  </r>
  <r>
    <x v="14"/>
    <x v="36"/>
    <s v="Hazleton"/>
    <n v="20.350000000000001"/>
  </r>
  <r>
    <x v="14"/>
    <x v="36"/>
    <s v="Hazleton"/>
    <n v="12.65"/>
  </r>
  <r>
    <x v="14"/>
    <x v="36"/>
    <s v="Homestead"/>
    <n v="31.4"/>
  </r>
  <r>
    <x v="14"/>
    <x v="36"/>
    <s v="Hershey"/>
    <n v="3.25"/>
  </r>
  <r>
    <x v="14"/>
    <x v="36"/>
    <s v="Honesdale"/>
    <n v="11.5"/>
  </r>
  <r>
    <x v="14"/>
    <x v="36"/>
    <s v="Huntingdon"/>
    <n v="4.5"/>
  </r>
  <r>
    <x v="14"/>
    <x v="36"/>
    <s v="Indiana"/>
    <n v="36"/>
  </r>
  <r>
    <x v="14"/>
    <x v="36"/>
    <s v="Irwin"/>
    <n v="5.15"/>
  </r>
  <r>
    <x v="14"/>
    <x v="36"/>
    <s v="Jersey Shore"/>
    <n v="5.0999999999999996"/>
  </r>
  <r>
    <x v="14"/>
    <x v="36"/>
    <s v="Jersey Shore"/>
    <n v="4.5"/>
  </r>
  <r>
    <x v="14"/>
    <x v="36"/>
    <s v="Johnstown"/>
    <n v="36"/>
  </r>
  <r>
    <x v="14"/>
    <x v="36"/>
    <s v="Johnstown"/>
    <n v="12"/>
  </r>
  <r>
    <x v="14"/>
    <x v="36"/>
    <s v="Kittanning"/>
    <n v="12"/>
  </r>
  <r>
    <x v="14"/>
    <x v="36"/>
    <s v="Lancaster"/>
    <n v="39.92"/>
  </r>
  <r>
    <x v="14"/>
    <x v="36"/>
    <s v="Lancaster"/>
    <n v="8.43"/>
  </r>
  <r>
    <x v="14"/>
    <x v="36"/>
    <s v="Lancaster"/>
    <n v="17.84"/>
  </r>
  <r>
    <x v="14"/>
    <x v="36"/>
    <s v="Lancaster"/>
    <n v="11.12"/>
  </r>
  <r>
    <x v="14"/>
    <x v="36"/>
    <s v="Lancaster"/>
    <n v="8.3000000000000007"/>
  </r>
  <r>
    <x v="14"/>
    <x v="36"/>
    <s v="Lancaster"/>
    <n v="4.5599999999999996"/>
  </r>
  <r>
    <x v="14"/>
    <x v="36"/>
    <s v="Lancaster"/>
    <n v="13.15"/>
  </r>
  <r>
    <x v="14"/>
    <x v="36"/>
    <s v="Lancaster"/>
    <n v="12.13"/>
  </r>
  <r>
    <x v="14"/>
    <x v="36"/>
    <s v="Lancaster"/>
    <n v="6.1"/>
  </r>
  <r>
    <x v="14"/>
    <x v="36"/>
    <s v="Latrobe"/>
    <n v="5.25"/>
  </r>
  <r>
    <x v="14"/>
    <x v="36"/>
    <s v="Lebanon"/>
    <n v="24"/>
  </r>
  <r>
    <x v="14"/>
    <x v="36"/>
    <s v="Leechburg"/>
    <n v="8.9"/>
  </r>
  <r>
    <x v="14"/>
    <x v="36"/>
    <s v="Lemoyne"/>
    <n v="45.79"/>
  </r>
  <r>
    <x v="14"/>
    <x v="36"/>
    <s v="Lemoyne"/>
    <n v="8.0500000000000007"/>
  </r>
  <r>
    <x v="14"/>
    <x v="36"/>
    <s v="Lemoyne"/>
    <n v="7.3"/>
  </r>
  <r>
    <x v="14"/>
    <x v="36"/>
    <s v="Lewistown"/>
    <n v="8.9"/>
  </r>
  <r>
    <x v="14"/>
    <x v="36"/>
    <s v="Lock Haven"/>
    <n v="6"/>
  </r>
  <r>
    <x v="14"/>
    <x v="36"/>
    <s v="Lykens"/>
    <n v="10.76"/>
  </r>
  <r>
    <x v="14"/>
    <x v="36"/>
    <s v="McKeesport"/>
    <n v="2"/>
  </r>
  <r>
    <x v="14"/>
    <x v="36"/>
    <s v="Mauch Chunk"/>
    <n v="11.2"/>
  </r>
  <r>
    <x v="14"/>
    <x v="36"/>
    <s v="Meadville"/>
    <n v="16.010000000000002"/>
  </r>
  <r>
    <x v="14"/>
    <x v="36"/>
    <s v="Meadville"/>
    <n v="28"/>
  </r>
  <r>
    <x v="14"/>
    <x v="36"/>
    <s v="Monongahela City"/>
    <n v="9.2799999999999994"/>
  </r>
  <r>
    <x v="14"/>
    <x v="36"/>
    <s v="Monessen"/>
    <n v="8.6999999999999993"/>
  </r>
  <r>
    <x v="14"/>
    <x v="36"/>
    <s v="Montoursville"/>
    <n v="5.5"/>
  </r>
  <r>
    <x v="14"/>
    <x v="36"/>
    <s v="Nanticoke"/>
    <n v="9.5"/>
  </r>
  <r>
    <x v="14"/>
    <x v="36"/>
    <s v="Nazareth"/>
    <n v="5.42"/>
  </r>
  <r>
    <x v="14"/>
    <x v="36"/>
    <s v="New Castle"/>
    <n v="11.94"/>
  </r>
  <r>
    <x v="14"/>
    <x v="36"/>
    <s v="Newtown"/>
    <n v="26.54"/>
  </r>
  <r>
    <x v="14"/>
    <x v="36"/>
    <s v="Newtown"/>
    <n v="5.4"/>
  </r>
  <r>
    <x v="14"/>
    <x v="36"/>
    <s v="Norristown"/>
    <n v="60"/>
  </r>
  <r>
    <x v="14"/>
    <x v="36"/>
    <s v="Norristown"/>
    <n v="4.25"/>
  </r>
  <r>
    <x v="14"/>
    <x v="36"/>
    <s v="Norristown"/>
    <n v="4.05"/>
  </r>
  <r>
    <x v="14"/>
    <x v="36"/>
    <s v="Norristown"/>
    <n v="1.5"/>
  </r>
  <r>
    <x v="14"/>
    <x v="36"/>
    <s v="Norristown"/>
    <n v="5.5"/>
  </r>
  <r>
    <x v="14"/>
    <x v="36"/>
    <s v="Norristown"/>
    <n v="14"/>
  </r>
  <r>
    <x v="14"/>
    <x v="36"/>
    <s v="Norristown"/>
    <n v="17"/>
  </r>
  <r>
    <x v="14"/>
    <x v="36"/>
    <s v="Oil City"/>
    <n v="29.36"/>
  </r>
  <r>
    <x v="14"/>
    <x v="36"/>
    <s v="Oxford"/>
    <n v="14"/>
  </r>
  <r>
    <x v="14"/>
    <x v="36"/>
    <s v="Patton"/>
    <n v="12.8"/>
  </r>
  <r>
    <x v="14"/>
    <x v="36"/>
    <s v="Philadelphia"/>
    <n v="627.65"/>
  </r>
  <r>
    <x v="14"/>
    <x v="36"/>
    <s v="Philadelphia"/>
    <n v="5.36"/>
  </r>
  <r>
    <x v="14"/>
    <x v="36"/>
    <s v="Philadelphia"/>
    <n v="56"/>
  </r>
  <r>
    <x v="14"/>
    <x v="36"/>
    <s v="Philadelphia"/>
    <n v="316"/>
  </r>
  <r>
    <x v="14"/>
    <x v="36"/>
    <s v="Philadelphia"/>
    <n v="10"/>
  </r>
  <r>
    <x v="14"/>
    <x v="36"/>
    <s v="Philadelphia"/>
    <n v="26.11"/>
  </r>
  <r>
    <x v="14"/>
    <x v="36"/>
    <s v="Philadelphia"/>
    <n v="8.6"/>
  </r>
  <r>
    <x v="14"/>
    <x v="36"/>
    <s v="Philadelphia"/>
    <n v="3.39"/>
  </r>
  <r>
    <x v="14"/>
    <x v="36"/>
    <s v="Philadelphia"/>
    <n v="22"/>
  </r>
  <r>
    <x v="14"/>
    <x v="36"/>
    <s v="Philadelphia"/>
    <n v="3.5"/>
  </r>
  <r>
    <x v="14"/>
    <x v="36"/>
    <s v="Philadelphia"/>
    <n v="14.7"/>
  </r>
  <r>
    <x v="14"/>
    <x v="36"/>
    <s v="Philadelphia"/>
    <n v="15"/>
  </r>
  <r>
    <x v="14"/>
    <x v="36"/>
    <s v="Philadelphia"/>
    <n v="16.18"/>
  </r>
  <r>
    <x v="14"/>
    <x v="36"/>
    <s v="Philadelphia"/>
    <n v="17.600000000000001"/>
  </r>
  <r>
    <x v="14"/>
    <x v="36"/>
    <s v="Philadelphia"/>
    <n v="21"/>
  </r>
  <r>
    <x v="14"/>
    <x v="36"/>
    <s v="Philipsburg"/>
    <n v="13.6"/>
  </r>
  <r>
    <x v="14"/>
    <x v="36"/>
    <s v="Pittsburg"/>
    <n v="589.9"/>
  </r>
  <r>
    <x v="14"/>
    <x v="36"/>
    <s v="Pittsburg"/>
    <n v="27.38"/>
  </r>
  <r>
    <x v="14"/>
    <x v="36"/>
    <s v="Pittsburg"/>
    <n v="226.13"/>
  </r>
  <r>
    <x v="14"/>
    <x v="36"/>
    <s v="Pittsburg"/>
    <n v="240"/>
  </r>
  <r>
    <x v="14"/>
    <x v="36"/>
    <s v="Pittsburg"/>
    <n v="36.4"/>
  </r>
  <r>
    <x v="14"/>
    <x v="36"/>
    <s v="Pittsburg"/>
    <n v="14.99"/>
  </r>
  <r>
    <x v="14"/>
    <x v="36"/>
    <s v="Pittsburg"/>
    <n v="163"/>
  </r>
  <r>
    <x v="14"/>
    <x v="36"/>
    <s v="Pittsburg"/>
    <n v="7"/>
  </r>
  <r>
    <x v="14"/>
    <x v="36"/>
    <s v="Pittsburg"/>
    <n v="75"/>
  </r>
  <r>
    <x v="14"/>
    <x v="36"/>
    <s v="Pittsburg"/>
    <n v="11.7"/>
  </r>
  <r>
    <x v="14"/>
    <x v="36"/>
    <s v="Pittsburg"/>
    <n v="5"/>
  </r>
  <r>
    <x v="14"/>
    <x v="36"/>
    <s v="Plymouth"/>
    <n v="3.5"/>
  </r>
  <r>
    <x v="14"/>
    <x v="36"/>
    <s v="Pottstown"/>
    <n v="6.7"/>
  </r>
  <r>
    <x v="14"/>
    <x v="36"/>
    <s v="Pottstown"/>
    <n v="14"/>
  </r>
  <r>
    <x v="14"/>
    <x v="36"/>
    <s v="Pottstown"/>
    <n v="12"/>
  </r>
  <r>
    <x v="14"/>
    <x v="36"/>
    <s v="Pottsville"/>
    <n v="70.97"/>
  </r>
  <r>
    <x v="14"/>
    <x v="36"/>
    <s v="Punxsutawney"/>
    <n v="28"/>
  </r>
  <r>
    <x v="14"/>
    <x v="36"/>
    <s v="Quakertown"/>
    <n v="10.5"/>
  </r>
  <r>
    <x v="14"/>
    <x v="36"/>
    <s v="Reading"/>
    <n v="171"/>
  </r>
  <r>
    <x v="14"/>
    <x v="36"/>
    <s v="Reading"/>
    <n v="90"/>
  </r>
  <r>
    <x v="14"/>
    <x v="36"/>
    <s v="Reading"/>
    <n v="56.5"/>
  </r>
  <r>
    <x v="14"/>
    <x v="36"/>
    <s v="Reading"/>
    <n v="7.5"/>
  </r>
  <r>
    <x v="14"/>
    <x v="36"/>
    <s v="Scranton"/>
    <n v="82.89"/>
  </r>
  <r>
    <x v="14"/>
    <x v="36"/>
    <s v="Scranton"/>
    <n v="50.62"/>
  </r>
  <r>
    <x v="14"/>
    <x v="36"/>
    <s v="Scranton"/>
    <n v="20.2"/>
  </r>
  <r>
    <x v="14"/>
    <x v="36"/>
    <s v="Shamokin"/>
    <n v="15"/>
  </r>
  <r>
    <x v="14"/>
    <x v="36"/>
    <s v="Shamokin"/>
    <n v="17.5"/>
  </r>
  <r>
    <x v="14"/>
    <x v="36"/>
    <s v="Sharon"/>
    <n v="6"/>
  </r>
  <r>
    <x v="14"/>
    <x v="36"/>
    <s v="Sharon"/>
    <n v="35.65"/>
  </r>
  <r>
    <x v="14"/>
    <x v="36"/>
    <s v="Sharon"/>
    <n v="13.77"/>
  </r>
  <r>
    <x v="14"/>
    <x v="36"/>
    <s v="South Bethlehem"/>
    <n v="7"/>
  </r>
  <r>
    <x v="14"/>
    <x v="36"/>
    <s v="Spring City"/>
    <n v="7.1"/>
  </r>
  <r>
    <x v="14"/>
    <x v="36"/>
    <s v="Stroudsburg"/>
    <n v="2.75"/>
  </r>
  <r>
    <x v="14"/>
    <x v="36"/>
    <s v="Sunbury"/>
    <n v="7"/>
  </r>
  <r>
    <x v="14"/>
    <x v="36"/>
    <s v="Sunbury"/>
    <n v="7"/>
  </r>
  <r>
    <x v="14"/>
    <x v="36"/>
    <s v="Tarentum"/>
    <n v="22.1"/>
  </r>
  <r>
    <x v="14"/>
    <x v="36"/>
    <s v="Titusville"/>
    <n v="16.7"/>
  </r>
  <r>
    <x v="14"/>
    <x v="36"/>
    <s v="Trappe"/>
    <n v="13.35"/>
  </r>
  <r>
    <x v="14"/>
    <x v="36"/>
    <s v="Uniontown"/>
    <n v="1.99"/>
  </r>
  <r>
    <x v="14"/>
    <x v="36"/>
    <s v="Warren"/>
    <n v="20.25"/>
  </r>
  <r>
    <x v="14"/>
    <x v="36"/>
    <s v="Waynesboro"/>
    <n v="30"/>
  </r>
  <r>
    <x v="14"/>
    <x v="36"/>
    <s v="West Chester"/>
    <n v="29.24"/>
  </r>
  <r>
    <x v="14"/>
    <x v="36"/>
    <s v="Wheatland"/>
    <n v="3.34"/>
  </r>
  <r>
    <x v="14"/>
    <x v="36"/>
    <s v="West Fairview"/>
    <n v="6"/>
  </r>
  <r>
    <x v="14"/>
    <x v="36"/>
    <s v="Wilkes-Barre"/>
    <n v="90"/>
  </r>
  <r>
    <x v="14"/>
    <x v="36"/>
    <s v="Williamsport"/>
    <n v="8.5"/>
  </r>
  <r>
    <x v="14"/>
    <x v="36"/>
    <s v="Wilkes-Barre"/>
    <n v="13"/>
  </r>
  <r>
    <x v="14"/>
    <x v="36"/>
    <s v="Williamsport"/>
    <n v="2.8"/>
  </r>
  <r>
    <x v="14"/>
    <x v="36"/>
    <s v="Williamsport"/>
    <n v="4.75"/>
  </r>
  <r>
    <x v="14"/>
    <x v="36"/>
    <s v="Williamsport"/>
    <n v="1.8"/>
  </r>
  <r>
    <x v="14"/>
    <x v="36"/>
    <s v="Yardley"/>
    <n v="17"/>
  </r>
  <r>
    <x v="14"/>
    <x v="36"/>
    <s v="York"/>
    <n v="73.3"/>
  </r>
  <r>
    <x v="14"/>
    <x v="38"/>
    <s v="Newport"/>
    <n v="21.2"/>
  </r>
  <r>
    <x v="14"/>
    <x v="38"/>
    <s v="Newport"/>
    <n v="14.5"/>
  </r>
  <r>
    <x v="14"/>
    <x v="38"/>
    <s v="Providence"/>
    <n v="317.27999999999997"/>
  </r>
  <r>
    <x v="14"/>
    <x v="38"/>
    <s v="Providence"/>
    <n v="27.715"/>
  </r>
  <r>
    <x v="14"/>
    <x v="38"/>
    <s v="Providence"/>
    <n v="33"/>
  </r>
  <r>
    <x v="14"/>
    <x v="38"/>
    <s v="Wakefield"/>
    <n v="20.6"/>
  </r>
  <r>
    <x v="14"/>
    <x v="38"/>
    <s v="Westerly"/>
    <n v="7.93"/>
  </r>
  <r>
    <x v="14"/>
    <x v="39"/>
    <s v="Anderson"/>
    <n v="18.899999999999999"/>
  </r>
  <r>
    <x v="14"/>
    <x v="39"/>
    <s v="Charleston"/>
    <n v="41"/>
  </r>
  <r>
    <x v="14"/>
    <x v="39"/>
    <s v="Columbia"/>
    <n v="25"/>
  </r>
  <r>
    <x v="14"/>
    <x v="39"/>
    <s v="Greenville"/>
    <n v="14.8"/>
  </r>
  <r>
    <x v="14"/>
    <x v="39"/>
    <s v="Rock Hill"/>
    <n v="1.5"/>
  </r>
  <r>
    <x v="14"/>
    <x v="39"/>
    <s v="Spartanburg"/>
    <n v="18.5"/>
  </r>
  <r>
    <x v="14"/>
    <x v="40"/>
    <s v="Aberdeen"/>
    <n v="4.5"/>
  </r>
  <r>
    <x v="14"/>
    <x v="40"/>
    <s v="Deadwood"/>
    <n v="4"/>
  </r>
  <r>
    <x v="14"/>
    <x v="40"/>
    <s v="Sioux Falls"/>
    <n v="11"/>
  </r>
  <r>
    <x v="14"/>
    <x v="41"/>
    <s v="Bristol"/>
    <n v="6"/>
  </r>
  <r>
    <x v="14"/>
    <x v="41"/>
    <s v="Chattanooga"/>
    <n v="54.7"/>
  </r>
  <r>
    <x v="14"/>
    <x v="41"/>
    <s v="Chattanooga"/>
    <n v="5"/>
  </r>
  <r>
    <x v="14"/>
    <x v="41"/>
    <s v="Clarksville"/>
    <n v="5.5"/>
  </r>
  <r>
    <x v="14"/>
    <x v="41"/>
    <s v="Jackson"/>
    <n v="6.25"/>
  </r>
  <r>
    <x v="14"/>
    <x v="41"/>
    <s v="Johnson City"/>
    <n v="4"/>
  </r>
  <r>
    <x v="14"/>
    <x v="41"/>
    <s v="Knoxville"/>
    <n v="43.8"/>
  </r>
  <r>
    <x v="14"/>
    <x v="41"/>
    <s v="Memphis"/>
    <n v="115.02"/>
  </r>
  <r>
    <x v="14"/>
    <x v="41"/>
    <s v="Memphis"/>
    <n v="10.43"/>
  </r>
  <r>
    <x v="14"/>
    <x v="41"/>
    <s v="Nashville"/>
    <n v="82"/>
  </r>
  <r>
    <x v="14"/>
    <x v="41"/>
    <s v="Nashville"/>
    <n v="16.7"/>
  </r>
  <r>
    <x v="14"/>
    <x v="42"/>
    <s v="Abilene"/>
    <n v="5"/>
  </r>
  <r>
    <x v="14"/>
    <x v="42"/>
    <s v="Amarillo"/>
    <n v="9"/>
  </r>
  <r>
    <x v="14"/>
    <x v="42"/>
    <s v="Austin"/>
    <n v="18"/>
  </r>
  <r>
    <x v="14"/>
    <x v="42"/>
    <s v="Beaumont"/>
    <n v="12"/>
  </r>
  <r>
    <x v="14"/>
    <x v="42"/>
    <s v="Bonham"/>
    <n v="2.5"/>
  </r>
  <r>
    <x v="14"/>
    <x v="42"/>
    <s v="Bryan"/>
    <n v="5"/>
  </r>
  <r>
    <x v="14"/>
    <x v="42"/>
    <s v="Cleburne"/>
    <n v="6"/>
  </r>
  <r>
    <x v="14"/>
    <x v="42"/>
    <s v="Corpus Christi"/>
    <n v="9"/>
  </r>
  <r>
    <x v="14"/>
    <x v="42"/>
    <s v="Corsicana"/>
    <n v="4"/>
  </r>
  <r>
    <x v="14"/>
    <x v="42"/>
    <s v="Dallas"/>
    <n v="60.7"/>
  </r>
  <r>
    <x v="14"/>
    <x v="42"/>
    <s v="Dallas"/>
    <n v="65.989999999999995"/>
  </r>
  <r>
    <x v="14"/>
    <x v="42"/>
    <s v="Denton"/>
    <n v="3"/>
  </r>
  <r>
    <x v="14"/>
    <x v="42"/>
    <s v="El Paso"/>
    <n v="34.5"/>
  </r>
  <r>
    <x v="14"/>
    <x v="42"/>
    <s v="Fort Worth"/>
    <n v="15"/>
  </r>
  <r>
    <x v="14"/>
    <x v="42"/>
    <s v="Fort Worth"/>
    <n v="88.8"/>
  </r>
  <r>
    <x v="14"/>
    <x v="42"/>
    <s v="Gainsville"/>
    <n v="39"/>
  </r>
  <r>
    <x v="14"/>
    <x v="42"/>
    <s v="Galveston"/>
    <n v="45.5"/>
  </r>
  <r>
    <x v="14"/>
    <x v="42"/>
    <s v="Galveston"/>
    <n v="35.1"/>
  </r>
  <r>
    <x v="14"/>
    <x v="42"/>
    <s v="Greenville"/>
    <n v="7"/>
  </r>
  <r>
    <x v="14"/>
    <x v="42"/>
    <s v="Haskell"/>
    <n v="4"/>
  </r>
  <r>
    <x v="14"/>
    <x v="42"/>
    <s v="Houston"/>
    <n v="50.7"/>
  </r>
  <r>
    <x v="14"/>
    <x v="42"/>
    <s v="Laredo"/>
    <n v="5.5"/>
  </r>
  <r>
    <x v="14"/>
    <x v="42"/>
    <s v="Longview"/>
    <n v="1"/>
  </r>
  <r>
    <x v="14"/>
    <x v="42"/>
    <s v="Marshall"/>
    <n v="3"/>
  </r>
  <r>
    <x v="14"/>
    <x v="42"/>
    <s v="Mineral Wells"/>
    <n v="2"/>
  </r>
  <r>
    <x v="14"/>
    <x v="42"/>
    <s v="Mineral Wells"/>
    <n v="6"/>
  </r>
  <r>
    <x v="14"/>
    <x v="42"/>
    <s v="Paris"/>
    <n v="5"/>
  </r>
  <r>
    <x v="14"/>
    <x v="42"/>
    <s v="Port Arthur"/>
    <n v="7"/>
  </r>
  <r>
    <x v="14"/>
    <x v="42"/>
    <s v="San Angelo"/>
    <n v="5"/>
  </r>
  <r>
    <x v="14"/>
    <x v="42"/>
    <s v="San Antonio"/>
    <n v="71.400000000000006"/>
  </r>
  <r>
    <x v="14"/>
    <x v="42"/>
    <s v="San Antonio"/>
    <n v="5"/>
  </r>
  <r>
    <x v="14"/>
    <x v="42"/>
    <s v="Sherman"/>
    <n v="16"/>
  </r>
  <r>
    <x v="14"/>
    <x v="42"/>
    <s v="Temple"/>
    <n v="14.3"/>
  </r>
  <r>
    <x v="14"/>
    <x v="42"/>
    <s v="Uvalde"/>
    <n v="4"/>
  </r>
  <r>
    <x v="14"/>
    <x v="42"/>
    <s v="Waco"/>
    <n v="20"/>
  </r>
  <r>
    <x v="14"/>
    <x v="42"/>
    <s v="Waxahachie"/>
    <n v="3.5"/>
  </r>
  <r>
    <x v="14"/>
    <x v="42"/>
    <s v="Wichita Falls"/>
    <n v="8"/>
  </r>
  <r>
    <x v="14"/>
    <x v="43"/>
    <s v="Ogden"/>
    <n v="50.3"/>
  </r>
  <r>
    <x v="14"/>
    <x v="43"/>
    <s v="Ogden"/>
    <n v="7.5"/>
  </r>
  <r>
    <x v="14"/>
    <x v="43"/>
    <s v="Salt Lake City"/>
    <n v="111"/>
  </r>
  <r>
    <x v="14"/>
    <x v="43"/>
    <s v="Salt Lake City"/>
    <n v="55"/>
  </r>
  <r>
    <x v="14"/>
    <x v="43"/>
    <s v="Salt Lake City"/>
    <n v="14"/>
  </r>
  <r>
    <x v="14"/>
    <x v="45"/>
    <s v="Barre"/>
    <n v="9.5"/>
  </r>
  <r>
    <x v="14"/>
    <x v="45"/>
    <s v="Bellows Falls"/>
    <n v="7.5"/>
  </r>
  <r>
    <x v="14"/>
    <x v="45"/>
    <s v="Brattleboro"/>
    <n v="5"/>
  </r>
  <r>
    <x v="14"/>
    <x v="45"/>
    <s v="Burlington"/>
    <n v="11"/>
  </r>
  <r>
    <x v="14"/>
    <x v="45"/>
    <s v="Burlington"/>
    <n v="5"/>
  </r>
  <r>
    <x v="14"/>
    <x v="45"/>
    <s v="Burlington"/>
    <n v="5"/>
  </r>
  <r>
    <x v="14"/>
    <x v="45"/>
    <s v="Rutland"/>
    <n v="25"/>
  </r>
  <r>
    <x v="14"/>
    <x v="45"/>
    <s v="St. Albans"/>
    <n v="13"/>
  </r>
  <r>
    <x v="14"/>
    <x v="45"/>
    <s v="Springfield"/>
    <n v="9"/>
  </r>
  <r>
    <x v="14"/>
    <x v="45"/>
    <s v="Stowe"/>
    <n v="12"/>
  </r>
  <r>
    <x v="14"/>
    <x v="44"/>
    <s v="Charlottesville"/>
    <n v="3.15"/>
  </r>
  <r>
    <x v="14"/>
    <x v="44"/>
    <s v="Danville"/>
    <n v="5.57"/>
  </r>
  <r>
    <x v="14"/>
    <x v="44"/>
    <s v="Graham"/>
    <n v="5.74"/>
  </r>
  <r>
    <x v="14"/>
    <x v="44"/>
    <s v="Lynchburg"/>
    <n v="14"/>
  </r>
  <r>
    <x v="14"/>
    <x v="44"/>
    <s v="Newport News"/>
    <n v="27.74"/>
  </r>
  <r>
    <x v="14"/>
    <x v="44"/>
    <s v="Newport News"/>
    <n v="10.1"/>
  </r>
  <r>
    <x v="14"/>
    <x v="44"/>
    <s v="Newport News"/>
    <n v="13.16"/>
  </r>
  <r>
    <x v="14"/>
    <x v="44"/>
    <s v="Norfolk"/>
    <n v="138.9"/>
  </r>
  <r>
    <x v="14"/>
    <x v="44"/>
    <s v="Norfolk"/>
    <n v="13.99"/>
  </r>
  <r>
    <x v="14"/>
    <x v="44"/>
    <s v="Norfolk"/>
    <n v="20.57"/>
  </r>
  <r>
    <x v="14"/>
    <x v="44"/>
    <s v="Norfolk"/>
    <n v="4.5"/>
  </r>
  <r>
    <x v="14"/>
    <x v="44"/>
    <s v="Norfolk"/>
    <n v="45.9"/>
  </r>
  <r>
    <x v="14"/>
    <x v="44"/>
    <s v="Radford"/>
    <n v="2.64"/>
  </r>
  <r>
    <x v="14"/>
    <x v="44"/>
    <s v="Richmond"/>
    <n v="118.83"/>
  </r>
  <r>
    <x v="14"/>
    <x v="44"/>
    <s v="Richmond"/>
    <n v="14.8"/>
  </r>
  <r>
    <x v="14"/>
    <x v="44"/>
    <s v="Richmond"/>
    <n v="8"/>
  </r>
  <r>
    <x v="14"/>
    <x v="44"/>
    <s v="Roanoke"/>
    <n v="26.25"/>
  </r>
  <r>
    <x v="14"/>
    <x v="44"/>
    <s v="Roanoke"/>
    <n v="2"/>
  </r>
  <r>
    <x v="14"/>
    <x v="44"/>
    <s v="Staunton"/>
    <n v="8.5"/>
  </r>
  <r>
    <x v="14"/>
    <x v="44"/>
    <s v="Tazewell"/>
    <n v="2"/>
  </r>
  <r>
    <x v="14"/>
    <x v="47"/>
    <s v="Aberdeen"/>
    <n v="14"/>
  </r>
  <r>
    <x v="14"/>
    <x v="47"/>
    <s v="Bellingham"/>
    <n v="23.2"/>
  </r>
  <r>
    <x v="14"/>
    <x v="47"/>
    <s v="Everett"/>
    <n v="16.899999999999999"/>
  </r>
  <r>
    <x v="14"/>
    <x v="47"/>
    <s v="Everett"/>
    <n v="29.9"/>
  </r>
  <r>
    <x v="14"/>
    <x v="47"/>
    <s v="North Yakima"/>
    <n v="22"/>
  </r>
  <r>
    <x v="14"/>
    <x v="47"/>
    <s v="Olympia"/>
    <n v="4.25"/>
  </r>
  <r>
    <x v="14"/>
    <x v="47"/>
    <s v="Seattle"/>
    <n v="25"/>
  </r>
  <r>
    <x v="14"/>
    <x v="47"/>
    <s v="Seattle"/>
    <n v="5"/>
  </r>
  <r>
    <x v="14"/>
    <x v="47"/>
    <s v="Seattle"/>
    <n v="188"/>
  </r>
  <r>
    <x v="14"/>
    <x v="47"/>
    <s v="Spokane"/>
    <n v="278.13"/>
  </r>
  <r>
    <x v="14"/>
    <x v="47"/>
    <s v="Spokane"/>
    <n v="108.92"/>
  </r>
  <r>
    <x v="14"/>
    <x v="47"/>
    <s v="Tacoma"/>
    <n v="192"/>
  </r>
  <r>
    <x v="14"/>
    <x v="47"/>
    <s v="Tacoma"/>
    <n v="104.5"/>
  </r>
  <r>
    <x v="14"/>
    <x v="47"/>
    <s v="Tacoma"/>
    <n v="17"/>
  </r>
  <r>
    <x v="14"/>
    <x v="47"/>
    <s v="Vancouver"/>
    <n v="15"/>
  </r>
  <r>
    <x v="14"/>
    <x v="47"/>
    <s v="Walla Walla"/>
    <n v="27.3"/>
  </r>
  <r>
    <x v="14"/>
    <x v="46"/>
    <s v="Charleston"/>
    <n v="14"/>
  </r>
  <r>
    <x v="14"/>
    <x v="46"/>
    <s v="Elkins"/>
    <n v="14"/>
  </r>
  <r>
    <x v="14"/>
    <x v="46"/>
    <s v="Fairmont"/>
    <n v="69"/>
  </r>
  <r>
    <x v="14"/>
    <x v="46"/>
    <s v="Grafton"/>
    <n v="3"/>
  </r>
  <r>
    <x v="14"/>
    <x v="46"/>
    <s v="Huntington"/>
    <n v="34"/>
  </r>
  <r>
    <x v="14"/>
    <x v="46"/>
    <s v="Morgantown"/>
    <n v="7.5"/>
  </r>
  <r>
    <x v="14"/>
    <x v="46"/>
    <s v="Morgantown"/>
    <n v="5"/>
  </r>
  <r>
    <x v="14"/>
    <x v="46"/>
    <s v="New Martinsville"/>
    <n v="8"/>
  </r>
  <r>
    <x v="14"/>
    <x v="46"/>
    <s v="Parkersburg"/>
    <n v="56"/>
  </r>
  <r>
    <x v="14"/>
    <x v="46"/>
    <s v="Princeton"/>
    <n v="1.25"/>
  </r>
  <r>
    <x v="14"/>
    <x v="46"/>
    <s v="Sistersville"/>
    <n v="5"/>
  </r>
  <r>
    <x v="14"/>
    <x v="46"/>
    <s v="Wellsburg"/>
    <n v="7.5"/>
  </r>
  <r>
    <x v="14"/>
    <x v="46"/>
    <s v="Wheeling"/>
    <n v="44"/>
  </r>
  <r>
    <x v="14"/>
    <x v="46"/>
    <s v="Wheeling"/>
    <n v="17.600000000000001"/>
  </r>
  <r>
    <x v="14"/>
    <x v="46"/>
    <s v="Wheeling"/>
    <n v="9"/>
  </r>
  <r>
    <x v="14"/>
    <x v="46"/>
    <s v="Wheeling"/>
    <n v="17.5"/>
  </r>
  <r>
    <x v="14"/>
    <x v="46"/>
    <s v="Wheeling"/>
    <n v="2"/>
  </r>
  <r>
    <x v="14"/>
    <x v="46"/>
    <s v="Wheeling"/>
    <n v="39"/>
  </r>
  <r>
    <x v="14"/>
    <x v="46"/>
    <s v="Wheeling"/>
    <n v="13"/>
  </r>
  <r>
    <x v="14"/>
    <x v="48"/>
    <s v="Appleton"/>
    <n v="19.850000000000001"/>
  </r>
  <r>
    <x v="14"/>
    <x v="48"/>
    <s v="Ashland"/>
    <n v="7"/>
  </r>
  <r>
    <x v="14"/>
    <x v="48"/>
    <s v="Beloit"/>
    <n v="6"/>
  </r>
  <r>
    <x v="14"/>
    <x v="48"/>
    <s v="Cedarburg"/>
    <n v="63"/>
  </r>
  <r>
    <x v="14"/>
    <x v="48"/>
    <s v="Eau Claire"/>
    <n v="22"/>
  </r>
  <r>
    <x v="14"/>
    <x v="48"/>
    <s v="Fond du Lac"/>
    <n v="27"/>
  </r>
  <r>
    <x v="14"/>
    <x v="48"/>
    <s v="Janesville"/>
    <n v="7"/>
  </r>
  <r>
    <x v="14"/>
    <x v="48"/>
    <s v="Grand Rapids"/>
    <n v="9"/>
  </r>
  <r>
    <x v="14"/>
    <x v="48"/>
    <s v="Green Bay"/>
    <n v="45"/>
  </r>
  <r>
    <x v="14"/>
    <x v="48"/>
    <s v="Green Bay"/>
    <n v="2"/>
  </r>
  <r>
    <x v="14"/>
    <x v="48"/>
    <s v="Kenosha"/>
    <n v="7.4"/>
  </r>
  <r>
    <x v="14"/>
    <x v="48"/>
    <s v="La Crosse"/>
    <n v="16.8"/>
  </r>
  <r>
    <x v="14"/>
    <x v="48"/>
    <s v="La Crosse"/>
    <n v="2.38"/>
  </r>
  <r>
    <x v="14"/>
    <x v="48"/>
    <s v="Madison"/>
    <n v="14"/>
  </r>
  <r>
    <x v="14"/>
    <x v="48"/>
    <s v="Manitowoc"/>
    <n v="9.5"/>
  </r>
  <r>
    <x v="14"/>
    <x v="48"/>
    <s v="Merrill"/>
    <n v="1.8"/>
  </r>
  <r>
    <x v="14"/>
    <x v="48"/>
    <s v="Milwaukee"/>
    <n v="232"/>
  </r>
  <r>
    <x v="14"/>
    <x v="48"/>
    <s v="Milwaukee"/>
    <n v="145"/>
  </r>
  <r>
    <x v="14"/>
    <x v="48"/>
    <s v="Milwaukee"/>
    <n v="74"/>
  </r>
  <r>
    <x v="14"/>
    <x v="48"/>
    <s v="Oshkosh"/>
    <n v="40"/>
  </r>
  <r>
    <x v="14"/>
    <x v="48"/>
    <s v="Sheboygan"/>
    <n v="33"/>
  </r>
  <r>
    <x v="14"/>
    <x v="48"/>
    <s v="Sparta"/>
    <n v="28"/>
  </r>
  <r>
    <x v="14"/>
    <x v="48"/>
    <s v="Walworth"/>
    <n v="12.61"/>
  </r>
  <r>
    <x v="14"/>
    <x v="48"/>
    <s v="Waupaca"/>
    <n v="5.4"/>
  </r>
  <r>
    <x v="14"/>
    <x v="48"/>
    <s v="Wausau"/>
    <n v="8"/>
  </r>
  <r>
    <x v="14"/>
    <x v="71"/>
    <s v="Cheyenne"/>
    <n v="5"/>
  </r>
  <r>
    <x v="14"/>
    <x v="65"/>
    <s v="Calgary"/>
    <n v="16.5"/>
  </r>
  <r>
    <x v="14"/>
    <x v="65"/>
    <s v="Edmonton"/>
    <n v="4.3"/>
  </r>
  <r>
    <x v="14"/>
    <x v="3"/>
    <s v="Nelson"/>
    <n v="3"/>
  </r>
  <r>
    <x v="14"/>
    <x v="3"/>
    <s v="Vancouver"/>
    <n v="154.69999999999999"/>
  </r>
  <r>
    <x v="14"/>
    <x v="50"/>
    <s v="Winnipeg"/>
    <n v="64.5"/>
  </r>
  <r>
    <x v="14"/>
    <x v="50"/>
    <s v="Winnipeg"/>
    <n v="21"/>
  </r>
  <r>
    <x v="14"/>
    <x v="50"/>
    <s v="Winnipeg"/>
    <n v="19"/>
  </r>
  <r>
    <x v="14"/>
    <x v="49"/>
    <s v="St. John"/>
    <n v="19.5"/>
  </r>
  <r>
    <x v="14"/>
    <x v="30"/>
    <s v="Halifax"/>
    <n v="13.15"/>
  </r>
  <r>
    <x v="14"/>
    <x v="30"/>
    <s v="Stellerton"/>
    <n v="8.5"/>
  </r>
  <r>
    <x v="14"/>
    <x v="30"/>
    <s v="Sydney"/>
    <n v="12.5"/>
  </r>
  <r>
    <x v="14"/>
    <x v="30"/>
    <s v="Sydney"/>
    <n v="19"/>
  </r>
  <r>
    <x v="14"/>
    <x v="30"/>
    <s v="Yarmouth"/>
    <n v="3"/>
  </r>
  <r>
    <x v="14"/>
    <x v="34"/>
    <s v="Berlin"/>
    <n v="4"/>
  </r>
  <r>
    <x v="14"/>
    <x v="34"/>
    <s v="Berlin"/>
    <n v="2.5"/>
  </r>
  <r>
    <x v="14"/>
    <x v="34"/>
    <s v="Brantford"/>
    <n v="40.43"/>
  </r>
  <r>
    <x v="14"/>
    <x v="34"/>
    <s v="Brantford"/>
    <n v="7"/>
  </r>
  <r>
    <x v="14"/>
    <x v="34"/>
    <s v="Chatham"/>
    <n v="40"/>
  </r>
  <r>
    <x v="14"/>
    <x v="34"/>
    <s v="Cornwall"/>
    <n v="6.5"/>
  </r>
  <r>
    <x v="14"/>
    <x v="34"/>
    <s v="Fort William"/>
    <n v="20"/>
  </r>
  <r>
    <x v="14"/>
    <x v="34"/>
    <s v="Galt"/>
    <n v="26.42"/>
  </r>
  <r>
    <x v="14"/>
    <x v="34"/>
    <s v="Guelph"/>
    <n v="8.5"/>
  </r>
  <r>
    <x v="14"/>
    <x v="34"/>
    <s v="Hamilton"/>
    <n v="22"/>
  </r>
  <r>
    <x v="14"/>
    <x v="34"/>
    <s v="Hamilton"/>
    <n v="107"/>
  </r>
  <r>
    <x v="14"/>
    <x v="34"/>
    <s v="Hamilton"/>
    <n v="23"/>
  </r>
  <r>
    <x v="14"/>
    <x v="34"/>
    <s v="Kingston"/>
    <n v="8"/>
  </r>
  <r>
    <x v="14"/>
    <x v="34"/>
    <s v="Kingsville"/>
    <n v="40"/>
  </r>
  <r>
    <x v="14"/>
    <x v="34"/>
    <s v="London"/>
    <n v="33.25"/>
  </r>
  <r>
    <x v="14"/>
    <x v="34"/>
    <s v="London"/>
    <n v="29.75"/>
  </r>
  <r>
    <x v="14"/>
    <x v="34"/>
    <s v="Oshawa"/>
    <n v="45"/>
  </r>
  <r>
    <x v="14"/>
    <x v="34"/>
    <s v="Peterborough"/>
    <n v="11.36"/>
  </r>
  <r>
    <x v="14"/>
    <x v="34"/>
    <s v="Ottawa"/>
    <n v="6"/>
  </r>
  <r>
    <x v="14"/>
    <x v="34"/>
    <s v="Port Arthur"/>
    <n v="19.25"/>
  </r>
  <r>
    <x v="14"/>
    <x v="34"/>
    <s v="St. Catharines"/>
    <n v="50"/>
  </r>
  <r>
    <x v="14"/>
    <x v="34"/>
    <s v="St. Thomas"/>
    <n v="7.7"/>
  </r>
  <r>
    <x v="14"/>
    <x v="34"/>
    <s v="Sarnia"/>
    <n v="9.25"/>
  </r>
  <r>
    <x v="14"/>
    <x v="34"/>
    <s v="Sault Ste. Marie"/>
    <n v="3.9"/>
  </r>
  <r>
    <x v="14"/>
    <x v="34"/>
    <s v="Toronto"/>
    <n v="119.07"/>
  </r>
  <r>
    <x v="14"/>
    <x v="34"/>
    <s v="Toronto"/>
    <n v="81"/>
  </r>
  <r>
    <x v="14"/>
    <x v="34"/>
    <s v="Toronto Junction"/>
    <n v="10"/>
  </r>
  <r>
    <x v="14"/>
    <x v="34"/>
    <s v="Windsor"/>
    <n v="36.06"/>
  </r>
  <r>
    <x v="14"/>
    <x v="34"/>
    <s v="Woodstock"/>
    <n v="12"/>
  </r>
  <r>
    <x v="14"/>
    <x v="37"/>
    <s v="Hull"/>
    <n v="27"/>
  </r>
  <r>
    <x v="14"/>
    <x v="37"/>
    <s v="Levis"/>
    <n v="10.25"/>
  </r>
  <r>
    <x v="14"/>
    <x v="37"/>
    <s v="Montreal"/>
    <n v="144.25"/>
  </r>
  <r>
    <x v="14"/>
    <x v="37"/>
    <s v="Montreal"/>
    <n v="49.64"/>
  </r>
  <r>
    <x v="14"/>
    <x v="37"/>
    <s v="Montreal"/>
    <n v="30.27"/>
  </r>
  <r>
    <x v="14"/>
    <x v="37"/>
    <s v="Montreal"/>
    <n v="6.06"/>
  </r>
  <r>
    <x v="14"/>
    <x v="37"/>
    <s v="Quebec"/>
    <n v="74.11"/>
  </r>
  <r>
    <x v="14"/>
    <x v="37"/>
    <s v="Sherbrooke"/>
    <n v="7.75"/>
  </r>
  <r>
    <x v="14"/>
    <x v="74"/>
    <s v="Moose Jaw"/>
    <n v="7"/>
  </r>
  <r>
    <x v="14"/>
    <x v="64"/>
    <s v="St. John's"/>
    <n v="7"/>
  </r>
  <r>
    <x v="14"/>
    <x v="66"/>
    <s v="Bridgetown"/>
    <n v="9"/>
  </r>
  <r>
    <x v="14"/>
    <x v="51"/>
    <s v="Camagucy"/>
    <n v="4"/>
  </r>
  <r>
    <x v="14"/>
    <x v="51"/>
    <s v="Havana"/>
    <n v="51.5"/>
  </r>
  <r>
    <x v="14"/>
    <x v="51"/>
    <s v="Havana"/>
    <n v="73"/>
  </r>
  <r>
    <x v="14"/>
    <x v="51"/>
    <s v="Santiago"/>
    <n v="22"/>
  </r>
  <r>
    <x v="14"/>
    <x v="67"/>
    <s v="Port-au-Prince"/>
    <n v="40"/>
  </r>
  <r>
    <x v="14"/>
    <x v="52"/>
    <s v="Honolulu"/>
    <n v="26.1"/>
  </r>
  <r>
    <x v="14"/>
    <x v="53"/>
    <s v="Mayaguez"/>
    <n v="3.13"/>
  </r>
  <r>
    <x v="14"/>
    <x v="53"/>
    <s v="Ponce"/>
    <n v="4.8"/>
  </r>
  <r>
    <x v="14"/>
    <x v="53"/>
    <s v="San Juan"/>
    <n v="11.86"/>
  </r>
  <r>
    <x v="14"/>
    <x v="58"/>
    <s v="Manila"/>
    <n v="40"/>
  </r>
  <r>
    <x v="14"/>
    <x v="68"/>
    <s v="Kingston"/>
    <n v="26"/>
  </r>
  <r>
    <x v="14"/>
    <x v="70"/>
    <s v="Port Spain"/>
    <n v="14"/>
  </r>
  <r>
    <x v="15"/>
    <x v="0"/>
    <s v="Anniston"/>
    <n v="10.5"/>
  </r>
  <r>
    <x v="15"/>
    <x v="0"/>
    <s v="Birmingham"/>
    <n v="135.19999999999999"/>
  </r>
  <r>
    <x v="15"/>
    <x v="0"/>
    <s v="Gadsden"/>
    <n v="13"/>
  </r>
  <r>
    <x v="15"/>
    <x v="0"/>
    <s v="Huntsville"/>
    <n v="7.5"/>
  </r>
  <r>
    <x v="15"/>
    <x v="0"/>
    <s v="Mobile"/>
    <n v="62.18"/>
  </r>
  <r>
    <x v="15"/>
    <x v="0"/>
    <s v="Montgomery"/>
    <n v="38"/>
  </r>
  <r>
    <x v="15"/>
    <x v="0"/>
    <s v="Selma"/>
    <n v="8"/>
  </r>
  <r>
    <x v="15"/>
    <x v="0"/>
    <s v="Sheffield"/>
    <n v="11.68"/>
  </r>
  <r>
    <x v="15"/>
    <x v="0"/>
    <s v="Tuscaloosa"/>
    <n v="12"/>
  </r>
  <r>
    <x v="15"/>
    <x v="72"/>
    <s v="Calgary"/>
    <n v="41"/>
  </r>
  <r>
    <x v="15"/>
    <x v="72"/>
    <s v="Edmonton"/>
    <n v="14.3"/>
  </r>
  <r>
    <x v="15"/>
    <x v="1"/>
    <s v="Bisbee"/>
    <n v="10"/>
  </r>
  <r>
    <x v="15"/>
    <x v="1"/>
    <s v="Douglas"/>
    <n v="10"/>
  </r>
  <r>
    <x v="15"/>
    <x v="1"/>
    <s v="Phoenix"/>
    <n v="30"/>
  </r>
  <r>
    <x v="15"/>
    <x v="1"/>
    <s v="Tucson"/>
    <n v="5"/>
  </r>
  <r>
    <x v="15"/>
    <x v="2"/>
    <s v="Fort Smith"/>
    <n v="25"/>
  </r>
  <r>
    <x v="15"/>
    <x v="2"/>
    <s v="Hot Springs"/>
    <n v="13.8"/>
  </r>
  <r>
    <x v="15"/>
    <x v="2"/>
    <s v="Little Rock"/>
    <n v="32"/>
  </r>
  <r>
    <x v="15"/>
    <x v="2"/>
    <s v="Texarkana"/>
    <n v="11"/>
  </r>
  <r>
    <x v="15"/>
    <x v="2"/>
    <s v="Argenta"/>
    <n v="5"/>
  </r>
  <r>
    <x v="15"/>
    <x v="2"/>
    <s v="Eureka Springs"/>
    <n v="4"/>
  </r>
  <r>
    <x v="15"/>
    <x v="2"/>
    <s v="Pine Bluff"/>
    <n v="9"/>
  </r>
  <r>
    <x v="15"/>
    <x v="2"/>
    <s v="Walnut Ridge"/>
    <n v="2.5"/>
  </r>
  <r>
    <x v="15"/>
    <x v="73"/>
    <s v="Vancouver"/>
    <n v="285.75"/>
  </r>
  <r>
    <x v="15"/>
    <x v="4"/>
    <s v="Bakersfield"/>
    <n v="7.5"/>
  </r>
  <r>
    <x v="15"/>
    <x v="4"/>
    <s v="Chico"/>
    <n v="3"/>
  </r>
  <r>
    <x v="15"/>
    <x v="4"/>
    <s v="Eureka"/>
    <n v="13"/>
  </r>
  <r>
    <x v="15"/>
    <x v="4"/>
    <s v="Exeter"/>
    <n v="23.69"/>
  </r>
  <r>
    <x v="15"/>
    <x v="4"/>
    <s v="Fresno"/>
    <n v="2.96"/>
  </r>
  <r>
    <x v="15"/>
    <x v="4"/>
    <s v="Los Angeles"/>
    <n v="344.3"/>
  </r>
  <r>
    <x v="15"/>
    <x v="4"/>
    <s v="Los Angeles"/>
    <n v="881.65"/>
  </r>
  <r>
    <x v="15"/>
    <x v="4"/>
    <s v="Los Angeles"/>
    <n v="327.05"/>
  </r>
  <r>
    <x v="15"/>
    <x v="4"/>
    <s v="Los Angeles"/>
    <n v="84.86"/>
  </r>
  <r>
    <x v="15"/>
    <x v="4"/>
    <s v="Los Angeles"/>
    <n v="1.5"/>
  </r>
  <r>
    <x v="15"/>
    <x v="4"/>
    <s v="Napa"/>
    <n v="33.39"/>
  </r>
  <r>
    <x v="15"/>
    <x v="4"/>
    <s v="Ontario"/>
    <n v="14.7"/>
  </r>
  <r>
    <x v="15"/>
    <x v="4"/>
    <s v="Petaluma"/>
    <n v="37.36"/>
  </r>
  <r>
    <x v="15"/>
    <x v="4"/>
    <s v="Redlands"/>
    <n v="2.5"/>
  </r>
  <r>
    <x v="15"/>
    <x v="4"/>
    <s v="Riverside"/>
    <n v="14"/>
  </r>
  <r>
    <x v="15"/>
    <x v="4"/>
    <s v="Sacramento"/>
    <n v="39"/>
  </r>
  <r>
    <x v="15"/>
    <x v="4"/>
    <s v="San Diego"/>
    <n v="60.47"/>
  </r>
  <r>
    <x v="15"/>
    <x v="4"/>
    <s v="San Diego"/>
    <n v="75.08"/>
  </r>
  <r>
    <x v="15"/>
    <x v="4"/>
    <s v="San Diego"/>
    <n v="8.31"/>
  </r>
  <r>
    <x v="15"/>
    <x v="4"/>
    <s v="San Francisco"/>
    <n v="54"/>
  </r>
  <r>
    <x v="15"/>
    <x v="4"/>
    <s v="San Francisco"/>
    <n v="7.67"/>
  </r>
  <r>
    <x v="15"/>
    <x v="4"/>
    <s v="San Francisco"/>
    <n v="263.70999999999998"/>
  </r>
  <r>
    <x v="15"/>
    <x v="4"/>
    <s v="San Francisco"/>
    <n v="20"/>
  </r>
  <r>
    <x v="15"/>
    <x v="4"/>
    <s v="San Francisco"/>
    <n v="11.5"/>
  </r>
  <r>
    <x v="15"/>
    <x v="4"/>
    <s v="San Jose"/>
    <n v="25"/>
  </r>
  <r>
    <x v="15"/>
    <x v="4"/>
    <s v="San Jose"/>
    <n v="15.5"/>
  </r>
  <r>
    <x v="15"/>
    <x v="4"/>
    <s v="San Jose"/>
    <n v="51.62"/>
  </r>
  <r>
    <x v="15"/>
    <x v="4"/>
    <s v="San Luis Obispo"/>
    <n v="13"/>
  </r>
  <r>
    <x v="15"/>
    <x v="4"/>
    <s v="Santa Cruz"/>
    <n v="15"/>
  </r>
  <r>
    <x v="15"/>
    <x v="4"/>
    <s v="Santa Cruz"/>
    <n v="14.34"/>
  </r>
  <r>
    <x v="15"/>
    <x v="4"/>
    <s v="Stockton"/>
    <n v="6.25"/>
  </r>
  <r>
    <x v="15"/>
    <x v="4"/>
    <s v="Stockton"/>
    <n v="70.8"/>
  </r>
  <r>
    <x v="15"/>
    <x v="4"/>
    <s v="San Bernardino"/>
    <n v="42"/>
  </r>
  <r>
    <x v="15"/>
    <x v="6"/>
    <s v="Boulder"/>
    <n v="15.7"/>
  </r>
  <r>
    <x v="15"/>
    <x v="6"/>
    <s v="Colorado Springs"/>
    <n v="38"/>
  </r>
  <r>
    <x v="15"/>
    <x v="6"/>
    <s v="Cripple Creek"/>
    <n v="83.52"/>
  </r>
  <r>
    <x v="15"/>
    <x v="6"/>
    <s v="Denver"/>
    <n v="26.28"/>
  </r>
  <r>
    <x v="15"/>
    <x v="6"/>
    <s v="Denver"/>
    <n v="202.08"/>
  </r>
  <r>
    <x v="15"/>
    <x v="6"/>
    <s v="Denver"/>
    <n v="22"/>
  </r>
  <r>
    <x v="15"/>
    <x v="6"/>
    <s v="Denver"/>
    <n v="54"/>
  </r>
  <r>
    <x v="15"/>
    <x v="6"/>
    <s v="Grand Junction"/>
    <n v="19.2"/>
  </r>
  <r>
    <x v="15"/>
    <x v="6"/>
    <s v="Trinidad"/>
    <n v="21"/>
  </r>
  <r>
    <x v="15"/>
    <x v="7"/>
    <s v="Bridgeport"/>
    <n v="239.64599999999999"/>
  </r>
  <r>
    <x v="15"/>
    <x v="7"/>
    <s v="Bristol"/>
    <n v="13.74"/>
  </r>
  <r>
    <x v="15"/>
    <x v="7"/>
    <s v="Danbury"/>
    <n v="16.07"/>
  </r>
  <r>
    <x v="15"/>
    <x v="7"/>
    <s v="Groton"/>
    <n v="20.65"/>
  </r>
  <r>
    <x v="15"/>
    <x v="7"/>
    <s v="New Haven"/>
    <n v="479.97"/>
  </r>
  <r>
    <x v="15"/>
    <x v="7"/>
    <s v="New Haven"/>
    <n v="1997.16"/>
  </r>
  <r>
    <x v="15"/>
    <x v="7"/>
    <s v="New Haven"/>
    <n v="222.86"/>
  </r>
  <r>
    <x v="15"/>
    <x v="7"/>
    <s v="New London"/>
    <n v="11.14"/>
  </r>
  <r>
    <x v="15"/>
    <x v="7"/>
    <s v="Norwich"/>
    <n v="28.5"/>
  </r>
  <r>
    <x v="15"/>
    <x v="7"/>
    <s v="Warehouse Point"/>
    <n v="48.1"/>
  </r>
  <r>
    <x v="15"/>
    <x v="7"/>
    <s v="New Haven"/>
    <n v="1"/>
  </r>
  <r>
    <x v="15"/>
    <x v="51"/>
    <s v="Havana"/>
    <n v="53.9"/>
  </r>
  <r>
    <x v="15"/>
    <x v="8"/>
    <s v="Washington"/>
    <n v="160.13999999999999"/>
  </r>
  <r>
    <x v="15"/>
    <x v="8"/>
    <s v="Washington"/>
    <n v="57.45"/>
  </r>
  <r>
    <x v="15"/>
    <x v="8"/>
    <s v="Washington"/>
    <n v="45.83"/>
  </r>
  <r>
    <x v="15"/>
    <x v="8"/>
    <s v="Washington"/>
    <n v="28.34"/>
  </r>
  <r>
    <x v="15"/>
    <x v="9"/>
    <s v="New Castle"/>
    <n v="16"/>
  </r>
  <r>
    <x v="15"/>
    <x v="9"/>
    <s v="New Castle"/>
    <n v="8"/>
  </r>
  <r>
    <x v="15"/>
    <x v="9"/>
    <s v="Wilmington"/>
    <n v="31.25"/>
  </r>
  <r>
    <x v="15"/>
    <x v="10"/>
    <s v="Jacksonville"/>
    <n v="43.6"/>
  </r>
  <r>
    <x v="15"/>
    <x v="10"/>
    <s v="Key West"/>
    <n v="5.0999999999999996"/>
  </r>
  <r>
    <x v="15"/>
    <x v="10"/>
    <s v="Pensacola"/>
    <n v="20.8"/>
  </r>
  <r>
    <x v="15"/>
    <x v="10"/>
    <s v="Tampa"/>
    <n v="41.9"/>
  </r>
  <r>
    <x v="15"/>
    <x v="10"/>
    <s v="St. Augustine"/>
    <n v="10"/>
  </r>
  <r>
    <x v="15"/>
    <x v="10"/>
    <s v="Fernandina"/>
    <n v="3.5"/>
  </r>
  <r>
    <x v="15"/>
    <x v="11"/>
    <s v="Athens"/>
    <n v="10"/>
  </r>
  <r>
    <x v="15"/>
    <x v="11"/>
    <s v="Atlanta"/>
    <n v="186.935"/>
  </r>
  <r>
    <x v="15"/>
    <x v="11"/>
    <s v="Atlanta"/>
    <n v="20"/>
  </r>
  <r>
    <x v="15"/>
    <x v="11"/>
    <s v="Augusta"/>
    <n v="53.2"/>
  </r>
  <r>
    <x v="15"/>
    <x v="11"/>
    <s v="Columbus"/>
    <n v="25.9"/>
  </r>
  <r>
    <x v="15"/>
    <x v="11"/>
    <s v="Macon"/>
    <n v="33"/>
  </r>
  <r>
    <x v="15"/>
    <x v="11"/>
    <s v="Rome"/>
    <n v="11"/>
  </r>
  <r>
    <x v="15"/>
    <x v="11"/>
    <s v="Savannah"/>
    <n v="58.2"/>
  </r>
  <r>
    <x v="15"/>
    <x v="52"/>
    <s v="Honolulu"/>
    <n v="26.1"/>
  </r>
  <r>
    <x v="15"/>
    <x v="12"/>
    <s v="Boise City"/>
    <n v="10"/>
  </r>
  <r>
    <x v="15"/>
    <x v="12"/>
    <s v="Boise City"/>
    <n v="35"/>
  </r>
  <r>
    <x v="15"/>
    <x v="12"/>
    <s v="Boise City"/>
    <n v="36"/>
  </r>
  <r>
    <x v="15"/>
    <x v="13"/>
    <s v="Aurora"/>
    <n v="30"/>
  </r>
  <r>
    <x v="15"/>
    <x v="13"/>
    <s v="Bloomington"/>
    <n v="22"/>
  </r>
  <r>
    <x v="15"/>
    <x v="13"/>
    <s v="Bloomington"/>
    <n v="38"/>
  </r>
  <r>
    <x v="15"/>
    <x v="13"/>
    <s v="Cairo"/>
    <n v="22"/>
  </r>
  <r>
    <x v="15"/>
    <x v="13"/>
    <s v="Cairo"/>
    <n v="10"/>
  </r>
  <r>
    <x v="15"/>
    <x v="13"/>
    <s v="Champaign"/>
    <n v="11"/>
  </r>
  <r>
    <x v="15"/>
    <x v="13"/>
    <s v="Champaign"/>
    <n v="64"/>
  </r>
  <r>
    <x v="15"/>
    <x v="13"/>
    <s v="Champaign"/>
    <n v="560"/>
  </r>
  <r>
    <x v="15"/>
    <x v="13"/>
    <s v="Chicago"/>
    <n v="453"/>
  </r>
  <r>
    <x v="15"/>
    <x v="13"/>
    <s v="Chicago"/>
    <n v="272.33999999999997"/>
  </r>
  <r>
    <x v="15"/>
    <x v="13"/>
    <s v="Chicago"/>
    <n v="109.86"/>
  </r>
  <r>
    <x v="15"/>
    <x v="13"/>
    <s v="Chicago"/>
    <n v="26.56"/>
  </r>
  <r>
    <x v="15"/>
    <x v="13"/>
    <s v="Chicago"/>
    <n v="19.22"/>
  </r>
  <r>
    <x v="15"/>
    <x v="13"/>
    <s v="Chicago"/>
    <n v="31.3"/>
  </r>
  <r>
    <x v="15"/>
    <x v="13"/>
    <s v="Chicago"/>
    <n v="46.29"/>
  </r>
  <r>
    <x v="15"/>
    <x v="13"/>
    <s v="Chicago"/>
    <n v="160"/>
  </r>
  <r>
    <x v="15"/>
    <x v="13"/>
    <s v="Chicago"/>
    <n v="37"/>
  </r>
  <r>
    <x v="15"/>
    <x v="13"/>
    <s v="Chicago"/>
    <n v="36.5"/>
  </r>
  <r>
    <x v="15"/>
    <x v="13"/>
    <s v="Chicago"/>
    <n v="160.27000000000001"/>
  </r>
  <r>
    <x v="15"/>
    <x v="13"/>
    <s v="Chicago"/>
    <n v="51.53"/>
  </r>
  <r>
    <x v="15"/>
    <x v="13"/>
    <s v="Chicago"/>
    <n v="46.4"/>
  </r>
  <r>
    <x v="15"/>
    <x v="13"/>
    <s v="Chicago"/>
    <n v="51"/>
  </r>
  <r>
    <x v="15"/>
    <x v="13"/>
    <s v="Chicago"/>
    <n v="19.399999999999999"/>
  </r>
  <r>
    <x v="15"/>
    <x v="13"/>
    <s v="Chicago"/>
    <n v="180"/>
  </r>
  <r>
    <x v="15"/>
    <x v="13"/>
    <s v="Chicago"/>
    <n v="10.5"/>
  </r>
  <r>
    <x v="15"/>
    <x v="13"/>
    <s v="Danville"/>
    <n v="14"/>
  </r>
  <r>
    <x v="15"/>
    <x v="13"/>
    <s v="Danville"/>
    <n v="2.82"/>
  </r>
  <r>
    <x v="15"/>
    <x v="13"/>
    <s v="Decatur"/>
    <n v="17"/>
  </r>
  <r>
    <x v="15"/>
    <x v="13"/>
    <s v="Decatur"/>
    <n v="98"/>
  </r>
  <r>
    <x v="15"/>
    <x v="13"/>
    <s v="East St. Louis"/>
    <n v="185.3"/>
  </r>
  <r>
    <x v="15"/>
    <x v="13"/>
    <s v="Galesburg"/>
    <n v="20.75"/>
  </r>
  <r>
    <x v="15"/>
    <x v="13"/>
    <s v="Galesburg"/>
    <n v="12.5"/>
  </r>
  <r>
    <x v="15"/>
    <x v="13"/>
    <s v="Galesburg"/>
    <n v="18"/>
  </r>
  <r>
    <x v="15"/>
    <x v="13"/>
    <s v="Jacksonville"/>
    <n v="7"/>
  </r>
  <r>
    <x v="15"/>
    <x v="13"/>
    <s v="Joliet"/>
    <n v="80.5"/>
  </r>
  <r>
    <x v="15"/>
    <x v="13"/>
    <s v="Joliet"/>
    <n v="47"/>
  </r>
  <r>
    <x v="15"/>
    <x v="13"/>
    <s v="Kewanee"/>
    <n v="14"/>
  </r>
  <r>
    <x v="15"/>
    <x v="13"/>
    <s v="La Salle"/>
    <n v="86"/>
  </r>
  <r>
    <x v="15"/>
    <x v="13"/>
    <s v="La Salle"/>
    <n v="33"/>
  </r>
  <r>
    <x v="15"/>
    <x v="13"/>
    <s v="La Salle"/>
    <n v="30"/>
  </r>
  <r>
    <x v="15"/>
    <x v="13"/>
    <s v="Marion"/>
    <n v="15.33"/>
  </r>
  <r>
    <x v="15"/>
    <x v="13"/>
    <s v="Mattoon"/>
    <n v="15"/>
  </r>
  <r>
    <x v="15"/>
    <x v="13"/>
    <s v="Monmouth"/>
    <n v="43"/>
  </r>
  <r>
    <x v="15"/>
    <x v="13"/>
    <s v="Ottawa"/>
    <n v="10"/>
  </r>
  <r>
    <x v="15"/>
    <x v="13"/>
    <s v="Peoria"/>
    <n v="72"/>
  </r>
  <r>
    <x v="15"/>
    <x v="13"/>
    <s v="Peoria"/>
    <n v="19.600000000000001"/>
  </r>
  <r>
    <x v="15"/>
    <x v="13"/>
    <s v="Quincy"/>
    <n v="18"/>
  </r>
  <r>
    <x v="15"/>
    <x v="13"/>
    <s v="Pontiac"/>
    <n v="20"/>
  </r>
  <r>
    <x v="15"/>
    <x v="13"/>
    <s v="Rockford"/>
    <n v="100"/>
  </r>
  <r>
    <x v="15"/>
    <x v="13"/>
    <s v="Springfield"/>
    <n v="40"/>
  </r>
  <r>
    <x v="15"/>
    <x v="13"/>
    <s v="Springfield"/>
    <n v="115"/>
  </r>
  <r>
    <x v="15"/>
    <x v="13"/>
    <s v="Springfield"/>
    <n v="15"/>
  </r>
  <r>
    <x v="15"/>
    <x v="13"/>
    <s v="Sterling"/>
    <n v="18"/>
  </r>
  <r>
    <x v="15"/>
    <x v="14"/>
    <s v="Anderson"/>
    <n v="366"/>
  </r>
  <r>
    <x v="15"/>
    <x v="14"/>
    <s v="Anderson"/>
    <n v="42"/>
  </r>
  <r>
    <x v="15"/>
    <x v="14"/>
    <s v="Bluffton"/>
    <n v="31.74"/>
  </r>
  <r>
    <x v="15"/>
    <x v="14"/>
    <s v="Bluffton"/>
    <n v="18.5"/>
  </r>
  <r>
    <x v="15"/>
    <x v="14"/>
    <s v="Decatur"/>
    <n v="23.7"/>
  </r>
  <r>
    <x v="15"/>
    <x v="14"/>
    <s v="Evansville"/>
    <n v="52.1"/>
  </r>
  <r>
    <x v="15"/>
    <x v="14"/>
    <s v="Evansville"/>
    <n v="20"/>
  </r>
  <r>
    <x v="15"/>
    <x v="14"/>
    <s v="Evansville"/>
    <n v="30.5"/>
  </r>
  <r>
    <x v="15"/>
    <x v="14"/>
    <s v="Evansville"/>
    <n v="10"/>
  </r>
  <r>
    <x v="15"/>
    <x v="14"/>
    <s v="Evansville"/>
    <n v="24.67"/>
  </r>
  <r>
    <x v="15"/>
    <x v="14"/>
    <s v="Fort Wayne"/>
    <n v="220"/>
  </r>
  <r>
    <x v="15"/>
    <x v="14"/>
    <s v="Fort Wayne"/>
    <n v="23"/>
  </r>
  <r>
    <x v="15"/>
    <x v="14"/>
    <s v="Fort Wayne"/>
    <n v="38"/>
  </r>
  <r>
    <x v="15"/>
    <x v="14"/>
    <s v="Fort Wayne"/>
    <n v="64.75"/>
  </r>
  <r>
    <x v="15"/>
    <x v="14"/>
    <s v="Gary"/>
    <n v="22"/>
  </r>
  <r>
    <x v="15"/>
    <x v="14"/>
    <s v="Indianapolis"/>
    <n v="519"/>
  </r>
  <r>
    <x v="15"/>
    <x v="14"/>
    <s v="Indianapolis"/>
    <n v="140"/>
  </r>
  <r>
    <x v="15"/>
    <x v="14"/>
    <s v="Indianapolis"/>
    <n v="7.5"/>
  </r>
  <r>
    <x v="15"/>
    <x v="14"/>
    <s v="Indianapolis"/>
    <n v="31"/>
  </r>
  <r>
    <x v="15"/>
    <x v="14"/>
    <s v="Indianapolis"/>
    <n v="93"/>
  </r>
  <r>
    <x v="15"/>
    <x v="14"/>
    <s v="Indianapolis"/>
    <n v="58.7"/>
  </r>
  <r>
    <x v="15"/>
    <x v="14"/>
    <s v="Indianapolis"/>
    <n v="107"/>
  </r>
  <r>
    <x v="15"/>
    <x v="14"/>
    <s v="Indianapolis"/>
    <n v="47.5"/>
  </r>
  <r>
    <x v="15"/>
    <x v="14"/>
    <s v="Kendallville"/>
    <n v="42"/>
  </r>
  <r>
    <x v="15"/>
    <x v="14"/>
    <s v="Kokomo"/>
    <n v="40"/>
  </r>
  <r>
    <x v="15"/>
    <x v="14"/>
    <s v="New Albany"/>
    <n v="23"/>
  </r>
  <r>
    <x v="15"/>
    <x v="14"/>
    <s v="New Castle"/>
    <n v="43"/>
  </r>
  <r>
    <x v="15"/>
    <x v="14"/>
    <s v="Portland"/>
    <n v="32"/>
  </r>
  <r>
    <x v="15"/>
    <x v="14"/>
    <s v="South Bend"/>
    <n v="117"/>
  </r>
  <r>
    <x v="15"/>
    <x v="14"/>
    <s v="South Bend"/>
    <n v="35"/>
  </r>
  <r>
    <x v="15"/>
    <x v="14"/>
    <s v="South Bend"/>
    <n v="92"/>
  </r>
  <r>
    <x v="15"/>
    <x v="14"/>
    <s v="Terre Haute"/>
    <n v="101"/>
  </r>
  <r>
    <x v="15"/>
    <x v="14"/>
    <s v="Winona Lake"/>
    <n v="71"/>
  </r>
  <r>
    <x v="15"/>
    <x v="14"/>
    <s v="New Albany"/>
    <n v="25"/>
  </r>
  <r>
    <x v="15"/>
    <x v="15"/>
    <s v="Albia"/>
    <n v="10"/>
  </r>
  <r>
    <x v="15"/>
    <x v="15"/>
    <s v="Burlington"/>
    <n v="18.5"/>
  </r>
  <r>
    <x v="15"/>
    <x v="15"/>
    <s v="Cedar Rapids"/>
    <n v="30"/>
  </r>
  <r>
    <x v="15"/>
    <x v="15"/>
    <s v="Cedar Rapids"/>
    <n v="17.45"/>
  </r>
  <r>
    <x v="15"/>
    <x v="15"/>
    <s v="Clinton"/>
    <n v="40"/>
  </r>
  <r>
    <x v="15"/>
    <x v="15"/>
    <s v="Clinton"/>
    <n v="14"/>
  </r>
  <r>
    <x v="15"/>
    <x v="15"/>
    <s v="Colfax"/>
    <n v="1"/>
  </r>
  <r>
    <x v="15"/>
    <x v="15"/>
    <s v="Council Bluffs"/>
    <n v="30"/>
  </r>
  <r>
    <x v="15"/>
    <x v="15"/>
    <s v="Davenport"/>
    <n v="87"/>
  </r>
  <r>
    <x v="15"/>
    <x v="15"/>
    <s v="Des Moines"/>
    <n v="82"/>
  </r>
  <r>
    <x v="15"/>
    <x v="15"/>
    <s v="Des Moines"/>
    <n v="73.691000000000003"/>
  </r>
  <r>
    <x v="15"/>
    <x v="15"/>
    <s v="Dubuque"/>
    <n v="17.28"/>
  </r>
  <r>
    <x v="15"/>
    <x v="15"/>
    <s v="Fort Dodge"/>
    <n v="175"/>
  </r>
  <r>
    <x v="15"/>
    <x v="15"/>
    <s v="Fort Madison"/>
    <n v="4"/>
  </r>
  <r>
    <x v="15"/>
    <x v="15"/>
    <s v="Keokuk"/>
    <n v="9.34"/>
  </r>
  <r>
    <x v="15"/>
    <x v="15"/>
    <s v="Iowa City"/>
    <n v="4.8"/>
  </r>
  <r>
    <x v="15"/>
    <x v="15"/>
    <s v="Mason City"/>
    <n v="18.600000000000001"/>
  </r>
  <r>
    <x v="15"/>
    <x v="15"/>
    <s v="Muscatine"/>
    <n v="12"/>
  </r>
  <r>
    <x v="15"/>
    <x v="15"/>
    <s v="Ottumwa"/>
    <n v="12.3"/>
  </r>
  <r>
    <x v="15"/>
    <x v="15"/>
    <s v="Sioux City"/>
    <n v="49"/>
  </r>
  <r>
    <x v="15"/>
    <x v="15"/>
    <s v="Waterloo"/>
    <n v="89"/>
  </r>
  <r>
    <x v="15"/>
    <x v="68"/>
    <s v="Kingston"/>
    <n v="24"/>
  </r>
  <r>
    <x v="15"/>
    <x v="16"/>
    <s v="Arkansas City"/>
    <n v="20"/>
  </r>
  <r>
    <x v="15"/>
    <x v="16"/>
    <s v="Atchison"/>
    <n v="14"/>
  </r>
  <r>
    <x v="15"/>
    <x v="16"/>
    <s v="Independence"/>
    <n v="39"/>
  </r>
  <r>
    <x v="15"/>
    <x v="16"/>
    <s v="Kansas City"/>
    <n v="43.75"/>
  </r>
  <r>
    <x v="15"/>
    <x v="16"/>
    <s v="Topeka"/>
    <n v="37.200000000000003"/>
  </r>
  <r>
    <x v="15"/>
    <x v="16"/>
    <s v="Wichita"/>
    <n v="29"/>
  </r>
  <r>
    <x v="15"/>
    <x v="16"/>
    <s v="Fort Scott"/>
    <n v="7"/>
  </r>
  <r>
    <x v="15"/>
    <x v="16"/>
    <s v="Hutchinson"/>
    <n v="10.9"/>
  </r>
  <r>
    <x v="15"/>
    <x v="16"/>
    <s v="Iola"/>
    <n v="10.5"/>
  </r>
  <r>
    <x v="15"/>
    <x v="16"/>
    <s v="Junction City"/>
    <n v="5.5"/>
  </r>
  <r>
    <x v="15"/>
    <x v="16"/>
    <s v="Salina"/>
    <n v="5"/>
  </r>
  <r>
    <x v="15"/>
    <x v="16"/>
    <s v="Lawrence"/>
    <n v="10"/>
  </r>
  <r>
    <x v="15"/>
    <x v="16"/>
    <s v="Manhattan"/>
    <n v="6"/>
  </r>
  <r>
    <x v="15"/>
    <x v="16"/>
    <s v="Wichita"/>
    <n v="21.56"/>
  </r>
  <r>
    <x v="15"/>
    <x v="17"/>
    <s v="Bowling Green"/>
    <n v="7.5"/>
  </r>
  <r>
    <x v="15"/>
    <x v="17"/>
    <s v="Henderson"/>
    <n v="6"/>
  </r>
  <r>
    <x v="15"/>
    <x v="17"/>
    <s v="Lexington"/>
    <n v="93"/>
  </r>
  <r>
    <x v="15"/>
    <x v="17"/>
    <s v="Louisville"/>
    <n v="167"/>
  </r>
  <r>
    <x v="15"/>
    <x v="17"/>
    <s v="Louisville"/>
    <n v="101.34"/>
  </r>
  <r>
    <x v="15"/>
    <x v="17"/>
    <s v="Louisville"/>
    <n v="40.92"/>
  </r>
  <r>
    <x v="15"/>
    <x v="17"/>
    <s v="Maysville"/>
    <n v="4"/>
  </r>
  <r>
    <x v="15"/>
    <x v="17"/>
    <s v="Owensboro"/>
    <n v="17"/>
  </r>
  <r>
    <x v="15"/>
    <x v="17"/>
    <s v="Paducah"/>
    <n v="19.100000000000001"/>
  </r>
  <r>
    <x v="15"/>
    <x v="18"/>
    <s v="Alexandria"/>
    <n v="8.5"/>
  </r>
  <r>
    <x v="15"/>
    <x v="18"/>
    <s v="Baton Rouge"/>
    <n v="3.9"/>
  </r>
  <r>
    <x v="15"/>
    <x v="18"/>
    <s v="Lake Charles"/>
    <n v="10"/>
  </r>
  <r>
    <x v="15"/>
    <x v="18"/>
    <s v="Monroe"/>
    <n v="10"/>
  </r>
  <r>
    <x v="15"/>
    <x v="18"/>
    <s v="New Orleans"/>
    <n v="206.86"/>
  </r>
  <r>
    <x v="15"/>
    <x v="18"/>
    <s v="Shreveport"/>
    <n v="19"/>
  </r>
  <r>
    <x v="15"/>
    <x v="18"/>
    <s v="Shreveport"/>
    <n v="1.6"/>
  </r>
  <r>
    <x v="15"/>
    <x v="50"/>
    <s v="Winnipeg"/>
    <n v="78"/>
  </r>
  <r>
    <x v="15"/>
    <x v="50"/>
    <s v="Winnipeg"/>
    <n v="21"/>
  </r>
  <r>
    <x v="15"/>
    <x v="50"/>
    <s v="Winnipeg"/>
    <n v="19"/>
  </r>
  <r>
    <x v="15"/>
    <x v="19"/>
    <s v="Amesbury"/>
    <n v="8.75"/>
  </r>
  <r>
    <x v="15"/>
    <x v="19"/>
    <s v="Athol"/>
    <n v="7.05"/>
  </r>
  <r>
    <x v="15"/>
    <x v="19"/>
    <s v="Boston"/>
    <n v="487.85500000000002"/>
  </r>
  <r>
    <x v="15"/>
    <x v="19"/>
    <s v="Boston"/>
    <n v="889.39599999999996"/>
  </r>
  <r>
    <x v="15"/>
    <x v="19"/>
    <s v="Boston"/>
    <n v="544.41999999999996"/>
  </r>
  <r>
    <x v="15"/>
    <x v="19"/>
    <s v="Boston"/>
    <n v="388.03"/>
  </r>
  <r>
    <x v="15"/>
    <x v="19"/>
    <s v="Boston"/>
    <n v="32.35"/>
  </r>
  <r>
    <x v="15"/>
    <x v="19"/>
    <s v="Boston"/>
    <n v="82"/>
  </r>
  <r>
    <x v="15"/>
    <x v="19"/>
    <s v="Brockton"/>
    <n v="24.31"/>
  </r>
  <r>
    <x v="15"/>
    <x v="19"/>
    <s v="Brookfield"/>
    <n v="20.100000000000001"/>
  </r>
  <r>
    <x v="15"/>
    <x v="19"/>
    <s v="Canton"/>
    <n v="19.489999999999998"/>
  </r>
  <r>
    <x v="15"/>
    <x v="19"/>
    <s v="Conway"/>
    <n v="6.5"/>
  </r>
  <r>
    <x v="15"/>
    <x v="19"/>
    <s v="Fitchburg"/>
    <n v="40.700000000000003"/>
  </r>
  <r>
    <x v="15"/>
    <x v="19"/>
    <s v="Gardner"/>
    <n v="16.28"/>
  </r>
  <r>
    <x v="15"/>
    <x v="19"/>
    <s v="Greenfield"/>
    <n v="47"/>
  </r>
  <r>
    <x v="15"/>
    <x v="19"/>
    <s v="Haverhill"/>
    <n v="159"/>
  </r>
  <r>
    <x v="15"/>
    <x v="19"/>
    <s v="Haverhill"/>
    <n v="27.4"/>
  </r>
  <r>
    <x v="15"/>
    <x v="19"/>
    <s v="Haverhill"/>
    <n v="8.4700000000000006"/>
  </r>
  <r>
    <x v="15"/>
    <x v="19"/>
    <s v="Holden"/>
    <n v="7.92"/>
  </r>
  <r>
    <x v="15"/>
    <x v="19"/>
    <s v="Holyoke"/>
    <n v="68.73"/>
  </r>
  <r>
    <x v="15"/>
    <x v="19"/>
    <s v="Lawrence"/>
    <n v="12.96"/>
  </r>
  <r>
    <x v="15"/>
    <x v="19"/>
    <s v="Lowell"/>
    <n v="3.32"/>
  </r>
  <r>
    <x v="15"/>
    <x v="19"/>
    <s v="Lowell"/>
    <n v="17.809999999999999"/>
  </r>
  <r>
    <x v="15"/>
    <x v="19"/>
    <s v="Maynard"/>
    <n v="18"/>
  </r>
  <r>
    <x v="15"/>
    <x v="19"/>
    <s v="Milford"/>
    <n v="28.55"/>
  </r>
  <r>
    <x v="15"/>
    <x v="19"/>
    <s v="Milford"/>
    <n v="50"/>
  </r>
  <r>
    <x v="15"/>
    <x v="19"/>
    <s v="New Bedford"/>
    <n v="44.12"/>
  </r>
  <r>
    <x v="15"/>
    <x v="19"/>
    <s v="New Bedford"/>
    <n v="51.6"/>
  </r>
  <r>
    <x v="15"/>
    <x v="19"/>
    <s v="Newburyport"/>
    <n v="17.850000000000001"/>
  </r>
  <r>
    <x v="15"/>
    <x v="19"/>
    <s v="Newton"/>
    <n v="97"/>
  </r>
  <r>
    <x v="15"/>
    <x v="19"/>
    <s v="Northampton"/>
    <n v="26.64"/>
  </r>
  <r>
    <x v="15"/>
    <x v="19"/>
    <s v="North Attleboro"/>
    <n v="24.13"/>
  </r>
  <r>
    <x v="15"/>
    <x v="19"/>
    <s v="Norton"/>
    <n v="30.07"/>
  </r>
  <r>
    <x v="15"/>
    <x v="19"/>
    <s v="Norwood"/>
    <n v="21.72"/>
  </r>
  <r>
    <x v="15"/>
    <x v="19"/>
    <s v="Pittsfield"/>
    <n v="107.08"/>
  </r>
  <r>
    <x v="15"/>
    <x v="19"/>
    <s v="Springfield"/>
    <n v="164.643"/>
  </r>
  <r>
    <x v="15"/>
    <x v="19"/>
    <s v="Swansea Centre"/>
    <n v="12.67"/>
  </r>
  <r>
    <x v="15"/>
    <x v="19"/>
    <s v="Taunton"/>
    <n v="17.62"/>
  </r>
  <r>
    <x v="15"/>
    <x v="19"/>
    <s v="Templeton"/>
    <n v="17.87"/>
  </r>
  <r>
    <x v="15"/>
    <x v="19"/>
    <s v="Webster"/>
    <n v="5.33"/>
  </r>
  <r>
    <x v="15"/>
    <x v="19"/>
    <s v="Westboro"/>
    <n v="13.4"/>
  </r>
  <r>
    <x v="15"/>
    <x v="19"/>
    <s v="Worcester"/>
    <n v="234.91300000000001"/>
  </r>
  <r>
    <x v="15"/>
    <x v="19"/>
    <s v="Worcester"/>
    <n v="27.701000000000001"/>
  </r>
  <r>
    <x v="15"/>
    <x v="19"/>
    <s v="Worcester"/>
    <n v="15.4"/>
  </r>
  <r>
    <x v="15"/>
    <x v="19"/>
    <s v="Worcester"/>
    <n v="29.91"/>
  </r>
  <r>
    <x v="15"/>
    <x v="20"/>
    <s v="Baltimore"/>
    <n v="403.642"/>
  </r>
  <r>
    <x v="15"/>
    <x v="20"/>
    <s v="Baltimore"/>
    <n v="37"/>
  </r>
  <r>
    <x v="15"/>
    <x v="20"/>
    <s v="Baltimore"/>
    <n v="1.5"/>
  </r>
  <r>
    <x v="15"/>
    <x v="20"/>
    <s v="Baltimore"/>
    <n v="25.3"/>
  </r>
  <r>
    <x v="15"/>
    <x v="20"/>
    <s v="Baltimore"/>
    <n v="10"/>
  </r>
  <r>
    <x v="15"/>
    <x v="20"/>
    <s v="Baltimore"/>
    <n v="2.964"/>
  </r>
  <r>
    <x v="15"/>
    <x v="20"/>
    <s v="Baltimore"/>
    <n v="111.029"/>
  </r>
  <r>
    <x v="15"/>
    <x v="20"/>
    <s v="Cumberland"/>
    <n v="25"/>
  </r>
  <r>
    <x v="15"/>
    <x v="20"/>
    <s v="Frederick"/>
    <n v="38"/>
  </r>
  <r>
    <x v="15"/>
    <x v="20"/>
    <s v="Frederick"/>
    <n v="5.5"/>
  </r>
  <r>
    <x v="15"/>
    <x v="20"/>
    <s v="Hagerstown"/>
    <n v="41"/>
  </r>
  <r>
    <x v="15"/>
    <x v="21"/>
    <s v="Bangor"/>
    <n v="63"/>
  </r>
  <r>
    <x v="15"/>
    <x v="21"/>
    <s v="Brunswick"/>
    <n v="16.399999999999999"/>
  </r>
  <r>
    <x v="15"/>
    <x v="21"/>
    <s v="Lewiston"/>
    <n v="144.80000000000001"/>
  </r>
  <r>
    <x v="15"/>
    <x v="21"/>
    <s v="Portland"/>
    <n v="65.040000000000006"/>
  </r>
  <r>
    <x v="15"/>
    <x v="21"/>
    <s v="Presque Isle"/>
    <n v="15"/>
  </r>
  <r>
    <x v="15"/>
    <x v="21"/>
    <s v="Rockland"/>
    <n v="23.9"/>
  </r>
  <r>
    <x v="15"/>
    <x v="21"/>
    <s v="Sanford"/>
    <n v="95.16"/>
  </r>
  <r>
    <x v="15"/>
    <x v="75"/>
    <s v="Mexico City"/>
    <n v="195.06"/>
  </r>
  <r>
    <x v="15"/>
    <x v="22"/>
    <s v="Adrian"/>
    <n v="4"/>
  </r>
  <r>
    <x v="15"/>
    <x v="22"/>
    <s v="Benton Harbor"/>
    <n v="50"/>
  </r>
  <r>
    <x v="15"/>
    <x v="22"/>
    <s v="Detroit"/>
    <n v="777.29200000000003"/>
  </r>
  <r>
    <x v="15"/>
    <x v="22"/>
    <s v="Detroit"/>
    <n v="1.44"/>
  </r>
  <r>
    <x v="15"/>
    <x v="22"/>
    <s v="Detroit"/>
    <n v="19.2"/>
  </r>
  <r>
    <x v="15"/>
    <x v="22"/>
    <s v="Escanaba"/>
    <n v="16.100000000000001"/>
  </r>
  <r>
    <x v="15"/>
    <x v="22"/>
    <s v="Flint"/>
    <n v="36"/>
  </r>
  <r>
    <x v="15"/>
    <x v="22"/>
    <s v="Grand Rapids"/>
    <n v="63.2"/>
  </r>
  <r>
    <x v="15"/>
    <x v="22"/>
    <s v="Grand Rapids"/>
    <n v="48"/>
  </r>
  <r>
    <x v="15"/>
    <x v="22"/>
    <s v="Grand Rapids"/>
    <n v="81"/>
  </r>
  <r>
    <x v="15"/>
    <x v="22"/>
    <s v="Houghton"/>
    <n v="32.200000000000003"/>
  </r>
  <r>
    <x v="15"/>
    <x v="22"/>
    <s v="Jackson"/>
    <n v="225"/>
  </r>
  <r>
    <x v="15"/>
    <x v="22"/>
    <s v="Menominee"/>
    <n v="19.399999999999999"/>
  </r>
  <r>
    <x v="15"/>
    <x v="22"/>
    <s v="Monroe"/>
    <n v="74.72"/>
  </r>
  <r>
    <x v="15"/>
    <x v="22"/>
    <s v="Muskegon"/>
    <n v="15"/>
  </r>
  <r>
    <x v="15"/>
    <x v="22"/>
    <s v="Port Huron"/>
    <n v="4"/>
  </r>
  <r>
    <x v="15"/>
    <x v="22"/>
    <s v="Saginaw"/>
    <n v="65"/>
  </r>
  <r>
    <x v="15"/>
    <x v="23"/>
    <s v="Duluth"/>
    <n v="43.86"/>
  </r>
  <r>
    <x v="15"/>
    <x v="23"/>
    <s v="Minneapolis"/>
    <n v="390.14"/>
  </r>
  <r>
    <x v="15"/>
    <x v="23"/>
    <s v="Minneapolis"/>
    <n v="86.41"/>
  </r>
  <r>
    <x v="15"/>
    <x v="23"/>
    <s v="Minneapolis"/>
    <n v="40"/>
  </r>
  <r>
    <x v="15"/>
    <x v="23"/>
    <s v="St. Paul"/>
    <n v="6"/>
  </r>
  <r>
    <x v="15"/>
    <x v="24"/>
    <s v="Gulfport"/>
    <n v="30"/>
  </r>
  <r>
    <x v="15"/>
    <x v="24"/>
    <s v="Hattiesburg"/>
    <n v="7"/>
  </r>
  <r>
    <x v="15"/>
    <x v="24"/>
    <s v="Jackson"/>
    <n v="14"/>
  </r>
  <r>
    <x v="15"/>
    <x v="24"/>
    <s v="Meridian"/>
    <n v="11.5"/>
  </r>
  <r>
    <x v="15"/>
    <x v="24"/>
    <s v="Natchez"/>
    <n v="7"/>
  </r>
  <r>
    <x v="15"/>
    <x v="24"/>
    <s v="Pascagoula"/>
    <n v="9.6999999999999993"/>
  </r>
  <r>
    <x v="15"/>
    <x v="24"/>
    <s v="Vicksburg"/>
    <n v="19"/>
  </r>
  <r>
    <x v="15"/>
    <x v="25"/>
    <s v="Joplin"/>
    <n v="100"/>
  </r>
  <r>
    <x v="15"/>
    <x v="25"/>
    <s v="Kansas City"/>
    <n v="263.3"/>
  </r>
  <r>
    <x v="15"/>
    <x v="25"/>
    <s v="Kansas City"/>
    <n v="12"/>
  </r>
  <r>
    <x v="15"/>
    <x v="25"/>
    <s v="Kansas City"/>
    <n v="22"/>
  </r>
  <r>
    <x v="15"/>
    <x v="25"/>
    <s v="St. Joseph"/>
    <n v="46.5"/>
  </r>
  <r>
    <x v="15"/>
    <x v="25"/>
    <s v="St. Louis"/>
    <n v="461.07"/>
  </r>
  <r>
    <x v="15"/>
    <x v="25"/>
    <s v="St. Louis"/>
    <n v="18"/>
  </r>
  <r>
    <x v="15"/>
    <x v="25"/>
    <s v="St. Louis"/>
    <n v="9"/>
  </r>
  <r>
    <x v="15"/>
    <x v="25"/>
    <s v="Springfield"/>
    <n v="23"/>
  </r>
  <r>
    <x v="15"/>
    <x v="25"/>
    <s v="Webb City"/>
    <n v="75"/>
  </r>
  <r>
    <x v="15"/>
    <x v="26"/>
    <s v="Bozeman"/>
    <n v="52.68"/>
  </r>
  <r>
    <x v="15"/>
    <x v="26"/>
    <s v="Butte"/>
    <n v="33"/>
  </r>
  <r>
    <x v="15"/>
    <x v="26"/>
    <s v="Helena"/>
    <n v="23.5"/>
  </r>
  <r>
    <x v="15"/>
    <x v="49"/>
    <s v="St. John"/>
    <n v="19.5"/>
  </r>
  <r>
    <x v="15"/>
    <x v="27"/>
    <s v="Asheville"/>
    <n v="14.16"/>
  </r>
  <r>
    <x v="15"/>
    <x v="27"/>
    <s v="Charlotte"/>
    <n v="26"/>
  </r>
  <r>
    <x v="15"/>
    <x v="27"/>
    <s v="Charlotte"/>
    <n v="37"/>
  </r>
  <r>
    <x v="15"/>
    <x v="27"/>
    <s v="Greensboro"/>
    <n v="28.64"/>
  </r>
  <r>
    <x v="15"/>
    <x v="27"/>
    <s v="Raleigh"/>
    <n v="12.5"/>
  </r>
  <r>
    <x v="15"/>
    <x v="27"/>
    <s v="Salisbury"/>
    <n v="4.5"/>
  </r>
  <r>
    <x v="15"/>
    <x v="27"/>
    <s v="Wilmington"/>
    <n v="24.93"/>
  </r>
  <r>
    <x v="15"/>
    <x v="27"/>
    <s v="Winston-Salem"/>
    <n v="12"/>
  </r>
  <r>
    <x v="15"/>
    <x v="56"/>
    <s v="Fargo"/>
    <n v="14"/>
  </r>
  <r>
    <x v="15"/>
    <x v="28"/>
    <s v="Concord"/>
    <n v="29.43"/>
  </r>
  <r>
    <x v="15"/>
    <x v="28"/>
    <s v="Concord"/>
    <n v="19.239999999999998"/>
  </r>
  <r>
    <x v="15"/>
    <x v="28"/>
    <s v="Dover"/>
    <n v="21"/>
  </r>
  <r>
    <x v="15"/>
    <x v="28"/>
    <s v="Exeter"/>
    <n v="21.6"/>
  </r>
  <r>
    <x v="15"/>
    <x v="28"/>
    <s v="Hudson"/>
    <n v="30.6"/>
  </r>
  <r>
    <x v="15"/>
    <x v="28"/>
    <s v="Manchester"/>
    <n v="66.400000000000006"/>
  </r>
  <r>
    <x v="15"/>
    <x v="28"/>
    <s v="Manchester"/>
    <n v="14.335000000000001"/>
  </r>
  <r>
    <x v="15"/>
    <x v="28"/>
    <s v="Manchester"/>
    <n v="41.368000000000002"/>
  </r>
  <r>
    <x v="15"/>
    <x v="28"/>
    <s v="Manchester"/>
    <n v="8.4"/>
  </r>
  <r>
    <x v="15"/>
    <x v="28"/>
    <s v="Nashua"/>
    <n v="15.69"/>
  </r>
  <r>
    <x v="15"/>
    <x v="28"/>
    <s v="Plaistow"/>
    <n v="8.4700000000000006"/>
  </r>
  <r>
    <x v="15"/>
    <x v="28"/>
    <s v="Seabrook"/>
    <n v="6.8"/>
  </r>
  <r>
    <x v="15"/>
    <x v="29"/>
    <s v="Asbury Park"/>
    <n v="34.39"/>
  </r>
  <r>
    <x v="15"/>
    <x v="29"/>
    <s v="Asbury Park"/>
    <n v="5.73"/>
  </r>
  <r>
    <x v="15"/>
    <x v="29"/>
    <s v="Asbury Park"/>
    <n v="3.2"/>
  </r>
  <r>
    <x v="15"/>
    <x v="29"/>
    <s v="Atlantic City"/>
    <n v="48.17"/>
  </r>
  <r>
    <x v="15"/>
    <x v="29"/>
    <s v="Atlantic City"/>
    <n v="2.83"/>
  </r>
  <r>
    <x v="15"/>
    <x v="29"/>
    <s v="Atlantic City"/>
    <n v="18"/>
  </r>
  <r>
    <x v="15"/>
    <x v="29"/>
    <s v="Atlantic City"/>
    <n v="64.599999999999994"/>
  </r>
  <r>
    <x v="15"/>
    <x v="29"/>
    <s v="Bridgeton"/>
    <n v="39.54"/>
  </r>
  <r>
    <x v="15"/>
    <x v="29"/>
    <s v="Keyport"/>
    <n v="36"/>
  </r>
  <r>
    <x v="15"/>
    <x v="29"/>
    <s v="Long Branch"/>
    <n v="4.96"/>
  </r>
  <r>
    <x v="15"/>
    <x v="29"/>
    <s v="Millville"/>
    <n v="12.54"/>
  </r>
  <r>
    <x v="15"/>
    <x v="29"/>
    <s v="Morristown"/>
    <n v="36.81"/>
  </r>
  <r>
    <x v="15"/>
    <x v="29"/>
    <s v="Mount Holly"/>
    <n v="14.8"/>
  </r>
  <r>
    <x v="15"/>
    <x v="29"/>
    <s v="Newark"/>
    <n v="767.58"/>
  </r>
  <r>
    <x v="15"/>
    <x v="29"/>
    <s v="Paterson"/>
    <n v="18"/>
  </r>
  <r>
    <x v="15"/>
    <x v="29"/>
    <s v="Red Bank"/>
    <n v="17.7"/>
  </r>
  <r>
    <x v="15"/>
    <x v="29"/>
    <s v="Sea Girt"/>
    <n v="9"/>
  </r>
  <r>
    <x v="15"/>
    <x v="29"/>
    <s v="Trenton"/>
    <n v="38"/>
  </r>
  <r>
    <x v="15"/>
    <x v="29"/>
    <s v="Trenton"/>
    <n v="11.42"/>
  </r>
  <r>
    <x v="15"/>
    <x v="29"/>
    <s v="Trenton"/>
    <n v="15"/>
  </r>
  <r>
    <x v="15"/>
    <x v="29"/>
    <s v="Trenton"/>
    <n v="40"/>
  </r>
  <r>
    <x v="15"/>
    <x v="29"/>
    <s v="Trenton"/>
    <n v="23.89"/>
  </r>
  <r>
    <x v="15"/>
    <x v="29"/>
    <s v="Trenton"/>
    <n v="38"/>
  </r>
  <r>
    <x v="15"/>
    <x v="30"/>
    <s v="Halifax"/>
    <n v="13.15"/>
  </r>
  <r>
    <x v="15"/>
    <x v="30"/>
    <s v="Sydney"/>
    <n v="12.5"/>
  </r>
  <r>
    <x v="15"/>
    <x v="30"/>
    <s v="Sydney"/>
    <n v="19"/>
  </r>
  <r>
    <x v="15"/>
    <x v="31"/>
    <s v="Albany"/>
    <n v="80.849999999999994"/>
  </r>
  <r>
    <x v="15"/>
    <x v="31"/>
    <s v="Albany"/>
    <n v="2.58"/>
  </r>
  <r>
    <x v="15"/>
    <x v="31"/>
    <s v="Auburn"/>
    <n v="55.55"/>
  </r>
  <r>
    <x v="15"/>
    <x v="31"/>
    <s v="Auburn"/>
    <n v="10.35"/>
  </r>
  <r>
    <x v="15"/>
    <x v="31"/>
    <s v="Auburn"/>
    <n v="39.1"/>
  </r>
  <r>
    <x v="15"/>
    <x v="31"/>
    <s v="Babylon"/>
    <n v="8"/>
  </r>
  <r>
    <x v="15"/>
    <x v="31"/>
    <s v="Ballston Spa"/>
    <n v="15"/>
  </r>
  <r>
    <x v="15"/>
    <x v="31"/>
    <s v="Binghamton"/>
    <n v="30.91"/>
  </r>
  <r>
    <x v="15"/>
    <x v="31"/>
    <s v="Buffalo"/>
    <n v="267.36"/>
  </r>
  <r>
    <x v="15"/>
    <x v="31"/>
    <s v="Buffalo"/>
    <n v="103.87"/>
  </r>
  <r>
    <x v="15"/>
    <x v="31"/>
    <s v="Buffalo"/>
    <n v="25.35"/>
  </r>
  <r>
    <x v="15"/>
    <x v="31"/>
    <s v="Buffalo"/>
    <n v="140.66999999999999"/>
  </r>
  <r>
    <x v="15"/>
    <x v="31"/>
    <s v="Buffalo"/>
    <n v="4.5"/>
  </r>
  <r>
    <x v="15"/>
    <x v="31"/>
    <s v="Cohoes"/>
    <n v="7.23"/>
  </r>
  <r>
    <x v="15"/>
    <x v="31"/>
    <s v="Cortland"/>
    <n v="17.66"/>
  </r>
  <r>
    <x v="15"/>
    <x v="31"/>
    <s v="Elmira"/>
    <n v="38.319000000000003"/>
  </r>
  <r>
    <x v="15"/>
    <x v="31"/>
    <s v="Elmira"/>
    <n v="16.41"/>
  </r>
  <r>
    <x v="15"/>
    <x v="31"/>
    <s v="Geneva"/>
    <n v="17.75"/>
  </r>
  <r>
    <x v="15"/>
    <x v="31"/>
    <s v="Glen Cove"/>
    <n v="3.28"/>
  </r>
  <r>
    <x v="15"/>
    <x v="31"/>
    <s v="Glens Falls"/>
    <n v="127.09"/>
  </r>
  <r>
    <x v="15"/>
    <x v="31"/>
    <s v="Gloversville"/>
    <n v="121"/>
  </r>
  <r>
    <x v="15"/>
    <x v="31"/>
    <s v="Gloversville"/>
    <n v="4.62"/>
  </r>
  <r>
    <x v="15"/>
    <x v="31"/>
    <s v="Hoosick Falls"/>
    <n v="7.62"/>
  </r>
  <r>
    <x v="15"/>
    <x v="31"/>
    <s v="Hudson"/>
    <n v="54.22"/>
  </r>
  <r>
    <x v="15"/>
    <x v="31"/>
    <s v="Huntington"/>
    <n v="18.600000000000001"/>
  </r>
  <r>
    <x v="15"/>
    <x v="31"/>
    <s v="Ithaca"/>
    <n v="8.1999999999999993"/>
  </r>
  <r>
    <x v="15"/>
    <x v="31"/>
    <s v="Jamaica"/>
    <n v="26.56"/>
  </r>
  <r>
    <x v="15"/>
    <x v="31"/>
    <s v="Jamestown"/>
    <n v="33.4"/>
  </r>
  <r>
    <x v="15"/>
    <x v="31"/>
    <s v="Jamestown"/>
    <n v="26.545000000000002"/>
  </r>
  <r>
    <x v="15"/>
    <x v="31"/>
    <s v="Jamestown"/>
    <n v="21.875"/>
  </r>
  <r>
    <x v="15"/>
    <x v="31"/>
    <s v="Kingston"/>
    <n v="9.1"/>
  </r>
  <r>
    <x v="15"/>
    <x v="31"/>
    <s v="Lewiston"/>
    <n v="8.6999999999999993"/>
  </r>
  <r>
    <x v="15"/>
    <x v="31"/>
    <s v="Middletown"/>
    <n v="12.84"/>
  </r>
  <r>
    <x v="15"/>
    <x v="31"/>
    <s v="New York"/>
    <n v="20.399999999999999"/>
  </r>
  <r>
    <x v="15"/>
    <x v="31"/>
    <s v="New York"/>
    <n v="149.18"/>
  </r>
  <r>
    <x v="15"/>
    <x v="31"/>
    <s v="New York"/>
    <n v="20"/>
  </r>
  <r>
    <x v="15"/>
    <x v="31"/>
    <s v="New York"/>
    <n v="8.7899999999999991"/>
  </r>
  <r>
    <x v="15"/>
    <x v="31"/>
    <s v="New York"/>
    <n v="2.56"/>
  </r>
  <r>
    <x v="15"/>
    <x v="31"/>
    <s v="New York"/>
    <n v="5.0439999999999996"/>
  </r>
  <r>
    <x v="15"/>
    <x v="31"/>
    <s v="New York"/>
    <n v="5.0289999999999999"/>
  </r>
  <r>
    <x v="15"/>
    <x v="31"/>
    <s v="New York"/>
    <n v="6.78"/>
  </r>
  <r>
    <x v="15"/>
    <x v="31"/>
    <s v="New York"/>
    <n v="16"/>
  </r>
  <r>
    <x v="15"/>
    <x v="31"/>
    <s v="New York"/>
    <n v="0.95199999999999996"/>
  </r>
  <r>
    <x v="15"/>
    <x v="31"/>
    <s v="New York"/>
    <n v="1.05"/>
  </r>
  <r>
    <x v="15"/>
    <x v="31"/>
    <s v="New York"/>
    <n v="19.07"/>
  </r>
  <r>
    <x v="15"/>
    <x v="31"/>
    <s v="New York"/>
    <n v="28.2"/>
  </r>
  <r>
    <x v="15"/>
    <x v="31"/>
    <s v="New York"/>
    <n v="4.7699999999999996"/>
  </r>
  <r>
    <x v="15"/>
    <x v="31"/>
    <s v="New York"/>
    <n v="35.69"/>
  </r>
  <r>
    <x v="15"/>
    <x v="31"/>
    <s v="New York"/>
    <n v="3.04"/>
  </r>
  <r>
    <x v="15"/>
    <x v="31"/>
    <s v="New York"/>
    <n v="25.7"/>
  </r>
  <r>
    <x v="15"/>
    <x v="31"/>
    <s v="New York"/>
    <n v="6.7"/>
  </r>
  <r>
    <x v="15"/>
    <x v="31"/>
    <s v="New York"/>
    <n v="23.24"/>
  </r>
  <r>
    <x v="15"/>
    <x v="31"/>
    <s v="New York"/>
    <n v="24.12"/>
  </r>
  <r>
    <x v="15"/>
    <x v="31"/>
    <s v="New York"/>
    <n v="29"/>
  </r>
  <r>
    <x v="15"/>
    <x v="31"/>
    <s v="New York"/>
    <n v="14"/>
  </r>
  <r>
    <x v="15"/>
    <x v="31"/>
    <s v="New York"/>
    <n v="10.24"/>
  </r>
  <r>
    <x v="15"/>
    <x v="31"/>
    <s v="New York"/>
    <n v="38"/>
  </r>
  <r>
    <x v="15"/>
    <x v="31"/>
    <s v="New York"/>
    <n v="118"/>
  </r>
  <r>
    <x v="15"/>
    <x v="31"/>
    <s v="New York"/>
    <n v="1.5"/>
  </r>
  <r>
    <x v="15"/>
    <x v="31"/>
    <s v="New York"/>
    <n v="2"/>
  </r>
  <r>
    <x v="15"/>
    <x v="31"/>
    <s v="New York"/>
    <n v="76.37"/>
  </r>
  <r>
    <x v="15"/>
    <x v="31"/>
    <s v="New York"/>
    <n v="41.11"/>
  </r>
  <r>
    <x v="15"/>
    <x v="31"/>
    <s v="New York"/>
    <n v="810.64"/>
  </r>
  <r>
    <x v="15"/>
    <x v="31"/>
    <s v="New York"/>
    <n v="18.760000000000002"/>
  </r>
  <r>
    <x v="15"/>
    <x v="31"/>
    <s v="New York"/>
    <n v="185.63"/>
  </r>
  <r>
    <x v="15"/>
    <x v="31"/>
    <s v="New York"/>
    <n v="342.17200000000003"/>
  </r>
  <r>
    <x v="15"/>
    <x v="31"/>
    <s v="New York"/>
    <n v="231.86"/>
  </r>
  <r>
    <x v="15"/>
    <x v="31"/>
    <s v="New York"/>
    <n v="228.39"/>
  </r>
  <r>
    <x v="15"/>
    <x v="31"/>
    <s v="New York"/>
    <n v="29.63"/>
  </r>
  <r>
    <x v="15"/>
    <x v="31"/>
    <s v="New York"/>
    <n v="143.15"/>
  </r>
  <r>
    <x v="15"/>
    <x v="31"/>
    <s v="New York"/>
    <n v="104.12"/>
  </r>
  <r>
    <x v="15"/>
    <x v="31"/>
    <s v="New York"/>
    <n v="7.02"/>
  </r>
  <r>
    <x v="15"/>
    <x v="31"/>
    <s v="New York"/>
    <n v="6.99"/>
  </r>
  <r>
    <x v="15"/>
    <x v="31"/>
    <s v="New York"/>
    <n v="7.49"/>
  </r>
  <r>
    <x v="15"/>
    <x v="31"/>
    <s v="New York"/>
    <n v="5.66"/>
  </r>
  <r>
    <x v="15"/>
    <x v="31"/>
    <s v="New York"/>
    <n v="9.56"/>
  </r>
  <r>
    <x v="15"/>
    <x v="31"/>
    <s v="New York"/>
    <n v="48.24"/>
  </r>
  <r>
    <x v="15"/>
    <x v="31"/>
    <s v="New York"/>
    <n v="2.64"/>
  </r>
  <r>
    <x v="15"/>
    <x v="31"/>
    <s v="New York"/>
    <n v="31.02"/>
  </r>
  <r>
    <x v="15"/>
    <x v="31"/>
    <s v="New York"/>
    <n v="27.78"/>
  </r>
  <r>
    <x v="15"/>
    <x v="31"/>
    <s v="New York"/>
    <n v="3.14"/>
  </r>
  <r>
    <x v="15"/>
    <x v="31"/>
    <s v="New York"/>
    <n v="11.81"/>
  </r>
  <r>
    <x v="15"/>
    <x v="31"/>
    <s v="Niagara Falls"/>
    <n v="14.7"/>
  </r>
  <r>
    <x v="15"/>
    <x v="31"/>
    <s v="Niagara Falls"/>
    <n v="4.49"/>
  </r>
  <r>
    <x v="15"/>
    <x v="31"/>
    <s v="Northport"/>
    <n v="2.69"/>
  </r>
  <r>
    <x v="15"/>
    <x v="31"/>
    <s v="Olean"/>
    <n v="93.3"/>
  </r>
  <r>
    <x v="15"/>
    <x v="31"/>
    <s v="Oneida"/>
    <n v="12.38"/>
  </r>
  <r>
    <x v="15"/>
    <x v="31"/>
    <s v="Oneonta"/>
    <n v="65.66"/>
  </r>
  <r>
    <x v="15"/>
    <x v="31"/>
    <s v="Peekskill"/>
    <n v="10.64"/>
  </r>
  <r>
    <x v="15"/>
    <x v="31"/>
    <s v="Peekskill"/>
    <n v="4.3540000000000001"/>
  </r>
  <r>
    <x v="15"/>
    <x v="31"/>
    <s v="Plattsburg"/>
    <n v="7.7"/>
  </r>
  <r>
    <x v="15"/>
    <x v="31"/>
    <s v="Port Chester"/>
    <n v="26.01"/>
  </r>
  <r>
    <x v="15"/>
    <x v="31"/>
    <s v="Poughkeepsie"/>
    <n v="17.239999999999998"/>
  </r>
  <r>
    <x v="15"/>
    <x v="31"/>
    <s v="Rochester"/>
    <n v="136.54"/>
  </r>
  <r>
    <x v="15"/>
    <x v="31"/>
    <s v="Rochester"/>
    <n v="4.83"/>
  </r>
  <r>
    <x v="15"/>
    <x v="31"/>
    <s v="Rochester"/>
    <n v="2.23"/>
  </r>
  <r>
    <x v="15"/>
    <x v="31"/>
    <s v="Rochester"/>
    <n v="10.91"/>
  </r>
  <r>
    <x v="15"/>
    <x v="31"/>
    <s v="Rochester"/>
    <n v="159.24"/>
  </r>
  <r>
    <x v="15"/>
    <x v="31"/>
    <s v="Rochester"/>
    <n v="60.53"/>
  </r>
  <r>
    <x v="15"/>
    <x v="31"/>
    <s v="Rochester"/>
    <n v="40"/>
  </r>
  <r>
    <x v="15"/>
    <x v="31"/>
    <s v="Rockaway"/>
    <n v="7.82"/>
  </r>
  <r>
    <x v="15"/>
    <x v="31"/>
    <s v="Roslyn"/>
    <n v="38.119999999999997"/>
  </r>
  <r>
    <x v="15"/>
    <x v="31"/>
    <s v="Schenectady"/>
    <n v="111.32"/>
  </r>
  <r>
    <x v="15"/>
    <x v="31"/>
    <s v="Sea Cliff"/>
    <n v="1.55"/>
  </r>
  <r>
    <x v="15"/>
    <x v="31"/>
    <s v="Syracuse"/>
    <n v="88.4"/>
  </r>
  <r>
    <x v="15"/>
    <x v="31"/>
    <s v="Syracuse"/>
    <n v="19.2"/>
  </r>
  <r>
    <x v="15"/>
    <x v="31"/>
    <s v="Syracuse"/>
    <n v="21.04"/>
  </r>
  <r>
    <x v="15"/>
    <x v="31"/>
    <s v="Syracuse"/>
    <n v="56.67"/>
  </r>
  <r>
    <x v="15"/>
    <x v="31"/>
    <s v="Troy"/>
    <n v="9.15"/>
  </r>
  <r>
    <x v="15"/>
    <x v="31"/>
    <s v="Utica"/>
    <n v="130.68"/>
  </r>
  <r>
    <x v="15"/>
    <x v="31"/>
    <s v="Watertown"/>
    <n v="10.47"/>
  </r>
  <r>
    <x v="15"/>
    <x v="31"/>
    <s v="Waverly"/>
    <n v="12.57"/>
  </r>
  <r>
    <x v="15"/>
    <x v="31"/>
    <s v="Waverly"/>
    <n v="26.91"/>
  </r>
  <r>
    <x v="15"/>
    <x v="31"/>
    <s v="White Plains"/>
    <n v="22.83"/>
  </r>
  <r>
    <x v="15"/>
    <x v="31"/>
    <s v="White Plains"/>
    <n v="1.46"/>
  </r>
  <r>
    <x v="15"/>
    <x v="31"/>
    <s v="Williamsville"/>
    <n v="11.138"/>
  </r>
  <r>
    <x v="15"/>
    <x v="31"/>
    <s v="Yonkers"/>
    <n v="35.96"/>
  </r>
  <r>
    <x v="15"/>
    <x v="32"/>
    <s v="Lincoln"/>
    <n v="60"/>
  </r>
  <r>
    <x v="15"/>
    <x v="32"/>
    <s v="Lincoln"/>
    <n v="2"/>
  </r>
  <r>
    <x v="15"/>
    <x v="32"/>
    <s v="Omaha"/>
    <n v="125"/>
  </r>
  <r>
    <x v="15"/>
    <x v="32"/>
    <s v="Omaha"/>
    <n v="7.5"/>
  </r>
  <r>
    <x v="15"/>
    <x v="32"/>
    <s v="Omaha"/>
    <n v="8"/>
  </r>
  <r>
    <x v="15"/>
    <x v="33"/>
    <s v="Akron"/>
    <n v="215.56"/>
  </r>
  <r>
    <x v="15"/>
    <x v="33"/>
    <s v="Alliance"/>
    <n v="36.4"/>
  </r>
  <r>
    <x v="15"/>
    <x v="33"/>
    <s v="Ashtabula"/>
    <n v="25.5"/>
  </r>
  <r>
    <x v="15"/>
    <x v="33"/>
    <s v="Ashtabula"/>
    <n v="5.25"/>
  </r>
  <r>
    <x v="15"/>
    <x v="33"/>
    <s v="Bowling Green"/>
    <n v="24.5"/>
  </r>
  <r>
    <x v="15"/>
    <x v="33"/>
    <s v="Cincinnati"/>
    <n v="36"/>
  </r>
  <r>
    <x v="15"/>
    <x v="33"/>
    <s v="Cincinnati"/>
    <n v="36.200000000000003"/>
  </r>
  <r>
    <x v="15"/>
    <x v="33"/>
    <s v="Cincinnati"/>
    <n v="222.18"/>
  </r>
  <r>
    <x v="15"/>
    <x v="33"/>
    <s v="Cincinnati"/>
    <n v="55"/>
  </r>
  <r>
    <x v="15"/>
    <x v="33"/>
    <s v="Cincinnati"/>
    <n v="39.9"/>
  </r>
  <r>
    <x v="15"/>
    <x v="33"/>
    <s v="Cincinnati"/>
    <n v="100.88"/>
  </r>
  <r>
    <x v="15"/>
    <x v="33"/>
    <s v="Cincinnati"/>
    <n v="57"/>
  </r>
  <r>
    <x v="15"/>
    <x v="33"/>
    <s v="Cincinnati"/>
    <n v="42.02"/>
  </r>
  <r>
    <x v="15"/>
    <x v="33"/>
    <s v="Cincinnati"/>
    <n v="617.41999999999996"/>
  </r>
  <r>
    <x v="15"/>
    <x v="33"/>
    <s v="Cincinnati"/>
    <n v="259.27999999999997"/>
  </r>
  <r>
    <x v="15"/>
    <x v="33"/>
    <s v="Cincinnati"/>
    <n v="96.7"/>
  </r>
  <r>
    <x v="15"/>
    <x v="33"/>
    <s v="Cincinnati"/>
    <n v="42.24"/>
  </r>
  <r>
    <x v="15"/>
    <x v="33"/>
    <s v="Cincinnati"/>
    <n v="83.93"/>
  </r>
  <r>
    <x v="15"/>
    <x v="33"/>
    <s v="Cleveland"/>
    <n v="245"/>
  </r>
  <r>
    <x v="15"/>
    <x v="33"/>
    <s v="Cleveland"/>
    <n v="45.09"/>
  </r>
  <r>
    <x v="15"/>
    <x v="33"/>
    <s v="Cleveland"/>
    <n v="25.71"/>
  </r>
  <r>
    <x v="15"/>
    <x v="33"/>
    <s v="Cleveland"/>
    <n v="41.09"/>
  </r>
  <r>
    <x v="15"/>
    <x v="33"/>
    <s v="Cleveland"/>
    <n v="37"/>
  </r>
  <r>
    <x v="15"/>
    <x v="33"/>
    <s v="Cleveland"/>
    <n v="170.5"/>
  </r>
  <r>
    <x v="15"/>
    <x v="33"/>
    <s v="Cleveland"/>
    <n v="222.38"/>
  </r>
  <r>
    <x v="15"/>
    <x v="33"/>
    <s v="Columbus"/>
    <n v="111.88"/>
  </r>
  <r>
    <x v="15"/>
    <x v="33"/>
    <s v="Columbus"/>
    <n v="13.3"/>
  </r>
  <r>
    <x v="15"/>
    <x v="33"/>
    <s v="Columbus"/>
    <n v="59.93"/>
  </r>
  <r>
    <x v="15"/>
    <x v="33"/>
    <s v="Columbus"/>
    <n v="18"/>
  </r>
  <r>
    <x v="15"/>
    <x v="33"/>
    <s v="Columbus"/>
    <n v="74.959999999999994"/>
  </r>
  <r>
    <x v="15"/>
    <x v="33"/>
    <s v="Dayton"/>
    <n v="35.07"/>
  </r>
  <r>
    <x v="15"/>
    <x v="33"/>
    <s v="Dayton"/>
    <n v="8"/>
  </r>
  <r>
    <x v="15"/>
    <x v="33"/>
    <s v="Dayton"/>
    <n v="31.1"/>
  </r>
  <r>
    <x v="15"/>
    <x v="33"/>
    <s v="Dayton"/>
    <n v="40.78"/>
  </r>
  <r>
    <x v="15"/>
    <x v="33"/>
    <s v="Dayton"/>
    <n v="32.57"/>
  </r>
  <r>
    <x v="15"/>
    <x v="33"/>
    <s v="Dayton"/>
    <n v="14"/>
  </r>
  <r>
    <x v="15"/>
    <x v="33"/>
    <s v="East Liverpool"/>
    <n v="115"/>
  </r>
  <r>
    <x v="15"/>
    <x v="33"/>
    <s v="East Liverpool"/>
    <n v="35.85"/>
  </r>
  <r>
    <x v="15"/>
    <x v="33"/>
    <s v="Fremont"/>
    <n v="21.38"/>
  </r>
  <r>
    <x v="15"/>
    <x v="33"/>
    <s v="Lima"/>
    <n v="110"/>
  </r>
  <r>
    <x v="15"/>
    <x v="33"/>
    <s v="Lima"/>
    <n v="12"/>
  </r>
  <r>
    <x v="15"/>
    <x v="33"/>
    <s v="Lima"/>
    <n v="113.88"/>
  </r>
  <r>
    <x v="15"/>
    <x v="33"/>
    <s v="Lorain"/>
    <n v="24.8"/>
  </r>
  <r>
    <x v="15"/>
    <x v="33"/>
    <s v="Magnetic Springs"/>
    <n v="18.420000000000002"/>
  </r>
  <r>
    <x v="15"/>
    <x v="33"/>
    <s v="Mansfield"/>
    <n v="21"/>
  </r>
  <r>
    <x v="15"/>
    <x v="33"/>
    <s v="Marion"/>
    <n v="3.67"/>
  </r>
  <r>
    <x v="15"/>
    <x v="33"/>
    <s v="Norwalk"/>
    <n v="33"/>
  </r>
  <r>
    <x v="15"/>
    <x v="33"/>
    <s v="Pomeroy"/>
    <n v="12.59"/>
  </r>
  <r>
    <x v="15"/>
    <x v="33"/>
    <s v="Portsmouth"/>
    <n v="14.48"/>
  </r>
  <r>
    <x v="15"/>
    <x v="33"/>
    <s v="Sandusky"/>
    <n v="23"/>
  </r>
  <r>
    <x v="15"/>
    <x v="33"/>
    <s v="Springfield"/>
    <n v="30"/>
  </r>
  <r>
    <x v="15"/>
    <x v="33"/>
    <s v="Springfield"/>
    <n v="29"/>
  </r>
  <r>
    <x v="15"/>
    <x v="33"/>
    <s v="Steubenville"/>
    <n v="23.56"/>
  </r>
  <r>
    <x v="15"/>
    <x v="33"/>
    <s v="Tippecanoe City"/>
    <n v="48.38"/>
  </r>
  <r>
    <x v="15"/>
    <x v="33"/>
    <s v="Toledo"/>
    <n v="116.9"/>
  </r>
  <r>
    <x v="15"/>
    <x v="33"/>
    <s v="Toledo"/>
    <n v="88.94"/>
  </r>
  <r>
    <x v="15"/>
    <x v="33"/>
    <s v="Toledo"/>
    <n v="21.53"/>
  </r>
  <r>
    <x v="15"/>
    <x v="33"/>
    <s v="Toledo"/>
    <n v="16"/>
  </r>
  <r>
    <x v="15"/>
    <x v="33"/>
    <s v="Toledo"/>
    <n v="60.14"/>
  </r>
  <r>
    <x v="15"/>
    <x v="33"/>
    <s v="Toledo"/>
    <n v="52.03"/>
  </r>
  <r>
    <x v="15"/>
    <x v="33"/>
    <s v="Toledo"/>
    <n v="2"/>
  </r>
  <r>
    <x v="15"/>
    <x v="33"/>
    <s v="Toledo"/>
    <n v="59.77"/>
  </r>
  <r>
    <x v="15"/>
    <x v="33"/>
    <s v="Xenia"/>
    <n v="20"/>
  </r>
  <r>
    <x v="15"/>
    <x v="33"/>
    <s v="Youngstown"/>
    <n v="150"/>
  </r>
  <r>
    <x v="15"/>
    <x v="33"/>
    <s v="Youngstown"/>
    <n v="45"/>
  </r>
  <r>
    <x v="15"/>
    <x v="33"/>
    <s v="Youngstown"/>
    <n v="20.09"/>
  </r>
  <r>
    <x v="15"/>
    <x v="33"/>
    <s v="Youngstown"/>
    <n v="38"/>
  </r>
  <r>
    <x v="15"/>
    <x v="33"/>
    <s v="Zanesville"/>
    <n v="15.34"/>
  </r>
  <r>
    <x v="15"/>
    <x v="54"/>
    <s v="Enid"/>
    <n v="9"/>
  </r>
  <r>
    <x v="15"/>
    <x v="54"/>
    <s v="McAlester"/>
    <n v="21.5"/>
  </r>
  <r>
    <x v="15"/>
    <x v="54"/>
    <s v="Muskogee"/>
    <n v="20"/>
  </r>
  <r>
    <x v="15"/>
    <x v="54"/>
    <s v="Oklahoma City"/>
    <n v="102.91"/>
  </r>
  <r>
    <x v="15"/>
    <x v="54"/>
    <s v="Shawnee"/>
    <n v="12"/>
  </r>
  <r>
    <x v="15"/>
    <x v="54"/>
    <s v="Tulsa"/>
    <n v="11"/>
  </r>
  <r>
    <x v="15"/>
    <x v="34"/>
    <s v="Brantford"/>
    <n v="40.43"/>
  </r>
  <r>
    <x v="15"/>
    <x v="34"/>
    <s v="Brantford"/>
    <n v="7"/>
  </r>
  <r>
    <x v="15"/>
    <x v="34"/>
    <s v="Chatham"/>
    <n v="44.94"/>
  </r>
  <r>
    <x v="15"/>
    <x v="34"/>
    <s v="Galt"/>
    <n v="26.42"/>
  </r>
  <r>
    <x v="15"/>
    <x v="34"/>
    <s v="Guelph"/>
    <n v="8.5"/>
  </r>
  <r>
    <x v="15"/>
    <x v="34"/>
    <s v="Hamilton"/>
    <n v="107"/>
  </r>
  <r>
    <x v="15"/>
    <x v="34"/>
    <s v="Hamilton"/>
    <n v="23"/>
  </r>
  <r>
    <x v="15"/>
    <x v="34"/>
    <s v="Hamilton"/>
    <n v="22"/>
  </r>
  <r>
    <x v="15"/>
    <x v="34"/>
    <s v="Kingsville"/>
    <n v="40"/>
  </r>
  <r>
    <x v="15"/>
    <x v="34"/>
    <s v="London"/>
    <n v="33.25"/>
  </r>
  <r>
    <x v="15"/>
    <x v="34"/>
    <s v="London"/>
    <n v="29.5"/>
  </r>
  <r>
    <x v="15"/>
    <x v="34"/>
    <s v="Ottawa"/>
    <n v="45"/>
  </r>
  <r>
    <x v="15"/>
    <x v="34"/>
    <s v="Port Arthur"/>
    <n v="22.33"/>
  </r>
  <r>
    <x v="15"/>
    <x v="34"/>
    <s v="St. Catherines"/>
    <n v="50"/>
  </r>
  <r>
    <x v="15"/>
    <x v="34"/>
    <s v="Toronto"/>
    <n v="119.07"/>
  </r>
  <r>
    <x v="15"/>
    <x v="34"/>
    <s v="Toronto"/>
    <n v="81"/>
  </r>
  <r>
    <x v="15"/>
    <x v="34"/>
    <s v="Windsor"/>
    <n v="36.06"/>
  </r>
  <r>
    <x v="15"/>
    <x v="34"/>
    <s v="Woodstock"/>
    <n v="12"/>
  </r>
  <r>
    <x v="15"/>
    <x v="35"/>
    <s v="Astoria"/>
    <n v="4"/>
  </r>
  <r>
    <x v="15"/>
    <x v="35"/>
    <s v="Portland"/>
    <n v="259.3"/>
  </r>
  <r>
    <x v="15"/>
    <x v="35"/>
    <s v="Portland"/>
    <n v="32.92"/>
  </r>
  <r>
    <x v="15"/>
    <x v="35"/>
    <s v="Portland"/>
    <n v="80.37"/>
  </r>
  <r>
    <x v="15"/>
    <x v="35"/>
    <s v="Portland"/>
    <n v="25"/>
  </r>
  <r>
    <x v="15"/>
    <x v="35"/>
    <s v="Portland"/>
    <n v="18"/>
  </r>
  <r>
    <x v="15"/>
    <x v="36"/>
    <s v="Allentown"/>
    <n v="123.8"/>
  </r>
  <r>
    <x v="15"/>
    <x v="36"/>
    <s v="Allentown"/>
    <n v="20"/>
  </r>
  <r>
    <x v="15"/>
    <x v="36"/>
    <s v="Allentown"/>
    <n v="51.1"/>
  </r>
  <r>
    <x v="15"/>
    <x v="36"/>
    <s v="Beaver"/>
    <n v="22.4"/>
  </r>
  <r>
    <x v="15"/>
    <x v="36"/>
    <s v="Bethlehem"/>
    <n v="10"/>
  </r>
  <r>
    <x v="15"/>
    <x v="36"/>
    <s v="Bloomsburg"/>
    <n v="20"/>
  </r>
  <r>
    <x v="15"/>
    <x v="36"/>
    <s v="Blue Ball"/>
    <n v="5"/>
  </r>
  <r>
    <x v="15"/>
    <x v="36"/>
    <s v="Butler"/>
    <n v="39.42"/>
  </r>
  <r>
    <x v="15"/>
    <x v="36"/>
    <s v="Butler"/>
    <n v="15"/>
  </r>
  <r>
    <x v="15"/>
    <x v="36"/>
    <s v="Carlisle"/>
    <n v="21.5"/>
  </r>
  <r>
    <x v="15"/>
    <x v="36"/>
    <s v="Chambersburg"/>
    <n v="13.2"/>
  </r>
  <r>
    <x v="15"/>
    <x v="36"/>
    <s v="Chester"/>
    <n v="30.2"/>
  </r>
  <r>
    <x v="15"/>
    <x v="36"/>
    <s v="Chester"/>
    <n v="7.55"/>
  </r>
  <r>
    <x v="15"/>
    <x v="36"/>
    <s v="Chester"/>
    <n v="7.38"/>
  </r>
  <r>
    <x v="15"/>
    <x v="36"/>
    <s v="Chester"/>
    <n v="5.37"/>
  </r>
  <r>
    <x v="15"/>
    <x v="36"/>
    <s v="Chester"/>
    <n v="8.83"/>
  </r>
  <r>
    <x v="15"/>
    <x v="36"/>
    <s v="Chester"/>
    <n v="20.8"/>
  </r>
  <r>
    <x v="15"/>
    <x v="36"/>
    <s v="Coatesville"/>
    <n v="11"/>
  </r>
  <r>
    <x v="15"/>
    <x v="36"/>
    <s v="Doylestown"/>
    <n v="32"/>
  </r>
  <r>
    <x v="15"/>
    <x v="36"/>
    <s v="Doylestown"/>
    <n v="13.4"/>
  </r>
  <r>
    <x v="15"/>
    <x v="36"/>
    <s v="Du Bois"/>
    <n v="19"/>
  </r>
  <r>
    <x v="15"/>
    <x v="36"/>
    <s v="Du Bois"/>
    <n v="12.35"/>
  </r>
  <r>
    <x v="15"/>
    <x v="36"/>
    <s v="Easton"/>
    <n v="51.78"/>
  </r>
  <r>
    <x v="15"/>
    <x v="36"/>
    <s v="Easton"/>
    <n v="2.2999999999999998"/>
  </r>
  <r>
    <x v="15"/>
    <x v="36"/>
    <s v="Easton"/>
    <n v="42"/>
  </r>
  <r>
    <x v="15"/>
    <x v="36"/>
    <s v="Erie"/>
    <n v="36"/>
  </r>
  <r>
    <x v="15"/>
    <x v="36"/>
    <s v="Erie"/>
    <n v="31.29"/>
  </r>
  <r>
    <x v="15"/>
    <x v="36"/>
    <s v="Erie"/>
    <n v="27.88"/>
  </r>
  <r>
    <x v="15"/>
    <x v="36"/>
    <s v="Girardville"/>
    <n v="28"/>
  </r>
  <r>
    <x v="15"/>
    <x v="36"/>
    <s v="Greensburg"/>
    <n v="29.72"/>
  </r>
  <r>
    <x v="15"/>
    <x v="36"/>
    <s v="Harrisburg"/>
    <n v="72.099999999999994"/>
  </r>
  <r>
    <x v="15"/>
    <x v="36"/>
    <s v="Harrisburg"/>
    <n v="50"/>
  </r>
  <r>
    <x v="15"/>
    <x v="36"/>
    <s v="Hazleton"/>
    <n v="20.350000000000001"/>
  </r>
  <r>
    <x v="15"/>
    <x v="36"/>
    <s v="Hazleton"/>
    <n v="31.4"/>
  </r>
  <r>
    <x v="15"/>
    <x v="36"/>
    <s v="Indiana"/>
    <n v="36"/>
  </r>
  <r>
    <x v="15"/>
    <x v="36"/>
    <s v="Johnstown"/>
    <n v="36"/>
  </r>
  <r>
    <x v="15"/>
    <x v="36"/>
    <s v="Lancaster"/>
    <n v="40.200000000000003"/>
  </r>
  <r>
    <x v="15"/>
    <x v="36"/>
    <s v="Lancaster"/>
    <n v="8"/>
  </r>
  <r>
    <x v="15"/>
    <x v="36"/>
    <s v="Lancaster"/>
    <n v="17.84"/>
  </r>
  <r>
    <x v="15"/>
    <x v="36"/>
    <s v="Lancaster"/>
    <n v="11.18"/>
  </r>
  <r>
    <x v="15"/>
    <x v="36"/>
    <s v="Lancaster"/>
    <n v="8.3000000000000007"/>
  </r>
  <r>
    <x v="15"/>
    <x v="36"/>
    <s v="Lancaster"/>
    <n v="4.5599999999999996"/>
  </r>
  <r>
    <x v="15"/>
    <x v="36"/>
    <s v="Lancaster"/>
    <n v="13.15"/>
  </r>
  <r>
    <x v="15"/>
    <x v="36"/>
    <s v="Lancaster"/>
    <n v="6.1"/>
  </r>
  <r>
    <x v="15"/>
    <x v="36"/>
    <s v="Latrobe"/>
    <n v="5"/>
  </r>
  <r>
    <x v="15"/>
    <x v="36"/>
    <s v="Lebanon"/>
    <n v="22.08"/>
  </r>
  <r>
    <x v="15"/>
    <x v="36"/>
    <s v="Lemoyne"/>
    <n v="45.79"/>
  </r>
  <r>
    <x v="15"/>
    <x v="36"/>
    <s v="Lemoyne"/>
    <n v="8.0500000000000007"/>
  </r>
  <r>
    <x v="15"/>
    <x v="36"/>
    <s v="Lemoyne"/>
    <n v="7.3"/>
  </r>
  <r>
    <x v="15"/>
    <x v="36"/>
    <s v="New Castle"/>
    <n v="11.94"/>
  </r>
  <r>
    <x v="15"/>
    <x v="36"/>
    <s v="Meadville"/>
    <n v="28"/>
  </r>
  <r>
    <x v="15"/>
    <x v="36"/>
    <s v="Media"/>
    <n v="26.54"/>
  </r>
  <r>
    <x v="15"/>
    <x v="36"/>
    <s v="Newtown"/>
    <n v="5.4"/>
  </r>
  <r>
    <x v="15"/>
    <x v="36"/>
    <s v="Norristown"/>
    <n v="60"/>
  </r>
  <r>
    <x v="15"/>
    <x v="36"/>
    <s v="Norristown"/>
    <n v="4.25"/>
  </r>
  <r>
    <x v="15"/>
    <x v="36"/>
    <s v="Norristown"/>
    <n v="4.05"/>
  </r>
  <r>
    <x v="15"/>
    <x v="36"/>
    <s v="Norristown"/>
    <n v="1.5"/>
  </r>
  <r>
    <x v="15"/>
    <x v="36"/>
    <s v="Norristown"/>
    <n v="5.5"/>
  </r>
  <r>
    <x v="15"/>
    <x v="36"/>
    <s v="Oil City"/>
    <n v="34.799999999999997"/>
  </r>
  <r>
    <x v="15"/>
    <x v="36"/>
    <s v="Pen Argyl"/>
    <n v="18"/>
  </r>
  <r>
    <x v="15"/>
    <x v="36"/>
    <s v="Philadelphia"/>
    <n v="627.65"/>
  </r>
  <r>
    <x v="15"/>
    <x v="36"/>
    <s v="Philadelphia"/>
    <n v="5.36"/>
  </r>
  <r>
    <x v="15"/>
    <x v="36"/>
    <s v="Philadelphia"/>
    <n v="56"/>
  </r>
  <r>
    <x v="15"/>
    <x v="36"/>
    <s v="Philadelphia"/>
    <n v="415.4"/>
  </r>
  <r>
    <x v="15"/>
    <x v="36"/>
    <s v="Philadelphia"/>
    <n v="10"/>
  </r>
  <r>
    <x v="15"/>
    <x v="36"/>
    <s v="Philadelphia"/>
    <n v="26.07"/>
  </r>
  <r>
    <x v="15"/>
    <x v="36"/>
    <s v="Philadelphia"/>
    <n v="8.9700000000000006"/>
  </r>
  <r>
    <x v="15"/>
    <x v="36"/>
    <s v="Philadelphia"/>
    <n v="4.6900000000000004"/>
  </r>
  <r>
    <x v="15"/>
    <x v="36"/>
    <s v="Wilkes-Barre"/>
    <n v="22"/>
  </r>
  <r>
    <x v="15"/>
    <x v="36"/>
    <s v="Wilkes-Barre"/>
    <n v="3.5"/>
  </r>
  <r>
    <x v="15"/>
    <x v="36"/>
    <s v="Wilkes-Barre"/>
    <n v="14.7"/>
  </r>
  <r>
    <x v="15"/>
    <x v="36"/>
    <s v="Wilkes-Barre"/>
    <n v="15.98"/>
  </r>
  <r>
    <x v="15"/>
    <x v="36"/>
    <s v="Wilkes-Barre"/>
    <n v="16"/>
  </r>
  <r>
    <x v="15"/>
    <x v="36"/>
    <s v="Wilkes-Barre"/>
    <n v="17.760000000000002"/>
  </r>
  <r>
    <x v="15"/>
    <x v="36"/>
    <s v="Wilkes-Barre"/>
    <n v="21"/>
  </r>
  <r>
    <x v="15"/>
    <x v="36"/>
    <s v="Pittsburg"/>
    <n v="592.4"/>
  </r>
  <r>
    <x v="15"/>
    <x v="36"/>
    <s v="Pittsburg"/>
    <n v="28.31"/>
  </r>
  <r>
    <x v="15"/>
    <x v="36"/>
    <s v="Pittsburg"/>
    <n v="225.22"/>
  </r>
  <r>
    <x v="15"/>
    <x v="36"/>
    <s v="Pittsburg"/>
    <n v="229.94"/>
  </r>
  <r>
    <x v="15"/>
    <x v="36"/>
    <s v="Pittsburg"/>
    <n v="36.06"/>
  </r>
  <r>
    <x v="15"/>
    <x v="36"/>
    <s v="Pittsburg"/>
    <n v="14.99"/>
  </r>
  <r>
    <x v="15"/>
    <x v="36"/>
    <s v="Pittsburg"/>
    <n v="128"/>
  </r>
  <r>
    <x v="15"/>
    <x v="36"/>
    <s v="Pittsburg"/>
    <n v="78"/>
  </r>
  <r>
    <x v="15"/>
    <x v="36"/>
    <s v="Plymouth"/>
    <n v="3.5"/>
  </r>
  <r>
    <x v="15"/>
    <x v="36"/>
    <s v="Pottstown"/>
    <n v="12"/>
  </r>
  <r>
    <x v="15"/>
    <x v="36"/>
    <s v="Pottsville"/>
    <n v="70.97"/>
  </r>
  <r>
    <x v="15"/>
    <x v="36"/>
    <s v="Punxsutawney"/>
    <n v="35"/>
  </r>
  <r>
    <x v="15"/>
    <x v="36"/>
    <s v="Reading"/>
    <n v="171"/>
  </r>
  <r>
    <x v="15"/>
    <x v="36"/>
    <s v="Reading"/>
    <n v="90"/>
  </r>
  <r>
    <x v="15"/>
    <x v="36"/>
    <s v="Reading"/>
    <n v="56.5"/>
  </r>
  <r>
    <x v="15"/>
    <x v="36"/>
    <s v="Reading"/>
    <n v="7.5"/>
  </r>
  <r>
    <x v="15"/>
    <x v="36"/>
    <s v="Scranton"/>
    <n v="82.89"/>
  </r>
  <r>
    <x v="15"/>
    <x v="36"/>
    <s v="Scranton"/>
    <n v="50.62"/>
  </r>
  <r>
    <x v="15"/>
    <x v="36"/>
    <s v="Scranton"/>
    <n v="20.2"/>
  </r>
  <r>
    <x v="15"/>
    <x v="36"/>
    <s v="Shamokin"/>
    <n v="16"/>
  </r>
  <r>
    <x v="15"/>
    <x v="36"/>
    <s v="Sharon"/>
    <n v="6"/>
  </r>
  <r>
    <x v="15"/>
    <x v="36"/>
    <s v="Sharon"/>
    <n v="35.65"/>
  </r>
  <r>
    <x v="15"/>
    <x v="36"/>
    <s v="Sharon"/>
    <n v="17"/>
  </r>
  <r>
    <x v="15"/>
    <x v="36"/>
    <s v="Tarentum"/>
    <n v="22.1"/>
  </r>
  <r>
    <x v="15"/>
    <x v="36"/>
    <s v="Trappe"/>
    <n v="13.35"/>
  </r>
  <r>
    <x v="15"/>
    <x v="36"/>
    <s v="Warren"/>
    <n v="20.25"/>
  </r>
  <r>
    <x v="15"/>
    <x v="36"/>
    <s v="Waynesboro"/>
    <n v="30.5"/>
  </r>
  <r>
    <x v="15"/>
    <x v="36"/>
    <s v="West Chester"/>
    <n v="29.24"/>
  </r>
  <r>
    <x v="15"/>
    <x v="36"/>
    <s v="West Fairview"/>
    <n v="6"/>
  </r>
  <r>
    <x v="15"/>
    <x v="36"/>
    <s v="Wheatland"/>
    <n v="3.34"/>
  </r>
  <r>
    <x v="15"/>
    <x v="36"/>
    <s v="Wilkes-Barre"/>
    <n v="100"/>
  </r>
  <r>
    <x v="15"/>
    <x v="36"/>
    <s v="Wilkes-Barre"/>
    <n v="77"/>
  </r>
  <r>
    <x v="15"/>
    <x v="36"/>
    <s v="Wilkes-Barre"/>
    <n v="13"/>
  </r>
  <r>
    <x v="15"/>
    <x v="36"/>
    <s v="Williamsport"/>
    <n v="5"/>
  </r>
  <r>
    <x v="15"/>
    <x v="36"/>
    <s v="Williamsport"/>
    <n v="2.8"/>
  </r>
  <r>
    <x v="15"/>
    <x v="36"/>
    <s v="Williamsport"/>
    <n v="1.8"/>
  </r>
  <r>
    <x v="15"/>
    <x v="36"/>
    <s v="Williamsport"/>
    <n v="4.75"/>
  </r>
  <r>
    <x v="15"/>
    <x v="36"/>
    <s v="Yardley"/>
    <n v="17"/>
  </r>
  <r>
    <x v="15"/>
    <x v="36"/>
    <s v="York"/>
    <n v="73.3"/>
  </r>
  <r>
    <x v="15"/>
    <x v="69"/>
    <s v="Manila"/>
    <n v="40"/>
  </r>
  <r>
    <x v="15"/>
    <x v="53"/>
    <s v="Ponce"/>
    <n v="4.8"/>
  </r>
  <r>
    <x v="15"/>
    <x v="53"/>
    <s v="San Juan"/>
    <n v="13.86"/>
  </r>
  <r>
    <x v="15"/>
    <x v="37"/>
    <s v="Hull"/>
    <n v="27.7"/>
  </r>
  <r>
    <x v="15"/>
    <x v="37"/>
    <s v="Montreal"/>
    <n v="212"/>
  </r>
  <r>
    <x v="15"/>
    <x v="37"/>
    <s v="Montreal"/>
    <n v="49.64"/>
  </r>
  <r>
    <x v="15"/>
    <x v="37"/>
    <s v="Montreal"/>
    <n v="30.27"/>
  </r>
  <r>
    <x v="15"/>
    <x v="37"/>
    <s v="Quebec"/>
    <n v="74.11"/>
  </r>
  <r>
    <x v="15"/>
    <x v="38"/>
    <s v="Newport"/>
    <n v="21.2"/>
  </r>
  <r>
    <x v="15"/>
    <x v="38"/>
    <s v="Newport"/>
    <n v="13.983000000000001"/>
  </r>
  <r>
    <x v="15"/>
    <x v="38"/>
    <s v="Providence"/>
    <n v="318.20999999999998"/>
  </r>
  <r>
    <x v="15"/>
    <x v="38"/>
    <s v="Providence"/>
    <n v="25.204999999999998"/>
  </r>
  <r>
    <x v="15"/>
    <x v="38"/>
    <s v="Providence"/>
    <n v="33"/>
  </r>
  <r>
    <x v="15"/>
    <x v="38"/>
    <s v="Wakefield"/>
    <n v="20.6"/>
  </r>
  <r>
    <x v="15"/>
    <x v="39"/>
    <s v="Anderson"/>
    <n v="18.899999999999999"/>
  </r>
  <r>
    <x v="15"/>
    <x v="39"/>
    <s v="Charleston"/>
    <n v="41"/>
  </r>
  <r>
    <x v="15"/>
    <x v="39"/>
    <s v="Columbia"/>
    <n v="25"/>
  </r>
  <r>
    <x v="15"/>
    <x v="39"/>
    <s v="Greenville"/>
    <n v="14.8"/>
  </r>
  <r>
    <x v="15"/>
    <x v="40"/>
    <s v="Deadwood"/>
    <n v="4"/>
  </r>
  <r>
    <x v="15"/>
    <x v="41"/>
    <s v="Chattanooga"/>
    <n v="59.2"/>
  </r>
  <r>
    <x v="15"/>
    <x v="41"/>
    <s v="Chattanooga"/>
    <n v="4.5999999999999996"/>
  </r>
  <r>
    <x v="15"/>
    <x v="41"/>
    <s v="Knoxville"/>
    <n v="45.82"/>
  </r>
  <r>
    <x v="15"/>
    <x v="41"/>
    <s v="Memphis"/>
    <n v="117.23"/>
  </r>
  <r>
    <x v="15"/>
    <x v="41"/>
    <s v="Nashville"/>
    <n v="82"/>
  </r>
  <r>
    <x v="15"/>
    <x v="42"/>
    <s v="Beaumont"/>
    <n v="12"/>
  </r>
  <r>
    <x v="15"/>
    <x v="42"/>
    <s v="Dallas"/>
    <n v="61.9"/>
  </r>
  <r>
    <x v="15"/>
    <x v="42"/>
    <s v="Dallas"/>
    <n v="76"/>
  </r>
  <r>
    <x v="15"/>
    <x v="42"/>
    <s v="El Paso"/>
    <n v="34.5"/>
  </r>
  <r>
    <x v="15"/>
    <x v="42"/>
    <s v="El Paso"/>
    <n v="105.3"/>
  </r>
  <r>
    <x v="15"/>
    <x v="42"/>
    <s v="Galveston"/>
    <n v="45.5"/>
  </r>
  <r>
    <x v="15"/>
    <x v="42"/>
    <s v="Galveston"/>
    <n v="37.799999999999997"/>
  </r>
  <r>
    <x v="15"/>
    <x v="42"/>
    <s v="Houston"/>
    <n v="50.7"/>
  </r>
  <r>
    <x v="15"/>
    <x v="42"/>
    <s v="San Antonio"/>
    <n v="71.400000000000006"/>
  </r>
  <r>
    <x v="15"/>
    <x v="70"/>
    <s v="Port Spain"/>
    <n v="14"/>
  </r>
  <r>
    <x v="15"/>
    <x v="43"/>
    <s v="Ogden"/>
    <n v="50.3"/>
  </r>
  <r>
    <x v="15"/>
    <x v="43"/>
    <s v="Salt Lake City"/>
    <n v="122"/>
  </r>
  <r>
    <x v="15"/>
    <x v="43"/>
    <s v="Salt Lake City"/>
    <n v="55"/>
  </r>
  <r>
    <x v="15"/>
    <x v="44"/>
    <s v="Danville"/>
    <n v="7"/>
  </r>
  <r>
    <x v="15"/>
    <x v="44"/>
    <s v="Lynchburg"/>
    <n v="14"/>
  </r>
  <r>
    <x v="15"/>
    <x v="44"/>
    <s v="Newport News"/>
    <n v="27.74"/>
  </r>
  <r>
    <x v="15"/>
    <x v="44"/>
    <s v="Newport News"/>
    <n v="10.1"/>
  </r>
  <r>
    <x v="15"/>
    <x v="44"/>
    <s v="Newport News"/>
    <n v="13.16"/>
  </r>
  <r>
    <x v="15"/>
    <x v="44"/>
    <s v="Norfolk"/>
    <n v="45.9"/>
  </r>
  <r>
    <x v="15"/>
    <x v="44"/>
    <s v="Richmond"/>
    <n v="262"/>
  </r>
  <r>
    <x v="15"/>
    <x v="44"/>
    <s v="Richmond"/>
    <n v="14.8"/>
  </r>
  <r>
    <x v="15"/>
    <x v="44"/>
    <s v="Roanoke"/>
    <n v="26.25"/>
  </r>
  <r>
    <x v="15"/>
    <x v="45"/>
    <s v="Brattleboro"/>
    <n v="5.25"/>
  </r>
  <r>
    <x v="15"/>
    <x v="45"/>
    <s v="Burlington"/>
    <n v="11"/>
  </r>
  <r>
    <x v="15"/>
    <x v="45"/>
    <s v="Burlington"/>
    <n v="5"/>
  </r>
  <r>
    <x v="15"/>
    <x v="45"/>
    <s v="Rutland"/>
    <n v="30.5"/>
  </r>
  <r>
    <x v="15"/>
    <x v="46"/>
    <s v="Charleston"/>
    <n v="14"/>
  </r>
  <r>
    <x v="15"/>
    <x v="46"/>
    <s v="Fairmont"/>
    <n v="90"/>
  </r>
  <r>
    <x v="15"/>
    <x v="46"/>
    <s v="Huntington"/>
    <n v="34"/>
  </r>
  <r>
    <x v="15"/>
    <x v="46"/>
    <s v="Parkersburg"/>
    <n v="56"/>
  </r>
  <r>
    <x v="15"/>
    <x v="46"/>
    <s v="Wheeling"/>
    <n v="44.94"/>
  </r>
  <r>
    <x v="15"/>
    <x v="46"/>
    <s v="Wheeling"/>
    <n v="17.600000000000001"/>
  </r>
  <r>
    <x v="15"/>
    <x v="46"/>
    <s v="Wheeling"/>
    <n v="19.27"/>
  </r>
  <r>
    <x v="15"/>
    <x v="46"/>
    <s v="Wheeling"/>
    <n v="2"/>
  </r>
  <r>
    <x v="15"/>
    <x v="46"/>
    <s v="Wheeling"/>
    <n v="39"/>
  </r>
  <r>
    <x v="15"/>
    <x v="46"/>
    <s v="Wheeling"/>
    <n v="13"/>
  </r>
  <r>
    <x v="15"/>
    <x v="47"/>
    <s v="Aberdeen"/>
    <n v="9.65"/>
  </r>
  <r>
    <x v="15"/>
    <x v="47"/>
    <s v="Bellingham"/>
    <n v="23.9"/>
  </r>
  <r>
    <x v="15"/>
    <x v="47"/>
    <s v="Everett"/>
    <n v="16.600000000000001"/>
  </r>
  <r>
    <x v="15"/>
    <x v="47"/>
    <s v="Everett"/>
    <n v="30.1"/>
  </r>
  <r>
    <x v="15"/>
    <x v="47"/>
    <s v="Seattle"/>
    <n v="192.8"/>
  </r>
  <r>
    <x v="15"/>
    <x v="47"/>
    <s v="Seattle"/>
    <n v="25"/>
  </r>
  <r>
    <x v="15"/>
    <x v="47"/>
    <s v="Spokane"/>
    <n v="247.8"/>
  </r>
  <r>
    <x v="15"/>
    <x v="47"/>
    <s v="Spokane"/>
    <n v="111.85"/>
  </r>
  <r>
    <x v="15"/>
    <x v="47"/>
    <s v="Tacoma"/>
    <n v="104.5"/>
  </r>
  <r>
    <x v="15"/>
    <x v="47"/>
    <s v="Tacoma"/>
    <n v="17"/>
  </r>
  <r>
    <x v="15"/>
    <x v="47"/>
    <s v="Vancouver"/>
    <n v="20"/>
  </r>
  <r>
    <x v="15"/>
    <x v="47"/>
    <s v="Tacoma"/>
    <n v="199.4"/>
  </r>
  <r>
    <x v="15"/>
    <x v="47"/>
    <s v="Walla Walla"/>
    <n v="27.3"/>
  </r>
  <r>
    <x v="15"/>
    <x v="48"/>
    <s v="Appleton"/>
    <n v="20.45"/>
  </r>
  <r>
    <x v="15"/>
    <x v="48"/>
    <s v="Eau Claire"/>
    <n v="22"/>
  </r>
  <r>
    <x v="15"/>
    <x v="48"/>
    <s v="Fond du Lac"/>
    <n v="27"/>
  </r>
  <r>
    <x v="15"/>
    <x v="48"/>
    <s v="Green Bay"/>
    <n v="45"/>
  </r>
  <r>
    <x v="15"/>
    <x v="48"/>
    <s v="La Crosse"/>
    <n v="16.079999999999998"/>
  </r>
  <r>
    <x v="15"/>
    <x v="48"/>
    <s v="La Crosse"/>
    <n v="2.38"/>
  </r>
  <r>
    <x v="15"/>
    <x v="48"/>
    <s v="Madison"/>
    <n v="14"/>
  </r>
  <r>
    <x v="15"/>
    <x v="48"/>
    <s v="Milwaukee"/>
    <n v="223.98"/>
  </r>
  <r>
    <x v="15"/>
    <x v="48"/>
    <s v="Milwaukee"/>
    <n v="141.55000000000001"/>
  </r>
  <r>
    <x v="15"/>
    <x v="48"/>
    <s v="Oshkosh"/>
    <n v="40"/>
  </r>
  <r>
    <x v="15"/>
    <x v="48"/>
    <s v="Sheboygan"/>
    <n v="33"/>
  </r>
  <r>
    <x v="15"/>
    <x v="48"/>
    <s v="Wausau"/>
    <n v="9"/>
  </r>
  <r>
    <x v="16"/>
    <x v="0"/>
    <s v="Anniston"/>
    <n v="10.5"/>
  </r>
  <r>
    <x v="16"/>
    <x v="0"/>
    <s v="Birmingham"/>
    <n v="138.1"/>
  </r>
  <r>
    <x v="16"/>
    <x v="0"/>
    <s v="Gadsden"/>
    <n v="13"/>
  </r>
  <r>
    <x v="16"/>
    <x v="0"/>
    <s v="Huntsville"/>
    <n v="7"/>
  </r>
  <r>
    <x v="16"/>
    <x v="0"/>
    <s v="Mobile"/>
    <n v="62.69"/>
  </r>
  <r>
    <x v="16"/>
    <x v="0"/>
    <s v="Montgomery"/>
    <n v="38"/>
  </r>
  <r>
    <x v="16"/>
    <x v="0"/>
    <s v="Selma"/>
    <n v="8"/>
  </r>
  <r>
    <x v="16"/>
    <x v="0"/>
    <s v="Sheffield"/>
    <n v="11.68"/>
  </r>
  <r>
    <x v="16"/>
    <x v="0"/>
    <s v="Tuscaloosa"/>
    <n v="12"/>
  </r>
  <r>
    <x v="16"/>
    <x v="65"/>
    <s v="Calgary"/>
    <n v="60"/>
  </r>
  <r>
    <x v="16"/>
    <x v="65"/>
    <s v="Edmonton"/>
    <n v="68"/>
  </r>
  <r>
    <x v="16"/>
    <x v="65"/>
    <s v="Edmonton"/>
    <n v="9"/>
  </r>
  <r>
    <x v="16"/>
    <x v="1"/>
    <s v="Bisbee"/>
    <n v="10"/>
  </r>
  <r>
    <x v="16"/>
    <x v="1"/>
    <s v="Douglas"/>
    <n v="10"/>
  </r>
  <r>
    <x v="16"/>
    <x v="1"/>
    <s v="Phoenix"/>
    <n v="27"/>
  </r>
  <r>
    <x v="16"/>
    <x v="1"/>
    <s v="Tucson"/>
    <n v="5"/>
  </r>
  <r>
    <x v="16"/>
    <x v="2"/>
    <s v="Fort Smith"/>
    <n v="27"/>
  </r>
  <r>
    <x v="16"/>
    <x v="2"/>
    <s v="Little Rock"/>
    <n v="32.299999999999997"/>
  </r>
  <r>
    <x v="16"/>
    <x v="2"/>
    <s v="Texarkana"/>
    <n v="20"/>
  </r>
  <r>
    <x v="16"/>
    <x v="2"/>
    <s v="Argenta"/>
    <n v="5"/>
  </r>
  <r>
    <x v="16"/>
    <x v="2"/>
    <s v="Eureka Springs"/>
    <n v="4"/>
  </r>
  <r>
    <x v="16"/>
    <x v="2"/>
    <s v="Pine Bluff"/>
    <n v="9"/>
  </r>
  <r>
    <x v="16"/>
    <x v="2"/>
    <s v="Walnut Ridge"/>
    <n v="2.5"/>
  </r>
  <r>
    <x v="16"/>
    <x v="2"/>
    <s v="Hot Springs"/>
    <n v="13.8"/>
  </r>
  <r>
    <x v="16"/>
    <x v="73"/>
    <s v="Vancouver"/>
    <n v="285.75"/>
  </r>
  <r>
    <x v="16"/>
    <x v="4"/>
    <s v="Chico"/>
    <n v="3"/>
  </r>
  <r>
    <x v="16"/>
    <x v="4"/>
    <s v="Eureka"/>
    <n v="13"/>
  </r>
  <r>
    <x v="16"/>
    <x v="4"/>
    <s v="Exeter"/>
    <n v="23.69"/>
  </r>
  <r>
    <x v="16"/>
    <x v="4"/>
    <s v="Fresno"/>
    <n v="5.81"/>
  </r>
  <r>
    <x v="16"/>
    <x v="4"/>
    <s v="Fresno"/>
    <n v="2.96"/>
  </r>
  <r>
    <x v="16"/>
    <x v="4"/>
    <s v="Los Angeles"/>
    <n v="365"/>
  </r>
  <r>
    <x v="16"/>
    <x v="4"/>
    <s v="Los Angeles"/>
    <n v="881.65"/>
  </r>
  <r>
    <x v="16"/>
    <x v="4"/>
    <s v="Los Angeles"/>
    <n v="327.05"/>
  </r>
  <r>
    <x v="16"/>
    <x v="4"/>
    <s v="Los Angeles"/>
    <n v="84.86"/>
  </r>
  <r>
    <x v="16"/>
    <x v="4"/>
    <s v="Napa"/>
    <n v="41.6"/>
  </r>
  <r>
    <x v="16"/>
    <x v="4"/>
    <s v="Oakland"/>
    <n v="245.16"/>
  </r>
  <r>
    <x v="16"/>
    <x v="4"/>
    <s v="Ontario"/>
    <n v="14.7"/>
  </r>
  <r>
    <x v="16"/>
    <x v="4"/>
    <s v="Petaluma"/>
    <n v="37.36"/>
  </r>
  <r>
    <x v="16"/>
    <x v="4"/>
    <s v="Redlands"/>
    <n v="2.5"/>
  </r>
  <r>
    <x v="16"/>
    <x v="4"/>
    <s v="Riverside"/>
    <n v="14"/>
  </r>
  <r>
    <x v="16"/>
    <x v="4"/>
    <s v="Sacramento"/>
    <n v="41"/>
  </r>
  <r>
    <x v="16"/>
    <x v="4"/>
    <s v="San Bernardino"/>
    <n v="42"/>
  </r>
  <r>
    <x v="16"/>
    <x v="4"/>
    <s v="San Diego"/>
    <n v="62.06"/>
  </r>
  <r>
    <x v="16"/>
    <x v="4"/>
    <s v="San Diego"/>
    <n v="73.540000000000006"/>
  </r>
  <r>
    <x v="16"/>
    <x v="4"/>
    <s v="San Diego"/>
    <n v="8.31"/>
  </r>
  <r>
    <x v="16"/>
    <x v="4"/>
    <s v="San Diego"/>
    <n v="1.5"/>
  </r>
  <r>
    <x v="16"/>
    <x v="4"/>
    <s v="San Francisco"/>
    <n v="54"/>
  </r>
  <r>
    <x v="16"/>
    <x v="4"/>
    <s v="San Francisco"/>
    <n v="267.44"/>
  </r>
  <r>
    <x v="16"/>
    <x v="4"/>
    <s v="San Francisco"/>
    <n v="20"/>
  </r>
  <r>
    <x v="16"/>
    <x v="4"/>
    <s v="San Francisco"/>
    <n v="5"/>
  </r>
  <r>
    <x v="16"/>
    <x v="4"/>
    <s v="San Jose"/>
    <n v="15.5"/>
  </r>
  <r>
    <x v="16"/>
    <x v="4"/>
    <s v="San Jose"/>
    <n v="51.62"/>
  </r>
  <r>
    <x v="16"/>
    <x v="4"/>
    <s v="San Luis Obispo"/>
    <n v="13"/>
  </r>
  <r>
    <x v="16"/>
    <x v="4"/>
    <s v="Santa Cruz"/>
    <n v="15"/>
  </r>
  <r>
    <x v="16"/>
    <x v="4"/>
    <s v="Santa Cruz"/>
    <n v="14.34"/>
  </r>
  <r>
    <x v="16"/>
    <x v="4"/>
    <s v="Stockton"/>
    <n v="6.25"/>
  </r>
  <r>
    <x v="16"/>
    <x v="4"/>
    <s v="Stockton"/>
    <n v="70.8"/>
  </r>
  <r>
    <x v="16"/>
    <x v="6"/>
    <s v="Boulder"/>
    <n v="15.7"/>
  </r>
  <r>
    <x v="16"/>
    <x v="6"/>
    <s v="Colorado Springs"/>
    <n v="38"/>
  </r>
  <r>
    <x v="16"/>
    <x v="6"/>
    <s v="Cripple Creek"/>
    <n v="72.25"/>
  </r>
  <r>
    <x v="16"/>
    <x v="6"/>
    <s v="Denver"/>
    <n v="27.19"/>
  </r>
  <r>
    <x v="16"/>
    <x v="6"/>
    <s v="Denver"/>
    <n v="202.86"/>
  </r>
  <r>
    <x v="16"/>
    <x v="6"/>
    <s v="Denver"/>
    <n v="22"/>
  </r>
  <r>
    <x v="16"/>
    <x v="6"/>
    <s v="Denver"/>
    <n v="54"/>
  </r>
  <r>
    <x v="16"/>
    <x v="6"/>
    <s v="Grand Junction"/>
    <n v="19.2"/>
  </r>
  <r>
    <x v="16"/>
    <x v="6"/>
    <s v="Trinidad"/>
    <n v="21"/>
  </r>
  <r>
    <x v="16"/>
    <x v="7"/>
    <s v="Bridgeport"/>
    <n v="243.125"/>
  </r>
  <r>
    <x v="16"/>
    <x v="7"/>
    <s v="Bristol"/>
    <n v="13.74"/>
  </r>
  <r>
    <x v="16"/>
    <x v="7"/>
    <s v="Danbury"/>
    <n v="16.07"/>
  </r>
  <r>
    <x v="16"/>
    <x v="7"/>
    <s v="Groton"/>
    <n v="20.65"/>
  </r>
  <r>
    <x v="16"/>
    <x v="7"/>
    <s v="New Haven"/>
    <n v="489.31"/>
  </r>
  <r>
    <x v="16"/>
    <x v="7"/>
    <s v="New Haven"/>
    <n v="2091.9"/>
  </r>
  <r>
    <x v="16"/>
    <x v="7"/>
    <s v="New Haven"/>
    <n v="48.16"/>
  </r>
  <r>
    <x v="16"/>
    <x v="7"/>
    <s v="New London"/>
    <n v="11.14"/>
  </r>
  <r>
    <x v="16"/>
    <x v="7"/>
    <s v="Norwich"/>
    <n v="28.5"/>
  </r>
  <r>
    <x v="16"/>
    <x v="7"/>
    <s v="Warehouse Point"/>
    <n v="48.1"/>
  </r>
  <r>
    <x v="16"/>
    <x v="51"/>
    <s v="Havana"/>
    <n v="53.9"/>
  </r>
  <r>
    <x v="16"/>
    <x v="8"/>
    <s v="Washington"/>
    <n v="160.13999999999999"/>
  </r>
  <r>
    <x v="16"/>
    <x v="8"/>
    <s v="Washington"/>
    <n v="57.866"/>
  </r>
  <r>
    <x v="16"/>
    <x v="8"/>
    <s v="Washington"/>
    <n v="45.83"/>
  </r>
  <r>
    <x v="16"/>
    <x v="8"/>
    <s v="Washington"/>
    <n v="28.34"/>
  </r>
  <r>
    <x v="16"/>
    <x v="9"/>
    <s v="New Castle"/>
    <n v="16"/>
  </r>
  <r>
    <x v="16"/>
    <x v="9"/>
    <s v="New Castle"/>
    <n v="6"/>
  </r>
  <r>
    <x v="16"/>
    <x v="9"/>
    <s v="Wilmington"/>
    <n v="31.25"/>
  </r>
  <r>
    <x v="16"/>
    <x v="10"/>
    <s v="Jacksonville"/>
    <n v="45.01"/>
  </r>
  <r>
    <x v="16"/>
    <x v="10"/>
    <s v="Key West"/>
    <n v="5.4"/>
  </r>
  <r>
    <x v="16"/>
    <x v="10"/>
    <s v="Pensacola"/>
    <n v="20.8"/>
  </r>
  <r>
    <x v="16"/>
    <x v="10"/>
    <s v="Tampa"/>
    <n v="43"/>
  </r>
  <r>
    <x v="16"/>
    <x v="10"/>
    <s v="St. Augustine"/>
    <n v="10"/>
  </r>
  <r>
    <x v="16"/>
    <x v="10"/>
    <s v="Fernandina"/>
    <n v="3.5"/>
  </r>
  <r>
    <x v="16"/>
    <x v="11"/>
    <s v="Athens"/>
    <n v="10"/>
  </r>
  <r>
    <x v="16"/>
    <x v="11"/>
    <s v="Atlanta"/>
    <n v="186.935"/>
  </r>
  <r>
    <x v="16"/>
    <x v="11"/>
    <s v="Atlanta"/>
    <n v="15"/>
  </r>
  <r>
    <x v="16"/>
    <x v="11"/>
    <s v="Augusta"/>
    <n v="55.17"/>
  </r>
  <r>
    <x v="16"/>
    <x v="11"/>
    <s v="Columbus"/>
    <n v="25.4"/>
  </r>
  <r>
    <x v="16"/>
    <x v="11"/>
    <s v="Macon"/>
    <n v="33"/>
  </r>
  <r>
    <x v="16"/>
    <x v="11"/>
    <s v="Rome"/>
    <n v="11"/>
  </r>
  <r>
    <x v="16"/>
    <x v="11"/>
    <s v="Savannah"/>
    <n v="58.5"/>
  </r>
  <r>
    <x v="16"/>
    <x v="52"/>
    <s v="Honolulu"/>
    <n v="26.1"/>
  </r>
  <r>
    <x v="16"/>
    <x v="12"/>
    <s v="Boise City"/>
    <n v="81"/>
  </r>
  <r>
    <x v="16"/>
    <x v="13"/>
    <s v="Aurora"/>
    <n v="26.27"/>
  </r>
  <r>
    <x v="16"/>
    <x v="13"/>
    <s v="Bloomington"/>
    <n v="22"/>
  </r>
  <r>
    <x v="16"/>
    <x v="13"/>
    <s v="Cairo"/>
    <n v="22"/>
  </r>
  <r>
    <x v="16"/>
    <x v="13"/>
    <s v="Cairo"/>
    <n v="10"/>
  </r>
  <r>
    <x v="16"/>
    <x v="13"/>
    <s v="Champaign"/>
    <n v="560"/>
  </r>
  <r>
    <x v="16"/>
    <x v="13"/>
    <s v="Champaign"/>
    <n v="11"/>
  </r>
  <r>
    <x v="16"/>
    <x v="13"/>
    <s v="Champaign"/>
    <n v="64"/>
  </r>
  <r>
    <x v="16"/>
    <x v="13"/>
    <s v="Champaign"/>
    <n v="196.38"/>
  </r>
  <r>
    <x v="16"/>
    <x v="13"/>
    <s v="Chicago"/>
    <n v="466.77"/>
  </r>
  <r>
    <x v="16"/>
    <x v="13"/>
    <s v="Chicago"/>
    <n v="314.3"/>
  </r>
  <r>
    <x v="16"/>
    <x v="13"/>
    <s v="Chicago"/>
    <n v="112.19"/>
  </r>
  <r>
    <x v="16"/>
    <x v="13"/>
    <s v="Chicago"/>
    <n v="26.6"/>
  </r>
  <r>
    <x v="16"/>
    <x v="13"/>
    <s v="Chicago"/>
    <n v="31.3"/>
  </r>
  <r>
    <x v="16"/>
    <x v="13"/>
    <s v="Chicago"/>
    <n v="46.29"/>
  </r>
  <r>
    <x v="16"/>
    <x v="13"/>
    <s v="Chicago"/>
    <n v="160"/>
  </r>
  <r>
    <x v="16"/>
    <x v="13"/>
    <s v="Chicago"/>
    <n v="37"/>
  </r>
  <r>
    <x v="16"/>
    <x v="13"/>
    <s v="Chicago"/>
    <n v="36.5"/>
  </r>
  <r>
    <x v="16"/>
    <x v="13"/>
    <s v="Chicago"/>
    <n v="187.51"/>
  </r>
  <r>
    <x v="16"/>
    <x v="13"/>
    <s v="Chicago"/>
    <n v="57.51"/>
  </r>
  <r>
    <x v="16"/>
    <x v="13"/>
    <s v="Chicago"/>
    <n v="47.06"/>
  </r>
  <r>
    <x v="16"/>
    <x v="13"/>
    <s v="Chicago"/>
    <n v="60.43"/>
  </r>
  <r>
    <x v="16"/>
    <x v="13"/>
    <s v="Chicago"/>
    <n v="22.51"/>
  </r>
  <r>
    <x v="16"/>
    <x v="13"/>
    <s v="Chicago"/>
    <n v="180"/>
  </r>
  <r>
    <x v="16"/>
    <x v="13"/>
    <s v="Chicago"/>
    <n v="16.71"/>
  </r>
  <r>
    <x v="16"/>
    <x v="13"/>
    <s v="Chicago"/>
    <n v="6.2"/>
  </r>
  <r>
    <x v="16"/>
    <x v="13"/>
    <s v="Danville"/>
    <n v="14"/>
  </r>
  <r>
    <x v="16"/>
    <x v="13"/>
    <s v="Danville"/>
    <n v="2.82"/>
  </r>
  <r>
    <x v="16"/>
    <x v="13"/>
    <s v="Decatur"/>
    <n v="17"/>
  </r>
  <r>
    <x v="16"/>
    <x v="13"/>
    <s v="Decatur"/>
    <n v="98"/>
  </r>
  <r>
    <x v="16"/>
    <x v="13"/>
    <s v="East St. Louis"/>
    <n v="187.5"/>
  </r>
  <r>
    <x v="16"/>
    <x v="13"/>
    <s v="Galesburg"/>
    <n v="12.5"/>
  </r>
  <r>
    <x v="16"/>
    <x v="13"/>
    <s v="Galesburg"/>
    <n v="20.75"/>
  </r>
  <r>
    <x v="16"/>
    <x v="13"/>
    <s v="Galesburg"/>
    <n v="18"/>
  </r>
  <r>
    <x v="16"/>
    <x v="13"/>
    <s v="Jacksonville"/>
    <n v="7"/>
  </r>
  <r>
    <x v="16"/>
    <x v="13"/>
    <s v="Joliet"/>
    <n v="27.9"/>
  </r>
  <r>
    <x v="16"/>
    <x v="13"/>
    <s v="Joliet"/>
    <n v="47"/>
  </r>
  <r>
    <x v="16"/>
    <x v="13"/>
    <s v="Kewanee"/>
    <n v="14"/>
  </r>
  <r>
    <x v="16"/>
    <x v="13"/>
    <s v="La Salle"/>
    <n v="86"/>
  </r>
  <r>
    <x v="16"/>
    <x v="13"/>
    <s v="Lincoln"/>
    <n v="33"/>
  </r>
  <r>
    <x v="16"/>
    <x v="13"/>
    <s v="Marion"/>
    <n v="15"/>
  </r>
  <r>
    <x v="16"/>
    <x v="13"/>
    <s v="Monmouth"/>
    <n v="28.13"/>
  </r>
  <r>
    <x v="16"/>
    <x v="13"/>
    <s v="Mattoon"/>
    <n v="50.18"/>
  </r>
  <r>
    <x v="16"/>
    <x v="13"/>
    <s v="Ottawa"/>
    <n v="10"/>
  </r>
  <r>
    <x v="16"/>
    <x v="13"/>
    <s v="Peoria"/>
    <n v="72"/>
  </r>
  <r>
    <x v="16"/>
    <x v="13"/>
    <s v="Peoria"/>
    <n v="18.97"/>
  </r>
  <r>
    <x v="16"/>
    <x v="13"/>
    <s v="Pontiac"/>
    <n v="20"/>
  </r>
  <r>
    <x v="16"/>
    <x v="13"/>
    <s v="Quincy"/>
    <n v="18"/>
  </r>
  <r>
    <x v="16"/>
    <x v="13"/>
    <s v="Rockford"/>
    <n v="100"/>
  </r>
  <r>
    <x v="16"/>
    <x v="13"/>
    <s v="Springfield"/>
    <n v="40"/>
  </r>
  <r>
    <x v="16"/>
    <x v="13"/>
    <s v="Springfield"/>
    <n v="192.98"/>
  </r>
  <r>
    <x v="16"/>
    <x v="13"/>
    <s v="Sterling"/>
    <n v="18"/>
  </r>
  <r>
    <x v="16"/>
    <x v="14"/>
    <s v="Anderson"/>
    <n v="410"/>
  </r>
  <r>
    <x v="16"/>
    <x v="14"/>
    <s v="Anderson"/>
    <n v="42"/>
  </r>
  <r>
    <x v="16"/>
    <x v="14"/>
    <s v="Bluffton"/>
    <n v="31.74"/>
  </r>
  <r>
    <x v="16"/>
    <x v="14"/>
    <s v="Bluffton"/>
    <n v="18.5"/>
  </r>
  <r>
    <x v="16"/>
    <x v="14"/>
    <s v="Decatur"/>
    <n v="23.7"/>
  </r>
  <r>
    <x v="16"/>
    <x v="14"/>
    <s v="Evansville"/>
    <n v="52.1"/>
  </r>
  <r>
    <x v="16"/>
    <x v="14"/>
    <s v="Evansville"/>
    <n v="20"/>
  </r>
  <r>
    <x v="16"/>
    <x v="14"/>
    <s v="Evansville"/>
    <n v="30.5"/>
  </r>
  <r>
    <x v="16"/>
    <x v="14"/>
    <s v="Evansville"/>
    <n v="50"/>
  </r>
  <r>
    <x v="16"/>
    <x v="14"/>
    <s v="Evansville"/>
    <n v="24.67"/>
  </r>
  <r>
    <x v="16"/>
    <x v="14"/>
    <s v="Fort Wayne"/>
    <n v="220"/>
  </r>
  <r>
    <x v="16"/>
    <x v="14"/>
    <s v="Fort Wayne"/>
    <n v="23"/>
  </r>
  <r>
    <x v="16"/>
    <x v="14"/>
    <s v="Fort Wayne"/>
    <n v="38"/>
  </r>
  <r>
    <x v="16"/>
    <x v="14"/>
    <s v="Fort Wayne"/>
    <n v="59.89"/>
  </r>
  <r>
    <x v="16"/>
    <x v="14"/>
    <s v="Gary"/>
    <n v="22"/>
  </r>
  <r>
    <x v="16"/>
    <x v="14"/>
    <s v="Indianapolis"/>
    <n v="556.97"/>
  </r>
  <r>
    <x v="16"/>
    <x v="14"/>
    <s v="Indianapolis"/>
    <n v="140"/>
  </r>
  <r>
    <x v="16"/>
    <x v="14"/>
    <s v="Indianapolis"/>
    <n v="7.5"/>
  </r>
  <r>
    <x v="16"/>
    <x v="14"/>
    <s v="Indianapolis"/>
    <n v="30"/>
  </r>
  <r>
    <x v="16"/>
    <x v="14"/>
    <s v="Indianapolis"/>
    <n v="93"/>
  </r>
  <r>
    <x v="16"/>
    <x v="14"/>
    <s v="Indianapolis"/>
    <n v="58.7"/>
  </r>
  <r>
    <x v="16"/>
    <x v="14"/>
    <s v="Indianapolis"/>
    <n v="45.1"/>
  </r>
  <r>
    <x v="16"/>
    <x v="14"/>
    <s v="Kendallville"/>
    <n v="107"/>
  </r>
  <r>
    <x v="16"/>
    <x v="14"/>
    <s v="Kendallville"/>
    <n v="42"/>
  </r>
  <r>
    <x v="16"/>
    <x v="14"/>
    <s v="Kokomo"/>
    <n v="62"/>
  </r>
  <r>
    <x v="16"/>
    <x v="14"/>
    <s v="New Castle"/>
    <n v="45"/>
  </r>
  <r>
    <x v="16"/>
    <x v="14"/>
    <s v="Portland"/>
    <n v="32"/>
  </r>
  <r>
    <x v="16"/>
    <x v="14"/>
    <s v="South Bend"/>
    <n v="120"/>
  </r>
  <r>
    <x v="16"/>
    <x v="14"/>
    <s v="South Bend"/>
    <n v="35"/>
  </r>
  <r>
    <x v="16"/>
    <x v="14"/>
    <s v="South Bend"/>
    <n v="77.7"/>
  </r>
  <r>
    <x v="16"/>
    <x v="14"/>
    <s v="Terre Haute"/>
    <n v="101"/>
  </r>
  <r>
    <x v="16"/>
    <x v="14"/>
    <s v="Warsaw"/>
    <n v="71"/>
  </r>
  <r>
    <x v="16"/>
    <x v="14"/>
    <s v="New Albany"/>
    <n v="25"/>
  </r>
  <r>
    <x v="16"/>
    <x v="14"/>
    <s v="New Albany"/>
    <n v="23"/>
  </r>
  <r>
    <x v="16"/>
    <x v="15"/>
    <s v="Albia"/>
    <n v="10"/>
  </r>
  <r>
    <x v="16"/>
    <x v="15"/>
    <s v="Burlington"/>
    <n v="18.5"/>
  </r>
  <r>
    <x v="16"/>
    <x v="15"/>
    <s v="Cedar Rapids"/>
    <n v="17.45"/>
  </r>
  <r>
    <x v="16"/>
    <x v="15"/>
    <s v="Cedar Rapids"/>
    <n v="30"/>
  </r>
  <r>
    <x v="16"/>
    <x v="15"/>
    <s v="Clinton"/>
    <n v="40"/>
  </r>
  <r>
    <x v="16"/>
    <x v="15"/>
    <s v="Clinton"/>
    <n v="14"/>
  </r>
  <r>
    <x v="16"/>
    <x v="15"/>
    <s v="Colfax"/>
    <n v="1"/>
  </r>
  <r>
    <x v="16"/>
    <x v="15"/>
    <s v="Council Bluffs"/>
    <n v="30"/>
  </r>
  <r>
    <x v="16"/>
    <x v="15"/>
    <s v="Davenport"/>
    <n v="87"/>
  </r>
  <r>
    <x v="16"/>
    <x v="15"/>
    <s v="Des Moines"/>
    <n v="88"/>
  </r>
  <r>
    <x v="16"/>
    <x v="15"/>
    <s v="Des Moines"/>
    <n v="73.691000000000003"/>
  </r>
  <r>
    <x v="16"/>
    <x v="15"/>
    <s v="Des Moines"/>
    <n v="19"/>
  </r>
  <r>
    <x v="16"/>
    <x v="15"/>
    <s v="Fort Dodge"/>
    <n v="175"/>
  </r>
  <r>
    <x v="16"/>
    <x v="15"/>
    <s v="Fort Madison"/>
    <n v="4"/>
  </r>
  <r>
    <x v="16"/>
    <x v="15"/>
    <s v="Iowa City"/>
    <n v="6.6"/>
  </r>
  <r>
    <x v="16"/>
    <x v="15"/>
    <s v="Keokuk"/>
    <n v="10.68"/>
  </r>
  <r>
    <x v="16"/>
    <x v="15"/>
    <s v="Mason City"/>
    <n v="20.16"/>
  </r>
  <r>
    <x v="16"/>
    <x v="15"/>
    <s v="Muscatine"/>
    <n v="12"/>
  </r>
  <r>
    <x v="16"/>
    <x v="15"/>
    <s v="Ottumwa"/>
    <n v="12.3"/>
  </r>
  <r>
    <x v="16"/>
    <x v="15"/>
    <s v="Sioux City"/>
    <n v="49"/>
  </r>
  <r>
    <x v="16"/>
    <x v="15"/>
    <s v="Waterloo"/>
    <n v="89.6"/>
  </r>
  <r>
    <x v="16"/>
    <x v="68"/>
    <s v="Kingston"/>
    <n v="24"/>
  </r>
  <r>
    <x v="16"/>
    <x v="16"/>
    <s v="Arkansas City"/>
    <n v="25"/>
  </r>
  <r>
    <x v="16"/>
    <x v="16"/>
    <s v="Atchison"/>
    <n v="14"/>
  </r>
  <r>
    <x v="16"/>
    <x v="16"/>
    <s v="Kansas City"/>
    <n v="43.75"/>
  </r>
  <r>
    <x v="16"/>
    <x v="16"/>
    <s v="Independence"/>
    <n v="39"/>
  </r>
  <r>
    <x v="16"/>
    <x v="16"/>
    <s v="Topeka"/>
    <n v="37.200000000000003"/>
  </r>
  <r>
    <x v="16"/>
    <x v="16"/>
    <s v="Wichita"/>
    <n v="29"/>
  </r>
  <r>
    <x v="16"/>
    <x v="16"/>
    <s v="Fort Scott"/>
    <n v="7"/>
  </r>
  <r>
    <x v="16"/>
    <x v="16"/>
    <s v="Hutchinson"/>
    <n v="10"/>
  </r>
  <r>
    <x v="16"/>
    <x v="16"/>
    <s v="Iola"/>
    <n v="10.5"/>
  </r>
  <r>
    <x v="16"/>
    <x v="16"/>
    <s v="Junction City"/>
    <n v="5.5"/>
  </r>
  <r>
    <x v="16"/>
    <x v="16"/>
    <s v="Salina"/>
    <n v="6"/>
  </r>
  <r>
    <x v="16"/>
    <x v="16"/>
    <s v="Lawrence"/>
    <n v="10"/>
  </r>
  <r>
    <x v="16"/>
    <x v="16"/>
    <s v="Manhattan"/>
    <n v="8"/>
  </r>
  <r>
    <x v="16"/>
    <x v="16"/>
    <s v="Wichita"/>
    <n v="28.13"/>
  </r>
  <r>
    <x v="16"/>
    <x v="17"/>
    <s v="Bowling Green"/>
    <n v="7.5"/>
  </r>
  <r>
    <x v="16"/>
    <x v="17"/>
    <s v="Henderson"/>
    <n v="6"/>
  </r>
  <r>
    <x v="16"/>
    <x v="17"/>
    <s v="Lexington"/>
    <n v="93"/>
  </r>
  <r>
    <x v="16"/>
    <x v="17"/>
    <s v="Louisville"/>
    <n v="167"/>
  </r>
  <r>
    <x v="16"/>
    <x v="17"/>
    <s v="Louisville"/>
    <n v="101.34"/>
  </r>
  <r>
    <x v="16"/>
    <x v="17"/>
    <s v="Louisville"/>
    <n v="40.92"/>
  </r>
  <r>
    <x v="16"/>
    <x v="17"/>
    <s v="Maysville"/>
    <n v="4"/>
  </r>
  <r>
    <x v="16"/>
    <x v="17"/>
    <s v="Owensboro"/>
    <n v="17"/>
  </r>
  <r>
    <x v="16"/>
    <x v="17"/>
    <s v="Paducah"/>
    <n v="19.100000000000001"/>
  </r>
  <r>
    <x v="16"/>
    <x v="18"/>
    <s v="Alexandria"/>
    <n v="8.5"/>
  </r>
  <r>
    <x v="16"/>
    <x v="18"/>
    <s v="Baton Rouge"/>
    <n v="3.9"/>
  </r>
  <r>
    <x v="16"/>
    <x v="18"/>
    <s v="Lake Charles"/>
    <n v="10"/>
  </r>
  <r>
    <x v="16"/>
    <x v="18"/>
    <s v="Monroe"/>
    <n v="10"/>
  </r>
  <r>
    <x v="16"/>
    <x v="18"/>
    <s v="New Orleans"/>
    <n v="206.86"/>
  </r>
  <r>
    <x v="16"/>
    <x v="18"/>
    <s v="Shreveport"/>
    <n v="19"/>
  </r>
  <r>
    <x v="16"/>
    <x v="18"/>
    <s v="Shreveport"/>
    <n v="1.6"/>
  </r>
  <r>
    <x v="16"/>
    <x v="50"/>
    <s v="Winnipeg"/>
    <n v="86.878"/>
  </r>
  <r>
    <x v="16"/>
    <x v="50"/>
    <s v="Winnipeg"/>
    <n v="22.132999999999999"/>
  </r>
  <r>
    <x v="16"/>
    <x v="50"/>
    <s v="Winnipeg"/>
    <n v="19.614000000000001"/>
  </r>
  <r>
    <x v="16"/>
    <x v="19"/>
    <s v="Amesbury"/>
    <n v="8.75"/>
  </r>
  <r>
    <x v="16"/>
    <x v="19"/>
    <s v="Athol"/>
    <n v="7.05"/>
  </r>
  <r>
    <x v="16"/>
    <x v="19"/>
    <s v="Boston"/>
    <n v="507.09100000000001"/>
  </r>
  <r>
    <x v="16"/>
    <x v="19"/>
    <s v="Boston"/>
    <n v="909.29"/>
  </r>
  <r>
    <x v="16"/>
    <x v="19"/>
    <s v="Boston"/>
    <n v="862.98"/>
  </r>
  <r>
    <x v="16"/>
    <x v="19"/>
    <s v="Boston"/>
    <n v="32.35"/>
  </r>
  <r>
    <x v="16"/>
    <x v="19"/>
    <s v="Boston"/>
    <n v="82.58"/>
  </r>
  <r>
    <x v="16"/>
    <x v="19"/>
    <s v="Boston"/>
    <n v="24.4"/>
  </r>
  <r>
    <x v="16"/>
    <x v="19"/>
    <s v="Brookfield"/>
    <n v="20.100000000000001"/>
  </r>
  <r>
    <x v="16"/>
    <x v="19"/>
    <s v="Canton"/>
    <n v="19.5"/>
  </r>
  <r>
    <x v="16"/>
    <x v="19"/>
    <s v="Conway"/>
    <n v="6.5"/>
  </r>
  <r>
    <x v="16"/>
    <x v="19"/>
    <s v="Fitchburg"/>
    <n v="16.28"/>
  </r>
  <r>
    <x v="16"/>
    <x v="19"/>
    <s v="Fitchburg"/>
    <n v="40.700000000000003"/>
  </r>
  <r>
    <x v="16"/>
    <x v="19"/>
    <s v="Gardner"/>
    <n v="47"/>
  </r>
  <r>
    <x v="16"/>
    <x v="19"/>
    <s v="Haverhill"/>
    <n v="150"/>
  </r>
  <r>
    <x v="16"/>
    <x v="19"/>
    <s v="Haverhill"/>
    <n v="27.4"/>
  </r>
  <r>
    <x v="16"/>
    <x v="19"/>
    <s v="Haverhill"/>
    <n v="8.4700000000000006"/>
  </r>
  <r>
    <x v="16"/>
    <x v="19"/>
    <s v="Haverhill"/>
    <n v="2.8"/>
  </r>
  <r>
    <x v="16"/>
    <x v="19"/>
    <s v="Lawrence"/>
    <n v="12.96"/>
  </r>
  <r>
    <x v="16"/>
    <x v="19"/>
    <s v="Lowell"/>
    <n v="3.32"/>
  </r>
  <r>
    <x v="16"/>
    <x v="19"/>
    <s v="Lowell"/>
    <n v="68.73"/>
  </r>
  <r>
    <x v="16"/>
    <x v="19"/>
    <s v="Lowell"/>
    <n v="18"/>
  </r>
  <r>
    <x v="16"/>
    <x v="19"/>
    <s v="Maynard"/>
    <n v="18"/>
  </r>
  <r>
    <x v="16"/>
    <x v="19"/>
    <s v="Milford"/>
    <n v="28.55"/>
  </r>
  <r>
    <x v="16"/>
    <x v="19"/>
    <s v="Milford"/>
    <n v="50"/>
  </r>
  <r>
    <x v="16"/>
    <x v="19"/>
    <s v="New Bedford"/>
    <n v="44.12"/>
  </r>
  <r>
    <x v="16"/>
    <x v="19"/>
    <s v="New Bedford"/>
    <n v="51.6"/>
  </r>
  <r>
    <x v="16"/>
    <x v="19"/>
    <s v="Newburyport"/>
    <n v="17.850000000000001"/>
  </r>
  <r>
    <x v="16"/>
    <x v="19"/>
    <s v="Newton"/>
    <n v="97.966999999999999"/>
  </r>
  <r>
    <x v="16"/>
    <x v="19"/>
    <s v="Newton"/>
    <n v="26.64"/>
  </r>
  <r>
    <x v="16"/>
    <x v="19"/>
    <s v="Northampton"/>
    <n v="24.1"/>
  </r>
  <r>
    <x v="16"/>
    <x v="19"/>
    <s v="Norton"/>
    <n v="30.07"/>
  </r>
  <r>
    <x v="16"/>
    <x v="19"/>
    <s v="Norwood"/>
    <n v="21.72"/>
  </r>
  <r>
    <x v="16"/>
    <x v="19"/>
    <s v="Pittsfield"/>
    <n v="132.52000000000001"/>
  </r>
  <r>
    <x v="16"/>
    <x v="19"/>
    <s v="Springfield"/>
    <n v="166.51499999999999"/>
  </r>
  <r>
    <x v="16"/>
    <x v="19"/>
    <s v="Swansea Centre"/>
    <n v="10.786"/>
  </r>
  <r>
    <x v="16"/>
    <x v="19"/>
    <s v="Taunton"/>
    <n v="17.62"/>
  </r>
  <r>
    <x v="16"/>
    <x v="19"/>
    <s v="Templeton"/>
    <n v="17.87"/>
  </r>
  <r>
    <x v="16"/>
    <x v="19"/>
    <s v="Webster"/>
    <n v="5.3380000000000001"/>
  </r>
  <r>
    <x v="16"/>
    <x v="19"/>
    <s v="Worcester"/>
    <n v="237.458"/>
  </r>
  <r>
    <x v="16"/>
    <x v="19"/>
    <s v="Worcester"/>
    <n v="15.4"/>
  </r>
  <r>
    <x v="16"/>
    <x v="20"/>
    <s v="Baltimore"/>
    <n v="403.642"/>
  </r>
  <r>
    <x v="16"/>
    <x v="20"/>
    <s v="Baltimore"/>
    <n v="2.964"/>
  </r>
  <r>
    <x v="16"/>
    <x v="20"/>
    <s v="Baltimore"/>
    <n v="37"/>
  </r>
  <r>
    <x v="16"/>
    <x v="20"/>
    <s v="Baltimore"/>
    <n v="1.5"/>
  </r>
  <r>
    <x v="16"/>
    <x v="20"/>
    <s v="Baltimore"/>
    <n v="25.3"/>
  </r>
  <r>
    <x v="16"/>
    <x v="20"/>
    <s v="Baltimore"/>
    <n v="10"/>
  </r>
  <r>
    <x v="16"/>
    <x v="20"/>
    <s v="Baltimore"/>
    <n v="111.16800000000001"/>
  </r>
  <r>
    <x v="16"/>
    <x v="20"/>
    <s v="Cumberland"/>
    <n v="25"/>
  </r>
  <r>
    <x v="16"/>
    <x v="20"/>
    <s v="Frederick"/>
    <n v="38"/>
  </r>
  <r>
    <x v="16"/>
    <x v="20"/>
    <s v="Frederick"/>
    <n v="5.5"/>
  </r>
  <r>
    <x v="16"/>
    <x v="20"/>
    <s v="Hagerstown"/>
    <n v="41"/>
  </r>
  <r>
    <x v="16"/>
    <x v="21"/>
    <s v="Bangor"/>
    <n v="63.4"/>
  </r>
  <r>
    <x v="16"/>
    <x v="21"/>
    <s v="Brunswick"/>
    <n v="16.399999999999999"/>
  </r>
  <r>
    <x v="16"/>
    <x v="21"/>
    <s v="Lewiston"/>
    <n v="144.935"/>
  </r>
  <r>
    <x v="16"/>
    <x v="21"/>
    <s v="Portland"/>
    <n v="243"/>
  </r>
  <r>
    <x v="16"/>
    <x v="21"/>
    <s v="Portland"/>
    <n v="106.37"/>
  </r>
  <r>
    <x v="16"/>
    <x v="21"/>
    <s v="Presque Isle"/>
    <n v="33"/>
  </r>
  <r>
    <x v="16"/>
    <x v="21"/>
    <s v="Rockland"/>
    <n v="23.9"/>
  </r>
  <r>
    <x v="16"/>
    <x v="21"/>
    <s v="Sanford"/>
    <n v="95.16"/>
  </r>
  <r>
    <x v="16"/>
    <x v="75"/>
    <s v="Mexico City"/>
    <n v="195.06"/>
  </r>
  <r>
    <x v="16"/>
    <x v="22"/>
    <s v="Adrian"/>
    <n v="4"/>
  </r>
  <r>
    <x v="16"/>
    <x v="22"/>
    <s v="Benton Harbor"/>
    <n v="52"/>
  </r>
  <r>
    <x v="16"/>
    <x v="22"/>
    <s v="Detroit"/>
    <n v="793.27800000000002"/>
  </r>
  <r>
    <x v="16"/>
    <x v="22"/>
    <s v="Detroit"/>
    <n v="1.44"/>
  </r>
  <r>
    <x v="16"/>
    <x v="22"/>
    <s v="Escanaba"/>
    <n v="16.100000000000001"/>
  </r>
  <r>
    <x v="16"/>
    <x v="22"/>
    <s v="Flint"/>
    <n v="36"/>
  </r>
  <r>
    <x v="16"/>
    <x v="22"/>
    <s v="Grand Rapids"/>
    <n v="63.2"/>
  </r>
  <r>
    <x v="16"/>
    <x v="22"/>
    <s v="Grand Rapids"/>
    <n v="48"/>
  </r>
  <r>
    <x v="16"/>
    <x v="22"/>
    <s v="Grand Rapids"/>
    <n v="81"/>
  </r>
  <r>
    <x v="16"/>
    <x v="22"/>
    <s v="Houghton"/>
    <n v="32.200000000000003"/>
  </r>
  <r>
    <x v="16"/>
    <x v="22"/>
    <s v="Jackson"/>
    <n v="225"/>
  </r>
  <r>
    <x v="16"/>
    <x v="22"/>
    <s v="Menominee"/>
    <n v="76.695999999999998"/>
  </r>
  <r>
    <x v="16"/>
    <x v="22"/>
    <s v="Muskegon"/>
    <n v="15"/>
  </r>
  <r>
    <x v="16"/>
    <x v="22"/>
    <s v="Port Huron"/>
    <n v="19.399999999999999"/>
  </r>
  <r>
    <x v="16"/>
    <x v="22"/>
    <s v="Monroe"/>
    <n v="2.25"/>
  </r>
  <r>
    <x v="16"/>
    <x v="22"/>
    <s v="Saginaw"/>
    <n v="65"/>
  </r>
  <r>
    <x v="16"/>
    <x v="22"/>
    <s v="Detroit"/>
    <n v="19.2"/>
  </r>
  <r>
    <x v="16"/>
    <x v="23"/>
    <s v="Duluth"/>
    <n v="43.21"/>
  </r>
  <r>
    <x v="16"/>
    <x v="23"/>
    <s v="Minneapolis"/>
    <n v="401.92"/>
  </r>
  <r>
    <x v="16"/>
    <x v="23"/>
    <s v="Minneapolis"/>
    <n v="97.59"/>
  </r>
  <r>
    <x v="16"/>
    <x v="23"/>
    <s v="Minneapolis"/>
    <n v="40"/>
  </r>
  <r>
    <x v="16"/>
    <x v="23"/>
    <s v="St. Paul"/>
    <n v="10"/>
  </r>
  <r>
    <x v="16"/>
    <x v="24"/>
    <s v="Gulfport"/>
    <n v="30"/>
  </r>
  <r>
    <x v="16"/>
    <x v="24"/>
    <s v="Hattiesburg"/>
    <n v="7"/>
  </r>
  <r>
    <x v="16"/>
    <x v="24"/>
    <s v="Jackson"/>
    <n v="12.5"/>
  </r>
  <r>
    <x v="16"/>
    <x v="24"/>
    <s v="Meridian"/>
    <n v="11.5"/>
  </r>
  <r>
    <x v="16"/>
    <x v="24"/>
    <s v="Natchez"/>
    <n v="7"/>
  </r>
  <r>
    <x v="16"/>
    <x v="24"/>
    <s v="Pascagoula"/>
    <n v="9.6999999999999993"/>
  </r>
  <r>
    <x v="16"/>
    <x v="24"/>
    <s v="Vicksburg"/>
    <n v="11"/>
  </r>
  <r>
    <x v="16"/>
    <x v="25"/>
    <s v="Joplin"/>
    <n v="99.5"/>
  </r>
  <r>
    <x v="16"/>
    <x v="25"/>
    <s v="Kansas City"/>
    <n v="263.3"/>
  </r>
  <r>
    <x v="16"/>
    <x v="25"/>
    <s v="Kansas City"/>
    <n v="80.769000000000005"/>
  </r>
  <r>
    <x v="16"/>
    <x v="25"/>
    <s v="Kansas City"/>
    <n v="12"/>
  </r>
  <r>
    <x v="16"/>
    <x v="25"/>
    <s v="St. Joseph"/>
    <n v="22"/>
  </r>
  <r>
    <x v="16"/>
    <x v="25"/>
    <s v="St. Joseph"/>
    <n v="47.06"/>
  </r>
  <r>
    <x v="16"/>
    <x v="25"/>
    <s v="St. Louis"/>
    <n v="461.13"/>
  </r>
  <r>
    <x v="16"/>
    <x v="25"/>
    <s v="St. Louis"/>
    <n v="18.899999999999999"/>
  </r>
  <r>
    <x v="16"/>
    <x v="25"/>
    <s v="St. Louis"/>
    <n v="10"/>
  </r>
  <r>
    <x v="16"/>
    <x v="25"/>
    <s v="Sedalia"/>
    <n v="9"/>
  </r>
  <r>
    <x v="16"/>
    <x v="25"/>
    <s v="Springfield"/>
    <n v="23"/>
  </r>
  <r>
    <x v="16"/>
    <x v="25"/>
    <s v="Webb City"/>
    <n v="75"/>
  </r>
  <r>
    <x v="16"/>
    <x v="25"/>
    <s v="Webb City"/>
    <n v="52.68"/>
  </r>
  <r>
    <x v="16"/>
    <x v="26"/>
    <s v="Butte"/>
    <n v="34.5"/>
  </r>
  <r>
    <x v="16"/>
    <x v="26"/>
    <s v="Helena"/>
    <n v="23.5"/>
  </r>
  <r>
    <x v="16"/>
    <x v="49"/>
    <s v="Brunswick"/>
    <n v="19.5"/>
  </r>
  <r>
    <x v="16"/>
    <x v="49"/>
    <s v="St. John"/>
    <n v="13.15"/>
  </r>
  <r>
    <x v="16"/>
    <x v="27"/>
    <s v="Asheville"/>
    <n v="14.16"/>
  </r>
  <r>
    <x v="16"/>
    <x v="27"/>
    <s v="Charlotte"/>
    <n v="26"/>
  </r>
  <r>
    <x v="16"/>
    <x v="27"/>
    <s v="Charlotte"/>
    <n v="37"/>
  </r>
  <r>
    <x v="16"/>
    <x v="27"/>
    <s v="Greensboro"/>
    <n v="28.5"/>
  </r>
  <r>
    <x v="16"/>
    <x v="27"/>
    <s v="Raleigh"/>
    <n v="12.5"/>
  </r>
  <r>
    <x v="16"/>
    <x v="27"/>
    <s v="Salisbury"/>
    <n v="10"/>
  </r>
  <r>
    <x v="16"/>
    <x v="27"/>
    <s v="Wilmington"/>
    <n v="27.79"/>
  </r>
  <r>
    <x v="16"/>
    <x v="27"/>
    <s v="Winston-Salem"/>
    <n v="12"/>
  </r>
  <r>
    <x v="16"/>
    <x v="56"/>
    <s v="Fargo"/>
    <n v="14"/>
  </r>
  <r>
    <x v="16"/>
    <x v="28"/>
    <s v="Concord"/>
    <n v="28.7"/>
  </r>
  <r>
    <x v="16"/>
    <x v="28"/>
    <s v="Exeter"/>
    <n v="19.239999999999998"/>
  </r>
  <r>
    <x v="16"/>
    <x v="28"/>
    <s v="Dover"/>
    <n v="21"/>
  </r>
  <r>
    <x v="16"/>
    <x v="28"/>
    <s v="Dover"/>
    <n v="21.6"/>
  </r>
  <r>
    <x v="16"/>
    <x v="28"/>
    <s v="Hudson"/>
    <n v="30.6"/>
  </r>
  <r>
    <x v="16"/>
    <x v="28"/>
    <s v="Manchester"/>
    <n v="64.099999999999994"/>
  </r>
  <r>
    <x v="16"/>
    <x v="28"/>
    <s v="Manchester"/>
    <n v="42.104999999999997"/>
  </r>
  <r>
    <x v="16"/>
    <x v="28"/>
    <s v="Manchester"/>
    <n v="14.335000000000001"/>
  </r>
  <r>
    <x v="16"/>
    <x v="28"/>
    <s v="Manchester"/>
    <n v="8.4"/>
  </r>
  <r>
    <x v="16"/>
    <x v="28"/>
    <s v="Nashua"/>
    <n v="16.13"/>
  </r>
  <r>
    <x v="16"/>
    <x v="28"/>
    <s v="Plaistow"/>
    <n v="8.4700000000000006"/>
  </r>
  <r>
    <x v="16"/>
    <x v="28"/>
    <s v="Seabrook"/>
    <n v="6.8"/>
  </r>
  <r>
    <x v="16"/>
    <x v="29"/>
    <s v="Asbury Park"/>
    <n v="34.39"/>
  </r>
  <r>
    <x v="16"/>
    <x v="29"/>
    <s v="Asbury Park"/>
    <n v="5.73"/>
  </r>
  <r>
    <x v="16"/>
    <x v="29"/>
    <s v="Asbury Park"/>
    <n v="3.2"/>
  </r>
  <r>
    <x v="16"/>
    <x v="29"/>
    <s v="Atlantic City"/>
    <n v="48.17"/>
  </r>
  <r>
    <x v="16"/>
    <x v="29"/>
    <s v="Atlantic City"/>
    <n v="2.83"/>
  </r>
  <r>
    <x v="16"/>
    <x v="29"/>
    <s v="Atlantic City"/>
    <n v="18"/>
  </r>
  <r>
    <x v="16"/>
    <x v="29"/>
    <s v="Atlantic City"/>
    <n v="64.599999999999994"/>
  </r>
  <r>
    <x v="16"/>
    <x v="29"/>
    <s v="Bridgeton"/>
    <n v="39.54"/>
  </r>
  <r>
    <x v="16"/>
    <x v="29"/>
    <s v="Keyport"/>
    <n v="36.090000000000003"/>
  </r>
  <r>
    <x v="16"/>
    <x v="29"/>
    <s v="Long Branch"/>
    <n v="4.96"/>
  </r>
  <r>
    <x v="16"/>
    <x v="29"/>
    <s v="Millville"/>
    <n v="12.54"/>
  </r>
  <r>
    <x v="16"/>
    <x v="29"/>
    <s v="Morristown"/>
    <n v="32.722000000000001"/>
  </r>
  <r>
    <x v="16"/>
    <x v="29"/>
    <s v="Mount Holly"/>
    <n v="14.8"/>
  </r>
  <r>
    <x v="16"/>
    <x v="29"/>
    <s v="Newark"/>
    <n v="807.82600000000002"/>
  </r>
  <r>
    <x v="16"/>
    <x v="29"/>
    <s v="Paterson"/>
    <n v="18"/>
  </r>
  <r>
    <x v="16"/>
    <x v="29"/>
    <s v="Red Bank"/>
    <n v="17.7"/>
  </r>
  <r>
    <x v="16"/>
    <x v="29"/>
    <s v="Sea Girt"/>
    <n v="9"/>
  </r>
  <r>
    <x v="16"/>
    <x v="29"/>
    <s v="Trenton"/>
    <n v="11.42"/>
  </r>
  <r>
    <x v="16"/>
    <x v="29"/>
    <s v="Trenton"/>
    <n v="15"/>
  </r>
  <r>
    <x v="16"/>
    <x v="29"/>
    <s v="Trenton"/>
    <n v="35.5"/>
  </r>
  <r>
    <x v="16"/>
    <x v="30"/>
    <s v="Sydney"/>
    <n v="19"/>
  </r>
  <r>
    <x v="16"/>
    <x v="31"/>
    <s v="Albany"/>
    <n v="81.95"/>
  </r>
  <r>
    <x v="16"/>
    <x v="31"/>
    <s v="Albany"/>
    <n v="2.58"/>
  </r>
  <r>
    <x v="16"/>
    <x v="31"/>
    <s v="Auburn"/>
    <n v="56.62"/>
  </r>
  <r>
    <x v="16"/>
    <x v="31"/>
    <s v="Auburn"/>
    <n v="7.5"/>
  </r>
  <r>
    <x v="16"/>
    <x v="31"/>
    <s v="Auburn"/>
    <n v="10.72"/>
  </r>
  <r>
    <x v="16"/>
    <x v="31"/>
    <s v="Auburn"/>
    <n v="39.1"/>
  </r>
  <r>
    <x v="16"/>
    <x v="31"/>
    <s v="Ballston Spa"/>
    <n v="15"/>
  </r>
  <r>
    <x v="16"/>
    <x v="31"/>
    <s v="Buffalo"/>
    <n v="30.91"/>
  </r>
  <r>
    <x v="16"/>
    <x v="31"/>
    <s v="Buffalo"/>
    <n v="164.9"/>
  </r>
  <r>
    <x v="16"/>
    <x v="31"/>
    <s v="Buffalo"/>
    <n v="103.77"/>
  </r>
  <r>
    <x v="16"/>
    <x v="31"/>
    <s v="Buffalo"/>
    <n v="25.35"/>
  </r>
  <r>
    <x v="16"/>
    <x v="31"/>
    <s v="Buffalo"/>
    <n v="4.5"/>
  </r>
  <r>
    <x v="16"/>
    <x v="31"/>
    <s v="Cohoes"/>
    <n v="140.18"/>
  </r>
  <r>
    <x v="16"/>
    <x v="31"/>
    <s v="Cohoes"/>
    <n v="7.23"/>
  </r>
  <r>
    <x v="16"/>
    <x v="31"/>
    <s v="Cortland"/>
    <n v="17.66"/>
  </r>
  <r>
    <x v="16"/>
    <x v="31"/>
    <s v="Elmira"/>
    <n v="29.001000000000001"/>
  </r>
  <r>
    <x v="16"/>
    <x v="31"/>
    <s v="Elmira"/>
    <n v="16.41"/>
  </r>
  <r>
    <x v="16"/>
    <x v="31"/>
    <s v="Geneva"/>
    <n v="17.850000000000001"/>
  </r>
  <r>
    <x v="16"/>
    <x v="31"/>
    <s v="Glen Cove"/>
    <n v="3.45"/>
  </r>
  <r>
    <x v="16"/>
    <x v="31"/>
    <s v="Glens Falls"/>
    <n v="127.09"/>
  </r>
  <r>
    <x v="16"/>
    <x v="31"/>
    <s v="Gloversville"/>
    <n v="123"/>
  </r>
  <r>
    <x v="16"/>
    <x v="31"/>
    <s v="Gloversville"/>
    <n v="4.62"/>
  </r>
  <r>
    <x v="16"/>
    <x v="31"/>
    <s v="Hoosick Falls"/>
    <n v="7.53"/>
  </r>
  <r>
    <x v="16"/>
    <x v="31"/>
    <s v="Hudson"/>
    <n v="54.22"/>
  </r>
  <r>
    <x v="16"/>
    <x v="31"/>
    <s v="Huntington"/>
    <n v="9.3800000000000008"/>
  </r>
  <r>
    <x v="16"/>
    <x v="31"/>
    <s v="Jamaica"/>
    <n v="19.97"/>
  </r>
  <r>
    <x v="16"/>
    <x v="31"/>
    <s v="Ithaca"/>
    <n v="26.545000000000002"/>
  </r>
  <r>
    <x v="16"/>
    <x v="31"/>
    <s v="Ithaca"/>
    <n v="26.56"/>
  </r>
  <r>
    <x v="16"/>
    <x v="31"/>
    <s v="Jamestown"/>
    <n v="33.4"/>
  </r>
  <r>
    <x v="16"/>
    <x v="31"/>
    <s v="Jamestown"/>
    <n v="21.875"/>
  </r>
  <r>
    <x v="16"/>
    <x v="31"/>
    <s v="Kingston"/>
    <n v="9.1"/>
  </r>
  <r>
    <x v="16"/>
    <x v="31"/>
    <s v="Lewiston"/>
    <n v="8.6999999999999993"/>
  </r>
  <r>
    <x v="16"/>
    <x v="31"/>
    <s v="Middletown"/>
    <n v="12.84"/>
  </r>
  <r>
    <x v="16"/>
    <x v="31"/>
    <s v="Newburgh"/>
    <n v="20.51"/>
  </r>
  <r>
    <x v="16"/>
    <x v="31"/>
    <s v="New York"/>
    <n v="164.91300000000001"/>
  </r>
  <r>
    <x v="16"/>
    <x v="31"/>
    <s v="New York"/>
    <n v="8.7899999999999991"/>
  </r>
  <r>
    <x v="16"/>
    <x v="31"/>
    <s v="New York"/>
    <n v="20"/>
  </r>
  <r>
    <x v="16"/>
    <x v="31"/>
    <s v="New York"/>
    <n v="2.56"/>
  </r>
  <r>
    <x v="16"/>
    <x v="31"/>
    <s v="New York"/>
    <n v="5.0439999999999996"/>
  </r>
  <r>
    <x v="16"/>
    <x v="31"/>
    <s v="New York"/>
    <n v="6.78"/>
  </r>
  <r>
    <x v="16"/>
    <x v="31"/>
    <s v="New York"/>
    <n v="5.0289999999999999"/>
  </r>
  <r>
    <x v="16"/>
    <x v="31"/>
    <s v="New York"/>
    <n v="16"/>
  </r>
  <r>
    <x v="16"/>
    <x v="31"/>
    <s v="New York"/>
    <n v="11"/>
  </r>
  <r>
    <x v="16"/>
    <x v="31"/>
    <s v="New York"/>
    <n v="0.95199999999999996"/>
  </r>
  <r>
    <x v="16"/>
    <x v="31"/>
    <s v="New York"/>
    <n v="1.05"/>
  </r>
  <r>
    <x v="16"/>
    <x v="31"/>
    <s v="New York"/>
    <n v="25.67"/>
  </r>
  <r>
    <x v="16"/>
    <x v="31"/>
    <s v="New York"/>
    <n v="28.2"/>
  </r>
  <r>
    <x v="16"/>
    <x v="31"/>
    <s v="New York"/>
    <n v="4.05"/>
  </r>
  <r>
    <x v="16"/>
    <x v="31"/>
    <s v="New York"/>
    <n v="33.479999999999997"/>
  </r>
  <r>
    <x v="16"/>
    <x v="31"/>
    <s v="New York"/>
    <n v="3.04"/>
  </r>
  <r>
    <x v="16"/>
    <x v="31"/>
    <s v="New York"/>
    <n v="31.46"/>
  </r>
  <r>
    <x v="16"/>
    <x v="31"/>
    <s v="New York"/>
    <n v="6.7"/>
  </r>
  <r>
    <x v="16"/>
    <x v="31"/>
    <s v="New York"/>
    <n v="14.36"/>
  </r>
  <r>
    <x v="16"/>
    <x v="31"/>
    <s v="New York"/>
    <n v="22.91"/>
  </r>
  <r>
    <x v="16"/>
    <x v="31"/>
    <s v="New York"/>
    <n v="103.96"/>
  </r>
  <r>
    <x v="16"/>
    <x v="31"/>
    <s v="New York"/>
    <n v="14"/>
  </r>
  <r>
    <x v="16"/>
    <x v="31"/>
    <s v="New York"/>
    <n v="7.87"/>
  </r>
  <r>
    <x v="16"/>
    <x v="31"/>
    <s v="New York"/>
    <n v="38"/>
  </r>
  <r>
    <x v="16"/>
    <x v="31"/>
    <s v="New York"/>
    <n v="118"/>
  </r>
  <r>
    <x v="16"/>
    <x v="31"/>
    <s v="New York"/>
    <n v="1.1000000000000001"/>
  </r>
  <r>
    <x v="16"/>
    <x v="31"/>
    <s v="New York"/>
    <n v="1.45"/>
  </r>
  <r>
    <x v="16"/>
    <x v="31"/>
    <s v="New York"/>
    <n v="75.599999999999994"/>
  </r>
  <r>
    <x v="16"/>
    <x v="31"/>
    <s v="New York"/>
    <n v="41.24"/>
  </r>
  <r>
    <x v="16"/>
    <x v="31"/>
    <s v="New York"/>
    <n v="814.28"/>
  </r>
  <r>
    <x v="16"/>
    <x v="31"/>
    <s v="New York"/>
    <n v="18.760000000000002"/>
  </r>
  <r>
    <x v="16"/>
    <x v="31"/>
    <s v="New York"/>
    <n v="146.47"/>
  </r>
  <r>
    <x v="16"/>
    <x v="31"/>
    <s v="New York"/>
    <n v="342.21699999999998"/>
  </r>
  <r>
    <x v="16"/>
    <x v="31"/>
    <s v="New York"/>
    <n v="231.96"/>
  </r>
  <r>
    <x v="16"/>
    <x v="31"/>
    <s v="New York"/>
    <n v="227.77"/>
  </r>
  <r>
    <x v="16"/>
    <x v="31"/>
    <s v="New York"/>
    <n v="61.91"/>
  </r>
  <r>
    <x v="16"/>
    <x v="31"/>
    <s v="New York"/>
    <n v="143.03"/>
  </r>
  <r>
    <x v="16"/>
    <x v="31"/>
    <s v="New York"/>
    <n v="104.12"/>
  </r>
  <r>
    <x v="16"/>
    <x v="31"/>
    <s v="New York"/>
    <n v="15.79"/>
  </r>
  <r>
    <x v="16"/>
    <x v="31"/>
    <s v="New York"/>
    <n v="6.99"/>
  </r>
  <r>
    <x v="16"/>
    <x v="31"/>
    <s v="New York"/>
    <n v="7.49"/>
  </r>
  <r>
    <x v="16"/>
    <x v="31"/>
    <s v="New York"/>
    <n v="5.66"/>
  </r>
  <r>
    <x v="16"/>
    <x v="31"/>
    <s v="New York"/>
    <n v="9.56"/>
  </r>
  <r>
    <x v="16"/>
    <x v="31"/>
    <s v="New York"/>
    <n v="48.24"/>
  </r>
  <r>
    <x v="16"/>
    <x v="31"/>
    <s v="New York"/>
    <n v="2.64"/>
  </r>
  <r>
    <x v="16"/>
    <x v="31"/>
    <s v="New York"/>
    <n v="29.35"/>
  </r>
  <r>
    <x v="16"/>
    <x v="31"/>
    <s v="New York"/>
    <n v="30.52"/>
  </r>
  <r>
    <x v="16"/>
    <x v="31"/>
    <s v="New York"/>
    <n v="1.57"/>
  </r>
  <r>
    <x v="16"/>
    <x v="31"/>
    <s v="New York"/>
    <n v="8"/>
  </r>
  <r>
    <x v="16"/>
    <x v="31"/>
    <s v="Niagara Falls"/>
    <n v="14.7"/>
  </r>
  <r>
    <x v="16"/>
    <x v="31"/>
    <s v="Niagara Falls"/>
    <n v="4.87"/>
  </r>
  <r>
    <x v="16"/>
    <x v="31"/>
    <s v="Northport"/>
    <n v="2.74"/>
  </r>
  <r>
    <x v="16"/>
    <x v="31"/>
    <s v="Olean"/>
    <n v="92.57"/>
  </r>
  <r>
    <x v="16"/>
    <x v="31"/>
    <s v="Oneida"/>
    <n v="12.4"/>
  </r>
  <r>
    <x v="16"/>
    <x v="31"/>
    <s v="Oneonta"/>
    <n v="65.66"/>
  </r>
  <r>
    <x v="16"/>
    <x v="31"/>
    <s v="Peekskill"/>
    <n v="10.64"/>
  </r>
  <r>
    <x v="16"/>
    <x v="31"/>
    <s v="Peekskill"/>
    <n v="4.3540000000000001"/>
  </r>
  <r>
    <x v="16"/>
    <x v="31"/>
    <s v="Plattsburg"/>
    <n v="7.7"/>
  </r>
  <r>
    <x v="16"/>
    <x v="31"/>
    <s v="Port Chester"/>
    <n v="17.239999999999998"/>
  </r>
  <r>
    <x v="16"/>
    <x v="31"/>
    <s v="Port Chester"/>
    <n v="37"/>
  </r>
  <r>
    <x v="16"/>
    <x v="31"/>
    <s v="Rochester"/>
    <n v="267.70999999999998"/>
  </r>
  <r>
    <x v="16"/>
    <x v="31"/>
    <s v="Rochester"/>
    <n v="4.83"/>
  </r>
  <r>
    <x v="16"/>
    <x v="31"/>
    <s v="Rochester"/>
    <n v="2.23"/>
  </r>
  <r>
    <x v="16"/>
    <x v="31"/>
    <s v="Rochester"/>
    <n v="12.73"/>
  </r>
  <r>
    <x v="16"/>
    <x v="31"/>
    <s v="Rochester"/>
    <n v="158.5"/>
  </r>
  <r>
    <x v="16"/>
    <x v="31"/>
    <s v="Rochester"/>
    <n v="66.3"/>
  </r>
  <r>
    <x v="16"/>
    <x v="31"/>
    <s v="Rochester"/>
    <n v="40"/>
  </r>
  <r>
    <x v="16"/>
    <x v="31"/>
    <s v="Rockaway"/>
    <n v="7.82"/>
  </r>
  <r>
    <x v="16"/>
    <x v="31"/>
    <s v="Roslyn"/>
    <n v="38.119999999999997"/>
  </r>
  <r>
    <x v="16"/>
    <x v="31"/>
    <s v="Schenectady"/>
    <n v="70.7"/>
  </r>
  <r>
    <x v="16"/>
    <x v="31"/>
    <s v="Sea Cliff"/>
    <n v="1.6"/>
  </r>
  <r>
    <x v="16"/>
    <x v="31"/>
    <s v="Syracuse"/>
    <n v="90.46"/>
  </r>
  <r>
    <x v="16"/>
    <x v="31"/>
    <s v="Syracuse"/>
    <n v="19.2"/>
  </r>
  <r>
    <x v="16"/>
    <x v="31"/>
    <s v="Syracuse"/>
    <n v="70.599999999999994"/>
  </r>
  <r>
    <x v="16"/>
    <x v="31"/>
    <s v="Syracuse"/>
    <n v="21.04"/>
  </r>
  <r>
    <x v="16"/>
    <x v="31"/>
    <s v="Syracuse"/>
    <n v="9.15"/>
  </r>
  <r>
    <x v="16"/>
    <x v="31"/>
    <s v="Troy"/>
    <n v="128.74"/>
  </r>
  <r>
    <x v="16"/>
    <x v="31"/>
    <s v="Watertown"/>
    <n v="10.47"/>
  </r>
  <r>
    <x v="16"/>
    <x v="31"/>
    <s v="Waverly"/>
    <n v="11.65"/>
  </r>
  <r>
    <x v="16"/>
    <x v="31"/>
    <s v="Waverly"/>
    <n v="28.55"/>
  </r>
  <r>
    <x v="16"/>
    <x v="31"/>
    <s v="Waverly"/>
    <n v="33.57"/>
  </r>
  <r>
    <x v="16"/>
    <x v="31"/>
    <s v="White Plains"/>
    <n v="1.46"/>
  </r>
  <r>
    <x v="16"/>
    <x v="31"/>
    <s v="Williamsville"/>
    <n v="11.138"/>
  </r>
  <r>
    <x v="16"/>
    <x v="31"/>
    <s v="Yonkers"/>
    <n v="39.520000000000003"/>
  </r>
  <r>
    <x v="16"/>
    <x v="32"/>
    <s v="Lincoln"/>
    <n v="60"/>
  </r>
  <r>
    <x v="16"/>
    <x v="32"/>
    <s v="Lincoln"/>
    <n v="2"/>
  </r>
  <r>
    <x v="16"/>
    <x v="32"/>
    <s v="Omaha"/>
    <n v="129"/>
  </r>
  <r>
    <x v="16"/>
    <x v="32"/>
    <s v="Omaha"/>
    <n v="7.5"/>
  </r>
  <r>
    <x v="16"/>
    <x v="32"/>
    <s v="Ralston"/>
    <n v="8"/>
  </r>
  <r>
    <x v="16"/>
    <x v="33"/>
    <s v="Akron"/>
    <n v="216.47"/>
  </r>
  <r>
    <x v="16"/>
    <x v="33"/>
    <s v="Alliance"/>
    <n v="36.4"/>
  </r>
  <r>
    <x v="16"/>
    <x v="33"/>
    <s v="Ashtabula"/>
    <n v="25.5"/>
  </r>
  <r>
    <x v="16"/>
    <x v="33"/>
    <s v="Ashtabula"/>
    <n v="24.5"/>
  </r>
  <r>
    <x v="16"/>
    <x v="33"/>
    <s v="Bowling Green"/>
    <n v="36"/>
  </r>
  <r>
    <x v="16"/>
    <x v="33"/>
    <s v="Cincinnati"/>
    <n v="5.25"/>
  </r>
  <r>
    <x v="16"/>
    <x v="33"/>
    <s v="Cincinnati"/>
    <n v="36.200000000000003"/>
  </r>
  <r>
    <x v="16"/>
    <x v="33"/>
    <s v="Cincinnati"/>
    <n v="222.26"/>
  </r>
  <r>
    <x v="16"/>
    <x v="33"/>
    <s v="Cincinnati"/>
    <n v="53"/>
  </r>
  <r>
    <x v="16"/>
    <x v="33"/>
    <s v="Cincinnati"/>
    <n v="67.22"/>
  </r>
  <r>
    <x v="16"/>
    <x v="33"/>
    <s v="Cincinnati"/>
    <n v="39.9"/>
  </r>
  <r>
    <x v="16"/>
    <x v="33"/>
    <s v="Cincinnati"/>
    <n v="57"/>
  </r>
  <r>
    <x v="16"/>
    <x v="33"/>
    <s v="Cincinnati"/>
    <n v="42.02"/>
  </r>
  <r>
    <x v="16"/>
    <x v="33"/>
    <s v="Cincinnati"/>
    <n v="590.01"/>
  </r>
  <r>
    <x v="16"/>
    <x v="33"/>
    <s v="Cincinnati"/>
    <n v="252.99"/>
  </r>
  <r>
    <x v="16"/>
    <x v="33"/>
    <s v="Cincinnati"/>
    <n v="90.21"/>
  </r>
  <r>
    <x v="16"/>
    <x v="33"/>
    <s v="Cincinnati"/>
    <n v="36.94"/>
  </r>
  <r>
    <x v="16"/>
    <x v="33"/>
    <s v="Cincinnati"/>
    <n v="67.260000000000005"/>
  </r>
  <r>
    <x v="16"/>
    <x v="33"/>
    <s v="Cleveland"/>
    <n v="245"/>
  </r>
  <r>
    <x v="16"/>
    <x v="33"/>
    <s v="Cleveland"/>
    <n v="45.09"/>
  </r>
  <r>
    <x v="16"/>
    <x v="33"/>
    <s v="Cleveland"/>
    <n v="25.71"/>
  </r>
  <r>
    <x v="16"/>
    <x v="33"/>
    <s v="Cleveland"/>
    <n v="41.09"/>
  </r>
  <r>
    <x v="16"/>
    <x v="33"/>
    <s v="Cleveland"/>
    <n v="37.450000000000003"/>
  </r>
  <r>
    <x v="16"/>
    <x v="33"/>
    <s v="Cleveland"/>
    <n v="170.5"/>
  </r>
  <r>
    <x v="16"/>
    <x v="33"/>
    <s v="Cleveland"/>
    <n v="222.38"/>
  </r>
  <r>
    <x v="16"/>
    <x v="33"/>
    <s v="Columbus"/>
    <n v="118.48"/>
  </r>
  <r>
    <x v="16"/>
    <x v="33"/>
    <s v="Columbus"/>
    <n v="13.3"/>
  </r>
  <r>
    <x v="16"/>
    <x v="33"/>
    <s v="Columbus"/>
    <n v="59.93"/>
  </r>
  <r>
    <x v="16"/>
    <x v="33"/>
    <s v="Columbus"/>
    <n v="18"/>
  </r>
  <r>
    <x v="16"/>
    <x v="33"/>
    <s v="Columbus"/>
    <n v="74"/>
  </r>
  <r>
    <x v="16"/>
    <x v="33"/>
    <s v="Dayton"/>
    <n v="36.82"/>
  </r>
  <r>
    <x v="16"/>
    <x v="33"/>
    <s v="Dayton"/>
    <n v="8"/>
  </r>
  <r>
    <x v="16"/>
    <x v="33"/>
    <s v="Dayton"/>
    <n v="31.1"/>
  </r>
  <r>
    <x v="16"/>
    <x v="33"/>
    <s v="Dayton"/>
    <n v="38.67"/>
  </r>
  <r>
    <x v="16"/>
    <x v="33"/>
    <s v="Dayton"/>
    <n v="31.72"/>
  </r>
  <r>
    <x v="16"/>
    <x v="33"/>
    <s v="Dayton"/>
    <n v="14"/>
  </r>
  <r>
    <x v="16"/>
    <x v="33"/>
    <s v="East Liverpool"/>
    <n v="75.47"/>
  </r>
  <r>
    <x v="16"/>
    <x v="33"/>
    <s v="East Liverpool"/>
    <n v="35.18"/>
  </r>
  <r>
    <x v="16"/>
    <x v="33"/>
    <s v="Fremont"/>
    <n v="21.38"/>
  </r>
  <r>
    <x v="16"/>
    <x v="33"/>
    <s v="Lima"/>
    <n v="71.59"/>
  </r>
  <r>
    <x v="16"/>
    <x v="33"/>
    <s v="Lima"/>
    <n v="113.98"/>
  </r>
  <r>
    <x v="16"/>
    <x v="33"/>
    <s v="Lima"/>
    <n v="11.13"/>
  </r>
  <r>
    <x v="16"/>
    <x v="33"/>
    <s v="Lorain"/>
    <n v="18.420000000000002"/>
  </r>
  <r>
    <x v="16"/>
    <x v="33"/>
    <s v="Mansfield"/>
    <n v="24.8"/>
  </r>
  <r>
    <x v="16"/>
    <x v="33"/>
    <s v="Magnetic Springs"/>
    <n v="20.12"/>
  </r>
  <r>
    <x v="16"/>
    <x v="33"/>
    <s v="Marion"/>
    <n v="3.67"/>
  </r>
  <r>
    <x v="16"/>
    <x v="33"/>
    <s v="Newark"/>
    <n v="33"/>
  </r>
  <r>
    <x v="16"/>
    <x v="33"/>
    <s v="Pomeroy"/>
    <n v="12.59"/>
  </r>
  <r>
    <x v="16"/>
    <x v="33"/>
    <s v="Portsmouth"/>
    <n v="14.48"/>
  </r>
  <r>
    <x v="16"/>
    <x v="33"/>
    <s v="Sandusky"/>
    <n v="23"/>
  </r>
  <r>
    <x v="16"/>
    <x v="33"/>
    <s v="Springfield"/>
    <n v="15.33"/>
  </r>
  <r>
    <x v="16"/>
    <x v="33"/>
    <s v="Springfield"/>
    <n v="29"/>
  </r>
  <r>
    <x v="16"/>
    <x v="33"/>
    <s v="Steubenville"/>
    <n v="23.56"/>
  </r>
  <r>
    <x v="16"/>
    <x v="33"/>
    <s v="Tippecanoe City"/>
    <n v="30"/>
  </r>
  <r>
    <x v="16"/>
    <x v="33"/>
    <s v="Tippecanoe City"/>
    <n v="48.38"/>
  </r>
  <r>
    <x v="16"/>
    <x v="33"/>
    <s v="Toledo"/>
    <n v="116.9"/>
  </r>
  <r>
    <x v="16"/>
    <x v="33"/>
    <s v="Toledo"/>
    <n v="88.94"/>
  </r>
  <r>
    <x v="16"/>
    <x v="33"/>
    <s v="Toledo"/>
    <n v="21.97"/>
  </r>
  <r>
    <x v="16"/>
    <x v="33"/>
    <s v="Toledo"/>
    <n v="16.18"/>
  </r>
  <r>
    <x v="16"/>
    <x v="33"/>
    <s v="Toledo"/>
    <n v="71.37"/>
  </r>
  <r>
    <x v="16"/>
    <x v="33"/>
    <s v="Toledo"/>
    <n v="50"/>
  </r>
  <r>
    <x v="16"/>
    <x v="33"/>
    <s v="Toledo"/>
    <n v="52.03"/>
  </r>
  <r>
    <x v="16"/>
    <x v="33"/>
    <s v="Toledo"/>
    <n v="59"/>
  </r>
  <r>
    <x v="16"/>
    <x v="33"/>
    <s v="Xenia"/>
    <n v="20"/>
  </r>
  <r>
    <x v="16"/>
    <x v="33"/>
    <s v="Youngstown"/>
    <n v="156"/>
  </r>
  <r>
    <x v="16"/>
    <x v="33"/>
    <s v="Youngstown"/>
    <n v="45"/>
  </r>
  <r>
    <x v="16"/>
    <x v="33"/>
    <s v="Youngstown"/>
    <n v="20.09"/>
  </r>
  <r>
    <x v="16"/>
    <x v="33"/>
    <s v="Youngstown"/>
    <n v="38"/>
  </r>
  <r>
    <x v="16"/>
    <x v="54"/>
    <s v="Enid"/>
    <n v="9"/>
  </r>
  <r>
    <x v="16"/>
    <x v="54"/>
    <s v="McAlester"/>
    <n v="15.34"/>
  </r>
  <r>
    <x v="16"/>
    <x v="54"/>
    <s v="McAlester"/>
    <n v="21.5"/>
  </r>
  <r>
    <x v="16"/>
    <x v="54"/>
    <s v="Muskogee"/>
    <n v="29.57"/>
  </r>
  <r>
    <x v="16"/>
    <x v="54"/>
    <s v="Oklahoma City"/>
    <n v="103.554"/>
  </r>
  <r>
    <x v="16"/>
    <x v="54"/>
    <s v="Shawnee"/>
    <n v="12"/>
  </r>
  <r>
    <x v="16"/>
    <x v="54"/>
    <s v="Tulsa"/>
    <n v="11"/>
  </r>
  <r>
    <x v="16"/>
    <x v="34"/>
    <s v="Brantford"/>
    <n v="40.43"/>
  </r>
  <r>
    <x v="16"/>
    <x v="34"/>
    <s v="Brantford"/>
    <n v="12.5"/>
  </r>
  <r>
    <x v="16"/>
    <x v="34"/>
    <s v="Brantford"/>
    <n v="7"/>
  </r>
  <r>
    <x v="16"/>
    <x v="34"/>
    <s v="Chatham"/>
    <n v="44.94"/>
  </r>
  <r>
    <x v="16"/>
    <x v="34"/>
    <s v="Galt"/>
    <n v="26.42"/>
  </r>
  <r>
    <x v="16"/>
    <x v="34"/>
    <s v="Guelph"/>
    <n v="8.5"/>
  </r>
  <r>
    <x v="16"/>
    <x v="34"/>
    <s v="Hamilton"/>
    <n v="107"/>
  </r>
  <r>
    <x v="16"/>
    <x v="34"/>
    <s v="Hamilton"/>
    <n v="23"/>
  </r>
  <r>
    <x v="16"/>
    <x v="34"/>
    <s v="Hamilton"/>
    <n v="22"/>
  </r>
  <r>
    <x v="16"/>
    <x v="34"/>
    <s v="Kingsville"/>
    <n v="40"/>
  </r>
  <r>
    <x v="16"/>
    <x v="34"/>
    <s v="London"/>
    <n v="29.5"/>
  </r>
  <r>
    <x v="16"/>
    <x v="34"/>
    <s v="Ottawa"/>
    <n v="33.25"/>
  </r>
  <r>
    <x v="16"/>
    <x v="34"/>
    <s v="Ottawa"/>
    <n v="45"/>
  </r>
  <r>
    <x v="16"/>
    <x v="34"/>
    <s v="Port Arthur"/>
    <n v="50"/>
  </r>
  <r>
    <x v="16"/>
    <x v="34"/>
    <s v="Toronto"/>
    <n v="22.33"/>
  </r>
  <r>
    <x v="16"/>
    <x v="34"/>
    <s v="St. Catherines"/>
    <n v="119.07"/>
  </r>
  <r>
    <x v="16"/>
    <x v="34"/>
    <s v="Windsor"/>
    <n v="38.283999999999999"/>
  </r>
  <r>
    <x v="16"/>
    <x v="34"/>
    <s v="Windsor"/>
    <n v="81"/>
  </r>
  <r>
    <x v="16"/>
    <x v="34"/>
    <s v="Woodstock"/>
    <n v="12"/>
  </r>
  <r>
    <x v="16"/>
    <x v="35"/>
    <s v="Astoria"/>
    <n v="4"/>
  </r>
  <r>
    <x v="16"/>
    <x v="35"/>
    <s v="Portland"/>
    <n v="293.82"/>
  </r>
  <r>
    <x v="16"/>
    <x v="35"/>
    <s v="Portland"/>
    <n v="33.93"/>
  </r>
  <r>
    <x v="16"/>
    <x v="35"/>
    <s v="Portland"/>
    <n v="144.27000000000001"/>
  </r>
  <r>
    <x v="16"/>
    <x v="35"/>
    <s v="Portland"/>
    <n v="25"/>
  </r>
  <r>
    <x v="16"/>
    <x v="35"/>
    <s v="Portland"/>
    <n v="18"/>
  </r>
  <r>
    <x v="16"/>
    <x v="36"/>
    <s v="Allentown"/>
    <n v="136.19999999999999"/>
  </r>
  <r>
    <x v="16"/>
    <x v="36"/>
    <s v="Allentown"/>
    <n v="27.5"/>
  </r>
  <r>
    <x v="16"/>
    <x v="36"/>
    <s v="Altoona"/>
    <n v="51"/>
  </r>
  <r>
    <x v="16"/>
    <x v="36"/>
    <s v="Beaver"/>
    <n v="22.4"/>
  </r>
  <r>
    <x v="16"/>
    <x v="36"/>
    <s v="Bethlehem"/>
    <n v="10"/>
  </r>
  <r>
    <x v="16"/>
    <x v="36"/>
    <s v="Blue Ball"/>
    <n v="4.99"/>
  </r>
  <r>
    <x v="16"/>
    <x v="36"/>
    <s v="Blue Ball"/>
    <n v="18.75"/>
  </r>
  <r>
    <x v="16"/>
    <x v="36"/>
    <s v="Butler"/>
    <n v="15"/>
  </r>
  <r>
    <x v="16"/>
    <x v="36"/>
    <s v="Butler"/>
    <n v="33.619999999999997"/>
  </r>
  <r>
    <x v="16"/>
    <x v="36"/>
    <s v="Carlisle"/>
    <n v="21.5"/>
  </r>
  <r>
    <x v="16"/>
    <x v="36"/>
    <s v="Chambersburg"/>
    <n v="105"/>
  </r>
  <r>
    <x v="16"/>
    <x v="36"/>
    <s v="Chambersburg"/>
    <n v="13.2"/>
  </r>
  <r>
    <x v="16"/>
    <x v="36"/>
    <s v="Chester"/>
    <n v="8.5"/>
  </r>
  <r>
    <x v="16"/>
    <x v="36"/>
    <s v="Chester"/>
    <n v="20.8"/>
  </r>
  <r>
    <x v="16"/>
    <x v="36"/>
    <s v="Coatesville"/>
    <n v="6"/>
  </r>
  <r>
    <x v="16"/>
    <x v="36"/>
    <s v="Doylestown"/>
    <n v="32"/>
  </r>
  <r>
    <x v="16"/>
    <x v="36"/>
    <s v="Doylestown"/>
    <n v="13.4"/>
  </r>
  <r>
    <x v="16"/>
    <x v="36"/>
    <s v="Doylestown"/>
    <n v="19"/>
  </r>
  <r>
    <x v="16"/>
    <x v="36"/>
    <s v="Doylestown"/>
    <n v="12.38"/>
  </r>
  <r>
    <x v="16"/>
    <x v="36"/>
    <s v="Easton"/>
    <n v="51.78"/>
  </r>
  <r>
    <x v="16"/>
    <x v="36"/>
    <s v="Easton"/>
    <n v="2.2999999999999998"/>
  </r>
  <r>
    <x v="16"/>
    <x v="36"/>
    <s v="Easton"/>
    <n v="42"/>
  </r>
  <r>
    <x v="16"/>
    <x v="36"/>
    <s v="Erie"/>
    <n v="36"/>
  </r>
  <r>
    <x v="16"/>
    <x v="36"/>
    <s v="Erie"/>
    <n v="31.29"/>
  </r>
  <r>
    <x v="16"/>
    <x v="36"/>
    <s v="Girardville"/>
    <n v="28"/>
  </r>
  <r>
    <x v="16"/>
    <x v="36"/>
    <s v="Greensburg"/>
    <n v="29.95"/>
  </r>
  <r>
    <x v="16"/>
    <x v="36"/>
    <s v="Harrisburg"/>
    <n v="72.91"/>
  </r>
  <r>
    <x v="16"/>
    <x v="36"/>
    <s v="Harrisburg"/>
    <n v="50"/>
  </r>
  <r>
    <x v="16"/>
    <x v="36"/>
    <s v="Hazleton"/>
    <n v="20.350000000000001"/>
  </r>
  <r>
    <x v="16"/>
    <x v="36"/>
    <s v="Hazleton"/>
    <n v="30.1"/>
  </r>
  <r>
    <x v="16"/>
    <x v="36"/>
    <s v="Indiana"/>
    <n v="36"/>
  </r>
  <r>
    <x v="16"/>
    <x v="36"/>
    <s v="Johnstown"/>
    <n v="36"/>
  </r>
  <r>
    <x v="16"/>
    <x v="36"/>
    <s v="Lancaster"/>
    <n v="40.39"/>
  </r>
  <r>
    <x v="16"/>
    <x v="36"/>
    <s v="Lancaster"/>
    <n v="8"/>
  </r>
  <r>
    <x v="16"/>
    <x v="36"/>
    <s v="Lancaster"/>
    <n v="17.84"/>
  </r>
  <r>
    <x v="16"/>
    <x v="36"/>
    <s v="Lancaster"/>
    <n v="18"/>
  </r>
  <r>
    <x v="16"/>
    <x v="36"/>
    <s v="Lancaster"/>
    <n v="8.3000000000000007"/>
  </r>
  <r>
    <x v="16"/>
    <x v="36"/>
    <s v="Lancaster"/>
    <n v="5"/>
  </r>
  <r>
    <x v="16"/>
    <x v="36"/>
    <s v="Lebanon"/>
    <n v="4.5599999999999996"/>
  </r>
  <r>
    <x v="16"/>
    <x v="36"/>
    <s v="Lebanon"/>
    <n v="13.15"/>
  </r>
  <r>
    <x v="16"/>
    <x v="36"/>
    <s v="Lebanon"/>
    <n v="6.1"/>
  </r>
  <r>
    <x v="16"/>
    <x v="36"/>
    <s v="Latrobe"/>
    <n v="22.08"/>
  </r>
  <r>
    <x v="16"/>
    <x v="36"/>
    <s v="Lemoyne"/>
    <n v="45.79"/>
  </r>
  <r>
    <x v="16"/>
    <x v="36"/>
    <s v="Lemoyne"/>
    <n v="8.0500000000000007"/>
  </r>
  <r>
    <x v="16"/>
    <x v="36"/>
    <s v="Lemoyne"/>
    <n v="7.3"/>
  </r>
  <r>
    <x v="16"/>
    <x v="36"/>
    <s v="Meadville"/>
    <n v="70"/>
  </r>
  <r>
    <x v="16"/>
    <x v="36"/>
    <s v="Meadville"/>
    <n v="26.54"/>
  </r>
  <r>
    <x v="16"/>
    <x v="36"/>
    <s v="Newtown"/>
    <n v="5.4"/>
  </r>
  <r>
    <x v="16"/>
    <x v="36"/>
    <s v="Norristown"/>
    <n v="58.02"/>
  </r>
  <r>
    <x v="16"/>
    <x v="36"/>
    <s v="Norristown"/>
    <n v="4.25"/>
  </r>
  <r>
    <x v="16"/>
    <x v="36"/>
    <s v="Norristown"/>
    <n v="4.05"/>
  </r>
  <r>
    <x v="16"/>
    <x v="36"/>
    <s v="Norristown"/>
    <n v="1.5"/>
  </r>
  <r>
    <x v="16"/>
    <x v="36"/>
    <s v="Norristown"/>
    <n v="5.5"/>
  </r>
  <r>
    <x v="16"/>
    <x v="36"/>
    <s v="Oil City"/>
    <n v="34.799999999999997"/>
  </r>
  <r>
    <x v="16"/>
    <x v="36"/>
    <s v="Pen Argyl"/>
    <n v="18"/>
  </r>
  <r>
    <x v="16"/>
    <x v="36"/>
    <s v="Philadelphia"/>
    <n v="649.06600000000003"/>
  </r>
  <r>
    <x v="16"/>
    <x v="36"/>
    <s v="Philadelphia"/>
    <n v="78"/>
  </r>
  <r>
    <x v="16"/>
    <x v="36"/>
    <s v="Philadelphia"/>
    <n v="415.4"/>
  </r>
  <r>
    <x v="16"/>
    <x v="36"/>
    <s v="Philadelphia"/>
    <n v="10"/>
  </r>
  <r>
    <x v="16"/>
    <x v="36"/>
    <s v="Philadelphia"/>
    <n v="26.1"/>
  </r>
  <r>
    <x v="16"/>
    <x v="36"/>
    <s v="Philadelphia"/>
    <n v="8.3699999999999992"/>
  </r>
  <r>
    <x v="16"/>
    <x v="36"/>
    <s v="Philadelphia"/>
    <n v="5.31"/>
  </r>
  <r>
    <x v="16"/>
    <x v="36"/>
    <s v="Philadelphia"/>
    <n v="3.5"/>
  </r>
  <r>
    <x v="16"/>
    <x v="36"/>
    <s v="Philadelphia"/>
    <n v="14.61"/>
  </r>
  <r>
    <x v="16"/>
    <x v="36"/>
    <s v="Philadelphia"/>
    <n v="16"/>
  </r>
  <r>
    <x v="16"/>
    <x v="36"/>
    <s v="Philadelphia"/>
    <n v="22"/>
  </r>
  <r>
    <x v="16"/>
    <x v="36"/>
    <s v="Philadelphia"/>
    <n v="17.760000000000002"/>
  </r>
  <r>
    <x v="16"/>
    <x v="36"/>
    <s v="Pittsburg"/>
    <n v="592.4"/>
  </r>
  <r>
    <x v="16"/>
    <x v="36"/>
    <s v="Pittsburg"/>
    <n v="28.31"/>
  </r>
  <r>
    <x v="16"/>
    <x v="36"/>
    <s v="Pittsburg"/>
    <n v="225.22"/>
  </r>
  <r>
    <x v="16"/>
    <x v="36"/>
    <s v="Pittsburg"/>
    <n v="229.94"/>
  </r>
  <r>
    <x v="16"/>
    <x v="36"/>
    <s v="Pittsburg"/>
    <n v="36.06"/>
  </r>
  <r>
    <x v="16"/>
    <x v="36"/>
    <s v="Pittsburg"/>
    <n v="14.99"/>
  </r>
  <r>
    <x v="16"/>
    <x v="36"/>
    <s v="Pittsburg"/>
    <n v="348"/>
  </r>
  <r>
    <x v="16"/>
    <x v="36"/>
    <s v="Pittsburg"/>
    <n v="132.93"/>
  </r>
  <r>
    <x v="16"/>
    <x v="36"/>
    <s v="Pittsburg"/>
    <n v="12"/>
  </r>
  <r>
    <x v="16"/>
    <x v="36"/>
    <s v="Pittsburg"/>
    <n v="78"/>
  </r>
  <r>
    <x v="16"/>
    <x v="36"/>
    <s v="Plymouth"/>
    <n v="3.5"/>
  </r>
  <r>
    <x v="16"/>
    <x v="36"/>
    <s v="Pottsville"/>
    <n v="70.97"/>
  </r>
  <r>
    <x v="16"/>
    <x v="36"/>
    <s v="Punxsutawney"/>
    <n v="37"/>
  </r>
  <r>
    <x v="16"/>
    <x v="36"/>
    <s v="Quakertown"/>
    <n v="10.5"/>
  </r>
  <r>
    <x v="16"/>
    <x v="36"/>
    <s v="Reading"/>
    <n v="171.34"/>
  </r>
  <r>
    <x v="16"/>
    <x v="36"/>
    <s v="Reading"/>
    <n v="90"/>
  </r>
  <r>
    <x v="16"/>
    <x v="36"/>
    <s v="Reading"/>
    <n v="7.5"/>
  </r>
  <r>
    <x v="16"/>
    <x v="36"/>
    <s v="Scranton"/>
    <n v="88.73"/>
  </r>
  <r>
    <x v="16"/>
    <x v="36"/>
    <s v="Scranton"/>
    <n v="50.65"/>
  </r>
  <r>
    <x v="16"/>
    <x v="36"/>
    <s v="Scranton"/>
    <n v="20.2"/>
  </r>
  <r>
    <x v="16"/>
    <x v="36"/>
    <s v="Shamokin"/>
    <n v="17.5"/>
  </r>
  <r>
    <x v="16"/>
    <x v="36"/>
    <s v="Trappe"/>
    <n v="13.35"/>
  </r>
  <r>
    <x v="16"/>
    <x v="36"/>
    <s v="Warren"/>
    <n v="22.16"/>
  </r>
  <r>
    <x v="16"/>
    <x v="36"/>
    <s v="Warren"/>
    <n v="20.25"/>
  </r>
  <r>
    <x v="16"/>
    <x v="36"/>
    <s v="Waynesboro"/>
    <n v="30.5"/>
  </r>
  <r>
    <x v="16"/>
    <x v="36"/>
    <s v="West Chester"/>
    <n v="29.24"/>
  </r>
  <r>
    <x v="16"/>
    <x v="36"/>
    <s v="West Fairview"/>
    <n v="6"/>
  </r>
  <r>
    <x v="16"/>
    <x v="36"/>
    <s v="Wilkes-Barre"/>
    <n v="97.63"/>
  </r>
  <r>
    <x v="16"/>
    <x v="36"/>
    <s v="Wilkes-Barre"/>
    <n v="5"/>
  </r>
  <r>
    <x v="16"/>
    <x v="36"/>
    <s v="Wilkes-Barre"/>
    <n v="84"/>
  </r>
  <r>
    <x v="16"/>
    <x v="36"/>
    <s v="Wilkes-Barre"/>
    <n v="13"/>
  </r>
  <r>
    <x v="16"/>
    <x v="36"/>
    <s v="Williamsport"/>
    <n v="2.8"/>
  </r>
  <r>
    <x v="16"/>
    <x v="36"/>
    <s v="Williamsport"/>
    <n v="8.5"/>
  </r>
  <r>
    <x v="16"/>
    <x v="36"/>
    <s v="Williamsport"/>
    <n v="1.8"/>
  </r>
  <r>
    <x v="16"/>
    <x v="36"/>
    <s v="Williamsport"/>
    <n v="4.75"/>
  </r>
  <r>
    <x v="16"/>
    <x v="36"/>
    <s v="Yardley"/>
    <n v="17"/>
  </r>
  <r>
    <x v="16"/>
    <x v="36"/>
    <s v="York"/>
    <n v="73.3"/>
  </r>
  <r>
    <x v="16"/>
    <x v="53"/>
    <s v="Ponce"/>
    <n v="4.7"/>
  </r>
  <r>
    <x v="16"/>
    <x v="53"/>
    <s v="San Juan"/>
    <n v="13.86"/>
  </r>
  <r>
    <x v="16"/>
    <x v="53"/>
    <s v="Manila"/>
    <n v="40"/>
  </r>
  <r>
    <x v="16"/>
    <x v="37"/>
    <s v="Hull"/>
    <n v="27.7"/>
  </r>
  <r>
    <x v="16"/>
    <x v="37"/>
    <s v="Montreal"/>
    <n v="212"/>
  </r>
  <r>
    <x v="16"/>
    <x v="37"/>
    <s v="Montreal"/>
    <n v="49.64"/>
  </r>
  <r>
    <x v="16"/>
    <x v="37"/>
    <s v="Quebec"/>
    <n v="74.11"/>
  </r>
  <r>
    <x v="16"/>
    <x v="38"/>
    <s v="Newport"/>
    <n v="21.49"/>
  </r>
  <r>
    <x v="16"/>
    <x v="38"/>
    <s v="Newport"/>
    <n v="13.983000000000001"/>
  </r>
  <r>
    <x v="16"/>
    <x v="38"/>
    <s v="Providence"/>
    <n v="318.20999999999998"/>
  </r>
  <r>
    <x v="16"/>
    <x v="38"/>
    <s v="Providence"/>
    <n v="33"/>
  </r>
  <r>
    <x v="16"/>
    <x v="38"/>
    <s v="Wakefield"/>
    <n v="20.6"/>
  </r>
  <r>
    <x v="16"/>
    <x v="39"/>
    <s v="Anderson"/>
    <n v="77.819999999999993"/>
  </r>
  <r>
    <x v="16"/>
    <x v="39"/>
    <s v="Charleston"/>
    <n v="43.1"/>
  </r>
  <r>
    <x v="16"/>
    <x v="39"/>
    <s v="Charleston"/>
    <n v="9"/>
  </r>
  <r>
    <x v="16"/>
    <x v="39"/>
    <s v="Columbia"/>
    <n v="25"/>
  </r>
  <r>
    <x v="16"/>
    <x v="39"/>
    <s v="Greenville"/>
    <n v="14.8"/>
  </r>
  <r>
    <x v="16"/>
    <x v="40"/>
    <s v="Deadwood"/>
    <n v="4"/>
  </r>
  <r>
    <x v="16"/>
    <x v="41"/>
    <s v="Chattanooga"/>
    <n v="60.7"/>
  </r>
  <r>
    <x v="16"/>
    <x v="41"/>
    <s v="Chattanooga"/>
    <n v="4.5999999999999996"/>
  </r>
  <r>
    <x v="16"/>
    <x v="41"/>
    <s v="Knoxville"/>
    <n v="46.18"/>
  </r>
  <r>
    <x v="16"/>
    <x v="41"/>
    <s v="Memphis"/>
    <n v="124.62"/>
  </r>
  <r>
    <x v="16"/>
    <x v="41"/>
    <s v="Nashville"/>
    <n v="82"/>
  </r>
  <r>
    <x v="16"/>
    <x v="42"/>
    <s v="Beaumont"/>
    <n v="12"/>
  </r>
  <r>
    <x v="16"/>
    <x v="42"/>
    <s v="Dallas"/>
    <n v="64.099999999999994"/>
  </r>
  <r>
    <x v="16"/>
    <x v="42"/>
    <s v="Dallas"/>
    <n v="31"/>
  </r>
  <r>
    <x v="16"/>
    <x v="42"/>
    <s v="Dallas"/>
    <n v="90.62"/>
  </r>
  <r>
    <x v="16"/>
    <x v="42"/>
    <s v="Fort Worth"/>
    <n v="35.4"/>
  </r>
  <r>
    <x v="16"/>
    <x v="42"/>
    <s v="Fort Worth"/>
    <n v="139.5"/>
  </r>
  <r>
    <x v="16"/>
    <x v="42"/>
    <s v="Fort Worth"/>
    <n v="144.19999999999999"/>
  </r>
  <r>
    <x v="16"/>
    <x v="42"/>
    <s v="Galveston"/>
    <n v="57.75"/>
  </r>
  <r>
    <x v="16"/>
    <x v="42"/>
    <s v="Houston"/>
    <n v="37.799999999999997"/>
  </r>
  <r>
    <x v="16"/>
    <x v="42"/>
    <s v="Houston"/>
    <n v="62.57"/>
  </r>
  <r>
    <x v="16"/>
    <x v="42"/>
    <s v="San Antonio"/>
    <n v="76.400000000000006"/>
  </r>
  <r>
    <x v="16"/>
    <x v="70"/>
    <s v="Port Spain"/>
    <n v="14"/>
  </r>
  <r>
    <x v="16"/>
    <x v="43"/>
    <s v="Ogden"/>
    <n v="47"/>
  </r>
  <r>
    <x v="16"/>
    <x v="43"/>
    <s v="Salt Lake City"/>
    <n v="130"/>
  </r>
  <r>
    <x v="16"/>
    <x v="43"/>
    <s v="Salt Lake City"/>
    <n v="55"/>
  </r>
  <r>
    <x v="16"/>
    <x v="44"/>
    <s v="Danville"/>
    <n v="14.76"/>
  </r>
  <r>
    <x v="16"/>
    <x v="44"/>
    <s v="Newport News"/>
    <n v="30.48"/>
  </r>
  <r>
    <x v="16"/>
    <x v="44"/>
    <s v="Norfolk"/>
    <n v="7"/>
  </r>
  <r>
    <x v="16"/>
    <x v="44"/>
    <s v="Norfolk"/>
    <n v="15.53"/>
  </r>
  <r>
    <x v="16"/>
    <x v="44"/>
    <s v="Norfolk"/>
    <n v="45.9"/>
  </r>
  <r>
    <x v="16"/>
    <x v="44"/>
    <s v="Richmond"/>
    <n v="273"/>
  </r>
  <r>
    <x v="16"/>
    <x v="44"/>
    <s v="Richmond"/>
    <n v="14.8"/>
  </r>
  <r>
    <x v="16"/>
    <x v="44"/>
    <s v="Roanoke"/>
    <n v="29.42"/>
  </r>
  <r>
    <x v="16"/>
    <x v="45"/>
    <s v="Brattleboro"/>
    <n v="5"/>
  </r>
  <r>
    <x v="16"/>
    <x v="45"/>
    <s v="Burlington"/>
    <n v="12"/>
  </r>
  <r>
    <x v="16"/>
    <x v="45"/>
    <s v="Burlington"/>
    <n v="5"/>
  </r>
  <r>
    <x v="16"/>
    <x v="45"/>
    <s v="Montpelier"/>
    <n v="10.75"/>
  </r>
  <r>
    <x v="16"/>
    <x v="45"/>
    <s v="Rutland"/>
    <n v="7.68"/>
  </r>
  <r>
    <x v="16"/>
    <x v="45"/>
    <s v="Rutland"/>
    <n v="30.5"/>
  </r>
  <r>
    <x v="16"/>
    <x v="46"/>
    <s v="Charleston"/>
    <n v="22"/>
  </r>
  <r>
    <x v="16"/>
    <x v="46"/>
    <s v="Fairmont"/>
    <n v="91.01"/>
  </r>
  <r>
    <x v="16"/>
    <x v="46"/>
    <s v="Huntington"/>
    <n v="34"/>
  </r>
  <r>
    <x v="16"/>
    <x v="46"/>
    <s v="Huntington"/>
    <n v="58.5"/>
  </r>
  <r>
    <x v="16"/>
    <x v="46"/>
    <s v="Wheeling"/>
    <n v="51.47"/>
  </r>
  <r>
    <x v="16"/>
    <x v="46"/>
    <s v="Wheeling"/>
    <n v="17.600000000000001"/>
  </r>
  <r>
    <x v="16"/>
    <x v="46"/>
    <s v="Wheeling"/>
    <n v="7.34"/>
  </r>
  <r>
    <x v="16"/>
    <x v="46"/>
    <s v="Wheeling"/>
    <n v="19.27"/>
  </r>
  <r>
    <x v="16"/>
    <x v="46"/>
    <s v="Wheeling"/>
    <n v="2"/>
  </r>
  <r>
    <x v="16"/>
    <x v="46"/>
    <s v="Wheeling"/>
    <n v="39"/>
  </r>
  <r>
    <x v="16"/>
    <x v="46"/>
    <s v="Wheeling"/>
    <n v="13"/>
  </r>
  <r>
    <x v="16"/>
    <x v="46"/>
    <s v="Wheeling"/>
    <n v="20.45"/>
  </r>
  <r>
    <x v="16"/>
    <x v="47"/>
    <s v="Aberdeen"/>
    <n v="9.65"/>
  </r>
  <r>
    <x v="16"/>
    <x v="47"/>
    <s v="Everett"/>
    <n v="16.600000000000001"/>
  </r>
  <r>
    <x v="16"/>
    <x v="47"/>
    <s v="Everett"/>
    <n v="30"/>
  </r>
  <r>
    <x v="16"/>
    <x v="47"/>
    <s v="Seattle"/>
    <n v="497.9"/>
  </r>
  <r>
    <x v="16"/>
    <x v="47"/>
    <s v="Seattle"/>
    <n v="25"/>
  </r>
  <r>
    <x v="16"/>
    <x v="47"/>
    <s v="Spokane"/>
    <n v="288.58"/>
  </r>
  <r>
    <x v="16"/>
    <x v="47"/>
    <s v="Spokane"/>
    <n v="199.4"/>
  </r>
  <r>
    <x v="16"/>
    <x v="47"/>
    <s v="Spokane"/>
    <n v="112.03"/>
  </r>
  <r>
    <x v="16"/>
    <x v="47"/>
    <s v="Spokane"/>
    <n v="104.5"/>
  </r>
  <r>
    <x v="16"/>
    <x v="47"/>
    <s v="Tacoma"/>
    <n v="17"/>
  </r>
  <r>
    <x v="16"/>
    <x v="47"/>
    <s v="Vancouver"/>
    <n v="20"/>
  </r>
  <r>
    <x v="16"/>
    <x v="47"/>
    <s v="Walla Walla"/>
    <n v="27.3"/>
  </r>
  <r>
    <x v="16"/>
    <x v="48"/>
    <s v="Cedarburg"/>
    <n v="64"/>
  </r>
  <r>
    <x v="16"/>
    <x v="48"/>
    <s v="Eau Claire"/>
    <n v="22"/>
  </r>
  <r>
    <x v="16"/>
    <x v="48"/>
    <s v="Fond du Lac"/>
    <n v="27"/>
  </r>
  <r>
    <x v="16"/>
    <x v="48"/>
    <s v="Green Bay"/>
    <n v="45"/>
  </r>
  <r>
    <x v="16"/>
    <x v="48"/>
    <s v="La Crosse"/>
    <n v="16.079999999999998"/>
  </r>
  <r>
    <x v="16"/>
    <x v="48"/>
    <s v="La Crosse"/>
    <n v="2.38"/>
  </r>
  <r>
    <x v="16"/>
    <x v="48"/>
    <s v="Madison"/>
    <n v="15"/>
  </r>
  <r>
    <x v="16"/>
    <x v="48"/>
    <s v="Milwaukee"/>
    <n v="223.98"/>
  </r>
  <r>
    <x v="16"/>
    <x v="48"/>
    <s v="Milwaukee"/>
    <n v="40"/>
  </r>
  <r>
    <x v="16"/>
    <x v="48"/>
    <s v="Milwaukee"/>
    <n v="141.55000000000001"/>
  </r>
  <r>
    <x v="16"/>
    <x v="48"/>
    <s v="Oshkosh"/>
    <n v="33"/>
  </r>
  <r>
    <x v="17"/>
    <x v="0"/>
    <s v="Anniston"/>
    <n v="10.5"/>
  </r>
  <r>
    <x v="17"/>
    <x v="0"/>
    <s v="Birmingham"/>
    <n v="36"/>
  </r>
  <r>
    <x v="17"/>
    <x v="0"/>
    <s v="Birmingham"/>
    <n v="151.97999999999999"/>
  </r>
  <r>
    <x v="17"/>
    <x v="0"/>
    <s v="Gadsden"/>
    <n v="13"/>
  </r>
  <r>
    <x v="17"/>
    <x v="0"/>
    <s v="Gadsden"/>
    <n v="3.1"/>
  </r>
  <r>
    <x v="17"/>
    <x v="0"/>
    <s v="Huntsville"/>
    <n v="7"/>
  </r>
  <r>
    <x v="17"/>
    <x v="0"/>
    <s v="Mobile"/>
    <n v="62.69"/>
  </r>
  <r>
    <x v="17"/>
    <x v="0"/>
    <s v="Montgomery"/>
    <n v="38"/>
  </r>
  <r>
    <x v="17"/>
    <x v="0"/>
    <s v="New Decatur"/>
    <n v="7.63"/>
  </r>
  <r>
    <x v="17"/>
    <x v="0"/>
    <s v="Selma"/>
    <n v="8"/>
  </r>
  <r>
    <x v="17"/>
    <x v="0"/>
    <s v="Sheffield"/>
    <n v="11.68"/>
  </r>
  <r>
    <x v="17"/>
    <x v="0"/>
    <s v="Tuscaloosa"/>
    <n v="12"/>
  </r>
  <r>
    <x v="17"/>
    <x v="1"/>
    <s v="Bisbee"/>
    <n v="8"/>
  </r>
  <r>
    <x v="17"/>
    <x v="1"/>
    <s v="Douglas"/>
    <n v="10"/>
  </r>
  <r>
    <x v="17"/>
    <x v="1"/>
    <s v="Phoenix"/>
    <n v="30"/>
  </r>
  <r>
    <x v="17"/>
    <x v="1"/>
    <s v="Prescott"/>
    <n v="2.5"/>
  </r>
  <r>
    <x v="17"/>
    <x v="1"/>
    <s v="Tucson"/>
    <n v="5"/>
  </r>
  <r>
    <x v="17"/>
    <x v="2"/>
    <s v="Argenta"/>
    <n v="5"/>
  </r>
  <r>
    <x v="17"/>
    <x v="2"/>
    <s v="Eureka Springs"/>
    <n v="4"/>
  </r>
  <r>
    <x v="17"/>
    <x v="2"/>
    <s v="Fort Smith"/>
    <n v="27"/>
  </r>
  <r>
    <x v="17"/>
    <x v="2"/>
    <s v="Fort Smith"/>
    <n v="1.21"/>
  </r>
  <r>
    <x v="17"/>
    <x v="2"/>
    <s v="Helena"/>
    <n v="5.2"/>
  </r>
  <r>
    <x v="17"/>
    <x v="2"/>
    <s v="Hot Springs"/>
    <n v="13.8"/>
  </r>
  <r>
    <x v="17"/>
    <x v="2"/>
    <s v="Little Rock"/>
    <n v="37.28"/>
  </r>
  <r>
    <x v="17"/>
    <x v="2"/>
    <s v="Pine Bluff"/>
    <n v="9"/>
  </r>
  <r>
    <x v="17"/>
    <x v="2"/>
    <s v="Texarkana"/>
    <n v="20"/>
  </r>
  <r>
    <x v="17"/>
    <x v="2"/>
    <s v="Walnut Ridge"/>
    <n v="2.5"/>
  </r>
  <r>
    <x v="17"/>
    <x v="4"/>
    <s v="Bakersfield"/>
    <n v="10.44"/>
  </r>
  <r>
    <x v="17"/>
    <x v="4"/>
    <s v="Bakersfield"/>
    <n v="3"/>
  </r>
  <r>
    <x v="17"/>
    <x v="4"/>
    <s v="Burlingame"/>
    <n v="2"/>
  </r>
  <r>
    <x v="17"/>
    <x v="4"/>
    <s v="Eureka"/>
    <n v="13"/>
  </r>
  <r>
    <x v="17"/>
    <x v="4"/>
    <s v="Exeter"/>
    <n v="45.95"/>
  </r>
  <r>
    <x v="17"/>
    <x v="4"/>
    <s v="Fresno"/>
    <n v="5.81"/>
  </r>
  <r>
    <x v="17"/>
    <x v="4"/>
    <s v="Fresno"/>
    <n v="30.58"/>
  </r>
  <r>
    <x v="17"/>
    <x v="4"/>
    <s v="Glendale"/>
    <n v="3"/>
  </r>
  <r>
    <x v="17"/>
    <x v="4"/>
    <s v="Grass Valley"/>
    <n v="5"/>
  </r>
  <r>
    <x v="17"/>
    <x v="4"/>
    <s v="Los Angeles"/>
    <n v="376.25"/>
  </r>
  <r>
    <x v="17"/>
    <x v="4"/>
    <s v="Los Angeles"/>
    <n v="982"/>
  </r>
  <r>
    <x v="17"/>
    <x v="4"/>
    <s v="Modesto"/>
    <n v="6"/>
  </r>
  <r>
    <x v="17"/>
    <x v="4"/>
    <s v="Napa"/>
    <n v="41.6"/>
  </r>
  <r>
    <x v="17"/>
    <x v="4"/>
    <s v="Oakland"/>
    <n v="255.77"/>
  </r>
  <r>
    <x v="17"/>
    <x v="4"/>
    <s v="Ontario"/>
    <n v="14.7"/>
  </r>
  <r>
    <x v="17"/>
    <x v="4"/>
    <s v="Petaluma"/>
    <n v="37.36"/>
  </r>
  <r>
    <x v="17"/>
    <x v="4"/>
    <s v="Riverside"/>
    <n v="10"/>
  </r>
  <r>
    <x v="17"/>
    <x v="4"/>
    <s v="Sacramento"/>
    <n v="42"/>
  </r>
  <r>
    <x v="17"/>
    <x v="4"/>
    <s v="San Diego"/>
    <n v="63.5"/>
  </r>
  <r>
    <x v="17"/>
    <x v="4"/>
    <s v="San Diego"/>
    <n v="73.540000000000006"/>
  </r>
  <r>
    <x v="17"/>
    <x v="4"/>
    <s v="San Diego"/>
    <n v="8.19"/>
  </r>
  <r>
    <x v="17"/>
    <x v="4"/>
    <s v="San Diego"/>
    <n v="1.5"/>
  </r>
  <r>
    <x v="17"/>
    <x v="4"/>
    <s v="San Francisco"/>
    <n v="2"/>
  </r>
  <r>
    <x v="17"/>
    <x v="4"/>
    <s v="San Francisco"/>
    <n v="5.46"/>
  </r>
  <r>
    <x v="17"/>
    <x v="4"/>
    <s v="San Francisco"/>
    <n v="54"/>
  </r>
  <r>
    <x v="17"/>
    <x v="4"/>
    <s v="San Francisco"/>
    <n v="271.58"/>
  </r>
  <r>
    <x v="17"/>
    <x v="4"/>
    <s v="San Francisco"/>
    <n v="38"/>
  </r>
  <r>
    <x v="17"/>
    <x v="4"/>
    <s v="San Francisco"/>
    <n v="5"/>
  </r>
  <r>
    <x v="17"/>
    <x v="4"/>
    <s v="San Jose"/>
    <n v="20"/>
  </r>
  <r>
    <x v="17"/>
    <x v="4"/>
    <s v="San Jose"/>
    <n v="41.89"/>
  </r>
  <r>
    <x v="17"/>
    <x v="4"/>
    <s v="San Jose"/>
    <n v="97.02"/>
  </r>
  <r>
    <x v="17"/>
    <x v="4"/>
    <s v="San Luis Obispo"/>
    <n v="13"/>
  </r>
  <r>
    <x v="17"/>
    <x v="4"/>
    <s v="Santa Barbara"/>
    <n v="8.5"/>
  </r>
  <r>
    <x v="17"/>
    <x v="4"/>
    <s v="Santa Barbara"/>
    <n v="14.98"/>
  </r>
  <r>
    <x v="17"/>
    <x v="4"/>
    <s v="Santa Cruz"/>
    <n v="15"/>
  </r>
  <r>
    <x v="17"/>
    <x v="4"/>
    <s v="Santa Cruz"/>
    <n v="14.34"/>
  </r>
  <r>
    <x v="17"/>
    <x v="4"/>
    <s v="Stockton"/>
    <n v="78"/>
  </r>
  <r>
    <x v="17"/>
    <x v="4"/>
    <s v="Stockton"/>
    <n v="18.5"/>
  </r>
  <r>
    <x v="17"/>
    <x v="4"/>
    <s v="Watsonville"/>
    <n v="6"/>
  </r>
  <r>
    <x v="17"/>
    <x v="6"/>
    <s v="Boulder"/>
    <n v="7.2"/>
  </r>
  <r>
    <x v="17"/>
    <x v="6"/>
    <s v="Colorado Springs"/>
    <n v="38"/>
  </r>
  <r>
    <x v="17"/>
    <x v="6"/>
    <s v="Colorado Springs"/>
    <n v="1.25"/>
  </r>
  <r>
    <x v="17"/>
    <x v="6"/>
    <s v="Cripple Creek"/>
    <n v="72.25"/>
  </r>
  <r>
    <x v="17"/>
    <x v="6"/>
    <s v="Denver"/>
    <n v="27.19"/>
  </r>
  <r>
    <x v="17"/>
    <x v="6"/>
    <s v="Denver"/>
    <n v="202.86"/>
  </r>
  <r>
    <x v="17"/>
    <x v="6"/>
    <s v="Denver"/>
    <n v="22"/>
  </r>
  <r>
    <x v="17"/>
    <x v="6"/>
    <s v="Denver"/>
    <n v="54"/>
  </r>
  <r>
    <x v="17"/>
    <x v="6"/>
    <s v="Denver"/>
    <n v="5"/>
  </r>
  <r>
    <x v="17"/>
    <x v="6"/>
    <s v="Durango"/>
    <n v="2.5"/>
  </r>
  <r>
    <x v="17"/>
    <x v="6"/>
    <s v="Grand Junction"/>
    <n v="19.2"/>
  </r>
  <r>
    <x v="17"/>
    <x v="6"/>
    <s v="Greeley"/>
    <n v="6"/>
  </r>
  <r>
    <x v="17"/>
    <x v="6"/>
    <s v="Trinidad"/>
    <n v="19"/>
  </r>
  <r>
    <x v="17"/>
    <x v="7"/>
    <s v="Bridgeport"/>
    <n v="245.61799999999999"/>
  </r>
  <r>
    <x v="17"/>
    <x v="7"/>
    <s v="Bristol"/>
    <n v="13.74"/>
  </r>
  <r>
    <x v="17"/>
    <x v="7"/>
    <s v="Danbury"/>
    <n v="16.07"/>
  </r>
  <r>
    <x v="17"/>
    <x v="7"/>
    <s v="Groton"/>
    <n v="20.65"/>
  </r>
  <r>
    <x v="17"/>
    <x v="7"/>
    <s v="New Haven"/>
    <n v="495.22"/>
  </r>
  <r>
    <x v="17"/>
    <x v="7"/>
    <s v="New Haven"/>
    <n v="1997.1"/>
  </r>
  <r>
    <x v="17"/>
    <x v="7"/>
    <s v="New Haven"/>
    <n v="158.68"/>
  </r>
  <r>
    <x v="17"/>
    <x v="7"/>
    <s v="New London"/>
    <n v="11.14"/>
  </r>
  <r>
    <x v="17"/>
    <x v="7"/>
    <s v="Norwich"/>
    <n v="62.96"/>
  </r>
  <r>
    <x v="17"/>
    <x v="7"/>
    <s v="Warehouse Point"/>
    <n v="48.1"/>
  </r>
  <r>
    <x v="17"/>
    <x v="7"/>
    <s v="Waterbury"/>
    <n v="8.5"/>
  </r>
  <r>
    <x v="17"/>
    <x v="9"/>
    <s v="New Castle"/>
    <n v="16"/>
  </r>
  <r>
    <x v="17"/>
    <x v="9"/>
    <s v="New Castle"/>
    <n v="6"/>
  </r>
  <r>
    <x v="17"/>
    <x v="9"/>
    <s v="Wilmington"/>
    <n v="31.25"/>
  </r>
  <r>
    <x v="17"/>
    <x v="8"/>
    <s v="Washington"/>
    <n v="4"/>
  </r>
  <r>
    <x v="17"/>
    <x v="8"/>
    <s v="Washington"/>
    <n v="98"/>
  </r>
  <r>
    <x v="17"/>
    <x v="8"/>
    <s v="Washington"/>
    <n v="160.59"/>
  </r>
  <r>
    <x v="17"/>
    <x v="8"/>
    <s v="Washington"/>
    <n v="57.86"/>
  </r>
  <r>
    <x v="17"/>
    <x v="8"/>
    <s v="Washington"/>
    <n v="8.5"/>
  </r>
  <r>
    <x v="17"/>
    <x v="8"/>
    <s v="Washington"/>
    <n v="45.83"/>
  </r>
  <r>
    <x v="17"/>
    <x v="8"/>
    <s v="Washington"/>
    <n v="28.34"/>
  </r>
  <r>
    <x v="17"/>
    <x v="10"/>
    <s v="Jacksonville"/>
    <n v="51.24"/>
  </r>
  <r>
    <x v="17"/>
    <x v="10"/>
    <s v="Fernandina"/>
    <n v="3.5"/>
  </r>
  <r>
    <x v="17"/>
    <x v="10"/>
    <s v="Key West"/>
    <n v="5.4"/>
  </r>
  <r>
    <x v="17"/>
    <x v="10"/>
    <s v="Pensacola"/>
    <n v="20.8"/>
  </r>
  <r>
    <x v="17"/>
    <x v="10"/>
    <s v="St. Augustine"/>
    <n v="10"/>
  </r>
  <r>
    <x v="17"/>
    <x v="10"/>
    <s v="St. Petersburg"/>
    <n v="25"/>
  </r>
  <r>
    <x v="17"/>
    <x v="10"/>
    <s v="Tampa"/>
    <n v="51.57"/>
  </r>
  <r>
    <x v="17"/>
    <x v="11"/>
    <s v="Albany"/>
    <n v="5"/>
  </r>
  <r>
    <x v="17"/>
    <x v="11"/>
    <s v="Atlanta"/>
    <n v="211.93299999999999"/>
  </r>
  <r>
    <x v="17"/>
    <x v="11"/>
    <s v="Atlanta"/>
    <n v="18"/>
  </r>
  <r>
    <x v="17"/>
    <x v="11"/>
    <s v="Augusta"/>
    <n v="55.17"/>
  </r>
  <r>
    <x v="17"/>
    <x v="11"/>
    <s v="Brunswick"/>
    <n v="7"/>
  </r>
  <r>
    <x v="17"/>
    <x v="11"/>
    <s v="Columbus"/>
    <n v="25.9"/>
  </r>
  <r>
    <x v="17"/>
    <x v="11"/>
    <s v="Fairburn"/>
    <n v="10.5"/>
  </r>
  <r>
    <x v="17"/>
    <x v="11"/>
    <s v="Gainesville"/>
    <n v="6"/>
  </r>
  <r>
    <x v="17"/>
    <x v="11"/>
    <s v="Macon"/>
    <n v="37"/>
  </r>
  <r>
    <x v="17"/>
    <x v="11"/>
    <s v="Homestead"/>
    <n v="12.1"/>
  </r>
  <r>
    <x v="17"/>
    <x v="11"/>
    <s v="Savannah"/>
    <n v="58.5"/>
  </r>
  <r>
    <x v="17"/>
    <x v="11"/>
    <s v="Valdosta"/>
    <n v="5"/>
  </r>
  <r>
    <x v="17"/>
    <x v="11"/>
    <s v="Waycross"/>
    <n v="7.13"/>
  </r>
  <r>
    <x v="17"/>
    <x v="12"/>
    <s v="Boise City"/>
    <n v="85"/>
  </r>
  <r>
    <x v="17"/>
    <x v="12"/>
    <s v="Caldwell"/>
    <n v="12.5"/>
  </r>
  <r>
    <x v="17"/>
    <x v="12"/>
    <s v="Sandpoint"/>
    <n v="5"/>
  </r>
  <r>
    <x v="17"/>
    <x v="13"/>
    <s v="Alton"/>
    <n v="21.5"/>
  </r>
  <r>
    <x v="17"/>
    <x v="13"/>
    <s v="Alton"/>
    <n v="26.27"/>
  </r>
  <r>
    <x v="17"/>
    <x v="13"/>
    <s v="Bloomington"/>
    <n v="22"/>
  </r>
  <r>
    <x v="17"/>
    <x v="13"/>
    <s v="Cairo"/>
    <n v="17.600000000000001"/>
  </r>
  <r>
    <x v="17"/>
    <x v="13"/>
    <s v="Cairo"/>
    <n v="11.37"/>
  </r>
  <r>
    <x v="17"/>
    <x v="13"/>
    <s v="Canton"/>
    <n v="33"/>
  </r>
  <r>
    <x v="17"/>
    <x v="13"/>
    <s v="Centralia"/>
    <n v="3.9"/>
  </r>
  <r>
    <x v="17"/>
    <x v="13"/>
    <s v="Champaign"/>
    <n v="560"/>
  </r>
  <r>
    <x v="17"/>
    <x v="13"/>
    <s v="Champaign"/>
    <n v="11"/>
  </r>
  <r>
    <x v="17"/>
    <x v="13"/>
    <s v="Champaign"/>
    <n v="64"/>
  </r>
  <r>
    <x v="17"/>
    <x v="13"/>
    <s v="Champaign"/>
    <n v="222.67"/>
  </r>
  <r>
    <x v="17"/>
    <x v="13"/>
    <s v="Chicago"/>
    <n v="480"/>
  </r>
  <r>
    <x v="17"/>
    <x v="13"/>
    <s v="Chicago"/>
    <n v="314.3"/>
  </r>
  <r>
    <x v="17"/>
    <x v="13"/>
    <s v="Chicago"/>
    <n v="119.23"/>
  </r>
  <r>
    <x v="17"/>
    <x v="13"/>
    <s v="Chicago"/>
    <n v="28.016999999999999"/>
  </r>
  <r>
    <x v="17"/>
    <x v="13"/>
    <s v="Chicago"/>
    <n v="70"/>
  </r>
  <r>
    <x v="17"/>
    <x v="13"/>
    <s v="Chicago"/>
    <n v="31.3"/>
  </r>
  <r>
    <x v="17"/>
    <x v="13"/>
    <s v="Chicago"/>
    <n v="46.29"/>
  </r>
  <r>
    <x v="17"/>
    <x v="13"/>
    <s v="Chicago"/>
    <n v="160"/>
  </r>
  <r>
    <x v="17"/>
    <x v="13"/>
    <s v="Chicago"/>
    <n v="36.4"/>
  </r>
  <r>
    <x v="17"/>
    <x v="13"/>
    <s v="Chicago"/>
    <n v="60"/>
  </r>
  <r>
    <x v="17"/>
    <x v="13"/>
    <s v="Chicago"/>
    <n v="187.51"/>
  </r>
  <r>
    <x v="17"/>
    <x v="13"/>
    <s v="Chicago"/>
    <n v="57.51"/>
  </r>
  <r>
    <x v="17"/>
    <x v="13"/>
    <s v="Chicago"/>
    <n v="47.06"/>
  </r>
  <r>
    <x v="17"/>
    <x v="13"/>
    <s v="Chicago"/>
    <n v="60.43"/>
  </r>
  <r>
    <x v="17"/>
    <x v="13"/>
    <s v="Chicago"/>
    <n v="22.51"/>
  </r>
  <r>
    <x v="17"/>
    <x v="13"/>
    <s v="Chicago"/>
    <n v="180"/>
  </r>
  <r>
    <x v="17"/>
    <x v="13"/>
    <s v="Chicago"/>
    <n v="16.71"/>
  </r>
  <r>
    <x v="17"/>
    <x v="13"/>
    <s v="Chicago"/>
    <n v="12"/>
  </r>
  <r>
    <x v="17"/>
    <x v="13"/>
    <s v="Chicago"/>
    <n v="17"/>
  </r>
  <r>
    <x v="17"/>
    <x v="13"/>
    <s v="Chicago Heights"/>
    <n v="6.5"/>
  </r>
  <r>
    <x v="17"/>
    <x v="13"/>
    <s v="Danville"/>
    <n v="14"/>
  </r>
  <r>
    <x v="17"/>
    <x v="13"/>
    <s v="Danville"/>
    <n v="2.82"/>
  </r>
  <r>
    <x v="17"/>
    <x v="13"/>
    <s v="Decatur"/>
    <n v="98"/>
  </r>
  <r>
    <x v="17"/>
    <x v="13"/>
    <s v="East St. Louis"/>
    <n v="22.6"/>
  </r>
  <r>
    <x v="17"/>
    <x v="13"/>
    <s v="East St. Louis"/>
    <n v="17"/>
  </r>
  <r>
    <x v="17"/>
    <x v="13"/>
    <s v="East St. Louis"/>
    <n v="192.10499999999999"/>
  </r>
  <r>
    <x v="17"/>
    <x v="13"/>
    <s v="Freeport"/>
    <n v="8"/>
  </r>
  <r>
    <x v="17"/>
    <x v="13"/>
    <s v="Galesburg"/>
    <n v="19.75"/>
  </r>
  <r>
    <x v="17"/>
    <x v="13"/>
    <s v="Galesburg"/>
    <n v="12.5"/>
  </r>
  <r>
    <x v="17"/>
    <x v="13"/>
    <s v="Hillsboro"/>
    <n v="2.5"/>
  </r>
  <r>
    <x v="17"/>
    <x v="13"/>
    <s v="Jacksonville"/>
    <n v="7"/>
  </r>
  <r>
    <x v="17"/>
    <x v="13"/>
    <s v="Jacksonville"/>
    <n v="18"/>
  </r>
  <r>
    <x v="17"/>
    <x v="13"/>
    <s v="Joliet"/>
    <n v="43.56"/>
  </r>
  <r>
    <x v="17"/>
    <x v="13"/>
    <s v="Joliet"/>
    <n v="47"/>
  </r>
  <r>
    <x v="17"/>
    <x v="13"/>
    <s v="Kankakee"/>
    <n v="12"/>
  </r>
  <r>
    <x v="17"/>
    <x v="13"/>
    <s v="Kankakee"/>
    <n v="4.5"/>
  </r>
  <r>
    <x v="17"/>
    <x v="13"/>
    <s v="Kewanee"/>
    <n v="12.93"/>
  </r>
  <r>
    <x v="17"/>
    <x v="13"/>
    <s v="Lincoln"/>
    <n v="8"/>
  </r>
  <r>
    <x v="17"/>
    <x v="13"/>
    <s v="Marion"/>
    <n v="28.13"/>
  </r>
  <r>
    <x v="17"/>
    <x v="13"/>
    <s v="Mattoon"/>
    <n v="15"/>
  </r>
  <r>
    <x v="17"/>
    <x v="13"/>
    <s v="Mattoon"/>
    <n v="50.18"/>
  </r>
  <r>
    <x v="17"/>
    <x v="13"/>
    <s v="Murphysboro"/>
    <n v="2.25"/>
  </r>
  <r>
    <x v="17"/>
    <x v="13"/>
    <s v="Ottawa"/>
    <n v="6.1"/>
  </r>
  <r>
    <x v="17"/>
    <x v="13"/>
    <s v="Peoria"/>
    <n v="72"/>
  </r>
  <r>
    <x v="17"/>
    <x v="13"/>
    <s v="Peoria"/>
    <n v="20"/>
  </r>
  <r>
    <x v="17"/>
    <x v="13"/>
    <s v="Peoria"/>
    <n v="28.35"/>
  </r>
  <r>
    <x v="17"/>
    <x v="13"/>
    <s v="Quincy"/>
    <n v="22.85"/>
  </r>
  <r>
    <x v="17"/>
    <x v="13"/>
    <s v="Rockford"/>
    <n v="94"/>
  </r>
  <r>
    <x v="17"/>
    <x v="13"/>
    <s v="Springfield"/>
    <n v="40"/>
  </r>
  <r>
    <x v="17"/>
    <x v="13"/>
    <s v="Springfield"/>
    <n v="223"/>
  </r>
  <r>
    <x v="17"/>
    <x v="13"/>
    <s v="Sterling"/>
    <n v="18"/>
  </r>
  <r>
    <x v="17"/>
    <x v="13"/>
    <s v="Streator"/>
    <n v="10.5"/>
  </r>
  <r>
    <x v="17"/>
    <x v="13"/>
    <s v="Taylorville"/>
    <n v="3.71"/>
  </r>
  <r>
    <x v="17"/>
    <x v="13"/>
    <s v="Urbana"/>
    <n v="15"/>
  </r>
  <r>
    <x v="17"/>
    <x v="14"/>
    <s v="Anderson"/>
    <n v="423"/>
  </r>
  <r>
    <x v="17"/>
    <x v="14"/>
    <s v="Anderson"/>
    <n v="42"/>
  </r>
  <r>
    <x v="17"/>
    <x v="14"/>
    <s v="Angola"/>
    <n v="4"/>
  </r>
  <r>
    <x v="17"/>
    <x v="14"/>
    <s v="Beach Grove"/>
    <n v="6.3"/>
  </r>
  <r>
    <x v="17"/>
    <x v="14"/>
    <s v="Bluffton"/>
    <n v="31.74"/>
  </r>
  <r>
    <x v="17"/>
    <x v="14"/>
    <s v="Bluffton"/>
    <n v="18.5"/>
  </r>
  <r>
    <x v="17"/>
    <x v="14"/>
    <s v="Columbus"/>
    <n v="5.5"/>
  </r>
  <r>
    <x v="17"/>
    <x v="14"/>
    <s v="Crown Point"/>
    <n v="15"/>
  </r>
  <r>
    <x v="17"/>
    <x v="14"/>
    <s v="Decatur"/>
    <n v="23.7"/>
  </r>
  <r>
    <x v="17"/>
    <x v="14"/>
    <s v="Evansville"/>
    <n v="65.22"/>
  </r>
  <r>
    <x v="17"/>
    <x v="14"/>
    <s v="Evansville"/>
    <n v="20"/>
  </r>
  <r>
    <x v="17"/>
    <x v="14"/>
    <s v="Evansville"/>
    <n v="34.58"/>
  </r>
  <r>
    <x v="17"/>
    <x v="14"/>
    <s v="Evansville"/>
    <n v="10"/>
  </r>
  <r>
    <x v="17"/>
    <x v="14"/>
    <s v="Evansville"/>
    <n v="24.67"/>
  </r>
  <r>
    <x v="17"/>
    <x v="14"/>
    <s v="Fort Wayne"/>
    <n v="220.44"/>
  </r>
  <r>
    <x v="17"/>
    <x v="14"/>
    <s v="Fort Wayne"/>
    <n v="59.89"/>
  </r>
  <r>
    <x v="17"/>
    <x v="14"/>
    <s v="French Lick"/>
    <n v="1.0900000000000001"/>
  </r>
  <r>
    <x v="17"/>
    <x v="14"/>
    <s v="Gary"/>
    <n v="85"/>
  </r>
  <r>
    <x v="17"/>
    <x v="14"/>
    <s v="Indianapolis"/>
    <n v="556.97"/>
  </r>
  <r>
    <x v="17"/>
    <x v="14"/>
    <s v="Indianapolis"/>
    <n v="140"/>
  </r>
  <r>
    <x v="17"/>
    <x v="14"/>
    <s v="Indianapolis"/>
    <n v="7.5"/>
  </r>
  <r>
    <x v="17"/>
    <x v="14"/>
    <s v="Indianapolis"/>
    <n v="30"/>
  </r>
  <r>
    <x v="17"/>
    <x v="14"/>
    <s v="Indianapolis"/>
    <n v="93"/>
  </r>
  <r>
    <x v="17"/>
    <x v="14"/>
    <s v="Indianapolis"/>
    <n v="58.7"/>
  </r>
  <r>
    <x v="17"/>
    <x v="14"/>
    <s v="Indianapolis"/>
    <n v="107"/>
  </r>
  <r>
    <x v="17"/>
    <x v="14"/>
    <s v="Indianapolis"/>
    <n v="45.1"/>
  </r>
  <r>
    <x v="17"/>
    <x v="14"/>
    <s v="Kendallville"/>
    <n v="42"/>
  </r>
  <r>
    <x v="17"/>
    <x v="14"/>
    <s v="Kokomo"/>
    <n v="62"/>
  </r>
  <r>
    <x v="17"/>
    <x v="14"/>
    <s v="La Grange"/>
    <n v="9"/>
  </r>
  <r>
    <x v="17"/>
    <x v="14"/>
    <s v="Lebanon"/>
    <n v="10"/>
  </r>
  <r>
    <x v="17"/>
    <x v="14"/>
    <s v="Madison"/>
    <n v="3.5"/>
  </r>
  <r>
    <x v="17"/>
    <x v="14"/>
    <s v="New Albany"/>
    <n v="25"/>
  </r>
  <r>
    <x v="17"/>
    <x v="14"/>
    <s v="New Albany"/>
    <n v="23"/>
  </r>
  <r>
    <x v="17"/>
    <x v="14"/>
    <s v="New Castle"/>
    <n v="63"/>
  </r>
  <r>
    <x v="17"/>
    <x v="14"/>
    <s v="Portland"/>
    <n v="32"/>
  </r>
  <r>
    <x v="17"/>
    <x v="14"/>
    <s v="South Bend"/>
    <n v="120"/>
  </r>
  <r>
    <x v="17"/>
    <x v="14"/>
    <s v="South Bend"/>
    <n v="35"/>
  </r>
  <r>
    <x v="17"/>
    <x v="14"/>
    <s v="South Bend"/>
    <n v="77.77"/>
  </r>
  <r>
    <x v="17"/>
    <x v="14"/>
    <s v="Terre Haute"/>
    <n v="101"/>
  </r>
  <r>
    <x v="17"/>
    <x v="14"/>
    <s v="Vincennes"/>
    <n v="8.25"/>
  </r>
  <r>
    <x v="17"/>
    <x v="14"/>
    <s v="Warsaw"/>
    <n v="71"/>
  </r>
  <r>
    <x v="17"/>
    <x v="15"/>
    <s v="Albia"/>
    <n v="10"/>
  </r>
  <r>
    <x v="17"/>
    <x v="15"/>
    <s v="Burlington"/>
    <n v="18.5"/>
  </r>
  <r>
    <x v="17"/>
    <x v="15"/>
    <s v="Cedar Rapids"/>
    <n v="29.9"/>
  </r>
  <r>
    <x v="17"/>
    <x v="15"/>
    <s v="Cedar Rapids"/>
    <n v="30"/>
  </r>
  <r>
    <x v="17"/>
    <x v="15"/>
    <s v="Centerville"/>
    <n v="7.84"/>
  </r>
  <r>
    <x v="17"/>
    <x v="15"/>
    <s v="Clinton"/>
    <n v="46.91"/>
  </r>
  <r>
    <x v="17"/>
    <x v="15"/>
    <s v="Clinton"/>
    <n v="20"/>
  </r>
  <r>
    <x v="17"/>
    <x v="15"/>
    <s v="Colfax"/>
    <n v="1"/>
  </r>
  <r>
    <x v="17"/>
    <x v="15"/>
    <s v="Council Bluffs"/>
    <n v="30"/>
  </r>
  <r>
    <x v="17"/>
    <x v="15"/>
    <s v="Davenport"/>
    <n v="131.38"/>
  </r>
  <r>
    <x v="17"/>
    <x v="15"/>
    <s v="Des Moines"/>
    <n v="89.81"/>
  </r>
  <r>
    <x v="17"/>
    <x v="15"/>
    <s v="Des Moines"/>
    <n v="73.691000000000003"/>
  </r>
  <r>
    <x v="17"/>
    <x v="15"/>
    <s v="Dubuque"/>
    <n v="19.5"/>
  </r>
  <r>
    <x v="17"/>
    <x v="15"/>
    <s v="Fort Dodge"/>
    <n v="175"/>
  </r>
  <r>
    <x v="17"/>
    <x v="15"/>
    <s v="Fort Madison"/>
    <n v="4"/>
  </r>
  <r>
    <x v="17"/>
    <x v="15"/>
    <s v="Iowa City"/>
    <n v="10.199999999999999"/>
  </r>
  <r>
    <x v="17"/>
    <x v="15"/>
    <s v="Keokuk"/>
    <n v="13.35"/>
  </r>
  <r>
    <x v="17"/>
    <x v="15"/>
    <s v="Mason City"/>
    <n v="20.5"/>
  </r>
  <r>
    <x v="17"/>
    <x v="15"/>
    <s v="Ottumwa"/>
    <n v="13"/>
  </r>
  <r>
    <x v="17"/>
    <x v="15"/>
    <s v="Sioux City"/>
    <n v="6"/>
  </r>
  <r>
    <x v="17"/>
    <x v="15"/>
    <s v="Sioux City"/>
    <n v="49"/>
  </r>
  <r>
    <x v="17"/>
    <x v="15"/>
    <s v="Waterloo"/>
    <n v="89.6"/>
  </r>
  <r>
    <x v="17"/>
    <x v="16"/>
    <s v="Arkansas City"/>
    <n v="25"/>
  </r>
  <r>
    <x v="17"/>
    <x v="16"/>
    <s v="Atchison"/>
    <n v="9.4499999999999993"/>
  </r>
  <r>
    <x v="17"/>
    <x v="16"/>
    <s v="Emporia"/>
    <n v="4"/>
  </r>
  <r>
    <x v="17"/>
    <x v="16"/>
    <s v="Fort Scott"/>
    <n v="7"/>
  </r>
  <r>
    <x v="17"/>
    <x v="16"/>
    <s v="Hutchinson"/>
    <n v="10"/>
  </r>
  <r>
    <x v="17"/>
    <x v="16"/>
    <s v="Independence"/>
    <n v="67"/>
  </r>
  <r>
    <x v="17"/>
    <x v="16"/>
    <s v="Iola"/>
    <n v="10.5"/>
  </r>
  <r>
    <x v="17"/>
    <x v="16"/>
    <s v="Junction City"/>
    <n v="5"/>
  </r>
  <r>
    <x v="17"/>
    <x v="16"/>
    <s v="Kansas City"/>
    <n v="43.75"/>
  </r>
  <r>
    <x v="17"/>
    <x v="16"/>
    <s v="Lawrence"/>
    <n v="10"/>
  </r>
  <r>
    <x v="17"/>
    <x v="16"/>
    <s v="Manhattan"/>
    <n v="10"/>
  </r>
  <r>
    <x v="17"/>
    <x v="16"/>
    <s v="Parsons"/>
    <n v="7.5"/>
  </r>
  <r>
    <x v="17"/>
    <x v="16"/>
    <s v="Salina"/>
    <n v="7"/>
  </r>
  <r>
    <x v="17"/>
    <x v="16"/>
    <s v="Topeka"/>
    <n v="37.200000000000003"/>
  </r>
  <r>
    <x v="17"/>
    <x v="16"/>
    <s v="Wichita"/>
    <n v="34.69"/>
  </r>
  <r>
    <x v="17"/>
    <x v="16"/>
    <s v="Wichita"/>
    <n v="33"/>
  </r>
  <r>
    <x v="17"/>
    <x v="17"/>
    <s v="Bowling Green"/>
    <n v="7.5"/>
  </r>
  <r>
    <x v="17"/>
    <x v="17"/>
    <s v="Henderson"/>
    <n v="6"/>
  </r>
  <r>
    <x v="17"/>
    <x v="17"/>
    <s v="Lexington"/>
    <n v="93"/>
  </r>
  <r>
    <x v="17"/>
    <x v="17"/>
    <s v="Louisville"/>
    <n v="168.5"/>
  </r>
  <r>
    <x v="17"/>
    <x v="17"/>
    <s v="Louisville"/>
    <n v="75"/>
  </r>
  <r>
    <x v="17"/>
    <x v="17"/>
    <s v="Louisville"/>
    <n v="101.34"/>
  </r>
  <r>
    <x v="17"/>
    <x v="17"/>
    <s v="Maysville"/>
    <n v="4"/>
  </r>
  <r>
    <x v="17"/>
    <x v="17"/>
    <s v="Owensboro"/>
    <n v="17"/>
  </r>
  <r>
    <x v="17"/>
    <x v="17"/>
    <s v="Paducah"/>
    <n v="19.100000000000001"/>
  </r>
  <r>
    <x v="17"/>
    <x v="18"/>
    <s v="Alexandria"/>
    <n v="8.5"/>
  </r>
  <r>
    <x v="17"/>
    <x v="18"/>
    <s v="Baton Rouge"/>
    <n v="6.23"/>
  </r>
  <r>
    <x v="17"/>
    <x v="18"/>
    <s v="Lake Charles"/>
    <n v="10"/>
  </r>
  <r>
    <x v="17"/>
    <x v="18"/>
    <s v="Monroe"/>
    <n v="10"/>
  </r>
  <r>
    <x v="17"/>
    <x v="18"/>
    <s v="New Orleans"/>
    <n v="205.56"/>
  </r>
  <r>
    <x v="17"/>
    <x v="18"/>
    <s v="Shreveport"/>
    <n v="28"/>
  </r>
  <r>
    <x v="17"/>
    <x v="21"/>
    <s v="Bangor"/>
    <n v="64.680000000000007"/>
  </r>
  <r>
    <x v="17"/>
    <x v="21"/>
    <s v="Biddeford"/>
    <n v="8.25"/>
  </r>
  <r>
    <x v="17"/>
    <x v="21"/>
    <s v="Brunswick"/>
    <n v="16.399999999999999"/>
  </r>
  <r>
    <x v="17"/>
    <x v="21"/>
    <s v="Calais"/>
    <n v="7"/>
  </r>
  <r>
    <x v="17"/>
    <x v="21"/>
    <s v="Fairfield"/>
    <n v="4.8"/>
  </r>
  <r>
    <x v="17"/>
    <x v="21"/>
    <s v="Fairfield"/>
    <n v="3.3"/>
  </r>
  <r>
    <x v="17"/>
    <x v="21"/>
    <s v="Lewiston"/>
    <n v="161.423"/>
  </r>
  <r>
    <x v="17"/>
    <x v="21"/>
    <s v="Norway"/>
    <n v="2.25"/>
  </r>
  <r>
    <x v="17"/>
    <x v="21"/>
    <s v="Portland"/>
    <n v="106.78"/>
  </r>
  <r>
    <x v="17"/>
    <x v="21"/>
    <s v="Presque Isle"/>
    <n v="29.47"/>
  </r>
  <r>
    <x v="17"/>
    <x v="21"/>
    <s v="Rockland"/>
    <n v="4.5"/>
  </r>
  <r>
    <x v="17"/>
    <x v="21"/>
    <s v="Rockland"/>
    <n v="23.9"/>
  </r>
  <r>
    <x v="17"/>
    <x v="21"/>
    <s v="Sanford"/>
    <n v="95"/>
  </r>
  <r>
    <x v="17"/>
    <x v="21"/>
    <s v="Skowhegan"/>
    <n v="12.6"/>
  </r>
  <r>
    <x v="17"/>
    <x v="21"/>
    <s v="Waterville"/>
    <n v="11.5"/>
  </r>
  <r>
    <x v="17"/>
    <x v="20"/>
    <s v="Baltimore"/>
    <n v="403.3"/>
  </r>
  <r>
    <x v="17"/>
    <x v="20"/>
    <s v="Baltimore"/>
    <n v="37"/>
  </r>
  <r>
    <x v="17"/>
    <x v="20"/>
    <s v="Baltimore"/>
    <n v="1.5"/>
  </r>
  <r>
    <x v="17"/>
    <x v="20"/>
    <s v="Baltimore"/>
    <n v="25.3"/>
  </r>
  <r>
    <x v="17"/>
    <x v="20"/>
    <s v="Baltimore"/>
    <n v="8.4"/>
  </r>
  <r>
    <x v="17"/>
    <x v="20"/>
    <s v="Baltimore"/>
    <n v="2.964"/>
  </r>
  <r>
    <x v="17"/>
    <x v="20"/>
    <s v="Cumberland"/>
    <n v="7.5"/>
  </r>
  <r>
    <x v="17"/>
    <x v="20"/>
    <s v="Cumberland"/>
    <n v="25"/>
  </r>
  <r>
    <x v="17"/>
    <x v="20"/>
    <s v="Baltimore"/>
    <n v="111.393"/>
  </r>
  <r>
    <x v="17"/>
    <x v="20"/>
    <s v="Bel Air"/>
    <n v="3.25"/>
  </r>
  <r>
    <x v="17"/>
    <x v="20"/>
    <s v="Hagerstown"/>
    <n v="81"/>
  </r>
  <r>
    <x v="17"/>
    <x v="20"/>
    <s v="Kensington"/>
    <n v="3"/>
  </r>
  <r>
    <x v="17"/>
    <x v="19"/>
    <s v="Athol"/>
    <n v="47.57"/>
  </r>
  <r>
    <x v="17"/>
    <x v="19"/>
    <s v="Boston"/>
    <n v="510.988"/>
  </r>
  <r>
    <x v="17"/>
    <x v="19"/>
    <s v="Boston"/>
    <n v="924.73599999999999"/>
  </r>
  <r>
    <x v="17"/>
    <x v="19"/>
    <s v="Boston"/>
    <n v="906.01"/>
  </r>
  <r>
    <x v="17"/>
    <x v="19"/>
    <s v="Boston"/>
    <n v="82.58"/>
  </r>
  <r>
    <x v="17"/>
    <x v="19"/>
    <s v="Boston"/>
    <n v="6.5730000000000004"/>
  </r>
  <r>
    <x v="17"/>
    <x v="19"/>
    <s v="Brockton"/>
    <n v="24.4"/>
  </r>
  <r>
    <x v="17"/>
    <x v="19"/>
    <s v="Brookfield"/>
    <n v="20.100000000000001"/>
  </r>
  <r>
    <x v="17"/>
    <x v="19"/>
    <s v="Canton"/>
    <n v="19.5"/>
  </r>
  <r>
    <x v="17"/>
    <x v="19"/>
    <s v="Canton"/>
    <n v="6.28"/>
  </r>
  <r>
    <x v="17"/>
    <x v="19"/>
    <s v="Conway"/>
    <n v="6.5"/>
  </r>
  <r>
    <x v="17"/>
    <x v="19"/>
    <s v="Fitchburg"/>
    <n v="40.85"/>
  </r>
  <r>
    <x v="17"/>
    <x v="19"/>
    <s v="Greenfield"/>
    <n v="47.054000000000002"/>
  </r>
  <r>
    <x v="17"/>
    <x v="19"/>
    <s v="Haverhill"/>
    <n v="126"/>
  </r>
  <r>
    <x v="17"/>
    <x v="19"/>
    <s v="Holyoke"/>
    <n v="6.23"/>
  </r>
  <r>
    <x v="17"/>
    <x v="19"/>
    <s v="Holyoke"/>
    <n v="69.7"/>
  </r>
  <r>
    <x v="17"/>
    <x v="19"/>
    <s v="Maynard"/>
    <n v="19"/>
  </r>
  <r>
    <x v="17"/>
    <x v="19"/>
    <s v="Milford"/>
    <n v="18"/>
  </r>
  <r>
    <x v="17"/>
    <x v="19"/>
    <s v="Lynn"/>
    <n v="28.54"/>
  </r>
  <r>
    <x v="17"/>
    <x v="19"/>
    <s v="Lynn"/>
    <n v="50"/>
  </r>
  <r>
    <x v="17"/>
    <x v="19"/>
    <s v="New Bedford"/>
    <n v="43.6"/>
  </r>
  <r>
    <x v="17"/>
    <x v="19"/>
    <s v="New Bedford"/>
    <n v="51.6"/>
  </r>
  <r>
    <x v="17"/>
    <x v="19"/>
    <s v="Newton"/>
    <n v="130.32300000000001"/>
  </r>
  <r>
    <x v="17"/>
    <x v="19"/>
    <s v="Northampton"/>
    <n v="27.507999999999999"/>
  </r>
  <r>
    <x v="17"/>
    <x v="19"/>
    <s v="North Attleboro"/>
    <n v="24.1"/>
  </r>
  <r>
    <x v="17"/>
    <x v="19"/>
    <s v="Norwood"/>
    <n v="30.9"/>
  </r>
  <r>
    <x v="17"/>
    <x v="19"/>
    <s v="Norwood"/>
    <n v="22.02"/>
  </r>
  <r>
    <x v="17"/>
    <x v="19"/>
    <s v="Oak Bluffs"/>
    <n v="5.7949999999999999"/>
  </r>
  <r>
    <x v="17"/>
    <x v="19"/>
    <s v="Pittsfield"/>
    <n v="139.27000000000001"/>
  </r>
  <r>
    <x v="17"/>
    <x v="19"/>
    <s v="Plymouth"/>
    <n v="6.15"/>
  </r>
  <r>
    <x v="17"/>
    <x v="19"/>
    <s v="Shelburne Falls"/>
    <n v="7.43"/>
  </r>
  <r>
    <x v="17"/>
    <x v="19"/>
    <s v="Springfield"/>
    <n v="171.35"/>
  </r>
  <r>
    <x v="17"/>
    <x v="19"/>
    <s v="Swansea Centre"/>
    <n v="10.711"/>
  </r>
  <r>
    <x v="17"/>
    <x v="19"/>
    <s v="Taunton"/>
    <n v="11.42"/>
  </r>
  <r>
    <x v="17"/>
    <x v="19"/>
    <s v="Taunton"/>
    <n v="18.8"/>
  </r>
  <r>
    <x v="17"/>
    <x v="19"/>
    <s v="Ware"/>
    <n v="12.12"/>
  </r>
  <r>
    <x v="17"/>
    <x v="19"/>
    <s v="Webster"/>
    <n v="5.3380000000000001"/>
  </r>
  <r>
    <x v="17"/>
    <x v="19"/>
    <s v="Westwood"/>
    <n v="9.5"/>
  </r>
  <r>
    <x v="17"/>
    <x v="19"/>
    <s v="Westwood"/>
    <n v="11.25"/>
  </r>
  <r>
    <x v="17"/>
    <x v="19"/>
    <s v="Whitinsville"/>
    <n v="2.2799999999999998"/>
  </r>
  <r>
    <x v="17"/>
    <x v="19"/>
    <s v="Winthrop"/>
    <n v="1.2"/>
  </r>
  <r>
    <x v="17"/>
    <x v="19"/>
    <s v="Worcester"/>
    <n v="239.33"/>
  </r>
  <r>
    <x v="17"/>
    <x v="19"/>
    <s v="Worcester"/>
    <n v="15.4"/>
  </r>
  <r>
    <x v="17"/>
    <x v="22"/>
    <s v="Adrian"/>
    <n v="4"/>
  </r>
  <r>
    <x v="17"/>
    <x v="22"/>
    <s v="Benton Harbor"/>
    <n v="52"/>
  </r>
  <r>
    <x v="17"/>
    <x v="22"/>
    <s v="Detroit"/>
    <n v="1.44"/>
  </r>
  <r>
    <x v="17"/>
    <x v="22"/>
    <s v="Detroit"/>
    <n v="801.90200000000004"/>
  </r>
  <r>
    <x v="17"/>
    <x v="22"/>
    <s v="Detroit"/>
    <n v="19.2"/>
  </r>
  <r>
    <x v="17"/>
    <x v="22"/>
    <s v="Escanaba"/>
    <n v="18"/>
  </r>
  <r>
    <x v="17"/>
    <x v="22"/>
    <s v="Flint"/>
    <n v="38"/>
  </r>
  <r>
    <x v="17"/>
    <x v="22"/>
    <s v="Birmingham"/>
    <n v="65.03"/>
  </r>
  <r>
    <x v="17"/>
    <x v="22"/>
    <s v="Birmingham"/>
    <n v="76.709999999999994"/>
  </r>
  <r>
    <x v="17"/>
    <x v="22"/>
    <s v="Birmingham"/>
    <n v="48"/>
  </r>
  <r>
    <x v="17"/>
    <x v="22"/>
    <s v="Houghton"/>
    <n v="32.200000000000003"/>
  </r>
  <r>
    <x v="17"/>
    <x v="22"/>
    <s v="lronwood"/>
    <n v="22"/>
  </r>
  <r>
    <x v="17"/>
    <x v="22"/>
    <s v="Ishpeming"/>
    <n v="5"/>
  </r>
  <r>
    <x v="17"/>
    <x v="22"/>
    <s v="Jackson"/>
    <n v="255"/>
  </r>
  <r>
    <x v="17"/>
    <x v="22"/>
    <s v="Kalamazoo"/>
    <n v="25"/>
  </r>
  <r>
    <x v="17"/>
    <x v="22"/>
    <s v="Manistee"/>
    <n v="7.41"/>
  </r>
  <r>
    <x v="17"/>
    <x v="22"/>
    <s v="Marquette"/>
    <n v="6"/>
  </r>
  <r>
    <x v="17"/>
    <x v="22"/>
    <s v="Menominee"/>
    <n v="19.399999999999999"/>
  </r>
  <r>
    <x v="17"/>
    <x v="22"/>
    <s v="Monroe"/>
    <n v="79.510000000000005"/>
  </r>
  <r>
    <x v="17"/>
    <x v="22"/>
    <s v="Muskegon"/>
    <n v="15"/>
  </r>
  <r>
    <x v="17"/>
    <x v="22"/>
    <s v="Port Huron"/>
    <n v="2.25"/>
  </r>
  <r>
    <x v="17"/>
    <x v="22"/>
    <s v="Saginaw"/>
    <n v="62"/>
  </r>
  <r>
    <x v="17"/>
    <x v="22"/>
    <s v="Sault Ste. Marie"/>
    <n v="7.18"/>
  </r>
  <r>
    <x v="17"/>
    <x v="23"/>
    <s v="Breckenridge"/>
    <n v="1.44"/>
  </r>
  <r>
    <x v="17"/>
    <x v="23"/>
    <s v="Duluth"/>
    <n v="82.7"/>
  </r>
  <r>
    <x v="17"/>
    <x v="23"/>
    <s v="Duluth"/>
    <n v="82.43"/>
  </r>
  <r>
    <x v="17"/>
    <x v="23"/>
    <s v="Duluth"/>
    <n v="7"/>
  </r>
  <r>
    <x v="17"/>
    <x v="23"/>
    <s v="Mankato"/>
    <n v="5"/>
  </r>
  <r>
    <x v="17"/>
    <x v="23"/>
    <s v="Minneapolis"/>
    <n v="412.38"/>
  </r>
  <r>
    <x v="17"/>
    <x v="23"/>
    <s v="Minneapolis"/>
    <n v="86.63"/>
  </r>
  <r>
    <x v="17"/>
    <x v="23"/>
    <s v="Minneapolis"/>
    <n v="18"/>
  </r>
  <r>
    <x v="17"/>
    <x v="23"/>
    <s v="St. Cloud"/>
    <n v="9"/>
  </r>
  <r>
    <x v="17"/>
    <x v="23"/>
    <s v="St. Cloud"/>
    <n v="52"/>
  </r>
  <r>
    <x v="17"/>
    <x v="23"/>
    <s v="St. Paul"/>
    <n v="10"/>
  </r>
  <r>
    <x v="17"/>
    <x v="23"/>
    <s v="Virginia"/>
    <n v="35"/>
  </r>
  <r>
    <x v="17"/>
    <x v="24"/>
    <s v="Columbus"/>
    <n v="5"/>
  </r>
  <r>
    <x v="17"/>
    <x v="24"/>
    <s v="Greenville"/>
    <n v="7"/>
  </r>
  <r>
    <x v="17"/>
    <x v="24"/>
    <s v="Gulfport"/>
    <n v="30"/>
  </r>
  <r>
    <x v="17"/>
    <x v="24"/>
    <s v="Hattiesburg"/>
    <n v="7.34"/>
  </r>
  <r>
    <x v="17"/>
    <x v="24"/>
    <s v="Jackson"/>
    <n v="14"/>
  </r>
  <r>
    <x v="17"/>
    <x v="24"/>
    <s v="Meridian"/>
    <n v="11.5"/>
  </r>
  <r>
    <x v="17"/>
    <x v="24"/>
    <s v="Natchez"/>
    <n v="6"/>
  </r>
  <r>
    <x v="17"/>
    <x v="24"/>
    <s v="Pascagoula"/>
    <n v="8.36"/>
  </r>
  <r>
    <x v="17"/>
    <x v="24"/>
    <s v="Vicksburg"/>
    <n v="11"/>
  </r>
  <r>
    <x v="17"/>
    <x v="24"/>
    <s v="Yazoo City"/>
    <n v="4"/>
  </r>
  <r>
    <x v="17"/>
    <x v="25"/>
    <s v="Ava"/>
    <n v="15"/>
  </r>
  <r>
    <x v="17"/>
    <x v="25"/>
    <s v="Cape Girardeau"/>
    <n v="7.5"/>
  </r>
  <r>
    <x v="17"/>
    <x v="25"/>
    <s v="Carrollton"/>
    <n v="1.5"/>
  </r>
  <r>
    <x v="17"/>
    <x v="25"/>
    <s v="Cassville"/>
    <n v="5"/>
  </r>
  <r>
    <x v="17"/>
    <x v="25"/>
    <s v="Farmington"/>
    <n v="16.2"/>
  </r>
  <r>
    <x v="17"/>
    <x v="25"/>
    <s v="Hannibal"/>
    <n v="7"/>
  </r>
  <r>
    <x v="17"/>
    <x v="25"/>
    <s v="Jefferson City"/>
    <n v="6"/>
  </r>
  <r>
    <x v="17"/>
    <x v="25"/>
    <s v="Kansas City"/>
    <n v="101.11"/>
  </r>
  <r>
    <x v="17"/>
    <x v="25"/>
    <s v="Kansas City"/>
    <n v="281.20999999999998"/>
  </r>
  <r>
    <x v="17"/>
    <x v="25"/>
    <s v="Kansas City"/>
    <n v="12"/>
  </r>
  <r>
    <x v="17"/>
    <x v="25"/>
    <s v="Kansas City"/>
    <n v="22"/>
  </r>
  <r>
    <x v="17"/>
    <x v="25"/>
    <s v="Kansas City"/>
    <n v="77.61"/>
  </r>
  <r>
    <x v="17"/>
    <x v="25"/>
    <s v="Mexico"/>
    <n v="13"/>
  </r>
  <r>
    <x v="17"/>
    <x v="25"/>
    <s v="Nevada"/>
    <n v="5"/>
  </r>
  <r>
    <x v="17"/>
    <x v="25"/>
    <s v="St. Joseph"/>
    <n v="48.71"/>
  </r>
  <r>
    <x v="17"/>
    <x v="25"/>
    <s v="St. Louis"/>
    <n v="461.13"/>
  </r>
  <r>
    <x v="17"/>
    <x v="25"/>
    <s v="St. Louis"/>
    <n v="20"/>
  </r>
  <r>
    <x v="17"/>
    <x v="25"/>
    <s v="St. Louis"/>
    <n v="10"/>
  </r>
  <r>
    <x v="17"/>
    <x v="25"/>
    <s v="St. Louis"/>
    <n v="10"/>
  </r>
  <r>
    <x v="17"/>
    <x v="25"/>
    <s v="Sedalia"/>
    <n v="9"/>
  </r>
  <r>
    <x v="17"/>
    <x v="25"/>
    <s v="Springfield"/>
    <n v="23"/>
  </r>
  <r>
    <x v="17"/>
    <x v="25"/>
    <s v="Webb City"/>
    <n v="76"/>
  </r>
  <r>
    <x v="17"/>
    <x v="26"/>
    <s v="Anaconda"/>
    <n v="6.5"/>
  </r>
  <r>
    <x v="17"/>
    <x v="26"/>
    <s v="Billings"/>
    <n v="6"/>
  </r>
  <r>
    <x v="17"/>
    <x v="26"/>
    <s v="Bozeman"/>
    <n v="50.67"/>
  </r>
  <r>
    <x v="17"/>
    <x v="26"/>
    <s v="Butte"/>
    <n v="34.5"/>
  </r>
  <r>
    <x v="17"/>
    <x v="26"/>
    <s v="Great Falls"/>
    <n v="11"/>
  </r>
  <r>
    <x v="17"/>
    <x v="26"/>
    <s v="Helena"/>
    <n v="23.5"/>
  </r>
  <r>
    <x v="17"/>
    <x v="26"/>
    <s v="Missoula"/>
    <n v="21"/>
  </r>
  <r>
    <x v="17"/>
    <x v="32"/>
    <s v="Lincoln"/>
    <n v="60"/>
  </r>
  <r>
    <x v="17"/>
    <x v="32"/>
    <s v="Lincoln"/>
    <n v="2"/>
  </r>
  <r>
    <x v="17"/>
    <x v="32"/>
    <s v="Lincoln"/>
    <n v="6.12"/>
  </r>
  <r>
    <x v="17"/>
    <x v="32"/>
    <s v="Omaha"/>
    <n v="129"/>
  </r>
  <r>
    <x v="17"/>
    <x v="32"/>
    <s v="Omaha"/>
    <n v="7.5"/>
  </r>
  <r>
    <x v="17"/>
    <x v="32"/>
    <s v="Ralston"/>
    <n v="11.5"/>
  </r>
  <r>
    <x v="17"/>
    <x v="61"/>
    <s v="Reno"/>
    <n v="7"/>
  </r>
  <r>
    <x v="17"/>
    <x v="61"/>
    <s v="Reno"/>
    <n v="3.3"/>
  </r>
  <r>
    <x v="17"/>
    <x v="28"/>
    <s v="Berlin"/>
    <n v="7.75"/>
  </r>
  <r>
    <x v="17"/>
    <x v="28"/>
    <s v="Charlestown"/>
    <n v="2"/>
  </r>
  <r>
    <x v="17"/>
    <x v="28"/>
    <s v="Chester"/>
    <n v="8"/>
  </r>
  <r>
    <x v="17"/>
    <x v="28"/>
    <s v="Claremont"/>
    <n v="8.4"/>
  </r>
  <r>
    <x v="17"/>
    <x v="28"/>
    <s v="Concord"/>
    <n v="30.72"/>
  </r>
  <r>
    <x v="17"/>
    <x v="28"/>
    <s v="Concord"/>
    <n v="21"/>
  </r>
  <r>
    <x v="17"/>
    <x v="28"/>
    <s v="Concord"/>
    <n v="19.239999999999998"/>
  </r>
  <r>
    <x v="17"/>
    <x v="28"/>
    <s v="Exeter"/>
    <n v="21.6"/>
  </r>
  <r>
    <x v="17"/>
    <x v="28"/>
    <s v="Keene"/>
    <n v="8.58"/>
  </r>
  <r>
    <x v="17"/>
    <x v="28"/>
    <s v="Laconia"/>
    <n v="8.8699999999999992"/>
  </r>
  <r>
    <x v="17"/>
    <x v="28"/>
    <s v="Manchester"/>
    <n v="64.099999999999994"/>
  </r>
  <r>
    <x v="17"/>
    <x v="28"/>
    <s v="Manchester"/>
    <n v="42.499000000000002"/>
  </r>
  <r>
    <x v="17"/>
    <x v="28"/>
    <s v="Manchester"/>
    <n v="14.335000000000001"/>
  </r>
  <r>
    <x v="17"/>
    <x v="28"/>
    <s v="Manchester"/>
    <n v="8.4"/>
  </r>
  <r>
    <x v="17"/>
    <x v="28"/>
    <s v="Nashua"/>
    <n v="16.13"/>
  </r>
  <r>
    <x v="17"/>
    <x v="29"/>
    <s v="Asbury Park"/>
    <n v="34.86"/>
  </r>
  <r>
    <x v="17"/>
    <x v="29"/>
    <s v="Asbury Park"/>
    <n v="5.73"/>
  </r>
  <r>
    <x v="17"/>
    <x v="29"/>
    <s v="Asbury Park"/>
    <n v="3.2"/>
  </r>
  <r>
    <x v="17"/>
    <x v="29"/>
    <s v="Atlantic City"/>
    <n v="48.17"/>
  </r>
  <r>
    <x v="17"/>
    <x v="29"/>
    <s v="Atlantic City"/>
    <n v="2.83"/>
  </r>
  <r>
    <x v="17"/>
    <x v="29"/>
    <s v="Atlantic City"/>
    <n v="18"/>
  </r>
  <r>
    <x v="17"/>
    <x v="29"/>
    <s v="Atlantic City"/>
    <n v="64.599999999999994"/>
  </r>
  <r>
    <x v="17"/>
    <x v="29"/>
    <s v="Bridgeton"/>
    <n v="37.82"/>
  </r>
  <r>
    <x v="17"/>
    <x v="29"/>
    <s v="Cape May"/>
    <n v="6.3"/>
  </r>
  <r>
    <x v="17"/>
    <x v="29"/>
    <s v="Cape May"/>
    <n v="1.4"/>
  </r>
  <r>
    <x v="17"/>
    <x v="29"/>
    <s v="Hoboken"/>
    <n v="4"/>
  </r>
  <r>
    <x v="17"/>
    <x v="29"/>
    <s v="Keyport"/>
    <n v="36.090000000000003"/>
  </r>
  <r>
    <x v="17"/>
    <x v="29"/>
    <s v="Long Branch"/>
    <n v="4.96"/>
  </r>
  <r>
    <x v="17"/>
    <x v="29"/>
    <s v="Millville"/>
    <n v="12.54"/>
  </r>
  <r>
    <x v="17"/>
    <x v="29"/>
    <s v="Morristown"/>
    <n v="36.49"/>
  </r>
  <r>
    <x v="17"/>
    <x v="29"/>
    <s v="Mount Holly"/>
    <n v="15"/>
  </r>
  <r>
    <x v="17"/>
    <x v="29"/>
    <s v="Newark"/>
    <n v="865.19100000000003"/>
  </r>
  <r>
    <x v="17"/>
    <x v="29"/>
    <s v="Ocean City"/>
    <n v="8.11"/>
  </r>
  <r>
    <x v="17"/>
    <x v="29"/>
    <s v="Paterson"/>
    <n v="18"/>
  </r>
  <r>
    <x v="17"/>
    <x v="29"/>
    <s v="Red Bank"/>
    <n v="17.7"/>
  </r>
  <r>
    <x v="17"/>
    <x v="29"/>
    <s v="Sea Girt"/>
    <n v="9"/>
  </r>
  <r>
    <x v="17"/>
    <x v="29"/>
    <s v="Trenton"/>
    <n v="11.42"/>
  </r>
  <r>
    <x v="17"/>
    <x v="29"/>
    <s v="Trenton"/>
    <n v="15"/>
  </r>
  <r>
    <x v="17"/>
    <x v="29"/>
    <s v="Trenton"/>
    <n v="13.25"/>
  </r>
  <r>
    <x v="17"/>
    <x v="29"/>
    <s v="West Orange"/>
    <n v="2"/>
  </r>
  <r>
    <x v="17"/>
    <x v="29"/>
    <s v="West Orange"/>
    <n v="1.5"/>
  </r>
  <r>
    <x v="17"/>
    <x v="29"/>
    <s v="Wildwood"/>
    <n v="5.5"/>
  </r>
  <r>
    <x v="17"/>
    <x v="55"/>
    <s v="Albuquerque"/>
    <n v="5.5"/>
  </r>
  <r>
    <x v="17"/>
    <x v="55"/>
    <s v="Las Vegas"/>
    <n v="5"/>
  </r>
  <r>
    <x v="17"/>
    <x v="31"/>
    <s v="Albany"/>
    <n v="2.58"/>
  </r>
  <r>
    <x v="17"/>
    <x v="31"/>
    <s v="Alexandria Bay"/>
    <n v="7.79"/>
  </r>
  <r>
    <x v="17"/>
    <x v="31"/>
    <s v="Auburn"/>
    <n v="88.34"/>
  </r>
  <r>
    <x v="17"/>
    <x v="31"/>
    <s v="Auburn"/>
    <n v="56.14"/>
  </r>
  <r>
    <x v="17"/>
    <x v="31"/>
    <s v="Auburn"/>
    <n v="39.1"/>
  </r>
  <r>
    <x v="17"/>
    <x v="31"/>
    <s v="Babylon"/>
    <n v="7.5"/>
  </r>
  <r>
    <x v="17"/>
    <x v="31"/>
    <s v="Ballston Spa"/>
    <n v="15"/>
  </r>
  <r>
    <x v="17"/>
    <x v="31"/>
    <s v="Beacon"/>
    <n v="2"/>
  </r>
  <r>
    <x v="17"/>
    <x v="31"/>
    <s v="Binghamton"/>
    <n v="47.92"/>
  </r>
  <r>
    <x v="17"/>
    <x v="31"/>
    <s v="Buffalo"/>
    <n v="383.92"/>
  </r>
  <r>
    <x v="17"/>
    <x v="31"/>
    <s v="Buffalo"/>
    <n v="25.35"/>
  </r>
  <r>
    <x v="17"/>
    <x v="31"/>
    <s v="Buffalo"/>
    <n v="119.26"/>
  </r>
  <r>
    <x v="17"/>
    <x v="31"/>
    <s v="Buffalo"/>
    <n v="4.5"/>
  </r>
  <r>
    <x v="17"/>
    <x v="31"/>
    <s v="Buffalo"/>
    <n v="13.59"/>
  </r>
  <r>
    <x v="17"/>
    <x v="31"/>
    <s v="Catskill"/>
    <n v="5.5"/>
  </r>
  <r>
    <x v="17"/>
    <x v="31"/>
    <s v="Cohoes"/>
    <n v="7.23"/>
  </r>
  <r>
    <x v="17"/>
    <x v="31"/>
    <s v="Corning"/>
    <n v="5.9"/>
  </r>
  <r>
    <x v="17"/>
    <x v="31"/>
    <s v="Cortland"/>
    <n v="17.66"/>
  </r>
  <r>
    <x v="17"/>
    <x v="31"/>
    <s v="Elmira"/>
    <n v="24.86"/>
  </r>
  <r>
    <x v="17"/>
    <x v="31"/>
    <s v="Elmira"/>
    <n v="16.725999999999999"/>
  </r>
  <r>
    <x v="17"/>
    <x v="31"/>
    <s v="Fishkill-On-Hudson"/>
    <n v="4.26"/>
  </r>
  <r>
    <x v="17"/>
    <x v="31"/>
    <s v="Geneva"/>
    <n v="17.850000000000001"/>
  </r>
  <r>
    <x v="17"/>
    <x v="31"/>
    <s v="Glen Cove"/>
    <n v="3.45"/>
  </r>
  <r>
    <x v="17"/>
    <x v="31"/>
    <s v="Glens Falls"/>
    <n v="128.61000000000001"/>
  </r>
  <r>
    <x v="17"/>
    <x v="31"/>
    <s v="Gloversville"/>
    <n v="123"/>
  </r>
  <r>
    <x v="17"/>
    <x v="31"/>
    <s v="Hudson"/>
    <n v="4.62"/>
  </r>
  <r>
    <x v="17"/>
    <x v="31"/>
    <s v="Hoosick Falls"/>
    <n v="7.53"/>
  </r>
  <r>
    <x v="17"/>
    <x v="31"/>
    <s v="Hornell"/>
    <n v="9.25"/>
  </r>
  <r>
    <x v="17"/>
    <x v="31"/>
    <s v="Hornell"/>
    <n v="54.22"/>
  </r>
  <r>
    <x v="17"/>
    <x v="31"/>
    <s v="Huntington"/>
    <n v="19.97"/>
  </r>
  <r>
    <x v="17"/>
    <x v="31"/>
    <s v="Huntington"/>
    <n v="9.56"/>
  </r>
  <r>
    <x v="17"/>
    <x v="31"/>
    <s v="Jamaica"/>
    <n v="26.545000000000002"/>
  </r>
  <r>
    <x v="17"/>
    <x v="31"/>
    <s v="Jamaica"/>
    <n v="26.56"/>
  </r>
  <r>
    <x v="17"/>
    <x v="31"/>
    <s v="Jamestown"/>
    <n v="33.4"/>
  </r>
  <r>
    <x v="17"/>
    <x v="31"/>
    <s v="Jamestown"/>
    <n v="40"/>
  </r>
  <r>
    <x v="17"/>
    <x v="31"/>
    <s v="Jamestown"/>
    <n v="21.875"/>
  </r>
  <r>
    <x v="17"/>
    <x v="31"/>
    <s v="Kingston"/>
    <n v="9.1"/>
  </r>
  <r>
    <x v="17"/>
    <x v="31"/>
    <s v="Lewiston"/>
    <n v="8.6999999999999993"/>
  </r>
  <r>
    <x v="17"/>
    <x v="31"/>
    <s v="Lima"/>
    <n v="4.5999999999999996"/>
  </r>
  <r>
    <x v="17"/>
    <x v="31"/>
    <s v="Middletown"/>
    <n v="12.84"/>
  </r>
  <r>
    <x v="17"/>
    <x v="31"/>
    <s v="Newburgh"/>
    <n v="20.51"/>
  </r>
  <r>
    <x v="17"/>
    <x v="31"/>
    <s v="New Paltz"/>
    <n v="9.7609999999999992"/>
  </r>
  <r>
    <x v="17"/>
    <x v="31"/>
    <s v="New York"/>
    <n v="118"/>
  </r>
  <r>
    <x v="17"/>
    <x v="31"/>
    <s v="New York"/>
    <n v="159.01400000000001"/>
  </r>
  <r>
    <x v="17"/>
    <x v="31"/>
    <s v="New York"/>
    <n v="5.0599999999999996"/>
  </r>
  <r>
    <x v="17"/>
    <x v="31"/>
    <s v="New York"/>
    <n v="14.311"/>
  </r>
  <r>
    <x v="17"/>
    <x v="31"/>
    <s v="New York"/>
    <n v="2.56"/>
  </r>
  <r>
    <x v="17"/>
    <x v="31"/>
    <s v="New York"/>
    <n v="5.0439999999999996"/>
  </r>
  <r>
    <x v="17"/>
    <x v="31"/>
    <s v="New York"/>
    <n v="6.3010000000000002"/>
  </r>
  <r>
    <x v="17"/>
    <x v="31"/>
    <s v="New York"/>
    <n v="5.0289999999999999"/>
  </r>
  <r>
    <x v="17"/>
    <x v="31"/>
    <s v="New York"/>
    <n v="16"/>
  </r>
  <r>
    <x v="17"/>
    <x v="31"/>
    <s v="New York"/>
    <n v="11"/>
  </r>
  <r>
    <x v="17"/>
    <x v="31"/>
    <s v="New York"/>
    <n v="0.98599999999999999"/>
  </r>
  <r>
    <x v="17"/>
    <x v="31"/>
    <s v="New York"/>
    <n v="28.2"/>
  </r>
  <r>
    <x v="17"/>
    <x v="31"/>
    <s v="New York"/>
    <n v="25.67"/>
  </r>
  <r>
    <x v="17"/>
    <x v="31"/>
    <s v="New York"/>
    <n v="33.770000000000003"/>
  </r>
  <r>
    <x v="17"/>
    <x v="31"/>
    <s v="New York"/>
    <n v="4.05"/>
  </r>
  <r>
    <x v="17"/>
    <x v="31"/>
    <s v="New York"/>
    <n v="3.04"/>
  </r>
  <r>
    <x v="17"/>
    <x v="31"/>
    <s v="New York"/>
    <n v="31.81"/>
  </r>
  <r>
    <x v="17"/>
    <x v="31"/>
    <s v="New York"/>
    <n v="6.7"/>
  </r>
  <r>
    <x v="17"/>
    <x v="31"/>
    <s v="New York"/>
    <n v="14.36"/>
  </r>
  <r>
    <x v="17"/>
    <x v="31"/>
    <s v="New York"/>
    <n v="19.72"/>
  </r>
  <r>
    <x v="17"/>
    <x v="31"/>
    <s v="New York"/>
    <n v="116.004"/>
  </r>
  <r>
    <x v="17"/>
    <x v="31"/>
    <s v="New York"/>
    <n v="9.02"/>
  </r>
  <r>
    <x v="17"/>
    <x v="31"/>
    <s v="New York"/>
    <n v="38"/>
  </r>
  <r>
    <x v="17"/>
    <x v="31"/>
    <s v="New York"/>
    <n v="73.27"/>
  </r>
  <r>
    <x v="17"/>
    <x v="31"/>
    <s v="New York"/>
    <n v="41.31"/>
  </r>
  <r>
    <x v="17"/>
    <x v="31"/>
    <s v="New York"/>
    <n v="814.28"/>
  </r>
  <r>
    <x v="17"/>
    <x v="31"/>
    <s v="New York"/>
    <n v="18.760000000000002"/>
  </r>
  <r>
    <x v="17"/>
    <x v="31"/>
    <s v="New York"/>
    <n v="249.6"/>
  </r>
  <r>
    <x v="17"/>
    <x v="31"/>
    <s v="New York"/>
    <n v="342.11"/>
  </r>
  <r>
    <x v="17"/>
    <x v="31"/>
    <s v="New York"/>
    <n v="233.179"/>
  </r>
  <r>
    <x v="17"/>
    <x v="31"/>
    <s v="New York"/>
    <n v="228.99600000000001"/>
  </r>
  <r>
    <x v="17"/>
    <x v="31"/>
    <s v="New York"/>
    <n v="61.92"/>
  </r>
  <r>
    <x v="17"/>
    <x v="31"/>
    <s v="New York"/>
    <n v="142.94"/>
  </r>
  <r>
    <x v="17"/>
    <x v="31"/>
    <s v="New York"/>
    <n v="122.81"/>
  </r>
  <r>
    <x v="17"/>
    <x v="31"/>
    <s v="New York"/>
    <n v="5.66"/>
  </r>
  <r>
    <x v="17"/>
    <x v="31"/>
    <s v="New York"/>
    <n v="9.56"/>
  </r>
  <r>
    <x v="17"/>
    <x v="31"/>
    <s v="New York"/>
    <n v="7.49"/>
  </r>
  <r>
    <x v="17"/>
    <x v="31"/>
    <s v="New York"/>
    <n v="47.32"/>
  </r>
  <r>
    <x v="17"/>
    <x v="31"/>
    <s v="New York"/>
    <n v="2.64"/>
  </r>
  <r>
    <x v="17"/>
    <x v="31"/>
    <s v="New York"/>
    <n v="4"/>
  </r>
  <r>
    <x v="17"/>
    <x v="31"/>
    <s v="New York"/>
    <n v="3"/>
  </r>
  <r>
    <x v="17"/>
    <x v="31"/>
    <s v="New York"/>
    <n v="29.35"/>
  </r>
  <r>
    <x v="17"/>
    <x v="31"/>
    <s v="New York"/>
    <n v="30.52"/>
  </r>
  <r>
    <x v="17"/>
    <x v="31"/>
    <s v="New York"/>
    <n v="1.57"/>
  </r>
  <r>
    <x v="17"/>
    <x v="31"/>
    <s v="New York"/>
    <n v="11.81"/>
  </r>
  <r>
    <x v="17"/>
    <x v="31"/>
    <s v="New York"/>
    <n v="10"/>
  </r>
  <r>
    <x v="17"/>
    <x v="31"/>
    <s v="Niagara Falls"/>
    <n v="15.02"/>
  </r>
  <r>
    <x v="17"/>
    <x v="31"/>
    <s v="Northport"/>
    <n v="2.74"/>
  </r>
  <r>
    <x v="17"/>
    <x v="31"/>
    <s v="Ogdensburg"/>
    <n v="98.78"/>
  </r>
  <r>
    <x v="17"/>
    <x v="31"/>
    <s v="Ogdensburg"/>
    <n v="82.06"/>
  </r>
  <r>
    <x v="17"/>
    <x v="31"/>
    <s v="Ossining"/>
    <n v="2.81"/>
  </r>
  <r>
    <x v="17"/>
    <x v="31"/>
    <s v="Peekskill"/>
    <n v="10.74"/>
  </r>
  <r>
    <x v="17"/>
    <x v="31"/>
    <s v="Peekskill"/>
    <n v="4.3540000000000001"/>
  </r>
  <r>
    <x v="17"/>
    <x v="31"/>
    <s v="Penn Yan"/>
    <n v="9.32"/>
  </r>
  <r>
    <x v="17"/>
    <x v="31"/>
    <s v="Port Chester"/>
    <n v="7.53"/>
  </r>
  <r>
    <x v="17"/>
    <x v="31"/>
    <s v="Port Chester"/>
    <n v="30.53"/>
  </r>
  <r>
    <x v="17"/>
    <x v="31"/>
    <s v="Port Jervis"/>
    <n v="4.1150000000000002"/>
  </r>
  <r>
    <x v="17"/>
    <x v="31"/>
    <s v="Poughkeepsie"/>
    <n v="17.239999999999998"/>
  </r>
  <r>
    <x v="17"/>
    <x v="31"/>
    <s v="Rochester"/>
    <n v="270.60000000000002"/>
  </r>
  <r>
    <x v="17"/>
    <x v="31"/>
    <s v="Rochester"/>
    <n v="2.23"/>
  </r>
  <r>
    <x v="17"/>
    <x v="31"/>
    <s v="Rochester"/>
    <n v="236.39"/>
  </r>
  <r>
    <x v="17"/>
    <x v="31"/>
    <s v="Rochester"/>
    <n v="66.8"/>
  </r>
  <r>
    <x v="17"/>
    <x v="31"/>
    <s v="Rochester"/>
    <n v="40"/>
  </r>
  <r>
    <x v="17"/>
    <x v="31"/>
    <s v="Rockaway"/>
    <n v="7.82"/>
  </r>
  <r>
    <x v="17"/>
    <x v="31"/>
    <s v="Rockaway"/>
    <n v="38.119999999999997"/>
  </r>
  <r>
    <x v="17"/>
    <x v="31"/>
    <s v="Saranac Lake"/>
    <n v="7.6"/>
  </r>
  <r>
    <x v="17"/>
    <x v="31"/>
    <s v="Schenectady"/>
    <n v="112.4"/>
  </r>
  <r>
    <x v="17"/>
    <x v="31"/>
    <s v="Sea Cliff"/>
    <n v="1.6"/>
  </r>
  <r>
    <x v="17"/>
    <x v="31"/>
    <s v="Syracuse"/>
    <n v="1"/>
  </r>
  <r>
    <x v="17"/>
    <x v="31"/>
    <s v="Syracuse"/>
    <n v="21.36"/>
  </r>
  <r>
    <x v="17"/>
    <x v="31"/>
    <s v="Syracuse"/>
    <n v="9.15"/>
  </r>
  <r>
    <x v="17"/>
    <x v="31"/>
    <s v="Watertown"/>
    <n v="11.07"/>
  </r>
  <r>
    <x v="17"/>
    <x v="31"/>
    <s v="Waverly"/>
    <n v="11.65"/>
  </r>
  <r>
    <x v="17"/>
    <x v="31"/>
    <s v="Waverly"/>
    <n v="34"/>
  </r>
  <r>
    <x v="17"/>
    <x v="31"/>
    <s v="White Plains"/>
    <n v="29.6"/>
  </r>
  <r>
    <x v="17"/>
    <x v="31"/>
    <s v="White Plains"/>
    <n v="1.46"/>
  </r>
  <r>
    <x v="17"/>
    <x v="31"/>
    <s v="Williamsville"/>
    <n v="11.14"/>
  </r>
  <r>
    <x v="17"/>
    <x v="31"/>
    <s v="Williamsville"/>
    <n v="38.65"/>
  </r>
  <r>
    <x v="17"/>
    <x v="31"/>
    <s v="Yonkers"/>
    <n v="8.6999999999999993"/>
  </r>
  <r>
    <x v="17"/>
    <x v="31"/>
    <s v="Yonkers"/>
    <n v="19.2"/>
  </r>
  <r>
    <x v="17"/>
    <x v="27"/>
    <s v="Charlotte"/>
    <n v="26"/>
  </r>
  <r>
    <x v="17"/>
    <x v="27"/>
    <s v="Fayetteville"/>
    <n v="4"/>
  </r>
  <r>
    <x v="17"/>
    <x v="27"/>
    <s v="Fayetteville"/>
    <n v="114.82"/>
  </r>
  <r>
    <x v="17"/>
    <x v="27"/>
    <s v="Greensboro"/>
    <n v="29.5"/>
  </r>
  <r>
    <x v="17"/>
    <x v="27"/>
    <s v="Raleigh"/>
    <n v="13.5"/>
  </r>
  <r>
    <x v="17"/>
    <x v="27"/>
    <s v="Salisbury"/>
    <n v="10"/>
  </r>
  <r>
    <x v="17"/>
    <x v="27"/>
    <s v="Wilmington"/>
    <n v="29.14"/>
  </r>
  <r>
    <x v="17"/>
    <x v="27"/>
    <s v="Winston-Salem"/>
    <n v="12.75"/>
  </r>
  <r>
    <x v="17"/>
    <x v="56"/>
    <s v="Bismark"/>
    <n v="1"/>
  </r>
  <r>
    <x v="17"/>
    <x v="56"/>
    <s v="Fargo"/>
    <n v="15"/>
  </r>
  <r>
    <x v="17"/>
    <x v="56"/>
    <s v="Grand Forks"/>
    <n v="8"/>
  </r>
  <r>
    <x v="17"/>
    <x v="56"/>
    <s v="Valley City"/>
    <n v="1.5"/>
  </r>
  <r>
    <x v="17"/>
    <x v="33"/>
    <s v="Akron"/>
    <n v="216.47"/>
  </r>
  <r>
    <x v="17"/>
    <x v="33"/>
    <s v="Alliance"/>
    <n v="36.42"/>
  </r>
  <r>
    <x v="17"/>
    <x v="33"/>
    <s v="Ashtabula"/>
    <n v="25.5"/>
  </r>
  <r>
    <x v="17"/>
    <x v="33"/>
    <s v="Ashtabula"/>
    <n v="5.36"/>
  </r>
  <r>
    <x v="17"/>
    <x v="33"/>
    <s v="Bowling Green"/>
    <n v="24.5"/>
  </r>
  <r>
    <x v="17"/>
    <x v="33"/>
    <s v="Cambridge"/>
    <n v="12.63"/>
  </r>
  <r>
    <x v="17"/>
    <x v="33"/>
    <s v="Chillicothe"/>
    <n v="4.5"/>
  </r>
  <r>
    <x v="17"/>
    <x v="33"/>
    <s v="Cincinnati"/>
    <n v="36"/>
  </r>
  <r>
    <x v="17"/>
    <x v="33"/>
    <s v="Cincinnati"/>
    <n v="36.090000000000003"/>
  </r>
  <r>
    <x v="17"/>
    <x v="33"/>
    <s v="Cincinnati"/>
    <n v="226.92"/>
  </r>
  <r>
    <x v="17"/>
    <x v="33"/>
    <s v="Cincinnati"/>
    <n v="54"/>
  </r>
  <r>
    <x v="17"/>
    <x v="33"/>
    <s v="Cincinnati"/>
    <n v="39.14"/>
  </r>
  <r>
    <x v="17"/>
    <x v="33"/>
    <s v="Cincinnati"/>
    <n v="101.24"/>
  </r>
  <r>
    <x v="17"/>
    <x v="33"/>
    <s v="Cincinnati"/>
    <n v="57"/>
  </r>
  <r>
    <x v="17"/>
    <x v="33"/>
    <s v="Cincinnati"/>
    <n v="36.57"/>
  </r>
  <r>
    <x v="17"/>
    <x v="33"/>
    <s v="Cincinnati"/>
    <n v="589.20000000000005"/>
  </r>
  <r>
    <x v="17"/>
    <x v="33"/>
    <s v="Cincinnati"/>
    <n v="252.91"/>
  </r>
  <r>
    <x v="17"/>
    <x v="33"/>
    <s v="Cincinnati"/>
    <n v="90.21"/>
  </r>
  <r>
    <x v="17"/>
    <x v="33"/>
    <s v="Cincinnati"/>
    <n v="36.869999999999997"/>
  </r>
  <r>
    <x v="17"/>
    <x v="33"/>
    <s v="Cincinnati"/>
    <n v="67.22"/>
  </r>
  <r>
    <x v="17"/>
    <x v="33"/>
    <s v="Cleveland"/>
    <n v="293.33800000000002"/>
  </r>
  <r>
    <x v="17"/>
    <x v="33"/>
    <s v="Cleveland"/>
    <n v="45.09"/>
  </r>
  <r>
    <x v="17"/>
    <x v="33"/>
    <s v="Cleveland"/>
    <n v="25.71"/>
  </r>
  <r>
    <x v="17"/>
    <x v="33"/>
    <s v="Cleveland"/>
    <n v="41"/>
  </r>
  <r>
    <x v="17"/>
    <x v="33"/>
    <s v="Cleveland"/>
    <n v="37.450000000000003"/>
  </r>
  <r>
    <x v="17"/>
    <x v="33"/>
    <s v="Cleveland"/>
    <n v="180.11"/>
  </r>
  <r>
    <x v="17"/>
    <x v="33"/>
    <s v="Cleveland"/>
    <n v="222.38"/>
  </r>
  <r>
    <x v="17"/>
    <x v="33"/>
    <s v="Columbus"/>
    <n v="59.93"/>
  </r>
  <r>
    <x v="17"/>
    <x v="33"/>
    <s v="Columbus"/>
    <n v="18"/>
  </r>
  <r>
    <x v="17"/>
    <x v="33"/>
    <s v="Columbus"/>
    <n v="8.8000000000000007"/>
  </r>
  <r>
    <x v="17"/>
    <x v="33"/>
    <s v="Columbus"/>
    <n v="7.55"/>
  </r>
  <r>
    <x v="17"/>
    <x v="33"/>
    <s v="Columbus"/>
    <n v="7"/>
  </r>
  <r>
    <x v="17"/>
    <x v="33"/>
    <s v="Columbus"/>
    <n v="74"/>
  </r>
  <r>
    <x v="17"/>
    <x v="33"/>
    <s v="Dayton"/>
    <n v="36.85"/>
  </r>
  <r>
    <x v="17"/>
    <x v="33"/>
    <s v="Dayton"/>
    <n v="10.8"/>
  </r>
  <r>
    <x v="17"/>
    <x v="33"/>
    <s v="Dayton"/>
    <n v="9.01"/>
  </r>
  <r>
    <x v="17"/>
    <x v="33"/>
    <s v="Dayton"/>
    <n v="31"/>
  </r>
  <r>
    <x v="17"/>
    <x v="33"/>
    <s v="Dayton"/>
    <n v="38.67"/>
  </r>
  <r>
    <x v="17"/>
    <x v="33"/>
    <s v="Dayton"/>
    <n v="37.200000000000003"/>
  </r>
  <r>
    <x v="17"/>
    <x v="33"/>
    <s v="Dayton"/>
    <n v="14"/>
  </r>
  <r>
    <x v="17"/>
    <x v="33"/>
    <s v="Dennison"/>
    <n v="1.8"/>
  </r>
  <r>
    <x v="17"/>
    <x v="33"/>
    <s v="East Liverpool"/>
    <n v="35.18"/>
  </r>
  <r>
    <x v="17"/>
    <x v="33"/>
    <s v="Fremont"/>
    <n v="21.38"/>
  </r>
  <r>
    <x v="17"/>
    <x v="33"/>
    <s v="Gallipolis"/>
    <n v="4.5999999999999996"/>
  </r>
  <r>
    <x v="17"/>
    <x v="33"/>
    <s v="Lancaster"/>
    <n v="10.5"/>
  </r>
  <r>
    <x v="17"/>
    <x v="33"/>
    <s v="Lima"/>
    <n v="71.59"/>
  </r>
  <r>
    <x v="17"/>
    <x v="33"/>
    <s v="Lima"/>
    <n v="11.13"/>
  </r>
  <r>
    <x v="17"/>
    <x v="33"/>
    <s v="Lima"/>
    <n v="113.98"/>
  </r>
  <r>
    <x v="17"/>
    <x v="33"/>
    <s v="Lorain"/>
    <n v="24.09"/>
  </r>
  <r>
    <x v="17"/>
    <x v="33"/>
    <s v="Magnetic Springs"/>
    <n v="18.28"/>
  </r>
  <r>
    <x v="17"/>
    <x v="33"/>
    <s v="Mansfield"/>
    <n v="21.06"/>
  </r>
  <r>
    <x v="17"/>
    <x v="33"/>
    <s v="Marion"/>
    <n v="3.67"/>
  </r>
  <r>
    <x v="17"/>
    <x v="33"/>
    <s v="Mount Vernon"/>
    <n v="4.8499999999999996"/>
  </r>
  <r>
    <x v="17"/>
    <x v="33"/>
    <s v="Nelsonville"/>
    <n v="8.5"/>
  </r>
  <r>
    <x v="17"/>
    <x v="33"/>
    <s v="Norwalk"/>
    <n v="25"/>
  </r>
  <r>
    <x v="17"/>
    <x v="33"/>
    <s v="Pomeroy"/>
    <n v="12.59"/>
  </r>
  <r>
    <x v="17"/>
    <x v="33"/>
    <s v="Portsmouth"/>
    <n v="14.48"/>
  </r>
  <r>
    <x v="17"/>
    <x v="33"/>
    <s v="Sandusky"/>
    <n v="23"/>
  </r>
  <r>
    <x v="17"/>
    <x v="33"/>
    <s v="Springfield"/>
    <n v="15.33"/>
  </r>
  <r>
    <x v="17"/>
    <x v="33"/>
    <s v="Springfield"/>
    <n v="33.24"/>
  </r>
  <r>
    <x v="17"/>
    <x v="33"/>
    <s v="Springfield"/>
    <n v="31.32"/>
  </r>
  <r>
    <x v="17"/>
    <x v="33"/>
    <s v="Springfield"/>
    <n v="20"/>
  </r>
  <r>
    <x v="17"/>
    <x v="33"/>
    <s v="Steubenville"/>
    <n v="41.04"/>
  </r>
  <r>
    <x v="17"/>
    <x v="33"/>
    <s v="Tippecanoe City"/>
    <n v="48.77"/>
  </r>
  <r>
    <x v="17"/>
    <x v="33"/>
    <s v="Toledo"/>
    <n v="116.9"/>
  </r>
  <r>
    <x v="17"/>
    <x v="33"/>
    <s v="Toledo"/>
    <n v="80.31"/>
  </r>
  <r>
    <x v="17"/>
    <x v="33"/>
    <s v="Toledo"/>
    <n v="19.82"/>
  </r>
  <r>
    <x v="17"/>
    <x v="33"/>
    <s v="Toledo"/>
    <n v="16.18"/>
  </r>
  <r>
    <x v="17"/>
    <x v="33"/>
    <s v="Toledo"/>
    <n v="56.61"/>
  </r>
  <r>
    <x v="17"/>
    <x v="33"/>
    <s v="Toledo"/>
    <n v="52.03"/>
  </r>
  <r>
    <x v="17"/>
    <x v="33"/>
    <s v="Toledo"/>
    <n v="50"/>
  </r>
  <r>
    <x v="17"/>
    <x v="33"/>
    <s v="Toledo"/>
    <n v="59"/>
  </r>
  <r>
    <x v="17"/>
    <x v="33"/>
    <s v="Youngstown"/>
    <n v="150"/>
  </r>
  <r>
    <x v="17"/>
    <x v="33"/>
    <s v="Youngstown"/>
    <n v="150"/>
  </r>
  <r>
    <x v="17"/>
    <x v="33"/>
    <s v="Youngstown"/>
    <n v="20.09"/>
  </r>
  <r>
    <x v="17"/>
    <x v="33"/>
    <s v="Youngstown"/>
    <n v="38"/>
  </r>
  <r>
    <x v="17"/>
    <x v="33"/>
    <s v="Zanesville"/>
    <n v="15.34"/>
  </r>
  <r>
    <x v="17"/>
    <x v="54"/>
    <s v="Ardmore"/>
    <n v="5"/>
  </r>
  <r>
    <x v="17"/>
    <x v="54"/>
    <s v="Bartlesville"/>
    <n v="9"/>
  </r>
  <r>
    <x v="17"/>
    <x v="54"/>
    <s v="Chickasha"/>
    <n v="6.5"/>
  </r>
  <r>
    <x v="17"/>
    <x v="54"/>
    <s v="Enid"/>
    <n v="9"/>
  </r>
  <r>
    <x v="17"/>
    <x v="54"/>
    <s v="Guthrie"/>
    <n v="6.5"/>
  </r>
  <r>
    <x v="17"/>
    <x v="54"/>
    <s v="McAlester"/>
    <n v="23.26"/>
  </r>
  <r>
    <x v="17"/>
    <x v="54"/>
    <s v="Muskogee"/>
    <n v="31.26"/>
  </r>
  <r>
    <x v="17"/>
    <x v="54"/>
    <s v="Oklahoma City"/>
    <n v="113.068195"/>
  </r>
  <r>
    <x v="17"/>
    <x v="54"/>
    <s v="Sapulpa"/>
    <n v="11"/>
  </r>
  <r>
    <x v="17"/>
    <x v="54"/>
    <s v="Shawnee"/>
    <n v="12"/>
  </r>
  <r>
    <x v="17"/>
    <x v="54"/>
    <s v="Tulsa"/>
    <n v="16"/>
  </r>
  <r>
    <x v="17"/>
    <x v="54"/>
    <s v="Tulsa"/>
    <n v="11"/>
  </r>
  <r>
    <x v="17"/>
    <x v="35"/>
    <s v="Astoria"/>
    <n v="30.5"/>
  </r>
  <r>
    <x v="17"/>
    <x v="35"/>
    <s v="Forest Grove"/>
    <n v="2"/>
  </r>
  <r>
    <x v="17"/>
    <x v="35"/>
    <s v="Portland"/>
    <n v="305.60700000000003"/>
  </r>
  <r>
    <x v="17"/>
    <x v="35"/>
    <s v="Portland"/>
    <n v="33.93"/>
  </r>
  <r>
    <x v="17"/>
    <x v="35"/>
    <s v="Portland"/>
    <n v="149.69"/>
  </r>
  <r>
    <x v="17"/>
    <x v="35"/>
    <s v="Portland"/>
    <n v="25"/>
  </r>
  <r>
    <x v="17"/>
    <x v="35"/>
    <s v="Portland"/>
    <n v="69"/>
  </r>
  <r>
    <x v="17"/>
    <x v="36"/>
    <s v="Allentown"/>
    <n v="47.1"/>
  </r>
  <r>
    <x v="17"/>
    <x v="36"/>
    <s v="Allentown"/>
    <n v="155"/>
  </r>
  <r>
    <x v="17"/>
    <x v="36"/>
    <s v="Allentown"/>
    <n v="5.25"/>
  </r>
  <r>
    <x v="17"/>
    <x v="36"/>
    <s v="Bangor"/>
    <n v="8.75"/>
  </r>
  <r>
    <x v="17"/>
    <x v="36"/>
    <s v="Beaver"/>
    <n v="51.73"/>
  </r>
  <r>
    <x v="17"/>
    <x v="36"/>
    <s v="Beaver"/>
    <n v="22.48"/>
  </r>
  <r>
    <x v="17"/>
    <x v="36"/>
    <s v="Beaver Falls"/>
    <n v="5"/>
  </r>
  <r>
    <x v="17"/>
    <x v="36"/>
    <s v="Bethlehem"/>
    <n v="5.42"/>
  </r>
  <r>
    <x v="17"/>
    <x v="36"/>
    <s v="Bethlehem"/>
    <n v="10"/>
  </r>
  <r>
    <x v="17"/>
    <x v="36"/>
    <s v="Berwick"/>
    <n v="1.25"/>
  </r>
  <r>
    <x v="17"/>
    <x v="36"/>
    <s v="Bloomsburg"/>
    <n v="2"/>
  </r>
  <r>
    <x v="17"/>
    <x v="36"/>
    <s v="Bloomsburg"/>
    <n v="4.99"/>
  </r>
  <r>
    <x v="17"/>
    <x v="36"/>
    <s v="Boyertown"/>
    <n v="18.75"/>
  </r>
  <r>
    <x v="17"/>
    <x v="36"/>
    <s v="Butler"/>
    <n v="39.119999999999997"/>
  </r>
  <r>
    <x v="17"/>
    <x v="36"/>
    <s v="Butler"/>
    <n v="13"/>
  </r>
  <r>
    <x v="17"/>
    <x v="36"/>
    <s v="Carlisle"/>
    <n v="21.5"/>
  </r>
  <r>
    <x v="17"/>
    <x v="36"/>
    <s v="Chambersburg"/>
    <n v="13.2"/>
  </r>
  <r>
    <x v="17"/>
    <x v="36"/>
    <s v="Charleroi"/>
    <n v="8.6999999999999993"/>
  </r>
  <r>
    <x v="17"/>
    <x v="36"/>
    <s v="Charleroi"/>
    <n v="1.8"/>
  </r>
  <r>
    <x v="17"/>
    <x v="36"/>
    <s v="Chester"/>
    <n v="12.5"/>
  </r>
  <r>
    <x v="17"/>
    <x v="36"/>
    <s v="Chester"/>
    <n v="20.8"/>
  </r>
  <r>
    <x v="17"/>
    <x v="36"/>
    <s v="Clairton"/>
    <n v="1.0129999999999999"/>
  </r>
  <r>
    <x v="17"/>
    <x v="36"/>
    <s v="Coatesville"/>
    <n v="6"/>
  </r>
  <r>
    <x v="17"/>
    <x v="36"/>
    <s v="Corry"/>
    <n v="5"/>
  </r>
  <r>
    <x v="17"/>
    <x v="36"/>
    <s v="Danielsville"/>
    <n v="7.12"/>
  </r>
  <r>
    <x v="17"/>
    <x v="36"/>
    <s v="Danville"/>
    <n v="2.5"/>
  </r>
  <r>
    <x v="17"/>
    <x v="36"/>
    <s v="Doylestown"/>
    <n v="32"/>
  </r>
  <r>
    <x v="17"/>
    <x v="36"/>
    <s v="Doylestown"/>
    <n v="13.635"/>
  </r>
  <r>
    <x v="17"/>
    <x v="36"/>
    <s v="Du Bois"/>
    <n v="19"/>
  </r>
  <r>
    <x v="17"/>
    <x v="36"/>
    <s v="Du Bois"/>
    <n v="12.38"/>
  </r>
  <r>
    <x v="17"/>
    <x v="36"/>
    <s v="Easton"/>
    <n v="53"/>
  </r>
  <r>
    <x v="17"/>
    <x v="36"/>
    <s v="Easton"/>
    <n v="51.78"/>
  </r>
  <r>
    <x v="17"/>
    <x v="36"/>
    <s v="Easton"/>
    <n v="2.2999999999999998"/>
  </r>
  <r>
    <x v="17"/>
    <x v="36"/>
    <s v="Easton"/>
    <n v="25"/>
  </r>
  <r>
    <x v="17"/>
    <x v="36"/>
    <s v="Easton"/>
    <n v="2"/>
  </r>
  <r>
    <x v="17"/>
    <x v="36"/>
    <s v="Elk Lick"/>
    <n v="12.5"/>
  </r>
  <r>
    <x v="17"/>
    <x v="36"/>
    <s v="Ephrata"/>
    <n v="8.11"/>
  </r>
  <r>
    <x v="17"/>
    <x v="36"/>
    <s v="Erie"/>
    <n v="39.78"/>
  </r>
  <r>
    <x v="17"/>
    <x v="36"/>
    <s v="Erie"/>
    <n v="31.29"/>
  </r>
  <r>
    <x v="17"/>
    <x v="36"/>
    <s v="Gettysburg"/>
    <n v="6.5"/>
  </r>
  <r>
    <x v="17"/>
    <x v="36"/>
    <s v="Greensburg"/>
    <n v="28"/>
  </r>
  <r>
    <x v="17"/>
    <x v="36"/>
    <s v="Greensburg"/>
    <n v="29.95"/>
  </r>
  <r>
    <x v="17"/>
    <x v="36"/>
    <s v="Hanover"/>
    <n v="12.59"/>
  </r>
  <r>
    <x v="17"/>
    <x v="36"/>
    <s v="Hanover"/>
    <n v="72.91"/>
  </r>
  <r>
    <x v="17"/>
    <x v="36"/>
    <s v="Harrisburg"/>
    <n v="50"/>
  </r>
  <r>
    <x v="17"/>
    <x v="36"/>
    <s v="Hazleton"/>
    <n v="30.1"/>
  </r>
  <r>
    <x v="17"/>
    <x v="36"/>
    <s v="Hershey"/>
    <n v="23"/>
  </r>
  <r>
    <x v="17"/>
    <x v="36"/>
    <s v="Homestead"/>
    <n v="3.25"/>
  </r>
  <r>
    <x v="17"/>
    <x v="36"/>
    <s v="Homestead"/>
    <n v="22"/>
  </r>
  <r>
    <x v="17"/>
    <x v="36"/>
    <s v="Indiana"/>
    <n v="36"/>
  </r>
  <r>
    <x v="17"/>
    <x v="36"/>
    <s v="Indiana"/>
    <n v="5.1749999999999998"/>
  </r>
  <r>
    <x v="17"/>
    <x v="36"/>
    <s v="Indiana"/>
    <n v="4.5"/>
  </r>
  <r>
    <x v="17"/>
    <x v="36"/>
    <s v="Irwin"/>
    <n v="5.6"/>
  </r>
  <r>
    <x v="17"/>
    <x v="36"/>
    <s v="Lancaster"/>
    <n v="25"/>
  </r>
  <r>
    <x v="17"/>
    <x v="36"/>
    <s v="Lancaster"/>
    <n v="7.7"/>
  </r>
  <r>
    <x v="17"/>
    <x v="36"/>
    <s v="Lancaster"/>
    <n v="11.12"/>
  </r>
  <r>
    <x v="17"/>
    <x v="36"/>
    <s v="Lancaster"/>
    <n v="8.3000000000000007"/>
  </r>
  <r>
    <x v="17"/>
    <x v="36"/>
    <s v="Lancaster"/>
    <n v="4.5599999999999996"/>
  </r>
  <r>
    <x v="17"/>
    <x v="36"/>
    <s v="Lancaster"/>
    <n v="13.15"/>
  </r>
  <r>
    <x v="17"/>
    <x v="36"/>
    <s v="Lancaster"/>
    <n v="6.1"/>
  </r>
  <r>
    <x v="17"/>
    <x v="36"/>
    <s v="Lancaster"/>
    <n v="40.39"/>
  </r>
  <r>
    <x v="17"/>
    <x v="36"/>
    <s v="Lancaster"/>
    <n v="8"/>
  </r>
  <r>
    <x v="17"/>
    <x v="36"/>
    <s v="Lancaster"/>
    <n v="17.84"/>
  </r>
  <r>
    <x v="17"/>
    <x v="36"/>
    <s v="Latrobe"/>
    <n v="5"/>
  </r>
  <r>
    <x v="17"/>
    <x v="36"/>
    <s v="Lebanon"/>
    <n v="20.76"/>
  </r>
  <r>
    <x v="17"/>
    <x v="36"/>
    <s v="Lebanon"/>
    <n v="22.08"/>
  </r>
  <r>
    <x v="17"/>
    <x v="36"/>
    <s v="Leechsburg"/>
    <n v="8.9"/>
  </r>
  <r>
    <x v="17"/>
    <x v="36"/>
    <s v="Lemoyne"/>
    <n v="45.67"/>
  </r>
  <r>
    <x v="17"/>
    <x v="36"/>
    <s v="Lemoyne"/>
    <n v="8.0500000000000007"/>
  </r>
  <r>
    <x v="17"/>
    <x v="36"/>
    <s v="Lemoyne"/>
    <n v="7.3"/>
  </r>
  <r>
    <x v="17"/>
    <x v="36"/>
    <s v="Lewistown"/>
    <n v="10.199999999999999"/>
  </r>
  <r>
    <x v="17"/>
    <x v="36"/>
    <s v="Meadville"/>
    <n v="6"/>
  </r>
  <r>
    <x v="17"/>
    <x v="36"/>
    <s v="Mckeesport"/>
    <n v="4"/>
  </r>
  <r>
    <x v="17"/>
    <x v="36"/>
    <s v="Mckeesport"/>
    <n v="9"/>
  </r>
  <r>
    <x v="17"/>
    <x v="36"/>
    <s v="Mauclt Chunk"/>
    <n v="11.21"/>
  </r>
  <r>
    <x v="17"/>
    <x v="36"/>
    <s v="Mauclt Chunk"/>
    <n v="71.56"/>
  </r>
  <r>
    <x v="17"/>
    <x v="36"/>
    <s v="Millersville"/>
    <n v="12.02"/>
  </r>
  <r>
    <x v="17"/>
    <x v="36"/>
    <s v="Milton"/>
    <n v="20.28"/>
  </r>
  <r>
    <x v="17"/>
    <x v="36"/>
    <s v="Montoursville"/>
    <n v="5.5"/>
  </r>
  <r>
    <x v="17"/>
    <x v="36"/>
    <s v="Newtown"/>
    <n v="48.09"/>
  </r>
  <r>
    <x v="17"/>
    <x v="36"/>
    <s v="Norristown"/>
    <n v="1.19"/>
  </r>
  <r>
    <x v="17"/>
    <x v="36"/>
    <s v="Norristown"/>
    <n v="5.07"/>
  </r>
  <r>
    <x v="17"/>
    <x v="36"/>
    <s v="Norristown"/>
    <n v="4.16"/>
  </r>
  <r>
    <x v="17"/>
    <x v="36"/>
    <s v="Norristown"/>
    <n v="2"/>
  </r>
  <r>
    <x v="17"/>
    <x v="36"/>
    <s v="Norristown"/>
    <n v="34.799999999999997"/>
  </r>
  <r>
    <x v="17"/>
    <x v="36"/>
    <s v="Oil City"/>
    <n v="58.05"/>
  </r>
  <r>
    <x v="17"/>
    <x v="36"/>
    <s v="Patton"/>
    <n v="12.75"/>
  </r>
  <r>
    <x v="17"/>
    <x v="36"/>
    <s v="Pen Argyl"/>
    <n v="18"/>
  </r>
  <r>
    <x v="17"/>
    <x v="36"/>
    <s v="Philadelphia"/>
    <n v="659.274"/>
  </r>
  <r>
    <x v="17"/>
    <x v="36"/>
    <s v="Philadelphia"/>
    <n v="79.08"/>
  </r>
  <r>
    <x v="17"/>
    <x v="36"/>
    <s v="Philadelphia"/>
    <n v="409.6"/>
  </r>
  <r>
    <x v="17"/>
    <x v="36"/>
    <s v="Philadelphia"/>
    <n v="10"/>
  </r>
  <r>
    <x v="17"/>
    <x v="36"/>
    <s v="Philadelphia"/>
    <n v="26.06"/>
  </r>
  <r>
    <x v="17"/>
    <x v="36"/>
    <s v="Philadelphia"/>
    <n v="5.35"/>
  </r>
  <r>
    <x v="17"/>
    <x v="36"/>
    <s v="Philadelphia"/>
    <n v="3.5"/>
  </r>
  <r>
    <x v="17"/>
    <x v="36"/>
    <s v="Philadelphia"/>
    <n v="14.61"/>
  </r>
  <r>
    <x v="17"/>
    <x v="36"/>
    <s v="Philadelphia"/>
    <n v="16"/>
  </r>
  <r>
    <x v="17"/>
    <x v="36"/>
    <s v="Philadelphia"/>
    <n v="17.760000000000002"/>
  </r>
  <r>
    <x v="17"/>
    <x v="36"/>
    <s v="Philadelphia"/>
    <n v="22"/>
  </r>
  <r>
    <x v="17"/>
    <x v="36"/>
    <s v="Philipsburg"/>
    <n v="13.6"/>
  </r>
  <r>
    <x v="17"/>
    <x v="36"/>
    <s v="Phoenixville"/>
    <n v="5.25"/>
  </r>
  <r>
    <x v="17"/>
    <x v="36"/>
    <s v="Pittsburg"/>
    <n v="599.83000000000004"/>
  </r>
  <r>
    <x v="17"/>
    <x v="36"/>
    <s v="Pittsburg"/>
    <n v="28.48"/>
  </r>
  <r>
    <x v="17"/>
    <x v="36"/>
    <s v="Pittsburg"/>
    <n v="225.63"/>
  </r>
  <r>
    <x v="17"/>
    <x v="36"/>
    <s v="Pittsburg"/>
    <n v="231.02"/>
  </r>
  <r>
    <x v="17"/>
    <x v="36"/>
    <s v="Pittsburg"/>
    <n v="32.71"/>
  </r>
  <r>
    <x v="17"/>
    <x v="36"/>
    <s v="Pittsburg"/>
    <n v="14.99"/>
  </r>
  <r>
    <x v="17"/>
    <x v="36"/>
    <s v="Pittsburg"/>
    <n v="301.72000000000003"/>
  </r>
  <r>
    <x v="17"/>
    <x v="36"/>
    <s v="Pittsburg"/>
    <n v="136.47999999999999"/>
  </r>
  <r>
    <x v="17"/>
    <x v="36"/>
    <s v="New Castle"/>
    <n v="78"/>
  </r>
  <r>
    <x v="17"/>
    <x v="36"/>
    <s v="Plymouth"/>
    <n v="3.62"/>
  </r>
  <r>
    <x v="17"/>
    <x v="36"/>
    <s v="Pottstown"/>
    <n v="22"/>
  </r>
  <r>
    <x v="17"/>
    <x v="36"/>
    <s v="Pottstown"/>
    <n v="25"/>
  </r>
  <r>
    <x v="17"/>
    <x v="36"/>
    <s v="Pottsville"/>
    <n v="69.66"/>
  </r>
  <r>
    <x v="17"/>
    <x v="36"/>
    <s v="Pottsville"/>
    <n v="10"/>
  </r>
  <r>
    <x v="17"/>
    <x v="36"/>
    <s v="Pottsville"/>
    <n v="37"/>
  </r>
  <r>
    <x v="17"/>
    <x v="36"/>
    <s v="Punxsutawney"/>
    <n v="218"/>
  </r>
  <r>
    <x v="17"/>
    <x v="36"/>
    <s v="Punxsutawney"/>
    <n v="91.21"/>
  </r>
  <r>
    <x v="17"/>
    <x v="36"/>
    <s v="Punxsutawney"/>
    <n v="8.44"/>
  </r>
  <r>
    <x v="17"/>
    <x v="36"/>
    <s v="Scranton"/>
    <n v="90.03"/>
  </r>
  <r>
    <x v="17"/>
    <x v="36"/>
    <s v="Scranton"/>
    <n v="50.68"/>
  </r>
  <r>
    <x v="17"/>
    <x v="36"/>
    <s v="Scranton"/>
    <n v="80"/>
  </r>
  <r>
    <x v="17"/>
    <x v="36"/>
    <s v="Shamokin"/>
    <n v="17.5"/>
  </r>
  <r>
    <x v="17"/>
    <x v="36"/>
    <s v="Shamokin"/>
    <n v="12.5"/>
  </r>
  <r>
    <x v="17"/>
    <x v="36"/>
    <s v="South Bethlehem"/>
    <n v="69"/>
  </r>
  <r>
    <x v="17"/>
    <x v="36"/>
    <s v="Stroudsburg"/>
    <n v="2.48"/>
  </r>
  <r>
    <x v="17"/>
    <x v="36"/>
    <s v="Stroudsburg"/>
    <n v="4"/>
  </r>
  <r>
    <x v="17"/>
    <x v="36"/>
    <s v="Stroudsburg"/>
    <n v="22.29"/>
  </r>
  <r>
    <x v="17"/>
    <x v="36"/>
    <s v="Sunbury"/>
    <n v="15.55"/>
  </r>
  <r>
    <x v="17"/>
    <x v="36"/>
    <s v="Tarentum"/>
    <n v="3.35"/>
  </r>
  <r>
    <x v="17"/>
    <x v="36"/>
    <s v="Titusville"/>
    <n v="16.71"/>
  </r>
  <r>
    <x v="17"/>
    <x v="36"/>
    <s v="Trappe"/>
    <n v="13.35"/>
  </r>
  <r>
    <x v="17"/>
    <x v="36"/>
    <s v="Uniontown"/>
    <n v="2.75"/>
  </r>
  <r>
    <x v="17"/>
    <x v="36"/>
    <s v="Wanamie"/>
    <n v="8.5"/>
  </r>
  <r>
    <x v="17"/>
    <x v="36"/>
    <s v="Warren"/>
    <n v="20.25"/>
  </r>
  <r>
    <x v="17"/>
    <x v="36"/>
    <s v="Waynesboro"/>
    <n v="31"/>
  </r>
  <r>
    <x v="17"/>
    <x v="36"/>
    <s v="West Chester"/>
    <n v="29.24"/>
  </r>
  <r>
    <x v="17"/>
    <x v="36"/>
    <s v="West Fairview"/>
    <n v="6"/>
  </r>
  <r>
    <x v="17"/>
    <x v="36"/>
    <s v="Wilkes-Barre"/>
    <n v="105.22"/>
  </r>
  <r>
    <x v="17"/>
    <x v="36"/>
    <s v="Wilkes-Barre"/>
    <n v="5"/>
  </r>
  <r>
    <x v="17"/>
    <x v="36"/>
    <s v="Wilkes-Barre"/>
    <n v="100.63"/>
  </r>
  <r>
    <x v="17"/>
    <x v="36"/>
    <s v="Wilkes-Barre"/>
    <n v="13"/>
  </r>
  <r>
    <x v="17"/>
    <x v="36"/>
    <s v="Williamsport"/>
    <n v="8.5"/>
  </r>
  <r>
    <x v="17"/>
    <x v="36"/>
    <s v="Williamsport"/>
    <n v="2.8"/>
  </r>
  <r>
    <x v="17"/>
    <x v="36"/>
    <s v="Williamsport"/>
    <n v="1.8"/>
  </r>
  <r>
    <x v="17"/>
    <x v="36"/>
    <s v="Williamsport"/>
    <n v="4.75"/>
  </r>
  <r>
    <x v="17"/>
    <x v="36"/>
    <s v="Williamsport"/>
    <n v="83.64"/>
  </r>
  <r>
    <x v="17"/>
    <x v="38"/>
    <s v="Newport"/>
    <n v="13.983000000000001"/>
  </r>
  <r>
    <x v="17"/>
    <x v="38"/>
    <s v="Providence"/>
    <n v="384.56"/>
  </r>
  <r>
    <x v="17"/>
    <x v="38"/>
    <s v="Providence"/>
    <n v="31.89"/>
  </r>
  <r>
    <x v="17"/>
    <x v="39"/>
    <s v="Charleston"/>
    <n v="35.6"/>
  </r>
  <r>
    <x v="17"/>
    <x v="39"/>
    <s v="Charleston"/>
    <n v="10"/>
  </r>
  <r>
    <x v="17"/>
    <x v="39"/>
    <s v="Columbia"/>
    <n v="25"/>
  </r>
  <r>
    <x v="17"/>
    <x v="76"/>
    <s v="Greenville"/>
    <n v="14.8"/>
  </r>
  <r>
    <x v="17"/>
    <x v="39"/>
    <s v="Rock Hill"/>
    <n v="3"/>
  </r>
  <r>
    <x v="17"/>
    <x v="39"/>
    <s v="Aberdeen"/>
    <n v="6.2"/>
  </r>
  <r>
    <x v="17"/>
    <x v="40"/>
    <s v="Deadwood"/>
    <n v="4"/>
  </r>
  <r>
    <x v="17"/>
    <x v="40"/>
    <s v="Sioux Falls"/>
    <n v="15"/>
  </r>
  <r>
    <x v="17"/>
    <x v="41"/>
    <s v="Bristol"/>
    <n v="7.04"/>
  </r>
  <r>
    <x v="17"/>
    <x v="41"/>
    <s v="Chattanooga"/>
    <n v="72.34"/>
  </r>
  <r>
    <x v="17"/>
    <x v="41"/>
    <s v="Chattanooga"/>
    <n v="4.5999999999999996"/>
  </r>
  <r>
    <x v="17"/>
    <x v="41"/>
    <s v="Clarksville"/>
    <n v="5"/>
  </r>
  <r>
    <x v="17"/>
    <x v="41"/>
    <s v="Jackson"/>
    <n v="8.5"/>
  </r>
  <r>
    <x v="17"/>
    <x v="41"/>
    <s v="Johnson City"/>
    <n v="6"/>
  </r>
  <r>
    <x v="17"/>
    <x v="41"/>
    <s v="Knoxville"/>
    <n v="52.457999999999998"/>
  </r>
  <r>
    <x v="17"/>
    <x v="41"/>
    <s v="Knoxville"/>
    <n v="128.80000000000001"/>
  </r>
  <r>
    <x v="17"/>
    <x v="41"/>
    <s v="Memphis"/>
    <n v="10.83"/>
  </r>
  <r>
    <x v="17"/>
    <x v="41"/>
    <s v="Nashville"/>
    <n v="27.05"/>
  </r>
  <r>
    <x v="17"/>
    <x v="41"/>
    <s v="Nashville"/>
    <n v="19.3"/>
  </r>
  <r>
    <x v="17"/>
    <x v="41"/>
    <s v="Nashville"/>
    <n v="84"/>
  </r>
  <r>
    <x v="17"/>
    <x v="42"/>
    <s v="Abilene"/>
    <n v="4.75"/>
  </r>
  <r>
    <x v="17"/>
    <x v="42"/>
    <s v="Amarillo"/>
    <n v="9"/>
  </r>
  <r>
    <x v="17"/>
    <x v="42"/>
    <s v="Austin"/>
    <n v="20.399999999999999"/>
  </r>
  <r>
    <x v="17"/>
    <x v="42"/>
    <s v="Beaumont"/>
    <n v="12"/>
  </r>
  <r>
    <x v="17"/>
    <x v="42"/>
    <s v="Beaumont"/>
    <n v="28.73"/>
  </r>
  <r>
    <x v="17"/>
    <x v="42"/>
    <s v="Bonham"/>
    <n v="2.5"/>
  </r>
  <r>
    <x v="17"/>
    <x v="42"/>
    <s v="Bonham"/>
    <n v="6.5"/>
  </r>
  <r>
    <x v="17"/>
    <x v="42"/>
    <s v="Cleburne"/>
    <n v="8"/>
  </r>
  <r>
    <x v="17"/>
    <x v="42"/>
    <s v="Corpus Christi"/>
    <n v="8.5"/>
  </r>
  <r>
    <x v="17"/>
    <x v="42"/>
    <s v="Dallas"/>
    <n v="64.599999999999994"/>
  </r>
  <r>
    <x v="17"/>
    <x v="42"/>
    <s v="Dallas"/>
    <n v="1"/>
  </r>
  <r>
    <x v="17"/>
    <x v="42"/>
    <s v="Dallas"/>
    <n v="181"/>
  </r>
  <r>
    <x v="17"/>
    <x v="42"/>
    <s v="Denton"/>
    <n v="4.5"/>
  </r>
  <r>
    <x v="17"/>
    <x v="42"/>
    <s v="Denton"/>
    <n v="90.82"/>
  </r>
  <r>
    <x v="17"/>
    <x v="42"/>
    <s v="El Paso"/>
    <n v="35.4"/>
  </r>
  <r>
    <x v="17"/>
    <x v="42"/>
    <s v="Fort Worth"/>
    <n v="145.78"/>
  </r>
  <r>
    <x v="17"/>
    <x v="42"/>
    <s v="Galveston"/>
    <n v="154.93"/>
  </r>
  <r>
    <x v="17"/>
    <x v="42"/>
    <s v="Greenville"/>
    <n v="10"/>
  </r>
  <r>
    <x v="17"/>
    <x v="42"/>
    <s v="Laredo"/>
    <n v="5.25"/>
  </r>
  <r>
    <x v="17"/>
    <x v="42"/>
    <s v="Longview"/>
    <n v="1"/>
  </r>
  <r>
    <x v="17"/>
    <x v="42"/>
    <s v="Marshall"/>
    <n v="4.5"/>
  </r>
  <r>
    <x v="17"/>
    <x v="42"/>
    <s v="Mineral Wells"/>
    <n v="6"/>
  </r>
  <r>
    <x v="17"/>
    <x v="42"/>
    <s v="Port Arthur"/>
    <n v="7"/>
  </r>
  <r>
    <x v="17"/>
    <x v="42"/>
    <s v="San Angelo"/>
    <n v="6"/>
  </r>
  <r>
    <x v="17"/>
    <x v="42"/>
    <s v="San Antonio"/>
    <n v="77.8"/>
  </r>
  <r>
    <x v="17"/>
    <x v="42"/>
    <s v="Temple"/>
    <n v="14.48"/>
  </r>
  <r>
    <x v="17"/>
    <x v="42"/>
    <s v="Wichita"/>
    <n v="10.75"/>
  </r>
  <r>
    <x v="17"/>
    <x v="43"/>
    <s v="Logan"/>
    <n v="14.25"/>
  </r>
  <r>
    <x v="17"/>
    <x v="43"/>
    <s v="Ogden"/>
    <n v="50"/>
  </r>
  <r>
    <x v="17"/>
    <x v="43"/>
    <s v="Salt Lake City"/>
    <n v="141"/>
  </r>
  <r>
    <x v="17"/>
    <x v="43"/>
    <s v="Salt Lake City"/>
    <n v="55"/>
  </r>
  <r>
    <x v="17"/>
    <x v="43"/>
    <s v="Salt Lake City"/>
    <n v="14"/>
  </r>
  <r>
    <x v="17"/>
    <x v="45"/>
    <s v="Bellows Falls"/>
    <n v="7.5"/>
  </r>
  <r>
    <x v="17"/>
    <x v="45"/>
    <s v="Brattleboro"/>
    <n v="5.25"/>
  </r>
  <r>
    <x v="17"/>
    <x v="45"/>
    <s v="Burlington"/>
    <n v="12"/>
  </r>
  <r>
    <x v="17"/>
    <x v="45"/>
    <s v="Burlington"/>
    <n v="5"/>
  </r>
  <r>
    <x v="17"/>
    <x v="45"/>
    <s v="Montpelier"/>
    <n v="10.75"/>
  </r>
  <r>
    <x v="17"/>
    <x v="45"/>
    <s v="Rutland"/>
    <n v="30.5"/>
  </r>
  <r>
    <x v="17"/>
    <x v="45"/>
    <s v="St. Albans"/>
    <n v="13"/>
  </r>
  <r>
    <x v="17"/>
    <x v="45"/>
    <s v="Springfield"/>
    <n v="8.5"/>
  </r>
  <r>
    <x v="17"/>
    <x v="45"/>
    <s v="Stowe"/>
    <n v="11.25"/>
  </r>
  <r>
    <x v="17"/>
    <x v="44"/>
    <s v="Charlottesville"/>
    <n v="3.28"/>
  </r>
  <r>
    <x v="17"/>
    <x v="44"/>
    <s v="Danville"/>
    <n v="8.0299999999999994"/>
  </r>
  <r>
    <x v="17"/>
    <x v="44"/>
    <s v="Lynchburg"/>
    <n v="15.23"/>
  </r>
  <r>
    <x v="17"/>
    <x v="44"/>
    <s v="Newport"/>
    <n v="53.01"/>
  </r>
  <r>
    <x v="17"/>
    <x v="44"/>
    <s v="Norfolk"/>
    <n v="4.5"/>
  </r>
  <r>
    <x v="17"/>
    <x v="44"/>
    <s v="Norfolk"/>
    <n v="45.9"/>
  </r>
  <r>
    <x v="17"/>
    <x v="44"/>
    <s v="Radford"/>
    <n v="2.75"/>
  </r>
  <r>
    <x v="17"/>
    <x v="44"/>
    <s v="Richmond"/>
    <n v="251"/>
  </r>
  <r>
    <x v="17"/>
    <x v="44"/>
    <s v="Richmond"/>
    <n v="7.5"/>
  </r>
  <r>
    <x v="17"/>
    <x v="44"/>
    <s v="Roanoke"/>
    <n v="14.8"/>
  </r>
  <r>
    <x v="17"/>
    <x v="44"/>
    <s v="Roanoke"/>
    <n v="9.1199999999999992"/>
  </r>
  <r>
    <x v="17"/>
    <x v="44"/>
    <s v="Staunton"/>
    <n v="5.5"/>
  </r>
  <r>
    <x v="17"/>
    <x v="44"/>
    <s v="Tazewell"/>
    <n v="2"/>
  </r>
  <r>
    <x v="17"/>
    <x v="47"/>
    <s v="Aberdeen"/>
    <n v="9.65"/>
  </r>
  <r>
    <x v="17"/>
    <x v="47"/>
    <s v="Chehalis"/>
    <n v="29.85"/>
  </r>
  <r>
    <x v="17"/>
    <x v="47"/>
    <s v="Everett"/>
    <n v="16.600000000000001"/>
  </r>
  <r>
    <x v="17"/>
    <x v="47"/>
    <s v="Everett"/>
    <n v="30.1"/>
  </r>
  <r>
    <x v="17"/>
    <x v="47"/>
    <s v="North Yakima"/>
    <n v="29.59"/>
  </r>
  <r>
    <x v="17"/>
    <x v="47"/>
    <s v="Olympia"/>
    <n v="6"/>
  </r>
  <r>
    <x v="17"/>
    <x v="47"/>
    <s v="Raymond"/>
    <n v="5.2510000000000003"/>
  </r>
  <r>
    <x v="17"/>
    <x v="47"/>
    <s v="Seattle"/>
    <n v="1.78"/>
  </r>
  <r>
    <x v="17"/>
    <x v="47"/>
    <s v="Seattle"/>
    <n v="25"/>
  </r>
  <r>
    <x v="17"/>
    <x v="47"/>
    <s v="Seattle"/>
    <n v="3.5"/>
  </r>
  <r>
    <x v="17"/>
    <x v="47"/>
    <s v="Spokane"/>
    <n v="290.94200000000001"/>
  </r>
  <r>
    <x v="17"/>
    <x v="47"/>
    <s v="Spokane"/>
    <n v="112.295"/>
  </r>
  <r>
    <x v="17"/>
    <x v="47"/>
    <s v="Tacoma"/>
    <n v="199.4"/>
  </r>
  <r>
    <x v="17"/>
    <x v="47"/>
    <s v="Tacoma"/>
    <n v="104.5"/>
  </r>
  <r>
    <x v="17"/>
    <x v="47"/>
    <s v="Tacoma"/>
    <n v="17"/>
  </r>
  <r>
    <x v="17"/>
    <x v="47"/>
    <s v="Vancouver"/>
    <n v="20"/>
  </r>
  <r>
    <x v="17"/>
    <x v="47"/>
    <s v="Walla Walla"/>
    <n v="25.9"/>
  </r>
  <r>
    <x v="17"/>
    <x v="46"/>
    <s v="Charleston"/>
    <n v="22"/>
  </r>
  <r>
    <x v="17"/>
    <x v="46"/>
    <s v="Elkins"/>
    <n v="9"/>
  </r>
  <r>
    <x v="17"/>
    <x v="46"/>
    <s v="Fairmont"/>
    <n v="108"/>
  </r>
  <r>
    <x v="17"/>
    <x v="46"/>
    <s v="Grafton"/>
    <n v="6"/>
  </r>
  <r>
    <x v="17"/>
    <x v="46"/>
    <s v="Huntington"/>
    <n v="35.479999999999997"/>
  </r>
  <r>
    <x v="17"/>
    <x v="46"/>
    <s v="Morgantown"/>
    <n v="8"/>
  </r>
  <r>
    <x v="17"/>
    <x v="46"/>
    <s v="Morgantown"/>
    <n v="58.5"/>
  </r>
  <r>
    <x v="17"/>
    <x v="46"/>
    <s v="Morgantown"/>
    <n v="6"/>
  </r>
  <r>
    <x v="17"/>
    <x v="46"/>
    <s v="Morgantown"/>
    <n v="5"/>
  </r>
  <r>
    <x v="17"/>
    <x v="46"/>
    <s v="Newell"/>
    <n v="3"/>
  </r>
  <r>
    <x v="17"/>
    <x v="46"/>
    <s v="Parkersburg"/>
    <n v="4"/>
  </r>
  <r>
    <x v="17"/>
    <x v="46"/>
    <s v="Sistersville"/>
    <n v="12"/>
  </r>
  <r>
    <x v="17"/>
    <x v="46"/>
    <s v="Sistersville"/>
    <n v="12"/>
  </r>
  <r>
    <x v="17"/>
    <x v="46"/>
    <s v="Wellsburg"/>
    <n v="7.8"/>
  </r>
  <r>
    <x v="17"/>
    <x v="46"/>
    <s v="Wheeling"/>
    <n v="51.47"/>
  </r>
  <r>
    <x v="17"/>
    <x v="46"/>
    <s v="Wheeling"/>
    <n v="17.600000000000001"/>
  </r>
  <r>
    <x v="17"/>
    <x v="46"/>
    <s v="Wheeling"/>
    <n v="7.5"/>
  </r>
  <r>
    <x v="17"/>
    <x v="46"/>
    <s v="Wheeling"/>
    <n v="19.27"/>
  </r>
  <r>
    <x v="17"/>
    <x v="46"/>
    <s v="Wheeling"/>
    <n v="2"/>
  </r>
  <r>
    <x v="17"/>
    <x v="46"/>
    <s v="Wheeling"/>
    <n v="39.5"/>
  </r>
  <r>
    <x v="17"/>
    <x v="46"/>
    <s v="Wheeling"/>
    <n v="13"/>
  </r>
  <r>
    <x v="17"/>
    <x v="48"/>
    <s v="Beloit"/>
    <n v="6"/>
  </r>
  <r>
    <x v="17"/>
    <x v="48"/>
    <s v="Beloit"/>
    <n v="20.57"/>
  </r>
  <r>
    <x v="17"/>
    <x v="48"/>
    <s v="Cedarburg"/>
    <n v="64"/>
  </r>
  <r>
    <x v="17"/>
    <x v="48"/>
    <s v="Eau Claire"/>
    <n v="46"/>
  </r>
  <r>
    <x v="17"/>
    <x v="48"/>
    <s v="Fond du Lac"/>
    <n v="27"/>
  </r>
  <r>
    <x v="17"/>
    <x v="48"/>
    <s v="Grand Rapids"/>
    <n v="3"/>
  </r>
  <r>
    <x v="17"/>
    <x v="48"/>
    <s v="Green Bay"/>
    <n v="42.5"/>
  </r>
  <r>
    <x v="17"/>
    <x v="48"/>
    <s v="Green Bay"/>
    <n v="2"/>
  </r>
  <r>
    <x v="17"/>
    <x v="48"/>
    <s v="Kenosha"/>
    <n v="7.5"/>
  </r>
  <r>
    <x v="17"/>
    <x v="48"/>
    <s v="La Crosse"/>
    <n v="24"/>
  </r>
  <r>
    <x v="17"/>
    <x v="48"/>
    <s v="La Crosse"/>
    <n v="2.38"/>
  </r>
  <r>
    <x v="17"/>
    <x v="48"/>
    <s v="Madison"/>
    <n v="15"/>
  </r>
  <r>
    <x v="17"/>
    <x v="48"/>
    <s v="Manitowoc"/>
    <n v="9.5"/>
  </r>
  <r>
    <x v="17"/>
    <x v="48"/>
    <s v="Merrill"/>
    <n v="1.8"/>
  </r>
  <r>
    <x v="17"/>
    <x v="48"/>
    <s v="Milwaukee"/>
    <n v="223.98"/>
  </r>
  <r>
    <x v="17"/>
    <x v="48"/>
    <s v="Milwaukee"/>
    <n v="40"/>
  </r>
  <r>
    <x v="17"/>
    <x v="48"/>
    <s v="Sheboygan"/>
    <n v="164.87"/>
  </r>
  <r>
    <x v="17"/>
    <x v="48"/>
    <s v="Sheboygan"/>
    <n v="33"/>
  </r>
  <r>
    <x v="17"/>
    <x v="48"/>
    <s v="Oshkosh"/>
    <n v="9"/>
  </r>
  <r>
    <x v="17"/>
    <x v="48"/>
    <s v="Walworth"/>
    <n v="12.83"/>
  </r>
  <r>
    <x v="17"/>
    <x v="48"/>
    <s v="Waupaca"/>
    <n v="5.21"/>
  </r>
  <r>
    <x v="17"/>
    <x v="71"/>
    <s v="Cheyenne"/>
    <n v="5"/>
  </r>
  <r>
    <x v="17"/>
    <x v="71"/>
    <s v="Sheridan"/>
    <n v="17"/>
  </r>
  <r>
    <x v="17"/>
    <x v="65"/>
    <s v="Calgary"/>
    <n v="60"/>
  </r>
  <r>
    <x v="17"/>
    <x v="65"/>
    <s v="Calgary"/>
    <n v="68"/>
  </r>
  <r>
    <x v="17"/>
    <x v="3"/>
    <s v="Lethbridge"/>
    <n v="10.5"/>
  </r>
  <r>
    <x v="17"/>
    <x v="3"/>
    <s v="Nelson"/>
    <n v="5.5"/>
  </r>
  <r>
    <x v="17"/>
    <x v="3"/>
    <s v="Vancouver"/>
    <n v="334.02"/>
  </r>
  <r>
    <x v="17"/>
    <x v="50"/>
    <s v="Winnipeg"/>
    <n v="86.878"/>
  </r>
  <r>
    <x v="17"/>
    <x v="50"/>
    <s v="Winnipeg"/>
    <n v="22.132999999999999"/>
  </r>
  <r>
    <x v="17"/>
    <x v="50"/>
    <s v="Winnipeg"/>
    <n v="19"/>
  </r>
  <r>
    <x v="17"/>
    <x v="49"/>
    <s v="Moncton"/>
    <n v="4"/>
  </r>
  <r>
    <x v="17"/>
    <x v="49"/>
    <s v="St. John"/>
    <n v="22.5"/>
  </r>
  <r>
    <x v="17"/>
    <x v="30"/>
    <s v="Halifax"/>
    <n v="13.15"/>
  </r>
  <r>
    <x v="17"/>
    <x v="30"/>
    <s v="Sydney"/>
    <n v="12.5"/>
  </r>
  <r>
    <x v="17"/>
    <x v="30"/>
    <s v="Stellarton"/>
    <n v="9.1"/>
  </r>
  <r>
    <x v="17"/>
    <x v="30"/>
    <s v="Stellarton"/>
    <n v="19"/>
  </r>
  <r>
    <x v="17"/>
    <x v="30"/>
    <s v="Yarmouth"/>
    <n v="3.5"/>
  </r>
  <r>
    <x v="17"/>
    <x v="34"/>
    <s v="Berlin"/>
    <n v="3"/>
  </r>
  <r>
    <x v="17"/>
    <x v="34"/>
    <s v="Berlin"/>
    <n v="5.5"/>
  </r>
  <r>
    <x v="17"/>
    <x v="34"/>
    <s v="Brantford"/>
    <n v="40.43"/>
  </r>
  <r>
    <x v="17"/>
    <x v="34"/>
    <s v="Brantford"/>
    <n v="7"/>
  </r>
  <r>
    <x v="17"/>
    <x v="34"/>
    <s v="Chatham"/>
    <n v="44.94"/>
  </r>
  <r>
    <x v="17"/>
    <x v="34"/>
    <s v="Cornwall"/>
    <n v="6"/>
  </r>
  <r>
    <x v="17"/>
    <x v="34"/>
    <s v="Fort William"/>
    <n v="13"/>
  </r>
  <r>
    <x v="17"/>
    <x v="34"/>
    <s v="Fort William"/>
    <n v="7"/>
  </r>
  <r>
    <x v="17"/>
    <x v="34"/>
    <s v="Galt"/>
    <n v="26.42"/>
  </r>
  <r>
    <x v="17"/>
    <x v="34"/>
    <s v="Guelph"/>
    <n v="8.5"/>
  </r>
  <r>
    <x v="17"/>
    <x v="34"/>
    <s v="Hamilton"/>
    <n v="107"/>
  </r>
  <r>
    <x v="17"/>
    <x v="34"/>
    <s v="Hamilton"/>
    <n v="23"/>
  </r>
  <r>
    <x v="17"/>
    <x v="34"/>
    <s v="Hamilton"/>
    <n v="22"/>
  </r>
  <r>
    <x v="17"/>
    <x v="34"/>
    <s v="Kingston"/>
    <n v="8"/>
  </r>
  <r>
    <x v="17"/>
    <x v="34"/>
    <s v="London"/>
    <n v="34.97"/>
  </r>
  <r>
    <x v="17"/>
    <x v="34"/>
    <s v="London"/>
    <n v="40"/>
  </r>
  <r>
    <x v="17"/>
    <x v="34"/>
    <s v="London"/>
    <n v="29.5"/>
  </r>
  <r>
    <x v="17"/>
    <x v="34"/>
    <s v="North Cobalt"/>
    <n v="10.5"/>
  </r>
  <r>
    <x v="17"/>
    <x v="34"/>
    <s v="Oshawa"/>
    <n v="14"/>
  </r>
  <r>
    <x v="17"/>
    <x v="34"/>
    <s v="Ottawa"/>
    <n v="45"/>
  </r>
  <r>
    <x v="17"/>
    <x v="34"/>
    <s v="Peterboro"/>
    <n v="6.1"/>
  </r>
  <r>
    <x v="17"/>
    <x v="34"/>
    <s v="Port Arthur"/>
    <n v="10.45"/>
  </r>
  <r>
    <x v="17"/>
    <x v="34"/>
    <s v="St. Catherines"/>
    <n v="47"/>
  </r>
  <r>
    <x v="17"/>
    <x v="34"/>
    <s v="St. Thomas"/>
    <n v="7.5"/>
  </r>
  <r>
    <x v="17"/>
    <x v="34"/>
    <s v="Sarnia"/>
    <n v="9.25"/>
  </r>
  <r>
    <x v="17"/>
    <x v="34"/>
    <s v="Sault Ste. Marie"/>
    <n v="3.68"/>
  </r>
  <r>
    <x v="17"/>
    <x v="34"/>
    <s v="Windsor"/>
    <n v="119.07"/>
  </r>
  <r>
    <x v="17"/>
    <x v="34"/>
    <s v="Windsor"/>
    <n v="81"/>
  </r>
  <r>
    <x v="17"/>
    <x v="34"/>
    <s v="Windsor"/>
    <n v="38.283999999999999"/>
  </r>
  <r>
    <x v="17"/>
    <x v="34"/>
    <s v="Woodstock"/>
    <n v="12"/>
  </r>
  <r>
    <x v="17"/>
    <x v="37"/>
    <s v="Hull"/>
    <n v="27.7"/>
  </r>
  <r>
    <x v="17"/>
    <x v="37"/>
    <s v="Levis"/>
    <n v="12.5"/>
  </r>
  <r>
    <x v="17"/>
    <x v="37"/>
    <s v="Montreal"/>
    <n v="49.64"/>
  </r>
  <r>
    <x v="17"/>
    <x v="37"/>
    <s v="Montreal"/>
    <n v="212"/>
  </r>
  <r>
    <x v="17"/>
    <x v="37"/>
    <s v="Montreal"/>
    <n v="9"/>
  </r>
  <r>
    <x v="17"/>
    <x v="77"/>
    <s v="Regina"/>
    <n v="32.25"/>
  </r>
  <r>
    <x v="17"/>
    <x v="77"/>
    <s v="Regina"/>
    <n v="74.11"/>
  </r>
  <r>
    <x v="17"/>
    <x v="77"/>
    <s v="Saskatoon"/>
    <n v="11.5"/>
  </r>
  <r>
    <x v="17"/>
    <x v="37"/>
    <s v="Sherbrooke"/>
    <n v="20"/>
  </r>
  <r>
    <x v="17"/>
    <x v="37"/>
    <s v="St. Johns"/>
    <n v="3"/>
  </r>
  <r>
    <x v="17"/>
    <x v="77"/>
    <s v="Moose Jaw"/>
    <n v="14"/>
  </r>
  <r>
    <x v="17"/>
    <x v="51"/>
    <s v="Havana"/>
    <n v="65.7"/>
  </r>
  <r>
    <x v="17"/>
    <x v="75"/>
    <s v="Mexico City"/>
    <n v="208.3"/>
  </r>
  <r>
    <x v="17"/>
    <x v="52"/>
    <s v="Honolulu"/>
    <n v="26.1"/>
  </r>
  <r>
    <x v="17"/>
    <x v="53"/>
    <s v="Ponce"/>
    <n v="4.7"/>
  </r>
  <r>
    <x v="17"/>
    <x v="53"/>
    <s v="San Juan"/>
    <n v="13.86"/>
  </r>
  <r>
    <x v="17"/>
    <x v="69"/>
    <s v="Manila"/>
    <n v="53.8"/>
  </r>
  <r>
    <x v="17"/>
    <x v="70"/>
    <s v="Port Spain"/>
    <n v="24"/>
  </r>
  <r>
    <x v="17"/>
    <x v="70"/>
    <s v="Port Spain"/>
    <n v="14"/>
  </r>
  <r>
    <x v="18"/>
    <x v="0"/>
    <s v="ANNISTON"/>
    <n v="10.83"/>
  </r>
  <r>
    <x v="18"/>
    <x v="0"/>
    <s v="BIRMINGHAM"/>
    <n v="158.65"/>
  </r>
  <r>
    <x v="18"/>
    <x v="0"/>
    <s v="BIRMINGHAM"/>
    <n v="4.5"/>
  </r>
  <r>
    <x v="18"/>
    <x v="0"/>
    <s v="BIRMINGHAM"/>
    <n v="32.799999999999997"/>
  </r>
  <r>
    <x v="18"/>
    <x v="0"/>
    <s v="FAIRHOPE"/>
    <n v="1.5"/>
  </r>
  <r>
    <x v="18"/>
    <x v="0"/>
    <s v="GADSDEN"/>
    <n v="11"/>
  </r>
  <r>
    <x v="18"/>
    <x v="0"/>
    <s v="GADSDEN"/>
    <n v="3.1"/>
  </r>
  <r>
    <x v="18"/>
    <x v="0"/>
    <s v="HUNTSVILLE"/>
    <n v="4.83"/>
  </r>
  <r>
    <x v="18"/>
    <x v="0"/>
    <s v="MOBIXE"/>
    <n v="60.5"/>
  </r>
  <r>
    <x v="18"/>
    <x v="0"/>
    <s v="MOBIXE"/>
    <n v="38"/>
  </r>
  <r>
    <x v="18"/>
    <x v="0"/>
    <s v="NEW DECATUR"/>
    <n v="7.63"/>
  </r>
  <r>
    <x v="18"/>
    <x v="0"/>
    <s v="SELMA"/>
    <n v="8"/>
  </r>
  <r>
    <x v="18"/>
    <x v="0"/>
    <s v="SHEFFIELD"/>
    <n v="11"/>
  </r>
  <r>
    <x v="18"/>
    <x v="0"/>
    <s v="MONTGOMERY"/>
    <n v="15"/>
  </r>
  <r>
    <x v="18"/>
    <x v="1"/>
    <s v="PHOENIX"/>
    <n v="32.5"/>
  </r>
  <r>
    <x v="18"/>
    <x v="1"/>
    <s v="TUCSON"/>
    <n v="5"/>
  </r>
  <r>
    <x v="18"/>
    <x v="78"/>
    <s v="WHISTLER"/>
    <n v="5.25"/>
  </r>
  <r>
    <x v="18"/>
    <x v="1"/>
    <s v="WARREN"/>
    <n v="6.7"/>
  </r>
  <r>
    <x v="18"/>
    <x v="1"/>
    <s v="DOUGLAS"/>
    <n v="10"/>
  </r>
  <r>
    <x v="18"/>
    <x v="2"/>
    <s v="ARGENTA"/>
    <n v="5"/>
  </r>
  <r>
    <x v="18"/>
    <x v="2"/>
    <s v="ARKANSAS 9"/>
    <n v="2.13"/>
  </r>
  <r>
    <x v="18"/>
    <x v="2"/>
    <s v="BCJREKA SPRINGS"/>
    <n v="4"/>
  </r>
  <r>
    <x v="18"/>
    <x v="2"/>
    <s v="FORT SMITH"/>
    <n v="33"/>
  </r>
  <r>
    <x v="18"/>
    <x v="2"/>
    <s v="PORT SMITH"/>
    <n v="1.21"/>
  </r>
  <r>
    <x v="18"/>
    <x v="2"/>
    <s v="HELENA, S,772"/>
    <n v="5.5"/>
  </r>
  <r>
    <x v="18"/>
    <x v="2"/>
    <s v="HOT SPRINGS"/>
    <n v="13.8"/>
  </r>
  <r>
    <x v="18"/>
    <x v="2"/>
    <s v="LITTLE ROCK"/>
    <n v="39.58"/>
  </r>
  <r>
    <x v="18"/>
    <x v="2"/>
    <s v="PINE BLUFF"/>
    <n v="9.6"/>
  </r>
  <r>
    <x v="18"/>
    <x v="2"/>
    <s v="TEXARKANA (Ark-Tex"/>
    <n v="14"/>
  </r>
  <r>
    <x v="18"/>
    <x v="2"/>
    <s v="WALNUT RIDGE"/>
    <n v="2.5"/>
  </r>
  <r>
    <x v="18"/>
    <x v="4"/>
    <s v="BAKERSFIELD"/>
    <n v="10.199999999999999"/>
  </r>
  <r>
    <x v="18"/>
    <x v="4"/>
    <s v=", ' BIGPlNE"/>
    <n v="7"/>
  </r>
  <r>
    <x v="18"/>
    <x v="4"/>
    <s v="BURLINGAME"/>
    <n v="2"/>
  </r>
  <r>
    <x v="18"/>
    <x v="4"/>
    <s v="CHICO"/>
    <n v="217.65"/>
  </r>
  <r>
    <x v="18"/>
    <x v="4"/>
    <s v="DIXON"/>
    <n v="12.3"/>
  </r>
  <r>
    <x v="18"/>
    <x v="4"/>
    <s v="EUREKA, 14,000 (191S)"/>
    <n v="11.54"/>
  </r>
  <r>
    <x v="18"/>
    <x v="4"/>
    <s v="EXETER"/>
    <n v="49.11"/>
  </r>
  <r>
    <x v="18"/>
    <x v="4"/>
    <s v="FRESNO"/>
    <n v="19"/>
  </r>
  <r>
    <x v="18"/>
    <x v="4"/>
    <s v="FRESNO"/>
    <n v="45.01"/>
  </r>
  <r>
    <x v="18"/>
    <x v="4"/>
    <s v="GLENDALE"/>
    <n v="8"/>
  </r>
  <r>
    <x v="18"/>
    <x v="4"/>
    <s v="GRASS VALLEY"/>
    <n v="5"/>
  </r>
  <r>
    <x v="18"/>
    <x v="4"/>
    <s v="LOS ANGELES"/>
    <n v="389.08"/>
  </r>
  <r>
    <x v="18"/>
    <x v="4"/>
    <s v="LOS ANGELES"/>
    <n v="1.46"/>
  </r>
  <r>
    <x v="18"/>
    <x v="4"/>
    <s v="LOS ANGELES"/>
    <n v="1059.48"/>
  </r>
  <r>
    <x v="18"/>
    <x v="4"/>
    <s v="MONTEREY"/>
    <n v="5.65"/>
  </r>
  <r>
    <x v="18"/>
    <x v="4"/>
    <s v="NAPA"/>
    <n v="44.521999999999998"/>
  </r>
  <r>
    <x v="18"/>
    <x v="4"/>
    <s v="NATIONAL CITY 2,5001(1915)"/>
    <n v="117.22"/>
  </r>
  <r>
    <x v="18"/>
    <x v="4"/>
    <s v="OAKLAND"/>
    <n v="256.24"/>
  </r>
  <r>
    <x v="18"/>
    <x v="4"/>
    <s v="'! PETALUMA"/>
    <n v="43.41"/>
  </r>
  <r>
    <x v="18"/>
    <x v="4"/>
    <s v="RIVERSIDE"/>
    <n v="10.8"/>
  </r>
  <r>
    <x v="18"/>
    <x v="4"/>
    <s v="SACRAMENTO"/>
    <n v="43.89"/>
  </r>
  <r>
    <x v="18"/>
    <x v="4"/>
    <s v="SAN DIEGO"/>
    <n v="21.54"/>
  </r>
  <r>
    <x v="18"/>
    <x v="4"/>
    <s v="SAN DIEGO"/>
    <n v="10.039999999999999"/>
  </r>
  <r>
    <x v="18"/>
    <x v="4"/>
    <s v="SAN DIEGO"/>
    <n v="82.47"/>
  </r>
  <r>
    <x v="18"/>
    <x v="4"/>
    <s v="SAN DIEGO"/>
    <n v="75.11"/>
  </r>
  <r>
    <x v="18"/>
    <x v="4"/>
    <s v="SAN FBANCISCO"/>
    <n v="70.8"/>
  </r>
  <r>
    <x v="18"/>
    <x v="4"/>
    <s v="SAN FBANCISCO"/>
    <n v="2"/>
  </r>
  <r>
    <x v="18"/>
    <x v="4"/>
    <s v="SAN FBANCISCO"/>
    <n v="11.5"/>
  </r>
  <r>
    <x v="18"/>
    <x v="4"/>
    <s v="SAN FBANCISCO"/>
    <n v="54.5"/>
  </r>
  <r>
    <x v="18"/>
    <x v="4"/>
    <s v="SAN FBANCISCO"/>
    <n v="44.24"/>
  </r>
  <r>
    <x v="18"/>
    <x v="4"/>
    <s v="SAN FBANCISCO"/>
    <n v="35.6"/>
  </r>
  <r>
    <x v="18"/>
    <x v="4"/>
    <s v="SAN FBANCISCO"/>
    <n v="120"/>
  </r>
  <r>
    <x v="18"/>
    <x v="4"/>
    <s v="SAN FBANCISCO"/>
    <n v="286.68599999999998"/>
  </r>
  <r>
    <x v="18"/>
    <x v="4"/>
    <s v="SAN JOSE"/>
    <n v="80.39"/>
  </r>
  <r>
    <x v="18"/>
    <x v="4"/>
    <s v="SAN JOSE"/>
    <n v="42.69"/>
  </r>
  <r>
    <x v="18"/>
    <x v="4"/>
    <s v="SAN LUIS OBISPO"/>
    <n v="13"/>
  </r>
  <r>
    <x v="18"/>
    <x v="4"/>
    <s v="SANTA BARBARA"/>
    <n v="7.55"/>
  </r>
  <r>
    <x v="18"/>
    <x v="4"/>
    <s v="SANTA CRUZ"/>
    <n v="15"/>
  </r>
  <r>
    <x v="18"/>
    <x v="4"/>
    <s v="SOUTH1"/>
    <n v="3.4390000000000001"/>
  </r>
  <r>
    <x v="18"/>
    <x v="4"/>
    <s v="STOCKTON"/>
    <n v="25.51"/>
  </r>
  <r>
    <x v="18"/>
    <x v="4"/>
    <s v="STOCKTON"/>
    <n v="50"/>
  </r>
  <r>
    <x v="18"/>
    <x v="79"/>
    <s v="BOULDER"/>
    <n v="10.7"/>
  </r>
  <r>
    <x v="18"/>
    <x v="79"/>
    <s v="COLORADO SPRINGS"/>
    <n v="1.25"/>
  </r>
  <r>
    <x v="18"/>
    <x v="79"/>
    <s v="COLORADO SPRINGS"/>
    <n v="39"/>
  </r>
  <r>
    <x v="18"/>
    <x v="79"/>
    <s v="COLORADO SPRINGS"/>
    <n v="18.5"/>
  </r>
  <r>
    <x v="18"/>
    <x v="79"/>
    <s v="DENVER"/>
    <n v="53"/>
  </r>
  <r>
    <x v="18"/>
    <x v="79"/>
    <s v="DENVER"/>
    <n v="51.77"/>
  </r>
  <r>
    <x v="18"/>
    <x v="79"/>
    <s v="DENVER"/>
    <n v="228.74"/>
  </r>
  <r>
    <x v="18"/>
    <x v="79"/>
    <s v="DURANGO"/>
    <n v="2.5"/>
  </r>
  <r>
    <x v="18"/>
    <x v="79"/>
    <s v="GRAND JUNCTION"/>
    <n v="21"/>
  </r>
  <r>
    <x v="18"/>
    <x v="79"/>
    <s v="GREELEY"/>
    <n v="35.299999999999997"/>
  </r>
  <r>
    <x v="18"/>
    <x v="79"/>
    <s v="TRINIDAD"/>
    <n v="19.350000000000001"/>
  </r>
  <r>
    <x v="18"/>
    <x v="79"/>
    <s v="TRINIDAD"/>
    <n v="6"/>
  </r>
  <r>
    <x v="18"/>
    <x v="7"/>
    <s v="BRANFORD"/>
    <n v="12"/>
  </r>
  <r>
    <x v="18"/>
    <x v="7"/>
    <s v="BRIDGEPORT"/>
    <n v="103.39100000000001"/>
  </r>
  <r>
    <x v="18"/>
    <x v="7"/>
    <s v="BRIDGEPORT"/>
    <n v="4"/>
  </r>
  <r>
    <x v="18"/>
    <x v="7"/>
    <s v="BRISTOL"/>
    <n v="13.74"/>
  </r>
  <r>
    <x v="18"/>
    <x v="7"/>
    <s v="BU RRVILLE"/>
    <n v="12.676"/>
  </r>
  <r>
    <x v="18"/>
    <x v="7"/>
    <s v="DANBURY"/>
    <n v="21"/>
  </r>
  <r>
    <x v="18"/>
    <x v="7"/>
    <s v="HARTFORD"/>
    <n v="188.49100000000001"/>
  </r>
  <r>
    <x v="18"/>
    <x v="7"/>
    <s v="MERIDEN"/>
    <n v="38.1"/>
  </r>
  <r>
    <x v="18"/>
    <x v="7"/>
    <s v="MIDDLETOWN"/>
    <n v="33.47"/>
  </r>
  <r>
    <x v="18"/>
    <x v="7"/>
    <s v="NEW BRITAIN"/>
    <n v="33.472000000000001"/>
  </r>
  <r>
    <x v="18"/>
    <x v="7"/>
    <s v="NEW HAVEN"/>
    <n v="178"/>
  </r>
  <r>
    <x v="18"/>
    <x v="7"/>
    <s v="NEW HAVEN"/>
    <n v="24.373999999999999"/>
  </r>
  <r>
    <x v="18"/>
    <x v="7"/>
    <s v="NEW HAVEN"/>
    <n v="670"/>
  </r>
  <r>
    <x v="18"/>
    <x v="7"/>
    <s v="NEW HAVEN"/>
    <n v="240.53"/>
  </r>
  <r>
    <x v="18"/>
    <x v="7"/>
    <s v="WAREHOUSE POINT"/>
    <n v="48.1"/>
  </r>
  <r>
    <x v="18"/>
    <x v="7"/>
    <s v="WATERBURY"/>
    <n v="84.192999999999998"/>
  </r>
  <r>
    <x v="18"/>
    <x v="7"/>
    <s v="WATERBURY"/>
    <n v="8.5"/>
  </r>
  <r>
    <x v="18"/>
    <x v="9"/>
    <s v="NEW CASTLE"/>
    <n v="17"/>
  </r>
  <r>
    <x v="18"/>
    <x v="9"/>
    <s v="WILMINGTON"/>
    <n v="136"/>
  </r>
  <r>
    <x v="18"/>
    <x v="8"/>
    <s v="WASHINGTON"/>
    <n v="65.343000000000004"/>
  </r>
  <r>
    <x v="18"/>
    <x v="8"/>
    <s v="WASHINGTON"/>
    <n v="1"/>
  </r>
  <r>
    <x v="18"/>
    <x v="8"/>
    <s v="WASHINGTON"/>
    <n v="8.2550000000000008"/>
  </r>
  <r>
    <x v="18"/>
    <x v="8"/>
    <s v="WASHINGTON"/>
    <n v="2.57"/>
  </r>
  <r>
    <x v="18"/>
    <x v="8"/>
    <s v="WASHINGTON"/>
    <n v="98"/>
  </r>
  <r>
    <x v="18"/>
    <x v="8"/>
    <s v="WASHINGTON"/>
    <n v="63.36"/>
  </r>
  <r>
    <x v="18"/>
    <x v="8"/>
    <s v="WASHINGTON"/>
    <n v="178.77"/>
  </r>
  <r>
    <x v="18"/>
    <x v="10"/>
    <s v="7: DAYTONA, 6,27? (1913)"/>
    <n v="5"/>
  </r>
  <r>
    <x v="18"/>
    <x v="10"/>
    <s v="FERNANBINA"/>
    <n v="2"/>
  </r>
  <r>
    <x v="18"/>
    <x v="10"/>
    <s v="JACKSONVILLE"/>
    <n v="56.9"/>
  </r>
  <r>
    <x v="18"/>
    <x v="10"/>
    <s v="KEY WEST"/>
    <n v="5.41"/>
  </r>
  <r>
    <x v="18"/>
    <x v="10"/>
    <s v="MIAM1U $i471"/>
    <n v="3.5"/>
  </r>
  <r>
    <x v="18"/>
    <x v="10"/>
    <s v="PENSACOLA"/>
    <n v="21.4"/>
  </r>
  <r>
    <x v="18"/>
    <x v="10"/>
    <s v=", â– "/>
    <n v="26.11"/>
  </r>
  <r>
    <x v="18"/>
    <x v="10"/>
    <s v="TAMPA"/>
    <n v="52.2"/>
  </r>
  <r>
    <x v="18"/>
    <x v="11"/>
    <s v="ALBANY"/>
    <n v="6"/>
  </r>
  <r>
    <x v="18"/>
    <x v="11"/>
    <s v="ATHENS"/>
    <n v="9.5"/>
  </r>
  <r>
    <x v="18"/>
    <x v="11"/>
    <s v="ATLANTA"/>
    <n v="14.99"/>
  </r>
  <r>
    <x v="18"/>
    <x v="11"/>
    <s v="ATLANTA"/>
    <n v="225.739"/>
  </r>
  <r>
    <x v="18"/>
    <x v="11"/>
    <s v="ATLANTA"/>
    <n v="55"/>
  </r>
  <r>
    <x v="18"/>
    <x v="11"/>
    <s v="BRUNSWICK"/>
    <n v="8"/>
  </r>
  <r>
    <x v="18"/>
    <x v="11"/>
    <s v="CLARKESVILLE"/>
    <n v="1.25"/>
  </r>
  <r>
    <x v="18"/>
    <x v="11"/>
    <s v="COLUMBUS"/>
    <n v="25.9"/>
  </r>
  <r>
    <x v="18"/>
    <x v="11"/>
    <s v="COVINGTON"/>
    <n v="6"/>
  </r>
  <r>
    <x v="18"/>
    <x v="11"/>
    <s v="FAIRBURN"/>
    <n v="10.6"/>
  </r>
  <r>
    <x v="18"/>
    <x v="11"/>
    <s v="GAINESVILLE"/>
    <n v="12"/>
  </r>
  <r>
    <x v="18"/>
    <x v="11"/>
    <s v="ST SIMONS ISLAND"/>
    <n v="1.5"/>
  </r>
  <r>
    <x v="18"/>
    <x v="11"/>
    <s v="MACON"/>
    <n v="37"/>
  </r>
  <r>
    <x v="18"/>
    <x v="11"/>
    <s v="SAVANNAH"/>
    <n v="59.1"/>
  </r>
  <r>
    <x v="18"/>
    <x v="11"/>
    <s v="SAVANNAH"/>
    <n v="5"/>
  </r>
  <r>
    <x v="18"/>
    <x v="11"/>
    <s v="WAYCROSS"/>
    <n v="7.2"/>
  </r>
  <r>
    <x v="18"/>
    <x v="11"/>
    <s v="WEST POINT"/>
    <n v="10"/>
  </r>
  <r>
    <x v="18"/>
    <x v="52"/>
    <s v="HONOLULU"/>
    <n v="30"/>
  </r>
  <r>
    <x v="18"/>
    <x v="12"/>
    <s v="BOISE"/>
    <n v="83.2"/>
  </r>
  <r>
    <x v="18"/>
    <x v="12"/>
    <s v="CALDWELL, 3,54S"/>
    <n v="12.5"/>
  </r>
  <r>
    <x v="18"/>
    <x v="47"/>
    <s v="CGEUR Dâ€™ALENE"/>
    <n v="58"/>
  </r>
  <r>
    <x v="18"/>
    <x v="12"/>
    <s v="SANDPOINT"/>
    <n v="6"/>
  </r>
  <r>
    <x v="18"/>
    <x v="13"/>
    <s v="ALTON"/>
    <n v="63.012"/>
  </r>
  <r>
    <x v="18"/>
    <x v="13"/>
    <s v="ALTON"/>
    <n v="21.3"/>
  </r>
  <r>
    <x v="18"/>
    <x v="13"/>
    <s v="ANNA"/>
    <n v="4.2300000000000004"/>
  </r>
  <r>
    <x v="18"/>
    <x v="13"/>
    <s v="AURORA"/>
    <n v="170"/>
  </r>
  <r>
    <x v="18"/>
    <x v="13"/>
    <s v="AURORA"/>
    <n v="30.2"/>
  </r>
  <r>
    <x v="18"/>
    <x v="13"/>
    <s v="AURORA"/>
    <n v="20"/>
  </r>
  <r>
    <x v="18"/>
    <x v="13"/>
    <s v="BLOOMINGTON"/>
    <n v="22"/>
  </r>
  <r>
    <x v="18"/>
    <x v="13"/>
    <s v="CAIRO"/>
    <n v="22"/>
  </r>
  <r>
    <x v="18"/>
    <x v="13"/>
    <s v="CANTON"/>
    <n v="33"/>
  </r>
  <r>
    <x v="18"/>
    <x v="13"/>
    <s v="CENTRALIA"/>
    <n v="3.5"/>
  </r>
  <r>
    <x v="18"/>
    <x v="13"/>
    <s v="CENTRALIA"/>
    <n v="8.5"/>
  </r>
  <r>
    <x v="18"/>
    <x v="13"/>
    <s v="CHAMPAIGN"/>
    <n v="12.5"/>
  </r>
  <r>
    <x v="18"/>
    <x v="13"/>
    <s v="CHARLESTON"/>
    <n v="1.75"/>
  </r>
  <r>
    <x v="18"/>
    <x v="13"/>
    <s v="CHICAGO"/>
    <n v="122.63"/>
  </r>
  <r>
    <x v="18"/>
    <x v="13"/>
    <s v="CHICAGO"/>
    <n v="328.47"/>
  </r>
  <r>
    <x v="18"/>
    <x v="13"/>
    <s v="CHICAGO"/>
    <n v="52.67"/>
  </r>
  <r>
    <x v="18"/>
    <x v="13"/>
    <s v="CHICAGO"/>
    <n v="579.6"/>
  </r>
  <r>
    <x v="18"/>
    <x v="13"/>
    <s v="CHICAGO"/>
    <n v="217"/>
  </r>
  <r>
    <x v="18"/>
    <x v="13"/>
    <s v="CHICAGO"/>
    <n v="22.51"/>
  </r>
  <r>
    <x v="18"/>
    <x v="13"/>
    <s v="CHICAGO"/>
    <n v="580.04999999999995"/>
  </r>
  <r>
    <x v="18"/>
    <x v="13"/>
    <s v="CHICAGO"/>
    <n v="70"/>
  </r>
  <r>
    <x v="18"/>
    <x v="13"/>
    <s v="CHICAGO"/>
    <n v="36.4"/>
  </r>
  <r>
    <x v="18"/>
    <x v="13"/>
    <s v="CHICAGO"/>
    <n v="32.58"/>
  </r>
  <r>
    <x v="18"/>
    <x v="13"/>
    <s v="CHICAGO"/>
    <n v="13.69"/>
  </r>
  <r>
    <x v="18"/>
    <x v="13"/>
    <s v="CHICAGO"/>
    <n v="59.59"/>
  </r>
  <r>
    <x v="18"/>
    <x v="13"/>
    <s v="CHICAGO"/>
    <n v="67.28"/>
  </r>
  <r>
    <x v="18"/>
    <x v="13"/>
    <s v="CHICAGO"/>
    <n v="46.16"/>
  </r>
  <r>
    <x v="18"/>
    <x v="13"/>
    <s v="CHICAGO"/>
    <n v="0.37"/>
  </r>
  <r>
    <x v="18"/>
    <x v="13"/>
    <s v="CHICAGO HEIGHTS"/>
    <n v="6.5"/>
  </r>
  <r>
    <x v="18"/>
    <x v="13"/>
    <s v="DANVILLE"/>
    <n v="18"/>
  </r>
  <r>
    <x v="18"/>
    <x v="13"/>
    <s v="DECATUR"/>
    <n v="15"/>
  </r>
  <r>
    <x v="18"/>
    <x v="13"/>
    <s v="â€¢ DE KALB"/>
    <n v="7.69"/>
  </r>
  <r>
    <x v="18"/>
    <x v="13"/>
    <s v="DIXON"/>
    <n v="19"/>
  </r>
  <r>
    <x v="18"/>
    <x v="13"/>
    <s v="EAST ST LOUIS"/>
    <n v="22"/>
  </r>
  <r>
    <x v="18"/>
    <x v="13"/>
    <s v="EAST ST LOUIS"/>
    <n v="74.174000000000007"/>
  </r>
  <r>
    <x v="18"/>
    <x v="13"/>
    <s v="EAST ST LOUIS"/>
    <n v="17.629000000000001"/>
  </r>
  <r>
    <x v="18"/>
    <x v="13"/>
    <s v="EAST ST LOUIS"/>
    <n v="2.48"/>
  </r>
  <r>
    <x v="18"/>
    <x v="13"/>
    <s v="EAST ST LOUIS"/>
    <n v="15"/>
  </r>
  <r>
    <x v="18"/>
    <x v="13"/>
    <s v="EVANSTON, 24,97S"/>
    <n v="10"/>
  </r>
  <r>
    <x v="18"/>
    <x v="13"/>
    <s v="EVANSTON, 24,97S"/>
    <n v="3.55"/>
  </r>
  <r>
    <x v="18"/>
    <x v="13"/>
    <s v="GALESBURG* ,22"/>
    <n v="20.75"/>
  </r>
  <r>
    <x v="18"/>
    <x v="13"/>
    <s v="GALESBURG* ,22"/>
    <n v="12.5"/>
  </r>
  <r>
    <x v="18"/>
    <x v="13"/>
    <s v="FREEPORT"/>
    <n v="9"/>
  </r>
  <r>
    <x v="18"/>
    <x v="13"/>
    <s v="GENOA"/>
    <n v="26.5"/>
  </r>
  <r>
    <x v="18"/>
    <x v="13"/>
    <s v="HIGH W OOI)&gt;"/>
    <n v="160"/>
  </r>
  <r>
    <x v="18"/>
    <x v="13"/>
    <s v="HIGH W OOI)&gt;"/>
    <n v="3.6"/>
  </r>
  <r>
    <x v="18"/>
    <x v="13"/>
    <s v="JACKSONVILLE"/>
    <n v="8"/>
  </r>
  <r>
    <x v="18"/>
    <x v="13"/>
    <s v="JOLIET"/>
    <n v="23.25"/>
  </r>
  <r>
    <x v="18"/>
    <x v="13"/>
    <s v="JOLIET"/>
    <n v="85.75"/>
  </r>
  <r>
    <x v="18"/>
    <x v="13"/>
    <s v="ILLINOIS 3$ ILJJNOjlS"/>
    <n v="25"/>
  </r>
  <r>
    <x v="18"/>
    <x v="13"/>
    <s v="KANKAKEE"/>
    <n v="12"/>
  </r>
  <r>
    <x v="18"/>
    <x v="13"/>
    <s v="KANKAKEE"/>
    <n v="4.5"/>
  </r>
  <r>
    <x v="18"/>
    <x v="13"/>
    <s v="KANKAKEE"/>
    <n v="13.43"/>
  </r>
  <r>
    <x v="18"/>
    <x v="13"/>
    <s v="MATTOON"/>
    <n v="2.5"/>
  </r>
  <r>
    <x v="18"/>
    <x v="13"/>
    <s v="KEWANEE"/>
    <n v="14"/>
  </r>
  <r>
    <x v="18"/>
    <x v="13"/>
    <s v="MARION"/>
    <n v="11.06"/>
  </r>
  <r>
    <x v="18"/>
    <x v="13"/>
    <s v="MOLINE"/>
    <n v="12.68"/>
  </r>
  <r>
    <x v="18"/>
    <x v="13"/>
    <s v="MONMOUTH"/>
    <n v="25"/>
  </r>
  <r>
    <x v="18"/>
    <x v="13"/>
    <s v="MOUNT VERNON"/>
    <n v="3.25"/>
  </r>
  <r>
    <x v="18"/>
    <x v="13"/>
    <s v="MURPHYSBORO"/>
    <n v="1.5"/>
  </r>
  <r>
    <x v="18"/>
    <x v="13"/>
    <s v="MURPHYSBORO"/>
    <n v="8"/>
  </r>
  <r>
    <x v="18"/>
    <x v="13"/>
    <s v="OTTAWA"/>
    <n v="107"/>
  </r>
  <r>
    <x v="18"/>
    <x v="13"/>
    <s v="OTTAWA"/>
    <n v="8"/>
  </r>
  <r>
    <x v="18"/>
    <x v="13"/>
    <s v="PARIS"/>
    <n v="2"/>
  </r>
  <r>
    <x v="18"/>
    <x v="13"/>
    <s v="PEKIN"/>
    <n v="8"/>
  </r>
  <r>
    <x v="18"/>
    <x v="13"/>
    <s v="PEORIA"/>
    <n v="596"/>
  </r>
  <r>
    <x v="18"/>
    <x v="13"/>
    <s v="PEORIA"/>
    <n v="53"/>
  </r>
  <r>
    <x v="18"/>
    <x v="13"/>
    <s v="PEORIA"/>
    <n v="35"/>
  </r>
  <r>
    <x v="18"/>
    <x v="13"/>
    <s v="PONTIAC"/>
    <n v="20.75"/>
  </r>
  <r>
    <x v="18"/>
    <x v="13"/>
    <s v="QUINCY"/>
    <n v="22"/>
  </r>
  <r>
    <x v="18"/>
    <x v="13"/>
    <s v="ROCKFORD"/>
    <n v="35"/>
  </r>
  <r>
    <x v="18"/>
    <x v="13"/>
    <s v="TAYLOR SPRINGS"/>
    <n v="41.87"/>
  </r>
  <r>
    <x v="18"/>
    <x v="13"/>
    <s v="TAYLORVILLB"/>
    <n v="3.7090000000000001"/>
  </r>
  <r>
    <x v="18"/>
    <x v="13"/>
    <s v="CRB AN A"/>
    <n v="26"/>
  </r>
  <r>
    <x v="18"/>
    <x v="14"/>
    <s v="ANDERSON"/>
    <n v="455"/>
  </r>
  <r>
    <x v="18"/>
    <x v="14"/>
    <s v="ANGOLA"/>
    <n v="3.75"/>
  </r>
  <r>
    <x v="18"/>
    <x v="14"/>
    <s v="BEECH GROVE"/>
    <n v="6.3"/>
  </r>
  <r>
    <x v="18"/>
    <x v="14"/>
    <s v="BLUFFTON"/>
    <n v="19"/>
  </r>
  <r>
    <x v="18"/>
    <x v="14"/>
    <s v="BLUFFTON"/>
    <n v="31.84"/>
  </r>
  <r>
    <x v="18"/>
    <x v="14"/>
    <s v="COLUMBUS"/>
    <n v="5.5"/>
  </r>
  <r>
    <x v="18"/>
    <x v="14"/>
    <s v="COLUMBUS"/>
    <n v="61.86"/>
  </r>
  <r>
    <x v="18"/>
    <x v="14"/>
    <s v="CROWN POINT"/>
    <n v="12.5"/>
  </r>
  <r>
    <x v="18"/>
    <x v="14"/>
    <s v="DECATUR"/>
    <n v="21.7"/>
  </r>
  <r>
    <x v="18"/>
    <x v="14"/>
    <s v="ELKHAltT"/>
    <n v="9"/>
  </r>
  <r>
    <x v="18"/>
    <x v="14"/>
    <s v="EVANSVILLE"/>
    <n v="29.5"/>
  </r>
  <r>
    <x v="18"/>
    <x v="14"/>
    <s v="EVANSVILLE"/>
    <n v="10.98"/>
  </r>
  <r>
    <x v="18"/>
    <x v="14"/>
    <s v="EVANSVILLE"/>
    <n v="20"/>
  </r>
  <r>
    <x v="18"/>
    <x v="14"/>
    <s v="EVANSVILLE"/>
    <n v="72.430000000000007"/>
  </r>
  <r>
    <x v="18"/>
    <x v="14"/>
    <s v="EVANSVILLE"/>
    <n v="24.34"/>
  </r>
  <r>
    <x v="18"/>
    <x v="14"/>
    <s v="EVANSVILLE"/>
    <n v="12"/>
  </r>
  <r>
    <x v="18"/>
    <x v="14"/>
    <s v="EVANSVILLE"/>
    <n v="68.87"/>
  </r>
  <r>
    <x v="18"/>
    <x v="14"/>
    <s v="FT WAYNE"/>
    <n v="220"/>
  </r>
  <r>
    <x v="18"/>
    <x v="14"/>
    <s v="FRENCH LICK"/>
    <n v="1.0900000000000001"/>
  </r>
  <r>
    <x v="18"/>
    <x v="14"/>
    <s v="GARY"/>
    <n v="81.599999999999994"/>
  </r>
  <r>
    <x v="18"/>
    <x v="14"/>
    <s v="GOSHEN"/>
    <n v="5.5"/>
  </r>
  <r>
    <x v="18"/>
    <x v="14"/>
    <s v="â–  HUNTINGTON;, 10;272"/>
    <n v="58"/>
  </r>
  <r>
    <x v="18"/>
    <x v="14"/>
    <s v="INDIANAPOLIS"/>
    <n v="107"/>
  </r>
  <r>
    <x v="18"/>
    <x v="14"/>
    <s v="INDIANAPOLIS"/>
    <n v="410"/>
  </r>
  <r>
    <x v="18"/>
    <x v="14"/>
    <s v="INDIANAPOLIS"/>
    <n v="64"/>
  </r>
  <r>
    <x v="18"/>
    <x v="14"/>
    <s v="INDIANAPOLIS"/>
    <n v="141"/>
  </r>
  <r>
    <x v="18"/>
    <x v="14"/>
    <s v="INDIANAPOLIS"/>
    <n v="28"/>
  </r>
  <r>
    <x v="18"/>
    <x v="14"/>
    <s v="KENDALLVILLE, 4,9Sl"/>
    <n v="41"/>
  </r>
  <r>
    <x v="18"/>
    <x v="14"/>
    <s v="KOKOMO"/>
    <n v="62"/>
  </r>
  <r>
    <x v="18"/>
    <x v="14"/>
    <s v="LA FAYETTE"/>
    <n v="25"/>
  </r>
  <r>
    <x v="18"/>
    <x v="14"/>
    <s v="LEBANON"/>
    <n v="10"/>
  </r>
  <r>
    <x v="18"/>
    <x v="14"/>
    <s v="LOGANSPORT"/>
    <n v="13"/>
  </r>
  <r>
    <x v="18"/>
    <x v="14"/>
    <s v="MADISON"/>
    <n v="3.5"/>
  </r>
  <r>
    <x v="18"/>
    <x v="14"/>
    <s v="MICHIGAN CITY"/>
    <n v="100"/>
  </r>
  <r>
    <x v="18"/>
    <x v="14"/>
    <s v=": MUNCfE, 24,005"/>
    <n v="42"/>
  </r>
  <r>
    <x v="18"/>
    <x v="14"/>
    <s v="NEW ALBANY"/>
    <n v="35"/>
  </r>
  <r>
    <x v="18"/>
    <x v="14"/>
    <s v="NEW ALBANY"/>
    <n v="23"/>
  </r>
  <r>
    <x v="18"/>
    <x v="14"/>
    <s v="PERU"/>
    <n v="2.5"/>
  </r>
  <r>
    <x v="18"/>
    <x v="14"/>
    <s v="PERU"/>
    <n v="2.5"/>
  </r>
  <r>
    <x v="18"/>
    <x v="14"/>
    <s v="PORTLAND"/>
    <n v="32"/>
  </r>
  <r>
    <x v="18"/>
    <x v="14"/>
    <s v="SCOTTSBURG"/>
    <n v="40.92"/>
  </r>
  <r>
    <x v="18"/>
    <x v="14"/>
    <s v="SOUTH BEND"/>
    <n v="123"/>
  </r>
  <r>
    <x v="18"/>
    <x v="14"/>
    <s v="SOUTH BEND"/>
    <n v="35"/>
  </r>
  <r>
    <x v="18"/>
    <x v="14"/>
    <s v="TERRE HAUTE"/>
    <n v="97.89"/>
  </r>
  <r>
    <x v="18"/>
    <x v="14"/>
    <s v=", VINCENNES"/>
    <n v="8.5"/>
  </r>
  <r>
    <x v="18"/>
    <x v="14"/>
    <s v="WARSAW"/>
    <n v="70"/>
  </r>
  <r>
    <x v="18"/>
    <x v="14"/>
    <s v="WASHINGTON"/>
    <n v="2.5"/>
  </r>
  <r>
    <x v="18"/>
    <x v="15"/>
    <s v="WATERLOO"/>
    <n v="7"/>
  </r>
  <r>
    <x v="18"/>
    <x v="15"/>
    <s v="BURLINGTON"/>
    <n v="23.5"/>
  </r>
  <r>
    <x v="18"/>
    <x v="15"/>
    <s v="BURLINGTON"/>
    <n v="10"/>
  </r>
  <r>
    <x v="18"/>
    <x v="15"/>
    <s v="â–  "/>
    <n v="130"/>
  </r>
  <r>
    <x v="18"/>
    <x v="15"/>
    <s v="â–  "/>
    <n v="27.5"/>
  </r>
  <r>
    <x v="18"/>
    <x v="15"/>
    <s v="600 V"/>
    <n v="45.5"/>
  </r>
  <r>
    <x v="18"/>
    <x v="15"/>
    <s v="600 V"/>
    <n v="18"/>
  </r>
  <r>
    <x v="18"/>
    <x v="15"/>
    <s v="COLFAX"/>
    <n v="1"/>
  </r>
  <r>
    <x v="18"/>
    <x v="15"/>
    <s v="CENTERVILLE"/>
    <n v="33.340000000000003"/>
  </r>
  <r>
    <x v="18"/>
    <x v="15"/>
    <s v="CHARLES CITY"/>
    <n v="24.33"/>
  </r>
  <r>
    <x v="18"/>
    <x v="15"/>
    <s v="COUNCIL BLUFFS"/>
    <n v="34"/>
  </r>
  <r>
    <x v="18"/>
    <x v="15"/>
    <s v="DAVENPORT"/>
    <n v="36"/>
  </r>
  <r>
    <x v="18"/>
    <x v="15"/>
    <s v="DAVENPORT"/>
    <n v="35"/>
  </r>
  <r>
    <x v="18"/>
    <x v="15"/>
    <s v="DAVENPORT"/>
    <n v="46.64"/>
  </r>
  <r>
    <x v="18"/>
    <x v="15"/>
    <s v="DES MOINES"/>
    <n v="85"/>
  </r>
  <r>
    <x v="18"/>
    <x v="15"/>
    <s v="DES MOINES"/>
    <n v="74"/>
  </r>
  <r>
    <x v="18"/>
    <x v="15"/>
    <s v="DUBUQUE"/>
    <n v="20.7"/>
  </r>
  <r>
    <x v="18"/>
    <x v="15"/>
    <s v="FORT MADISON"/>
    <n v="4"/>
  </r>
  <r>
    <x v="18"/>
    <x v="15"/>
    <s v="IOWA CITY"/>
    <n v="6.9"/>
  </r>
  <r>
    <x v="18"/>
    <x v="15"/>
    <s v="KEOKUR"/>
    <n v="8.19"/>
  </r>
  <r>
    <x v="18"/>
    <x v="15"/>
    <s v="MARSHALLTOWN"/>
    <n v="5"/>
  </r>
  <r>
    <x v="18"/>
    <x v="15"/>
    <s v="MARSHALLTOWN"/>
    <n v="20.5"/>
  </r>
  <r>
    <x v="18"/>
    <x v="15"/>
    <s v="OSKALOOSA"/>
    <n v="3.5"/>
  </r>
  <r>
    <x v="18"/>
    <x v="15"/>
    <s v="OSKALOOSA"/>
    <n v="7.96"/>
  </r>
  <r>
    <x v="18"/>
    <x v="15"/>
    <s v=": OTTUMWA"/>
    <n v="13"/>
  </r>
  <r>
    <x v="18"/>
    <x v="15"/>
    <s v="SIOUX CITY, 47,S2S"/>
    <n v="4"/>
  </r>
  <r>
    <x v="18"/>
    <x v="15"/>
    <s v="SIOUX CITY, 47,S2S"/>
    <n v="53"/>
  </r>
  <r>
    <x v="18"/>
    <x v="15"/>
    <s v="TOT,EDO"/>
    <n v="3"/>
  </r>
  <r>
    <x v="18"/>
    <x v="15"/>
    <s v="WATERLOO"/>
    <n v="135"/>
  </r>
  <r>
    <x v="18"/>
    <x v="16"/>
    <s v="ATCHISON"/>
    <n v="12"/>
  </r>
  <r>
    <x v="18"/>
    <x v="16"/>
    <s v="BONNER SPRINGS"/>
    <n v="40"/>
  </r>
  <r>
    <x v="18"/>
    <x v="16"/>
    <s v="COFFEYVIIXE"/>
    <n v="88.5"/>
  </r>
  <r>
    <x v="18"/>
    <x v="16"/>
    <s v="EMPORIA"/>
    <n v="5"/>
  </r>
  <r>
    <x v="18"/>
    <x v="16"/>
    <s v="FORT SCOTT"/>
    <n v="7"/>
  </r>
  <r>
    <x v="18"/>
    <x v="16"/>
    <s v="HUTCHINSON, "/>
    <n v="14"/>
  </r>
  <r>
    <x v="18"/>
    <x v="16"/>
    <s v="JUNCTION CITY"/>
    <n v="15.5"/>
  </r>
  <r>
    <x v="18"/>
    <x v="16"/>
    <s v="KANSAS, CTTY"/>
    <n v="45"/>
  </r>
  <r>
    <x v="18"/>
    <x v="16"/>
    <s v="LAWRENCE"/>
    <n v="22"/>
  </r>
  <r>
    <x v="18"/>
    <x v="16"/>
    <s v="MANHATTAN"/>
    <n v="20"/>
  </r>
  <r>
    <x v="18"/>
    <x v="16"/>
    <s v="PARSONS, 12,463"/>
    <n v="7.5"/>
  </r>
  <r>
    <x v="18"/>
    <x v="16"/>
    <s v="PITTSBURG"/>
    <n v="102.5"/>
  </r>
  <r>
    <x v="18"/>
    <x v="16"/>
    <s v="SALINA"/>
    <n v="11"/>
  </r>
  <r>
    <x v="18"/>
    <x v="16"/>
    <s v="STRONG CITY"/>
    <n v="2"/>
  </r>
  <r>
    <x v="18"/>
    <x v="16"/>
    <s v="TOPEKA"/>
    <n v="41.283000000000001"/>
  </r>
  <r>
    <x v="18"/>
    <x v="16"/>
    <s v="WICHITA"/>
    <n v="60.67"/>
  </r>
  <r>
    <x v="18"/>
    <x v="16"/>
    <s v="WICHITA"/>
    <n v="33.6"/>
  </r>
  <r>
    <x v="18"/>
    <x v="16"/>
    <s v="WINFIELD"/>
    <n v="25"/>
  </r>
  <r>
    <x v="18"/>
    <x v="17"/>
    <s v="BOWLING GREEN"/>
    <n v="4.5"/>
  </r>
  <r>
    <x v="18"/>
    <x v="17"/>
    <s v="COVINGTON"/>
    <n v="6"/>
  </r>
  <r>
    <x v="18"/>
    <x v="17"/>
    <s v="COVINGTON"/>
    <n v="69"/>
  </r>
  <r>
    <x v="18"/>
    <x v="17"/>
    <s v="HENDERSON"/>
    <n v="6"/>
  </r>
  <r>
    <x v="18"/>
    <x v="17"/>
    <s v="LEXINGTON"/>
    <n v="91.78"/>
  </r>
  <r>
    <x v="18"/>
    <x v="17"/>
    <s v="LOUISVILLE"/>
    <n v="101.3"/>
  </r>
  <r>
    <x v="18"/>
    <x v="17"/>
    <s v="LOUISVILLE"/>
    <n v="150"/>
  </r>
  <r>
    <x v="18"/>
    <x v="17"/>
    <s v="MAYSVIIXE"/>
    <n v="14"/>
  </r>
  <r>
    <x v="18"/>
    <x v="17"/>
    <s v="OWENSBORO"/>
    <n v="12.5"/>
  </r>
  <r>
    <x v="18"/>
    <x v="17"/>
    <s v="PADUCAH"/>
    <n v="19.100000000000001"/>
  </r>
  <r>
    <x v="18"/>
    <x v="17"/>
    <s v="SOMERSET"/>
    <n v="3"/>
  </r>
  <r>
    <x v="18"/>
    <x v="18"/>
    <s v="ALEXANDRIA"/>
    <n v="7"/>
  </r>
  <r>
    <x v="18"/>
    <x v="18"/>
    <s v="ALGIERS"/>
    <n v="6"/>
  </r>
  <r>
    <x v="18"/>
    <x v="18"/>
    <s v="BATON ROUGE"/>
    <n v="6.23"/>
  </r>
  <r>
    <x v="18"/>
    <x v="18"/>
    <s v="LAKE CHARLES"/>
    <n v="10"/>
  </r>
  <r>
    <x v="18"/>
    <x v="18"/>
    <s v="MANDEVILLE"/>
    <n v="14"/>
  </r>
  <r>
    <x v="18"/>
    <x v="18"/>
    <s v="â€˜ MONROE"/>
    <n v="10"/>
  </r>
  <r>
    <x v="18"/>
    <x v="18"/>
    <s v="NEW IBERIA"/>
    <n v="14.2"/>
  </r>
  <r>
    <x v="18"/>
    <x v="18"/>
    <s v="NEW ORLEANS"/>
    <n v="217.41"/>
  </r>
  <r>
    <x v="18"/>
    <x v="18"/>
    <s v="NEW ORLEANS"/>
    <n v="11.6"/>
  </r>
  <r>
    <x v="18"/>
    <x v="18"/>
    <s v="SHREVEPORT"/>
    <n v="31"/>
  </r>
  <r>
    <x v="18"/>
    <x v="21"/>
    <s v="AUBURN"/>
    <n v="65.91"/>
  </r>
  <r>
    <x v="18"/>
    <x v="21"/>
    <s v="BIDDEFORI)"/>
    <n v="8.25"/>
  </r>
  <r>
    <x v="18"/>
    <x v="21"/>
    <s v="CALAIS"/>
    <n v="6.52"/>
  </r>
  <r>
    <x v="18"/>
    <x v="21"/>
    <s v="FAIRFIELD, 4,435- K"/>
    <n v="4.8"/>
  </r>
  <r>
    <x v="18"/>
    <x v="21"/>
    <s v="FAIRFIELD, 4,435- K"/>
    <n v="3.3"/>
  </r>
  <r>
    <x v="18"/>
    <x v="21"/>
    <s v="FRYEBURG"/>
    <n v="8"/>
  </r>
  <r>
    <x v="18"/>
    <x v="21"/>
    <s v="1ICHIGAN"/>
    <n v="30.76"/>
  </r>
  <r>
    <x v="18"/>
    <x v="21"/>
    <s v="1ICHIGAN"/>
    <n v="162.54"/>
  </r>
  <r>
    <x v="18"/>
    <x v="21"/>
    <s v="NORWAY"/>
    <n v="2.13"/>
  </r>
  <r>
    <x v="18"/>
    <x v="21"/>
    <s v="PORTLAND"/>
    <n v="108.48"/>
  </r>
  <r>
    <x v="18"/>
    <x v="21"/>
    <s v="PRESQUE ISLE, 5,179"/>
    <n v="38.340000000000003"/>
  </r>
  <r>
    <x v="18"/>
    <x v="21"/>
    <s v="ROCKLAND"/>
    <n v="5.7169999999999996"/>
  </r>
  <r>
    <x v="18"/>
    <x v="21"/>
    <s v="ROCKLAND"/>
    <n v="28.92"/>
  </r>
  <r>
    <x v="18"/>
    <x v="21"/>
    <s v="SANFORD"/>
    <n v="50"/>
  </r>
  <r>
    <x v="18"/>
    <x v="21"/>
    <s v="/ SKOWHJJGAN, 5,S41"/>
    <n v="12.68"/>
  </r>
  <r>
    <x v="18"/>
    <x v="21"/>
    <s v="- WATERYILLE, 11,45S"/>
    <n v="11"/>
  </r>
  <r>
    <x v="18"/>
    <x v="20"/>
    <s v="ANNAPOLIS"/>
    <n v="37.4"/>
  </r>
  <r>
    <x v="18"/>
    <x v="20"/>
    <s v="BALTIMORE"/>
    <n v="8"/>
  </r>
  <r>
    <x v="18"/>
    <x v="20"/>
    <s v="BALTIMORE"/>
    <n v="0.98"/>
  </r>
  <r>
    <x v="18"/>
    <x v="20"/>
    <s v="BALTIMORE"/>
    <n v="1.5"/>
  </r>
  <r>
    <x v="18"/>
    <x v="20"/>
    <s v="BALTIMORE"/>
    <n v="404.548"/>
  </r>
  <r>
    <x v="18"/>
    <x v="20"/>
    <s v="BALTIMORE"/>
    <n v="98.91"/>
  </r>
  <r>
    <x v="18"/>
    <x v="20"/>
    <s v="CUMBERLAND"/>
    <n v="7.5"/>
  </r>
  <r>
    <x v="18"/>
    <x v="20"/>
    <s v="CUMBERLAND"/>
    <n v="26"/>
  </r>
  <r>
    <x v="18"/>
    <x v="20"/>
    <s v="1 FREDERICK"/>
    <n v="80"/>
  </r>
  <r>
    <x v="18"/>
    <x v="20"/>
    <s v="HAGjERSTCfWN"/>
    <n v="3.5"/>
  </r>
  <r>
    <x v="18"/>
    <x v="20"/>
    <s v="! !,â€˜ &quot; TOWSON"/>
    <n v="3.25"/>
  </r>
  <r>
    <x v="18"/>
    <x v="19"/>
    <s v="ATHOL"/>
    <n v="44.9"/>
  </r>
  <r>
    <x v="18"/>
    <x v="19"/>
    <s v="ATTLEBOKO"/>
    <n v="5.14"/>
  </r>
  <r>
    <x v="18"/>
    <x v="19"/>
    <s v="ATTLEBOKO"/>
    <n v="26.03"/>
  </r>
  <r>
    <x v="18"/>
    <x v="19"/>
    <s v="AYER"/>
    <n v="18"/>
  </r>
  <r>
    <x v="18"/>
    <x v="19"/>
    <s v="BOSTON"/>
    <n v="970.173"/>
  </r>
  <r>
    <x v="18"/>
    <x v="19"/>
    <s v="BOSTON"/>
    <n v="486.52"/>
  </r>
  <r>
    <x v="18"/>
    <x v="19"/>
    <s v="BOSTON"/>
    <n v="83.385999999999996"/>
  </r>
  <r>
    <x v="18"/>
    <x v="19"/>
    <s v="CANTON"/>
    <n v="19.7"/>
  </r>
  <r>
    <x v="18"/>
    <x v="19"/>
    <s v="BROOKFIELD"/>
    <n v="20.100000000000001"/>
  </r>
  <r>
    <x v="18"/>
    <x v="19"/>
    <s v="CONWAY"/>
    <n v="6.5"/>
  </r>
  <r>
    <x v="18"/>
    <x v="19"/>
    <s v="FITCHBURG, "/>
    <n v="40.094000000000001"/>
  </r>
  <r>
    <x v="18"/>
    <x v="19"/>
    <s v="JFO!XB0B6i 3,S63"/>
    <n v="21.789000000000001"/>
  </r>
  <r>
    <x v="18"/>
    <x v="19"/>
    <s v="GREENFIELD"/>
    <n v="47"/>
  </r>
  <r>
    <x v="18"/>
    <x v="19"/>
    <s v="HAVERHILLi 44,115"/>
    <n v="139.44"/>
  </r>
  <r>
    <x v="18"/>
    <x v="19"/>
    <s v="HAVERHILLi 44,115"/>
    <n v="69.908000000000001"/>
  </r>
  <r>
    <x v="18"/>
    <x v="19"/>
    <s v="LYNN, 95,S03 (1915)"/>
    <n v="6.79"/>
  </r>
  <r>
    <x v="18"/>
    <x v="19"/>
    <s v="* â€™ MAYNARD"/>
    <n v="18"/>
  </r>
  <r>
    <x v="18"/>
    <x v="19"/>
    <s v="MILFORD"/>
    <n v="29.73"/>
  </r>
  <r>
    <x v="18"/>
    <x v="19"/>
    <s v="MILFORD"/>
    <n v="71"/>
  </r>
  <r>
    <x v="18"/>
    <x v="19"/>
    <s v="NEW BEDFORD"/>
    <n v="44"/>
  </r>
  <r>
    <x v="18"/>
    <x v="19"/>
    <s v="NEWTONVILLE"/>
    <n v="130.32300000000001"/>
  </r>
  <r>
    <x v="18"/>
    <x v="19"/>
    <s v=", , NORTH "/>
    <n v="22"/>
  </r>
  <r>
    <x v="18"/>
    <x v="19"/>
    <s v="NORTHAMPTON; 19,^31"/>
    <n v="27.608000000000001"/>
  </r>
  <r>
    <x v="18"/>
    <x v="19"/>
    <s v="NORTON"/>
    <n v="21.2"/>
  </r>
  <r>
    <x v="18"/>
    <x v="19"/>
    <s v="PITTSFIELD"/>
    <n v="162.22309999999999"/>
  </r>
  <r>
    <x v="18"/>
    <x v="19"/>
    <s v="PLYMOUTH"/>
    <n v="24.27"/>
  </r>
  <r>
    <x v="18"/>
    <x v="19"/>
    <s v="RANDOLPH"/>
    <n v="6.44"/>
  </r>
  <r>
    <x v="18"/>
    <x v="19"/>
    <s v="SHARON"/>
    <n v="6.28"/>
  </r>
  <r>
    <x v="18"/>
    <x v="19"/>
    <s v="SHARON"/>
    <n v="6.4"/>
  </r>
  <r>
    <x v="18"/>
    <x v="19"/>
    <s v="SHELBURNE FALLS"/>
    <n v="7.48"/>
  </r>
  <r>
    <x v="18"/>
    <x v="19"/>
    <s v="SPRINGFIELD"/>
    <n v="187.5"/>
  </r>
  <r>
    <x v="18"/>
    <x v="19"/>
    <s v=", SWANSEA CENTRE^â€˜,L97a"/>
    <n v="10.119999999999999"/>
  </r>
  <r>
    <x v="18"/>
    <x v="19"/>
    <s v="TAUNTON"/>
    <n v="17.5"/>
  </r>
  <r>
    <x v="18"/>
    <x v="19"/>
    <s v="TAUNTON"/>
    <n v="10.711"/>
  </r>
  <r>
    <x v="18"/>
    <x v="19"/>
    <s v="WARE"/>
    <n v="12.12"/>
  </r>
  <r>
    <x v="18"/>
    <x v="19"/>
    <s v="WEBSTER"/>
    <n v="15.99"/>
  </r>
  <r>
    <x v="18"/>
    <x v="19"/>
    <s v="WEBSTER"/>
    <n v="5.66"/>
  </r>
  <r>
    <x v="18"/>
    <x v="19"/>
    <s v="WESTWOOD;' 1,266"/>
    <n v="30"/>
  </r>
  <r>
    <x v="18"/>
    <x v="19"/>
    <s v="/ WHITINSVILLE"/>
    <n v="2.2850000000000001"/>
  </r>
  <r>
    <x v="18"/>
    <x v="19"/>
    <s v="* WINTHROP"/>
    <n v="1.2"/>
  </r>
  <r>
    <x v="18"/>
    <x v="19"/>
    <s v="WORCESTER"/>
    <n v="300.08"/>
  </r>
  <r>
    <x v="18"/>
    <x v="22"/>
    <s v="ADRIAN"/>
    <n v="3.89"/>
  </r>
  <r>
    <x v="18"/>
    <x v="22"/>
    <s v="BENTON HARBOR 9,1S5"/>
    <n v="54"/>
  </r>
  <r>
    <x v="18"/>
    <x v="22"/>
    <s v="DETROIT "/>
    <n v="20.170000000000002"/>
  </r>
  <r>
    <x v="18"/>
    <x v="22"/>
    <s v="DETROIT "/>
    <n v="3.9722"/>
  </r>
  <r>
    <x v="18"/>
    <x v="22"/>
    <s v="DETROIT "/>
    <n v="109.57"/>
  </r>
  <r>
    <x v="18"/>
    <x v="22"/>
    <s v="DETROIT "/>
    <n v="80.180000000000007"/>
  </r>
  <r>
    <x v="18"/>
    <x v="22"/>
    <s v="DETROIT "/>
    <n v="183.51"/>
  </r>
  <r>
    <x v="18"/>
    <x v="22"/>
    <s v="DETROIT "/>
    <n v="450.51"/>
  </r>
  <r>
    <x v="18"/>
    <x v="22"/>
    <s v="DETROIT "/>
    <n v="25.7"/>
  </r>
  <r>
    <x v="18"/>
    <x v="22"/>
    <s v="ESCANABA"/>
    <n v="18.010000000000002"/>
  </r>
  <r>
    <x v="18"/>
    <x v="22"/>
    <s v="GRAND RAPIDS"/>
    <n v="48"/>
  </r>
  <r>
    <x v="18"/>
    <x v="22"/>
    <s v="GRAND RAPIDS"/>
    <n v="67.459999999999994"/>
  </r>
  <r>
    <x v="18"/>
    <x v="22"/>
    <e v="#NAME?"/>
    <n v="7"/>
  </r>
  <r>
    <x v="18"/>
    <x v="22"/>
    <s v="HOUGHTON"/>
    <n v="32.200000000000003"/>
  </r>
  <r>
    <x v="18"/>
    <x v="22"/>
    <s v="IRON RIVER"/>
    <n v="6"/>
  </r>
  <r>
    <x v="18"/>
    <x v="22"/>
    <s v="IRONWOOD"/>
    <n v="1.6"/>
  </r>
  <r>
    <x v="18"/>
    <x v="22"/>
    <s v="ISHPEMING"/>
    <n v="6"/>
  </r>
  <r>
    <x v="18"/>
    <x v="22"/>
    <s v="MICR10AN ' S2"/>
    <n v="266"/>
  </r>
  <r>
    <x v="18"/>
    <x v="22"/>
    <s v="KALAMAZOO"/>
    <n v="140.75"/>
  </r>
  <r>
    <x v="18"/>
    <x v="22"/>
    <s v="' ' â– ' MANISTEE"/>
    <n v="7.64"/>
  </r>
  <r>
    <x v="18"/>
    <x v="22"/>
    <s v="MARQUETTE*, 11,50S"/>
    <n v="6"/>
  </r>
  <r>
    <x v="18"/>
    <x v="22"/>
    <s v="MENOMINEE"/>
    <n v="19.399999999999999"/>
  </r>
  <r>
    <x v="18"/>
    <x v="22"/>
    <s v="MUSKEGON"/>
    <n v="14"/>
  </r>
  <r>
    <x v="18"/>
    <x v="22"/>
    <s v="PORT HURON"/>
    <n v="12"/>
  </r>
  <r>
    <x v="18"/>
    <x v="22"/>
    <s v="SAGINAW"/>
    <n v="63.49"/>
  </r>
  <r>
    <x v="18"/>
    <x v="22"/>
    <s v="SAUGATUCK"/>
    <n v="7.52"/>
  </r>
  <r>
    <x v="18"/>
    <x v="23"/>
    <s v="BRECKENRIDGE"/>
    <n v="144"/>
  </r>
  <r>
    <x v="18"/>
    <x v="23"/>
    <s v="DULUTH"/>
    <n v="89.2"/>
  </r>
  <r>
    <x v="18"/>
    <x v="23"/>
    <s v="SAULT MARIE"/>
    <n v="3.6"/>
  </r>
  <r>
    <x v="18"/>
    <x v="23"/>
    <s v="INTERNATIONAL FALLS"/>
    <n v="6.76"/>
  </r>
  <r>
    <x v="18"/>
    <x v="23"/>
    <s v="MANKATO"/>
    <n v="5.3"/>
  </r>
  <r>
    <x v="18"/>
    <x v="23"/>
    <s v="MINNEAPOLIS"/>
    <n v="19.21"/>
  </r>
  <r>
    <x v="18"/>
    <x v="23"/>
    <s v="MINNEAPOLIS"/>
    <n v="56"/>
  </r>
  <r>
    <x v="18"/>
    <x v="23"/>
    <s v="MINNEAPOLIS"/>
    <n v="444.7"/>
  </r>
  <r>
    <x v="18"/>
    <x v="23"/>
    <s v="MOORHEAD"/>
    <n v="9.5"/>
  </r>
  <r>
    <x v="18"/>
    <x v="23"/>
    <s v="St"/>
    <n v="6.5"/>
  </r>
  <r>
    <x v="18"/>
    <x v="23"/>
    <s v="St"/>
    <n v="125"/>
  </r>
  <r>
    <x v="18"/>
    <x v="23"/>
    <s v="THIEF RIVER FALLS"/>
    <n v="19.87"/>
  </r>
  <r>
    <x v="18"/>
    <x v="23"/>
    <s v="VIRGINIA"/>
    <n v="85"/>
  </r>
  <r>
    <x v="18"/>
    <x v="23"/>
    <s v="WINONA"/>
    <n v="7.5"/>
  </r>
  <r>
    <x v="18"/>
    <x v="24"/>
    <s v="COLUMBUS"/>
    <n v="6.8"/>
  </r>
  <r>
    <x v="18"/>
    <x v="24"/>
    <s v="COLUMBUS"/>
    <n v="7.75"/>
  </r>
  <r>
    <x v="18"/>
    <x v="24"/>
    <s v=", GULFPORT; 6"/>
    <n v="30"/>
  </r>
  <r>
    <x v="18"/>
    <x v="24"/>
    <s v="Â«, HATTIESBURG"/>
    <n v="7.48"/>
  </r>
  <r>
    <x v="18"/>
    <x v="24"/>
    <s v=",' ' \ JACKSON"/>
    <n v="13.5"/>
  </r>
  <r>
    <x v="18"/>
    <x v="24"/>
    <s v="LAURELi! S,465"/>
    <n v="14"/>
  </r>
  <r>
    <x v="18"/>
    <x v="24"/>
    <s v="LAURELi! S,465"/>
    <n v="13.12"/>
  </r>
  <r>
    <x v="18"/>
    <x v="24"/>
    <s v="NATCHEZ"/>
    <n v="7"/>
  </r>
  <r>
    <x v="18"/>
    <x v="24"/>
    <s v="PASCAGOULA"/>
    <n v="8.36"/>
  </r>
  <r>
    <x v="18"/>
    <x v="24"/>
    <s v="VICKSBURG"/>
    <n v="11"/>
  </r>
  <r>
    <x v="18"/>
    <x v="24"/>
    <s v="YAZOO CITY"/>
    <n v="4"/>
  </r>
  <r>
    <x v="18"/>
    <x v="25"/>
    <s v="5 CAPE GIRARDEAU"/>
    <n v="5"/>
  </r>
  <r>
    <x v="18"/>
    <x v="25"/>
    <s v="CASSVILLE"/>
    <n v="5"/>
  </r>
  <r>
    <x v="18"/>
    <x v="25"/>
    <s v="FARMINGTON"/>
    <n v="10"/>
  </r>
  <r>
    <x v="18"/>
    <x v="25"/>
    <s v="HANNIBAJLf"/>
    <n v="6"/>
  </r>
  <r>
    <x v="18"/>
    <x v="25"/>
    <s v="JEFFERSON CITy"/>
    <n v="7"/>
  </r>
  <r>
    <x v="18"/>
    <x v="25"/>
    <s v="KANSAS CITY"/>
    <n v="1.25"/>
  </r>
  <r>
    <x v="18"/>
    <x v="25"/>
    <s v="KANSAS CITY"/>
    <n v="83.6"/>
  </r>
  <r>
    <x v="18"/>
    <x v="25"/>
    <s v="KANSAS CITY"/>
    <n v="300.93599999999998"/>
  </r>
  <r>
    <x v="18"/>
    <x v="25"/>
    <s v="KANSAS CITY"/>
    <n v="22"/>
  </r>
  <r>
    <x v="18"/>
    <x v="25"/>
    <s v="â€¢t,: I'MEXJCO"/>
    <n v="4"/>
  </r>
  <r>
    <x v="18"/>
    <x v="25"/>
    <s v="NEVADA"/>
    <n v="5"/>
  </r>
  <r>
    <x v="18"/>
    <x v="25"/>
    <s v="? f ST JOSEPk"/>
    <n v="12"/>
  </r>
  <r>
    <x v="18"/>
    <x v="25"/>
    <s v="ST JLOUIS"/>
    <n v="18.22"/>
  </r>
  <r>
    <x v="18"/>
    <x v="25"/>
    <s v="ST JLOUIS"/>
    <n v="14.5"/>
  </r>
  <r>
    <x v="18"/>
    <x v="25"/>
    <s v="ST JLOUIS"/>
    <n v="2.5"/>
  </r>
  <r>
    <x v="18"/>
    <x v="25"/>
    <s v="ST JLOUIS"/>
    <n v="4"/>
  </r>
  <r>
    <x v="18"/>
    <x v="25"/>
    <s v="ST JLOUIS"/>
    <n v="115"/>
  </r>
  <r>
    <x v="18"/>
    <x v="25"/>
    <s v="ST JLOUIS"/>
    <n v="458.72"/>
  </r>
  <r>
    <x v="18"/>
    <x v="25"/>
    <s v=", SEDALIA, 17,S22"/>
    <n v="9"/>
  </r>
  <r>
    <x v="18"/>
    <x v="25"/>
    <s v="I N"/>
    <n v="28.2"/>
  </r>
  <r>
    <x v="18"/>
    <x v="25"/>
    <s v="WEBB CITY"/>
    <n v="76"/>
  </r>
  <r>
    <x v="18"/>
    <x v="26"/>
    <s v="* ANACONDA"/>
    <n v="148.79"/>
  </r>
  <r>
    <x v="18"/>
    <x v="26"/>
    <s v="* ANACONDA"/>
    <n v="7.9"/>
  </r>
  <r>
    <x v="18"/>
    <x v="26"/>
    <s v=":i' : BILLINGS"/>
    <n v="20"/>
  </r>
  <r>
    <x v="18"/>
    <x v="26"/>
    <s v="BUTTE"/>
    <n v="37.9"/>
  </r>
  <r>
    <x v="18"/>
    <x v="26"/>
    <s v="GREAT FALLS"/>
    <n v="12"/>
  </r>
  <r>
    <x v="18"/>
    <x v="26"/>
    <s v="HELENA"/>
    <n v="23.27"/>
  </r>
  <r>
    <x v="18"/>
    <x v="26"/>
    <s v="MISSOULA"/>
    <n v="22.3"/>
  </r>
  <r>
    <x v="18"/>
    <x v="32"/>
    <s v="LINCOLN"/>
    <n v="2"/>
  </r>
  <r>
    <x v="18"/>
    <x v="32"/>
    <s v="LINCOLN"/>
    <n v="2"/>
  </r>
  <r>
    <x v="18"/>
    <x v="32"/>
    <s v="LINCOLN"/>
    <n v="60"/>
  </r>
  <r>
    <x v="18"/>
    <x v="32"/>
    <s v="LINCOLN"/>
    <n v="56"/>
  </r>
  <r>
    <x v="18"/>
    <x v="32"/>
    <s v="OMAHA"/>
    <n v="163.84"/>
  </r>
  <r>
    <x v="18"/>
    <x v="32"/>
    <s v="OMAHA"/>
    <n v="7.6"/>
  </r>
  <r>
    <x v="18"/>
    <x v="32"/>
    <s v="RALSTON"/>
    <n v="18.8"/>
  </r>
  <r>
    <x v="18"/>
    <x v="61"/>
    <s v="FALLON"/>
    <n v="14"/>
  </r>
  <r>
    <x v="18"/>
    <x v="61"/>
    <s v="FALLON"/>
    <n v="7"/>
  </r>
  <r>
    <x v="18"/>
    <x v="61"/>
    <s v="FALLON"/>
    <n v="24"/>
  </r>
  <r>
    <x v="18"/>
    <x v="61"/>
    <s v="FALLON"/>
    <n v="38"/>
  </r>
  <r>
    <x v="18"/>
    <x v="61"/>
    <s v="RENO"/>
    <n v="7.5"/>
  </r>
  <r>
    <x v="18"/>
    <x v="61"/>
    <s v="RENO"/>
    <n v="3.8"/>
  </r>
  <r>
    <x v="18"/>
    <x v="28"/>
    <m/>
    <n v="7.76"/>
  </r>
  <r>
    <x v="18"/>
    <x v="28"/>
    <s v="CHARLESTOWN"/>
    <n v="8"/>
  </r>
  <r>
    <x v="18"/>
    <x v="28"/>
    <s v="CHESTER"/>
    <n v="8"/>
  </r>
  <r>
    <x v="18"/>
    <x v="28"/>
    <s v="CLAREMONT"/>
    <n v="8.6"/>
  </r>
  <r>
    <x v="18"/>
    <x v="28"/>
    <s v="CONCORD"/>
    <n v="80.72"/>
  </r>
  <r>
    <x v="18"/>
    <x v="28"/>
    <s v="EXETER"/>
    <n v="22"/>
  </r>
  <r>
    <x v="18"/>
    <x v="28"/>
    <s v="&gt; ' &gt; KEENE"/>
    <n v="10"/>
  </r>
  <r>
    <x v="18"/>
    <x v="28"/>
    <s v="â–  â€¢ LACONIA"/>
    <n v="8.8699999999999992"/>
  </r>
  <r>
    <x v="18"/>
    <x v="28"/>
    <s v="MANCHESTER"/>
    <n v="8.4179999999999993"/>
  </r>
  <r>
    <x v="18"/>
    <x v="28"/>
    <s v="MANCHESTER"/>
    <n v="14.335000000000001"/>
  </r>
  <r>
    <x v="18"/>
    <x v="28"/>
    <s v="MANCHESTER"/>
    <n v="42.725999999999999"/>
  </r>
  <r>
    <x v="18"/>
    <x v="28"/>
    <s v="MANCHESTER"/>
    <n v="65.400000000000006"/>
  </r>
  <r>
    <x v="18"/>
    <x v="28"/>
    <s v="MANCHESTER"/>
    <n v="2.75"/>
  </r>
  <r>
    <x v="18"/>
    <x v="28"/>
    <s v="PORTSMOUTH"/>
    <n v="22.72"/>
  </r>
  <r>
    <x v="18"/>
    <x v="28"/>
    <s v="PORTSMOUTH"/>
    <n v="42"/>
  </r>
  <r>
    <x v="18"/>
    <x v="28"/>
    <s v="ASBURY PARK"/>
    <n v="86.06"/>
  </r>
  <r>
    <x v="18"/>
    <x v="29"/>
    <s v="ATLANTIC CITY"/>
    <n v="3"/>
  </r>
  <r>
    <x v="18"/>
    <x v="29"/>
    <s v="N*W JK9,SÂ£Y"/>
    <n v="3.01"/>
  </r>
  <r>
    <x v="18"/>
    <x v="29"/>
    <s v="BRIDGETON"/>
    <n v="37.869999999999997"/>
  </r>
  <r>
    <x v="18"/>
    <x v="29"/>
    <s v="CAMDEN"/>
    <n v="155.03"/>
  </r>
  <r>
    <x v="18"/>
    <x v="29"/>
    <s v="CAPE MAY"/>
    <n v="20"/>
  </r>
  <r>
    <x v="18"/>
    <x v="29"/>
    <s v="CAPE MAY"/>
    <n v="1.4"/>
  </r>
  <r>
    <x v="18"/>
    <x v="29"/>
    <s v="HAINESPORT"/>
    <n v="15.08"/>
  </r>
  <r>
    <x v="18"/>
    <x v="29"/>
    <s v="HOBOKEN"/>
    <n v="2"/>
  </r>
  <r>
    <x v="18"/>
    <x v="29"/>
    <s v="HOHOKUS"/>
    <n v="15.2"/>
  </r>
  <r>
    <x v="18"/>
    <x v="29"/>
    <s v="KEYPORT"/>
    <n v="44"/>
  </r>
  <r>
    <x v="18"/>
    <x v="29"/>
    <s v="LAKEWOOD"/>
    <n v="10"/>
  </r>
  <r>
    <x v="18"/>
    <x v="29"/>
    <s v="MILLVILLE"/>
    <n v="12.54"/>
  </r>
  <r>
    <x v="18"/>
    <x v="29"/>
    <s v="MORRISTOWN"/>
    <n v="47.49"/>
  </r>
  <r>
    <x v="18"/>
    <x v="29"/>
    <s v="MORRISTOWN"/>
    <n v="2.5"/>
  </r>
  <r>
    <x v="18"/>
    <x v="29"/>
    <s v="NEWARK"/>
    <n v="841.09"/>
  </r>
  <r>
    <x v="18"/>
    <x v="29"/>
    <s v="OCEAN CITY"/>
    <n v="10"/>
  </r>
  <r>
    <x v="18"/>
    <x v="29"/>
    <m/>
    <n v="14"/>
  </r>
  <r>
    <x v="18"/>
    <x v="29"/>
    <s v="PHILLIPSBURG"/>
    <n v="7"/>
  </r>
  <r>
    <x v="18"/>
    <x v="29"/>
    <s v="PLEASANTVILLE"/>
    <n v="10"/>
  </r>
  <r>
    <x v="18"/>
    <x v="29"/>
    <s v="' pblNT PLEASANT"/>
    <n v="3.22"/>
  </r>
  <r>
    <x v="18"/>
    <x v="29"/>
    <s v="RED BANK"/>
    <n v="17.7"/>
  </r>
  <r>
    <x v="18"/>
    <x v="29"/>
    <s v="SEA ISLE CITY"/>
    <n v="8"/>
  </r>
  <r>
    <x v="18"/>
    <x v="29"/>
    <s v="STONE HARBQR"/>
    <n v="4.5"/>
  </r>
  <r>
    <x v="18"/>
    <x v="29"/>
    <s v="BUSH INC TON SUB-ST A"/>
    <n v="48.09"/>
  </r>
  <r>
    <x v="18"/>
    <x v="29"/>
    <s v="BUSH INC TON SUB-ST A"/>
    <n v="13.25"/>
  </r>
  <r>
    <x v="18"/>
    <x v="29"/>
    <s v="BUSH INC TON SUB-ST A"/>
    <n v="49.655999999999999"/>
  </r>
  <r>
    <x v="18"/>
    <x v="29"/>
    <s v="BUSH INC TON SUB-ST A"/>
    <n v="11"/>
  </r>
  <r>
    <x v="18"/>
    <x v="29"/>
    <s v="BUSH INC TON SUB-ST A"/>
    <n v="70.760000000000005"/>
  </r>
  <r>
    <x v="18"/>
    <x v="29"/>
    <s v="WILDWOOD"/>
    <n v="5.7"/>
  </r>
  <r>
    <x v="18"/>
    <x v="55"/>
    <s v="ALBUQUERQUE"/>
    <n v="5.5"/>
  </r>
  <r>
    <x v="18"/>
    <x v="55"/>
    <e v="#NAME?"/>
    <n v="3.7"/>
  </r>
  <r>
    <x v="18"/>
    <x v="31"/>
    <s v="ALBANY"/>
    <n v="60.9"/>
  </r>
  <r>
    <x v="18"/>
    <x v="31"/>
    <s v="ALBANY"/>
    <n v="112.43"/>
  </r>
  <r>
    <x v="18"/>
    <x v="31"/>
    <s v="AUBURN"/>
    <n v="64.760000000000005"/>
  </r>
  <r>
    <x v="18"/>
    <x v="31"/>
    <s v="BABYLON"/>
    <n v="8"/>
  </r>
  <r>
    <x v="18"/>
    <x v="31"/>
    <s v="BALLSTON SPA"/>
    <n v="15"/>
  </r>
  <r>
    <x v="18"/>
    <x v="31"/>
    <s v="BALLSTON SPA"/>
    <n v="2.5"/>
  </r>
  <r>
    <x v="18"/>
    <x v="31"/>
    <s v="BEACON, 10,629 (19i4)"/>
    <n v="7.5"/>
  </r>
  <r>
    <x v="18"/>
    <x v="31"/>
    <s v="BINGHAMTON"/>
    <n v="49.74"/>
  </r>
  <r>
    <x v="18"/>
    <x v="31"/>
    <s v="BUFFALO"/>
    <n v="14"/>
  </r>
  <r>
    <x v="18"/>
    <x v="31"/>
    <s v="BUFFALO"/>
    <n v="8.8000000000000007"/>
  </r>
  <r>
    <x v="18"/>
    <x v="31"/>
    <s v="BUFFALO"/>
    <n v="168"/>
  </r>
  <r>
    <x v="18"/>
    <x v="31"/>
    <s v="BUFFALO"/>
    <n v="25.35"/>
  </r>
  <r>
    <x v="18"/>
    <x v="31"/>
    <s v="BUFFALO"/>
    <n v="397"/>
  </r>
  <r>
    <x v="18"/>
    <x v="31"/>
    <s v="CANANDAIGUA"/>
    <n v="3"/>
  </r>
  <r>
    <x v="18"/>
    <x v="31"/>
    <s v="CATSKILL"/>
    <n v="5.5"/>
  </r>
  <r>
    <x v="18"/>
    <x v="31"/>
    <s v="COHOES"/>
    <n v="7.2210000000000001"/>
  </r>
  <r>
    <x v="18"/>
    <x v="31"/>
    <s v="COOPERSTOWN"/>
    <n v="65.66"/>
  </r>
  <r>
    <x v="18"/>
    <x v="31"/>
    <s v="CORNING"/>
    <n v="5.9"/>
  </r>
  <r>
    <x v="18"/>
    <x v="31"/>
    <s v="CORTLAND"/>
    <n v="17.399999999999999"/>
  </r>
  <r>
    <x v="18"/>
    <x v="31"/>
    <s v="1 ELMIRA"/>
    <n v="36"/>
  </r>
  <r>
    <x v="18"/>
    <x v="31"/>
    <s v="1 ELMIRA"/>
    <n v="47.21"/>
  </r>
  <r>
    <x v="18"/>
    <x v="31"/>
    <s v="FREEPORT"/>
    <n v="1.5"/>
  </r>
  <r>
    <x v="18"/>
    <x v="31"/>
    <s v="GLEN COVE"/>
    <n v="3.45"/>
  </r>
  <r>
    <x v="18"/>
    <x v="31"/>
    <s v="STILLWATER PWR"/>
    <n v="139.28"/>
  </r>
  <r>
    <x v="18"/>
    <x v="31"/>
    <s v="GLOVERSVILLE"/>
    <n v="5"/>
  </r>
  <r>
    <x v="18"/>
    <x v="31"/>
    <s v="GLOVERSVILLE"/>
    <n v="82"/>
  </r>
  <r>
    <x v="18"/>
    <x v="31"/>
    <s v="HEMPSTEAD"/>
    <n v="41.99"/>
  </r>
  <r>
    <x v="18"/>
    <x v="31"/>
    <s v="HOOSICK FALLS"/>
    <n v="7.5"/>
  </r>
  <r>
    <x v="18"/>
    <x v="31"/>
    <s v="HORNELL"/>
    <n v="10.9"/>
  </r>
  <r>
    <x v="18"/>
    <x v="31"/>
    <s v="HUNTINGTON"/>
    <n v="19.97"/>
  </r>
  <r>
    <x v="18"/>
    <x v="31"/>
    <s v="* [, XTHAC^L"/>
    <n v="43.28"/>
  </r>
  <r>
    <x v="18"/>
    <x v="31"/>
    <s v="* [, XTHAC^L"/>
    <n v="11.47"/>
  </r>
  <r>
    <x v="18"/>
    <x v="31"/>
    <s v="jAME^TOtYN"/>
    <n v="26.73"/>
  </r>
  <r>
    <x v="18"/>
    <x v="31"/>
    <s v="jAME^TOtYN"/>
    <n v="28.693999999999999"/>
  </r>
  <r>
    <x v="18"/>
    <x v="31"/>
    <s v="jAME^TOtYN"/>
    <n v="40"/>
  </r>
  <r>
    <x v="18"/>
    <x v="31"/>
    <s v="jAME^TOtYN"/>
    <n v="11"/>
  </r>
  <r>
    <x v="18"/>
    <x v="31"/>
    <s v="KINGSTON"/>
    <n v="8.8810000000000002"/>
  </r>
  <r>
    <x v="18"/>
    <x v="31"/>
    <s v="LEWISTON"/>
    <n v="8.5"/>
  </r>
  <r>
    <x v="18"/>
    <x v="31"/>
    <s v="MIDDLETOWN"/>
    <n v="12.84"/>
  </r>
  <r>
    <x v="18"/>
    <x v="31"/>
    <s v="MT"/>
    <n v="37.284999999999997"/>
  </r>
  <r>
    <x v="18"/>
    <x v="31"/>
    <s v="NEWBURGH"/>
    <n v="23"/>
  </r>
  <r>
    <x v="18"/>
    <x v="31"/>
    <s v="NEW Y6rR"/>
    <n v="9.27"/>
  </r>
  <r>
    <x v="18"/>
    <x v="31"/>
    <s v="^NEtVYORK"/>
    <n v="1.6"/>
  </r>
  <r>
    <x v="18"/>
    <x v="31"/>
    <s v="^NEtVYORK"/>
    <n v="726.90200000000004"/>
  </r>
  <r>
    <x v="18"/>
    <x v="31"/>
    <s v="^NEtVYORK"/>
    <n v="6"/>
  </r>
  <r>
    <x v="18"/>
    <x v="31"/>
    <s v="^NEtVYORK"/>
    <n v="52.143999999999998"/>
  </r>
  <r>
    <x v="18"/>
    <x v="31"/>
    <s v="^NEtVYORK"/>
    <n v="4"/>
  </r>
  <r>
    <x v="18"/>
    <x v="31"/>
    <s v="^NEtVYORK"/>
    <n v="1.36"/>
  </r>
  <r>
    <x v="18"/>
    <x v="31"/>
    <s v="^NEtVYORK"/>
    <n v="293.55"/>
  </r>
  <r>
    <x v="18"/>
    <x v="31"/>
    <s v="^NEtVYORK"/>
    <n v="8"/>
  </r>
  <r>
    <x v="18"/>
    <x v="31"/>
    <s v="^NEtVYORK"/>
    <n v="2.89"/>
  </r>
  <r>
    <x v="18"/>
    <x v="31"/>
    <s v="^NEtVYORK"/>
    <n v="125.608"/>
  </r>
  <r>
    <x v="18"/>
    <x v="31"/>
    <s v="^NEtVYORK"/>
    <n v="3.18"/>
  </r>
  <r>
    <x v="18"/>
    <x v="31"/>
    <s v="^NEtVYORK"/>
    <n v="19.495999999999999"/>
  </r>
  <r>
    <x v="18"/>
    <x v="31"/>
    <s v="^NEtVYORK"/>
    <n v="27.613"/>
  </r>
  <r>
    <x v="18"/>
    <x v="31"/>
    <s v="TO1VERSITY OF MICHIGAN"/>
    <n v="18"/>
  </r>
  <r>
    <x v="18"/>
    <x v="31"/>
    <s v="TO1VERSITY OF MICHIGAN"/>
    <n v="11.66"/>
  </r>
  <r>
    <x v="18"/>
    <x v="31"/>
    <s v="TO1VERSITY OF MICHIGAN"/>
    <n v="22"/>
  </r>
  <r>
    <x v="18"/>
    <x v="31"/>
    <s v="TO1VERSITY OF MICHIGAN"/>
    <n v="4.1900000000000004"/>
  </r>
  <r>
    <x v="18"/>
    <x v="31"/>
    <s v="NEW Y6rK"/>
    <n v="258.08"/>
  </r>
  <r>
    <x v="18"/>
    <x v="31"/>
    <s v="NEW Y6rK"/>
    <n v="34.595999999999997"/>
  </r>
  <r>
    <x v="18"/>
    <x v="31"/>
    <s v="NEW Y6rK"/>
    <n v="25.37"/>
  </r>
  <r>
    <x v="18"/>
    <x v="31"/>
    <s v="NEW Y6rK"/>
    <n v="9.2799999999999994"/>
  </r>
  <r>
    <x v="18"/>
    <x v="31"/>
    <s v="NEW Y6rK"/>
    <n v="154"/>
  </r>
  <r>
    <x v="18"/>
    <x v="31"/>
    <s v="NEW Y6rK"/>
    <n v="54.41"/>
  </r>
  <r>
    <x v="18"/>
    <x v="31"/>
    <s v="NEW Y6rK"/>
    <n v="98.55"/>
  </r>
  <r>
    <x v="18"/>
    <x v="31"/>
    <s v="NEW Y6rK"/>
    <n v="24.321999999999999"/>
  </r>
  <r>
    <x v="18"/>
    <x v="31"/>
    <s v="5ITY OF MICHIGAN"/>
    <n v="25.84"/>
  </r>
  <r>
    <x v="18"/>
    <x v="31"/>
    <s v="5ITY OF MICHIGAN"/>
    <n v="870.86"/>
  </r>
  <r>
    <x v="18"/>
    <x v="31"/>
    <s v="5ITY OF MICHIGAN"/>
    <n v="77.150000000000006"/>
  </r>
  <r>
    <x v="18"/>
    <x v="31"/>
    <s v="5ITY OF MICHIGAN"/>
    <n v="8.59"/>
  </r>
  <r>
    <x v="18"/>
    <x v="31"/>
    <s v="5ITY OF MICHIGAN"/>
    <n v="32"/>
  </r>
  <r>
    <x v="18"/>
    <x v="31"/>
    <s v="5ITY OF MICHIGAN"/>
    <n v="4"/>
  </r>
  <r>
    <x v="18"/>
    <x v="31"/>
    <s v="5ITY OF MICHIGAN"/>
    <n v="28"/>
  </r>
  <r>
    <x v="18"/>
    <x v="31"/>
    <s v="NIAGARA â€¢ FALLS"/>
    <n v="14.7"/>
  </r>
  <r>
    <x v="18"/>
    <x v="31"/>
    <s v="NIAGARA â€¢ FALLS"/>
    <n v="10.15"/>
  </r>
  <r>
    <x v="18"/>
    <x v="31"/>
    <s v="/ ! NORTHPORT"/>
    <n v="2.74"/>
  </r>
  <r>
    <x v="18"/>
    <x v="31"/>
    <s v="/ ! NORTHPORT"/>
    <n v="99.3"/>
  </r>
  <r>
    <x v="18"/>
    <x v="31"/>
    <s v="ONEIDA"/>
    <n v="44"/>
  </r>
  <r>
    <x v="18"/>
    <x v="31"/>
    <s v="ONEIDA"/>
    <n v="12.38"/>
  </r>
  <r>
    <x v="18"/>
    <x v="31"/>
    <s v="' OGDENSBURG"/>
    <n v="10"/>
  </r>
  <r>
    <x v="18"/>
    <x v="31"/>
    <s v="OSSINING"/>
    <n v="2.81"/>
  </r>
  <r>
    <x v="18"/>
    <x v="31"/>
    <s v="OSWEGO"/>
    <n v="11.14"/>
  </r>
  <r>
    <x v="18"/>
    <x v="31"/>
    <s v="PATCHOGUE"/>
    <n v="28.97"/>
  </r>
  <r>
    <x v="18"/>
    <x v="31"/>
    <s v="PEEKSKILL"/>
    <n v="10.64"/>
  </r>
  <r>
    <x v="18"/>
    <x v="31"/>
    <s v="PEEKSKILL"/>
    <n v="4.3540000000000001"/>
  </r>
  <r>
    <x v="18"/>
    <x v="31"/>
    <s v="PENN YAN"/>
    <n v="10"/>
  </r>
  <r>
    <x v="18"/>
    <x v="31"/>
    <s v="PLATTSBURGH"/>
    <n v="7.53"/>
  </r>
  <r>
    <x v="18"/>
    <x v="31"/>
    <s v="PORT CHESTER"/>
    <n v="37.417000000000002"/>
  </r>
  <r>
    <x v="18"/>
    <x v="31"/>
    <s v="PORT JERVIS"/>
    <n v="4"/>
  </r>
  <r>
    <x v="18"/>
    <x v="31"/>
    <s v="POUGHKEEPSIE"/>
    <n v="18"/>
  </r>
  <r>
    <x v="18"/>
    <x v="31"/>
    <s v="ROCHESTER"/>
    <n v="58.2"/>
  </r>
  <r>
    <x v="18"/>
    <x v="31"/>
    <s v="ROCHESTER"/>
    <n v="251.43"/>
  </r>
  <r>
    <x v="18"/>
    <x v="31"/>
    <s v="ROCHESTER"/>
    <n v="7.25"/>
  </r>
  <r>
    <x v="18"/>
    <x v="31"/>
    <s v="ROCKVILLE CENTRE"/>
    <n v="40"/>
  </r>
  <r>
    <x v="18"/>
    <x v="31"/>
    <s v="ROSLYN"/>
    <n v="38.119999999999997"/>
  </r>
  <r>
    <x v="18"/>
    <x v="31"/>
    <s v="SARANAC LAKE"/>
    <n v="7.66"/>
  </r>
  <r>
    <x v="18"/>
    <x v="31"/>
    <s v="SCHENECTADY"/>
    <n v="139.66999999999999"/>
  </r>
  <r>
    <x v="18"/>
    <x v="31"/>
    <s v="SEA CLIFF, L"/>
    <n v="60"/>
  </r>
  <r>
    <x v="18"/>
    <x v="31"/>
    <m/>
    <n v="17.489000000000001"/>
  </r>
  <r>
    <x v="18"/>
    <x v="31"/>
    <s v="SYRACUSE"/>
    <n v="246.22"/>
  </r>
  <r>
    <x v="18"/>
    <x v="31"/>
    <s v="SYRACUSE"/>
    <n v="95.63"/>
  </r>
  <r>
    <x v="18"/>
    <x v="31"/>
    <s v="SYRACUSE"/>
    <n v="32.909999999999997"/>
  </r>
  <r>
    <x v="18"/>
    <x v="31"/>
    <s v="SYRACUSE"/>
    <n v="18.52"/>
  </r>
  <r>
    <x v="18"/>
    <x v="31"/>
    <s v="TROY, 76,S10"/>
    <n v="9.1460000000000008"/>
  </r>
  <r>
    <x v="18"/>
    <x v="31"/>
    <s v="UTICA"/>
    <n v="130.16"/>
  </r>
  <r>
    <x v="18"/>
    <x v="31"/>
    <s v="WATERTOWN"/>
    <n v="12.6"/>
  </r>
  <r>
    <x v="18"/>
    <x v="31"/>
    <s v="WAVERLY"/>
    <n v="11.92"/>
  </r>
  <r>
    <x v="18"/>
    <x v="31"/>
    <s v="WHITE PLAINS"/>
    <n v="466"/>
  </r>
  <r>
    <x v="18"/>
    <x v="31"/>
    <s v="YONKERS"/>
    <n v="42.26"/>
  </r>
  <r>
    <x v="18"/>
    <x v="27"/>
    <s v="ASHEVILLE"/>
    <n v="29.556999999999999"/>
  </r>
  <r>
    <x v="18"/>
    <x v="27"/>
    <s v="WILLI AMS VILLE"/>
    <n v="9"/>
  </r>
  <r>
    <x v="18"/>
    <x v="27"/>
    <s v="WILLI AMS VILLE"/>
    <n v="18.5"/>
  </r>
  <r>
    <x v="18"/>
    <x v="27"/>
    <s v="BURLINGTON"/>
    <n v="7.5"/>
  </r>
  <r>
    <x v="18"/>
    <x v="27"/>
    <s v="CHARLOTTE"/>
    <n v="124"/>
  </r>
  <r>
    <x v="18"/>
    <x v="27"/>
    <s v="CHARLOTTE"/>
    <n v="26.9"/>
  </r>
  <r>
    <x v="18"/>
    <x v="27"/>
    <s v="DURHAM"/>
    <n v="11.24"/>
  </r>
  <r>
    <x v="18"/>
    <x v="27"/>
    <s v="GOLDSBORO"/>
    <n v="5"/>
  </r>
  <r>
    <x v="18"/>
    <x v="27"/>
    <s v="GREENSBORO"/>
    <n v="25.5"/>
  </r>
  <r>
    <x v="18"/>
    <x v="27"/>
    <s v="NEW BERN"/>
    <n v="4.5"/>
  </r>
  <r>
    <x v="18"/>
    <x v="27"/>
    <s v="RALEIGH"/>
    <n v="13.65"/>
  </r>
  <r>
    <x v="18"/>
    <x v="27"/>
    <s v="WILMINGTON"/>
    <n v="32"/>
  </r>
  <r>
    <x v="18"/>
    <x v="27"/>
    <s v="WINSTON-SALEM, i 22,700"/>
    <n v="13.75"/>
  </r>
  <r>
    <x v="18"/>
    <x v="56"/>
    <s v="BISMARCK;"/>
    <n v="1.5"/>
  </r>
  <r>
    <x v="18"/>
    <x v="56"/>
    <s v="BISMARCK;"/>
    <n v="5"/>
  </r>
  <r>
    <x v="18"/>
    <x v="56"/>
    <s v="DEVILS LAKE"/>
    <n v="6"/>
  </r>
  <r>
    <x v="18"/>
    <x v="56"/>
    <s v="FARGO"/>
    <n v="15.584"/>
  </r>
  <r>
    <x v="18"/>
    <x v="56"/>
    <s v="GRAND FORKS"/>
    <n v="8.5"/>
  </r>
  <r>
    <x v="18"/>
    <x v="56"/>
    <s v="VALLEY CITY"/>
    <n v="1"/>
  </r>
  <r>
    <x v="18"/>
    <x v="33"/>
    <s v="AKRON"/>
    <n v="244"/>
  </r>
  <r>
    <x v="18"/>
    <x v="33"/>
    <s v="ALLIANCE"/>
    <n v="36.4"/>
  </r>
  <r>
    <x v="18"/>
    <x v="33"/>
    <s v="ASHTABULA"/>
    <n v="1"/>
  </r>
  <r>
    <x v="18"/>
    <x v="33"/>
    <s v="ASHTABULA"/>
    <n v="6"/>
  </r>
  <r>
    <x v="18"/>
    <x v="33"/>
    <s v="ASHTABULA"/>
    <n v="26"/>
  </r>
  <r>
    <x v="18"/>
    <x v="33"/>
    <s v="CAMBRIDGE"/>
    <n v="13.38"/>
  </r>
  <r>
    <x v="18"/>
    <x v="33"/>
    <s v="C HIL"/>
    <n v="4.5"/>
  </r>
  <r>
    <x v="18"/>
    <x v="33"/>
    <s v="CINCINNATI"/>
    <n v="53"/>
  </r>
  <r>
    <x v="18"/>
    <x v="33"/>
    <s v="CINCINNATI"/>
    <n v="57"/>
  </r>
  <r>
    <x v="18"/>
    <x v="33"/>
    <s v="CINCINNATI"/>
    <n v="32.200000000000003"/>
  </r>
  <r>
    <x v="18"/>
    <x v="33"/>
    <s v="CINCINNATI"/>
    <n v="37"/>
  </r>
  <r>
    <x v="18"/>
    <x v="33"/>
    <s v="CINCINNATI"/>
    <n v="227.95"/>
  </r>
  <r>
    <x v="18"/>
    <x v="33"/>
    <s v="CINCINNATI"/>
    <n v="398.2"/>
  </r>
  <r>
    <x v="18"/>
    <x v="33"/>
    <s v="CINCINNATI"/>
    <n v="101.24"/>
  </r>
  <r>
    <x v="18"/>
    <x v="33"/>
    <s v="CINCINNATI"/>
    <n v="86.09"/>
  </r>
  <r>
    <x v="18"/>
    <x v="33"/>
    <s v="CLEVELAND"/>
    <n v="12"/>
  </r>
  <r>
    <x v="18"/>
    <x v="33"/>
    <s v="CLEVELAND"/>
    <n v="40"/>
  </r>
  <r>
    <x v="18"/>
    <x v="33"/>
    <s v="CLEVELAND"/>
    <n v="365"/>
  </r>
  <r>
    <x v="18"/>
    <x v="33"/>
    <s v="CLEVELAND"/>
    <n v="225"/>
  </r>
  <r>
    <x v="18"/>
    <x v="33"/>
    <s v="CLEVELAND"/>
    <n v="173"/>
  </r>
  <r>
    <x v="18"/>
    <x v="33"/>
    <s v="CLEVELAND"/>
    <n v="60"/>
  </r>
  <r>
    <x v="18"/>
    <x v="33"/>
    <s v="CLEVELAND"/>
    <n v="8.8000000000000007"/>
  </r>
  <r>
    <x v="18"/>
    <x v="33"/>
    <s v="CLEVELAND"/>
    <n v="7"/>
  </r>
  <r>
    <x v="18"/>
    <x v="33"/>
    <s v="CLEVELAND"/>
    <n v="78"/>
  </r>
  <r>
    <x v="18"/>
    <x v="33"/>
    <s v="DAYTON"/>
    <n v="86.85"/>
  </r>
  <r>
    <x v="18"/>
    <x v="33"/>
    <s v="DAYTON"/>
    <n v="39.97"/>
  </r>
  <r>
    <x v="18"/>
    <x v="33"/>
    <s v="DAYTON"/>
    <n v="14"/>
  </r>
  <r>
    <x v="18"/>
    <x v="33"/>
    <s v="DAYTON"/>
    <n v="49"/>
  </r>
  <r>
    <x v="18"/>
    <x v="33"/>
    <s v="DAYTON"/>
    <n v="11"/>
  </r>
  <r>
    <x v="18"/>
    <x v="33"/>
    <s v="DAYTON"/>
    <n v="2"/>
  </r>
  <r>
    <x v="18"/>
    <x v="33"/>
    <s v="DAYTON"/>
    <n v="10"/>
  </r>
  <r>
    <x v="18"/>
    <x v="33"/>
    <s v="DAYTON"/>
    <n v="31.89"/>
  </r>
  <r>
    <x v="18"/>
    <x v="33"/>
    <s v="DENNISON"/>
    <n v="2"/>
  </r>
  <r>
    <x v="18"/>
    <x v="33"/>
    <s v="EAST LIVERPOOL"/>
    <n v="32.49"/>
  </r>
  <r>
    <x v="18"/>
    <x v="33"/>
    <s v="FINDLAY"/>
    <n v="50"/>
  </r>
  <r>
    <x v="18"/>
    <x v="33"/>
    <s v="FORT LORAMIEi"/>
    <n v="8.8000000000000007"/>
  </r>
  <r>
    <x v="18"/>
    <x v="33"/>
    <s v="H 1 j FOSTORIA"/>
    <n v="21.6"/>
  </r>
  <r>
    <x v="18"/>
    <x v="33"/>
    <s v="GALLIPOLIS"/>
    <n v="5"/>
  </r>
  <r>
    <x v="18"/>
    <x v="33"/>
    <s v="HAMILTON"/>
    <n v="83.9"/>
  </r>
  <r>
    <x v="18"/>
    <x v="33"/>
    <s v="LANCASTER"/>
    <n v="12"/>
  </r>
  <r>
    <x v="18"/>
    <x v="33"/>
    <s v="1 MICHIGAN"/>
    <n v="88"/>
  </r>
  <r>
    <x v="18"/>
    <x v="33"/>
    <s v="LIMA"/>
    <n v="147"/>
  </r>
  <r>
    <x v="18"/>
    <x v="33"/>
    <s v="LIMA"/>
    <n v="112"/>
  </r>
  <r>
    <x v="18"/>
    <x v="33"/>
    <s v="LORAIN"/>
    <n v="24.5"/>
  </r>
  <r>
    <x v="18"/>
    <x v="33"/>
    <s v="MANSFIELD"/>
    <n v="21.06"/>
  </r>
  <r>
    <x v="18"/>
    <x v="33"/>
    <s v="MARION"/>
    <n v="18"/>
  </r>
  <r>
    <x v="18"/>
    <x v="33"/>
    <s v="MIDDLETOWN"/>
    <n v="1"/>
  </r>
  <r>
    <x v="18"/>
    <x v="33"/>
    <s v="MT"/>
    <n v="9"/>
  </r>
  <r>
    <x v="18"/>
    <x v="33"/>
    <s v="NELSONVILLE"/>
    <n v="15.25"/>
  </r>
  <r>
    <x v="18"/>
    <x v="33"/>
    <s v="NORWALK:"/>
    <n v="97"/>
  </r>
  <r>
    <x v="18"/>
    <x v="33"/>
    <s v="NORWALK:"/>
    <n v="29.5"/>
  </r>
  <r>
    <x v="18"/>
    <x v="33"/>
    <s v="POMEROY"/>
    <n v="12.7"/>
  </r>
  <r>
    <x v="18"/>
    <x v="33"/>
    <s v="POMEROY"/>
    <n v="16.95"/>
  </r>
  <r>
    <x v="18"/>
    <x v="33"/>
    <s v="RAVENNA"/>
    <n v="46.5"/>
  </r>
  <r>
    <x v="18"/>
    <x v="33"/>
    <s v="RICH WOOD"/>
    <n v="18.5"/>
  </r>
  <r>
    <x v="18"/>
    <x v="33"/>
    <s v="SANDUSKY"/>
    <n v="22"/>
  </r>
  <r>
    <x v="18"/>
    <x v="33"/>
    <s v="PORTSMOUTH"/>
    <n v="15"/>
  </r>
  <r>
    <x v="18"/>
    <x v="33"/>
    <s v="SPRINGFIELD"/>
    <n v="617.4"/>
  </r>
  <r>
    <x v="18"/>
    <x v="33"/>
    <s v="SPRINGFIELD"/>
    <n v="30"/>
  </r>
  <r>
    <x v="18"/>
    <x v="33"/>
    <s v="SPRINGFIELD"/>
    <n v="30.41"/>
  </r>
  <r>
    <x v="18"/>
    <x v="33"/>
    <s v="SPRINGFIELD"/>
    <n v="20"/>
  </r>
  <r>
    <x v="18"/>
    <x v="33"/>
    <s v="STEUBENVILLE"/>
    <n v="11.2"/>
  </r>
  <r>
    <x v="18"/>
    <x v="33"/>
    <s v="STEUBENVILLE"/>
    <n v="42"/>
  </r>
  <r>
    <x v="18"/>
    <x v="33"/>
    <s v="STEUBENVILLE"/>
    <n v="828"/>
  </r>
  <r>
    <x v="18"/>
    <x v="33"/>
    <s v="TIFFIN"/>
    <n v="21"/>
  </r>
  <r>
    <x v="18"/>
    <x v="33"/>
    <s v="TOLEDO"/>
    <n v="23.33"/>
  </r>
  <r>
    <x v="18"/>
    <x v="33"/>
    <s v="TOLEDO"/>
    <n v="57"/>
  </r>
  <r>
    <x v="18"/>
    <x v="33"/>
    <s v="TOLEDO"/>
    <n v="56"/>
  </r>
  <r>
    <x v="18"/>
    <x v="33"/>
    <s v="TOLEDO"/>
    <n v="26.59"/>
  </r>
  <r>
    <x v="18"/>
    <x v="33"/>
    <s v="TOLEDO"/>
    <n v="111.8"/>
  </r>
  <r>
    <x v="18"/>
    <x v="33"/>
    <s v="TOLEDO"/>
    <n v="86.93"/>
  </r>
  <r>
    <x v="18"/>
    <x v="33"/>
    <s v="WEST MILTON"/>
    <n v="84.5"/>
  </r>
  <r>
    <x v="18"/>
    <x v="33"/>
    <s v="WILLOUGHBY"/>
    <n v="68"/>
  </r>
  <r>
    <x v="18"/>
    <x v="33"/>
    <s v="YOUNGSTOWN"/>
    <n v="86.66"/>
  </r>
  <r>
    <x v="18"/>
    <x v="33"/>
    <s v="YOUNGSTOWN"/>
    <n v="4.7699999999999996"/>
  </r>
  <r>
    <x v="18"/>
    <x v="33"/>
    <s v="YOUNGSTOWN"/>
    <n v="7.59"/>
  </r>
  <r>
    <x v="18"/>
    <x v="33"/>
    <s v="YOUNGSTOWN"/>
    <n v="19.13"/>
  </r>
  <r>
    <x v="18"/>
    <x v="33"/>
    <s v="YOUNGSTOWN"/>
    <n v="38.18"/>
  </r>
  <r>
    <x v="18"/>
    <x v="33"/>
    <s v="ZANESVILLE"/>
    <n v="16"/>
  </r>
  <r>
    <x v="18"/>
    <x v="54"/>
    <s v="ARDMORE"/>
    <n v="5"/>
  </r>
  <r>
    <x v="18"/>
    <x v="54"/>
    <s v="BARTLESVILLE"/>
    <n v="10.1"/>
  </r>
  <r>
    <x v="18"/>
    <x v="54"/>
    <s v="BARTLESVILLE"/>
    <n v="6.5"/>
  </r>
  <r>
    <x v="18"/>
    <x v="54"/>
    <s v="EL RENO"/>
    <n v="6.92"/>
  </r>
  <r>
    <x v="18"/>
    <x v="54"/>
    <s v="GUTHRIE"/>
    <n v="6.5"/>
  </r>
  <r>
    <x v="18"/>
    <x v="54"/>
    <s v="GUTHRIE"/>
    <n v="6"/>
  </r>
  <r>
    <x v="18"/>
    <x v="54"/>
    <s v="Mo ALESTER"/>
    <n v="4"/>
  </r>
  <r>
    <x v="18"/>
    <x v="54"/>
    <s v="Mo ALESTER"/>
    <n v="31"/>
  </r>
  <r>
    <x v="18"/>
    <x v="54"/>
    <s v="OKLAHOMA CITYi 100,000"/>
    <n v="4"/>
  </r>
  <r>
    <x v="18"/>
    <x v="54"/>
    <s v="OKLAHOMA CITYi 100,000"/>
    <n v="141"/>
  </r>
  <r>
    <x v="18"/>
    <x v="54"/>
    <s v="OKMULGEE"/>
    <n v="3"/>
  </r>
  <r>
    <x v="18"/>
    <x v="54"/>
    <s v="SAPULPA"/>
    <n v="12"/>
  </r>
  <r>
    <x v="18"/>
    <x v="54"/>
    <s v="SHAWNEE"/>
    <n v="12"/>
  </r>
  <r>
    <x v="18"/>
    <x v="54"/>
    <s v="TULSA"/>
    <n v="15"/>
  </r>
  <r>
    <x v="18"/>
    <x v="54"/>
    <s v="TULSA"/>
    <n v="22"/>
  </r>
  <r>
    <x v="18"/>
    <x v="54"/>
    <s v="TULSA"/>
    <n v="13"/>
  </r>
  <r>
    <x v="18"/>
    <x v="54"/>
    <s v="TULSA"/>
    <n v="5.0999999999999996"/>
  </r>
  <r>
    <x v="18"/>
    <x v="54"/>
    <s v="MEDFORD"/>
    <n v="8.19"/>
  </r>
  <r>
    <x v="18"/>
    <x v="54"/>
    <s v="OREGON CITY"/>
    <n v="6"/>
  </r>
  <r>
    <x v="18"/>
    <x v="35"/>
    <s v="ASTORIA"/>
    <n v="31.9"/>
  </r>
  <r>
    <x v="18"/>
    <x v="35"/>
    <s v="S14Â«Â£felTY OF MICHIGAN"/>
    <n v="154"/>
  </r>
  <r>
    <x v="18"/>
    <x v="35"/>
    <s v="S14Â«Â£felTY OF MICHIGAN"/>
    <n v="16"/>
  </r>
  <r>
    <x v="18"/>
    <x v="35"/>
    <s v="S14Â«Â£felTY OF MICHIGAN"/>
    <n v="298.58"/>
  </r>
  <r>
    <x v="18"/>
    <x v="35"/>
    <s v="S14Â«Â£felTY OF MICHIGAN"/>
    <n v="3.5"/>
  </r>
  <r>
    <x v="18"/>
    <x v="35"/>
    <s v="S14Â«Â£felTY OF MICHIGAN"/>
    <n v="135"/>
  </r>
  <r>
    <x v="18"/>
    <x v="35"/>
    <s v="S14Â«Â£felTY OF MICHIGAN"/>
    <n v="24"/>
  </r>
  <r>
    <x v="18"/>
    <x v="35"/>
    <s v="UNION"/>
    <n v="2.6"/>
  </r>
  <r>
    <x v="18"/>
    <x v="36"/>
    <s v="ALLENTOWN"/>
    <n v="47.1"/>
  </r>
  <r>
    <x v="18"/>
    <x v="36"/>
    <s v="ALLENTOWN"/>
    <n v="10"/>
  </r>
  <r>
    <x v="18"/>
    <x v="36"/>
    <s v="ALLENTOWN"/>
    <n v="161.82"/>
  </r>
  <r>
    <x v="18"/>
    <x v="36"/>
    <s v="ALTOONA, 52,127:"/>
    <n v="54.28"/>
  </r>
  <r>
    <x v="18"/>
    <x v="36"/>
    <s v="â€¢ BANGOB"/>
    <n v="8.75"/>
  </r>
  <r>
    <x v="18"/>
    <x v="36"/>
    <s v="REAVERrEAJXS"/>
    <n v="0.5"/>
  </r>
  <r>
    <x v="18"/>
    <x v="36"/>
    <s v="*BER\VlCK"/>
    <n v="1.25"/>
  </r>
  <r>
    <x v="18"/>
    <x v="36"/>
    <s v=", "/>
    <n v="5.25"/>
  </r>
  <r>
    <x v="18"/>
    <x v="36"/>
    <s v="BLOOMSBURG"/>
    <n v="30"/>
  </r>
  <r>
    <x v="18"/>
    <x v="36"/>
    <s v="CARLISLE"/>
    <n v="21.5"/>
  </r>
  <r>
    <x v="18"/>
    <x v="36"/>
    <s v="CARLISLE"/>
    <n v="22"/>
  </r>
  <r>
    <x v="18"/>
    <x v="36"/>
    <s v="CHAMBERSBURG"/>
    <n v="18"/>
  </r>
  <r>
    <x v="18"/>
    <x v="36"/>
    <s v="CHAMBERSBURG"/>
    <n v="11"/>
  </r>
  <r>
    <x v="18"/>
    <x v="36"/>
    <s v="CHARLEROI"/>
    <n v="8.6999999999999993"/>
  </r>
  <r>
    <x v="18"/>
    <x v="36"/>
    <s v="CHARLEROI"/>
    <n v="11"/>
  </r>
  <r>
    <x v="18"/>
    <x v="36"/>
    <s v=", â–  CHESTER"/>
    <n v="2.4"/>
  </r>
  <r>
    <x v="18"/>
    <x v="36"/>
    <s v=", â–  CHESTER"/>
    <n v="32.4"/>
  </r>
  <r>
    <x v="18"/>
    <x v="36"/>
    <s v="CLAIRTON"/>
    <n v="1.0129999999999999"/>
  </r>
  <r>
    <x v="18"/>
    <x v="36"/>
    <s v="CORKY"/>
    <n v="5"/>
  </r>
  <r>
    <x v="18"/>
    <x v="36"/>
    <s v="DANIELS VILLE"/>
    <n v="7"/>
  </r>
  <r>
    <x v="18"/>
    <x v="36"/>
    <s v="DANIELS VILLE"/>
    <n v="14"/>
  </r>
  <r>
    <x v="18"/>
    <x v="36"/>
    <s v="- - BOYLESTO'WN"/>
    <n v="82"/>
  </r>
  <r>
    <x v="18"/>
    <x v="36"/>
    <s v="DUBOIS"/>
    <n v="5.2"/>
  </r>
  <r>
    <x v="18"/>
    <x v="36"/>
    <s v="DUBOIS"/>
    <n v="12.79"/>
  </r>
  <r>
    <x v="18"/>
    <x v="36"/>
    <s v="DUQUESNE"/>
    <n v="4"/>
  </r>
  <r>
    <x v="18"/>
    <x v="36"/>
    <s v="EASTON"/>
    <n v="46"/>
  </r>
  <r>
    <x v="18"/>
    <x v="36"/>
    <s v="EASTON"/>
    <n v="17"/>
  </r>
  <r>
    <x v="18"/>
    <x v="36"/>
    <s v="EASTON"/>
    <n v="26"/>
  </r>
  <r>
    <x v="18"/>
    <x v="36"/>
    <s v="EAST STROUDSBURG"/>
    <n v="28"/>
  </r>
  <r>
    <x v="18"/>
    <x v="36"/>
    <s v="GIRARD1"/>
    <n v="81.290000000000006"/>
  </r>
  <r>
    <x v="18"/>
    <x v="36"/>
    <s v="ELK"/>
    <n v="12.5"/>
  </r>
  <r>
    <x v="18"/>
    <x v="36"/>
    <s v="GREENSBURG"/>
    <n v="29.95"/>
  </r>
  <r>
    <x v="18"/>
    <x v="36"/>
    <s v="GROVE CITY"/>
    <n v="5"/>
  </r>
  <r>
    <x v="18"/>
    <x v="36"/>
    <s v="HANOVER"/>
    <n v="12"/>
  </r>
  <r>
    <x v="18"/>
    <x v="36"/>
    <s v="HARRISBURG"/>
    <n v="73.510000000000005"/>
  </r>
  <r>
    <x v="18"/>
    <x v="36"/>
    <s v="HAZLETON"/>
    <n v="23"/>
  </r>
  <r>
    <x v="18"/>
    <x v="36"/>
    <s v="HAZLETON"/>
    <n v="29"/>
  </r>
  <r>
    <x v="18"/>
    <x v="36"/>
    <s v="HERSHEY"/>
    <n v="35"/>
  </r>
  <r>
    <x v="18"/>
    <x v="36"/>
    <s v="HOMESTEAD"/>
    <n v="3.25"/>
  </r>
  <r>
    <x v="18"/>
    <x v="36"/>
    <s v="HUNTINGDON"/>
    <n v="1.75"/>
  </r>
  <r>
    <x v="18"/>
    <x v="36"/>
    <s v="INDIANA"/>
    <n v="36"/>
  </r>
  <r>
    <x v="18"/>
    <x v="36"/>
    <s v="IRWIN"/>
    <n v="5.5"/>
  </r>
  <r>
    <x v="18"/>
    <x v="36"/>
    <s v="JERSEY SHORE* ;Â§,3S1"/>
    <n v="4.5"/>
  </r>
  <r>
    <x v="18"/>
    <x v="36"/>
    <s v="JERSEY SHORE* ;Â§,3S1"/>
    <n v="5.0999999999999996"/>
  </r>
  <r>
    <x v="18"/>
    <x v="36"/>
    <s v="JOHNSTOWN"/>
    <n v="35.700000000000003"/>
  </r>
  <r>
    <x v="18"/>
    <x v="36"/>
    <s v="JOHNSTOWN"/>
    <n v="80"/>
  </r>
  <r>
    <x v="18"/>
    <x v="36"/>
    <s v="JOHNSTOWN"/>
    <n v="7.6"/>
  </r>
  <r>
    <x v="18"/>
    <x v="36"/>
    <s v="KENNETT SQUARE"/>
    <n v="26.4"/>
  </r>
  <r>
    <x v="18"/>
    <x v="36"/>
    <s v="KITTANNING"/>
    <n v="10.33"/>
  </r>
  <r>
    <x v="18"/>
    <x v="36"/>
    <s v="LANCASTER"/>
    <n v="164"/>
  </r>
  <r>
    <x v="18"/>
    <x v="36"/>
    <s v="LATROBE"/>
    <n v="5.07"/>
  </r>
  <r>
    <x v="18"/>
    <x v="36"/>
    <s v="LEBANON"/>
    <n v="24"/>
  </r>
  <r>
    <x v="18"/>
    <x v="36"/>
    <s v="LEECHBVB6"/>
    <n v="8.5"/>
  </r>
  <r>
    <x v="18"/>
    <x v="36"/>
    <s v="LEMOYNE"/>
    <n v="44"/>
  </r>
  <r>
    <x v="18"/>
    <x v="36"/>
    <s v="LEWISTOWN, S,166*"/>
    <n v="10.5"/>
  </r>
  <r>
    <x v="18"/>
    <x v="36"/>
    <m/>
    <n v="5.5"/>
  </r>
  <r>
    <x v="18"/>
    <x v="36"/>
    <s v="McDONAXD"/>
    <n v="4.4000000000000004"/>
  </r>
  <r>
    <x v="18"/>
    <x v="36"/>
    <s v="COi */M 4"/>
    <n v="2"/>
  </r>
  <r>
    <x v="18"/>
    <x v="36"/>
    <s v="MAUCH CHUNK"/>
    <n v="12.6"/>
  </r>
  <r>
    <x v="18"/>
    <x v="36"/>
    <s v="MEADVILLE"/>
    <n v="68"/>
  </r>
  <r>
    <x v="18"/>
    <x v="36"/>
    <s v="f , , (MILLERSVILLE* 1,400"/>
    <n v="12"/>
  </r>
  <r>
    <x v="18"/>
    <x v="36"/>
    <s v="MELTON"/>
    <n v="9.2799999999999994"/>
  </r>
  <r>
    <x v="18"/>
    <x v="36"/>
    <s v="/ IVIQNTOTJRSVILLE, 1,904"/>
    <n v="5.6"/>
  </r>
  <r>
    <x v="18"/>
    <x v="36"/>
    <s v="/ IVIQNTOTJRSVILLE, 1,904"/>
    <n v="17.5"/>
  </r>
  <r>
    <x v="18"/>
    <x v="36"/>
    <s v="NEW BRIGHTON"/>
    <n v="36.204999999999998"/>
  </r>
  <r>
    <x v="18"/>
    <x v="36"/>
    <s v="NEW CASTLE"/>
    <n v="12.19"/>
  </r>
  <r>
    <x v="18"/>
    <x v="36"/>
    <s v="NEW CASTLE"/>
    <n v="16.739999999999998"/>
  </r>
  <r>
    <x v="18"/>
    <x v="36"/>
    <s v="NORRISTOWN"/>
    <n v="12.9"/>
  </r>
  <r>
    <x v="18"/>
    <x v="36"/>
    <s v="NORRISTOWN"/>
    <n v="60"/>
  </r>
  <r>
    <x v="18"/>
    <x v="36"/>
    <s v="OIL CITY"/>
    <n v="34.700000000000003"/>
  </r>
  <r>
    <x v="18"/>
    <x v="36"/>
    <s v="PATTON"/>
    <n v="13"/>
  </r>
  <r>
    <x v="18"/>
    <x v="36"/>
    <s v="PEN ARGYL"/>
    <n v="18"/>
  </r>
  <r>
    <x v="18"/>
    <x v="36"/>
    <s v="PHILADELPHIA"/>
    <n v="11.795"/>
  </r>
  <r>
    <x v="18"/>
    <x v="36"/>
    <s v="PHILADELPHIA"/>
    <n v="8.83"/>
  </r>
  <r>
    <x v="18"/>
    <x v="36"/>
    <s v="PHILADELPHIA"/>
    <n v="16"/>
  </r>
  <r>
    <x v="18"/>
    <x v="36"/>
    <s v="PHILADELPHIA"/>
    <n v="93.6"/>
  </r>
  <r>
    <x v="18"/>
    <x v="36"/>
    <s v="PHILADELPHIA"/>
    <n v="13.717000000000001"/>
  </r>
  <r>
    <x v="18"/>
    <x v="36"/>
    <s v="PHILADELPHIA"/>
    <n v="660.803"/>
  </r>
  <r>
    <x v="18"/>
    <x v="36"/>
    <s v="PHILADELPHIA"/>
    <n v="17.670000000000002"/>
  </r>
  <r>
    <x v="18"/>
    <x v="36"/>
    <s v="PHOENIXVILLE"/>
    <n v="5.5"/>
  </r>
  <r>
    <x v="18"/>
    <x v="36"/>
    <s v="PITTSBURGH"/>
    <n v="14.99"/>
  </r>
  <r>
    <x v="18"/>
    <x v="36"/>
    <s v="PITTSBURGH"/>
    <n v="88"/>
  </r>
  <r>
    <x v="18"/>
    <x v="36"/>
    <s v="PITTSBURGH"/>
    <n v="15"/>
  </r>
  <r>
    <x v="18"/>
    <x v="36"/>
    <s v="PITTSBURGH"/>
    <n v="80.5"/>
  </r>
  <r>
    <x v="18"/>
    <x v="36"/>
    <s v="PITTSBURGH"/>
    <n v="604.73"/>
  </r>
  <r>
    <x v="18"/>
    <x v="36"/>
    <s v="PITTSBURGH"/>
    <n v="322.56"/>
  </r>
  <r>
    <x v="18"/>
    <x v="36"/>
    <s v="PITTSBURGH"/>
    <n v="7"/>
  </r>
  <r>
    <x v="18"/>
    <x v="36"/>
    <s v="PITTSBURGH"/>
    <n v="4"/>
  </r>
  <r>
    <x v="18"/>
    <x v="36"/>
    <s v="v POTTSTOWN"/>
    <n v="25"/>
  </r>
  <r>
    <x v="18"/>
    <x v="36"/>
    <s v="POTTSVIIXE"/>
    <n v="70"/>
  </r>
  <r>
    <x v="18"/>
    <x v="36"/>
    <s v="\ :'PU'NXSUTAWNEY"/>
    <n v="86"/>
  </r>
  <r>
    <x v="18"/>
    <x v="36"/>
    <s v="\ :'PU'NXSUTAWNEY"/>
    <n v="12"/>
  </r>
  <r>
    <x v="18"/>
    <x v="36"/>
    <s v="\ :'PU'NXSUTAWNEY"/>
    <n v="8"/>
  </r>
  <r>
    <x v="18"/>
    <x v="36"/>
    <s v="\ :'PU'NXSUTAWNEY"/>
    <n v="8"/>
  </r>
  <r>
    <x v="18"/>
    <x v="36"/>
    <s v="\ :'PU'NXSUTAWNEY"/>
    <n v="18.75"/>
  </r>
  <r>
    <x v="18"/>
    <x v="36"/>
    <s v="\ :'PU'NXSUTAWNEY"/>
    <n v="120"/>
  </r>
  <r>
    <x v="18"/>
    <x v="36"/>
    <s v="SCRANTON"/>
    <n v="50"/>
  </r>
  <r>
    <x v="18"/>
    <x v="36"/>
    <s v="SCRANTON"/>
    <n v="50"/>
  </r>
  <r>
    <x v="18"/>
    <x v="36"/>
    <s v="SCRANTON"/>
    <n v="4.5"/>
  </r>
  <r>
    <x v="18"/>
    <x v="36"/>
    <s v="SCRANTON"/>
    <n v="102.377"/>
  </r>
  <r>
    <x v="18"/>
    <x v="36"/>
    <s v="SHAMOKIN"/>
    <n v="15"/>
  </r>
  <r>
    <x v="18"/>
    <x v="36"/>
    <s v="SOUTH BETHLEHEM"/>
    <n v="7"/>
  </r>
  <r>
    <x v="18"/>
    <x v="36"/>
    <s v="STROUDSBURG"/>
    <n v="2.5"/>
  </r>
  <r>
    <x v="18"/>
    <x v="36"/>
    <s v="STROUDSBURG"/>
    <n v="10"/>
  </r>
  <r>
    <x v="18"/>
    <x v="36"/>
    <s v="SUNBURY"/>
    <n v="15"/>
  </r>
  <r>
    <x v="18"/>
    <x v="36"/>
    <s v="' TARENTUM"/>
    <n v="22.34"/>
  </r>
  <r>
    <x v="18"/>
    <x v="36"/>
    <s v="' TARENTUM"/>
    <n v="8.5"/>
  </r>
  <r>
    <x v="18"/>
    <x v="36"/>
    <s v="TtTUSVIIXE"/>
    <n v="36"/>
  </r>
  <r>
    <x v="18"/>
    <x v="36"/>
    <s v="TtTUSVIIXE"/>
    <n v="16.71"/>
  </r>
  <r>
    <x v="18"/>
    <x v="36"/>
    <s v="UNIONTOWN"/>
    <n v="2.75"/>
  </r>
  <r>
    <x v="18"/>
    <x v="36"/>
    <s v="UPPER DARBY"/>
    <n v="6.38"/>
  </r>
  <r>
    <x v="18"/>
    <x v="36"/>
    <s v="UPPER DARBY"/>
    <n v="17.77"/>
  </r>
  <r>
    <x v="18"/>
    <x v="36"/>
    <s v="UPPER DARBY"/>
    <n v="24.15"/>
  </r>
  <r>
    <x v="18"/>
    <x v="36"/>
    <s v="UPPER DARBY"/>
    <n v="34"/>
  </r>
  <r>
    <x v="18"/>
    <x v="36"/>
    <s v="WANAMIE"/>
    <n v="8.5"/>
  </r>
  <r>
    <x v="18"/>
    <x v="36"/>
    <s v="WARREN"/>
    <n v="20.25"/>
  </r>
  <r>
    <x v="18"/>
    <x v="36"/>
    <s v="WAYNESBORO"/>
    <n v="32"/>
  </r>
  <r>
    <x v="18"/>
    <x v="36"/>
    <s v="WEST CHESTER"/>
    <n v="28"/>
  </r>
  <r>
    <x v="18"/>
    <x v="36"/>
    <s v="WILKES-BARRE"/>
    <n v="3.5"/>
  </r>
  <r>
    <x v="18"/>
    <x v="36"/>
    <s v="WILKES-BARRE"/>
    <n v="118"/>
  </r>
  <r>
    <x v="18"/>
    <x v="36"/>
    <s v="WILLIAMSPORT"/>
    <n v="2.5"/>
  </r>
  <r>
    <x v="18"/>
    <x v="36"/>
    <s v="WILLIAMSPORT"/>
    <n v="8"/>
  </r>
  <r>
    <x v="18"/>
    <x v="36"/>
    <s v="WILLIAMSPORT"/>
    <n v="8"/>
  </r>
  <r>
    <x v="18"/>
    <x v="36"/>
    <s v="WILLIAMSPORT"/>
    <n v="8.25"/>
  </r>
  <r>
    <x v="18"/>
    <x v="36"/>
    <s v="WILLI AMSTOWN"/>
    <n v="10.1"/>
  </r>
  <r>
    <x v="18"/>
    <x v="36"/>
    <s v="YORK"/>
    <n v="84.46"/>
  </r>
  <r>
    <x v="18"/>
    <x v="38"/>
    <s v="NEWPORT"/>
    <n v="14.6"/>
  </r>
  <r>
    <x v="18"/>
    <x v="38"/>
    <s v="PROVIDENCE"/>
    <n v="24"/>
  </r>
  <r>
    <x v="18"/>
    <x v="38"/>
    <s v="PROVIDENCE"/>
    <n v="400.43200000000002"/>
  </r>
  <r>
    <x v="18"/>
    <x v="38"/>
    <s v="TIVERTON"/>
    <n v="20"/>
  </r>
  <r>
    <x v="18"/>
    <x v="39"/>
    <s v="ANDERSON"/>
    <n v="9"/>
  </r>
  <r>
    <x v="18"/>
    <x v="39"/>
    <s v="CHARLESTON"/>
    <n v="37.51"/>
  </r>
  <r>
    <x v="18"/>
    <x v="39"/>
    <s v="CHARLESTON"/>
    <n v="9"/>
  </r>
  <r>
    <x v="18"/>
    <x v="39"/>
    <s v="COLUMBIA"/>
    <n v="26.17"/>
  </r>
  <r>
    <x v="18"/>
    <x v="39"/>
    <s v="GREENVILLE"/>
    <n v="14.23"/>
  </r>
  <r>
    <x v="18"/>
    <x v="39"/>
    <s v="ROCK HILL"/>
    <n v="3"/>
  </r>
  <r>
    <x v="18"/>
    <x v="39"/>
    <s v="SPARTANBURG, 17,517"/>
    <n v="2"/>
  </r>
  <r>
    <x v="18"/>
    <x v="40"/>
    <s v="â– ABERDEEN"/>
    <n v="7"/>
  </r>
  <r>
    <x v="18"/>
    <x v="40"/>
    <s v="DEADWOOD"/>
    <n v="4"/>
  </r>
  <r>
    <x v="18"/>
    <x v="40"/>
    <s v="t SIOUX FALLS"/>
    <n v="15"/>
  </r>
  <r>
    <x v="18"/>
    <x v="41"/>
    <s v="BRISTOL"/>
    <n v="15.3"/>
  </r>
  <r>
    <x v="18"/>
    <x v="41"/>
    <s v="CHATTANOOGA"/>
    <n v="61.475000000000001"/>
  </r>
  <r>
    <x v="18"/>
    <x v="41"/>
    <s v="CHATTANOOGA"/>
    <n v="20"/>
  </r>
  <r>
    <x v="18"/>
    <x v="41"/>
    <s v="CHATTANOOGA"/>
    <n v="10.795"/>
  </r>
  <r>
    <x v="18"/>
    <x v="41"/>
    <s v="CLARKSVILLE"/>
    <n v="5.5"/>
  </r>
  <r>
    <x v="18"/>
    <x v="41"/>
    <s v=";JACftSON"/>
    <n v="15"/>
  </r>
  <r>
    <x v="18"/>
    <x v="41"/>
    <s v="JOHNSON CITY"/>
    <n v="6"/>
  </r>
  <r>
    <x v="18"/>
    <x v="41"/>
    <s v="KNOXVILLE"/>
    <n v="54.7"/>
  </r>
  <r>
    <x v="18"/>
    <x v="41"/>
    <s v="MEMPHIS"/>
    <n v="10.83"/>
  </r>
  <r>
    <x v="18"/>
    <x v="41"/>
    <s v="MEMPHIS"/>
    <n v="124"/>
  </r>
  <r>
    <x v="18"/>
    <x v="41"/>
    <s v="MEMPHIS"/>
    <n v="2"/>
  </r>
  <r>
    <x v="18"/>
    <x v="41"/>
    <s v="NASHVILLE"/>
    <n v="27.05"/>
  </r>
  <r>
    <x v="18"/>
    <x v="41"/>
    <s v="NASHVILLE"/>
    <n v="98.11"/>
  </r>
  <r>
    <x v="18"/>
    <x v="41"/>
    <s v="NASHVILLE"/>
    <n v="4.5"/>
  </r>
  <r>
    <x v="18"/>
    <x v="42"/>
    <s v="ABILENE"/>
    <n v="4"/>
  </r>
  <r>
    <x v="18"/>
    <x v="42"/>
    <s v="AMARILLO"/>
    <n v="8.2170000000000005"/>
  </r>
  <r>
    <x v="18"/>
    <x v="42"/>
    <s v="AUSTIN"/>
    <n v="21"/>
  </r>
  <r>
    <x v="18"/>
    <x v="42"/>
    <s v="BEAUMONT"/>
    <n v="13.5"/>
  </r>
  <r>
    <x v="18"/>
    <x v="42"/>
    <s v="BROWNSVILIE"/>
    <n v="3.2"/>
  </r>
  <r>
    <x v="18"/>
    <x v="42"/>
    <s v="CORPUS JDHjRI^TI"/>
    <n v="10"/>
  </r>
  <r>
    <x v="18"/>
    <x v="42"/>
    <s v="BRYAN"/>
    <n v="25"/>
  </r>
  <r>
    <x v="18"/>
    <x v="42"/>
    <s v="BRYAN"/>
    <n v="7.75"/>
  </r>
  <r>
    <x v="18"/>
    <x v="42"/>
    <s v="CLEBURNE"/>
    <n v="8"/>
  </r>
  <r>
    <x v="18"/>
    <x v="42"/>
    <s v="DALLAS"/>
    <n v="51.075000000000003"/>
  </r>
  <r>
    <x v="18"/>
    <x v="42"/>
    <s v="DALLAS"/>
    <n v="1.25"/>
  </r>
  <r>
    <x v="18"/>
    <x v="42"/>
    <s v="DALLAS"/>
    <n v="1.125"/>
  </r>
  <r>
    <x v="18"/>
    <x v="42"/>
    <s v="DALLAS"/>
    <n v="6.2949999999999999"/>
  </r>
  <r>
    <x v="18"/>
    <x v="42"/>
    <s v="DALLAS"/>
    <n v="11.5"/>
  </r>
  <r>
    <x v="18"/>
    <x v="42"/>
    <s v="DALLAS"/>
    <n v="276.92"/>
  </r>
  <r>
    <x v="18"/>
    <x v="42"/>
    <s v="DALLAS"/>
    <n v="69.2"/>
  </r>
  <r>
    <x v="18"/>
    <x v="42"/>
    <s v="DENTON"/>
    <n v="4.5"/>
  </r>
  <r>
    <x v="18"/>
    <x v="42"/>
    <s v="EL PASO"/>
    <n v="38.15"/>
  </r>
  <r>
    <x v="18"/>
    <x v="42"/>
    <s v="EL PASO"/>
    <n v="9.34"/>
  </r>
  <r>
    <x v="18"/>
    <x v="42"/>
    <s v="FORT WORTH"/>
    <n v="129.41999999999999"/>
  </r>
  <r>
    <x v="18"/>
    <x v="42"/>
    <s v="FORT WORTH"/>
    <n v="29.3"/>
  </r>
  <r>
    <x v="18"/>
    <x v="42"/>
    <s v="FORT WORTH"/>
    <n v="31"/>
  </r>
  <r>
    <x v="18"/>
    <x v="42"/>
    <s v="GALVESTON"/>
    <n v="38.72"/>
  </r>
  <r>
    <x v="18"/>
    <x v="42"/>
    <s v="GALVESTON"/>
    <n v="50"/>
  </r>
  <r>
    <x v="18"/>
    <x v="42"/>
    <s v="GREENVILLE"/>
    <n v="7"/>
  </r>
  <r>
    <x v="18"/>
    <x v="42"/>
    <s v="GREENVILLE"/>
    <n v="2.5"/>
  </r>
  <r>
    <x v="18"/>
    <x v="42"/>
    <e v="#NAME?"/>
    <n v="74.7"/>
  </r>
  <r>
    <x v="18"/>
    <x v="42"/>
    <e v="#NAME?"/>
    <n v="4"/>
  </r>
  <r>
    <x v="18"/>
    <x v="42"/>
    <s v="LAREDO"/>
    <n v="4.9000000000000004"/>
  </r>
  <r>
    <x v="18"/>
    <x v="42"/>
    <s v="LONGVIEW"/>
    <n v="1"/>
  </r>
  <r>
    <x v="18"/>
    <x v="42"/>
    <s v="MARSHALL"/>
    <n v="4.5"/>
  </r>
  <r>
    <x v="18"/>
    <x v="42"/>
    <s v="PARIS"/>
    <n v="5.5"/>
  </r>
  <r>
    <x v="18"/>
    <x v="42"/>
    <s v="PORT ARTHUR"/>
    <n v="1"/>
  </r>
  <r>
    <x v="18"/>
    <x v="42"/>
    <s v="PORT ARTHUR"/>
    <n v="7"/>
  </r>
  <r>
    <x v="18"/>
    <x v="42"/>
    <s v="SAN ANTONIO"/>
    <n v="5"/>
  </r>
  <r>
    <x v="18"/>
    <x v="42"/>
    <s v="SAN ANTONIO"/>
    <n v="87.7"/>
  </r>
  <r>
    <x v="18"/>
    <x v="42"/>
    <s v="TEMPLE"/>
    <n v="15"/>
  </r>
  <r>
    <x v="18"/>
    <x v="42"/>
    <s v="TEXAS CITY"/>
    <n v="4"/>
  </r>
  <r>
    <x v="18"/>
    <x v="42"/>
    <s v="TYLER"/>
    <n v="8"/>
  </r>
  <r>
    <x v="18"/>
    <x v="42"/>
    <s v="' v/w?WICHITA FAILS"/>
    <n v="10"/>
  </r>
  <r>
    <x v="18"/>
    <x v="43"/>
    <s v="OGDEN"/>
    <n v="166.4"/>
  </r>
  <r>
    <x v="18"/>
    <x v="43"/>
    <s v="SAIT LAKE CITY"/>
    <n v="14"/>
  </r>
  <r>
    <x v="18"/>
    <x v="43"/>
    <s v="SAIT LAKE CITY"/>
    <n v="70"/>
  </r>
  <r>
    <x v="18"/>
    <x v="43"/>
    <s v="SAIT LAKE CITY"/>
    <n v="75"/>
  </r>
  <r>
    <x v="18"/>
    <x v="43"/>
    <s v="SAIT LAKE CITY"/>
    <n v="145"/>
  </r>
  <r>
    <x v="18"/>
    <x v="45"/>
    <s v="BELLOWS FALLS"/>
    <n v="7.5"/>
  </r>
  <r>
    <x v="18"/>
    <x v="45"/>
    <s v="BENNINGTON"/>
    <n v="20.5"/>
  </r>
  <r>
    <x v="18"/>
    <x v="45"/>
    <s v="BRATTLEBORO"/>
    <n v="5"/>
  </r>
  <r>
    <x v="18"/>
    <x v="45"/>
    <s v="â€˜'BURLINGTON 20,46S"/>
    <n v="12"/>
  </r>
  <r>
    <x v="18"/>
    <x v="45"/>
    <s v="â€˜'BURLINGTON 20,46S"/>
    <n v="5"/>
  </r>
  <r>
    <x v="18"/>
    <x v="45"/>
    <s v="1 MONTPELIER"/>
    <n v="10.5"/>
  </r>
  <r>
    <x v="18"/>
    <x v="45"/>
    <s v="XSJLM0NT"/>
    <n v="34"/>
  </r>
  <r>
    <x v="18"/>
    <x v="45"/>
    <s v="XSJLM0NT"/>
    <n v="13"/>
  </r>
  <r>
    <x v="18"/>
    <x v="45"/>
    <s v="SPRINGFIEJLD"/>
    <n v="8"/>
  </r>
  <r>
    <x v="18"/>
    <x v="45"/>
    <s v=", ' S^OWE"/>
    <n v="11.25"/>
  </r>
  <r>
    <x v="18"/>
    <x v="44"/>
    <s v="BERKLEY"/>
    <n v="3.5"/>
  </r>
  <r>
    <x v="18"/>
    <x v="44"/>
    <s v="DANVILLE"/>
    <n v="9.1300000000000008"/>
  </r>
  <r>
    <x v="18"/>
    <x v="44"/>
    <s v="HAMPTON"/>
    <n v="47.13"/>
  </r>
  <r>
    <x v="18"/>
    <x v="44"/>
    <s v="HOPEWELL"/>
    <n v="1.17"/>
  </r>
  <r>
    <x v="18"/>
    <x v="44"/>
    <s v="LYNCHBURG"/>
    <n v="18.88"/>
  </r>
  <r>
    <x v="18"/>
    <x v="44"/>
    <s v="NORFOLK"/>
    <n v="4.5"/>
  </r>
  <r>
    <x v="18"/>
    <x v="44"/>
    <s v="NORFOLK"/>
    <n v="47"/>
  </r>
  <r>
    <x v="18"/>
    <x v="44"/>
    <s v="NORFOLK"/>
    <n v="84.424999999999997"/>
  </r>
  <r>
    <x v="18"/>
    <x v="44"/>
    <s v="PETERSBURG"/>
    <n v="8.3000000000000007"/>
  </r>
  <r>
    <x v="18"/>
    <x v="44"/>
    <s v="PORTSMOUTH"/>
    <n v="26.1"/>
  </r>
  <r>
    <x v="18"/>
    <x v="44"/>
    <s v="RADFORD"/>
    <n v="2.63"/>
  </r>
  <r>
    <x v="18"/>
    <x v="44"/>
    <s v="RICHMOND"/>
    <n v="14.8"/>
  </r>
  <r>
    <x v="18"/>
    <x v="44"/>
    <s v="RICHMOND"/>
    <n v="25.4"/>
  </r>
  <r>
    <x v="18"/>
    <x v="44"/>
    <s v="RICHMOND"/>
    <n v="261.73"/>
  </r>
  <r>
    <x v="18"/>
    <x v="44"/>
    <s v="ROANOKE"/>
    <n v="29.85"/>
  </r>
  <r>
    <x v="18"/>
    <x v="44"/>
    <s v="STAUNTON"/>
    <n v="5.5"/>
  </r>
  <r>
    <x v="18"/>
    <x v="44"/>
    <s v="TAZEWELL"/>
    <n v="2"/>
  </r>
  <r>
    <x v="18"/>
    <x v="47"/>
    <s v="ABERDEEN"/>
    <n v="10.5"/>
  </r>
  <r>
    <x v="18"/>
    <x v="47"/>
    <m/>
    <n v="24.87"/>
  </r>
  <r>
    <x v="18"/>
    <x v="47"/>
    <s v="CLARKSTON"/>
    <n v="4"/>
  </r>
  <r>
    <x v="18"/>
    <x v="47"/>
    <s v="â€™ EVERETT"/>
    <n v="17.8"/>
  </r>
  <r>
    <x v="18"/>
    <x v="47"/>
    <s v="NORTH YAKIM^A* 14"/>
    <n v="40"/>
  </r>
  <r>
    <x v="18"/>
    <x v="47"/>
    <s v="OLYMPIA; 6"/>
    <n v="6"/>
  </r>
  <r>
    <x v="18"/>
    <x v="47"/>
    <s v="RAYMOND"/>
    <n v="5.444"/>
  </r>
  <r>
    <x v="18"/>
    <x v="47"/>
    <s v=", SEATTLE"/>
    <n v="1.75"/>
  </r>
  <r>
    <x v="18"/>
    <x v="47"/>
    <s v=", SEATTLE"/>
    <n v="61.8"/>
  </r>
  <r>
    <x v="18"/>
    <x v="47"/>
    <s v=", SEATTLE"/>
    <n v="478.4"/>
  </r>
  <r>
    <x v="18"/>
    <x v="47"/>
    <s v=", SEATTLE"/>
    <n v="226.4"/>
  </r>
  <r>
    <x v="18"/>
    <x v="47"/>
    <s v=", SEATTLE"/>
    <n v="5.5"/>
  </r>
  <r>
    <x v="18"/>
    <x v="47"/>
    <s v=", SEATTLE"/>
    <n v="4.2"/>
  </r>
  <r>
    <x v="18"/>
    <x v="47"/>
    <s v=", SEATTLE"/>
    <n v="13.2"/>
  </r>
  <r>
    <x v="18"/>
    <x v="47"/>
    <s v=", SEATTLE"/>
    <n v="24.867999999999999"/>
  </r>
  <r>
    <x v="18"/>
    <x v="47"/>
    <s v="SPOKANE"/>
    <n v="290.47300000000001"/>
  </r>
  <r>
    <x v="18"/>
    <x v="47"/>
    <s v="SPOKANE"/>
    <n v="109"/>
  </r>
  <r>
    <x v="18"/>
    <x v="47"/>
    <s v="TACOMA"/>
    <n v="19.5"/>
  </r>
  <r>
    <x v="18"/>
    <x v="47"/>
    <s v="TACOMA"/>
    <n v="78.400000000000006"/>
  </r>
  <r>
    <x v="18"/>
    <x v="47"/>
    <s v="TACOMA"/>
    <n v="85.9"/>
  </r>
  <r>
    <x v="18"/>
    <x v="47"/>
    <s v="VANCOUVER"/>
    <n v="20"/>
  </r>
  <r>
    <x v="18"/>
    <x v="47"/>
    <s v="WALLA WALLA"/>
    <n v="27"/>
  </r>
  <r>
    <x v="18"/>
    <x v="46"/>
    <s v="BLUE FIELD"/>
    <n v="7.4"/>
  </r>
  <r>
    <x v="18"/>
    <x v="46"/>
    <s v="BLUE FIELD"/>
    <n v="88.8"/>
  </r>
  <r>
    <x v="18"/>
    <x v="46"/>
    <s v="CHARLESTON"/>
    <n v="7"/>
  </r>
  <r>
    <x v="18"/>
    <x v="46"/>
    <s v="CHARLESTON"/>
    <n v="89"/>
  </r>
  <r>
    <x v="18"/>
    <x v="46"/>
    <s v="FAIRMONT"/>
    <n v="110"/>
  </r>
  <r>
    <x v="18"/>
    <x v="46"/>
    <s v="â€˜ HUNTINGTON"/>
    <n v="46.29"/>
  </r>
  <r>
    <x v="18"/>
    <x v="46"/>
    <s v="LEWlSBiURG"/>
    <n v="6.2"/>
  </r>
  <r>
    <x v="18"/>
    <x v="46"/>
    <s v="MORGANTOWN"/>
    <n v="15"/>
  </r>
  <r>
    <x v="18"/>
    <x v="46"/>
    <s v="MORGANTOWN"/>
    <n v="6"/>
  </r>
  <r>
    <x v="18"/>
    <x v="46"/>
    <s v="MORGANTOWN"/>
    <n v="6.5"/>
  </r>
  <r>
    <x v="18"/>
    <x v="46"/>
    <s v="MORGANTOWN"/>
    <n v="8"/>
  </r>
  <r>
    <x v="18"/>
    <x v="46"/>
    <s v="PARKERSBURG"/>
    <n v="60"/>
  </r>
  <r>
    <x v="18"/>
    <x v="46"/>
    <s v="PARKERSBURG"/>
    <n v="5"/>
  </r>
  <r>
    <x v="18"/>
    <x v="46"/>
    <s v="PRINCETON"/>
    <n v="14"/>
  </r>
  <r>
    <x v="18"/>
    <x v="46"/>
    <s v="SISTER SVIIXE"/>
    <n v="12"/>
  </r>
  <r>
    <x v="18"/>
    <x v="46"/>
    <s v="SISTER SVIIXE"/>
    <n v="12"/>
  </r>
  <r>
    <x v="18"/>
    <x v="46"/>
    <s v="WElXSBURG"/>
    <n v="13.52"/>
  </r>
  <r>
    <x v="18"/>
    <x v="46"/>
    <s v="WElXSBURG"/>
    <n v="7.8"/>
  </r>
  <r>
    <x v="18"/>
    <x v="46"/>
    <s v="WHEELim 41,641"/>
    <n v="9"/>
  </r>
  <r>
    <x v="18"/>
    <x v="46"/>
    <s v="WHEELim 41,641"/>
    <n v="17.5"/>
  </r>
  <r>
    <x v="18"/>
    <x v="46"/>
    <s v="WHEELim 41,641"/>
    <n v="89"/>
  </r>
  <r>
    <x v="18"/>
    <x v="46"/>
    <s v="WHEELim 41,641"/>
    <n v="17.600000000000001"/>
  </r>
  <r>
    <x v="18"/>
    <x v="46"/>
    <s v="WHEELim 41,641"/>
    <n v="88.2"/>
  </r>
  <r>
    <x v="18"/>
    <x v="46"/>
    <s v="WHEELim 41,641"/>
    <n v="9"/>
  </r>
  <r>
    <x v="18"/>
    <x v="48"/>
    <s v="APPLETONÂ» 16,773"/>
    <n v="21"/>
  </r>
  <r>
    <x v="18"/>
    <x v="48"/>
    <m/>
    <n v="6.7"/>
  </r>
  <r>
    <x v="18"/>
    <x v="48"/>
    <s v="BELOIT* 15,125"/>
    <n v="6"/>
  </r>
  <r>
    <x v="18"/>
    <x v="48"/>
    <s v="CEDAR BURG"/>
    <n v="70"/>
  </r>
  <r>
    <x v="18"/>
    <x v="48"/>
    <s v="EAU CLAIRE"/>
    <n v="25"/>
  </r>
  <r>
    <x v="18"/>
    <x v="48"/>
    <s v="POND DU I*AG"/>
    <n v="24.529"/>
  </r>
  <r>
    <x v="18"/>
    <x v="48"/>
    <s v="GRAND RAPIDS"/>
    <n v="0"/>
  </r>
  <r>
    <x v="18"/>
    <x v="48"/>
    <m/>
    <n v="38"/>
  </r>
  <r>
    <x v="18"/>
    <x v="48"/>
    <s v="JANESVILLE"/>
    <n v="5.32"/>
  </r>
  <r>
    <x v="18"/>
    <x v="48"/>
    <s v="KENOSHA"/>
    <n v="7.5"/>
  </r>
  <r>
    <x v="18"/>
    <x v="48"/>
    <s v="LA CROSSE"/>
    <n v="2.37"/>
  </r>
  <r>
    <x v="18"/>
    <x v="48"/>
    <s v="LA CROSSE"/>
    <n v="16"/>
  </r>
  <r>
    <x v="18"/>
    <x v="48"/>
    <s v="MADISON"/>
    <n v="10"/>
  </r>
  <r>
    <x v="18"/>
    <x v="48"/>
    <s v="MANITOWOC"/>
    <n v="9.5"/>
  </r>
  <r>
    <x v="18"/>
    <x v="48"/>
    <s v="MERRILL"/>
    <n v="2"/>
  </r>
  <r>
    <x v="18"/>
    <x v="48"/>
    <s v="MILWAUKEE"/>
    <n v="405.85"/>
  </r>
  <r>
    <x v="18"/>
    <x v="48"/>
    <s v="OSHKOSH"/>
    <n v="42.478999999999999"/>
  </r>
  <r>
    <x v="18"/>
    <x v="48"/>
    <s v="WALWORTH"/>
    <n v="12.88"/>
  </r>
  <r>
    <x v="18"/>
    <x v="48"/>
    <s v="WAUPACA"/>
    <n v="5"/>
  </r>
  <r>
    <x v="18"/>
    <x v="48"/>
    <s v="WAUSAU"/>
    <n v="9.08"/>
  </r>
  <r>
    <x v="18"/>
    <x v="71"/>
    <s v="CHEYENNE"/>
    <n v="5.5"/>
  </r>
  <r>
    <x v="18"/>
    <x v="71"/>
    <s v="SHERIDAN"/>
    <n v="16.5"/>
  </r>
  <r>
    <x v="19"/>
    <x v="0"/>
    <s v="ALBANY"/>
    <n v="7.63"/>
  </r>
  <r>
    <x v="19"/>
    <x v="0"/>
    <s v="ANNISTON"/>
    <n v="10.83"/>
  </r>
  <r>
    <x v="19"/>
    <x v="0"/>
    <s v="BIRMINGHAM"/>
    <n v="4.5999999999999996"/>
  </r>
  <r>
    <x v="19"/>
    <x v="0"/>
    <s v="BIRMINGHAM"/>
    <n v="32.799999999999997"/>
  </r>
  <r>
    <x v="19"/>
    <x v="0"/>
    <s v="BIRMINGHAM"/>
    <n v="158.65"/>
  </r>
  <r>
    <x v="19"/>
    <x v="0"/>
    <s v="FAIRHOPE"/>
    <n v="1.5"/>
  </r>
  <r>
    <x v="19"/>
    <x v="0"/>
    <s v="GADSDEN"/>
    <n v="11"/>
  </r>
  <r>
    <x v="19"/>
    <x v="0"/>
    <s v="GADSDEN"/>
    <n v="3.1"/>
  </r>
  <r>
    <x v="19"/>
    <x v="0"/>
    <s v="MOBILE"/>
    <n v="4"/>
  </r>
  <r>
    <x v="19"/>
    <x v="0"/>
    <s v="MONTGOMKRT"/>
    <n v="38"/>
  </r>
  <r>
    <x v="19"/>
    <x v="0"/>
    <s v="HUNTSVILLE"/>
    <n v="4.83"/>
  </r>
  <r>
    <x v="19"/>
    <x v="0"/>
    <s v="MOBILE"/>
    <n v="60.5"/>
  </r>
  <r>
    <x v="19"/>
    <x v="0"/>
    <s v="SELMA"/>
    <n v="8"/>
  </r>
  <r>
    <x v="19"/>
    <x v="0"/>
    <s v="SHEFFIELD"/>
    <n v="11"/>
  </r>
  <r>
    <x v="19"/>
    <x v="0"/>
    <s v="TUSCALOOSA"/>
    <n v="15"/>
  </r>
  <r>
    <x v="19"/>
    <x v="78"/>
    <s v="WHISTLER"/>
    <n v="5.25"/>
  </r>
  <r>
    <x v="19"/>
    <x v="1"/>
    <s v="DOUGLAS"/>
    <n v="10"/>
  </r>
  <r>
    <x v="19"/>
    <x v="1"/>
    <s v="PHOENIX"/>
    <n v="32.5"/>
  </r>
  <r>
    <x v="19"/>
    <x v="1"/>
    <s v="TUCSON"/>
    <n v="5"/>
  </r>
  <r>
    <x v="19"/>
    <x v="1"/>
    <s v="WARREN"/>
    <n v="6.7"/>
  </r>
  <r>
    <x v="19"/>
    <x v="2"/>
    <s v="ARGENTA"/>
    <n v="5"/>
  </r>
  <r>
    <x v="19"/>
    <x v="2"/>
    <s v="HOT SPRINGS"/>
    <n v="4"/>
  </r>
  <r>
    <x v="19"/>
    <x v="2"/>
    <s v="FORT SMITH"/>
    <n v="33"/>
  </r>
  <r>
    <x v="19"/>
    <x v="2"/>
    <s v="FORT SMITH"/>
    <n v="1.21"/>
  </r>
  <r>
    <x v="19"/>
    <x v="2"/>
    <s v="HELENA"/>
    <n v="5.5"/>
  </r>
  <r>
    <x v="19"/>
    <x v="2"/>
    <s v="HOT SPRINGS"/>
    <n v="13.8"/>
  </r>
  <r>
    <x v="19"/>
    <x v="2"/>
    <s v="LITTLE ROCK"/>
    <n v="39.68"/>
  </r>
  <r>
    <x v="19"/>
    <x v="2"/>
    <s v="PINE BLUFF"/>
    <n v="9.5"/>
  </r>
  <r>
    <x v="19"/>
    <x v="2"/>
    <s v="TEXARKANA (Ark-Tex"/>
    <n v="14"/>
  </r>
  <r>
    <x v="19"/>
    <x v="2"/>
    <s v="WALNUT RIDGE"/>
    <n v="2.5"/>
  </r>
  <r>
    <x v="19"/>
    <x v="4"/>
    <s v="ALAMEDA"/>
    <n v="10.199999999999999"/>
  </r>
  <r>
    <x v="19"/>
    <x v="4"/>
    <s v="BIGPINE"/>
    <n v="7"/>
  </r>
  <r>
    <x v="19"/>
    <x v="4"/>
    <s v="CHICO"/>
    <n v="217.65"/>
  </r>
  <r>
    <x v="19"/>
    <x v="4"/>
    <s v="EUREKA"/>
    <n v="12"/>
  </r>
  <r>
    <x v="19"/>
    <x v="4"/>
    <s v="EXETER"/>
    <n v="50.03"/>
  </r>
  <r>
    <x v="19"/>
    <x v="4"/>
    <s v="FRESNO"/>
    <n v="19"/>
  </r>
  <r>
    <x v="19"/>
    <x v="4"/>
    <s v="FRESNO"/>
    <n v="46.01"/>
  </r>
  <r>
    <x v="19"/>
    <x v="4"/>
    <s v="GLENDALE"/>
    <n v="8"/>
  </r>
  <r>
    <x v="19"/>
    <x v="4"/>
    <s v="GRASS VALLEY"/>
    <n v="5"/>
  </r>
  <r>
    <x v="19"/>
    <x v="4"/>
    <s v="LOS ANGELES"/>
    <n v="389.08"/>
  </r>
  <r>
    <x v="19"/>
    <x v="4"/>
    <s v="LOS ANGELES"/>
    <n v="1.46"/>
  </r>
  <r>
    <x v="19"/>
    <x v="4"/>
    <s v="LOS ANGELES"/>
    <n v="1059.48"/>
  </r>
  <r>
    <x v="19"/>
    <x v="4"/>
    <s v="MONTEREY"/>
    <n v="5.65"/>
  </r>
  <r>
    <x v="19"/>
    <x v="4"/>
    <s v="NAPA"/>
    <n v="44.521999999999998"/>
  </r>
  <r>
    <x v="19"/>
    <x v="4"/>
    <s v="OAKLAND, 150,173"/>
    <n v="117.22"/>
  </r>
  <r>
    <x v="19"/>
    <x v="4"/>
    <s v="OAKLAND, 150,174"/>
    <n v="256.24"/>
  </r>
  <r>
    <x v="19"/>
    <x v="4"/>
    <s v="PETALUMA"/>
    <n v="43.41"/>
  </r>
  <r>
    <x v="19"/>
    <x v="4"/>
    <s v="REDONDO BEACH"/>
    <n v="21.64"/>
  </r>
  <r>
    <x v="19"/>
    <x v="4"/>
    <s v="SACRAMENTO"/>
    <n v="43.89"/>
  </r>
  <r>
    <x v="19"/>
    <x v="4"/>
    <s v="SAN DIEGO"/>
    <n v="2.8769999999999998"/>
  </r>
  <r>
    <x v="19"/>
    <x v="4"/>
    <s v="SAN DIEGO"/>
    <n v="10.16"/>
  </r>
  <r>
    <x v="19"/>
    <x v="4"/>
    <s v="SAN DIEGO"/>
    <n v="84.65"/>
  </r>
  <r>
    <x v="19"/>
    <x v="4"/>
    <s v="SAN DIEGO"/>
    <n v="75.11"/>
  </r>
  <r>
    <x v="19"/>
    <x v="4"/>
    <s v="SAN FRANCISCO"/>
    <n v="11.5"/>
  </r>
  <r>
    <x v="19"/>
    <x v="4"/>
    <s v="SAN FRANCISCO"/>
    <n v="70.8"/>
  </r>
  <r>
    <x v="19"/>
    <x v="4"/>
    <s v="SAN FRANCISCO"/>
    <n v="48.58"/>
  </r>
  <r>
    <x v="19"/>
    <x v="4"/>
    <s v="SAN FRANCISCO"/>
    <n v="35.6"/>
  </r>
  <r>
    <x v="19"/>
    <x v="4"/>
    <s v="SAN FRANCISCO"/>
    <n v="54.5"/>
  </r>
  <r>
    <x v="19"/>
    <x v="4"/>
    <s v="SAN FRANCISCO"/>
    <n v="120"/>
  </r>
  <r>
    <x v="19"/>
    <x v="4"/>
    <s v="SAN FRANCISCO"/>
    <n v="272.77"/>
  </r>
  <r>
    <x v="19"/>
    <x v="4"/>
    <s v="SAN JOSE"/>
    <n v="101"/>
  </r>
  <r>
    <x v="19"/>
    <x v="4"/>
    <s v="SAN JOSE"/>
    <n v="42.69"/>
  </r>
  <r>
    <x v="19"/>
    <x v="4"/>
    <s v="SAN LUIS OBISPO"/>
    <n v="18"/>
  </r>
  <r>
    <x v="19"/>
    <x v="4"/>
    <s v="SANTA BARBARA"/>
    <n v="7.55"/>
  </r>
  <r>
    <x v="19"/>
    <x v="4"/>
    <s v="SANTA CRUZ"/>
    <n v="16"/>
  </r>
  <r>
    <x v="19"/>
    <x v="4"/>
    <s v="SOUTH SAN FRANCISCO"/>
    <n v="8.48"/>
  </r>
  <r>
    <x v="19"/>
    <x v="4"/>
    <s v="STOCKTON"/>
    <n v="26.51"/>
  </r>
  <r>
    <x v="19"/>
    <x v="4"/>
    <s v="STOCKTON"/>
    <n v="50"/>
  </r>
  <r>
    <x v="19"/>
    <x v="79"/>
    <s v="BOULDER"/>
    <n v="10.7"/>
  </r>
  <r>
    <x v="19"/>
    <x v="79"/>
    <s v="COLORADO SPRINGS"/>
    <n v="39"/>
  </r>
  <r>
    <x v="19"/>
    <x v="79"/>
    <s v="COLORADO SPRINGS"/>
    <n v="18.5"/>
  </r>
  <r>
    <x v="19"/>
    <x v="79"/>
    <s v="DENVER"/>
    <n v="55.42"/>
  </r>
  <r>
    <x v="19"/>
    <x v="79"/>
    <s v="DENVER"/>
    <n v="51.03"/>
  </r>
  <r>
    <x v="19"/>
    <x v="79"/>
    <s v="DENVER"/>
    <n v="5"/>
  </r>
  <r>
    <x v="19"/>
    <x v="79"/>
    <s v="DENVER"/>
    <n v="228.9"/>
  </r>
  <r>
    <x v="19"/>
    <x v="79"/>
    <s v="DURANGO"/>
    <n v="2.5"/>
  </r>
  <r>
    <x v="19"/>
    <x v="79"/>
    <s v="GRAND JUNCTION"/>
    <n v="21"/>
  </r>
  <r>
    <x v="19"/>
    <x v="79"/>
    <s v="GREELEY"/>
    <n v="19.350000000000001"/>
  </r>
  <r>
    <x v="19"/>
    <x v="79"/>
    <s v="GREELEY"/>
    <n v="6"/>
  </r>
  <r>
    <x v="19"/>
    <x v="79"/>
    <s v="TRINIDAD"/>
    <n v="35.799999999999997"/>
  </r>
  <r>
    <x v="19"/>
    <x v="7"/>
    <s v="BRANFORD"/>
    <n v="12"/>
  </r>
  <r>
    <x v="19"/>
    <x v="7"/>
    <s v="BRIDGEPORT"/>
    <n v="103.72499999999999"/>
  </r>
  <r>
    <x v="19"/>
    <x v="7"/>
    <s v="BRIDGEPORT"/>
    <n v="5"/>
  </r>
  <r>
    <x v="19"/>
    <x v="7"/>
    <s v="BRIDGEPORT"/>
    <n v="4"/>
  </r>
  <r>
    <x v="19"/>
    <x v="7"/>
    <s v="BRISTOL"/>
    <n v="18.739999999999998"/>
  </r>
  <r>
    <x v="19"/>
    <x v="7"/>
    <s v="BURRVILLE"/>
    <n v="12.676"/>
  </r>
  <r>
    <x v="19"/>
    <x v="7"/>
    <s v="DANBURY"/>
    <n v="16"/>
  </r>
  <r>
    <x v="19"/>
    <x v="7"/>
    <s v="FAIRFIELD"/>
    <n v="189.666"/>
  </r>
  <r>
    <x v="19"/>
    <x v="7"/>
    <s v="MERIDEN"/>
    <n v="38.185000000000002"/>
  </r>
  <r>
    <x v="19"/>
    <x v="7"/>
    <s v="MIDDLETOWN"/>
    <n v="33.47"/>
  </r>
  <r>
    <x v="19"/>
    <x v="7"/>
    <s v="NEW BRITAIN"/>
    <n v="33.472000000000001"/>
  </r>
  <r>
    <x v="19"/>
    <x v="7"/>
    <s v="NEW HAVEN"/>
    <n v="178.10900000000001"/>
  </r>
  <r>
    <x v="19"/>
    <x v="7"/>
    <s v="NEW HAVEN"/>
    <n v="570"/>
  </r>
  <r>
    <x v="19"/>
    <x v="7"/>
    <s v="NORWALK"/>
    <n v="24.41"/>
  </r>
  <r>
    <x v="19"/>
    <x v="7"/>
    <s v="NORWICH"/>
    <n v="221.8"/>
  </r>
  <r>
    <x v="19"/>
    <x v="7"/>
    <s v="WAREHOUSE POINT"/>
    <n v="48.1"/>
  </r>
  <r>
    <x v="19"/>
    <x v="7"/>
    <s v="WATERBURY"/>
    <n v="84.18"/>
  </r>
  <r>
    <x v="19"/>
    <x v="7"/>
    <s v="WATERBURY"/>
    <n v="8.5"/>
  </r>
  <r>
    <x v="19"/>
    <x v="9"/>
    <s v="WILLIM ANTIC"/>
    <n v="136"/>
  </r>
  <r>
    <x v="19"/>
    <x v="9"/>
    <s v="NEW CASTLE"/>
    <n v="17"/>
  </r>
  <r>
    <x v="19"/>
    <x v="8"/>
    <s v="WASHINGTON"/>
    <n v="65.347999999999999"/>
  </r>
  <r>
    <x v="19"/>
    <x v="8"/>
    <s v="WASHINGTON"/>
    <n v="10.6"/>
  </r>
  <r>
    <x v="19"/>
    <x v="8"/>
    <s v="WASHINGTON"/>
    <n v="8.2550000000000008"/>
  </r>
  <r>
    <x v="19"/>
    <x v="8"/>
    <s v="WASHINGTON"/>
    <n v="2.67"/>
  </r>
  <r>
    <x v="19"/>
    <x v="8"/>
    <s v="WASHINGTON"/>
    <n v="98"/>
  </r>
  <r>
    <x v="19"/>
    <x v="8"/>
    <s v="WASHINGTON"/>
    <n v="63.36"/>
  </r>
  <r>
    <x v="19"/>
    <x v="8"/>
    <s v="WASHINGTON"/>
    <n v="178.77"/>
  </r>
  <r>
    <x v="19"/>
    <x v="10"/>
    <s v="DAYTONA"/>
    <n v="5"/>
  </r>
  <r>
    <x v="19"/>
    <x v="10"/>
    <s v="FERNANDINA"/>
    <n v="2"/>
  </r>
  <r>
    <x v="19"/>
    <x v="10"/>
    <s v="JACKSONVILLE"/>
    <n v="56.9"/>
  </r>
  <r>
    <x v="19"/>
    <x v="10"/>
    <s v="JACKSONVILLE"/>
    <n v="3"/>
  </r>
  <r>
    <x v="19"/>
    <x v="10"/>
    <s v="KEY WEST"/>
    <n v="5.41"/>
  </r>
  <r>
    <x v="19"/>
    <x v="10"/>
    <s v="MIAMI"/>
    <n v="5"/>
  </r>
  <r>
    <x v="19"/>
    <x v="10"/>
    <s v="PENSACOLA"/>
    <n v="21.4"/>
  </r>
  <r>
    <x v="19"/>
    <x v="10"/>
    <s v="ST AUGUSTINE"/>
    <n v="10"/>
  </r>
  <r>
    <x v="19"/>
    <x v="10"/>
    <s v="ST PETERSBURG"/>
    <n v="26.11"/>
  </r>
  <r>
    <x v="19"/>
    <x v="10"/>
    <s v="TAMPA"/>
    <n v="52.62"/>
  </r>
  <r>
    <x v="19"/>
    <x v="11"/>
    <s v="ALBANY"/>
    <n v="6"/>
  </r>
  <r>
    <x v="19"/>
    <x v="11"/>
    <s v="ATHENS"/>
    <n v="9.5"/>
  </r>
  <r>
    <x v="19"/>
    <x v="11"/>
    <s v="ATLANTA"/>
    <n v="14.99"/>
  </r>
  <r>
    <x v="19"/>
    <x v="11"/>
    <s v="ATLANTA"/>
    <n v="229.75"/>
  </r>
  <r>
    <x v="19"/>
    <x v="11"/>
    <s v="ATLANTA"/>
    <n v="55"/>
  </r>
  <r>
    <x v="19"/>
    <x v="11"/>
    <s v="BRUNSWICK"/>
    <n v="8"/>
  </r>
  <r>
    <x v="19"/>
    <x v="11"/>
    <s v="CLARKESVILLE"/>
    <n v="1.25"/>
  </r>
  <r>
    <x v="19"/>
    <x v="11"/>
    <s v="COLUMBUS"/>
    <n v="25.9"/>
  </r>
  <r>
    <x v="19"/>
    <x v="11"/>
    <s v="COVINGTON"/>
    <n v="6"/>
  </r>
  <r>
    <x v="19"/>
    <x v="11"/>
    <s v="FAIRBURN"/>
    <n v="10.6"/>
  </r>
  <r>
    <x v="19"/>
    <x v="11"/>
    <s v="MACON"/>
    <n v="37"/>
  </r>
  <r>
    <x v="19"/>
    <x v="11"/>
    <s v="MARIETTA"/>
    <n v="12"/>
  </r>
  <r>
    <x v="19"/>
    <x v="11"/>
    <s v="ST SIMONS ISLAND"/>
    <n v="1.7"/>
  </r>
  <r>
    <x v="19"/>
    <x v="11"/>
    <s v="SAVANNAH"/>
    <n v="59.1"/>
  </r>
  <r>
    <x v="19"/>
    <x v="11"/>
    <s v="SAVANNAH"/>
    <n v="6"/>
  </r>
  <r>
    <x v="19"/>
    <x v="11"/>
    <s v="WEST POINT"/>
    <n v="10"/>
  </r>
  <r>
    <x v="19"/>
    <x v="52"/>
    <s v="HONOLULU"/>
    <n v="30"/>
  </r>
  <r>
    <x v="19"/>
    <x v="12"/>
    <s v="BOISE"/>
    <n v="88.9"/>
  </r>
  <r>
    <x v="19"/>
    <x v="12"/>
    <s v="CALDWELL, 3,54S"/>
    <n v="28.6"/>
  </r>
  <r>
    <x v="19"/>
    <x v="47"/>
    <s v="CGEUR D'ALENE"/>
    <n v="58"/>
  </r>
  <r>
    <x v="19"/>
    <x v="12"/>
    <s v="SANDPOINT"/>
    <n v="6"/>
  </r>
  <r>
    <x v="19"/>
    <x v="13"/>
    <s v="ALTON"/>
    <n v="68.018000000000001"/>
  </r>
  <r>
    <x v="19"/>
    <x v="13"/>
    <s v="ANNA"/>
    <n v="4.28"/>
  </r>
  <r>
    <x v="19"/>
    <x v="13"/>
    <s v="AURORA"/>
    <n v="170"/>
  </r>
  <r>
    <x v="19"/>
    <x v="13"/>
    <s v="AURORA"/>
    <n v="30.2"/>
  </r>
  <r>
    <x v="19"/>
    <x v="13"/>
    <s v="AURORA"/>
    <n v="20"/>
  </r>
  <r>
    <x v="19"/>
    <x v="13"/>
    <s v="BLOOMINGTON"/>
    <n v="22"/>
  </r>
  <r>
    <x v="19"/>
    <x v="13"/>
    <s v="CAIRO"/>
    <n v="33"/>
  </r>
  <r>
    <x v="19"/>
    <x v="13"/>
    <s v="CANTON"/>
    <n v="22"/>
  </r>
  <r>
    <x v="19"/>
    <x v="13"/>
    <s v="CANTON"/>
    <n v="8.6"/>
  </r>
  <r>
    <x v="19"/>
    <x v="13"/>
    <s v="CHAMPAIGN"/>
    <n v="12.5"/>
  </r>
  <r>
    <x v="19"/>
    <x v="13"/>
    <s v="CHARLESTON"/>
    <n v="1.76"/>
  </r>
  <r>
    <x v="19"/>
    <x v="13"/>
    <s v="CENTRALIA"/>
    <n v="3.5"/>
  </r>
  <r>
    <x v="19"/>
    <x v="13"/>
    <s v="CENTRALIA"/>
    <n v="122.68"/>
  </r>
  <r>
    <x v="19"/>
    <x v="13"/>
    <s v="CHICAGO"/>
    <n v="328.47"/>
  </r>
  <r>
    <x v="19"/>
    <x v="13"/>
    <s v="CHICAGO"/>
    <n v="52.67"/>
  </r>
  <r>
    <x v="19"/>
    <x v="13"/>
    <s v="CHICAGO"/>
    <n v="579.6"/>
  </r>
  <r>
    <x v="19"/>
    <x v="13"/>
    <s v="CHICAGO"/>
    <n v="29.51"/>
  </r>
  <r>
    <x v="19"/>
    <x v="13"/>
    <s v="CHICAGO"/>
    <n v="580.65"/>
  </r>
  <r>
    <x v="19"/>
    <x v="13"/>
    <s v="CHICAGO"/>
    <n v="1"/>
  </r>
  <r>
    <x v="19"/>
    <x v="13"/>
    <s v="CHICAGO"/>
    <n v="70"/>
  </r>
  <r>
    <x v="19"/>
    <x v="13"/>
    <s v="CHICAGO"/>
    <n v="36.4"/>
  </r>
  <r>
    <x v="19"/>
    <x v="13"/>
    <s v="CHICAGO"/>
    <n v="82.58"/>
  </r>
  <r>
    <x v="19"/>
    <x v="13"/>
    <s v="CHICAGO"/>
    <n v="13.69"/>
  </r>
  <r>
    <x v="19"/>
    <x v="13"/>
    <s v="CHICAGO"/>
    <n v="59.59"/>
  </r>
  <r>
    <x v="19"/>
    <x v="13"/>
    <s v="CHICAGO"/>
    <n v="67.88"/>
  </r>
  <r>
    <x v="19"/>
    <x v="13"/>
    <s v="CHICAGO"/>
    <n v="46.16"/>
  </r>
  <r>
    <x v="19"/>
    <x v="13"/>
    <s v="CHICAGO"/>
    <n v="0.87"/>
  </r>
  <r>
    <x v="19"/>
    <x v="13"/>
    <s v="CHIOAGO HEIGHTS"/>
    <n v="6.5"/>
  </r>
  <r>
    <x v="19"/>
    <x v="13"/>
    <s v="DANVILLE"/>
    <n v="18"/>
  </r>
  <r>
    <x v="19"/>
    <x v="13"/>
    <s v="DECATUB"/>
    <n v="15"/>
  </r>
  <r>
    <x v="19"/>
    <x v="13"/>
    <s v="DE KALB"/>
    <n v="7.69"/>
  </r>
  <r>
    <x v="19"/>
    <x v="13"/>
    <s v="DIXON"/>
    <n v="19"/>
  </r>
  <r>
    <x v="19"/>
    <x v="13"/>
    <s v="EAST ST LOUIS"/>
    <n v="22"/>
  </r>
  <r>
    <x v="19"/>
    <x v="13"/>
    <s v="EAST ST LOUIS"/>
    <n v="86.05"/>
  </r>
  <r>
    <x v="19"/>
    <x v="13"/>
    <s v="EAST ST LOUIS"/>
    <n v="74.174000000000007"/>
  </r>
  <r>
    <x v="19"/>
    <x v="13"/>
    <s v="EAST ST LOUIS"/>
    <n v="17.629000000000001"/>
  </r>
  <r>
    <x v="19"/>
    <x v="13"/>
    <s v="EAST ST LOUIS"/>
    <n v="2.48"/>
  </r>
  <r>
    <x v="19"/>
    <x v="13"/>
    <s v="EAST ST LOUIS"/>
    <n v="15"/>
  </r>
  <r>
    <x v="19"/>
    <x v="13"/>
    <s v="EAST ST LOUIS"/>
    <n v="102.518"/>
  </r>
  <r>
    <x v="19"/>
    <x v="13"/>
    <s v="EVANSTON, 24,07S"/>
    <n v="10"/>
  </r>
  <r>
    <x v="19"/>
    <x v="13"/>
    <s v="EVANSTON, 24,07S"/>
    <n v="8.5500000000000007"/>
  </r>
  <r>
    <x v="19"/>
    <x v="13"/>
    <s v="FREEPORT"/>
    <n v="9"/>
  </r>
  <r>
    <x v="19"/>
    <x v="13"/>
    <s v="GALESBURG"/>
    <n v="20.75"/>
  </r>
  <r>
    <x v="19"/>
    <x v="13"/>
    <s v="GALESBURG"/>
    <n v="12.5"/>
  </r>
  <r>
    <x v="19"/>
    <x v="13"/>
    <s v="GENOA"/>
    <n v="26.5"/>
  </r>
  <r>
    <x v="19"/>
    <x v="13"/>
    <s v="HARRISBURG"/>
    <n v="15.5"/>
  </r>
  <r>
    <x v="19"/>
    <x v="13"/>
    <s v="HIGH WOOD"/>
    <n v="160"/>
  </r>
  <r>
    <x v="19"/>
    <x v="13"/>
    <s v="HILLSBORO"/>
    <n v="3.6"/>
  </r>
  <r>
    <x v="19"/>
    <x v="13"/>
    <s v="JACKSONVILLE"/>
    <n v="8"/>
  </r>
  <r>
    <x v="19"/>
    <x v="13"/>
    <s v="JOLIET"/>
    <n v="23.26"/>
  </r>
  <r>
    <x v="19"/>
    <x v="13"/>
    <s v="JOLIET"/>
    <n v="85.76"/>
  </r>
  <r>
    <x v="19"/>
    <x v="13"/>
    <s v="JOLIET"/>
    <n v="26"/>
  </r>
  <r>
    <x v="19"/>
    <x v="13"/>
    <s v="KANKAKEE"/>
    <n v="12"/>
  </r>
  <r>
    <x v="19"/>
    <x v="13"/>
    <s v="KANKAKEE"/>
    <n v="4.5"/>
  </r>
  <r>
    <x v="19"/>
    <x v="13"/>
    <s v="KEWANEE"/>
    <n v="14"/>
  </r>
  <r>
    <x v="19"/>
    <x v="13"/>
    <s v="LINCOLN"/>
    <n v="5"/>
  </r>
  <r>
    <x v="19"/>
    <x v="13"/>
    <s v="MARION"/>
    <n v="15"/>
  </r>
  <r>
    <x v="19"/>
    <x v="13"/>
    <s v="MATTOON"/>
    <n v="2.5"/>
  </r>
  <r>
    <x v="19"/>
    <x v="13"/>
    <s v="MATTOON"/>
    <n v="11.06"/>
  </r>
  <r>
    <x v="19"/>
    <x v="13"/>
    <s v="MOLINE"/>
    <n v="12.68"/>
  </r>
  <r>
    <x v="19"/>
    <x v="13"/>
    <s v="MONMOUTH"/>
    <n v="25"/>
  </r>
  <r>
    <x v="19"/>
    <x v="13"/>
    <s v="MURPHYSBORO"/>
    <n v="1.5"/>
  </r>
  <r>
    <x v="19"/>
    <x v="13"/>
    <s v="MURPHYSBORO"/>
    <n v="8"/>
  </r>
  <r>
    <x v="19"/>
    <x v="13"/>
    <s v="OTTAWA"/>
    <n v="107"/>
  </r>
  <r>
    <x v="19"/>
    <x v="13"/>
    <s v="OTTAWA"/>
    <n v="8"/>
  </r>
  <r>
    <x v="19"/>
    <x v="13"/>
    <s v="PARIS"/>
    <n v="2"/>
  </r>
  <r>
    <x v="19"/>
    <x v="13"/>
    <s v="PEKIN"/>
    <n v="8"/>
  </r>
  <r>
    <x v="19"/>
    <x v="13"/>
    <s v="PEORIA"/>
    <n v="596"/>
  </r>
  <r>
    <x v="19"/>
    <x v="13"/>
    <s v="PEORIA"/>
    <n v="58"/>
  </r>
  <r>
    <x v="19"/>
    <x v="13"/>
    <s v="PEORIA"/>
    <n v="85"/>
  </r>
  <r>
    <x v="19"/>
    <x v="13"/>
    <s v="PONTIAC"/>
    <n v="20.75"/>
  </r>
  <r>
    <x v="19"/>
    <x v="13"/>
    <s v="QUINCY"/>
    <n v="28"/>
  </r>
  <r>
    <x v="19"/>
    <x v="13"/>
    <s v="ROCKFORD"/>
    <n v="85"/>
  </r>
  <r>
    <x v="19"/>
    <x v="13"/>
    <s v="ROCKFORD"/>
    <n v="111.54"/>
  </r>
  <r>
    <x v="19"/>
    <x v="13"/>
    <s v="ROCK ISLAND"/>
    <n v="81"/>
  </r>
  <r>
    <x v="19"/>
    <x v="13"/>
    <s v="ROCK ISLAND"/>
    <n v="42.07"/>
  </r>
  <r>
    <x v="19"/>
    <x v="13"/>
    <s v="SPRINGFIELD"/>
    <n v="48.24"/>
  </r>
  <r>
    <x v="19"/>
    <x v="13"/>
    <s v="STKEATOB"/>
    <n v="6.1"/>
  </r>
  <r>
    <x v="19"/>
    <x v="13"/>
    <s v="TAYLORVILLE"/>
    <n v="8.7089999999999996"/>
  </r>
  <r>
    <x v="19"/>
    <x v="13"/>
    <s v="URBANA"/>
    <n v="26"/>
  </r>
  <r>
    <x v="19"/>
    <x v="14"/>
    <s v="ANDERSON"/>
    <n v="455"/>
  </r>
  <r>
    <x v="19"/>
    <x v="14"/>
    <s v="ANGOLA"/>
    <n v="3.75"/>
  </r>
  <r>
    <x v="19"/>
    <x v="14"/>
    <s v="BEECH GROVE"/>
    <n v="6.8"/>
  </r>
  <r>
    <x v="19"/>
    <x v="14"/>
    <s v="BLUFFTON"/>
    <n v="19"/>
  </r>
  <r>
    <x v="19"/>
    <x v="14"/>
    <s v="BLUFFTON"/>
    <n v="31.84"/>
  </r>
  <r>
    <x v="19"/>
    <x v="14"/>
    <s v="COLUMBUS"/>
    <n v="5.6"/>
  </r>
  <r>
    <x v="19"/>
    <x v="14"/>
    <s v="COLUMBUS"/>
    <n v="61.86"/>
  </r>
  <r>
    <x v="19"/>
    <x v="14"/>
    <s v="CROWN POINT"/>
    <n v="12.5"/>
  </r>
  <r>
    <x v="19"/>
    <x v="14"/>
    <s v="DECATUR"/>
    <n v="21.7"/>
  </r>
  <r>
    <x v="19"/>
    <x v="14"/>
    <s v="ELKHART"/>
    <n v="9"/>
  </r>
  <r>
    <x v="19"/>
    <x v="14"/>
    <s v="EVANSVILLE"/>
    <n v="29.6"/>
  </r>
  <r>
    <x v="19"/>
    <x v="14"/>
    <s v="EVANSVILLE"/>
    <n v="10.98"/>
  </r>
  <r>
    <x v="19"/>
    <x v="14"/>
    <s v="EVANSVILLE"/>
    <n v="72.430000000000007"/>
  </r>
  <r>
    <x v="19"/>
    <x v="14"/>
    <s v="EVANSVILLE"/>
    <n v="20"/>
  </r>
  <r>
    <x v="19"/>
    <x v="14"/>
    <s v="EVANSVILLE"/>
    <n v="24.84"/>
  </r>
  <r>
    <x v="19"/>
    <x v="14"/>
    <s v="EVANSVILLE"/>
    <n v="12"/>
  </r>
  <r>
    <x v="19"/>
    <x v="14"/>
    <s v="EVANSVILLE"/>
    <n v="68.87"/>
  </r>
  <r>
    <x v="19"/>
    <x v="14"/>
    <s v="FT WAYNE"/>
    <n v="220"/>
  </r>
  <r>
    <x v="19"/>
    <x v="14"/>
    <s v="FRENCH LICK"/>
    <n v="1.0900000000000001"/>
  </r>
  <r>
    <x v="19"/>
    <x v="14"/>
    <s v="GARY"/>
    <n v="81.599999999999994"/>
  </r>
  <r>
    <x v="19"/>
    <x v="14"/>
    <s v="HOBART"/>
    <n v="5.5"/>
  </r>
  <r>
    <x v="19"/>
    <x v="14"/>
    <s v="HUNTINGTON"/>
    <n v="58"/>
  </r>
  <r>
    <x v="19"/>
    <x v="14"/>
    <s v="INDIANAPOLIS"/>
    <n v="107"/>
  </r>
  <r>
    <x v="19"/>
    <x v="14"/>
    <s v="INDIANAPOLIS"/>
    <n v="64"/>
  </r>
  <r>
    <x v="19"/>
    <x v="14"/>
    <s v="INDIANAPOLIS"/>
    <n v="141"/>
  </r>
  <r>
    <x v="19"/>
    <x v="14"/>
    <s v="INDIANAPOLIS"/>
    <n v="41"/>
  </r>
  <r>
    <x v="19"/>
    <x v="14"/>
    <s v="INDIANAPOLIS"/>
    <n v="410"/>
  </r>
  <r>
    <x v="19"/>
    <x v="14"/>
    <s v="KOKOMO"/>
    <n v="62"/>
  </r>
  <r>
    <x v="19"/>
    <x v="14"/>
    <s v="LA FAYETTE"/>
    <n v="25"/>
  </r>
  <r>
    <x v="19"/>
    <x v="14"/>
    <s v="LEBANON"/>
    <n v="10"/>
  </r>
  <r>
    <x v="19"/>
    <x v="14"/>
    <s v="LOGANSPORT"/>
    <n v="13"/>
  </r>
  <r>
    <x v="19"/>
    <x v="14"/>
    <s v="MADISON"/>
    <n v="3.5"/>
  </r>
  <r>
    <x v="19"/>
    <x v="14"/>
    <s v="MICHIGAN CITY"/>
    <n v="100"/>
  </r>
  <r>
    <x v="19"/>
    <x v="14"/>
    <s v="MUNCIE"/>
    <n v="42"/>
  </r>
  <r>
    <x v="19"/>
    <x v="14"/>
    <s v="NEW ALBANY"/>
    <n v="25"/>
  </r>
  <r>
    <x v="19"/>
    <x v="14"/>
    <s v="NEW ALBANY"/>
    <n v="23"/>
  </r>
  <r>
    <x v="19"/>
    <x v="14"/>
    <s v="PERU"/>
    <n v="2.5"/>
  </r>
  <r>
    <x v="19"/>
    <x v="14"/>
    <s v="PERU"/>
    <n v="2.5"/>
  </r>
  <r>
    <x v="19"/>
    <x v="14"/>
    <s v="PORTLAND"/>
    <n v="32"/>
  </r>
  <r>
    <x v="19"/>
    <x v="14"/>
    <s v="SCOTTSBURG"/>
    <n v="40.92"/>
  </r>
  <r>
    <x v="19"/>
    <x v="14"/>
    <s v="SOUTH BEND"/>
    <n v="123"/>
  </r>
  <r>
    <x v="19"/>
    <x v="14"/>
    <s v="SOUTH BEND"/>
    <n v="35"/>
  </r>
  <r>
    <x v="19"/>
    <x v="14"/>
    <s v="TERRE HAUTE"/>
    <n v="97.89"/>
  </r>
  <r>
    <x v="19"/>
    <x v="14"/>
    <s v="VINCENNES"/>
    <n v="8.5"/>
  </r>
  <r>
    <x v="19"/>
    <x v="14"/>
    <s v="WARSAW"/>
    <n v="70"/>
  </r>
  <r>
    <x v="19"/>
    <x v="14"/>
    <s v="WASHINGTON"/>
    <n v="2.6"/>
  </r>
  <r>
    <x v="19"/>
    <x v="15"/>
    <s v="ALBIA"/>
    <n v="10"/>
  </r>
  <r>
    <x v="19"/>
    <x v="15"/>
    <s v="BOONE"/>
    <n v="130"/>
  </r>
  <r>
    <x v="19"/>
    <x v="15"/>
    <s v="M"/>
    <n v="7"/>
  </r>
  <r>
    <x v="19"/>
    <x v="15"/>
    <s v="BUBLINGTON"/>
    <n v="23.5"/>
  </r>
  <r>
    <x v="19"/>
    <x v="15"/>
    <s v="CEDAR RAPIDS"/>
    <n v="27.5"/>
  </r>
  <r>
    <x v="19"/>
    <x v="15"/>
    <s v="CEDAR RAPIDS"/>
    <n v="45.5"/>
  </r>
  <r>
    <x v="19"/>
    <x v="15"/>
    <s v="CENTERVILLE"/>
    <n v="33.340000000000003"/>
  </r>
  <r>
    <x v="19"/>
    <x v="15"/>
    <s v="CHARLES CITY"/>
    <n v="24.33"/>
  </r>
  <r>
    <x v="19"/>
    <x v="15"/>
    <s v="CLINTON"/>
    <n v="18"/>
  </r>
  <r>
    <x v="19"/>
    <x v="15"/>
    <s v="COUNCIL BLUFFS"/>
    <n v="34"/>
  </r>
  <r>
    <x v="19"/>
    <x v="15"/>
    <s v="DAVENPORT"/>
    <n v="46"/>
  </r>
  <r>
    <x v="19"/>
    <x v="15"/>
    <s v="DAVENPORT"/>
    <n v="35"/>
  </r>
  <r>
    <x v="19"/>
    <x v="15"/>
    <s v="DAVENPORT"/>
    <n v="47.84"/>
  </r>
  <r>
    <x v="19"/>
    <x v="15"/>
    <s v="DES MOINES"/>
    <n v="85"/>
  </r>
  <r>
    <x v="19"/>
    <x v="15"/>
    <s v="DES MOINES"/>
    <n v="74"/>
  </r>
  <r>
    <x v="19"/>
    <x v="15"/>
    <s v="DUBUQUE"/>
    <n v="20.7"/>
  </r>
  <r>
    <x v="19"/>
    <x v="15"/>
    <s v="FORT MADISON"/>
    <n v="4"/>
  </r>
  <r>
    <x v="19"/>
    <x v="15"/>
    <s v="IOWA CITY"/>
    <n v="6.2"/>
  </r>
  <r>
    <x v="19"/>
    <x v="15"/>
    <s v="KEOKUK"/>
    <n v="5"/>
  </r>
  <r>
    <x v="19"/>
    <x v="15"/>
    <s v="MASON CITY"/>
    <n v="20.5"/>
  </r>
  <r>
    <x v="19"/>
    <x v="15"/>
    <s v="MASON CITY"/>
    <n v="8.19"/>
  </r>
  <r>
    <x v="19"/>
    <x v="15"/>
    <s v="OSKALOOSA"/>
    <n v="3.5"/>
  </r>
  <r>
    <x v="19"/>
    <x v="15"/>
    <s v="OSKALOOSA"/>
    <n v="9"/>
  </r>
  <r>
    <x v="19"/>
    <x v="15"/>
    <s v="OTTUMWA"/>
    <n v="13"/>
  </r>
  <r>
    <x v="19"/>
    <x v="15"/>
    <s v="SIOUX CITY"/>
    <n v="53"/>
  </r>
  <r>
    <x v="19"/>
    <x v="15"/>
    <s v="TOLEDO"/>
    <n v="3"/>
  </r>
  <r>
    <x v="19"/>
    <x v="15"/>
    <s v="WATERLOO"/>
    <n v="135"/>
  </r>
  <r>
    <x v="19"/>
    <x v="16"/>
    <s v="ATCHISON"/>
    <n v="9.84"/>
  </r>
  <r>
    <x v="19"/>
    <x v="16"/>
    <s v="BONNER SPRINGS"/>
    <n v="40"/>
  </r>
  <r>
    <x v="19"/>
    <x v="16"/>
    <s v="COFFEYVILLE"/>
    <n v="86.5"/>
  </r>
  <r>
    <x v="19"/>
    <x v="16"/>
    <s v="EMPORIA"/>
    <n v="5"/>
  </r>
  <r>
    <x v="19"/>
    <x v="16"/>
    <s v="FORT SCOTT"/>
    <n v="7"/>
  </r>
  <r>
    <x v="19"/>
    <x v="16"/>
    <s v="HUTCHINSON"/>
    <n v="14"/>
  </r>
  <r>
    <x v="19"/>
    <x v="16"/>
    <s v="IOLA"/>
    <n v="10.5"/>
  </r>
  <r>
    <x v="19"/>
    <x v="16"/>
    <s v="JUNCTION CITY"/>
    <n v="5.5"/>
  </r>
  <r>
    <x v="19"/>
    <x v="16"/>
    <s v="KANSAS CITY"/>
    <n v="12"/>
  </r>
  <r>
    <x v="19"/>
    <x v="16"/>
    <s v="KANSAS CITY"/>
    <n v="45"/>
  </r>
  <r>
    <x v="19"/>
    <x v="16"/>
    <s v="LAWRENCE"/>
    <n v="10"/>
  </r>
  <r>
    <x v="19"/>
    <x v="16"/>
    <s v="PABSONS, 1S,463"/>
    <n v="7.5"/>
  </r>
  <r>
    <x v="19"/>
    <x v="16"/>
    <s v="PITTSBUBG"/>
    <n v="102.5"/>
  </r>
  <r>
    <x v="19"/>
    <x v="16"/>
    <s v="* MANHATTAN"/>
    <n v="20"/>
  </r>
  <r>
    <x v="19"/>
    <x v="16"/>
    <s v="OAKLAND"/>
    <n v="11"/>
  </r>
  <r>
    <x v="19"/>
    <x v="16"/>
    <s v="STRONG CITY"/>
    <n v="2"/>
  </r>
  <r>
    <x v="19"/>
    <x v="16"/>
    <s v="TOPEKA"/>
    <n v="41.283000000000001"/>
  </r>
  <r>
    <x v="19"/>
    <x v="16"/>
    <s v="WICHITA"/>
    <n v="60.67"/>
  </r>
  <r>
    <x v="19"/>
    <x v="16"/>
    <s v="WICHITA"/>
    <n v="33.6"/>
  </r>
  <r>
    <x v="19"/>
    <x v="16"/>
    <s v="WINFIELD"/>
    <n v="25"/>
  </r>
  <r>
    <x v="19"/>
    <x v="17"/>
    <s v="BOWLING GREEN"/>
    <n v="4.5"/>
  </r>
  <r>
    <x v="19"/>
    <x v="17"/>
    <s v="COVINGTON"/>
    <n v="69.430000000000007"/>
  </r>
  <r>
    <x v="19"/>
    <x v="17"/>
    <s v="HENDERSON"/>
    <n v="6"/>
  </r>
  <r>
    <x v="19"/>
    <x v="17"/>
    <s v="LEXINGTON"/>
    <n v="96.7"/>
  </r>
  <r>
    <x v="19"/>
    <x v="17"/>
    <s v="LOUISVILLE"/>
    <n v="101.3"/>
  </r>
  <r>
    <x v="19"/>
    <x v="17"/>
    <s v="LOUISVILLE"/>
    <n v="150"/>
  </r>
  <r>
    <x v="19"/>
    <x v="17"/>
    <s v="MAYSVILLE"/>
    <n v="4.5"/>
  </r>
  <r>
    <x v="19"/>
    <x v="17"/>
    <s v="PADUCAH"/>
    <n v="19.100000000000001"/>
  </r>
  <r>
    <x v="19"/>
    <x v="17"/>
    <s v="OWENSBORO"/>
    <n v="12.5"/>
  </r>
  <r>
    <x v="19"/>
    <x v="17"/>
    <s v="SOMERSET"/>
    <n v="3"/>
  </r>
  <r>
    <x v="19"/>
    <x v="18"/>
    <s v="ALGIERS"/>
    <n v="6.5"/>
  </r>
  <r>
    <x v="19"/>
    <x v="18"/>
    <s v="BATON ROUGE"/>
    <n v="6.23"/>
  </r>
  <r>
    <x v="19"/>
    <x v="18"/>
    <s v="ALEXANDRIA"/>
    <n v="7"/>
  </r>
  <r>
    <x v="19"/>
    <x v="18"/>
    <s v="LAKE CHARLES"/>
    <n v="10"/>
  </r>
  <r>
    <x v="19"/>
    <x v="18"/>
    <s v="MANDBVILLB"/>
    <n v="13.6"/>
  </r>
  <r>
    <x v="19"/>
    <x v="18"/>
    <s v="MONROE"/>
    <n v="10"/>
  </r>
  <r>
    <x v="19"/>
    <x v="18"/>
    <s v="NEW IBERIA"/>
    <n v="14.2"/>
  </r>
  <r>
    <x v="19"/>
    <x v="18"/>
    <s v="NEW ORLEANS"/>
    <n v="218.15"/>
  </r>
  <r>
    <x v="19"/>
    <x v="18"/>
    <s v="NEW ORLEANS"/>
    <n v="11.6"/>
  </r>
  <r>
    <x v="19"/>
    <x v="18"/>
    <s v="SHREVEPORT"/>
    <n v="31"/>
  </r>
  <r>
    <x v="19"/>
    <x v="21"/>
    <s v="BANGOR"/>
    <n v="65.91"/>
  </r>
  <r>
    <x v="19"/>
    <x v="21"/>
    <s v="BIDDEFORD"/>
    <n v="8"/>
  </r>
  <r>
    <x v="19"/>
    <x v="21"/>
    <s v="CALAIS"/>
    <n v="6.52"/>
  </r>
  <r>
    <x v="19"/>
    <x v="21"/>
    <s v="FAIRFIELD"/>
    <n v="4.8"/>
  </r>
  <r>
    <x v="19"/>
    <x v="21"/>
    <s v="FAIRFIELD"/>
    <n v="3.8"/>
  </r>
  <r>
    <x v="19"/>
    <x v="21"/>
    <s v="FRYEBURG"/>
    <n v="8"/>
  </r>
  <r>
    <x v="19"/>
    <x v="21"/>
    <s v="LEWISTON"/>
    <n v="30.76"/>
  </r>
  <r>
    <x v="19"/>
    <x v="21"/>
    <s v="LEWISTON"/>
    <n v="165.65299999999999"/>
  </r>
  <r>
    <x v="19"/>
    <x v="21"/>
    <s v="NORWAY"/>
    <n v="9.18"/>
  </r>
  <r>
    <x v="19"/>
    <x v="21"/>
    <s v="PORTLAND"/>
    <n v="106.608"/>
  </r>
  <r>
    <x v="19"/>
    <x v="21"/>
    <s v="PRESQUE ISLE, 5,179"/>
    <n v="38.14"/>
  </r>
  <r>
    <x v="19"/>
    <x v="21"/>
    <s v="ROCKLAND"/>
    <n v="5.7169999999999996"/>
  </r>
  <r>
    <x v="19"/>
    <x v="21"/>
    <s v="ROCKLAND"/>
    <n v="28.02"/>
  </r>
  <r>
    <x v="19"/>
    <x v="21"/>
    <s v="ROCKLAND"/>
    <n v="50"/>
  </r>
  <r>
    <x v="19"/>
    <x v="21"/>
    <s v="SROWHEGAN, 5,S41"/>
    <n v="12.68"/>
  </r>
  <r>
    <x v="19"/>
    <x v="21"/>
    <s v="WATEBTILLB"/>
    <n v="11"/>
  </r>
  <r>
    <x v="19"/>
    <x v="20"/>
    <s v="ANNAPOLIS"/>
    <n v="37.4"/>
  </r>
  <r>
    <x v="19"/>
    <x v="20"/>
    <s v="BALTIMORE"/>
    <n v="8.4"/>
  </r>
  <r>
    <x v="19"/>
    <x v="20"/>
    <s v="BALTIMORE"/>
    <n v="0.98"/>
  </r>
  <r>
    <x v="19"/>
    <x v="20"/>
    <s v="BALTIMORE"/>
    <n v="1.6"/>
  </r>
  <r>
    <x v="19"/>
    <x v="20"/>
    <s v="BALTIMORE"/>
    <n v="404.548"/>
  </r>
  <r>
    <x v="19"/>
    <x v="20"/>
    <s v="BALTIMORE"/>
    <n v="98.91"/>
  </r>
  <r>
    <x v="19"/>
    <x v="20"/>
    <s v="BEL-AIR"/>
    <n v="3.25"/>
  </r>
  <r>
    <x v="19"/>
    <x v="20"/>
    <s v="CUMBERLAND"/>
    <n v="8.5"/>
  </r>
  <r>
    <x v="19"/>
    <x v="20"/>
    <s v="CUMBERLAND"/>
    <n v="25"/>
  </r>
  <r>
    <x v="19"/>
    <x v="20"/>
    <s v="1 FREDERICK"/>
    <n v="80"/>
  </r>
  <r>
    <x v="19"/>
    <x v="20"/>
    <s v="KENSINGTON"/>
    <n v="3.5"/>
  </r>
  <r>
    <x v="19"/>
    <x v="20"/>
    <s v="TOWSON"/>
    <n v="3.25"/>
  </r>
  <r>
    <x v="19"/>
    <x v="19"/>
    <s v="ATHOL"/>
    <n v="44.9"/>
  </r>
  <r>
    <x v="19"/>
    <x v="19"/>
    <s v="ATTLEBORO"/>
    <n v="5.14"/>
  </r>
  <r>
    <x v="19"/>
    <x v="19"/>
    <s v="ATTLEBORO"/>
    <n v="26.03"/>
  </r>
  <r>
    <x v="19"/>
    <x v="19"/>
    <s v="AYER"/>
    <n v="18"/>
  </r>
  <r>
    <x v="19"/>
    <x v="19"/>
    <s v="BOSTON"/>
    <n v="970.173"/>
  </r>
  <r>
    <x v="19"/>
    <x v="19"/>
    <s v="BOSTON"/>
    <n v="488.017"/>
  </r>
  <r>
    <x v="19"/>
    <x v="19"/>
    <s v="BOSTON"/>
    <n v="83.385999999999996"/>
  </r>
  <r>
    <x v="19"/>
    <x v="19"/>
    <s v="BROOKFIELD"/>
    <n v="20.100000000000001"/>
  </r>
  <r>
    <x v="19"/>
    <x v="19"/>
    <s v="CANTON"/>
    <n v="19.7"/>
  </r>
  <r>
    <x v="19"/>
    <x v="19"/>
    <s v="CONWAY"/>
    <n v="6.6"/>
  </r>
  <r>
    <x v="19"/>
    <x v="19"/>
    <s v="FITCHBURG"/>
    <n v="40.694000000000003"/>
  </r>
  <r>
    <x v="19"/>
    <x v="19"/>
    <s v="FOXBORO"/>
    <n v="21.789000000000001"/>
  </r>
  <r>
    <x v="19"/>
    <x v="19"/>
    <s v="GREENFIELD"/>
    <n v="47"/>
  </r>
  <r>
    <x v="19"/>
    <x v="19"/>
    <s v="HAVERHILL"/>
    <n v="129.44"/>
  </r>
  <r>
    <x v="19"/>
    <x v="19"/>
    <s v="HOLYOiiE"/>
    <n v="71.808999999999997"/>
  </r>
  <r>
    <x v="19"/>
    <x v="19"/>
    <s v="LYNN"/>
    <n v="6.79"/>
  </r>
  <r>
    <x v="19"/>
    <x v="19"/>
    <s v="MAYNARD"/>
    <n v="18.149999999999999"/>
  </r>
  <r>
    <x v="19"/>
    <x v="19"/>
    <s v="MILFORD"/>
    <n v="29.78"/>
  </r>
  <r>
    <x v="19"/>
    <x v="19"/>
    <s v="MILFORD"/>
    <n v="71"/>
  </r>
  <r>
    <x v="19"/>
    <x v="19"/>
    <s v="NEW BEDFORD"/>
    <n v="44"/>
  </r>
  <r>
    <x v="19"/>
    <x v="19"/>
    <s v="NEW BEDFORD"/>
    <n v="63.69"/>
  </r>
  <r>
    <x v="19"/>
    <x v="19"/>
    <s v="NEWTONVIILE"/>
    <n v="139.32300000000001"/>
  </r>
  <r>
    <x v="19"/>
    <x v="19"/>
    <s v="NORTH ADAMS"/>
    <n v="22"/>
  </r>
  <r>
    <x v="19"/>
    <x v="19"/>
    <s v="NORTHAMPTON"/>
    <n v="27.506"/>
  </r>
  <r>
    <x v="19"/>
    <x v="19"/>
    <s v="NORTON"/>
    <n v="21.2"/>
  </r>
  <r>
    <x v="19"/>
    <x v="19"/>
    <s v="OAK BLUFFS"/>
    <n v="6.47"/>
  </r>
  <r>
    <x v="19"/>
    <x v="19"/>
    <s v="PITTSFIELD"/>
    <n v="142"/>
  </r>
  <r>
    <x v="19"/>
    <x v="19"/>
    <s v="PALMER"/>
    <n v="6.4"/>
  </r>
  <r>
    <x v="19"/>
    <x v="19"/>
    <s v="RANDOLPH"/>
    <n v="6.44"/>
  </r>
  <r>
    <x v="19"/>
    <x v="19"/>
    <s v="SHARON"/>
    <n v="6.28"/>
  </r>
  <r>
    <x v="19"/>
    <x v="19"/>
    <s v="SHELBURNE FALLS"/>
    <n v="7.48"/>
  </r>
  <r>
    <x v="19"/>
    <x v="19"/>
    <s v="SPRINGFIELD"/>
    <n v="187.6"/>
  </r>
  <r>
    <x v="19"/>
    <x v="19"/>
    <s v="TAUNTON"/>
    <n v="17.600000000000001"/>
  </r>
  <r>
    <x v="19"/>
    <x v="19"/>
    <s v="TAUNTON"/>
    <n v="10.711"/>
  </r>
  <r>
    <x v="19"/>
    <x v="19"/>
    <s v="WALPOLE"/>
    <n v="15.99"/>
  </r>
  <r>
    <x v="19"/>
    <x v="19"/>
    <s v="WESTWOOD"/>
    <n v="20.3"/>
  </r>
  <r>
    <x v="19"/>
    <x v="19"/>
    <s v="WHITINSVILLE"/>
    <n v="0.79500000000000004"/>
  </r>
  <r>
    <x v="19"/>
    <x v="19"/>
    <s v="WINTHROP"/>
    <n v="1.2"/>
  </r>
  <r>
    <x v="19"/>
    <x v="19"/>
    <s v="WEBSTER"/>
    <n v="5.66"/>
  </r>
  <r>
    <x v="19"/>
    <x v="19"/>
    <s v="WORCESTER"/>
    <n v="299.66000000000003"/>
  </r>
  <r>
    <x v="19"/>
    <x v="22"/>
    <s v="ADRIAN"/>
    <n v="3.82"/>
  </r>
  <r>
    <x v="19"/>
    <x v="22"/>
    <s v="BENTON HARBOR 9,1S6"/>
    <n v="54"/>
  </r>
  <r>
    <x v="19"/>
    <x v="22"/>
    <s v="DETROIT 465,766"/>
    <n v="110.16"/>
  </r>
  <r>
    <x v="19"/>
    <x v="22"/>
    <s v="DETROIT 465,766"/>
    <n v="81.8"/>
  </r>
  <r>
    <x v="19"/>
    <x v="22"/>
    <s v="DETROIT 465,766"/>
    <n v="186.4"/>
  </r>
  <r>
    <x v="19"/>
    <x v="22"/>
    <s v="DETROIT 465,766"/>
    <n v="605"/>
  </r>
  <r>
    <x v="19"/>
    <x v="22"/>
    <s v="DETROIT 465,766"/>
    <n v="26.1"/>
  </r>
  <r>
    <x v="19"/>
    <x v="22"/>
    <s v="RSCANABA"/>
    <n v="18.010000000000002"/>
  </r>
  <r>
    <x v="19"/>
    <x v="22"/>
    <s v="GLADSTONE"/>
    <n v="48"/>
  </r>
  <r>
    <x v="19"/>
    <x v="22"/>
    <s v="GLADSTONE"/>
    <n v="67.75"/>
  </r>
  <r>
    <x v="19"/>
    <x v="22"/>
    <s v="HOLLAND"/>
    <n v="76.48"/>
  </r>
  <r>
    <x v="19"/>
    <x v="22"/>
    <s v="HOUGHTON"/>
    <n v="82.2"/>
  </r>
  <r>
    <x v="19"/>
    <x v="22"/>
    <s v="IRON RIVER"/>
    <n v="6"/>
  </r>
  <r>
    <x v="19"/>
    <x v="22"/>
    <s v="IRONWOOD"/>
    <n v="12.5"/>
  </r>
  <r>
    <x v="19"/>
    <x v="22"/>
    <s v="ISHPEMING"/>
    <n v="5"/>
  </r>
  <r>
    <x v="19"/>
    <x v="22"/>
    <s v="JACKSON"/>
    <n v="258.89999999999998"/>
  </r>
  <r>
    <x v="19"/>
    <x v="22"/>
    <s v="KALAMAZOO"/>
    <n v="151.88999999999999"/>
  </r>
  <r>
    <x v="19"/>
    <x v="22"/>
    <s v="MANISTEE"/>
    <n v="7.64"/>
  </r>
  <r>
    <x v="19"/>
    <x v="22"/>
    <s v="MARQUETTE"/>
    <n v="6"/>
  </r>
  <r>
    <x v="19"/>
    <x v="22"/>
    <s v="MENOMINEE"/>
    <n v="10.4"/>
  </r>
  <r>
    <x v="19"/>
    <x v="22"/>
    <s v="MUSKEGON"/>
    <n v="14.6"/>
  </r>
  <r>
    <x v="19"/>
    <x v="22"/>
    <s v="PORT HURON"/>
    <n v="18"/>
  </r>
  <r>
    <x v="19"/>
    <x v="22"/>
    <s v="SAGINAW"/>
    <n v="68.62"/>
  </r>
  <r>
    <x v="19"/>
    <x v="22"/>
    <s v="SAULT STE"/>
    <n v="7.52"/>
  </r>
  <r>
    <x v="19"/>
    <x v="23"/>
    <s v="BHECKENRIDGE"/>
    <n v="1.1439999999999999"/>
  </r>
  <r>
    <x v="19"/>
    <x v="23"/>
    <s v="DULUTH"/>
    <n v="108.88"/>
  </r>
  <r>
    <x v="19"/>
    <x v="23"/>
    <s v="MANKATO"/>
    <n v="5.3"/>
  </r>
  <r>
    <x v="19"/>
    <x v="23"/>
    <s v="MINNEAPOLIS"/>
    <n v="10.44"/>
  </r>
  <r>
    <x v="19"/>
    <x v="23"/>
    <s v="INTERNATIONAL FALLS"/>
    <n v="6.75"/>
  </r>
  <r>
    <x v="19"/>
    <x v="23"/>
    <s v="INTERNATIONAL FALLS"/>
    <n v="52"/>
  </r>
  <r>
    <x v="19"/>
    <x v="23"/>
    <s v="INTERNATIONAL FALLS"/>
    <n v="451.4"/>
  </r>
  <r>
    <x v="19"/>
    <x v="23"/>
    <s v="INTERNATIONAL FALLS"/>
    <n v="1.583"/>
  </r>
  <r>
    <x v="19"/>
    <x v="23"/>
    <s v="ST CLOUD"/>
    <n v="9.5"/>
  </r>
  <r>
    <x v="19"/>
    <x v="23"/>
    <s v="ST PAUL"/>
    <n v="6.5"/>
  </r>
  <r>
    <x v="19"/>
    <x v="23"/>
    <s v="ST PAUL"/>
    <n v="125"/>
  </r>
  <r>
    <x v="19"/>
    <x v="23"/>
    <s v="THIEF RIYER FALLS"/>
    <n v="19.87"/>
  </r>
  <r>
    <x v="19"/>
    <x v="23"/>
    <s v="VIRGINIA"/>
    <n v="85"/>
  </r>
  <r>
    <x v="19"/>
    <x v="23"/>
    <s v="WINONA"/>
    <n v="7.5"/>
  </r>
  <r>
    <x v="19"/>
    <x v="24"/>
    <s v="COLUMBUS"/>
    <n v="6.8"/>
  </r>
  <r>
    <x v="19"/>
    <x v="24"/>
    <s v="GREENVILLE"/>
    <n v="7.75"/>
  </r>
  <r>
    <x v="19"/>
    <x v="24"/>
    <s v="GULFPORT"/>
    <n v="30"/>
  </r>
  <r>
    <x v="19"/>
    <x v="24"/>
    <s v="HATTIESBURG"/>
    <n v="7.48"/>
  </r>
  <r>
    <x v="19"/>
    <x v="24"/>
    <s v="JACKSON"/>
    <n v="13.5"/>
  </r>
  <r>
    <x v="19"/>
    <x v="24"/>
    <s v="LAUREL"/>
    <n v="14"/>
  </r>
  <r>
    <x v="19"/>
    <x v="24"/>
    <s v="LAUREL"/>
    <n v="8.86"/>
  </r>
  <r>
    <x v="19"/>
    <x v="24"/>
    <s v="MERIDIAN"/>
    <n v="13.12"/>
  </r>
  <r>
    <x v="19"/>
    <x v="24"/>
    <s v="NATCHEZ"/>
    <n v="7"/>
  </r>
  <r>
    <x v="19"/>
    <x v="24"/>
    <s v="PASCAGOULA"/>
    <n v="11"/>
  </r>
  <r>
    <x v="19"/>
    <x v="24"/>
    <s v="YAZOO CITY"/>
    <n v="4"/>
  </r>
  <r>
    <x v="19"/>
    <x v="25"/>
    <s v="CAPE GIRARDEAU"/>
    <n v="6"/>
  </r>
  <r>
    <x v="19"/>
    <x v="25"/>
    <s v="CARROLLTON"/>
    <n v="1.6259999999999999"/>
  </r>
  <r>
    <x v="19"/>
    <x v="25"/>
    <s v="CASSVILLE"/>
    <n v="5"/>
  </r>
  <r>
    <x v="19"/>
    <x v="25"/>
    <s v="FARMINGTON"/>
    <n v="10"/>
  </r>
  <r>
    <x v="19"/>
    <x v="25"/>
    <s v="HANNIBAL"/>
    <n v="6"/>
  </r>
  <r>
    <x v="19"/>
    <x v="25"/>
    <s v="JEFFERSON CITY"/>
    <n v="7"/>
  </r>
  <r>
    <x v="19"/>
    <x v="25"/>
    <s v="KANSAS CITY"/>
    <n v="25"/>
  </r>
  <r>
    <x v="19"/>
    <x v="25"/>
    <s v="KANSAS CITY"/>
    <n v="88.6"/>
  </r>
  <r>
    <x v="19"/>
    <x v="25"/>
    <s v="KANSAS CITY"/>
    <n v="300.93599999999998"/>
  </r>
  <r>
    <x v="19"/>
    <x v="25"/>
    <s v="KANSAS CITY"/>
    <n v="22"/>
  </r>
  <r>
    <x v="19"/>
    <x v="25"/>
    <s v="KANSAS CITY"/>
    <n v="10"/>
  </r>
  <r>
    <x v="19"/>
    <x v="25"/>
    <s v="KIRKWOOD"/>
    <n v="6"/>
  </r>
  <r>
    <x v="19"/>
    <x v="25"/>
    <s v="NEVADA"/>
    <n v="5"/>
  </r>
  <r>
    <x v="19"/>
    <x v="25"/>
    <s v="ST"/>
    <n v="48.71"/>
  </r>
  <r>
    <x v="19"/>
    <x v="25"/>
    <s v="ST LOUIS"/>
    <n v="18.22"/>
  </r>
  <r>
    <x v="19"/>
    <x v="25"/>
    <s v="ST LOUIS"/>
    <n v="14.6"/>
  </r>
  <r>
    <x v="19"/>
    <x v="25"/>
    <s v="ST LOUIS"/>
    <n v="2.5"/>
  </r>
  <r>
    <x v="19"/>
    <x v="25"/>
    <s v="ST LOUIS"/>
    <n v="15"/>
  </r>
  <r>
    <x v="19"/>
    <x v="25"/>
    <s v="ST LOUIS"/>
    <n v="458.22"/>
  </r>
  <r>
    <x v="19"/>
    <x v="25"/>
    <s v="SKDALIA"/>
    <n v="9"/>
  </r>
  <r>
    <x v="19"/>
    <x v="25"/>
    <s v="SPRINGFIELD"/>
    <n v="28.2"/>
  </r>
  <r>
    <x v="19"/>
    <x v="26"/>
    <s v="ANACONDA"/>
    <n v="148.79"/>
  </r>
  <r>
    <x v="19"/>
    <x v="26"/>
    <s v="SPRINGFIELD"/>
    <n v="7.9"/>
  </r>
  <r>
    <x v="19"/>
    <x v="25"/>
    <s v="WEBB CITY"/>
    <n v="85"/>
  </r>
  <r>
    <x v="19"/>
    <x v="26"/>
    <s v="BILLINGS"/>
    <n v="6"/>
  </r>
  <r>
    <x v="19"/>
    <x v="26"/>
    <s v="BOZEMAN"/>
    <n v="20"/>
  </r>
  <r>
    <x v="19"/>
    <x v="26"/>
    <s v="BUTTE"/>
    <n v="38.979999999999997"/>
  </r>
  <r>
    <x v="19"/>
    <x v="26"/>
    <s v="GREAT FALLS"/>
    <n v="12"/>
  </r>
  <r>
    <x v="19"/>
    <x v="26"/>
    <s v="HELENA"/>
    <n v="23.27"/>
  </r>
  <r>
    <x v="19"/>
    <x v="26"/>
    <s v="MISSOULA"/>
    <n v="22.3"/>
  </r>
  <r>
    <x v="19"/>
    <x v="32"/>
    <s v="LINCOLN"/>
    <n v="2"/>
  </r>
  <r>
    <x v="19"/>
    <x v="32"/>
    <s v="LINCOLN"/>
    <n v="60"/>
  </r>
  <r>
    <x v="19"/>
    <x v="32"/>
    <s v="LINCOLN"/>
    <n v="56"/>
  </r>
  <r>
    <x v="19"/>
    <x v="61"/>
    <s v="OMAHA"/>
    <n v="163.34"/>
  </r>
  <r>
    <x v="19"/>
    <x v="61"/>
    <s v="OMAHA"/>
    <n v="7.6"/>
  </r>
  <r>
    <x v="19"/>
    <x v="61"/>
    <s v="RALSTON"/>
    <n v="13.8"/>
  </r>
  <r>
    <x v="19"/>
    <x v="61"/>
    <s v="FALLON"/>
    <n v="38"/>
  </r>
  <r>
    <x v="19"/>
    <x v="61"/>
    <s v="RENO"/>
    <n v="7.5"/>
  </r>
  <r>
    <x v="19"/>
    <x v="61"/>
    <s v="RENO"/>
    <n v="3.8"/>
  </r>
  <r>
    <x v="19"/>
    <x v="28"/>
    <s v="BERLIN"/>
    <n v="7.75"/>
  </r>
  <r>
    <x v="19"/>
    <x v="28"/>
    <s v="CHARLESTOWN"/>
    <n v="9"/>
  </r>
  <r>
    <x v="19"/>
    <x v="28"/>
    <s v="CHESTER"/>
    <n v="8"/>
  </r>
  <r>
    <x v="19"/>
    <x v="28"/>
    <s v="CLAREMONT"/>
    <n v="8.6"/>
  </r>
  <r>
    <x v="19"/>
    <x v="28"/>
    <s v="CLAREMONT"/>
    <n v="21"/>
  </r>
  <r>
    <x v="19"/>
    <x v="28"/>
    <s v="EXETER"/>
    <n v="22"/>
  </r>
  <r>
    <x v="19"/>
    <x v="28"/>
    <s v="CONCORD"/>
    <n v="80.510000000000005"/>
  </r>
  <r>
    <x v="19"/>
    <x v="28"/>
    <s v="KEENE"/>
    <n v="10"/>
  </r>
  <r>
    <x v="19"/>
    <x v="28"/>
    <s v="LACONIA"/>
    <n v="8.8699999999999992"/>
  </r>
  <r>
    <x v="19"/>
    <x v="28"/>
    <s v="MANCHESTER"/>
    <n v="8.4179999999999993"/>
  </r>
  <r>
    <x v="19"/>
    <x v="28"/>
    <s v="MANCHESTER"/>
    <n v="14.836"/>
  </r>
  <r>
    <x v="19"/>
    <x v="28"/>
    <s v="MANCHESTER"/>
    <n v="42.725999999999999"/>
  </r>
  <r>
    <x v="19"/>
    <x v="28"/>
    <s v="MANCHESTER"/>
    <n v="2.75"/>
  </r>
  <r>
    <x v="19"/>
    <x v="28"/>
    <s v="PORTSMOUTH"/>
    <n v="19.03"/>
  </r>
  <r>
    <x v="19"/>
    <x v="28"/>
    <s v="PORTSMOUTH"/>
    <n v="65.400000000000006"/>
  </r>
  <r>
    <x v="19"/>
    <x v="28"/>
    <s v="PORTSMOUTH"/>
    <n v="42"/>
  </r>
  <r>
    <x v="19"/>
    <x v="29"/>
    <s v="ASBURY PARK"/>
    <n v="86.06"/>
  </r>
  <r>
    <x v="19"/>
    <x v="29"/>
    <s v="ASBURY PARK"/>
    <n v="3.01"/>
  </r>
  <r>
    <x v="19"/>
    <x v="29"/>
    <s v="BRIDGETON"/>
    <n v="87.87"/>
  </r>
  <r>
    <x v="19"/>
    <x v="29"/>
    <s v="ATLANTIC CITj"/>
    <n v="80.06"/>
  </r>
  <r>
    <x v="19"/>
    <x v="29"/>
    <s v="ATLANTIC CITj"/>
    <n v="155.03"/>
  </r>
  <r>
    <x v="19"/>
    <x v="29"/>
    <s v="CAPE MAY"/>
    <n v="20"/>
  </r>
  <r>
    <x v="19"/>
    <x v="29"/>
    <s v="CAPE MAY"/>
    <n v="1.4"/>
  </r>
  <r>
    <x v="19"/>
    <x v="29"/>
    <s v="HAINE SPORT"/>
    <n v="15.08"/>
  </r>
  <r>
    <x v="19"/>
    <x v="29"/>
    <s v="HOBOKEN"/>
    <n v="2"/>
  </r>
  <r>
    <x v="19"/>
    <x v="29"/>
    <s v="HOHOHUS"/>
    <n v="15.2"/>
  </r>
  <r>
    <x v="19"/>
    <x v="29"/>
    <s v="KEYPORT"/>
    <n v="44"/>
  </r>
  <r>
    <x v="19"/>
    <x v="29"/>
    <s v="LAKEWOOD"/>
    <n v="10"/>
  </r>
  <r>
    <x v="19"/>
    <x v="29"/>
    <s v="MILLVILLE"/>
    <n v="12.54"/>
  </r>
  <r>
    <x v="19"/>
    <x v="29"/>
    <s v="MORRISTOWN"/>
    <n v="47.49"/>
  </r>
  <r>
    <x v="19"/>
    <x v="29"/>
    <s v="MORRISTOWN"/>
    <n v="2.5"/>
  </r>
  <r>
    <x v="19"/>
    <x v="29"/>
    <s v="NEWARK"/>
    <n v="841.09"/>
  </r>
  <r>
    <x v="19"/>
    <x v="29"/>
    <s v="OCEAN CITY"/>
    <n v="10"/>
  </r>
  <r>
    <x v="19"/>
    <x v="29"/>
    <s v="PENNS GROVE"/>
    <n v="14"/>
  </r>
  <r>
    <x v="19"/>
    <x v="29"/>
    <s v="PH1LLIPSBURG"/>
    <n v="7"/>
  </r>
  <r>
    <x v="19"/>
    <x v="29"/>
    <s v="PLEASANTVILLE"/>
    <n v="18"/>
  </r>
  <r>
    <x v="19"/>
    <x v="29"/>
    <s v="POINT PLEASANT"/>
    <n v="3.22"/>
  </r>
  <r>
    <x v="19"/>
    <x v="29"/>
    <s v="RED BANK"/>
    <n v="17.7"/>
  </r>
  <r>
    <x v="19"/>
    <x v="29"/>
    <s v="SEA ISLE CITY"/>
    <n v="8"/>
  </r>
  <r>
    <x v="19"/>
    <x v="29"/>
    <s v="STONE HARBOR"/>
    <n v="4.5"/>
  </r>
  <r>
    <x v="19"/>
    <x v="29"/>
    <s v="HUL MEVILLE SUB-S TA "/>
    <n v="48.09"/>
  </r>
  <r>
    <x v="19"/>
    <x v="29"/>
    <s v="HUL MEVILLE SUB-S TA "/>
    <n v="18.260000000000002"/>
  </r>
  <r>
    <x v="19"/>
    <x v="29"/>
    <s v="HUL MEVILLE SUB-S TA "/>
    <n v="49.665999999999997"/>
  </r>
  <r>
    <x v="19"/>
    <x v="29"/>
    <s v="HUL MEVILLE SUB-S TA "/>
    <n v="11"/>
  </r>
  <r>
    <x v="19"/>
    <x v="29"/>
    <s v="HUL MEVILLE SUB-S TA "/>
    <n v="70.760000000000005"/>
  </r>
  <r>
    <x v="19"/>
    <x v="29"/>
    <s v="WILDWOOD"/>
    <n v="5.7"/>
  </r>
  <r>
    <x v="19"/>
    <x v="55"/>
    <s v="ALBUQUERQUE"/>
    <n v="5.5"/>
  </r>
  <r>
    <x v="19"/>
    <x v="55"/>
    <s v="LAS VEGAS"/>
    <n v="3.7"/>
  </r>
  <r>
    <x v="19"/>
    <x v="31"/>
    <s v="ALBANY"/>
    <n v="60.9"/>
  </r>
  <r>
    <x v="19"/>
    <x v="31"/>
    <s v="ALBANY"/>
    <n v="111.88800000000001"/>
  </r>
  <r>
    <x v="19"/>
    <x v="31"/>
    <s v="AUBURN"/>
    <n v="64.760000000000005"/>
  </r>
  <r>
    <x v="19"/>
    <x v="31"/>
    <s v="BABYLON"/>
    <n v="8"/>
  </r>
  <r>
    <x v="19"/>
    <x v="31"/>
    <s v="BALLSTON SPA"/>
    <n v="15"/>
  </r>
  <r>
    <x v="19"/>
    <x v="31"/>
    <s v="BATAVIA"/>
    <n v="2.6"/>
  </r>
  <r>
    <x v="19"/>
    <x v="31"/>
    <s v="BEACON"/>
    <n v="7.5"/>
  </r>
  <r>
    <x v="19"/>
    <x v="31"/>
    <s v="BINGHAMTON"/>
    <n v="49.74"/>
  </r>
  <r>
    <x v="19"/>
    <x v="31"/>
    <s v="BUFFALO"/>
    <n v="14"/>
  </r>
  <r>
    <x v="19"/>
    <x v="31"/>
    <s v="BUFFALO"/>
    <n v="8.8000000000000007"/>
  </r>
  <r>
    <x v="19"/>
    <x v="31"/>
    <s v="BUFFALO"/>
    <n v="168"/>
  </r>
  <r>
    <x v="19"/>
    <x v="31"/>
    <s v="BUFFALO"/>
    <n v="26.36"/>
  </r>
  <r>
    <x v="19"/>
    <x v="31"/>
    <s v="BUFFALO"/>
    <n v="400.8"/>
  </r>
  <r>
    <x v="19"/>
    <x v="31"/>
    <s v="COHOBS"/>
    <n v="6.6820000000000004"/>
  </r>
  <r>
    <x v="19"/>
    <x v="31"/>
    <s v="COOPERSTOTVN"/>
    <n v="65.66"/>
  </r>
  <r>
    <x v="19"/>
    <x v="31"/>
    <s v="CORNING"/>
    <n v="5.9"/>
  </r>
  <r>
    <x v="19"/>
    <x v="31"/>
    <s v="CORTLAND"/>
    <n v="17.399999999999999"/>
  </r>
  <r>
    <x v="19"/>
    <x v="31"/>
    <s v="ELMIRA"/>
    <n v="36"/>
  </r>
  <r>
    <x v="19"/>
    <x v="31"/>
    <s v="ELMIRA"/>
    <n v="42.884"/>
  </r>
  <r>
    <x v="19"/>
    <x v="31"/>
    <s v="GEKBTA"/>
    <n v="8.4499999999999993"/>
  </r>
  <r>
    <x v="19"/>
    <x v="31"/>
    <s v="GLENS FALLS"/>
    <n v="140.06"/>
  </r>
  <r>
    <x v="19"/>
    <x v="31"/>
    <s v="GLOVERSVILLE"/>
    <n v="5"/>
  </r>
  <r>
    <x v="19"/>
    <x v="31"/>
    <s v="GLOVERSVILLE"/>
    <n v="82"/>
  </r>
  <r>
    <x v="19"/>
    <x v="31"/>
    <s v="HOOSICK FALLS"/>
    <n v="7.5"/>
  </r>
  <r>
    <x v="19"/>
    <x v="31"/>
    <s v="HORNE LL"/>
    <n v="10.199999999999999"/>
  </r>
  <r>
    <x v="19"/>
    <x v="31"/>
    <s v="HEMPSTEAD"/>
    <n v="41.99"/>
  </r>
  <r>
    <x v="19"/>
    <x v="31"/>
    <s v="HUNTINGTON"/>
    <n v="19.97"/>
  </r>
  <r>
    <x v="19"/>
    <x v="31"/>
    <s v="ITHACA"/>
    <n v="43.28"/>
  </r>
  <r>
    <x v="19"/>
    <x v="31"/>
    <s v="ITHACA"/>
    <n v="11.47"/>
  </r>
  <r>
    <x v="19"/>
    <x v="31"/>
    <s v="JAMESTOWN"/>
    <n v="28.73"/>
  </r>
  <r>
    <x v="19"/>
    <x v="31"/>
    <s v="JAMESTOWN"/>
    <n v="28"/>
  </r>
  <r>
    <x v="19"/>
    <x v="31"/>
    <s v="JAMESTOWN"/>
    <n v="40"/>
  </r>
  <r>
    <x v="19"/>
    <x v="31"/>
    <s v="JAMESTOWN"/>
    <n v="11"/>
  </r>
  <r>
    <x v="19"/>
    <x v="31"/>
    <s v="KINGSTON"/>
    <n v="8.8810000000000002"/>
  </r>
  <r>
    <x v="19"/>
    <x v="31"/>
    <s v="MIDDLETOWN"/>
    <n v="12.84"/>
  </r>
  <r>
    <x v="19"/>
    <x v="31"/>
    <s v="MT"/>
    <n v="87.284999999999997"/>
  </r>
  <r>
    <x v="19"/>
    <x v="31"/>
    <s v="NEWBURGH"/>
    <n v="23"/>
  </r>
  <r>
    <x v="19"/>
    <x v="31"/>
    <s v="NEW PALTZ"/>
    <n v="9.27"/>
  </r>
  <r>
    <x v="19"/>
    <x v="31"/>
    <s v="NEW YORK"/>
    <n v="1.6"/>
  </r>
  <r>
    <x v="19"/>
    <x v="31"/>
    <s v="NEW YORK"/>
    <n v="690.89800000000002"/>
  </r>
  <r>
    <x v="19"/>
    <x v="31"/>
    <s v="NEW YORK"/>
    <n v="6"/>
  </r>
  <r>
    <x v="19"/>
    <x v="31"/>
    <s v="NEW YORK"/>
    <n v="52.124000000000002"/>
  </r>
  <r>
    <x v="19"/>
    <x v="31"/>
    <s v="NEW YORK"/>
    <n v="4"/>
  </r>
  <r>
    <x v="19"/>
    <x v="31"/>
    <s v="NEW YORK"/>
    <n v="1.3"/>
  </r>
  <r>
    <x v="19"/>
    <x v="31"/>
    <s v="NEW YORK"/>
    <n v="298.56"/>
  </r>
  <r>
    <x v="19"/>
    <x v="31"/>
    <s v="NEW YORK"/>
    <n v="8"/>
  </r>
  <r>
    <x v="19"/>
    <x v="31"/>
    <s v="NEW YORK"/>
    <n v="2.8"/>
  </r>
  <r>
    <x v="19"/>
    <x v="31"/>
    <s v="NEW YORK"/>
    <n v="125.608"/>
  </r>
  <r>
    <x v="19"/>
    <x v="31"/>
    <s v="NEW YORK"/>
    <n v="81.88"/>
  </r>
  <r>
    <x v="19"/>
    <x v="31"/>
    <s v="NEW YORK"/>
    <n v="8.8800000000000008"/>
  </r>
  <r>
    <x v="19"/>
    <x v="31"/>
    <s v="NEW YORK"/>
    <n v="19.495999999999999"/>
  </r>
  <r>
    <x v="19"/>
    <x v="31"/>
    <s v="NEW YORK"/>
    <n v="27.617999999999999"/>
  </r>
  <r>
    <x v="19"/>
    <x v="31"/>
    <s v="NEW YORK"/>
    <n v="18.757000000000001"/>
  </r>
  <r>
    <x v="19"/>
    <x v="31"/>
    <s v="NEW YORK"/>
    <n v="6.7"/>
  </r>
  <r>
    <x v="19"/>
    <x v="31"/>
    <s v="NEW YORK"/>
    <n v="22"/>
  </r>
  <r>
    <x v="19"/>
    <x v="31"/>
    <s v="NEW YORK"/>
    <n v="4.1900000000000004"/>
  </r>
  <r>
    <x v="19"/>
    <x v="31"/>
    <s v="NEW YORK"/>
    <n v="258.58"/>
  </r>
  <r>
    <x v="19"/>
    <x v="31"/>
    <s v="NEW YORK"/>
    <n v="84.596000000000004"/>
  </r>
  <r>
    <x v="19"/>
    <x v="31"/>
    <s v="NEW YORK"/>
    <n v="153.595"/>
  </r>
  <r>
    <x v="19"/>
    <x v="31"/>
    <s v="NEW YORK"/>
    <n v="54.41"/>
  </r>
  <r>
    <x v="19"/>
    <x v="31"/>
    <s v="NEW YORK"/>
    <n v="96.55"/>
  </r>
  <r>
    <x v="19"/>
    <x v="31"/>
    <s v="NEW YORK"/>
    <n v="94.322000000000003"/>
  </r>
  <r>
    <x v="19"/>
    <x v="31"/>
    <s v="NEW YORK"/>
    <n v="35.656999999999996"/>
  </r>
  <r>
    <x v="19"/>
    <x v="31"/>
    <s v="NEW YORK"/>
    <n v="25.84"/>
  </r>
  <r>
    <x v="19"/>
    <x v="31"/>
    <s v="NEW YORK"/>
    <n v="880.17"/>
  </r>
  <r>
    <x v="19"/>
    <x v="31"/>
    <s v="NEW YORK"/>
    <n v="77.150000000000006"/>
  </r>
  <r>
    <x v="19"/>
    <x v="31"/>
    <s v="NEW YORK"/>
    <n v="8.59"/>
  </r>
  <r>
    <x v="19"/>
    <x v="31"/>
    <s v="NEW YORK"/>
    <n v="32"/>
  </r>
  <r>
    <x v="19"/>
    <x v="31"/>
    <s v="NEW YORK"/>
    <n v="4"/>
  </r>
  <r>
    <x v="19"/>
    <x v="31"/>
    <s v="NEW YORK"/>
    <n v="28"/>
  </r>
  <r>
    <x v="19"/>
    <x v="31"/>
    <s v="NIAGARA FALLS"/>
    <n v="22.12"/>
  </r>
  <r>
    <x v="19"/>
    <x v="31"/>
    <s v="NIAGARA FALLS"/>
    <n v="16.16"/>
  </r>
  <r>
    <x v="19"/>
    <x v="31"/>
    <s v="NORTHPOBT"/>
    <n v="2.74"/>
  </r>
  <r>
    <x v="19"/>
    <x v="31"/>
    <s v="OGDENSBURG"/>
    <n v="10"/>
  </r>
  <r>
    <x v="19"/>
    <x v="31"/>
    <s v="OLE AN"/>
    <n v="99.3"/>
  </r>
  <r>
    <x v="19"/>
    <x v="31"/>
    <s v="ONEIDA"/>
    <n v="117.98099999999999"/>
  </r>
  <r>
    <x v="19"/>
    <x v="31"/>
    <s v="OSSINING"/>
    <n v="9.81"/>
  </r>
  <r>
    <x v="19"/>
    <x v="31"/>
    <s v="PATCHOGUE"/>
    <n v="28.07"/>
  </r>
  <r>
    <x v="19"/>
    <x v="31"/>
    <s v="PEEKSKILL"/>
    <n v="10.64"/>
  </r>
  <r>
    <x v="19"/>
    <x v="31"/>
    <s v="PEEKSKILL"/>
    <n v="4.8540000000000001"/>
  </r>
  <r>
    <x v="19"/>
    <x v="31"/>
    <s v="PENN TAN"/>
    <n v="10"/>
  </r>
  <r>
    <x v="19"/>
    <x v="31"/>
    <s v="PLATTSBURGH"/>
    <n v="7.58"/>
  </r>
  <r>
    <x v="19"/>
    <x v="31"/>
    <s v="PORT CHESTER"/>
    <n v="87.417000000000002"/>
  </r>
  <r>
    <x v="19"/>
    <x v="31"/>
    <s v="PORT JERVIS"/>
    <n v="4"/>
  </r>
  <r>
    <x v="19"/>
    <x v="31"/>
    <s v="POUGHKEEPSIE"/>
    <n v="18"/>
  </r>
  <r>
    <x v="19"/>
    <x v="31"/>
    <s v="ROCHESTER"/>
    <n v="58.2"/>
  </r>
  <r>
    <x v="19"/>
    <x v="31"/>
    <s v="ROCHESTER"/>
    <n v="40"/>
  </r>
  <r>
    <x v="19"/>
    <x v="31"/>
    <s v="ROCHESTER"/>
    <n v="251.48"/>
  </r>
  <r>
    <x v="19"/>
    <x v="31"/>
    <s v="ROCHESTER"/>
    <n v="7.25"/>
  </r>
  <r>
    <x v="19"/>
    <x v="31"/>
    <s v="ROSLYN"/>
    <n v="88.12"/>
  </r>
  <r>
    <x v="19"/>
    <x v="31"/>
    <s v="SARANAC LAKE"/>
    <n v="7.66"/>
  </r>
  <r>
    <x v="19"/>
    <x v="31"/>
    <s v="SCHENECTADY"/>
    <n v="139.66999999999999"/>
  </r>
  <r>
    <x v="19"/>
    <x v="31"/>
    <s v="SEA CLIFF, L"/>
    <n v="60"/>
  </r>
  <r>
    <x v="19"/>
    <x v="31"/>
    <s v="SENECA FALLS"/>
    <n v="17.489000000000001"/>
  </r>
  <r>
    <x v="19"/>
    <x v="31"/>
    <s v="SYRACUSE"/>
    <n v="83.92"/>
  </r>
  <r>
    <x v="19"/>
    <x v="31"/>
    <s v="SYRACUSE"/>
    <n v="96.63"/>
  </r>
  <r>
    <x v="19"/>
    <x v="31"/>
    <s v="SYRACUSE"/>
    <n v="158.52000000000001"/>
  </r>
  <r>
    <x v="19"/>
    <x v="31"/>
    <s v="SYRACUSE"/>
    <n v="82.91"/>
  </r>
  <r>
    <x v="19"/>
    <x v="31"/>
    <s v="SYRACUSE"/>
    <n v="18.52"/>
  </r>
  <r>
    <x v="19"/>
    <x v="31"/>
    <s v="TROY"/>
    <n v="9.1460000000000008"/>
  </r>
  <r>
    <x v="19"/>
    <x v="31"/>
    <s v="UTICA"/>
    <n v="180.16"/>
  </r>
  <r>
    <x v="19"/>
    <x v="31"/>
    <s v="WATERTOWN"/>
    <n v="12.6"/>
  </r>
  <r>
    <x v="19"/>
    <x v="31"/>
    <s v="WAVERLY"/>
    <n v="11.92"/>
  </r>
  <r>
    <x v="19"/>
    <x v="31"/>
    <s v="WHITE PLAINS"/>
    <n v="466"/>
  </r>
  <r>
    <x v="19"/>
    <x v="31"/>
    <s v="WHITE PLAINS"/>
    <n v="29.556999999999999"/>
  </r>
  <r>
    <x v="19"/>
    <x v="31"/>
    <s v="WHITE PLAINS"/>
    <n v="6.66"/>
  </r>
  <r>
    <x v="19"/>
    <x v="31"/>
    <s v="YONKERS"/>
    <n v="42.26"/>
  </r>
  <r>
    <x v="19"/>
    <x v="27"/>
    <s v="ASHEVILLE"/>
    <n v="8.6999999999999993"/>
  </r>
  <r>
    <x v="19"/>
    <x v="27"/>
    <s v="ASHEVILLE"/>
    <n v="19.2"/>
  </r>
  <r>
    <x v="19"/>
    <x v="27"/>
    <s v="BURLINGTON"/>
    <n v="8.8000000000000007"/>
  </r>
  <r>
    <x v="19"/>
    <x v="27"/>
    <s v="CHARLOTTE"/>
    <n v="124"/>
  </r>
  <r>
    <x v="19"/>
    <x v="27"/>
    <s v="CHARLOTTE"/>
    <n v="31.65"/>
  </r>
  <r>
    <x v="19"/>
    <x v="27"/>
    <s v="DURHAM"/>
    <n v="11.24"/>
  </r>
  <r>
    <x v="19"/>
    <x v="27"/>
    <s v="GOLDSBORO"/>
    <n v="5"/>
  </r>
  <r>
    <x v="19"/>
    <x v="27"/>
    <s v="GREENSBORO"/>
    <n v="25.5"/>
  </r>
  <r>
    <x v="19"/>
    <x v="27"/>
    <s v="NEW BERN"/>
    <n v="4.5"/>
  </r>
  <r>
    <x v="19"/>
    <x v="27"/>
    <s v="RALEIGH"/>
    <n v="18.649999999999999"/>
  </r>
  <r>
    <x v="19"/>
    <x v="27"/>
    <s v="WILMINGTON"/>
    <n v="82"/>
  </r>
  <r>
    <x v="19"/>
    <x v="27"/>
    <s v="WINSTON-SALEM"/>
    <n v="18.75"/>
  </r>
  <r>
    <x v="19"/>
    <x v="56"/>
    <s v="BISMARCK"/>
    <n v="1.5"/>
  </r>
  <r>
    <x v="19"/>
    <x v="56"/>
    <s v="BRAZIL"/>
    <n v="5"/>
  </r>
  <r>
    <x v="19"/>
    <x v="56"/>
    <s v="FARGO"/>
    <n v="15.584"/>
  </r>
  <r>
    <x v="19"/>
    <x v="33"/>
    <s v="AKRON"/>
    <n v="244"/>
  </r>
  <r>
    <x v="19"/>
    <x v="56"/>
    <s v="GRAND FORKS"/>
    <n v="8.5"/>
  </r>
  <r>
    <x v="19"/>
    <x v="56"/>
    <s v="VALLEY CITY"/>
    <n v="1"/>
  </r>
  <r>
    <x v="19"/>
    <x v="33"/>
    <s v="ALLIANCE"/>
    <n v="86.4"/>
  </r>
  <r>
    <x v="19"/>
    <x v="33"/>
    <s v="ASHTABULA"/>
    <n v="6"/>
  </r>
  <r>
    <x v="19"/>
    <x v="33"/>
    <s v="ASHTABULA"/>
    <n v="4.5"/>
  </r>
  <r>
    <x v="19"/>
    <x v="33"/>
    <s v="ASHTABULA"/>
    <n v="26"/>
  </r>
  <r>
    <x v="19"/>
    <x v="33"/>
    <s v="CAMBRIDGE"/>
    <n v="13.38"/>
  </r>
  <r>
    <x v="19"/>
    <x v="33"/>
    <s v="CINCINNATI"/>
    <n v="58"/>
  </r>
  <r>
    <x v="19"/>
    <x v="33"/>
    <s v="CINCINNATI"/>
    <n v="57"/>
  </r>
  <r>
    <x v="19"/>
    <x v="33"/>
    <s v="CINCINNATI"/>
    <n v="82.2"/>
  </r>
  <r>
    <x v="19"/>
    <x v="33"/>
    <s v="CINCINNATI"/>
    <n v="37"/>
  </r>
  <r>
    <x v="19"/>
    <x v="33"/>
    <s v="CINCINNATI"/>
    <n v="27.96"/>
  </r>
  <r>
    <x v="19"/>
    <x v="33"/>
    <s v="CINCINNATI"/>
    <n v="898.2"/>
  </r>
  <r>
    <x v="19"/>
    <x v="33"/>
    <s v="CINCINNATI"/>
    <n v="101.24"/>
  </r>
  <r>
    <x v="19"/>
    <x v="33"/>
    <s v="CINCINNATI"/>
    <n v="86.09"/>
  </r>
  <r>
    <x v="19"/>
    <x v="33"/>
    <s v="CLEVELAND"/>
    <n v="12"/>
  </r>
  <r>
    <x v="19"/>
    <x v="33"/>
    <s v="CLEVELAND"/>
    <n v="40"/>
  </r>
  <r>
    <x v="19"/>
    <x v="33"/>
    <s v="CLEVELAND"/>
    <n v="866"/>
  </r>
  <r>
    <x v="19"/>
    <x v="33"/>
    <s v="CLEVELAND"/>
    <n v="226"/>
  </r>
  <r>
    <x v="19"/>
    <x v="33"/>
    <s v="CLEVELAND"/>
    <n v="178"/>
  </r>
  <r>
    <x v="19"/>
    <x v="33"/>
    <s v="COLUMBUS"/>
    <n v="60"/>
  </r>
  <r>
    <x v="19"/>
    <x v="33"/>
    <s v="COLUMBUS"/>
    <n v="8.8000000000000007"/>
  </r>
  <r>
    <x v="19"/>
    <x v="33"/>
    <s v="COLUMBUS"/>
    <n v="182.066"/>
  </r>
  <r>
    <x v="19"/>
    <x v="33"/>
    <s v="COLUMBUS"/>
    <n v="10"/>
  </r>
  <r>
    <x v="19"/>
    <x v="33"/>
    <s v="COLUMBUS"/>
    <n v="7"/>
  </r>
  <r>
    <x v="19"/>
    <x v="33"/>
    <s v="COLUMBUS"/>
    <n v="78"/>
  </r>
  <r>
    <x v="19"/>
    <x v="33"/>
    <s v="DAYTON"/>
    <n v="86.85"/>
  </r>
  <r>
    <x v="19"/>
    <x v="33"/>
    <s v="DAYTON"/>
    <n v="27.97"/>
  </r>
  <r>
    <x v="19"/>
    <x v="33"/>
    <s v="DAYTON"/>
    <n v="14"/>
  </r>
  <r>
    <x v="19"/>
    <x v="33"/>
    <s v="DAYTON"/>
    <n v="49"/>
  </r>
  <r>
    <x v="19"/>
    <x v="33"/>
    <s v="DAYTON"/>
    <n v="10.8"/>
  </r>
  <r>
    <x v="19"/>
    <x v="33"/>
    <s v="DAYTON"/>
    <n v="2"/>
  </r>
  <r>
    <x v="19"/>
    <x v="33"/>
    <s v="DAYTON"/>
    <n v="10"/>
  </r>
  <r>
    <x v="19"/>
    <x v="33"/>
    <s v="DAYTON"/>
    <n v="81.89"/>
  </r>
  <r>
    <x v="19"/>
    <x v="33"/>
    <s v="DENNISON"/>
    <n v="2"/>
  </r>
  <r>
    <x v="19"/>
    <x v="33"/>
    <s v="EAST LIVERPOOL"/>
    <n v="101"/>
  </r>
  <r>
    <x v="19"/>
    <x v="33"/>
    <s v="FINDLAY"/>
    <n v="50"/>
  </r>
  <r>
    <x v="19"/>
    <x v="33"/>
    <s v="FORT LORAMIK"/>
    <n v="8.3000000000000007"/>
  </r>
  <r>
    <x v="19"/>
    <x v="33"/>
    <s v="FOSTORIA"/>
    <n v="21.5"/>
  </r>
  <r>
    <x v="19"/>
    <x v="33"/>
    <s v="FOSTORIA"/>
    <n v="5"/>
  </r>
  <r>
    <x v="19"/>
    <x v="33"/>
    <s v="HAMILTON"/>
    <n v="88.9"/>
  </r>
  <r>
    <x v="19"/>
    <x v="33"/>
    <s v="HEBRON"/>
    <n v="62"/>
  </r>
  <r>
    <x v="19"/>
    <x v="33"/>
    <s v="LANCASTER"/>
    <n v="12"/>
  </r>
  <r>
    <x v="19"/>
    <x v="33"/>
    <s v="LEETONIA"/>
    <n v="38"/>
  </r>
  <r>
    <x v="19"/>
    <x v="33"/>
    <s v="LIMA"/>
    <n v="147"/>
  </r>
  <r>
    <x v="19"/>
    <x v="33"/>
    <s v="LIMA"/>
    <n v="112"/>
  </r>
  <r>
    <x v="19"/>
    <x v="33"/>
    <s v="LORAIN"/>
    <n v="24.5"/>
  </r>
  <r>
    <x v="19"/>
    <x v="33"/>
    <s v="LOWELLVILLE"/>
    <n v="21.06"/>
  </r>
  <r>
    <x v="19"/>
    <x v="33"/>
    <s v="MARION"/>
    <n v="18"/>
  </r>
  <r>
    <x v="19"/>
    <x v="33"/>
    <s v="NELSON VILLE"/>
    <n v="15"/>
  </r>
  <r>
    <x v="19"/>
    <x v="33"/>
    <s v="NORWALK"/>
    <n v="6.97"/>
  </r>
  <r>
    <x v="19"/>
    <x v="33"/>
    <s v="NORWALK"/>
    <n v="29.5"/>
  </r>
  <r>
    <x v="19"/>
    <x v="33"/>
    <s v="POMEROY"/>
    <n v="12.7"/>
  </r>
  <r>
    <x v="19"/>
    <x v="33"/>
    <s v="PORTSMOUTH"/>
    <n v="82.5"/>
  </r>
  <r>
    <x v="19"/>
    <x v="33"/>
    <s v="4 RAVENNA"/>
    <n v="46.6"/>
  </r>
  <r>
    <x v="19"/>
    <x v="33"/>
    <s v="RICH WOOD"/>
    <n v="18.5"/>
  </r>
  <r>
    <x v="19"/>
    <x v="33"/>
    <s v="SANDUSKY"/>
    <n v="22"/>
  </r>
  <r>
    <x v="19"/>
    <x v="33"/>
    <s v="SOUTH CHARLESTON"/>
    <n v="15"/>
  </r>
  <r>
    <x v="19"/>
    <x v="33"/>
    <s v="SPRINGFIELD"/>
    <n v="617.4"/>
  </r>
  <r>
    <x v="19"/>
    <x v="33"/>
    <s v="SPRINGFIELD"/>
    <n v="30"/>
  </r>
  <r>
    <x v="19"/>
    <x v="33"/>
    <s v="SPRINGFIELD"/>
    <n v="80.41"/>
  </r>
  <r>
    <x v="19"/>
    <x v="33"/>
    <s v="SPRINGFIELD"/>
    <n v="20"/>
  </r>
  <r>
    <x v="19"/>
    <x v="33"/>
    <s v="TIFFIN"/>
    <n v="81"/>
  </r>
  <r>
    <x v="19"/>
    <x v="33"/>
    <s v="TOLEDO"/>
    <n v="88.88"/>
  </r>
  <r>
    <x v="19"/>
    <x v="33"/>
    <s v="TOLEDO"/>
    <n v="57"/>
  </r>
  <r>
    <x v="19"/>
    <x v="33"/>
    <s v="TOLEDO"/>
    <n v="26.59"/>
  </r>
  <r>
    <x v="19"/>
    <x v="33"/>
    <s v="TOLEDO"/>
    <n v="111.8"/>
  </r>
  <r>
    <x v="19"/>
    <x v="33"/>
    <s v="TOLEDO"/>
    <n v="86.98"/>
  </r>
  <r>
    <x v="19"/>
    <x v="33"/>
    <s v="WEST MILTON"/>
    <n v="84.5"/>
  </r>
  <r>
    <x v="19"/>
    <x v="33"/>
    <s v="YOUNGSTOWN"/>
    <n v="145"/>
  </r>
  <r>
    <x v="19"/>
    <x v="33"/>
    <s v="YOUNGSTOWN"/>
    <n v="38.18"/>
  </r>
  <r>
    <x v="19"/>
    <x v="33"/>
    <s v="ZANESVILLE"/>
    <n v="16"/>
  </r>
  <r>
    <x v="19"/>
    <x v="54"/>
    <s v="ARDMORE"/>
    <n v="5"/>
  </r>
  <r>
    <x v="19"/>
    <x v="54"/>
    <s v="BARTLESVILLE"/>
    <n v="10.1"/>
  </r>
  <r>
    <x v="19"/>
    <x v="54"/>
    <s v="CHICKASHA"/>
    <n v="6.6"/>
  </r>
  <r>
    <x v="19"/>
    <x v="54"/>
    <s v="ENID"/>
    <n v="6.92"/>
  </r>
  <r>
    <x v="19"/>
    <x v="54"/>
    <s v="GUTHRIE"/>
    <n v="6.6"/>
  </r>
  <r>
    <x v="19"/>
    <x v="54"/>
    <s v="LAWTON"/>
    <n v="8"/>
  </r>
  <r>
    <x v="19"/>
    <x v="54"/>
    <s v="McALKSTKR"/>
    <n v="24.43"/>
  </r>
  <r>
    <x v="19"/>
    <x v="54"/>
    <s v="McALKSTKR"/>
    <n v="4"/>
  </r>
  <r>
    <x v="19"/>
    <x v="54"/>
    <s v="McALKSTKR"/>
    <n v="141.64400000000001"/>
  </r>
  <r>
    <x v="19"/>
    <x v="54"/>
    <s v="OKMULGEE"/>
    <n v="31"/>
  </r>
  <r>
    <x v="19"/>
    <x v="54"/>
    <s v="OKLAHOMA CITY"/>
    <n v="8"/>
  </r>
  <r>
    <x v="19"/>
    <x v="54"/>
    <s v="SHAWNEE"/>
    <n v="12"/>
  </r>
  <r>
    <x v="19"/>
    <x v="54"/>
    <s v="TULSA"/>
    <n v="15"/>
  </r>
  <r>
    <x v="19"/>
    <x v="54"/>
    <s v="TULSA"/>
    <n v="22"/>
  </r>
  <r>
    <x v="19"/>
    <x v="54"/>
    <s v="TULSA"/>
    <n v="13"/>
  </r>
  <r>
    <x v="19"/>
    <x v="54"/>
    <s v="TULSA"/>
    <n v="2"/>
  </r>
  <r>
    <x v="19"/>
    <x v="35"/>
    <s v="ASTORIA"/>
    <n v="5.0999999999999996"/>
  </r>
  <r>
    <x v="19"/>
    <x v="35"/>
    <s v="MEDFORD"/>
    <n v="8.19"/>
  </r>
  <r>
    <x v="19"/>
    <x v="35"/>
    <s v="OREGON CITY"/>
    <n v="81.900000000000006"/>
  </r>
  <r>
    <x v="19"/>
    <x v="35"/>
    <s v="PORTLAND"/>
    <n v="154"/>
  </r>
  <r>
    <x v="19"/>
    <x v="35"/>
    <s v="PORTLAND"/>
    <n v="16"/>
  </r>
  <r>
    <x v="19"/>
    <x v="35"/>
    <s v="NORTH PORTLAND STA, B"/>
    <n v="278.57"/>
  </r>
  <r>
    <x v="19"/>
    <x v="35"/>
    <s v="NORTH PORTLAND STA, B"/>
    <n v="8.5"/>
  </r>
  <r>
    <x v="19"/>
    <x v="35"/>
    <s v="NORTH PORTLAND STA, B"/>
    <n v="20.6"/>
  </r>
  <r>
    <x v="19"/>
    <x v="36"/>
    <s v="ALLENTOWN"/>
    <n v="163"/>
  </r>
  <r>
    <x v="19"/>
    <x v="36"/>
    <s v="ALLENTOWN"/>
    <n v="24"/>
  </r>
  <r>
    <x v="19"/>
    <x v="36"/>
    <s v="UNION"/>
    <n v="47.1"/>
  </r>
  <r>
    <x v="19"/>
    <x v="36"/>
    <s v="UNION"/>
    <n v="10"/>
  </r>
  <r>
    <x v="19"/>
    <x v="36"/>
    <s v="UNION"/>
    <n v="163.65"/>
  </r>
  <r>
    <x v="19"/>
    <x v="36"/>
    <s v="ALTOONA"/>
    <n v="54.28"/>
  </r>
  <r>
    <x v="19"/>
    <x v="36"/>
    <s v="BANGOR"/>
    <n v="8.76"/>
  </r>
  <r>
    <x v="19"/>
    <x v="36"/>
    <s v="BEAVER FALLS"/>
    <n v="0.6"/>
  </r>
  <r>
    <x v="19"/>
    <x v="36"/>
    <s v="BERWICK"/>
    <n v="1.25"/>
  </r>
  <r>
    <x v="19"/>
    <x v="36"/>
    <s v="BETHLEHEM"/>
    <n v="5.25"/>
  </r>
  <r>
    <x v="19"/>
    <x v="36"/>
    <s v="BLOOMSBURG"/>
    <n v="30"/>
  </r>
  <r>
    <x v="19"/>
    <x v="36"/>
    <s v="BOYRRTOWN"/>
    <n v="12"/>
  </r>
  <r>
    <x v="19"/>
    <x v="36"/>
    <s v="BOYRRTOWN"/>
    <n v="11"/>
  </r>
  <r>
    <x v="19"/>
    <x v="36"/>
    <s v="CARLISLE"/>
    <n v="21.5"/>
  </r>
  <r>
    <x v="19"/>
    <x v="36"/>
    <s v="CARLISLE"/>
    <n v="22"/>
  </r>
  <r>
    <x v="19"/>
    <x v="36"/>
    <s v="CHAMBERSBURG"/>
    <n v="18"/>
  </r>
  <r>
    <x v="19"/>
    <x v="36"/>
    <s v="CHARLEROI"/>
    <n v="8.6999999999999993"/>
  </r>
  <r>
    <x v="19"/>
    <x v="36"/>
    <s v="CHARLEROI"/>
    <n v="11"/>
  </r>
  <r>
    <x v="19"/>
    <x v="36"/>
    <s v="CHESTER"/>
    <n v="2.4"/>
  </r>
  <r>
    <x v="19"/>
    <x v="36"/>
    <s v="CHESTER"/>
    <n v="82.4"/>
  </r>
  <r>
    <x v="19"/>
    <x v="36"/>
    <s v="CLAIRTON"/>
    <n v="1.018"/>
  </r>
  <r>
    <x v="19"/>
    <x v="36"/>
    <s v="COATESVILLE"/>
    <n v="4.5"/>
  </r>
  <r>
    <x v="19"/>
    <x v="36"/>
    <s v="DANIELSVILLE"/>
    <n v="7"/>
  </r>
  <r>
    <x v="19"/>
    <x v="36"/>
    <s v="DANVILLE"/>
    <n v="14"/>
  </r>
  <r>
    <x v="19"/>
    <x v="36"/>
    <s v="DOYLESTOWN"/>
    <n v="82"/>
  </r>
  <r>
    <x v="19"/>
    <x v="36"/>
    <s v="DUBOIS"/>
    <n v="5.2"/>
  </r>
  <r>
    <x v="19"/>
    <x v="36"/>
    <s v="DUBOIS"/>
    <n v="12.79"/>
  </r>
  <r>
    <x v="19"/>
    <x v="36"/>
    <s v="DUQUESNE"/>
    <n v="4"/>
  </r>
  <r>
    <x v="19"/>
    <x v="36"/>
    <s v="EASTON"/>
    <n v="46"/>
  </r>
  <r>
    <x v="19"/>
    <x v="36"/>
    <s v="EASTON"/>
    <n v="17"/>
  </r>
  <r>
    <x v="19"/>
    <x v="36"/>
    <s v="EASTON"/>
    <n v="25"/>
  </r>
  <r>
    <x v="19"/>
    <x v="36"/>
    <s v="ELK"/>
    <n v="12.6"/>
  </r>
  <r>
    <x v="19"/>
    <x v="36"/>
    <s v="EPHRATA"/>
    <n v="23"/>
  </r>
  <r>
    <x v="19"/>
    <x v="36"/>
    <s v="GIRARD"/>
    <n v="81.2"/>
  </r>
  <r>
    <x v="19"/>
    <x v="36"/>
    <s v="HANOVER"/>
    <n v="12"/>
  </r>
  <r>
    <x v="19"/>
    <x v="36"/>
    <s v="MAHANOY CITY POWER STA"/>
    <n v="40"/>
  </r>
  <r>
    <x v="19"/>
    <x v="36"/>
    <s v="GROVE CITY"/>
    <n v="5"/>
  </r>
  <r>
    <x v="19"/>
    <x v="36"/>
    <s v="HARRISBURG"/>
    <n v="73.510000000000005"/>
  </r>
  <r>
    <x v="19"/>
    <x v="36"/>
    <s v="' HAZLETON"/>
    <n v="23"/>
  </r>
  <r>
    <x v="19"/>
    <x v="36"/>
    <s v="' HAZLETON"/>
    <n v="29"/>
  </r>
  <r>
    <x v="19"/>
    <x v="36"/>
    <s v="HERSHEY"/>
    <n v="85"/>
  </r>
  <r>
    <x v="19"/>
    <x v="36"/>
    <s v="HOMESTEAD"/>
    <n v="3.25"/>
  </r>
  <r>
    <x v="19"/>
    <x v="36"/>
    <s v="HUNTINGDON"/>
    <n v="1.75"/>
  </r>
  <r>
    <x v="19"/>
    <x v="36"/>
    <s v="INDIANA"/>
    <n v="86"/>
  </r>
  <r>
    <x v="19"/>
    <x v="36"/>
    <s v="IRWIN"/>
    <n v="5.5"/>
  </r>
  <r>
    <x v="19"/>
    <x v="36"/>
    <s v="JERSEY SHORE"/>
    <n v="4.5999999999999996"/>
  </r>
  <r>
    <x v="19"/>
    <x v="36"/>
    <s v="JERSEY SHORE"/>
    <n v="6.1"/>
  </r>
  <r>
    <x v="19"/>
    <x v="36"/>
    <s v="JOHNSTOWN"/>
    <n v="7"/>
  </r>
  <r>
    <x v="19"/>
    <x v="36"/>
    <s v="KENNKTT SQUARE"/>
    <n v="96.4"/>
  </r>
  <r>
    <x v="19"/>
    <x v="36"/>
    <s v="KENNKTT SQUARE"/>
    <n v="35.700000000000003"/>
  </r>
  <r>
    <x v="19"/>
    <x v="36"/>
    <s v="KENNKTT SQUARE"/>
    <n v="80"/>
  </r>
  <r>
    <x v="19"/>
    <x v="36"/>
    <s v="KITTANNING"/>
    <n v="10.210000000000001"/>
  </r>
  <r>
    <x v="19"/>
    <x v="36"/>
    <s v="LANCASTER"/>
    <n v="168.75"/>
  </r>
  <r>
    <x v="19"/>
    <x v="36"/>
    <s v="LEBANON"/>
    <n v="4"/>
  </r>
  <r>
    <x v="19"/>
    <x v="36"/>
    <s v="LEECHBURO"/>
    <n v="8.4499999999999993"/>
  </r>
  <r>
    <x v="19"/>
    <x v="36"/>
    <s v="LEMOYNE"/>
    <n v="44"/>
  </r>
  <r>
    <x v="19"/>
    <x v="36"/>
    <s v="LEWISTOWN"/>
    <n v="10.5"/>
  </r>
  <r>
    <x v="19"/>
    <x v="36"/>
    <s v="LOCK HAVEN"/>
    <n v="5.5"/>
  </r>
  <r>
    <x v="19"/>
    <x v="36"/>
    <s v="MCDONALD"/>
    <n v="4.8099999999999996"/>
  </r>
  <r>
    <x v="19"/>
    <x v="36"/>
    <s v="MCDONALD"/>
    <n v="2"/>
  </r>
  <r>
    <x v="19"/>
    <x v="36"/>
    <s v="MAUCH CHUNK"/>
    <n v="12.5"/>
  </r>
  <r>
    <x v="19"/>
    <x v="36"/>
    <s v="MEADYILLE"/>
    <n v="71.5"/>
  </r>
  <r>
    <x v="19"/>
    <x v="36"/>
    <s v="MILLGftSTILLE"/>
    <n v="12.2"/>
  </r>
  <r>
    <x v="19"/>
    <x v="36"/>
    <s v="MILTON"/>
    <n v="9.2799999999999994"/>
  </r>
  <r>
    <x v="19"/>
    <x v="36"/>
    <s v="MONTOURS VILLE"/>
    <n v="5.5"/>
  </r>
  <r>
    <x v="19"/>
    <x v="36"/>
    <s v="' MT"/>
    <n v="17.5"/>
  </r>
  <r>
    <x v="19"/>
    <x v="36"/>
    <s v="NEW BRIGHTON"/>
    <n v="86.905000000000001"/>
  </r>
  <r>
    <x v="19"/>
    <x v="36"/>
    <s v="NEW CASTLE, S6,2S0"/>
    <n v="12.19"/>
  </r>
  <r>
    <x v="19"/>
    <x v="36"/>
    <s v="NEW CASTLE, S6,2S0"/>
    <n v="16.739999999999998"/>
  </r>
  <r>
    <x v="19"/>
    <x v="36"/>
    <s v="NEW KENSINGTON"/>
    <n v="22.74"/>
  </r>
  <r>
    <x v="19"/>
    <x v="36"/>
    <s v="NORRISTOWN"/>
    <n v="16"/>
  </r>
  <r>
    <x v="19"/>
    <x v="36"/>
    <s v="NORRISTOWN"/>
    <n v="60"/>
  </r>
  <r>
    <x v="19"/>
    <x v="36"/>
    <s v="NORRISTOWN"/>
    <n v="18"/>
  </r>
  <r>
    <x v="19"/>
    <x v="36"/>
    <s v="PEN ARGYL"/>
    <n v="18"/>
  </r>
  <r>
    <x v="19"/>
    <x v="36"/>
    <s v="OIL CITY"/>
    <n v="84.7"/>
  </r>
  <r>
    <x v="19"/>
    <x v="36"/>
    <s v="PHILADELPHIA"/>
    <n v="11.795"/>
  </r>
  <r>
    <x v="19"/>
    <x v="36"/>
    <s v="PHILADELPHIA"/>
    <n v="8.8800000000000008"/>
  </r>
  <r>
    <x v="19"/>
    <x v="36"/>
    <s v="PHILADELPHIA"/>
    <n v="16"/>
  </r>
  <r>
    <x v="19"/>
    <x v="36"/>
    <s v="PHILADELPHIA"/>
    <n v="93.6"/>
  </r>
  <r>
    <x v="19"/>
    <x v="36"/>
    <s v="PHILADELPHIA"/>
    <n v="18.292000000000002"/>
  </r>
  <r>
    <x v="19"/>
    <x v="36"/>
    <s v="PHILADELPHIA"/>
    <n v="661.14599999999996"/>
  </r>
  <r>
    <x v="19"/>
    <x v="36"/>
    <s v="PHILADELPHIA"/>
    <n v="17.670000000000002"/>
  </r>
  <r>
    <x v="19"/>
    <x v="36"/>
    <s v="PHILIPSBURG"/>
    <n v="13.6"/>
  </r>
  <r>
    <x v="19"/>
    <x v="36"/>
    <s v="PHOfiNIXVILLE"/>
    <n v="5.5"/>
  </r>
  <r>
    <x v="19"/>
    <x v="36"/>
    <s v="PITTSBURG"/>
    <n v="14.99"/>
  </r>
  <r>
    <x v="19"/>
    <x v="36"/>
    <s v="PITTSBURG"/>
    <n v="83.8"/>
  </r>
  <r>
    <x v="19"/>
    <x v="36"/>
    <s v="PITTSBURG"/>
    <n v="80.5"/>
  </r>
  <r>
    <x v="19"/>
    <x v="36"/>
    <s v="PITTSBURG"/>
    <n v="604.78"/>
  </r>
  <r>
    <x v="19"/>
    <x v="36"/>
    <s v="PITTSBURG"/>
    <n v="228.92"/>
  </r>
  <r>
    <x v="19"/>
    <x v="36"/>
    <s v="PITTSBURG"/>
    <n v="7"/>
  </r>
  <r>
    <x v="19"/>
    <x v="36"/>
    <s v="PITTSBURG"/>
    <n v="4"/>
  </r>
  <r>
    <x v="19"/>
    <x v="36"/>
    <s v="POTTSTOWN"/>
    <n v="25"/>
  </r>
  <r>
    <x v="19"/>
    <x v="36"/>
    <s v="POTTSVIIXE"/>
    <n v="70"/>
  </r>
  <r>
    <x v="19"/>
    <x v="36"/>
    <s v="PUNXSUTAWNEY"/>
    <n v="86"/>
  </r>
  <r>
    <x v="19"/>
    <x v="36"/>
    <s v="READING"/>
    <n v="8"/>
  </r>
  <r>
    <x v="19"/>
    <x v="36"/>
    <s v="READING"/>
    <n v="18.75"/>
  </r>
  <r>
    <x v="19"/>
    <x v="36"/>
    <s v="READING"/>
    <n v="218"/>
  </r>
  <r>
    <x v="19"/>
    <x v="36"/>
    <s v="SCBANTON"/>
    <n v="50"/>
  </r>
  <r>
    <x v="19"/>
    <x v="36"/>
    <s v="SCBANTON"/>
    <n v="50"/>
  </r>
  <r>
    <x v="19"/>
    <x v="36"/>
    <s v="SCBANTON"/>
    <n v="4.5"/>
  </r>
  <r>
    <x v="19"/>
    <x v="36"/>
    <s v="SCBANTON"/>
    <n v="102.877"/>
  </r>
  <r>
    <x v="19"/>
    <x v="36"/>
    <s v="SHAMOKIN"/>
    <n v="15"/>
  </r>
  <r>
    <x v="19"/>
    <x v="36"/>
    <s v="SOMERSET"/>
    <n v="40"/>
  </r>
  <r>
    <x v="19"/>
    <x v="36"/>
    <s v="SOUTH BETHLEHEM"/>
    <n v="7"/>
  </r>
  <r>
    <x v="19"/>
    <x v="36"/>
    <s v="STROUDSBURG"/>
    <n v="19.5"/>
  </r>
  <r>
    <x v="19"/>
    <x v="36"/>
    <s v="TITUSVILLE"/>
    <n v="36"/>
  </r>
  <r>
    <x v="19"/>
    <x v="36"/>
    <s v="TITUSVILLE"/>
    <n v="16.71"/>
  </r>
  <r>
    <x v="19"/>
    <x v="36"/>
    <s v="UNIONTOWN"/>
    <n v="15"/>
  </r>
  <r>
    <x v="19"/>
    <x v="36"/>
    <s v="TARENTUM"/>
    <n v="2.75"/>
  </r>
  <r>
    <x v="19"/>
    <x v="36"/>
    <s v="UPPER DARBY1"/>
    <n v="6.38"/>
  </r>
  <r>
    <x v="19"/>
    <x v="36"/>
    <s v="UPPER DARBY1"/>
    <n v="17.77"/>
  </r>
  <r>
    <x v="19"/>
    <x v="36"/>
    <s v="UPPER DARBY1"/>
    <n v="26.7"/>
  </r>
  <r>
    <x v="19"/>
    <x v="36"/>
    <s v="UPPER DARBY1"/>
    <n v="34"/>
  </r>
  <r>
    <x v="19"/>
    <x v="36"/>
    <s v="W AN AMIR"/>
    <n v="9"/>
  </r>
  <r>
    <x v="19"/>
    <x v="36"/>
    <s v="WARREN"/>
    <n v="20.86"/>
  </r>
  <r>
    <x v="19"/>
    <x v="36"/>
    <s v="WARREN"/>
    <n v="21.875"/>
  </r>
  <r>
    <x v="19"/>
    <x v="36"/>
    <s v="WAYNESBORO"/>
    <n v="32"/>
  </r>
  <r>
    <x v="19"/>
    <x v="36"/>
    <s v="WEST CHESTER"/>
    <n v="28"/>
  </r>
  <r>
    <x v="19"/>
    <x v="36"/>
    <s v="WILKES-BARRE"/>
    <n v="3.5"/>
  </r>
  <r>
    <x v="19"/>
    <x v="36"/>
    <s v="WILLIAMSPORT"/>
    <n v="2.5"/>
  </r>
  <r>
    <x v="19"/>
    <x v="36"/>
    <s v="WILLIAMSPORT"/>
    <n v="8"/>
  </r>
  <r>
    <x v="19"/>
    <x v="36"/>
    <s v="WILLIAMSPORT"/>
    <n v="8.6"/>
  </r>
  <r>
    <x v="19"/>
    <x v="36"/>
    <s v="WILLIAMSPORT"/>
    <n v="8.25"/>
  </r>
  <r>
    <x v="19"/>
    <x v="36"/>
    <s v="WILLIAMSTOWN"/>
    <n v="10.1"/>
  </r>
  <r>
    <x v="19"/>
    <x v="36"/>
    <s v="YORK"/>
    <n v="84.54"/>
  </r>
  <r>
    <x v="19"/>
    <x v="38"/>
    <s v="NEWPORT"/>
    <n v="14.5"/>
  </r>
  <r>
    <x v="19"/>
    <x v="38"/>
    <s v="PROVIDENCE"/>
    <n v="24"/>
  </r>
  <r>
    <x v="19"/>
    <x v="38"/>
    <s v="PROVIDENCE"/>
    <n v="400.48200000000003"/>
  </r>
  <r>
    <x v="19"/>
    <x v="39"/>
    <s v="ANDERSON"/>
    <n v="0.51"/>
  </r>
  <r>
    <x v="19"/>
    <x v="39"/>
    <s v="CHARLESTON"/>
    <n v="87.51"/>
  </r>
  <r>
    <x v="19"/>
    <x v="39"/>
    <s v="CHARLESTON"/>
    <n v="9"/>
  </r>
  <r>
    <x v="19"/>
    <x v="39"/>
    <s v="COLUMBIA"/>
    <n v="85"/>
  </r>
  <r>
    <x v="19"/>
    <x v="39"/>
    <s v="GREENVILLE"/>
    <n v="14.23"/>
  </r>
  <r>
    <x v="19"/>
    <x v="39"/>
    <s v="ROCK HILL"/>
    <n v="3"/>
  </r>
  <r>
    <x v="19"/>
    <x v="39"/>
    <s v="SPARTANBURG"/>
    <n v="21"/>
  </r>
  <r>
    <x v="19"/>
    <x v="40"/>
    <s v="ABERDEEN"/>
    <n v="5.85"/>
  </r>
  <r>
    <x v="19"/>
    <x v="40"/>
    <s v="DEAD WOOD"/>
    <n v="4"/>
  </r>
  <r>
    <x v="19"/>
    <x v="40"/>
    <s v="SIOUX FALLS"/>
    <n v="15"/>
  </r>
  <r>
    <x v="19"/>
    <x v="41"/>
    <s v="BRISTOL"/>
    <n v="16.8"/>
  </r>
  <r>
    <x v="19"/>
    <x v="41"/>
    <s v="CHATTANOOGA"/>
    <n v="61.475000000000001"/>
  </r>
  <r>
    <x v="19"/>
    <x v="41"/>
    <s v="CHATTANOOGA"/>
    <n v="80"/>
  </r>
  <r>
    <x v="19"/>
    <x v="41"/>
    <s v="CHATTANOOGA"/>
    <n v="10.705"/>
  </r>
  <r>
    <x v="19"/>
    <x v="41"/>
    <s v="CLARKSVILLE"/>
    <n v="5.5"/>
  </r>
  <r>
    <x v="19"/>
    <x v="41"/>
    <s v="JACKSON"/>
    <n v="15"/>
  </r>
  <r>
    <x v="19"/>
    <x v="41"/>
    <s v="JOHNSON CITY"/>
    <n v="6"/>
  </r>
  <r>
    <x v="19"/>
    <x v="41"/>
    <s v="KNOXVILLE"/>
    <n v="64.7"/>
  </r>
  <r>
    <x v="19"/>
    <x v="41"/>
    <s v="MEMPHIS"/>
    <n v="10.88"/>
  </r>
  <r>
    <x v="19"/>
    <x v="41"/>
    <s v="MEMPHIS"/>
    <n v="194"/>
  </r>
  <r>
    <x v="19"/>
    <x v="41"/>
    <s v="MEMPHIS"/>
    <n v="9"/>
  </r>
  <r>
    <x v="19"/>
    <x v="41"/>
    <s v="NASHVILLE"/>
    <n v="27.06"/>
  </r>
  <r>
    <x v="19"/>
    <x v="41"/>
    <s v="NASHVILLE"/>
    <n v="19.8"/>
  </r>
  <r>
    <x v="19"/>
    <x v="41"/>
    <s v="NASHVILLE"/>
    <n v="99.46"/>
  </r>
  <r>
    <x v="19"/>
    <x v="41"/>
    <s v="NASHVILLE"/>
    <n v="4.5999999999999996"/>
  </r>
  <r>
    <x v="19"/>
    <x v="42"/>
    <s v="ABILENE"/>
    <n v="4.75"/>
  </r>
  <r>
    <x v="19"/>
    <x v="42"/>
    <s v="AMARILLO"/>
    <n v="8.2170000000000005"/>
  </r>
  <r>
    <x v="19"/>
    <x v="42"/>
    <s v="AUSTIN"/>
    <n v="82"/>
  </r>
  <r>
    <x v="19"/>
    <x v="42"/>
    <s v="BEAUMONT"/>
    <n v="13.5"/>
  </r>
  <r>
    <x v="19"/>
    <x v="42"/>
    <s v="BROWNSVIULE"/>
    <n v="3.2"/>
  </r>
  <r>
    <x v="19"/>
    <x v="42"/>
    <s v="BRYAN"/>
    <n v="27.2"/>
  </r>
  <r>
    <x v="19"/>
    <x v="42"/>
    <s v="BRYAN"/>
    <n v="7.75"/>
  </r>
  <r>
    <x v="19"/>
    <x v="42"/>
    <s v="CORPUS CHRISTI"/>
    <n v="10"/>
  </r>
  <r>
    <x v="19"/>
    <x v="42"/>
    <s v="PALLAS"/>
    <n v="86"/>
  </r>
  <r>
    <x v="19"/>
    <x v="42"/>
    <s v="PALLAS"/>
    <n v="1.25"/>
  </r>
  <r>
    <x v="19"/>
    <x v="42"/>
    <s v="PALLAS"/>
    <n v="1.125"/>
  </r>
  <r>
    <x v="19"/>
    <x v="42"/>
    <s v="DENTON"/>
    <n v="4.5999999999999996"/>
  </r>
  <r>
    <x v="19"/>
    <x v="42"/>
    <s v="ED PASO"/>
    <n v="38.909999999999997"/>
  </r>
  <r>
    <x v="19"/>
    <x v="42"/>
    <s v="ED PASO"/>
    <n v="9.34"/>
  </r>
  <r>
    <x v="19"/>
    <x v="42"/>
    <s v="FORT WORTH"/>
    <n v="113.61"/>
  </r>
  <r>
    <x v="19"/>
    <x v="42"/>
    <s v="FORT WORTH"/>
    <n v="29.62"/>
  </r>
  <r>
    <x v="19"/>
    <x v="42"/>
    <s v="FORT WORTH"/>
    <n v="31"/>
  </r>
  <r>
    <x v="19"/>
    <x v="42"/>
    <s v="GALVESTON"/>
    <n v="88.72"/>
  </r>
  <r>
    <x v="19"/>
    <x v="42"/>
    <s v="GALVESTON"/>
    <n v="50"/>
  </r>
  <r>
    <x v="19"/>
    <x v="42"/>
    <s v="GREENVILLE"/>
    <n v="7"/>
  </r>
  <r>
    <x v="19"/>
    <x v="42"/>
    <s v="GREENVILLE"/>
    <n v="2.5"/>
  </r>
  <r>
    <x v="19"/>
    <x v="42"/>
    <s v="HOUSTON"/>
    <n v="76.647999999999996"/>
  </r>
  <r>
    <x v="19"/>
    <x v="42"/>
    <s v="HOUSTON"/>
    <n v="4"/>
  </r>
  <r>
    <x v="19"/>
    <x v="42"/>
    <s v="LAREDO"/>
    <n v="4.9000000000000004"/>
  </r>
  <r>
    <x v="19"/>
    <x v="42"/>
    <s v="MARSHALL"/>
    <n v="4.5"/>
  </r>
  <r>
    <x v="19"/>
    <x v="42"/>
    <s v="PARIS"/>
    <n v="5.5"/>
  </r>
  <r>
    <x v="19"/>
    <x v="42"/>
    <s v="PARIS"/>
    <n v="90.1"/>
  </r>
  <r>
    <x v="19"/>
    <x v="42"/>
    <s v="POBT ARTHUR"/>
    <n v="7"/>
  </r>
  <r>
    <x v="19"/>
    <x v="42"/>
    <s v="TEMPLE"/>
    <n v="15"/>
  </r>
  <r>
    <x v="19"/>
    <x v="42"/>
    <s v="TEXAS CITY"/>
    <n v="4"/>
  </r>
  <r>
    <x v="19"/>
    <x v="42"/>
    <s v="TEXAS CITY"/>
    <n v="5"/>
  </r>
  <r>
    <x v="19"/>
    <x v="42"/>
    <s v="TYLER"/>
    <n v="8"/>
  </r>
  <r>
    <x v="19"/>
    <x v="42"/>
    <s v="WICHITA FALLS"/>
    <n v="10.8"/>
  </r>
  <r>
    <x v="19"/>
    <x v="43"/>
    <s v="OGDEN"/>
    <n v="166.4"/>
  </r>
  <r>
    <x v="19"/>
    <x v="43"/>
    <s v="SALT LAKE CITY"/>
    <n v="70"/>
  </r>
  <r>
    <x v="19"/>
    <x v="43"/>
    <s v="SALT LAKE CITY"/>
    <n v="75"/>
  </r>
  <r>
    <x v="19"/>
    <x v="43"/>
    <s v="SALT LAKE CITY"/>
    <n v="145"/>
  </r>
  <r>
    <x v="19"/>
    <x v="45"/>
    <s v="BELLOWS FALLS"/>
    <n v="7.5"/>
  </r>
  <r>
    <x v="19"/>
    <x v="45"/>
    <s v="BENNINGTON"/>
    <n v="20.5"/>
  </r>
  <r>
    <x v="19"/>
    <x v="45"/>
    <s v="BRATTLEBORO"/>
    <n v="5.5"/>
  </r>
  <r>
    <x v="19"/>
    <x v="45"/>
    <s v="BURLINGTON"/>
    <n v="12"/>
  </r>
  <r>
    <x v="19"/>
    <x v="45"/>
    <s v="MONTPELIER, 7,S56"/>
    <n v="10.25"/>
  </r>
  <r>
    <x v="19"/>
    <x v="45"/>
    <s v="RUTLAND"/>
    <n v="33.5"/>
  </r>
  <r>
    <x v="19"/>
    <x v="45"/>
    <s v="ST ALBANS"/>
    <n v="18.332999999999998"/>
  </r>
  <r>
    <x v="19"/>
    <x v="45"/>
    <s v="SPRINGFIELD"/>
    <n v="9"/>
  </r>
  <r>
    <x v="19"/>
    <x v="45"/>
    <s v="STOWE"/>
    <n v="8.5"/>
  </r>
  <r>
    <x v="19"/>
    <x v="45"/>
    <s v="DANVILLE"/>
    <n v="9.1300000000000008"/>
  </r>
  <r>
    <x v="19"/>
    <x v="45"/>
    <s v="GRAHAM"/>
    <n v="11.25"/>
  </r>
  <r>
    <x v="19"/>
    <x v="44"/>
    <s v="HOPEWELL"/>
    <n v="117"/>
  </r>
  <r>
    <x v="19"/>
    <x v="44"/>
    <s v="WCH"/>
    <n v="18.88"/>
  </r>
  <r>
    <x v="19"/>
    <x v="44"/>
    <s v="NEWPORT NEWS"/>
    <n v="84.424999999999997"/>
  </r>
  <r>
    <x v="19"/>
    <x v="44"/>
    <s v="PETERSBURG"/>
    <n v="18"/>
  </r>
  <r>
    <x v="19"/>
    <x v="44"/>
    <s v="PORTSMOUTH"/>
    <n v="26.1"/>
  </r>
  <r>
    <x v="19"/>
    <x v="44"/>
    <s v="RADFORD"/>
    <n v="2.63"/>
  </r>
  <r>
    <x v="19"/>
    <x v="44"/>
    <s v="RICHMOND"/>
    <n v="7.6"/>
  </r>
  <r>
    <x v="19"/>
    <x v="44"/>
    <s v="RICHMOND"/>
    <n v="261.73"/>
  </r>
  <r>
    <x v="19"/>
    <x v="44"/>
    <s v="ROANOKE"/>
    <n v="29.85"/>
  </r>
  <r>
    <x v="19"/>
    <x v="44"/>
    <s v="STAUNTON"/>
    <n v="6.5"/>
  </r>
  <r>
    <x v="19"/>
    <x v="44"/>
    <s v="TAZEWELL"/>
    <n v="2"/>
  </r>
  <r>
    <x v="19"/>
    <x v="47"/>
    <s v="ABERDEEN"/>
    <n v="10"/>
  </r>
  <r>
    <x v="19"/>
    <x v="47"/>
    <s v="BELLINGHAM"/>
    <n v="24.87"/>
  </r>
  <r>
    <x v="19"/>
    <x v="47"/>
    <s v="CLARKSTON"/>
    <n v="4.1500000000000004"/>
  </r>
  <r>
    <x v="19"/>
    <x v="47"/>
    <s v="EVERETT"/>
    <n v="17.8"/>
  </r>
  <r>
    <x v="19"/>
    <x v="47"/>
    <s v="NORTH YAKIMA"/>
    <n v="45"/>
  </r>
  <r>
    <x v="19"/>
    <x v="47"/>
    <s v="OLYMPIA"/>
    <n v="6"/>
  </r>
  <r>
    <x v="19"/>
    <x v="47"/>
    <s v="RAYMOND"/>
    <n v="5.444"/>
  </r>
  <r>
    <x v="19"/>
    <x v="47"/>
    <s v="SEATTLE"/>
    <n v="61.8"/>
  </r>
  <r>
    <x v="19"/>
    <x v="47"/>
    <s v="SEATTLE"/>
    <n v="226.4"/>
  </r>
  <r>
    <x v="19"/>
    <x v="47"/>
    <s v="SEATTLE"/>
    <n v="24.863"/>
  </r>
  <r>
    <x v="19"/>
    <x v="47"/>
    <s v="SPOKANE"/>
    <n v="5.5"/>
  </r>
  <r>
    <x v="19"/>
    <x v="47"/>
    <s v="SPOKANE"/>
    <n v="4.2"/>
  </r>
  <r>
    <x v="19"/>
    <x v="47"/>
    <s v="SPOKANE"/>
    <n v="16.5"/>
  </r>
  <r>
    <x v="19"/>
    <x v="47"/>
    <s v="SPOKANE"/>
    <n v="290.47300000000001"/>
  </r>
  <r>
    <x v="19"/>
    <x v="47"/>
    <s v="SPOKANE"/>
    <n v="110.9"/>
  </r>
  <r>
    <x v="19"/>
    <x v="47"/>
    <s v="TACOMA"/>
    <n v="6.2160000000000002"/>
  </r>
  <r>
    <x v="19"/>
    <x v="47"/>
    <s v="TACOMA"/>
    <n v="19.5"/>
  </r>
  <r>
    <x v="19"/>
    <x v="47"/>
    <s v="TACOMA"/>
    <n v="78.400000000000006"/>
  </r>
  <r>
    <x v="19"/>
    <x v="47"/>
    <s v="TACOMA"/>
    <n v="105.8"/>
  </r>
  <r>
    <x v="19"/>
    <x v="47"/>
    <s v="VANCOUVER"/>
    <n v="20"/>
  </r>
  <r>
    <x v="19"/>
    <x v="47"/>
    <s v="WALLA WALLA"/>
    <n v="27"/>
  </r>
  <r>
    <x v="19"/>
    <x v="46"/>
    <s v="CHARLESTON"/>
    <n v="7"/>
  </r>
  <r>
    <x v="19"/>
    <x v="46"/>
    <s v="BLUEFIELD"/>
    <n v="7.4"/>
  </r>
  <r>
    <x v="19"/>
    <x v="46"/>
    <s v="BLUEFIELD"/>
    <n v="89"/>
  </r>
  <r>
    <x v="19"/>
    <x v="46"/>
    <s v="FAIRMONT"/>
    <n v="110"/>
  </r>
  <r>
    <x v="19"/>
    <x v="46"/>
    <s v="GRAFTON"/>
    <n v="7"/>
  </r>
  <r>
    <x v="19"/>
    <x v="46"/>
    <s v="HUNTINGTON"/>
    <n v="46.29"/>
  </r>
  <r>
    <x v="19"/>
    <x v="46"/>
    <s v="LEWIS IIURG S0"/>
    <n v="6.2"/>
  </r>
  <r>
    <x v="19"/>
    <x v="46"/>
    <s v="MORGANTOWN"/>
    <n v="15"/>
  </r>
  <r>
    <x v="19"/>
    <x v="46"/>
    <s v="MORGANTOWN"/>
    <n v="6"/>
  </r>
  <r>
    <x v="19"/>
    <x v="46"/>
    <s v="MORGANTOWN"/>
    <n v="6.5"/>
  </r>
  <r>
    <x v="19"/>
    <x v="46"/>
    <s v="MORGANTOWN"/>
    <n v="3"/>
  </r>
  <r>
    <x v="19"/>
    <x v="46"/>
    <s v="PARKERSBURG"/>
    <n v="60"/>
  </r>
  <r>
    <x v="19"/>
    <x v="46"/>
    <s v="PRINCETON"/>
    <n v="14"/>
  </r>
  <r>
    <x v="19"/>
    <x v="46"/>
    <s v="SISTERSVILLE"/>
    <n v="12"/>
  </r>
  <r>
    <x v="19"/>
    <x v="46"/>
    <s v="SISTERSVILLE"/>
    <n v="12"/>
  </r>
  <r>
    <x v="19"/>
    <x v="46"/>
    <s v="WELLSBUKG"/>
    <n v="18.62"/>
  </r>
  <r>
    <x v="19"/>
    <x v="46"/>
    <s v="WELLSBUKG"/>
    <n v="7.8"/>
  </r>
  <r>
    <x v="19"/>
    <x v="46"/>
    <s v="WHEELING"/>
    <n v="19.190000000000001"/>
  </r>
  <r>
    <x v="19"/>
    <x v="46"/>
    <s v="WHEELING"/>
    <n v="15.43"/>
  </r>
  <r>
    <x v="19"/>
    <x v="46"/>
    <s v="WHEELING"/>
    <n v="89"/>
  </r>
  <r>
    <x v="19"/>
    <x v="46"/>
    <s v="WHEELING"/>
    <n v="87.78"/>
  </r>
  <r>
    <x v="19"/>
    <x v="48"/>
    <s v="APPLETON"/>
    <n v="21"/>
  </r>
  <r>
    <x v="19"/>
    <x v="48"/>
    <s v="ASHLAND"/>
    <n v="6.7"/>
  </r>
  <r>
    <x v="19"/>
    <x v="48"/>
    <s v="BKLOIT"/>
    <n v="6"/>
  </r>
  <r>
    <x v="19"/>
    <x v="48"/>
    <s v="CEDARBURG"/>
    <n v="70"/>
  </r>
  <r>
    <x v="19"/>
    <x v="48"/>
    <s v="EAU CLAIRE"/>
    <n v="25"/>
  </r>
  <r>
    <x v="19"/>
    <x v="48"/>
    <s v="FOND DU LAC"/>
    <n v="24.529"/>
  </r>
  <r>
    <x v="19"/>
    <x v="48"/>
    <s v="GRAND RAPIDS"/>
    <n v="9"/>
  </r>
  <r>
    <x v="19"/>
    <x v="48"/>
    <s v="GREEN BAY"/>
    <n v="2"/>
  </r>
  <r>
    <x v="19"/>
    <x v="48"/>
    <s v="GREEN BAY"/>
    <n v="38"/>
  </r>
  <r>
    <x v="19"/>
    <x v="48"/>
    <s v="JANESVILLE"/>
    <n v="6.82"/>
  </r>
  <r>
    <x v="19"/>
    <x v="48"/>
    <s v="JANESVILLE"/>
    <n v="7.5"/>
  </r>
  <r>
    <x v="19"/>
    <x v="48"/>
    <s v="LA CROSSE"/>
    <n v="2.37"/>
  </r>
  <r>
    <x v="19"/>
    <x v="48"/>
    <s v="LA CROSSE"/>
    <n v="16"/>
  </r>
  <r>
    <x v="19"/>
    <x v="48"/>
    <s v="MADISON"/>
    <n v="16.5"/>
  </r>
  <r>
    <x v="19"/>
    <x v="48"/>
    <s v="MANITOWOC"/>
    <n v="9.5"/>
  </r>
  <r>
    <x v="19"/>
    <x v="48"/>
    <s v="MERRILL"/>
    <n v="2"/>
  </r>
  <r>
    <x v="19"/>
    <x v="48"/>
    <s v="MILWAUKEE"/>
    <n v="405.1"/>
  </r>
  <r>
    <x v="19"/>
    <x v="48"/>
    <s v="OSHKOSH"/>
    <n v="42.478999999999999"/>
  </r>
  <r>
    <x v="19"/>
    <x v="48"/>
    <s v="SHEBOYGAN"/>
    <n v="84"/>
  </r>
  <r>
    <x v="19"/>
    <x v="48"/>
    <s v="WALWORTH"/>
    <n v="83"/>
  </r>
  <r>
    <x v="19"/>
    <x v="48"/>
    <s v="WAUPACA"/>
    <n v="5"/>
  </r>
  <r>
    <x v="19"/>
    <x v="48"/>
    <s v="WAUSAU"/>
    <n v="9.08"/>
  </r>
  <r>
    <x v="19"/>
    <x v="71"/>
    <s v="CHEYENNE"/>
    <n v="6.5"/>
  </r>
  <r>
    <x v="19"/>
    <x v="71"/>
    <s v="SHERIDAN"/>
    <n v="16.5"/>
  </r>
  <r>
    <x v="20"/>
    <x v="0"/>
    <s v="ALBANY"/>
    <n v="7.63"/>
  </r>
  <r>
    <x v="20"/>
    <x v="0"/>
    <s v="ANNISTON"/>
    <n v="10.83"/>
  </r>
  <r>
    <x v="20"/>
    <x v="0"/>
    <s v="BESSEMER"/>
    <n v="32.799999999999997"/>
  </r>
  <r>
    <x v="20"/>
    <x v="0"/>
    <s v="BIRMINGHAM"/>
    <n v="158.65"/>
  </r>
  <r>
    <x v="20"/>
    <x v="0"/>
    <s v="DECATUR, pi,22S)"/>
    <n v="4.5"/>
  </r>
  <r>
    <x v="20"/>
    <x v="0"/>
    <s v="FAIRHOPE"/>
    <n v="1.5"/>
  </r>
  <r>
    <x v="20"/>
    <x v="0"/>
    <s v="GADSDEN"/>
    <n v="11"/>
  </r>
  <r>
    <x v="20"/>
    <x v="0"/>
    <s v="GADSDEN"/>
    <n v="3.1"/>
  </r>
  <r>
    <x v="20"/>
    <x v="0"/>
    <s v="HUNTSVILLE"/>
    <n v="4.83"/>
  </r>
  <r>
    <x v="20"/>
    <x v="0"/>
    <s v="MOBILE"/>
    <n v="61.5"/>
  </r>
  <r>
    <x v="20"/>
    <x v="0"/>
    <s v="MOBILE"/>
    <n v="2"/>
  </r>
  <r>
    <x v="20"/>
    <x v="0"/>
    <s v="MONTGOMERY"/>
    <n v="38"/>
  </r>
  <r>
    <x v="20"/>
    <x v="0"/>
    <s v="SELMA"/>
    <n v="7"/>
  </r>
  <r>
    <x v="20"/>
    <x v="0"/>
    <s v="SHEFFIELD"/>
    <n v="12.2"/>
  </r>
  <r>
    <x v="20"/>
    <x v="0"/>
    <s v="TUSCALOOSA"/>
    <n v="15"/>
  </r>
  <r>
    <x v="20"/>
    <x v="78"/>
    <s v="WHISTLER"/>
    <n v="6.26"/>
  </r>
  <r>
    <x v="20"/>
    <x v="1"/>
    <s v="DOUGLAS"/>
    <n v="10"/>
  </r>
  <r>
    <x v="20"/>
    <x v="1"/>
    <s v="PHOENIX"/>
    <n v="32.5"/>
  </r>
  <r>
    <x v="20"/>
    <x v="1"/>
    <s v="TUCSON"/>
    <n v="6"/>
  </r>
  <r>
    <x v="20"/>
    <x v="1"/>
    <s v="WARREN"/>
    <n v="6.7"/>
  </r>
  <r>
    <x v="20"/>
    <x v="2"/>
    <s v="ARGENTA"/>
    <n v="5"/>
  </r>
  <r>
    <x v="20"/>
    <x v="2"/>
    <s v="EUREKA SPRINGS"/>
    <n v="4"/>
  </r>
  <r>
    <x v="20"/>
    <x v="2"/>
    <s v="PORT SMITH"/>
    <n v="33"/>
  </r>
  <r>
    <x v="20"/>
    <x v="2"/>
    <s v="PORT SMITH"/>
    <n v="1.21"/>
  </r>
  <r>
    <x v="20"/>
    <x v="2"/>
    <s v="HELENA"/>
    <n v="5.5"/>
  </r>
  <r>
    <x v="20"/>
    <x v="2"/>
    <s v="HOT SPRINGS"/>
    <n v="13.8"/>
  </r>
  <r>
    <x v="20"/>
    <x v="2"/>
    <s v="LITTLE ROCK"/>
    <n v="41"/>
  </r>
  <r>
    <x v="20"/>
    <x v="2"/>
    <s v="PINE BLUFF"/>
    <n v="11"/>
  </r>
  <r>
    <x v="20"/>
    <x v="2"/>
    <s v="TEXARKANA (Ark-Tex"/>
    <n v="14"/>
  </r>
  <r>
    <x v="20"/>
    <x v="4"/>
    <s v="BAKERSFIELD"/>
    <n v="10.51"/>
  </r>
  <r>
    <x v="20"/>
    <x v="2"/>
    <s v="WALWUT RIDGE"/>
    <n v="2.5"/>
  </r>
  <r>
    <x v="20"/>
    <x v="4"/>
    <s v="EUREKA"/>
    <n v="12"/>
  </r>
  <r>
    <x v="20"/>
    <x v="4"/>
    <s v="1ICHIGAN"/>
    <n v="69.400000000000006"/>
  </r>
  <r>
    <x v="20"/>
    <x v="4"/>
    <s v="FRESNO"/>
    <n v="17"/>
  </r>
  <r>
    <x v="20"/>
    <x v="4"/>
    <s v="FRESNO"/>
    <n v="19"/>
  </r>
  <r>
    <x v="20"/>
    <x v="4"/>
    <s v="FRESNO"/>
    <n v="87"/>
  </r>
  <r>
    <x v="20"/>
    <x v="4"/>
    <s v="LOS ANGELES"/>
    <n v="45.01"/>
  </r>
  <r>
    <x v="20"/>
    <x v="4"/>
    <s v="GLENDALE"/>
    <n v="389.08"/>
  </r>
  <r>
    <x v="20"/>
    <x v="4"/>
    <s v="GLENDALE"/>
    <n v="1.46"/>
  </r>
  <r>
    <x v="20"/>
    <x v="4"/>
    <s v="GLENDALE"/>
    <n v="1091"/>
  </r>
  <r>
    <x v="20"/>
    <x v="4"/>
    <s v="MONTEREY"/>
    <n v="5.66"/>
  </r>
  <r>
    <x v="20"/>
    <x v="4"/>
    <s v="NAPA"/>
    <n v="44.521999999999998"/>
  </r>
  <r>
    <x v="20"/>
    <x v="4"/>
    <s v="OAKLAND, 19S,604 (1916)"/>
    <n v="262"/>
  </r>
  <r>
    <x v="20"/>
    <x v="4"/>
    <s v="PETALUMA"/>
    <n v="14"/>
  </r>
  <r>
    <x v="20"/>
    <x v="4"/>
    <s v="PETALUMA"/>
    <n v="43.41"/>
  </r>
  <r>
    <x v="20"/>
    <x v="4"/>
    <s v="SACRAMENTO"/>
    <n v="48.91"/>
  </r>
  <r>
    <x v="20"/>
    <x v="4"/>
    <s v="SACRAMENTO"/>
    <n v="219"/>
  </r>
  <r>
    <x v="20"/>
    <x v="4"/>
    <s v="SAN DIEGO"/>
    <n v="2.8769999999999998"/>
  </r>
  <r>
    <x v="20"/>
    <x v="4"/>
    <s v="SAN DIEGO"/>
    <n v="21.64"/>
  </r>
  <r>
    <x v="20"/>
    <x v="4"/>
    <s v="SAN DIEGO"/>
    <n v="10.16"/>
  </r>
  <r>
    <x v="20"/>
    <x v="4"/>
    <s v="SAN DIEGO"/>
    <n v="76.75"/>
  </r>
  <r>
    <x v="20"/>
    <x v="4"/>
    <s v="SAN DIEGO"/>
    <n v="117.4"/>
  </r>
  <r>
    <x v="20"/>
    <x v="4"/>
    <s v="SAN FRANCISCO"/>
    <n v="11.5"/>
  </r>
  <r>
    <x v="20"/>
    <x v="4"/>
    <s v="SAN FRANCISCO"/>
    <n v="70.8"/>
  </r>
  <r>
    <x v="20"/>
    <x v="4"/>
    <s v="SAN FRANCISCO"/>
    <n v="58.14"/>
  </r>
  <r>
    <x v="20"/>
    <x v="4"/>
    <s v="SAN FRANCISCO"/>
    <n v="35.6"/>
  </r>
  <r>
    <x v="20"/>
    <x v="4"/>
    <s v="SAN FRANCISCO"/>
    <n v="26.4"/>
  </r>
  <r>
    <x v="20"/>
    <x v="4"/>
    <s v="SAN FRANCISCO"/>
    <n v="120"/>
  </r>
  <r>
    <x v="20"/>
    <x v="4"/>
    <s v="SAN FRANCISCO"/>
    <n v="272.77"/>
  </r>
  <r>
    <x v="20"/>
    <x v="4"/>
    <s v="SAN JOSE"/>
    <n v="97.4"/>
  </r>
  <r>
    <x v="20"/>
    <x v="4"/>
    <s v="SAN JOSE"/>
    <n v="88.85"/>
  </r>
  <r>
    <x v="20"/>
    <x v="4"/>
    <s v="SAN LUIS OBISPO"/>
    <n v="18"/>
  </r>
  <r>
    <x v="20"/>
    <x v="4"/>
    <s v="SANTA BARBARA"/>
    <n v="7.55"/>
  </r>
  <r>
    <x v="20"/>
    <x v="4"/>
    <s v="SANTA BARBARA"/>
    <n v="15"/>
  </r>
  <r>
    <x v="20"/>
    <x v="4"/>
    <s v="SOUTH SAN FRANCISCO"/>
    <n v="8.48"/>
  </r>
  <r>
    <x v="20"/>
    <x v="4"/>
    <s v="STOCKTON"/>
    <n v="25.51"/>
  </r>
  <r>
    <x v="20"/>
    <x v="4"/>
    <s v="STOCKTON"/>
    <n v="85"/>
  </r>
  <r>
    <x v="20"/>
    <x v="79"/>
    <s v="BOULDER"/>
    <n v="10.7"/>
  </r>
  <r>
    <x v="20"/>
    <x v="79"/>
    <s v="COLORADO SPRINGS, S2,971 (1916)"/>
    <n v="1.25"/>
  </r>
  <r>
    <x v="20"/>
    <x v="79"/>
    <s v="COLORADO SPRINGS, S2,971 (1916)"/>
    <n v="39"/>
  </r>
  <r>
    <x v="20"/>
    <x v="79"/>
    <s v="COLORADO SPRINGS, S2,971 (1916)"/>
    <n v="18.5"/>
  </r>
  <r>
    <x v="20"/>
    <x v="79"/>
    <s v="DENVER"/>
    <n v="56.42"/>
  </r>
  <r>
    <x v="20"/>
    <x v="79"/>
    <s v="DENVER"/>
    <n v="44.43"/>
  </r>
  <r>
    <x v="20"/>
    <x v="79"/>
    <s v="DENVER"/>
    <n v="4.5"/>
  </r>
  <r>
    <x v="20"/>
    <x v="79"/>
    <s v="DENVER"/>
    <n v="228.9"/>
  </r>
  <r>
    <x v="20"/>
    <x v="79"/>
    <s v="DENVER"/>
    <n v="35.299999999999997"/>
  </r>
  <r>
    <x v="20"/>
    <x v="79"/>
    <s v="TRINIDAD"/>
    <n v="2.5"/>
  </r>
  <r>
    <x v="20"/>
    <x v="79"/>
    <s v="GRAND JUNCTION"/>
    <n v="21"/>
  </r>
  <r>
    <x v="20"/>
    <x v="79"/>
    <s v="GREELEY"/>
    <n v="6"/>
  </r>
  <r>
    <x v="20"/>
    <x v="79"/>
    <s v="PUEBLO"/>
    <n v="19.850000000000001"/>
  </r>
  <r>
    <x v="20"/>
    <x v="7"/>
    <s v="BRANFORD"/>
    <n v="12"/>
  </r>
  <r>
    <x v="20"/>
    <x v="7"/>
    <s v="BRIDGEPORT"/>
    <n v="106.38"/>
  </r>
  <r>
    <x v="20"/>
    <x v="7"/>
    <s v="BRIDGEPORT"/>
    <n v="5"/>
  </r>
  <r>
    <x v="20"/>
    <x v="7"/>
    <s v="BRIDGEPORT"/>
    <n v="16"/>
  </r>
  <r>
    <x v="20"/>
    <x v="7"/>
    <s v="EAST LYME"/>
    <n v="4"/>
  </r>
  <r>
    <x v="20"/>
    <x v="7"/>
    <s v="BRISTOL"/>
    <n v="18.739999999999998"/>
  </r>
  <r>
    <x v="20"/>
    <x v="7"/>
    <s v="BURRVILLE"/>
    <n v="12.676"/>
  </r>
  <r>
    <x v="20"/>
    <x v="7"/>
    <s v="HARTFORD"/>
    <n v="190.05099999999999"/>
  </r>
  <r>
    <x v="20"/>
    <x v="7"/>
    <s v="MERIDEN"/>
    <n v="38.185000000000002"/>
  </r>
  <r>
    <x v="20"/>
    <x v="7"/>
    <s v="MIDDLETOWN"/>
    <n v="38.47"/>
  </r>
  <r>
    <x v="20"/>
    <x v="7"/>
    <s v="NEW BRITAIN"/>
    <n v="33.472000000000001"/>
  </r>
  <r>
    <x v="20"/>
    <x v="7"/>
    <s v="NEW HAVEN"/>
    <n v="178.56200000000001"/>
  </r>
  <r>
    <x v="20"/>
    <x v="7"/>
    <s v="NEW HAVEN"/>
    <n v="460"/>
  </r>
  <r>
    <x v="20"/>
    <x v="7"/>
    <s v="NORWALK"/>
    <n v="24.143999999999998"/>
  </r>
  <r>
    <x v="20"/>
    <x v="7"/>
    <s v="NORWICH"/>
    <n v="221.8"/>
  </r>
  <r>
    <x v="20"/>
    <x v="7"/>
    <s v="WAREHOUSE POINT"/>
    <n v="48"/>
  </r>
  <r>
    <x v="20"/>
    <x v="7"/>
    <s v="WATERBURY"/>
    <n v="84.888000000000005"/>
  </r>
  <r>
    <x v="20"/>
    <x v="7"/>
    <s v="WATERBURY"/>
    <n v="8.5"/>
  </r>
  <r>
    <x v="20"/>
    <x v="9"/>
    <s v="NEW CASTLE"/>
    <n v="17"/>
  </r>
  <r>
    <x v="20"/>
    <x v="9"/>
    <s v="NEW CASTLE"/>
    <n v="136"/>
  </r>
  <r>
    <x v="20"/>
    <x v="8"/>
    <s v="WASHINGTON"/>
    <n v="69.572999999999993"/>
  </r>
  <r>
    <x v="20"/>
    <x v="8"/>
    <s v="WASHINGTON"/>
    <n v="4"/>
  </r>
  <r>
    <x v="20"/>
    <x v="8"/>
    <s v="WASHINGTON"/>
    <n v="89"/>
  </r>
  <r>
    <x v="20"/>
    <x v="8"/>
    <s v="WASHINGTON"/>
    <n v="10.5"/>
  </r>
  <r>
    <x v="20"/>
    <x v="8"/>
    <s v="WASHINGTON"/>
    <n v="8.2550000000000008"/>
  </r>
  <r>
    <x v="20"/>
    <x v="8"/>
    <s v="WASHINGTON"/>
    <n v="63.36"/>
  </r>
  <r>
    <x v="20"/>
    <x v="10"/>
    <s v="JACKSONVILLE:"/>
    <n v="62.6"/>
  </r>
  <r>
    <x v="20"/>
    <x v="8"/>
    <s v="WASHINGTON"/>
    <n v="175.85499999999999"/>
  </r>
  <r>
    <x v="20"/>
    <x v="10"/>
    <s v="KEY WEST"/>
    <n v="5.41"/>
  </r>
  <r>
    <x v="20"/>
    <x v="10"/>
    <s v="FJBRNANDINA* 3,4S2"/>
    <n v="2"/>
  </r>
  <r>
    <x v="20"/>
    <x v="10"/>
    <s v="MIAMI"/>
    <n v="5"/>
  </r>
  <r>
    <x v="20"/>
    <x v="10"/>
    <s v="PENSACOLA"/>
    <n v="21.4"/>
  </r>
  <r>
    <x v="20"/>
    <x v="10"/>
    <s v="ST AUGUSTINE"/>
    <n v="10.5"/>
  </r>
  <r>
    <x v="20"/>
    <x v="10"/>
    <s v="ST PETERSBURG"/>
    <n v="26.11"/>
  </r>
  <r>
    <x v="20"/>
    <x v="10"/>
    <s v="TAMPA"/>
    <n v="52.62"/>
  </r>
  <r>
    <x v="20"/>
    <x v="11"/>
    <s v="ALBANY"/>
    <n v="6"/>
  </r>
  <r>
    <x v="20"/>
    <x v="11"/>
    <s v="ATHENS"/>
    <n v="9.5"/>
  </r>
  <r>
    <x v="20"/>
    <x v="11"/>
    <s v="ATLANTA"/>
    <n v="14.99"/>
  </r>
  <r>
    <x v="20"/>
    <x v="11"/>
    <s v="ATLANTA"/>
    <n v="229.75"/>
  </r>
  <r>
    <x v="20"/>
    <x v="11"/>
    <s v="ATLANTA"/>
    <n v="55"/>
  </r>
  <r>
    <x v="20"/>
    <x v="11"/>
    <s v="BRUNSWICK"/>
    <n v="9.5"/>
  </r>
  <r>
    <x v="20"/>
    <x v="11"/>
    <s v="CLARKESVILLE"/>
    <n v="1.26"/>
  </r>
  <r>
    <x v="20"/>
    <x v="11"/>
    <s v="COLUMBUS"/>
    <n v="26.9"/>
  </r>
  <r>
    <x v="20"/>
    <x v="11"/>
    <s v="FAIRBURN"/>
    <n v="10"/>
  </r>
  <r>
    <x v="20"/>
    <x v="11"/>
    <s v="MACON"/>
    <n v="37"/>
  </r>
  <r>
    <x v="20"/>
    <x v="11"/>
    <s v="ROME"/>
    <n v="12"/>
  </r>
  <r>
    <x v="20"/>
    <x v="11"/>
    <s v="SAVANNAH"/>
    <n v="59.1"/>
  </r>
  <r>
    <x v="20"/>
    <x v="11"/>
    <s v="SAVANNAH"/>
    <n v="5"/>
  </r>
  <r>
    <x v="20"/>
    <x v="11"/>
    <s v="WEST POINT"/>
    <n v="10"/>
  </r>
  <r>
    <x v="20"/>
    <x v="52"/>
    <s v="HONOLULU"/>
    <n v="30"/>
  </r>
  <r>
    <x v="20"/>
    <x v="12"/>
    <s v="BOISE"/>
    <n v="8"/>
  </r>
  <r>
    <x v="20"/>
    <x v="12"/>
    <s v="BOISE"/>
    <n v="83.2"/>
  </r>
  <r>
    <x v="20"/>
    <x v="12"/>
    <s v="CALDWELL, S,54S"/>
    <n v="22"/>
  </r>
  <r>
    <x v="20"/>
    <x v="47"/>
    <s v="COSUK Dâ€™ALENE"/>
    <n v="58"/>
  </r>
  <r>
    <x v="20"/>
    <x v="13"/>
    <s v="ALTON"/>
    <n v="63.012"/>
  </r>
  <r>
    <x v="20"/>
    <x v="13"/>
    <s v="ANNA"/>
    <n v="4.2300000000000004"/>
  </r>
  <r>
    <x v="20"/>
    <x v="12"/>
    <s v="TWIN FALLS"/>
    <n v="4"/>
  </r>
  <r>
    <x v="20"/>
    <x v="13"/>
    <s v="AURORA"/>
    <n v="170"/>
  </r>
  <r>
    <x v="20"/>
    <x v="13"/>
    <s v="AURORA"/>
    <n v="30.2"/>
  </r>
  <r>
    <x v="20"/>
    <x v="13"/>
    <s v="AURORA"/>
    <n v="20"/>
  </r>
  <r>
    <x v="20"/>
    <x v="13"/>
    <s v="BELLEVILLE"/>
    <n v="22"/>
  </r>
  <r>
    <x v="20"/>
    <x v="13"/>
    <s v="CANTON"/>
    <n v="33"/>
  </r>
  <r>
    <x v="20"/>
    <x v="13"/>
    <s v="BLOOMINGTON"/>
    <n v="22"/>
  </r>
  <r>
    <x v="20"/>
    <x v="13"/>
    <s v="CENTRALIA"/>
    <n v="3.5"/>
  </r>
  <r>
    <x v="20"/>
    <x v="13"/>
    <s v="CENTRALIA"/>
    <n v="3.75"/>
  </r>
  <r>
    <x v="20"/>
    <x v="13"/>
    <s v="CHAMPAIGN"/>
    <n v="12.5"/>
  </r>
  <r>
    <x v="20"/>
    <x v="13"/>
    <s v="CHARLESTON"/>
    <n v="1.75"/>
  </r>
  <r>
    <x v="20"/>
    <x v="13"/>
    <s v="CHARLESTON"/>
    <n v="52.67"/>
  </r>
  <r>
    <x v="20"/>
    <x v="13"/>
    <s v="CHICAGO"/>
    <n v="125.75"/>
  </r>
  <r>
    <x v="20"/>
    <x v="13"/>
    <s v="CHICAGO"/>
    <n v="349.82"/>
  </r>
  <r>
    <x v="20"/>
    <x v="13"/>
    <s v="CHICAGO"/>
    <n v="579"/>
  </r>
  <r>
    <x v="20"/>
    <x v="13"/>
    <s v="CHICAGO"/>
    <n v="22.51"/>
  </r>
  <r>
    <x v="20"/>
    <x v="13"/>
    <s v="CHICAGO"/>
    <n v="583.72"/>
  </r>
  <r>
    <x v="20"/>
    <x v="13"/>
    <s v="CHICAGO"/>
    <n v="61"/>
  </r>
  <r>
    <x v="20"/>
    <x v="13"/>
    <s v="CHICAGO"/>
    <n v="70"/>
  </r>
  <r>
    <x v="20"/>
    <x v="13"/>
    <s v="CHICAGO"/>
    <n v="18.690000000000001"/>
  </r>
  <r>
    <x v="20"/>
    <x v="13"/>
    <s v="CHICAGO"/>
    <n v="59.59"/>
  </r>
  <r>
    <x v="20"/>
    <x v="13"/>
    <s v="CHICAGO"/>
    <n v="36.5"/>
  </r>
  <r>
    <x v="20"/>
    <x v="13"/>
    <s v="CHICAGO"/>
    <n v="32.119999999999997"/>
  </r>
  <r>
    <x v="20"/>
    <x v="13"/>
    <s v="ILLINOIS 33 ILLINOIS"/>
    <n v="57.28"/>
  </r>
  <r>
    <x v="20"/>
    <x v="13"/>
    <s v="ILLINOIS 33 ILLINOIS"/>
    <n v="0.87"/>
  </r>
  <r>
    <x v="20"/>
    <x v="13"/>
    <s v="CHICAGO HEIGHTS"/>
    <n v="6.5"/>
  </r>
  <r>
    <x v="20"/>
    <x v="13"/>
    <s v="DECATUR"/>
    <n v="15"/>
  </r>
  <r>
    <x v="20"/>
    <x v="13"/>
    <s v="DE KALB"/>
    <n v="7.4"/>
  </r>
  <r>
    <x v="20"/>
    <x v="13"/>
    <s v="DIXON"/>
    <n v="19"/>
  </r>
  <r>
    <x v="20"/>
    <x v="13"/>
    <s v="EAST MOLINE"/>
    <n v="22"/>
  </r>
  <r>
    <x v="20"/>
    <x v="13"/>
    <s v="EAST MOLINE"/>
    <n v="36.049999999999997"/>
  </r>
  <r>
    <x v="20"/>
    <x v="13"/>
    <s v="EAST MOLINE"/>
    <n v="72.088999999999999"/>
  </r>
  <r>
    <x v="20"/>
    <x v="13"/>
    <s v="EAST MOLINE"/>
    <n v="17.629000000000001"/>
  </r>
  <r>
    <x v="20"/>
    <x v="13"/>
    <s v="EAST MOLINE"/>
    <n v="2.48"/>
  </r>
  <r>
    <x v="20"/>
    <x v="13"/>
    <s v="EAST MOLINE"/>
    <n v="13.55"/>
  </r>
  <r>
    <x v="20"/>
    <x v="13"/>
    <s v="FREEPORT"/>
    <n v="194.73699999999999"/>
  </r>
  <r>
    <x v="20"/>
    <x v="13"/>
    <s v="EVANSTON, 2S,591 (1916)"/>
    <n v="9"/>
  </r>
  <r>
    <x v="20"/>
    <x v="13"/>
    <s v="GALESBURG"/>
    <n v="20.75"/>
  </r>
  <r>
    <x v="20"/>
    <x v="13"/>
    <s v="GALESBURG"/>
    <n v="12.6"/>
  </r>
  <r>
    <x v="20"/>
    <x v="13"/>
    <s v="HARRISBURG"/>
    <n v="15"/>
  </r>
  <r>
    <x v="20"/>
    <x v="13"/>
    <s v="HIGHWOOD"/>
    <n v="160"/>
  </r>
  <r>
    <x v="20"/>
    <x v="13"/>
    <s v="HILLSBORO"/>
    <n v="3.5"/>
  </r>
  <r>
    <x v="20"/>
    <x v="13"/>
    <s v="JACKSONVILLE:"/>
    <n v="8"/>
  </r>
  <r>
    <x v="20"/>
    <x v="13"/>
    <s v="JOLIET"/>
    <n v="23.28"/>
  </r>
  <r>
    <x v="20"/>
    <x v="13"/>
    <s v="JOLIET"/>
    <n v="85.75"/>
  </r>
  <r>
    <x v="20"/>
    <x v="13"/>
    <s v="JOLIET"/>
    <n v="25"/>
  </r>
  <r>
    <x v="20"/>
    <x v="13"/>
    <s v="JONESBORO, 1,1S9"/>
    <n v="16.5"/>
  </r>
  <r>
    <x v="20"/>
    <x v="13"/>
    <s v="LINCOLN, 11,S3S (1916)"/>
    <n v="19"/>
  </r>
  <r>
    <x v="20"/>
    <x v="13"/>
    <s v="MARION"/>
    <n v="14"/>
  </r>
  <r>
    <x v="20"/>
    <x v="13"/>
    <s v="MATTOON"/>
    <n v="15.5"/>
  </r>
  <r>
    <x v="20"/>
    <x v="13"/>
    <s v="MATTOON"/>
    <n v="11.06"/>
  </r>
  <r>
    <x v="20"/>
    <x v="13"/>
    <s v="MOLINE"/>
    <n v="12.68"/>
  </r>
  <r>
    <x v="20"/>
    <x v="13"/>
    <s v="MURPHYSBORO"/>
    <n v="26.5"/>
  </r>
  <r>
    <x v="20"/>
    <x v="13"/>
    <s v="MURPHYSBORO"/>
    <n v="9"/>
  </r>
  <r>
    <x v="20"/>
    <x v="13"/>
    <s v="OTTAWA"/>
    <n v="107"/>
  </r>
  <r>
    <x v="20"/>
    <x v="13"/>
    <s v="OTTAWA"/>
    <n v="8"/>
  </r>
  <r>
    <x v="20"/>
    <x v="13"/>
    <s v="PARIS"/>
    <n v="2"/>
  </r>
  <r>
    <x v="20"/>
    <x v="13"/>
    <s v="PEKIN"/>
    <n v="8.5"/>
  </r>
  <r>
    <x v="20"/>
    <x v="13"/>
    <s v="L "/>
    <n v="596"/>
  </r>
  <r>
    <x v="20"/>
    <x v="13"/>
    <s v="L "/>
    <n v="53"/>
  </r>
  <r>
    <x v="20"/>
    <x v="13"/>
    <s v="L "/>
    <n v="35"/>
  </r>
  <r>
    <x v="20"/>
    <x v="13"/>
    <s v="PONTIAC"/>
    <n v="19.7"/>
  </r>
  <r>
    <x v="20"/>
    <x v="13"/>
    <s v="QUINCY"/>
    <n v="25"/>
  </r>
  <r>
    <x v="20"/>
    <x v="13"/>
    <s v="ROCKFORD"/>
    <n v="27.19"/>
  </r>
  <r>
    <x v="20"/>
    <x v="13"/>
    <s v="ROCKFORD"/>
    <n v="86.12"/>
  </r>
  <r>
    <x v="20"/>
    <x v="13"/>
    <s v="ROCKFORD"/>
    <n v="81"/>
  </r>
  <r>
    <x v="20"/>
    <x v="13"/>
    <s v="ROCKFORD"/>
    <n v="42.07"/>
  </r>
  <r>
    <x v="20"/>
    <x v="13"/>
    <s v="SPRINGFIELD"/>
    <n v="48"/>
  </r>
  <r>
    <x v="20"/>
    <x v="13"/>
    <s v="STREATOR"/>
    <n v="6.1"/>
  </r>
  <r>
    <x v="20"/>
    <x v="13"/>
    <s v="TAYLORVILLE"/>
    <n v="3.7090000000000001"/>
  </r>
  <r>
    <x v="20"/>
    <x v="13"/>
    <s v="URBANA"/>
    <n v="26"/>
  </r>
  <r>
    <x v="20"/>
    <x v="14"/>
    <s v="ANDERSON"/>
    <n v="455"/>
  </r>
  <r>
    <x v="20"/>
    <x v="14"/>
    <s v="ANDERSON"/>
    <n v="64"/>
  </r>
  <r>
    <x v="20"/>
    <x v="14"/>
    <s v="1ICHIGAN"/>
    <n v="8.75"/>
  </r>
  <r>
    <x v="20"/>
    <x v="14"/>
    <s v="BEECH GROVE"/>
    <n v="6.8"/>
  </r>
  <r>
    <x v="20"/>
    <x v="14"/>
    <s v="BLUFFTON"/>
    <n v="31.84"/>
  </r>
  <r>
    <x v="20"/>
    <x v="14"/>
    <s v="COLUMBUS"/>
    <n v="5.5"/>
  </r>
  <r>
    <x v="20"/>
    <x v="14"/>
    <s v="COLUMBUS"/>
    <n v="61.86"/>
  </r>
  <r>
    <x v="20"/>
    <x v="14"/>
    <s v="CROWN POINT"/>
    <n v="15"/>
  </r>
  <r>
    <x v="20"/>
    <x v="14"/>
    <s v="DECATUR, 4,471"/>
    <n v="21.7"/>
  </r>
  <r>
    <x v="20"/>
    <x v="14"/>
    <s v="EVANSVILLE"/>
    <n v="72.430000000000007"/>
  </r>
  <r>
    <x v="20"/>
    <x v="14"/>
    <s v="EVANSVILLE"/>
    <n v="24.25"/>
  </r>
  <r>
    <x v="20"/>
    <x v="14"/>
    <s v="EVANSVILLE"/>
    <n v="68.87"/>
  </r>
  <r>
    <x v="20"/>
    <x v="14"/>
    <s v="FORT WAYNE"/>
    <n v="220"/>
  </r>
  <r>
    <x v="20"/>
    <x v="14"/>
    <s v="GARY"/>
    <n v="30.42"/>
  </r>
  <r>
    <x v="20"/>
    <x v="14"/>
    <s v="FRENCH LICK"/>
    <n v="1.78"/>
  </r>
  <r>
    <x v="20"/>
    <x v="14"/>
    <s v="HOBART"/>
    <n v="5.5"/>
  </r>
  <r>
    <x v="20"/>
    <x v="14"/>
    <s v="INDIANAPOLIS"/>
    <n v="107"/>
  </r>
  <r>
    <x v="20"/>
    <x v="14"/>
    <s v="INDIANAPOLIS"/>
    <n v="141"/>
  </r>
  <r>
    <x v="20"/>
    <x v="14"/>
    <s v="INDIANAPOLIS"/>
    <n v="410"/>
  </r>
  <r>
    <x v="20"/>
    <x v="14"/>
    <s v="KOKOMO"/>
    <n v="103"/>
  </r>
  <r>
    <x v="20"/>
    <x v="14"/>
    <s v="KOKOMO"/>
    <n v="62"/>
  </r>
  <r>
    <x v="20"/>
    <x v="14"/>
    <s v="LA FAYETTE"/>
    <n v="25"/>
  </r>
  <r>
    <x v="20"/>
    <x v="14"/>
    <s v="LEBANON"/>
    <n v="10"/>
  </r>
  <r>
    <x v="20"/>
    <x v="14"/>
    <s v="LOGANS PORT"/>
    <n v="18"/>
  </r>
  <r>
    <x v="20"/>
    <x v="14"/>
    <s v="MICHIGAN CITY"/>
    <n v="100"/>
  </r>
  <r>
    <x v="20"/>
    <x v="14"/>
    <s v="MUNCIK"/>
    <n v="43"/>
  </r>
  <r>
    <x v="20"/>
    <x v="14"/>
    <s v="NEW ALBANY"/>
    <n v="21.14"/>
  </r>
  <r>
    <x v="20"/>
    <x v="14"/>
    <s v="NEW ALBANY"/>
    <n v="22.06"/>
  </r>
  <r>
    <x v="20"/>
    <x v="14"/>
    <s v="PERU"/>
    <n v="2.5"/>
  </r>
  <r>
    <x v="20"/>
    <x v="14"/>
    <s v="PORTLAND"/>
    <n v="32"/>
  </r>
  <r>
    <x v="20"/>
    <x v="14"/>
    <s v="SCOTTSBURG"/>
    <n v="40.92"/>
  </r>
  <r>
    <x v="20"/>
    <x v="14"/>
    <s v="SOUTH BEND"/>
    <n v="123"/>
  </r>
  <r>
    <x v="20"/>
    <x v="14"/>
    <s v="SOUTH BEND"/>
    <n v="35"/>
  </r>
  <r>
    <x v="20"/>
    <x v="14"/>
    <s v="TERRE HAUTE"/>
    <n v="97.89"/>
  </r>
  <r>
    <x v="20"/>
    <x v="14"/>
    <s v="VINCENNES"/>
    <n v="8.5"/>
  </r>
  <r>
    <x v="20"/>
    <x v="14"/>
    <s v="VINCENNES"/>
    <n v="2.6"/>
  </r>
  <r>
    <x v="20"/>
    <x v="15"/>
    <s v="ALBIA"/>
    <n v="10"/>
  </r>
  <r>
    <x v="20"/>
    <x v="14"/>
    <s v="WARSAW"/>
    <n v="70"/>
  </r>
  <r>
    <x v="20"/>
    <x v="15"/>
    <s v="BOONE"/>
    <n v="130"/>
  </r>
  <r>
    <x v="20"/>
    <x v="15"/>
    <s v="BOONE"/>
    <n v="7"/>
  </r>
  <r>
    <x v="20"/>
    <x v="15"/>
    <s v="BURLINGTON"/>
    <n v="23.5"/>
  </r>
  <r>
    <x v="20"/>
    <x v="15"/>
    <s v="CEDAR RAPIDS"/>
    <n v="30.07"/>
  </r>
  <r>
    <x v="20"/>
    <x v="15"/>
    <s v="CEDAR RAPIDS"/>
    <n v="44.65"/>
  </r>
  <r>
    <x v="20"/>
    <x v="15"/>
    <s v="CENTERVILLE"/>
    <n v="33.340000000000003"/>
  </r>
  <r>
    <x v="20"/>
    <x v="15"/>
    <s v="CENTERVILLE"/>
    <n v="34"/>
  </r>
  <r>
    <x v="20"/>
    <x v="15"/>
    <s v="CHARLES CITY"/>
    <n v="24.83"/>
  </r>
  <r>
    <x v="20"/>
    <x v="15"/>
    <s v="# DAVENPORT"/>
    <n v="36"/>
  </r>
  <r>
    <x v="20"/>
    <x v="15"/>
    <s v="# DAVENPORT"/>
    <n v="35"/>
  </r>
  <r>
    <x v="20"/>
    <x v="15"/>
    <s v="# DAVENPORT"/>
    <n v="47.84"/>
  </r>
  <r>
    <x v="20"/>
    <x v="15"/>
    <s v="DBS MOINES"/>
    <n v="85"/>
  </r>
  <r>
    <x v="20"/>
    <x v="15"/>
    <s v="DBS MOINES"/>
    <n v="74"/>
  </r>
  <r>
    <x v="20"/>
    <x v="15"/>
    <s v="DUBUQUE"/>
    <n v="20.7"/>
  </r>
  <r>
    <x v="20"/>
    <x v="15"/>
    <s v="FORT MADISON"/>
    <n v="4"/>
  </r>
  <r>
    <x v="20"/>
    <x v="15"/>
    <s v="IOWA CITY"/>
    <n v="6.8"/>
  </r>
  <r>
    <x v="20"/>
    <x v="15"/>
    <s v="KEOKUK"/>
    <n v="14.18"/>
  </r>
  <r>
    <x v="20"/>
    <x v="15"/>
    <s v="MARSHALLTOWN"/>
    <n v="6.4"/>
  </r>
  <r>
    <x v="20"/>
    <x v="15"/>
    <s v="MASON CITY"/>
    <n v="21.6"/>
  </r>
  <r>
    <x v="20"/>
    <x v="15"/>
    <s v="OSKALOOSA"/>
    <n v="8.5"/>
  </r>
  <r>
    <x v="20"/>
    <x v="15"/>
    <s v="OSKALOOSA"/>
    <n v="9"/>
  </r>
  <r>
    <x v="20"/>
    <x v="15"/>
    <s v="SIOUX CITY"/>
    <n v="53"/>
  </r>
  <r>
    <x v="20"/>
    <x v="15"/>
    <s v="SIOUX CITY"/>
    <n v="13"/>
  </r>
  <r>
    <x v="20"/>
    <x v="15"/>
    <s v="TOLEDO"/>
    <n v="3"/>
  </r>
  <r>
    <x v="20"/>
    <x v="15"/>
    <s v="WATERLOO"/>
    <n v="135"/>
  </r>
  <r>
    <x v="20"/>
    <x v="16"/>
    <s v="COFFEYVILLE"/>
    <n v="86.5"/>
  </r>
  <r>
    <x v="19"/>
    <x v="16"/>
    <s v="BONNER SPRINGS"/>
    <n v="40"/>
  </r>
  <r>
    <x v="20"/>
    <x v="16"/>
    <s v="ATCHISON"/>
    <n v="9.84"/>
  </r>
  <r>
    <x v="20"/>
    <x v="16"/>
    <s v="EMPORIA"/>
    <n v="5"/>
  </r>
  <r>
    <x v="20"/>
    <x v="16"/>
    <s v="EMPORIA"/>
    <n v="14"/>
  </r>
  <r>
    <x v="20"/>
    <x v="16"/>
    <s v="IOLA"/>
    <n v="10.5"/>
  </r>
  <r>
    <x v="20"/>
    <x v="16"/>
    <s v="IOLA"/>
    <n v="10"/>
  </r>
  <r>
    <x v="20"/>
    <x v="16"/>
    <s v="MANHATTAN"/>
    <n v="5"/>
  </r>
  <r>
    <x v="20"/>
    <x v="16"/>
    <s v="L ^ WREN CE"/>
    <n v="20"/>
  </r>
  <r>
    <x v="20"/>
    <x v="16"/>
    <s v="PARSONS, 12,463"/>
    <n v="7.5"/>
  </r>
  <r>
    <x v="20"/>
    <x v="16"/>
    <s v="PITTSBURG"/>
    <n v="104.14"/>
  </r>
  <r>
    <x v="20"/>
    <x v="16"/>
    <s v="SALINA"/>
    <n v="11"/>
  </r>
  <r>
    <x v="20"/>
    <x v="16"/>
    <s v="STRONG CITY"/>
    <n v="2"/>
  </r>
  <r>
    <x v="20"/>
    <x v="16"/>
    <s v="TOPEKA"/>
    <n v="41.287999999999997"/>
  </r>
  <r>
    <x v="20"/>
    <x v="16"/>
    <s v="WICHITA"/>
    <n v="60.67"/>
  </r>
  <r>
    <x v="20"/>
    <x v="16"/>
    <s v="WICHITA"/>
    <n v="33.6"/>
  </r>
  <r>
    <x v="20"/>
    <x v="16"/>
    <s v="WICHITA"/>
    <n v="66"/>
  </r>
  <r>
    <x v="20"/>
    <x v="16"/>
    <s v="WINFIELD"/>
    <n v="25"/>
  </r>
  <r>
    <x v="20"/>
    <x v="17"/>
    <s v="BOWLING GREEN"/>
    <n v="4.5"/>
  </r>
  <r>
    <x v="20"/>
    <x v="17"/>
    <s v="HENDERSON"/>
    <n v="6"/>
  </r>
  <r>
    <x v="20"/>
    <x v="17"/>
    <s v="GEORGETOWN"/>
    <n v="6"/>
  </r>
  <r>
    <x v="20"/>
    <x v="17"/>
    <s v="COVINGTON"/>
    <n v="69.42"/>
  </r>
  <r>
    <x v="20"/>
    <x v="17"/>
    <s v="LEXINGTON"/>
    <n v="93.79"/>
  </r>
  <r>
    <x v="20"/>
    <x v="17"/>
    <s v="LOUISVILLE"/>
    <n v="101.8"/>
  </r>
  <r>
    <x v="20"/>
    <x v="17"/>
    <s v="LOUISVILLE"/>
    <n v="150"/>
  </r>
  <r>
    <x v="20"/>
    <x v="17"/>
    <s v="LOUISVILLE"/>
    <n v="12.5"/>
  </r>
  <r>
    <x v="20"/>
    <x v="17"/>
    <s v="MAYS VILLE"/>
    <n v="4.5"/>
  </r>
  <r>
    <x v="20"/>
    <x v="17"/>
    <s v="PADUCAH"/>
    <n v="19.335999999999999"/>
  </r>
  <r>
    <x v="20"/>
    <x v="17"/>
    <s v="SOMERSET"/>
    <n v="3.3"/>
  </r>
  <r>
    <x v="20"/>
    <x v="18"/>
    <s v="ALEXANDRIA"/>
    <n v="7"/>
  </r>
  <r>
    <x v="20"/>
    <x v="18"/>
    <s v="ALEXANDRIA"/>
    <n v="6.5"/>
  </r>
  <r>
    <x v="20"/>
    <x v="18"/>
    <s v="ALEXANDRIA"/>
    <n v="2.6"/>
  </r>
  <r>
    <x v="20"/>
    <x v="18"/>
    <s v="BATON ROUGE"/>
    <n v="6.23"/>
  </r>
  <r>
    <x v="20"/>
    <x v="18"/>
    <s v="MAN DE VILLE"/>
    <n v="23.6"/>
  </r>
  <r>
    <x v="20"/>
    <x v="18"/>
    <s v="MONROE"/>
    <n v="10"/>
  </r>
  <r>
    <x v="20"/>
    <x v="18"/>
    <s v="NEW ORLEANS"/>
    <n v="218.16"/>
  </r>
  <r>
    <x v="20"/>
    <x v="18"/>
    <s v="NEW ORLEANS"/>
    <n v="11.6"/>
  </r>
  <r>
    <x v="20"/>
    <x v="18"/>
    <s v="SHREVEPORT"/>
    <n v="32.6"/>
  </r>
  <r>
    <x v="20"/>
    <x v="21"/>
    <s v="BANGOR"/>
    <n v="65.91"/>
  </r>
  <r>
    <x v="20"/>
    <x v="21"/>
    <s v="BIDDEFORD"/>
    <n v="8"/>
  </r>
  <r>
    <x v="20"/>
    <x v="21"/>
    <s v="CARIBOU"/>
    <n v="4.8"/>
  </r>
  <r>
    <x v="20"/>
    <x v="21"/>
    <s v="CARIBOU"/>
    <n v="3.3"/>
  </r>
  <r>
    <x v="20"/>
    <x v="21"/>
    <s v="FRYEBURG"/>
    <n v="3"/>
  </r>
  <r>
    <x v="20"/>
    <x v="21"/>
    <s v="KENNEBUNK"/>
    <n v="30.76"/>
  </r>
  <r>
    <x v="20"/>
    <x v="21"/>
    <s v="KENNEBUNK"/>
    <n v="165.65299999999999"/>
  </r>
  <r>
    <x v="20"/>
    <x v="21"/>
    <s v="PORTLAND"/>
    <n v="106.608"/>
  </r>
  <r>
    <x v="20"/>
    <x v="21"/>
    <s v="PRESQUE ISLE, 5,179"/>
    <n v="38.14"/>
  </r>
  <r>
    <x v="20"/>
    <x v="21"/>
    <s v="ROCKLAND"/>
    <n v="23.92"/>
  </r>
  <r>
    <x v="20"/>
    <x v="21"/>
    <s v="SANFORD"/>
    <n v="60"/>
  </r>
  <r>
    <x v="20"/>
    <x v="21"/>
    <s v="SKO WBEGAN, 6,341"/>
    <n v="18.66"/>
  </r>
  <r>
    <x v="20"/>
    <x v="21"/>
    <s v="WATERVILLE"/>
    <n v="11"/>
  </r>
  <r>
    <x v="20"/>
    <x v="20"/>
    <s v="ANNAPOLIS"/>
    <n v="37.4"/>
  </r>
  <r>
    <x v="20"/>
    <x v="20"/>
    <s v="BALTIMORE"/>
    <n v="0.98"/>
  </r>
  <r>
    <x v="20"/>
    <x v="20"/>
    <s v="BALTIMORE"/>
    <n v="1.5"/>
  </r>
  <r>
    <x v="20"/>
    <x v="20"/>
    <s v="BALTIMORE"/>
    <n v="415.23399999999998"/>
  </r>
  <r>
    <x v="20"/>
    <x v="20"/>
    <s v="BALTIMORE"/>
    <n v="98.91"/>
  </r>
  <r>
    <x v="20"/>
    <x v="20"/>
    <s v="BEL"/>
    <n v="3.25"/>
  </r>
  <r>
    <x v="20"/>
    <x v="20"/>
    <s v="CUMBERLAND"/>
    <n v="8.5"/>
  </r>
  <r>
    <x v="20"/>
    <x v="20"/>
    <s v="CUMBERLAND"/>
    <n v="25"/>
  </r>
  <r>
    <x v="20"/>
    <x v="20"/>
    <s v="FREDERICK"/>
    <n v="91.5"/>
  </r>
  <r>
    <x v="20"/>
    <x v="20"/>
    <s v="KENSINGTON"/>
    <n v="3.5"/>
  </r>
  <r>
    <x v="20"/>
    <x v="20"/>
    <s v="TOWSON"/>
    <n v="3.25"/>
  </r>
  <r>
    <x v="20"/>
    <x v="19"/>
    <s v="ATHOL"/>
    <n v="44.9"/>
  </r>
  <r>
    <x v="20"/>
    <x v="19"/>
    <s v="ATHOL"/>
    <n v="5.14"/>
  </r>
  <r>
    <x v="20"/>
    <x v="19"/>
    <s v="ATHOL"/>
    <n v="96.03"/>
  </r>
  <r>
    <x v="20"/>
    <x v="19"/>
    <s v="BOSTON"/>
    <n v="970.173"/>
  </r>
  <r>
    <x v="20"/>
    <x v="19"/>
    <s v="BOSTON"/>
    <n v="531.154"/>
  </r>
  <r>
    <x v="20"/>
    <x v="19"/>
    <s v="BOSTON"/>
    <n v="83.15"/>
  </r>
  <r>
    <x v="20"/>
    <x v="19"/>
    <s v="BROOKFIELD' 2,204"/>
    <n v="20.100000000000001"/>
  </r>
  <r>
    <x v="20"/>
    <x v="19"/>
    <s v="CANTON"/>
    <n v="19.7"/>
  </r>
  <r>
    <x v="20"/>
    <x v="19"/>
    <s v="CONWAY"/>
    <n v="6.6"/>
  </r>
  <r>
    <x v="20"/>
    <x v="19"/>
    <s v="DRACUT"/>
    <n v="91.789000000000001"/>
  </r>
  <r>
    <x v="20"/>
    <x v="19"/>
    <s v="FITCHBURG"/>
    <n v="40.694000000000003"/>
  </r>
  <r>
    <x v="20"/>
    <x v="19"/>
    <s v="GREENFIELD"/>
    <n v="47"/>
  </r>
  <r>
    <x v="20"/>
    <x v="19"/>
    <s v="HAVERHILL"/>
    <n v="127.598"/>
  </r>
  <r>
    <x v="20"/>
    <x v="19"/>
    <s v="HAVERHILL"/>
    <n v="71.802000000000007"/>
  </r>
  <r>
    <x v="20"/>
    <x v="19"/>
    <s v="LYNN"/>
    <n v="6.79"/>
  </r>
  <r>
    <x v="20"/>
    <x v="19"/>
    <s v="MAYNARD"/>
    <n v="18.149999999999999"/>
  </r>
  <r>
    <x v="20"/>
    <x v="19"/>
    <s v="MEDFORD"/>
    <n v="29.79"/>
  </r>
  <r>
    <x v="20"/>
    <x v="19"/>
    <s v="MEDFORD"/>
    <n v="71"/>
  </r>
  <r>
    <x v="20"/>
    <x v="19"/>
    <s v="MILFORD"/>
    <n v="44"/>
  </r>
  <r>
    <x v="20"/>
    <x v="19"/>
    <s v="MILFORD"/>
    <n v="4"/>
  </r>
  <r>
    <x v="20"/>
    <x v="19"/>
    <s v="NORTH ADAMS"/>
    <n v="92"/>
  </r>
  <r>
    <x v="20"/>
    <x v="19"/>
    <s v="NORTHAMPTON"/>
    <n v="27.608000000000001"/>
  </r>
  <r>
    <x v="20"/>
    <x v="19"/>
    <s v="NORTON"/>
    <n v="21.2"/>
  </r>
  <r>
    <x v="20"/>
    <x v="19"/>
    <s v="PITTSFIELD"/>
    <n v="145.82"/>
  </r>
  <r>
    <x v="20"/>
    <x v="19"/>
    <s v="PLUM ISLAND"/>
    <n v="5.4"/>
  </r>
  <r>
    <x v="20"/>
    <x v="19"/>
    <s v="SHELBURNE FALLS"/>
    <n v="7.43"/>
  </r>
  <r>
    <x v="20"/>
    <x v="19"/>
    <s v="SOMERVILLE"/>
    <n v="10.119999999999999"/>
  </r>
  <r>
    <x v="20"/>
    <x v="19"/>
    <s v="TAUKTON"/>
    <n v="10.711"/>
  </r>
  <r>
    <x v="20"/>
    <x v="19"/>
    <s v="WEBSTER"/>
    <n v="6.66"/>
  </r>
  <r>
    <x v="20"/>
    <x v="19"/>
    <s v="WEBSTER"/>
    <n v="16.55"/>
  </r>
  <r>
    <x v="20"/>
    <x v="19"/>
    <s v="WHIT INS VILLE"/>
    <n v="0.79500000000000004"/>
  </r>
  <r>
    <x v="20"/>
    <x v="19"/>
    <s v="WINTHROP"/>
    <n v="1.2"/>
  </r>
  <r>
    <x v="20"/>
    <x v="19"/>
    <s v="WORCESTER"/>
    <n v="261.75"/>
  </r>
  <r>
    <x v="20"/>
    <x v="22"/>
    <s v="ADRIAN"/>
    <n v="3.89"/>
  </r>
  <r>
    <x v="20"/>
    <x v="22"/>
    <s v="BENTON HARBOR 10,S33 (1916)"/>
    <n v="54"/>
  </r>
  <r>
    <x v="20"/>
    <x v="22"/>
    <s v="DETBOI l 571,7S4 (1916)"/>
    <n v="110.52"/>
  </r>
  <r>
    <x v="20"/>
    <x v="22"/>
    <s v="DETBOI l 571,7S4 (1916)"/>
    <n v="82.889300000000006"/>
  </r>
  <r>
    <x v="20"/>
    <x v="22"/>
    <s v="DETBOI l 571,7S4 (1916)"/>
    <n v="188.23"/>
  </r>
  <r>
    <x v="20"/>
    <x v="22"/>
    <s v="DETBOI l 571,7S4 (1916)"/>
    <n v="538.56769999999995"/>
  </r>
  <r>
    <x v="20"/>
    <x v="22"/>
    <s v="DETBOI l 571,7S4 (1916)"/>
    <n v="26.1"/>
  </r>
  <r>
    <x v="20"/>
    <x v="22"/>
    <s v="GRAND RAPIDS"/>
    <n v="48"/>
  </r>
  <r>
    <x v="20"/>
    <x v="22"/>
    <s v="GRAND RAPIDS"/>
    <n v="67.760000000000005"/>
  </r>
  <r>
    <x v="20"/>
    <x v="22"/>
    <s v="HOUGHTON"/>
    <n v="82.2"/>
  </r>
  <r>
    <x v="20"/>
    <x v="22"/>
    <s v="IRON RIVER"/>
    <n v="6"/>
  </r>
  <r>
    <x v="20"/>
    <x v="22"/>
    <s v="IRONWOOD"/>
    <n v="12.5"/>
  </r>
  <r>
    <x v="20"/>
    <x v="22"/>
    <s v="ISHPEMING"/>
    <n v="6"/>
  </r>
  <r>
    <x v="20"/>
    <x v="22"/>
    <s v="JACKSON"/>
    <n v="258.89999999999998"/>
  </r>
  <r>
    <x v="20"/>
    <x v="22"/>
    <s v="KALAMAZOO"/>
    <n v="151.88999999999999"/>
  </r>
  <r>
    <x v="20"/>
    <x v="22"/>
    <s v="MENOMINEE"/>
    <n v="19.399999999999999"/>
  </r>
  <r>
    <x v="20"/>
    <x v="22"/>
    <s v="MUSKEGON"/>
    <n v="14.5"/>
  </r>
  <r>
    <x v="20"/>
    <x v="22"/>
    <s v="MUSKEGON"/>
    <n v="7"/>
  </r>
  <r>
    <x v="20"/>
    <x v="22"/>
    <s v="PORT HURON"/>
    <n v="12"/>
  </r>
  <r>
    <x v="20"/>
    <x v="22"/>
    <s v="SAGINAW"/>
    <n v="63.62"/>
  </r>
  <r>
    <x v="20"/>
    <x v="22"/>
    <s v="SAULT STK"/>
    <n v="7.52"/>
  </r>
  <r>
    <x v="20"/>
    <x v="22"/>
    <s v="ST AM BAUGH"/>
    <n v="1.1439999999999999"/>
  </r>
  <r>
    <x v="20"/>
    <x v="23"/>
    <s v="DULUTH"/>
    <n v="103.88"/>
  </r>
  <r>
    <x v="20"/>
    <x v="23"/>
    <s v="BRECKENRIDGE"/>
    <n v="6.75"/>
  </r>
  <r>
    <x v="20"/>
    <x v="23"/>
    <s v="MANKATO"/>
    <n v="5.3"/>
  </r>
  <r>
    <x v="20"/>
    <x v="23"/>
    <s v="MINNEAPOLIS"/>
    <n v="15.44"/>
  </r>
  <r>
    <x v="20"/>
    <x v="23"/>
    <s v="MINNEAPOLIS"/>
    <n v="52"/>
  </r>
  <r>
    <x v="20"/>
    <x v="23"/>
    <s v="MINNEAPOLIS"/>
    <n v="461.4"/>
  </r>
  <r>
    <x v="20"/>
    <x v="23"/>
    <s v="MINNEAPOLIS"/>
    <n v="1.583"/>
  </r>
  <r>
    <x v="20"/>
    <x v="23"/>
    <s v="ST CLOUD"/>
    <n v="10"/>
  </r>
  <r>
    <x v="20"/>
    <x v="23"/>
    <s v="ST PAUL"/>
    <n v="6.5"/>
  </r>
  <r>
    <x v="20"/>
    <x v="23"/>
    <s v="ST PAUL"/>
    <n v="4"/>
  </r>
  <r>
    <x v="20"/>
    <x v="23"/>
    <s v="WINONA"/>
    <n v="7.5"/>
  </r>
  <r>
    <x v="20"/>
    <x v="23"/>
    <s v="THIEF RIVER FALLS"/>
    <n v="49"/>
  </r>
  <r>
    <x v="20"/>
    <x v="24"/>
    <s v="COLUMBUS"/>
    <n v="6.8"/>
  </r>
  <r>
    <x v="20"/>
    <x v="24"/>
    <s v="OREENVILIE"/>
    <n v="7.76"/>
  </r>
  <r>
    <x v="20"/>
    <x v="24"/>
    <s v="GULFPORT"/>
    <n v="30"/>
  </r>
  <r>
    <x v="20"/>
    <x v="24"/>
    <s v="HATTISBURG"/>
    <n v="6.5"/>
  </r>
  <r>
    <x v="20"/>
    <x v="24"/>
    <s v="JACKSON"/>
    <n v="13.5"/>
  </r>
  <r>
    <x v="20"/>
    <x v="24"/>
    <s v="LAUREL"/>
    <n v="14"/>
  </r>
  <r>
    <x v="20"/>
    <x v="24"/>
    <s v="MERIDIAN"/>
    <n v="13.12"/>
  </r>
  <r>
    <x v="20"/>
    <x v="24"/>
    <s v="PASCAGOULA"/>
    <n v="8.86"/>
  </r>
  <r>
    <x v="20"/>
    <x v="25"/>
    <s v="CARROLLTON"/>
    <n v="1.6259999999999999"/>
  </r>
  <r>
    <x v="20"/>
    <x v="25"/>
    <s v="CASSVILLE"/>
    <n v="5"/>
  </r>
  <r>
    <x v="20"/>
    <x v="25"/>
    <s v="FARMINGTON"/>
    <n v="10"/>
  </r>
  <r>
    <x v="20"/>
    <x v="25"/>
    <s v="HANNIBAL"/>
    <n v="6"/>
  </r>
  <r>
    <x v="20"/>
    <x v="25"/>
    <s v="JEFFERSON CITY"/>
    <n v="7"/>
  </r>
  <r>
    <x v="20"/>
    <x v="25"/>
    <s v="JEFFERSON CITY"/>
    <n v="1.86"/>
  </r>
  <r>
    <x v="20"/>
    <x v="25"/>
    <s v="JEFFERSON CITY"/>
    <n v="309"/>
  </r>
  <r>
    <x v="20"/>
    <x v="25"/>
    <s v="KANSAS CITY"/>
    <n v="12.75"/>
  </r>
  <r>
    <x v="20"/>
    <x v="25"/>
    <s v="HI99UUK1"/>
    <n v="82"/>
  </r>
  <r>
    <x v="20"/>
    <x v="25"/>
    <s v="HI99UUK1"/>
    <n v="10"/>
  </r>
  <r>
    <x v="20"/>
    <x v="25"/>
    <s v="KIRKWOOD"/>
    <n v="8"/>
  </r>
  <r>
    <x v="20"/>
    <x v="25"/>
    <s v="NEVADA"/>
    <n v="5"/>
  </r>
  <r>
    <x v="20"/>
    <x v="25"/>
    <s v="ST JOSEPH"/>
    <n v="60.22"/>
  </r>
  <r>
    <x v="20"/>
    <x v="25"/>
    <s v="ST"/>
    <n v="18.22"/>
  </r>
  <r>
    <x v="20"/>
    <x v="25"/>
    <s v="ST"/>
    <n v="14.6"/>
  </r>
  <r>
    <x v="20"/>
    <x v="25"/>
    <s v="ST"/>
    <n v="2.75"/>
  </r>
  <r>
    <x v="20"/>
    <x v="25"/>
    <s v="ST"/>
    <n v="15"/>
  </r>
  <r>
    <x v="20"/>
    <x v="25"/>
    <s v="ST"/>
    <n v="458.29"/>
  </r>
  <r>
    <x v="20"/>
    <x v="25"/>
    <s v="HEDALIA"/>
    <n v="9"/>
  </r>
  <r>
    <x v="20"/>
    <x v="25"/>
    <s v="SPRINGFIELD"/>
    <n v="28.2"/>
  </r>
  <r>
    <x v="20"/>
    <x v="25"/>
    <s v="WEBB CITY"/>
    <n v="92"/>
  </r>
  <r>
    <x v="20"/>
    <x v="26"/>
    <s v="ANACONDA"/>
    <n v="148.79"/>
  </r>
  <r>
    <x v="20"/>
    <x v="26"/>
    <s v="BUTTE"/>
    <n v="39.49"/>
  </r>
  <r>
    <x v="20"/>
    <x v="26"/>
    <s v="GREAT FALLS"/>
    <n v="16"/>
  </r>
  <r>
    <x v="20"/>
    <x v="26"/>
    <s v="GREAT FALLS"/>
    <n v="7.9"/>
  </r>
  <r>
    <x v="20"/>
    <x v="26"/>
    <s v="BOZEMAN"/>
    <n v="2"/>
  </r>
  <r>
    <x v="20"/>
    <x v="26"/>
    <s v="HELENA"/>
    <n v="22"/>
  </r>
  <r>
    <x v="20"/>
    <x v="26"/>
    <s v="MISSOULA"/>
    <n v="22.3"/>
  </r>
  <r>
    <x v="20"/>
    <x v="32"/>
    <s v="LINCOLN"/>
    <n v="60"/>
  </r>
  <r>
    <x v="20"/>
    <x v="32"/>
    <s v="LINCOLN"/>
    <n v="56"/>
  </r>
  <r>
    <x v="20"/>
    <x v="32"/>
    <s v="OMAHA"/>
    <n v="162.66"/>
  </r>
  <r>
    <x v="20"/>
    <x v="32"/>
    <s v="OMAHA"/>
    <n v="7.5"/>
  </r>
  <r>
    <x v="20"/>
    <x v="32"/>
    <s v="RALSTON"/>
    <n v="18.8"/>
  </r>
  <r>
    <x v="20"/>
    <x v="61"/>
    <s v="FALLON"/>
    <n v="88"/>
  </r>
  <r>
    <x v="20"/>
    <x v="61"/>
    <s v="RENO"/>
    <n v="7.5"/>
  </r>
  <r>
    <x v="20"/>
    <x v="61"/>
    <s v="RENO"/>
    <n v="3.8"/>
  </r>
  <r>
    <x v="20"/>
    <x v="28"/>
    <s v="BERLIN"/>
    <n v="7.75"/>
  </r>
  <r>
    <x v="20"/>
    <x v="28"/>
    <s v="CHARLESTOWN"/>
    <n v="2"/>
  </r>
  <r>
    <x v="20"/>
    <x v="28"/>
    <s v="CHESTER"/>
    <n v="8"/>
  </r>
  <r>
    <x v="20"/>
    <x v="28"/>
    <s v="CLAREMONT"/>
    <n v="8.6"/>
  </r>
  <r>
    <x v="20"/>
    <x v="28"/>
    <s v="CONCORD"/>
    <n v="30.61"/>
  </r>
  <r>
    <x v="20"/>
    <x v="28"/>
    <s v="DOVER"/>
    <n v="21"/>
  </r>
  <r>
    <x v="20"/>
    <x v="28"/>
    <s v="EXETER"/>
    <n v="2"/>
  </r>
  <r>
    <x v="20"/>
    <x v="28"/>
    <s v="KEENE"/>
    <n v="10"/>
  </r>
  <r>
    <x v="20"/>
    <x v="28"/>
    <s v="LACONIA"/>
    <n v="8.8699999999999992"/>
  </r>
  <r>
    <x v="20"/>
    <x v="28"/>
    <s v="MANCHESTER"/>
    <n v="8.4179999999999993"/>
  </r>
  <r>
    <x v="20"/>
    <x v="28"/>
    <s v="MANCHESTER"/>
    <n v="42.725999999999999"/>
  </r>
  <r>
    <x v="20"/>
    <x v="28"/>
    <s v="MANCHESTER"/>
    <n v="65.400000000000006"/>
  </r>
  <r>
    <x v="20"/>
    <x v="28"/>
    <s v="MANCHESTER"/>
    <n v="2.75"/>
  </r>
  <r>
    <x v="20"/>
    <x v="28"/>
    <s v="PORTSMOUTH"/>
    <n v="16.079999999999998"/>
  </r>
  <r>
    <x v="20"/>
    <x v="28"/>
    <s v="PORTSMOUTH"/>
    <n v="42"/>
  </r>
  <r>
    <x v="20"/>
    <x v="29"/>
    <s v="ALLENHURST"/>
    <n v="36.06"/>
  </r>
  <r>
    <x v="20"/>
    <x v="29"/>
    <s v="ALLENHURST"/>
    <n v="80.05"/>
  </r>
  <r>
    <x v="20"/>
    <x v="29"/>
    <s v="ALLENHURST"/>
    <n v="3.01"/>
  </r>
  <r>
    <x v="20"/>
    <x v="29"/>
    <s v="BRIDGETON"/>
    <n v="87.87"/>
  </r>
  <r>
    <x v="20"/>
    <x v="29"/>
    <s v="BRIDGETON"/>
    <n v="155.03"/>
  </r>
  <r>
    <x v="20"/>
    <x v="29"/>
    <s v="CAPE MAY"/>
    <n v="1.4"/>
  </r>
  <r>
    <x v="20"/>
    <x v="29"/>
    <s v="CAPE MAY"/>
    <n v="15.2"/>
  </r>
  <r>
    <x v="20"/>
    <x v="29"/>
    <s v="HAINESPORT"/>
    <n v="15.08"/>
  </r>
  <r>
    <x v="20"/>
    <x v="29"/>
    <s v="KEYPORT"/>
    <n v="44"/>
  </r>
  <r>
    <x v="20"/>
    <x v="29"/>
    <s v="MILLVILLE"/>
    <n v="12.54"/>
  </r>
  <r>
    <x v="20"/>
    <x v="29"/>
    <s v="MORRISTOWN"/>
    <n v="47.49"/>
  </r>
  <r>
    <x v="20"/>
    <x v="29"/>
    <s v="MORRISTOWN"/>
    <n v="890.74"/>
  </r>
  <r>
    <x v="20"/>
    <x v="29"/>
    <s v="NEW BRUNSWICK"/>
    <n v="14"/>
  </r>
  <r>
    <x v="20"/>
    <x v="29"/>
    <s v="PHILLIFSBURG"/>
    <n v="7"/>
  </r>
  <r>
    <x v="20"/>
    <x v="29"/>
    <s v="PHILLIFSBURG"/>
    <n v="10"/>
  </r>
  <r>
    <x v="20"/>
    <x v="29"/>
    <s v="PLEASANTVILLE"/>
    <n v="18"/>
  </r>
  <r>
    <x v="20"/>
    <x v="29"/>
    <s v="POINT PLEASANT"/>
    <n v="8.7200000000000006"/>
  </r>
  <r>
    <x v="20"/>
    <x v="29"/>
    <s v="RED RANK"/>
    <n v="17.7"/>
  </r>
  <r>
    <x v="20"/>
    <x v="29"/>
    <s v="SEA ISLE CITY"/>
    <n v="8"/>
  </r>
  <r>
    <x v="20"/>
    <x v="29"/>
    <s v="STONE HARBOR"/>
    <n v="4.5999999999999996"/>
  </r>
  <r>
    <x v="20"/>
    <x v="29"/>
    <s v="TRENTON"/>
    <n v="48.16"/>
  </r>
  <r>
    <x v="20"/>
    <x v="29"/>
    <s v="TRENTON"/>
    <n v="13.26"/>
  </r>
  <r>
    <x v="20"/>
    <x v="29"/>
    <s v="TRENTON"/>
    <n v="49.658000000000001"/>
  </r>
  <r>
    <x v="20"/>
    <x v="29"/>
    <s v="WILDWOOD"/>
    <n v="5.7"/>
  </r>
  <r>
    <x v="20"/>
    <x v="55"/>
    <s v="WILDWOOD"/>
    <n v="7"/>
  </r>
  <r>
    <x v="20"/>
    <x v="55"/>
    <s v="LAS YEOAS"/>
    <n v="8.6999999999999993"/>
  </r>
  <r>
    <x v="20"/>
    <x v="31"/>
    <s v="ALBANY"/>
    <n v="60.9"/>
  </r>
  <r>
    <x v="20"/>
    <x v="31"/>
    <s v="ALBANY"/>
    <n v="111.88800000000001"/>
  </r>
  <r>
    <x v="20"/>
    <x v="31"/>
    <s v="AMSTERDAM"/>
    <n v="64.760000000000005"/>
  </r>
  <r>
    <x v="20"/>
    <x v="31"/>
    <s v="BABYLON"/>
    <n v="8"/>
  </r>
  <r>
    <x v="20"/>
    <x v="31"/>
    <s v="BAS,LSTON"/>
    <n v="15"/>
  </r>
  <r>
    <x v="20"/>
    <x v="31"/>
    <s v="BATAVIA"/>
    <n v="2.25"/>
  </r>
  <r>
    <x v="20"/>
    <x v="31"/>
    <s v="BEACON, 10,S25 (1915)"/>
    <n v="2.5299999999999998"/>
  </r>
  <r>
    <x v="20"/>
    <x v="31"/>
    <s v="BEACON, 10,S25 (1915)"/>
    <n v="7.6"/>
  </r>
  <r>
    <x v="20"/>
    <x v="31"/>
    <s v="BINGHAMTON"/>
    <n v="42.74"/>
  </r>
  <r>
    <x v="20"/>
    <x v="31"/>
    <s v="BUFFALO"/>
    <n v="8.8000000000000007"/>
  </r>
  <r>
    <x v="20"/>
    <x v="31"/>
    <s v="BUFFALO"/>
    <n v="191.15"/>
  </r>
  <r>
    <x v="20"/>
    <x v="31"/>
    <s v="BUFFALO"/>
    <n v="26.36"/>
  </r>
  <r>
    <x v="20"/>
    <x v="31"/>
    <s v="BUFFALO"/>
    <n v="486.74700000000001"/>
  </r>
  <r>
    <x v="20"/>
    <x v="31"/>
    <s v="CANANDAIGUA"/>
    <n v="8"/>
  </r>
  <r>
    <x v="20"/>
    <x v="31"/>
    <s v="COHOES"/>
    <n v="6.6890000000000001"/>
  </r>
  <r>
    <x v="20"/>
    <x v="31"/>
    <s v="COOPERSTOWN"/>
    <n v="65.66"/>
  </r>
  <r>
    <x v="20"/>
    <x v="31"/>
    <s v="CORNING"/>
    <n v="5.9"/>
  </r>
  <r>
    <x v="20"/>
    <x v="31"/>
    <s v="CORTLAND"/>
    <n v="17.399999999999999"/>
  </r>
  <r>
    <x v="20"/>
    <x v="31"/>
    <s v="CORTLAND"/>
    <n v="48.21"/>
  </r>
  <r>
    <x v="20"/>
    <x v="31"/>
    <s v="ELMIRA"/>
    <n v="36"/>
  </r>
  <r>
    <x v="20"/>
    <x v="31"/>
    <s v="FREEPORT"/>
    <n v="2.92"/>
  </r>
  <r>
    <x v="20"/>
    <x v="31"/>
    <s v="GLEN COVE"/>
    <n v="8.4600000000000009"/>
  </r>
  <r>
    <x v="20"/>
    <x v="31"/>
    <s v="GLENS FALLS"/>
    <n v="12"/>
  </r>
  <r>
    <x v="20"/>
    <x v="31"/>
    <s v="GLENS FALLS"/>
    <n v="82"/>
  </r>
  <r>
    <x v="20"/>
    <x v="31"/>
    <s v="HOOSICK FALLS"/>
    <n v="7"/>
  </r>
  <r>
    <x v="20"/>
    <x v="31"/>
    <s v="HORN ELL"/>
    <n v="10.9"/>
  </r>
  <r>
    <x v="20"/>
    <x v="31"/>
    <s v="HUNTINGTON"/>
    <n v="19.97"/>
  </r>
  <r>
    <x v="20"/>
    <x v="31"/>
    <s v="HUNTINGTON"/>
    <n v="11.47"/>
  </r>
  <r>
    <x v="20"/>
    <x v="31"/>
    <s v="JAMESTOWN"/>
    <n v="26.73"/>
  </r>
  <r>
    <x v="20"/>
    <x v="31"/>
    <s v="JAMESTOWN"/>
    <n v="8.6940000000000008"/>
  </r>
  <r>
    <x v="20"/>
    <x v="31"/>
    <s v="JAMESTOWN"/>
    <n v="40"/>
  </r>
  <r>
    <x v="20"/>
    <x v="31"/>
    <s v="MIDDLETOWN"/>
    <n v="18.84"/>
  </r>
  <r>
    <x v="20"/>
    <x v="31"/>
    <s v="MT"/>
    <n v="87.885000000000005"/>
  </r>
  <r>
    <x v="20"/>
    <x v="31"/>
    <s v="NEWBURGH"/>
    <n v="88"/>
  </r>
  <r>
    <x v="20"/>
    <x v="31"/>
    <s v="NEW YORK"/>
    <n v="2.89"/>
  </r>
  <r>
    <x v="20"/>
    <x v="31"/>
    <s v="NEW YORK"/>
    <n v="125.608"/>
  </r>
  <r>
    <x v="20"/>
    <x v="31"/>
    <s v="NEW YORK"/>
    <n v="1.6"/>
  </r>
  <r>
    <x v="20"/>
    <x v="31"/>
    <s v="NEW YORK"/>
    <n v="690.89300000000003"/>
  </r>
  <r>
    <x v="20"/>
    <x v="31"/>
    <s v="NEW YORK"/>
    <n v="1.74"/>
  </r>
  <r>
    <x v="20"/>
    <x v="31"/>
    <s v="NEW YORK"/>
    <n v="6"/>
  </r>
  <r>
    <x v="20"/>
    <x v="31"/>
    <s v="NEW YORK"/>
    <n v="52.124000000000002"/>
  </r>
  <r>
    <x v="20"/>
    <x v="31"/>
    <s v="NEW YORK"/>
    <n v="4"/>
  </r>
  <r>
    <x v="20"/>
    <x v="31"/>
    <s v="NEW YORK"/>
    <n v="293.55"/>
  </r>
  <r>
    <x v="20"/>
    <x v="31"/>
    <s v="NEW YORK"/>
    <n v="3"/>
  </r>
  <r>
    <x v="20"/>
    <x v="31"/>
    <s v="NEW YORK"/>
    <n v="31.38"/>
  </r>
  <r>
    <x v="20"/>
    <x v="31"/>
    <s v="NEW YORK"/>
    <n v="8.8800000000000008"/>
  </r>
  <r>
    <x v="20"/>
    <x v="31"/>
    <s v="NEW YORK"/>
    <n v="19.495999999999999"/>
  </r>
  <r>
    <x v="20"/>
    <x v="31"/>
    <s v="NEW YORK"/>
    <n v="27.613"/>
  </r>
  <r>
    <x v="20"/>
    <x v="31"/>
    <s v="NEW YORK"/>
    <n v="18.757000000000001"/>
  </r>
  <r>
    <x v="20"/>
    <x v="31"/>
    <s v="NEW YORK"/>
    <n v="329.85"/>
  </r>
  <r>
    <x v="20"/>
    <x v="31"/>
    <s v="NEW YORK"/>
    <n v="26.19"/>
  </r>
  <r>
    <x v="20"/>
    <x v="31"/>
    <s v="NEW YORK"/>
    <n v="258.58"/>
  </r>
  <r>
    <x v="20"/>
    <x v="31"/>
    <s v="NEW YORK"/>
    <n v="8.9600000000000009"/>
  </r>
  <r>
    <x v="20"/>
    <x v="31"/>
    <s v="NEW YORK"/>
    <n v="158"/>
  </r>
  <r>
    <x v="20"/>
    <x v="31"/>
    <s v="NEW YORK"/>
    <n v="54.41"/>
  </r>
  <r>
    <x v="20"/>
    <x v="31"/>
    <s v="NEW YORK"/>
    <n v="98.55"/>
  </r>
  <r>
    <x v="20"/>
    <x v="31"/>
    <s v="NEW YORK"/>
    <n v="23.911999999999999"/>
  </r>
  <r>
    <x v="20"/>
    <x v="31"/>
    <s v="NEW YORK"/>
    <n v="4"/>
  </r>
  <r>
    <x v="20"/>
    <x v="31"/>
    <s v="NEW YORK"/>
    <n v="28"/>
  </r>
  <r>
    <x v="20"/>
    <x v="31"/>
    <s v="NEW YORK"/>
    <n v="77.150000000000006"/>
  </r>
  <r>
    <x v="20"/>
    <x v="31"/>
    <s v="NEW YORK"/>
    <n v="32"/>
  </r>
  <r>
    <x v="20"/>
    <x v="31"/>
    <s v="NEW YORK"/>
    <n v="880.17"/>
  </r>
  <r>
    <x v="20"/>
    <x v="31"/>
    <s v="NEW YORK"/>
    <n v="35.656999999999996"/>
  </r>
  <r>
    <x v="20"/>
    <x v="31"/>
    <s v="NEW YORK"/>
    <n v="25.84"/>
  </r>
  <r>
    <x v="20"/>
    <x v="31"/>
    <s v="NEW YORK"/>
    <n v="8.59"/>
  </r>
  <r>
    <x v="20"/>
    <x v="31"/>
    <s v="NEW YORK"/>
    <n v="32"/>
  </r>
  <r>
    <x v="20"/>
    <x v="31"/>
    <s v="NIAGARA FALLS"/>
    <n v="29.12"/>
  </r>
  <r>
    <x v="20"/>
    <x v="31"/>
    <s v="NIAGARA FALLS"/>
    <n v="19"/>
  </r>
  <r>
    <x v="20"/>
    <x v="31"/>
    <s v="NORTHPORT"/>
    <n v="2"/>
  </r>
  <r>
    <x v="20"/>
    <x v="31"/>
    <s v="OGDENS BURG"/>
    <n v="10"/>
  </r>
  <r>
    <x v="20"/>
    <x v="31"/>
    <s v="OLEAN"/>
    <n v="99.8"/>
  </r>
  <r>
    <x v="20"/>
    <x v="31"/>
    <s v="ONEIDA"/>
    <n v="44"/>
  </r>
  <r>
    <x v="20"/>
    <x v="31"/>
    <s v="ONEIDA"/>
    <n v="117.98099999999999"/>
  </r>
  <r>
    <x v="20"/>
    <x v="31"/>
    <s v="OSSINING"/>
    <n v="3.81"/>
  </r>
  <r>
    <x v="20"/>
    <x v="31"/>
    <s v="OSWEGO"/>
    <n v="10.15"/>
  </r>
  <r>
    <x v="20"/>
    <x v="31"/>
    <s v="PATCHOGUE"/>
    <n v="38.869999999999997"/>
  </r>
  <r>
    <x v="20"/>
    <x v="31"/>
    <s v="PEEKSKILL"/>
    <n v="10.64"/>
  </r>
  <r>
    <x v="20"/>
    <x v="31"/>
    <s v="PEEKSKILL"/>
    <n v="4.3540000000000001"/>
  </r>
  <r>
    <x v="20"/>
    <x v="31"/>
    <s v="PENN YAN"/>
    <n v="10"/>
  </r>
  <r>
    <x v="20"/>
    <x v="31"/>
    <s v="PLATTSBURGH"/>
    <n v="7.53"/>
  </r>
  <r>
    <x v="20"/>
    <x v="31"/>
    <s v="PORT CHESTER"/>
    <n v="37.674999999999997"/>
  </r>
  <r>
    <x v="20"/>
    <x v="31"/>
    <s v="ROCHESTER"/>
    <n v="58.2"/>
  </r>
  <r>
    <x v="20"/>
    <x v="31"/>
    <s v="ROCHESTER"/>
    <n v="84"/>
  </r>
  <r>
    <x v="20"/>
    <x v="31"/>
    <s v="ROCHESTER"/>
    <n v="251.43"/>
  </r>
  <r>
    <x v="20"/>
    <x v="31"/>
    <s v="ROSLYN"/>
    <n v="38.119999999999997"/>
  </r>
  <r>
    <x v="20"/>
    <x v="31"/>
    <s v="SARANAC LAKE"/>
    <n v="7.66"/>
  </r>
  <r>
    <x v="20"/>
    <x v="31"/>
    <s v="SCHENECTADY"/>
    <n v="139.66999999999999"/>
  </r>
  <r>
    <x v="20"/>
    <x v="31"/>
    <s v="SEA CLIFF, L"/>
    <n v="1.6"/>
  </r>
  <r>
    <x v="20"/>
    <x v="31"/>
    <s v="SENECA FALLS"/>
    <n v="17.489000000000001"/>
  </r>
  <r>
    <x v="20"/>
    <x v="31"/>
    <s v="SYRACUSE"/>
    <n v="37.799999999999997"/>
  </r>
  <r>
    <x v="20"/>
    <x v="31"/>
    <s v="SYRACUSE"/>
    <n v="88.02"/>
  </r>
  <r>
    <x v="20"/>
    <x v="31"/>
    <s v="SYRACUSE"/>
    <n v="6.83"/>
  </r>
  <r>
    <x v="20"/>
    <x v="31"/>
    <s v="SYRACUSE"/>
    <n v="32.909999999999997"/>
  </r>
  <r>
    <x v="20"/>
    <x v="31"/>
    <s v="SYRACUSE"/>
    <n v="18.52"/>
  </r>
  <r>
    <x v="20"/>
    <x v="31"/>
    <s v="TROY"/>
    <n v="9.1460000000000008"/>
  </r>
  <r>
    <x v="20"/>
    <x v="31"/>
    <s v="UTICA"/>
    <n v="180.16"/>
  </r>
  <r>
    <x v="20"/>
    <x v="31"/>
    <s v="WATERTOWN"/>
    <n v="12.6"/>
  </r>
  <r>
    <x v="20"/>
    <x v="31"/>
    <s v="WAVERLY"/>
    <n v="11.92"/>
  </r>
  <r>
    <x v="20"/>
    <x v="31"/>
    <s v="WHITE PLAINS"/>
    <n v="1.466"/>
  </r>
  <r>
    <x v="20"/>
    <x v="31"/>
    <s v="YONKERS"/>
    <n v="42.26"/>
  </r>
  <r>
    <x v="20"/>
    <x v="27"/>
    <s v="ASHEVILLE"/>
    <n v="8.6999999999999993"/>
  </r>
  <r>
    <x v="20"/>
    <x v="27"/>
    <s v="ASHEVILLE"/>
    <n v="19.2"/>
  </r>
  <r>
    <x v="20"/>
    <x v="27"/>
    <s v="BURLINGTON"/>
    <n v="8.8000000000000007"/>
  </r>
  <r>
    <x v="20"/>
    <x v="27"/>
    <s v="CHARLOTTE"/>
    <n v="127"/>
  </r>
  <r>
    <x v="20"/>
    <x v="27"/>
    <s v="1-5 NORTH CAROLINA"/>
    <n v="31.65"/>
  </r>
  <r>
    <x v="20"/>
    <x v="27"/>
    <s v="GREENSBORO"/>
    <n v="25.5"/>
  </r>
  <r>
    <x v="20"/>
    <x v="27"/>
    <s v="RALEIGH"/>
    <n v="18"/>
  </r>
  <r>
    <x v="20"/>
    <x v="27"/>
    <s v="WILMINGTON"/>
    <n v="82"/>
  </r>
  <r>
    <x v="20"/>
    <x v="27"/>
    <s v="WINSTON-SALEM"/>
    <n v="13.75"/>
  </r>
  <r>
    <x v="20"/>
    <x v="56"/>
    <s v="BISMARCK"/>
    <n v="1.6"/>
  </r>
  <r>
    <x v="20"/>
    <x v="56"/>
    <s v="FARGO"/>
    <n v="15.683999999999999"/>
  </r>
  <r>
    <x v="20"/>
    <x v="56"/>
    <s v="GRAND FORKS"/>
    <n v="8.5"/>
  </r>
  <r>
    <x v="20"/>
    <x v="56"/>
    <s v="VALLEY CITY"/>
    <n v="4"/>
  </r>
  <r>
    <x v="20"/>
    <x v="33"/>
    <s v="AKRON"/>
    <n v="249.59"/>
  </r>
  <r>
    <x v="20"/>
    <x v="33"/>
    <s v="ALLIANCE"/>
    <n v="96.4"/>
  </r>
  <r>
    <x v="20"/>
    <x v="33"/>
    <s v="ASHTABULA"/>
    <n v="6.5"/>
  </r>
  <r>
    <x v="20"/>
    <x v="33"/>
    <s v="CAMBRIDGE D1V"/>
    <n v="13.5"/>
  </r>
  <r>
    <x v="20"/>
    <x v="33"/>
    <s v="CHILLICOTHE"/>
    <n v="4.5999999999999996"/>
  </r>
  <r>
    <x v="20"/>
    <x v="33"/>
    <s v="CHILLICOTHE"/>
    <n v="42"/>
  </r>
  <r>
    <x v="20"/>
    <x v="33"/>
    <s v="CHILLICOTHE"/>
    <n v="53"/>
  </r>
  <r>
    <x v="20"/>
    <x v="33"/>
    <s v="CHILLICOTHE"/>
    <n v="57"/>
  </r>
  <r>
    <x v="20"/>
    <x v="33"/>
    <s v="CHILLICOTHE"/>
    <n v="37"/>
  </r>
  <r>
    <x v="20"/>
    <x v="33"/>
    <s v="CHILLICOTHE"/>
    <n v="398.2"/>
  </r>
  <r>
    <x v="20"/>
    <x v="33"/>
    <s v="CHILLICOTHE"/>
    <n v="62"/>
  </r>
  <r>
    <x v="20"/>
    <x v="33"/>
    <s v="CHILLICOTHE"/>
    <n v="86.23"/>
  </r>
  <r>
    <x v="20"/>
    <x v="33"/>
    <s v="CHILLICOTHE"/>
    <n v="40"/>
  </r>
  <r>
    <x v="20"/>
    <x v="33"/>
    <s v="CHILLICOTHE"/>
    <n v="800"/>
  </r>
  <r>
    <x v="20"/>
    <x v="33"/>
    <s v="CHILLICOTHE"/>
    <n v="225"/>
  </r>
  <r>
    <x v="20"/>
    <x v="33"/>
    <s v="COLUMBUS"/>
    <n v="60"/>
  </r>
  <r>
    <x v="20"/>
    <x v="33"/>
    <s v="COLUMBUS"/>
    <n v="8.8000000000000007"/>
  </r>
  <r>
    <x v="20"/>
    <x v="33"/>
    <s v="COLUMBUS"/>
    <n v="185.12899999999999"/>
  </r>
  <r>
    <x v="20"/>
    <x v="33"/>
    <s v="COLUMBUS"/>
    <n v="10"/>
  </r>
  <r>
    <x v="20"/>
    <x v="33"/>
    <s v="COLUMBUS"/>
    <n v="7"/>
  </r>
  <r>
    <x v="20"/>
    <x v="33"/>
    <s v="COLUMBUS"/>
    <n v="78"/>
  </r>
  <r>
    <x v="20"/>
    <x v="33"/>
    <s v="COLUMBUS"/>
    <n v="13.38"/>
  </r>
  <r>
    <x v="20"/>
    <x v="33"/>
    <s v="DAYTON"/>
    <n v="35.948"/>
  </r>
  <r>
    <x v="20"/>
    <x v="33"/>
    <s v="COSHOCTON"/>
    <n v="14"/>
  </r>
  <r>
    <x v="20"/>
    <x v="33"/>
    <s v="COSHOCTON"/>
    <n v="49"/>
  </r>
  <r>
    <x v="20"/>
    <x v="33"/>
    <s v="COSHOCTON"/>
    <n v="10.8"/>
  </r>
  <r>
    <x v="20"/>
    <x v="33"/>
    <s v="COSHOCTON"/>
    <n v="9.6"/>
  </r>
  <r>
    <x v="20"/>
    <x v="33"/>
    <s v="COSHOCTON"/>
    <n v="10.6"/>
  </r>
  <r>
    <x v="20"/>
    <x v="33"/>
    <s v="COSHOCTON"/>
    <n v="81.89"/>
  </r>
  <r>
    <x v="20"/>
    <x v="33"/>
    <s v="DEN NISON"/>
    <n v="1.8"/>
  </r>
  <r>
    <x v="20"/>
    <x v="33"/>
    <s v="DEN NISON"/>
    <n v="101"/>
  </r>
  <r>
    <x v="20"/>
    <x v="33"/>
    <s v="FINDLAY"/>
    <n v="50"/>
  </r>
  <r>
    <x v="20"/>
    <x v="33"/>
    <s v="FORT LORAMIE"/>
    <n v="8.3000000000000007"/>
  </r>
  <r>
    <x v="20"/>
    <x v="33"/>
    <s v="FOSTORIA"/>
    <n v="21.6"/>
  </r>
  <r>
    <x v="20"/>
    <x v="33"/>
    <s v="FOSTORIA"/>
    <n v="62"/>
  </r>
  <r>
    <x v="20"/>
    <x v="33"/>
    <s v="GALLIPOLIS"/>
    <n v="5"/>
  </r>
  <r>
    <x v="20"/>
    <x v="33"/>
    <s v="HAMILTON"/>
    <n v="88.9"/>
  </r>
  <r>
    <x v="20"/>
    <x v="33"/>
    <s v="LANCASTER"/>
    <n v="12"/>
  </r>
  <r>
    <x v="20"/>
    <x v="33"/>
    <s v="LEETONIA"/>
    <n v="38"/>
  </r>
  <r>
    <x v="20"/>
    <x v="33"/>
    <s v="' LIMA"/>
    <n v="147"/>
  </r>
  <r>
    <x v="20"/>
    <x v="33"/>
    <s v="' LIMA"/>
    <n v="108.05"/>
  </r>
  <r>
    <x v="20"/>
    <x v="33"/>
    <s v="LORAIN"/>
    <n v="24.5"/>
  </r>
  <r>
    <x v="20"/>
    <x v="33"/>
    <s v="MANSFIELD"/>
    <n v="22"/>
  </r>
  <r>
    <x v="20"/>
    <x v="33"/>
    <s v="MARION"/>
    <n v="18"/>
  </r>
  <r>
    <x v="20"/>
    <x v="33"/>
    <s v="NELSONVILLE"/>
    <n v="15"/>
  </r>
  <r>
    <x v="20"/>
    <x v="33"/>
    <s v="NORWALK"/>
    <n v="6.97"/>
  </r>
  <r>
    <x v="20"/>
    <x v="33"/>
    <s v="NORWALK"/>
    <n v="29.5"/>
  </r>
  <r>
    <x v="20"/>
    <x v="33"/>
    <s v="POMEROY"/>
    <n v="12.7"/>
  </r>
  <r>
    <x v="20"/>
    <x v="33"/>
    <s v="PORTSMOUTH"/>
    <n v="82.5"/>
  </r>
  <r>
    <x v="20"/>
    <x v="33"/>
    <s v="RAVENNA"/>
    <n v="46.5"/>
  </r>
  <r>
    <x v="20"/>
    <x v="33"/>
    <s v="SANDUSKY"/>
    <n v="22"/>
  </r>
  <r>
    <x v="20"/>
    <x v="33"/>
    <s v="SOUTH CHARLESTON"/>
    <n v="16"/>
  </r>
  <r>
    <x v="20"/>
    <x v="33"/>
    <s v="HEBRON PWR STA________3 a"/>
    <n v="533.04"/>
  </r>
  <r>
    <x v="20"/>
    <x v="33"/>
    <s v="HEBRON PWR STA________3 a"/>
    <n v="30.41"/>
  </r>
  <r>
    <x v="20"/>
    <x v="33"/>
    <s v="HEBRON PWR STA________3 a"/>
    <n v="90"/>
  </r>
  <r>
    <x v="20"/>
    <x v="33"/>
    <s v="TIFFIN"/>
    <n v="21"/>
  </r>
  <r>
    <x v="20"/>
    <x v="33"/>
    <s v="TOLEIX)"/>
    <n v="28.21"/>
  </r>
  <r>
    <x v="20"/>
    <x v="33"/>
    <s v="TOLEIX)"/>
    <n v="57"/>
  </r>
  <r>
    <x v="20"/>
    <x v="33"/>
    <s v="TOLEIX)"/>
    <n v="16.75"/>
  </r>
  <r>
    <x v="20"/>
    <x v="33"/>
    <s v="TOLEIX)"/>
    <n v="118.8"/>
  </r>
  <r>
    <x v="20"/>
    <x v="33"/>
    <s v="TOLEIX)"/>
    <n v="86.93"/>
  </r>
  <r>
    <x v="20"/>
    <x v="33"/>
    <s v="WEST MILTON"/>
    <n v="84.6"/>
  </r>
  <r>
    <x v="20"/>
    <x v="33"/>
    <s v="YOUNGSTOWN"/>
    <n v="149.11000000000001"/>
  </r>
  <r>
    <x v="20"/>
    <x v="33"/>
    <s v="YOUNGSTOWN"/>
    <n v="69"/>
  </r>
  <r>
    <x v="20"/>
    <x v="33"/>
    <s v="YOUNGSTOWN"/>
    <n v="38.18"/>
  </r>
  <r>
    <x v="20"/>
    <x v="33"/>
    <s v="ZANESVILLE"/>
    <n v="16"/>
  </r>
  <r>
    <x v="20"/>
    <x v="54"/>
    <s v="LAWTON"/>
    <n v="10.1"/>
  </r>
  <r>
    <x v="20"/>
    <x v="54"/>
    <s v="CHICKASHA"/>
    <n v="6.6"/>
  </r>
  <r>
    <x v="20"/>
    <x v="54"/>
    <s v="CHICKASHA"/>
    <n v="6"/>
  </r>
  <r>
    <x v="20"/>
    <x v="54"/>
    <s v="McALESTER"/>
    <n v="24.43"/>
  </r>
  <r>
    <x v="20"/>
    <x v="54"/>
    <s v="ENID"/>
    <n v="6.92"/>
  </r>
  <r>
    <x v="20"/>
    <x v="54"/>
    <s v="MUSKOGEE"/>
    <n v="31"/>
  </r>
  <r>
    <x v="20"/>
    <x v="54"/>
    <s v="aHpts^stDAHs7^\(E-RSITV OF MICHIGAN"/>
    <n v="4"/>
  </r>
  <r>
    <x v="20"/>
    <x v="54"/>
    <s v="aHpts^stDAHs7^\(E-RSITV OF MICHIGAN"/>
    <n v="12"/>
  </r>
  <r>
    <x v="20"/>
    <x v="54"/>
    <s v="TULSA"/>
    <n v="134"/>
  </r>
  <r>
    <x v="20"/>
    <x v="54"/>
    <s v="OKMULGEE, 6,000"/>
    <n v="8.5"/>
  </r>
  <r>
    <x v="20"/>
    <x v="54"/>
    <s v="SHAWNEE"/>
    <n v="14"/>
  </r>
  <r>
    <x v="20"/>
    <x v="54"/>
    <s v="SHAWNEE"/>
    <n v="26"/>
  </r>
  <r>
    <x v="20"/>
    <x v="35"/>
    <s v="ASTORIA"/>
    <n v="5.53"/>
  </r>
  <r>
    <x v="20"/>
    <x v="35"/>
    <s v="MEDFORD"/>
    <n v="2.6"/>
  </r>
  <r>
    <x v="20"/>
    <x v="35"/>
    <s v="MEDFORD"/>
    <n v="8.19"/>
  </r>
  <r>
    <x v="20"/>
    <x v="35"/>
    <s v="MEDFORD"/>
    <n v="3"/>
  </r>
  <r>
    <x v="20"/>
    <x v="35"/>
    <s v="OREGON CITY"/>
    <n v="31.9"/>
  </r>
  <r>
    <x v="20"/>
    <x v="35"/>
    <s v="PORTLAND"/>
    <n v="154"/>
  </r>
  <r>
    <x v="20"/>
    <x v="35"/>
    <s v="PORTLAND"/>
    <n v="16"/>
  </r>
  <r>
    <x v="20"/>
    <x v="35"/>
    <s v="PORTLAND"/>
    <n v="809.9"/>
  </r>
  <r>
    <x v="20"/>
    <x v="35"/>
    <s v="PORTLAND"/>
    <n v="4.1100000000000003"/>
  </r>
  <r>
    <x v="20"/>
    <x v="35"/>
    <s v="PORTLAND"/>
    <n v="163"/>
  </r>
  <r>
    <x v="20"/>
    <x v="35"/>
    <s v="PORTLAND"/>
    <n v="24"/>
  </r>
  <r>
    <x v="20"/>
    <x v="35"/>
    <s v="UNION"/>
    <n v="2"/>
  </r>
  <r>
    <x v="20"/>
    <x v="36"/>
    <s v="144 PENNSYLVANIA"/>
    <n v="47.1"/>
  </r>
  <r>
    <x v="20"/>
    <x v="36"/>
    <s v="144 PENNSYLVANIA"/>
    <n v="10"/>
  </r>
  <r>
    <x v="20"/>
    <x v="36"/>
    <s v="144 PENNSYLVANIA"/>
    <n v="163.65"/>
  </r>
  <r>
    <x v="20"/>
    <x v="36"/>
    <s v="ALTOONA"/>
    <n v="54.28"/>
  </r>
  <r>
    <x v="20"/>
    <x v="36"/>
    <s v="BANGOR"/>
    <n v="0.5"/>
  </r>
  <r>
    <x v="20"/>
    <x v="36"/>
    <s v="BERWICK"/>
    <n v="1"/>
  </r>
  <r>
    <x v="20"/>
    <x v="36"/>
    <s v="BETHLEHEM"/>
    <n v="5.26"/>
  </r>
  <r>
    <x v="20"/>
    <x v="36"/>
    <s v="BLOOMSBURG"/>
    <n v="80"/>
  </r>
  <r>
    <x v="20"/>
    <x v="36"/>
    <s v="BOYKRTOWN"/>
    <n v="12"/>
  </r>
  <r>
    <x v="20"/>
    <x v="36"/>
    <s v="CARLISLE"/>
    <n v="21.6"/>
  </r>
  <r>
    <x v="20"/>
    <x v="36"/>
    <s v="CARLISLE"/>
    <n v="22"/>
  </r>
  <r>
    <x v="20"/>
    <x v="36"/>
    <s v="CHAMBERSBURG"/>
    <n v="18"/>
  </r>
  <r>
    <x v="20"/>
    <x v="36"/>
    <s v="CHAMBERSBURG"/>
    <n v="12"/>
  </r>
  <r>
    <x v="20"/>
    <x v="36"/>
    <s v="CHARLEROI"/>
    <n v="8.6999999999999993"/>
  </r>
  <r>
    <x v="20"/>
    <x v="36"/>
    <s v="CHARLEROI"/>
    <n v="11"/>
  </r>
  <r>
    <x v="20"/>
    <x v="36"/>
    <s v="CHESTER"/>
    <n v="2.4"/>
  </r>
  <r>
    <x v="20"/>
    <x v="36"/>
    <s v="CHESTER"/>
    <n v="82.4"/>
  </r>
  <r>
    <x v="20"/>
    <x v="36"/>
    <s v="CLAIRTON"/>
    <n v="1.0129999999999999"/>
  </r>
  <r>
    <x v="20"/>
    <x v="36"/>
    <s v="4 COATESY1UE"/>
    <n v="6"/>
  </r>
  <r>
    <x v="20"/>
    <x v="36"/>
    <s v="COREY"/>
    <n v="6"/>
  </r>
  <r>
    <x v="20"/>
    <x v="36"/>
    <s v="CLIFTON HEIGHTS"/>
    <n v="2.8"/>
  </r>
  <r>
    <x v="20"/>
    <x v="36"/>
    <s v="DOY LEST OWN"/>
    <n v="32"/>
  </r>
  <r>
    <x v="20"/>
    <x v="36"/>
    <s v="DUBOIS"/>
    <n v="5.2"/>
  </r>
  <r>
    <x v="20"/>
    <x v="36"/>
    <s v="DUBOIS"/>
    <n v="46"/>
  </r>
  <r>
    <x v="20"/>
    <x v="36"/>
    <s v="DUBOIS"/>
    <n v="12.79"/>
  </r>
  <r>
    <x v="20"/>
    <x v="36"/>
    <s v="DUQUESNE"/>
    <n v="4"/>
  </r>
  <r>
    <x v="20"/>
    <x v="36"/>
    <s v="EASTON"/>
    <n v="26"/>
  </r>
  <r>
    <x v="20"/>
    <x v="36"/>
    <s v="ELK LICK"/>
    <n v="19.5"/>
  </r>
  <r>
    <x v="20"/>
    <x v="36"/>
    <s v="EPHRATA"/>
    <n v="23.1"/>
  </r>
  <r>
    <x v="20"/>
    <x v="36"/>
    <s v="GIRARD"/>
    <n v="31.99"/>
  </r>
  <r>
    <x v="20"/>
    <x v="36"/>
    <s v="GIRARD VILLK"/>
    <n v="40"/>
  </r>
  <r>
    <x v="20"/>
    <x v="36"/>
    <s v="HANOVER"/>
    <n v="12"/>
  </r>
  <r>
    <x v="20"/>
    <x v="36"/>
    <s v="HAZLETON"/>
    <n v="26"/>
  </r>
  <r>
    <x v="20"/>
    <x v="36"/>
    <s v="HAZLETON"/>
    <n v="99"/>
  </r>
  <r>
    <x v="20"/>
    <x v="36"/>
    <s v="HERSHEY"/>
    <n v="35"/>
  </r>
  <r>
    <x v="20"/>
    <x v="36"/>
    <s v="HOMESTEAD"/>
    <n v="3.25"/>
  </r>
  <r>
    <x v="20"/>
    <x v="36"/>
    <s v="HUNTINGDON"/>
    <n v="1.75"/>
  </r>
  <r>
    <x v="20"/>
    <x v="36"/>
    <s v="IRWIN"/>
    <n v="5.5"/>
  </r>
  <r>
    <x v="20"/>
    <x v="36"/>
    <s v="JERSEY SHORE"/>
    <n v="4.5"/>
  </r>
  <r>
    <x v="20"/>
    <x v="36"/>
    <s v="JERSEY SHORE"/>
    <n v="5.0999999999999996"/>
  </r>
  <r>
    <x v="20"/>
    <x v="36"/>
    <s v="JOHNSTOWN"/>
    <n v="7.5"/>
  </r>
  <r>
    <x v="20"/>
    <x v="36"/>
    <s v="KENNETT SQUARE"/>
    <n v="26.4"/>
  </r>
  <r>
    <x v="20"/>
    <x v="36"/>
    <s v="KITTANNING"/>
    <n v="10.33"/>
  </r>
  <r>
    <x v="20"/>
    <x v="36"/>
    <s v="LANCASTER"/>
    <n v="163.75"/>
  </r>
  <r>
    <x v="20"/>
    <x v="36"/>
    <s v="LATROBE"/>
    <n v="25.23"/>
  </r>
  <r>
    <x v="20"/>
    <x v="36"/>
    <s v="LEECHBURG"/>
    <n v="8.5"/>
  </r>
  <r>
    <x v="20"/>
    <x v="36"/>
    <s v="LEMOYNE"/>
    <n v="44"/>
  </r>
  <r>
    <x v="20"/>
    <x v="36"/>
    <s v="LEWISTOWN"/>
    <n v="10.5"/>
  </r>
  <r>
    <x v="20"/>
    <x v="36"/>
    <s v="LOCK HAVEN"/>
    <n v="5.5"/>
  </r>
  <r>
    <x v="20"/>
    <x v="36"/>
    <s v="MCDONALD"/>
    <n v="4.4000000000000004"/>
  </r>
  <r>
    <x v="20"/>
    <x v="36"/>
    <s v="MCDONALD"/>
    <n v="2"/>
  </r>
  <r>
    <x v="20"/>
    <x v="36"/>
    <s v="MEADVILLE"/>
    <n v="71.5"/>
  </r>
  <r>
    <x v="20"/>
    <x v="36"/>
    <s v="MEDIA"/>
    <n v="5"/>
  </r>
  <r>
    <x v="20"/>
    <x v="36"/>
    <s v="MAUCH CHUNK"/>
    <n v="12.2"/>
  </r>
  <r>
    <x v="20"/>
    <x v="36"/>
    <s v="MILTON"/>
    <n v="9.2799999999999994"/>
  </r>
  <r>
    <x v="20"/>
    <x v="36"/>
    <s v="MONTOURSVILLE"/>
    <n v="5.5"/>
  </r>
  <r>
    <x v="20"/>
    <x v="36"/>
    <s v="MT"/>
    <n v="19.5"/>
  </r>
  <r>
    <x v="20"/>
    <x v="36"/>
    <s v="NEW CASTLE"/>
    <n v="12.19"/>
  </r>
  <r>
    <x v="20"/>
    <x v="36"/>
    <s v="NEW CASTLE"/>
    <n v="16.739999999999998"/>
  </r>
  <r>
    <x v="20"/>
    <x v="36"/>
    <s v="NEW KENSINGTON"/>
    <n v="22.34"/>
  </r>
  <r>
    <x v="20"/>
    <x v="36"/>
    <s v="(See No"/>
    <n v="3.71"/>
  </r>
  <r>
    <x v="20"/>
    <x v="36"/>
    <s v="(See No"/>
    <n v="56.22"/>
  </r>
  <r>
    <x v="20"/>
    <x v="36"/>
    <s v="(See No"/>
    <n v="70.75"/>
  </r>
  <r>
    <x v="20"/>
    <x v="36"/>
    <s v="OIL CITY"/>
    <n v="34.700000000000003"/>
  </r>
  <r>
    <x v="20"/>
    <x v="36"/>
    <s v="PATTON"/>
    <n v="13"/>
  </r>
  <r>
    <x v="20"/>
    <x v="36"/>
    <s v="PEN ARGYL"/>
    <n v="18"/>
  </r>
  <r>
    <x v="20"/>
    <x v="36"/>
    <s v="V*HILADHLPHI A"/>
    <n v="3.0819999999999999"/>
  </r>
  <r>
    <x v="20"/>
    <x v="36"/>
    <s v="V*HILADHLPHI A"/>
    <n v="1"/>
  </r>
  <r>
    <x v="20"/>
    <x v="36"/>
    <s v="V*HILADHLPHI A"/>
    <n v="8.83"/>
  </r>
  <r>
    <x v="20"/>
    <x v="36"/>
    <s v="V*HILADHLPHI A"/>
    <n v="116.3"/>
  </r>
  <r>
    <x v="20"/>
    <x v="36"/>
    <s v="V*HILADHLPHI A"/>
    <n v="3.0819999999999999"/>
  </r>
  <r>
    <x v="20"/>
    <x v="36"/>
    <s v="V*HILADHLPHI A"/>
    <n v="13.292"/>
  </r>
  <r>
    <x v="20"/>
    <x v="36"/>
    <s v="V*HILADHLPHI A"/>
    <n v="671.42"/>
  </r>
  <r>
    <x v="20"/>
    <x v="36"/>
    <s v="V*HILADHLPHI A"/>
    <n v="17.670000000000002"/>
  </r>
  <r>
    <x v="20"/>
    <x v="36"/>
    <s v="PHILIPSBURG"/>
    <n v="12"/>
  </r>
  <r>
    <x v="20"/>
    <x v="36"/>
    <s v="PHILIPSBURG"/>
    <n v="5.6"/>
  </r>
  <r>
    <x v="20"/>
    <x v="36"/>
    <s v="PITTSBURG"/>
    <n v="14.99"/>
  </r>
  <r>
    <x v="20"/>
    <x v="36"/>
    <s v="PITTSBURG"/>
    <n v="33.299999999999997"/>
  </r>
  <r>
    <x v="20"/>
    <x v="36"/>
    <s v="PITTSBURG"/>
    <n v="80.5"/>
  </r>
  <r>
    <x v="20"/>
    <x v="36"/>
    <s v="PITTSBURG"/>
    <n v="606"/>
  </r>
  <r>
    <x v="20"/>
    <x v="36"/>
    <s v="PITTSBURG"/>
    <n v="7"/>
  </r>
  <r>
    <x v="20"/>
    <x v="36"/>
    <s v="PITTSBURG"/>
    <n v="4.6449999999999996"/>
  </r>
  <r>
    <x v="20"/>
    <x v="36"/>
    <s v="POTTSTOWN"/>
    <n v="5"/>
  </r>
  <r>
    <x v="20"/>
    <x v="36"/>
    <s v="POTTSVILLE"/>
    <n v="70"/>
  </r>
  <r>
    <x v="20"/>
    <x v="36"/>
    <s v="PUNXSUTAWNEY"/>
    <n v="36"/>
  </r>
  <r>
    <x v="20"/>
    <x v="36"/>
    <s v="READING"/>
    <n v="8"/>
  </r>
  <r>
    <x v="20"/>
    <x v="36"/>
    <s v="READING"/>
    <n v="19.8"/>
  </r>
  <r>
    <x v="20"/>
    <x v="36"/>
    <s v="READING"/>
    <n v="203"/>
  </r>
  <r>
    <x v="20"/>
    <x v="36"/>
    <s v="SCRANTON"/>
    <n v="50"/>
  </r>
  <r>
    <x v="20"/>
    <x v="36"/>
    <s v="SCRANTON"/>
    <n v="50"/>
  </r>
  <r>
    <x v="20"/>
    <x v="36"/>
    <s v="SCRANTON"/>
    <n v="4.5"/>
  </r>
  <r>
    <x v="20"/>
    <x v="36"/>
    <s v="SCRANTON"/>
    <n v="102.377"/>
  </r>
  <r>
    <x v="20"/>
    <x v="36"/>
    <s v="SHAMOK1N"/>
    <n v="15"/>
  </r>
  <r>
    <x v="20"/>
    <x v="36"/>
    <s v="SOMERSET"/>
    <n v="4"/>
  </r>
  <r>
    <x v="20"/>
    <x v="36"/>
    <s v="SOUTH BETHLEHEM"/>
    <n v="7"/>
  </r>
  <r>
    <x v="20"/>
    <x v="36"/>
    <s v="STROUDSBURG"/>
    <n v="12.5"/>
  </r>
  <r>
    <x v="20"/>
    <x v="36"/>
    <s v="SUNBURY"/>
    <n v="9.1999999999999993"/>
  </r>
  <r>
    <x v="20"/>
    <x v="36"/>
    <s v="TAMAQUA"/>
    <n v="16.71"/>
  </r>
  <r>
    <x v="20"/>
    <x v="36"/>
    <s v="UNIONTOWN"/>
    <n v="2.75"/>
  </r>
  <r>
    <x v="20"/>
    <x v="36"/>
    <s v="UPPER DARBY"/>
    <n v="6.38"/>
  </r>
  <r>
    <x v="20"/>
    <x v="36"/>
    <s v="UPPER DARBY"/>
    <n v="5.6"/>
  </r>
  <r>
    <x v="20"/>
    <x v="36"/>
    <s v="TITUSVILLE"/>
    <n v="36"/>
  </r>
  <r>
    <x v="20"/>
    <x v="36"/>
    <s v="TITUSVILLE"/>
    <n v="17.77"/>
  </r>
  <r>
    <x v="20"/>
    <x v="36"/>
    <s v="TITUSVILLE"/>
    <n v="26.1"/>
  </r>
  <r>
    <x v="20"/>
    <x v="36"/>
    <s v="TITUSVILLE"/>
    <n v="3"/>
  </r>
  <r>
    <x v="20"/>
    <x v="36"/>
    <s v="TITUSVILLE"/>
    <n v="34"/>
  </r>
  <r>
    <x v="20"/>
    <x v="36"/>
    <s v="WANAMIE"/>
    <n v="8.5"/>
  </r>
  <r>
    <x v="20"/>
    <x v="36"/>
    <s v="WANAMIE"/>
    <n v="20.25"/>
  </r>
  <r>
    <x v="20"/>
    <x v="36"/>
    <s v="WANAMIE"/>
    <n v="21.93"/>
  </r>
  <r>
    <x v="20"/>
    <x v="36"/>
    <s v="WAYNESBORO"/>
    <n v="32"/>
  </r>
  <r>
    <x v="20"/>
    <x v="36"/>
    <s v="WILKES-BAEKE"/>
    <n v="3.5"/>
  </r>
  <r>
    <x v="20"/>
    <x v="36"/>
    <s v="WILKES-BAEKE"/>
    <n v="113"/>
  </r>
  <r>
    <x v="20"/>
    <x v="36"/>
    <s v="WILKES-BAEKE"/>
    <n v="3.6"/>
  </r>
  <r>
    <x v="20"/>
    <x v="36"/>
    <s v="WILKES-BAEKE"/>
    <n v="8.25"/>
  </r>
  <r>
    <x v="20"/>
    <x v="36"/>
    <s v="WILLIAMSTOWN"/>
    <n v="10.1"/>
  </r>
  <r>
    <x v="20"/>
    <x v="36"/>
    <s v="WILLIAMSPORT"/>
    <n v="2.5"/>
  </r>
  <r>
    <x v="20"/>
    <x v="36"/>
    <s v="WILLIAMSPORT"/>
    <n v="1.8"/>
  </r>
  <r>
    <x v="20"/>
    <x v="36"/>
    <s v="YORK"/>
    <n v="84.83"/>
  </r>
  <r>
    <x v="20"/>
    <x v="38"/>
    <s v="PROVIDENCE"/>
    <n v="31.34"/>
  </r>
  <r>
    <x v="20"/>
    <x v="38"/>
    <s v="PROVIDENCE"/>
    <n v="391.10199999999998"/>
  </r>
  <r>
    <x v="20"/>
    <x v="39"/>
    <s v="ANDERSON"/>
    <n v="9.51"/>
  </r>
  <r>
    <x v="20"/>
    <x v="39"/>
    <s v="CHARLESTON"/>
    <n v="37.51"/>
  </r>
  <r>
    <x v="20"/>
    <x v="39"/>
    <s v="CHARLESTON"/>
    <n v="9"/>
  </r>
  <r>
    <x v="20"/>
    <x v="39"/>
    <s v="COLUMBIA"/>
    <n v="65"/>
  </r>
  <r>
    <x v="20"/>
    <x v="39"/>
    <s v="GREENVILLE"/>
    <n v="14.23"/>
  </r>
  <r>
    <x v="20"/>
    <x v="39"/>
    <s v="ROCK HILL"/>
    <n v="3"/>
  </r>
  <r>
    <x v="20"/>
    <x v="39"/>
    <s v="SPARTANBURG"/>
    <n v="21"/>
  </r>
  <r>
    <x v="20"/>
    <x v="40"/>
    <s v="ABERDEEN"/>
    <n v="5.85"/>
  </r>
  <r>
    <x v="20"/>
    <x v="40"/>
    <s v="DEAD WOOD"/>
    <n v="4"/>
  </r>
  <r>
    <x v="20"/>
    <x v="41"/>
    <s v="CHATTANOOGA"/>
    <n v="69.31"/>
  </r>
  <r>
    <x v="20"/>
    <x v="41"/>
    <s v="CHATTANOOGA"/>
    <n v="20"/>
  </r>
  <r>
    <x v="20"/>
    <x v="41"/>
    <s v="CHATTANOOGA"/>
    <n v="10.795"/>
  </r>
  <r>
    <x v="20"/>
    <x v="41"/>
    <s v="CLARKSVILLE"/>
    <n v="5.5"/>
  </r>
  <r>
    <x v="20"/>
    <x v="41"/>
    <s v="CLARKSVILLE"/>
    <n v="15"/>
  </r>
  <r>
    <x v="20"/>
    <x v="41"/>
    <s v="JOHNSON CITY"/>
    <n v="6"/>
  </r>
  <r>
    <x v="20"/>
    <x v="41"/>
    <s v="KNOXVILLE"/>
    <n v="54.7"/>
  </r>
  <r>
    <x v="20"/>
    <x v="41"/>
    <s v="MEMPHIS"/>
    <n v="10.83"/>
  </r>
  <r>
    <x v="20"/>
    <x v="41"/>
    <s v="MEMPHIS"/>
    <n v="124"/>
  </r>
  <r>
    <x v="20"/>
    <x v="41"/>
    <s v="NASHVILLE"/>
    <n v="27.05"/>
  </r>
  <r>
    <x v="20"/>
    <x v="41"/>
    <s v="NASHVILLE"/>
    <n v="19.3"/>
  </r>
  <r>
    <x v="20"/>
    <x v="41"/>
    <s v="NASHVILLE"/>
    <n v="100.27"/>
  </r>
  <r>
    <x v="20"/>
    <x v="41"/>
    <s v="NASHVILLE"/>
    <n v="4.5"/>
  </r>
  <r>
    <x v="20"/>
    <x v="42"/>
    <s v="ABILENE"/>
    <n v="4.75"/>
  </r>
  <r>
    <x v="20"/>
    <x v="42"/>
    <s v="AMABILLO"/>
    <n v="8.1999999999999993"/>
  </r>
  <r>
    <x v="20"/>
    <x v="42"/>
    <s v="AUSTIN"/>
    <n v="22"/>
  </r>
  <r>
    <x v="20"/>
    <x v="42"/>
    <s v="BEAUMONT"/>
    <n v="13.5"/>
  </r>
  <r>
    <x v="20"/>
    <x v="42"/>
    <s v="BEAUMONT"/>
    <n v="20"/>
  </r>
  <r>
    <x v="20"/>
    <x v="42"/>
    <s v="BROWNSVILLE"/>
    <n v="3.31"/>
  </r>
  <r>
    <x v="20"/>
    <x v="42"/>
    <s v="BRYAN"/>
    <n v="27.2"/>
  </r>
  <r>
    <x v="20"/>
    <x v="42"/>
    <s v="BRYAN"/>
    <n v="7.75"/>
  </r>
  <r>
    <x v="20"/>
    <x v="42"/>
    <s v="DALLAS"/>
    <n v="90.58"/>
  </r>
  <r>
    <x v="20"/>
    <x v="42"/>
    <s v="DALLAS"/>
    <n v="1.25"/>
  </r>
  <r>
    <x v="20"/>
    <x v="42"/>
    <s v="DALLAS"/>
    <n v="1.125"/>
  </r>
  <r>
    <x v="20"/>
    <x v="42"/>
    <s v="DALLAS"/>
    <n v="266.94"/>
  </r>
  <r>
    <x v="20"/>
    <x v="42"/>
    <s v="EL PASO"/>
    <n v="40.79"/>
  </r>
  <r>
    <x v="20"/>
    <x v="42"/>
    <s v="EL PASO"/>
    <n v="9.81"/>
  </r>
  <r>
    <x v="20"/>
    <x v="42"/>
    <s v="EL PASO"/>
    <n v="48.7"/>
  </r>
  <r>
    <x v="20"/>
    <x v="42"/>
    <s v="FORT WORTH"/>
    <n v="29.52"/>
  </r>
  <r>
    <x v="20"/>
    <x v="42"/>
    <s v="FORT WORTH"/>
    <n v="35"/>
  </r>
  <r>
    <x v="20"/>
    <x v="42"/>
    <s v="FORT WORTH"/>
    <n v="113.01"/>
  </r>
  <r>
    <x v="20"/>
    <x v="42"/>
    <s v="GALVESTON"/>
    <n v="38.72"/>
  </r>
  <r>
    <x v="20"/>
    <x v="42"/>
    <s v="GALVESTON"/>
    <n v="50"/>
  </r>
  <r>
    <x v="20"/>
    <x v="42"/>
    <s v="GALVESTON"/>
    <n v="50"/>
  </r>
  <r>
    <x v="20"/>
    <x v="42"/>
    <s v="GREENVILLE"/>
    <n v="7"/>
  </r>
  <r>
    <x v="20"/>
    <x v="42"/>
    <s v="GREENVILLE"/>
    <n v="76.048000000000002"/>
  </r>
  <r>
    <x v="20"/>
    <x v="42"/>
    <s v="GREENVILLE"/>
    <n v="4"/>
  </r>
  <r>
    <x v="20"/>
    <x v="42"/>
    <s v="LAREDO"/>
    <n v="2.5"/>
  </r>
  <r>
    <x v="20"/>
    <x v="42"/>
    <s v="PARIS"/>
    <n v="6.5"/>
  </r>
  <r>
    <x v="20"/>
    <x v="42"/>
    <s v="SAN ANTONIO"/>
    <n v="5"/>
  </r>
  <r>
    <x v="20"/>
    <x v="42"/>
    <s v="SAN ANTONIO"/>
    <n v="92"/>
  </r>
  <r>
    <x v="20"/>
    <x v="42"/>
    <s v="TEMPLE"/>
    <n v="13.1"/>
  </r>
  <r>
    <x v="20"/>
    <x v="42"/>
    <s v="TEXAS CITY"/>
    <n v="4"/>
  </r>
  <r>
    <x v="20"/>
    <x v="42"/>
    <s v="WICHITA FALLS"/>
    <n v="10.5"/>
  </r>
  <r>
    <x v="20"/>
    <x v="43"/>
    <s v="OGDEN* 31,404 (1916)"/>
    <n v="137"/>
  </r>
  <r>
    <x v="20"/>
    <x v="43"/>
    <s v="SALT LAKE CITY"/>
    <n v="20"/>
  </r>
  <r>
    <x v="20"/>
    <x v="43"/>
    <s v="SALT LAKE CITY"/>
    <n v="70"/>
  </r>
  <r>
    <x v="20"/>
    <x v="43"/>
    <s v="SALT LAKE CITY"/>
    <n v="75"/>
  </r>
  <r>
    <x v="20"/>
    <x v="43"/>
    <s v="SALT LAKE CITY"/>
    <n v="146.12"/>
  </r>
  <r>
    <x v="20"/>
    <x v="45"/>
    <s v="BELLOWS FALLS"/>
    <n v="7.5"/>
  </r>
  <r>
    <x v="20"/>
    <x v="45"/>
    <s v="BRATTLEBORO"/>
    <n v="5.5"/>
  </r>
  <r>
    <x v="20"/>
    <x v="45"/>
    <s v="BURLINGTON"/>
    <n v="12"/>
  </r>
  <r>
    <x v="20"/>
    <x v="45"/>
    <s v="BURLINGTON"/>
    <n v="5"/>
  </r>
  <r>
    <x v="20"/>
    <x v="45"/>
    <s v="MONTPELIER"/>
    <n v="10.25"/>
  </r>
  <r>
    <x v="20"/>
    <x v="45"/>
    <s v="RUTLAND"/>
    <n v="28.3"/>
  </r>
  <r>
    <x v="20"/>
    <x v="45"/>
    <s v="RUTLAND"/>
    <n v="11.25"/>
  </r>
  <r>
    <x v="20"/>
    <x v="44"/>
    <s v="BERKLEY"/>
    <n v="15.22"/>
  </r>
  <r>
    <x v="20"/>
    <x v="44"/>
    <s v="ST ALBANS"/>
    <n v="3.5"/>
  </r>
  <r>
    <x v="20"/>
    <x v="44"/>
    <s v="DANVILLE"/>
    <n v="9"/>
  </r>
  <r>
    <x v="20"/>
    <x v="44"/>
    <s v="DANVILLE"/>
    <n v="9.15"/>
  </r>
  <r>
    <x v="20"/>
    <x v="44"/>
    <s v="HAMPTON"/>
    <n v="51.25"/>
  </r>
  <r>
    <x v="20"/>
    <x v="44"/>
    <s v="LYNCHBURG"/>
    <n v="18.88"/>
  </r>
  <r>
    <x v="20"/>
    <x v="44"/>
    <s v="NORFOLK* S9,612 (1916)"/>
    <n v="4"/>
  </r>
  <r>
    <x v="20"/>
    <x v="44"/>
    <s v="PETERSBURG"/>
    <n v="18"/>
  </r>
  <r>
    <x v="20"/>
    <x v="44"/>
    <s v="RADFORD"/>
    <n v="2.63"/>
  </r>
  <r>
    <x v="20"/>
    <x v="44"/>
    <s v="RICHMOND"/>
    <n v="361.73"/>
  </r>
  <r>
    <x v="20"/>
    <x v="44"/>
    <s v="ROANOKE"/>
    <n v="29.85"/>
  </r>
  <r>
    <x v="20"/>
    <x v="44"/>
    <s v="STAUNTON"/>
    <n v="5.5"/>
  </r>
  <r>
    <x v="20"/>
    <x v="47"/>
    <s v="ABERDEEN"/>
    <n v="11"/>
  </r>
  <r>
    <x v="20"/>
    <x v="47"/>
    <s v="BELLINGHAM"/>
    <n v="35.200000000000003"/>
  </r>
  <r>
    <x v="20"/>
    <x v="47"/>
    <s v="BELLINGHAM"/>
    <n v="25.49"/>
  </r>
  <r>
    <x v="20"/>
    <x v="47"/>
    <s v="CLARKSTON"/>
    <n v="4.1500000000000004"/>
  </r>
  <r>
    <x v="20"/>
    <x v="47"/>
    <s v="EVERETT"/>
    <n v="17.8"/>
  </r>
  <r>
    <x v="20"/>
    <x v="47"/>
    <s v="EVERETT"/>
    <n v="25.5"/>
  </r>
  <r>
    <x v="20"/>
    <x v="47"/>
    <s v="OLYMPIA"/>
    <n v="6"/>
  </r>
  <r>
    <x v="20"/>
    <x v="47"/>
    <s v="RAYMOND"/>
    <n v="5.444"/>
  </r>
  <r>
    <x v="20"/>
    <x v="47"/>
    <s v="SEATTLE"/>
    <n v="35.200000000000003"/>
  </r>
  <r>
    <x v="20"/>
    <x v="47"/>
    <s v="SEATTLE"/>
    <n v="25.5"/>
  </r>
  <r>
    <x v="20"/>
    <x v="47"/>
    <s v="SEATTLE"/>
    <n v="16"/>
  </r>
  <r>
    <x v="20"/>
    <x v="47"/>
    <s v="SEATTLE"/>
    <n v="202"/>
  </r>
  <r>
    <x v="20"/>
    <x v="47"/>
    <s v="SEATTLE"/>
    <n v="5.5"/>
  </r>
  <r>
    <x v="20"/>
    <x v="47"/>
    <s v="SEATTLE"/>
    <n v="4"/>
  </r>
  <r>
    <x v="20"/>
    <x v="47"/>
    <s v="SEATTLE"/>
    <n v="41.75"/>
  </r>
  <r>
    <x v="20"/>
    <x v="47"/>
    <s v="SEATTLE"/>
    <n v="3"/>
  </r>
  <r>
    <x v="20"/>
    <x v="47"/>
    <s v="SEATTLE"/>
    <n v="24"/>
  </r>
  <r>
    <x v="20"/>
    <x v="47"/>
    <s v="SPOKANE"/>
    <n v="290.47300000000001"/>
  </r>
  <r>
    <x v="20"/>
    <x v="47"/>
    <s v="SPOKANE"/>
    <n v="10.87"/>
  </r>
  <r>
    <x v="20"/>
    <x v="47"/>
    <s v="TACOMA"/>
    <n v="8"/>
  </r>
  <r>
    <x v="20"/>
    <x v="47"/>
    <s v="TACOMA"/>
    <n v="19.3"/>
  </r>
  <r>
    <x v="20"/>
    <x v="47"/>
    <s v="TACOMA"/>
    <n v="84.8"/>
  </r>
  <r>
    <x v="20"/>
    <x v="47"/>
    <s v="VANCOUVER"/>
    <n v="20"/>
  </r>
  <r>
    <x v="20"/>
    <x v="47"/>
    <s v="WALLA WALLA"/>
    <n v="27"/>
  </r>
  <r>
    <x v="20"/>
    <x v="47"/>
    <s v="YAKIMA"/>
    <n v="45"/>
  </r>
  <r>
    <x v="20"/>
    <x v="46"/>
    <s v="YAKIMA"/>
    <n v="98.3"/>
  </r>
  <r>
    <x v="20"/>
    <x v="46"/>
    <s v="CHARLESTON"/>
    <n v="7"/>
  </r>
  <r>
    <x v="20"/>
    <x v="46"/>
    <s v="BLUEFIELD"/>
    <n v="7.4"/>
  </r>
  <r>
    <x v="20"/>
    <x v="46"/>
    <s v="BLUEFIELD"/>
    <n v="39"/>
  </r>
  <r>
    <x v="20"/>
    <x v="46"/>
    <s v="FAIRMONT"/>
    <n v="190.53"/>
  </r>
  <r>
    <x v="20"/>
    <x v="46"/>
    <s v="HUNTINGTON"/>
    <n v="46.29"/>
  </r>
  <r>
    <x v="20"/>
    <x v="46"/>
    <s v="LEWISBURG"/>
    <n v="6.2"/>
  </r>
  <r>
    <x v="20"/>
    <x v="46"/>
    <s v="MORGANTOWN"/>
    <n v="27"/>
  </r>
  <r>
    <x v="20"/>
    <x v="46"/>
    <s v="MORGANTOWN"/>
    <n v="6"/>
  </r>
  <r>
    <x v="20"/>
    <x v="46"/>
    <s v="MORGANTOWN"/>
    <n v="6.5"/>
  </r>
  <r>
    <x v="20"/>
    <x v="46"/>
    <s v="MORGANTOWN"/>
    <n v="3"/>
  </r>
  <r>
    <x v="20"/>
    <x v="46"/>
    <s v="MORGANTOWN"/>
    <n v="60"/>
  </r>
  <r>
    <x v="20"/>
    <x v="46"/>
    <s v="PRINCETON"/>
    <n v="14"/>
  </r>
  <r>
    <x v="20"/>
    <x v="46"/>
    <s v="SISTERSVILLE* 2,6S4"/>
    <n v="12"/>
  </r>
  <r>
    <x v="20"/>
    <x v="46"/>
    <s v="PARKERSBURG"/>
    <n v="12"/>
  </r>
  <r>
    <x v="20"/>
    <x v="46"/>
    <s v="WELLSBURG"/>
    <n v="13.52"/>
  </r>
  <r>
    <x v="20"/>
    <x v="46"/>
    <s v="WELLSBURG"/>
    <n v="7.8"/>
  </r>
  <r>
    <x v="20"/>
    <x v="46"/>
    <s v="WHEELING"/>
    <n v="19.190000000000001"/>
  </r>
  <r>
    <x v="20"/>
    <x v="46"/>
    <s v="WHEELING"/>
    <n v="15.42"/>
  </r>
  <r>
    <x v="20"/>
    <x v="46"/>
    <s v="WHEELING"/>
    <n v="39"/>
  </r>
  <r>
    <x v="20"/>
    <x v="48"/>
    <s v="APPLETON"/>
    <n v="21"/>
  </r>
  <r>
    <x v="20"/>
    <x v="48"/>
    <s v="ASHLAND"/>
    <n v="6.7"/>
  </r>
  <r>
    <x v="20"/>
    <x v="48"/>
    <s v="BELOIT"/>
    <n v="6"/>
  </r>
  <r>
    <x v="20"/>
    <x v="48"/>
    <s v="CEDARBCRG"/>
    <n v="70"/>
  </r>
  <r>
    <x v="20"/>
    <x v="48"/>
    <s v="EAIJ CLAIRE"/>
    <n v="25"/>
  </r>
  <r>
    <x v="20"/>
    <x v="48"/>
    <s v="FOND DU LAC"/>
    <n v="24.529"/>
  </r>
  <r>
    <x v="20"/>
    <x v="48"/>
    <s v="GRAND RAPIDS"/>
    <n v="9"/>
  </r>
  <r>
    <x v="20"/>
    <x v="48"/>
    <s v="GREEN BAY"/>
    <n v="2"/>
  </r>
  <r>
    <x v="20"/>
    <x v="48"/>
    <s v="GREEN BAY"/>
    <n v="44.6"/>
  </r>
  <r>
    <x v="20"/>
    <x v="48"/>
    <s v="JANESVILLE"/>
    <n v="6"/>
  </r>
  <r>
    <x v="20"/>
    <x v="48"/>
    <s v="KENOSHA"/>
    <n v="7.5"/>
  </r>
  <r>
    <x v="20"/>
    <x v="48"/>
    <s v="LA CROSSE"/>
    <n v="2.37"/>
  </r>
  <r>
    <x v="20"/>
    <x v="48"/>
    <s v="WISCONSIN"/>
    <n v="16"/>
  </r>
  <r>
    <x v="20"/>
    <x v="48"/>
    <s v="MADISON"/>
    <n v="16.5"/>
  </r>
  <r>
    <x v="20"/>
    <x v="48"/>
    <s v="MERRILL"/>
    <n v="403.17"/>
  </r>
  <r>
    <x v="20"/>
    <x v="48"/>
    <s v="SHEBOYGAN"/>
    <n v="34"/>
  </r>
  <r>
    <x v="20"/>
    <x v="48"/>
    <s v="WALWORTH"/>
    <n v="12.83"/>
  </r>
  <r>
    <x v="20"/>
    <x v="48"/>
    <s v="WAUPACA"/>
    <n v="5"/>
  </r>
  <r>
    <x v="20"/>
    <x v="48"/>
    <s v="CHEYENNE* 11,320"/>
    <n v="5.5"/>
  </r>
  <r>
    <x v="20"/>
    <x v="48"/>
    <s v="SHERIDAN"/>
    <n v="16.5"/>
  </r>
  <r>
    <x v="21"/>
    <x v="0"/>
    <s v="ALBANY"/>
    <n v="7.68"/>
  </r>
  <r>
    <x v="21"/>
    <x v="0"/>
    <s v="ANNISTON"/>
    <n v="9.6"/>
  </r>
  <r>
    <x v="21"/>
    <x v="0"/>
    <s v="BIRMINGHAM"/>
    <n v="32.799999999999997"/>
  </r>
  <r>
    <x v="21"/>
    <x v="0"/>
    <s v="BIRMINGHAM"/>
    <n v="158.65"/>
  </r>
  <r>
    <x v="21"/>
    <x v="0"/>
    <s v="BIRMINGHAM"/>
    <n v="4.5"/>
  </r>
  <r>
    <x v="21"/>
    <x v="0"/>
    <s v="FAIRHOPE"/>
    <n v="1.5"/>
  </r>
  <r>
    <x v="21"/>
    <x v="0"/>
    <s v="GADSDEN"/>
    <n v="11"/>
  </r>
  <r>
    <x v="21"/>
    <x v="0"/>
    <s v="GADSDEN"/>
    <n v="3.1"/>
  </r>
  <r>
    <x v="21"/>
    <x v="0"/>
    <s v="HUNTSVILLE"/>
    <n v="6.1"/>
  </r>
  <r>
    <x v="21"/>
    <x v="0"/>
    <s v="MOBILE"/>
    <n v="61.5"/>
  </r>
  <r>
    <x v="21"/>
    <x v="0"/>
    <s v="MOBILE"/>
    <n v="2"/>
  </r>
  <r>
    <x v="21"/>
    <x v="0"/>
    <s v="MONTGOMERY"/>
    <n v="38"/>
  </r>
  <r>
    <x v="21"/>
    <x v="0"/>
    <s v="SELMA"/>
    <n v="7"/>
  </r>
  <r>
    <x v="21"/>
    <x v="0"/>
    <s v="SHEFFIELD"/>
    <n v="12.2"/>
  </r>
  <r>
    <x v="21"/>
    <x v="0"/>
    <s v="TUSCALOOSA"/>
    <n v="15"/>
  </r>
  <r>
    <x v="21"/>
    <x v="78"/>
    <s v="WHISTLER"/>
    <n v="5.96"/>
  </r>
  <r>
    <x v="21"/>
    <x v="1"/>
    <s v="TUCSON"/>
    <n v="6"/>
  </r>
  <r>
    <x v="21"/>
    <x v="1"/>
    <s v="WARREN"/>
    <n v="6.7"/>
  </r>
  <r>
    <x v="21"/>
    <x v="1"/>
    <s v="DOUGLAS"/>
    <n v="10"/>
  </r>
  <r>
    <x v="21"/>
    <x v="1"/>
    <s v="PHOENIX"/>
    <n v="32.5"/>
  </r>
  <r>
    <x v="21"/>
    <x v="2"/>
    <s v="ARGENT A"/>
    <n v="5"/>
  </r>
  <r>
    <x v="21"/>
    <x v="2"/>
    <s v="BUBKKA SPRINGS"/>
    <n v="4"/>
  </r>
  <r>
    <x v="21"/>
    <x v="2"/>
    <s v="FORT SMITH"/>
    <n v="33"/>
  </r>
  <r>
    <x v="21"/>
    <x v="2"/>
    <s v="HELENA"/>
    <n v="5.5"/>
  </r>
  <r>
    <x v="21"/>
    <x v="2"/>
    <s v="HOT SPRINGS, 17,2SS(1916)"/>
    <n v="13.8"/>
  </r>
  <r>
    <x v="21"/>
    <x v="2"/>
    <s v="LITTLE ROCK"/>
    <n v="41"/>
  </r>
  <r>
    <x v="21"/>
    <x v="2"/>
    <s v="PINE BLUFF"/>
    <n v="10"/>
  </r>
  <r>
    <x v="21"/>
    <x v="2"/>
    <s v="TEXARKANA (Ark-Tex"/>
    <n v="14"/>
  </r>
  <r>
    <x v="21"/>
    <x v="2"/>
    <s v="WALNUT RIDGK"/>
    <n v="2.5"/>
  </r>
  <r>
    <x v="21"/>
    <x v="4"/>
    <s v="BAKERSFIELD"/>
    <n v="10.51"/>
  </r>
  <r>
    <x v="21"/>
    <x v="4"/>
    <s v="EUREKA"/>
    <n v="12"/>
  </r>
  <r>
    <x v="21"/>
    <x v="4"/>
    <s v="EXETER"/>
    <n v="69.400000000000006"/>
  </r>
  <r>
    <x v="21"/>
    <x v="4"/>
    <s v="FRESNO"/>
    <n v="19"/>
  </r>
  <r>
    <x v="21"/>
    <x v="4"/>
    <s v="FRESNO"/>
    <n v="45.01"/>
  </r>
  <r>
    <x v="21"/>
    <x v="4"/>
    <s v="GLENDALE"/>
    <n v="8.5"/>
  </r>
  <r>
    <x v="21"/>
    <x v="4"/>
    <s v="GLENDALE"/>
    <n v="6"/>
  </r>
  <r>
    <x v="21"/>
    <x v="4"/>
    <s v="GRASS VALLEY"/>
    <n v="5"/>
  </r>
  <r>
    <x v="21"/>
    <x v="4"/>
    <s v="LOS ANGELES"/>
    <n v="389.08"/>
  </r>
  <r>
    <x v="21"/>
    <x v="4"/>
    <s v="LOS ANGELES"/>
    <n v="1095"/>
  </r>
  <r>
    <x v="21"/>
    <x v="4"/>
    <s v="MONTEREY"/>
    <n v="5.65"/>
  </r>
  <r>
    <x v="21"/>
    <x v="4"/>
    <s v="NAPA"/>
    <n v="44.521999999999998"/>
  </r>
  <r>
    <x v="21"/>
    <x v="4"/>
    <s v="OAKLAND, 10S,604 (1016)"/>
    <n v="0.31"/>
  </r>
  <r>
    <x v="21"/>
    <x v="4"/>
    <s v="OAKLAND, 10S,604 (1016)"/>
    <n v="109"/>
  </r>
  <r>
    <x v="21"/>
    <x v="4"/>
    <s v="OAKLAND, 10S,604 (1016)"/>
    <n v="262"/>
  </r>
  <r>
    <x v="21"/>
    <x v="4"/>
    <s v="PETALUMA"/>
    <n v="37.020000000000003"/>
  </r>
  <r>
    <x v="21"/>
    <x v="4"/>
    <s v="SACRAMENTO"/>
    <n v="43.91"/>
  </r>
  <r>
    <x v="21"/>
    <x v="4"/>
    <s v="SACRAMENTO"/>
    <n v="212"/>
  </r>
  <r>
    <x v="21"/>
    <x v="4"/>
    <s v="SAN DIEGO"/>
    <n v="2.8769999999999998"/>
  </r>
  <r>
    <x v="21"/>
    <x v="4"/>
    <s v="SAN DIEGO"/>
    <n v="10.16"/>
  </r>
  <r>
    <x v="21"/>
    <x v="4"/>
    <s v="SAN DIEGO"/>
    <n v="82.42"/>
  </r>
  <r>
    <x v="21"/>
    <x v="4"/>
    <s v="SAN DIEGO"/>
    <n v="198.7"/>
  </r>
  <r>
    <x v="21"/>
    <x v="4"/>
    <s v="SAN FRANCISCO"/>
    <n v="11.5"/>
  </r>
  <r>
    <x v="21"/>
    <x v="4"/>
    <s v="SAN FRANCISCO"/>
    <n v="70.8"/>
  </r>
  <r>
    <x v="21"/>
    <x v="4"/>
    <s v="SAN FRANCISCO"/>
    <n v="67.88"/>
  </r>
  <r>
    <x v="21"/>
    <x v="4"/>
    <s v="SAN FRANCISCO"/>
    <n v="522.67999999999995"/>
  </r>
  <r>
    <x v="21"/>
    <x v="4"/>
    <s v="SAN FRANCISCO"/>
    <n v="54.5"/>
  </r>
  <r>
    <x v="21"/>
    <x v="4"/>
    <s v="SAN FRANCISCO"/>
    <n v="101.81"/>
  </r>
  <r>
    <x v="21"/>
    <x v="4"/>
    <s v="SAN FRANCISCO"/>
    <n v="272.77"/>
  </r>
  <r>
    <x v="21"/>
    <x v="4"/>
    <s v="SAN JOSE"/>
    <n v="38.85"/>
  </r>
  <r>
    <x v="21"/>
    <x v="4"/>
    <s v="SAN LUIS OBISPO"/>
    <n v="18"/>
  </r>
  <r>
    <x v="21"/>
    <x v="4"/>
    <s v="SAN PEDRQ"/>
    <n v="102"/>
  </r>
  <r>
    <x v="21"/>
    <x v="4"/>
    <s v="SANTA BARBARA"/>
    <n v="7.55"/>
  </r>
  <r>
    <x v="21"/>
    <x v="4"/>
    <s v="SANTA CRUZ"/>
    <n v="15"/>
  </r>
  <r>
    <x v="21"/>
    <x v="4"/>
    <s v="SOUTH SAN FRANCISCO"/>
    <n v="3.48"/>
  </r>
  <r>
    <x v="21"/>
    <x v="4"/>
    <s v="STOCKTON"/>
    <n v="25.51"/>
  </r>
  <r>
    <x v="21"/>
    <x v="4"/>
    <s v="STOCKTON"/>
    <n v="70.8"/>
  </r>
  <r>
    <x v="21"/>
    <x v="79"/>
    <s v="BOULDSR"/>
    <n v="10.7"/>
  </r>
  <r>
    <x v="21"/>
    <x v="79"/>
    <s v="COLORADO SPRINGS"/>
    <n v="1.25"/>
  </r>
  <r>
    <x v="21"/>
    <x v="79"/>
    <s v="COLORADO SPRINGS"/>
    <n v="39"/>
  </r>
  <r>
    <x v="21"/>
    <x v="79"/>
    <s v="DENVER"/>
    <n v="56.42"/>
  </r>
  <r>
    <x v="21"/>
    <x v="79"/>
    <s v="DENVER"/>
    <n v="12.77"/>
  </r>
  <r>
    <x v="21"/>
    <x v="79"/>
    <s v="DENVER"/>
    <n v="228.9"/>
  </r>
  <r>
    <x v="21"/>
    <x v="79"/>
    <s v="DURANGO"/>
    <n v="2.5"/>
  </r>
  <r>
    <x v="21"/>
    <x v="79"/>
    <s v="GRAND JUNCTION"/>
    <n v="4.5"/>
  </r>
  <r>
    <x v="21"/>
    <x v="79"/>
    <s v="GRAND JUNCTION"/>
    <n v="21"/>
  </r>
  <r>
    <x v="21"/>
    <x v="79"/>
    <s v="GREELEY"/>
    <n v="6"/>
  </r>
  <r>
    <x v="21"/>
    <x v="79"/>
    <s v="PUEBLO"/>
    <n v="36.799999999999997"/>
  </r>
  <r>
    <x v="21"/>
    <x v="79"/>
    <s v="TRINIDAD"/>
    <n v="19.850000000000001"/>
  </r>
  <r>
    <x v="21"/>
    <x v="7"/>
    <s v="BRIDGEPORT"/>
    <n v="12"/>
  </r>
  <r>
    <x v="21"/>
    <x v="7"/>
    <s v="BRIDGEPORT"/>
    <n v="105.468"/>
  </r>
  <r>
    <x v="21"/>
    <x v="7"/>
    <s v="BRIDGEPORT"/>
    <n v="4"/>
  </r>
  <r>
    <x v="21"/>
    <x v="7"/>
    <s v="BRISTOL"/>
    <n v="13.74"/>
  </r>
  <r>
    <x v="21"/>
    <x v="7"/>
    <s v="MERIDEN"/>
    <n v="12.676"/>
  </r>
  <r>
    <x v="21"/>
    <x v="7"/>
    <s v="DANBURY"/>
    <n v="16"/>
  </r>
  <r>
    <x v="21"/>
    <x v="7"/>
    <s v="HARTFORD"/>
    <n v="189.422"/>
  </r>
  <r>
    <x v="21"/>
    <x v="7"/>
    <s v="MIDDLETOWN"/>
    <n v="38.185000000000002"/>
  </r>
  <r>
    <x v="21"/>
    <x v="7"/>
    <s v="MIDDLETOWN"/>
    <n v="33.430999999999997"/>
  </r>
  <r>
    <x v="21"/>
    <x v="7"/>
    <s v="NEW BRITAIN"/>
    <n v="33.484999999999999"/>
  </r>
  <r>
    <x v="21"/>
    <x v="7"/>
    <s v="NEW HAVEN"/>
    <n v="178.584"/>
  </r>
  <r>
    <x v="21"/>
    <x v="7"/>
    <s v="NEW HAVEN"/>
    <n v="450"/>
  </r>
  <r>
    <x v="21"/>
    <x v="7"/>
    <s v="NEW LONDON, 20"/>
    <n v="88.15"/>
  </r>
  <r>
    <x v="21"/>
    <x v="7"/>
    <s v="NORWALK"/>
    <n v="24.143999999999998"/>
  </r>
  <r>
    <x v="21"/>
    <x v="7"/>
    <s v="NORWICH"/>
    <n v="162.04"/>
  </r>
  <r>
    <x v="21"/>
    <x v="7"/>
    <s v="WAREHOUSE POINT"/>
    <n v="48"/>
  </r>
  <r>
    <x v="21"/>
    <x v="7"/>
    <s v="WATERBURY"/>
    <n v="84.914000000000001"/>
  </r>
  <r>
    <x v="21"/>
    <x v="7"/>
    <s v="WATERBURY"/>
    <n v="9.07"/>
  </r>
  <r>
    <x v="21"/>
    <x v="9"/>
    <s v="NEW CASTLE"/>
    <n v="17"/>
  </r>
  <r>
    <x v="21"/>
    <x v="9"/>
    <s v="WILMINGTON"/>
    <n v="141.80199999999999"/>
  </r>
  <r>
    <x v="21"/>
    <x v="8"/>
    <s v="WASHINGTON"/>
    <n v="64.09"/>
  </r>
  <r>
    <x v="21"/>
    <x v="8"/>
    <s v="WASHINGTON"/>
    <n v="1"/>
  </r>
  <r>
    <x v="21"/>
    <x v="8"/>
    <s v="WASHINGTON"/>
    <n v="10.5"/>
  </r>
  <r>
    <x v="21"/>
    <x v="8"/>
    <s v="WASHINGTON"/>
    <n v="8.0299999999999994"/>
  </r>
  <r>
    <x v="21"/>
    <x v="8"/>
    <s v="WASHINGTON"/>
    <n v="4"/>
  </r>
  <r>
    <x v="21"/>
    <x v="8"/>
    <s v="WASHINGTON"/>
    <n v="89"/>
  </r>
  <r>
    <x v="21"/>
    <x v="8"/>
    <s v="WASHINGTON"/>
    <n v="175.85499999999999"/>
  </r>
  <r>
    <x v="21"/>
    <x v="8"/>
    <s v="WASHINGTON"/>
    <n v="63.36"/>
  </r>
  <r>
    <x v="21"/>
    <x v="10"/>
    <s v="FBRNANDINA"/>
    <n v="2"/>
  </r>
  <r>
    <x v="21"/>
    <x v="10"/>
    <s v="JACKSONVILLE"/>
    <n v="4.1479999999999997"/>
  </r>
  <r>
    <x v="21"/>
    <x v="10"/>
    <s v="KBY WEST"/>
    <n v="5.41"/>
  </r>
  <r>
    <x v="21"/>
    <x v="10"/>
    <s v="MIAMI"/>
    <n v="5"/>
  </r>
  <r>
    <x v="21"/>
    <x v="10"/>
    <s v="MIAMI"/>
    <n v="10"/>
  </r>
  <r>
    <x v="21"/>
    <x v="10"/>
    <s v="PENSACOLA"/>
    <n v="21.68"/>
  </r>
  <r>
    <x v="21"/>
    <x v="10"/>
    <s v="ST AUGUSTINE"/>
    <n v="10"/>
  </r>
  <r>
    <x v="21"/>
    <x v="10"/>
    <s v="ST PETERSBURG"/>
    <n v="66.11"/>
  </r>
  <r>
    <x v="21"/>
    <x v="10"/>
    <s v="TAMPA"/>
    <n v="58.66"/>
  </r>
  <r>
    <x v="21"/>
    <x v="11"/>
    <s v="ALBANY"/>
    <n v="6"/>
  </r>
  <r>
    <x v="21"/>
    <x v="11"/>
    <s v="ATHENS"/>
    <n v="9.5"/>
  </r>
  <r>
    <x v="21"/>
    <x v="11"/>
    <s v="ATLANTA"/>
    <n v="15.2"/>
  </r>
  <r>
    <x v="21"/>
    <x v="11"/>
    <s v="ATLANTA"/>
    <n v="229.76"/>
  </r>
  <r>
    <x v="21"/>
    <x v="11"/>
    <s v="ATLANTA"/>
    <n v="55"/>
  </r>
  <r>
    <x v="21"/>
    <x v="11"/>
    <s v="BRUNSWICK"/>
    <n v="8.6"/>
  </r>
  <r>
    <x v="21"/>
    <x v="11"/>
    <s v="COLUMBUS"/>
    <n v="26.9"/>
  </r>
  <r>
    <x v="21"/>
    <x v="11"/>
    <s v="FAIRBURN"/>
    <n v="10.6"/>
  </r>
  <r>
    <x v="21"/>
    <x v="11"/>
    <s v="MACON"/>
    <n v="37"/>
  </r>
  <r>
    <x v="21"/>
    <x v="11"/>
    <s v="MARIETTA"/>
    <n v="12"/>
  </r>
  <r>
    <x v="21"/>
    <x v="11"/>
    <s v="SAVANNAH"/>
    <n v="57.72"/>
  </r>
  <r>
    <x v="21"/>
    <x v="11"/>
    <s v="VALDOST A"/>
    <n v="5"/>
  </r>
  <r>
    <x v="21"/>
    <x v="11"/>
    <s v="WEST POINT"/>
    <n v="45"/>
  </r>
  <r>
    <x v="21"/>
    <x v="12"/>
    <s v="CALDWELL"/>
    <n v="11"/>
  </r>
  <r>
    <x v="21"/>
    <x v="52"/>
    <s v="HONOLULU"/>
    <n v="30"/>
  </r>
  <r>
    <x v="21"/>
    <x v="47"/>
    <s v="COCUR D'ALENE"/>
    <n v="58"/>
  </r>
  <r>
    <x v="21"/>
    <x v="12"/>
    <s v="BOISE"/>
    <n v="8"/>
  </r>
  <r>
    <x v="21"/>
    <x v="12"/>
    <s v="BOISE"/>
    <n v="88.8"/>
  </r>
  <r>
    <x v="21"/>
    <x v="13"/>
    <s v="ALTON"/>
    <n v="63.012"/>
  </r>
  <r>
    <x v="21"/>
    <x v="13"/>
    <s v="ANNA"/>
    <n v="4.2300000000000004"/>
  </r>
  <r>
    <x v="21"/>
    <x v="13"/>
    <s v="AURORA"/>
    <n v="170"/>
  </r>
  <r>
    <x v="21"/>
    <x v="13"/>
    <s v="AURORA"/>
    <n v="30.2"/>
  </r>
  <r>
    <x v="21"/>
    <x v="13"/>
    <s v="AURORA"/>
    <n v="20"/>
  </r>
  <r>
    <x v="21"/>
    <x v="13"/>
    <s v="BLOOMINGTON"/>
    <n v="22"/>
  </r>
  <r>
    <x v="21"/>
    <x v="13"/>
    <s v="CAIRO"/>
    <n v="22"/>
  </r>
  <r>
    <x v="21"/>
    <x v="13"/>
    <s v="CANTON"/>
    <n v="33"/>
  </r>
  <r>
    <x v="21"/>
    <x v="13"/>
    <s v="CENTRALIA"/>
    <n v="3.5"/>
  </r>
  <r>
    <x v="21"/>
    <x v="13"/>
    <s v="CENTRALIA"/>
    <n v="3.75"/>
  </r>
  <r>
    <x v="21"/>
    <x v="13"/>
    <s v="CHAMPAIGN"/>
    <n v="12.5"/>
  </r>
  <r>
    <x v="21"/>
    <x v="13"/>
    <s v="CHARLESTON"/>
    <n v="1.75"/>
  </r>
  <r>
    <x v="21"/>
    <x v="13"/>
    <s v="CHICAGO"/>
    <n v="125.79"/>
  </r>
  <r>
    <x v="21"/>
    <x v="13"/>
    <s v="CHICAGO"/>
    <n v="349.87"/>
  </r>
  <r>
    <x v="21"/>
    <x v="13"/>
    <s v="CHICAGO"/>
    <n v="52.67"/>
  </r>
  <r>
    <x v="21"/>
    <x v="13"/>
    <s v="CHICAGO"/>
    <n v="22.51"/>
  </r>
  <r>
    <x v="21"/>
    <x v="13"/>
    <s v="CHICAGO"/>
    <n v="588.72"/>
  </r>
  <r>
    <x v="21"/>
    <x v="13"/>
    <s v="CHICAGO"/>
    <n v="645"/>
  </r>
  <r>
    <x v="21"/>
    <x v="13"/>
    <s v="CHICAGO"/>
    <n v="61"/>
  </r>
  <r>
    <x v="21"/>
    <x v="13"/>
    <s v="CHICAGO"/>
    <n v="13.69"/>
  </r>
  <r>
    <x v="21"/>
    <x v="13"/>
    <s v="CHICAGO"/>
    <n v="70"/>
  </r>
  <r>
    <x v="21"/>
    <x v="13"/>
    <s v="CHICAGO"/>
    <n v="36.770000000000003"/>
  </r>
  <r>
    <x v="21"/>
    <x v="13"/>
    <s v="CHICAGO"/>
    <n v="34.159999999999997"/>
  </r>
  <r>
    <x v="21"/>
    <x v="13"/>
    <s v="CHICAGO"/>
    <n v="61.88"/>
  </r>
  <r>
    <x v="21"/>
    <x v="13"/>
    <s v="CHICAGO"/>
    <n v="61.61"/>
  </r>
  <r>
    <x v="21"/>
    <x v="13"/>
    <s v="CHICAGO"/>
    <n v="45.05"/>
  </r>
  <r>
    <x v="21"/>
    <x v="13"/>
    <s v="CHICAGO"/>
    <n v="0.87"/>
  </r>
  <r>
    <x v="21"/>
    <x v="13"/>
    <s v="CHICAGO HEIGHTS"/>
    <n v="6.6"/>
  </r>
  <r>
    <x v="21"/>
    <x v="13"/>
    <s v="CHICAGO HEIGHTS"/>
    <n v="16.64"/>
  </r>
  <r>
    <x v="21"/>
    <x v="13"/>
    <s v="DEKALB"/>
    <n v="7.4"/>
  </r>
  <r>
    <x v="21"/>
    <x v="13"/>
    <s v="DANVILLE"/>
    <n v="18"/>
  </r>
  <r>
    <x v="21"/>
    <x v="13"/>
    <s v="EAST ST LOUIS"/>
    <n v="22.93"/>
  </r>
  <r>
    <x v="21"/>
    <x v="13"/>
    <s v="EAST ST LOUIS"/>
    <n v="36.049999999999997"/>
  </r>
  <r>
    <x v="21"/>
    <x v="13"/>
    <s v="EAST ST LOUIS"/>
    <n v="79.088999999999999"/>
  </r>
  <r>
    <x v="21"/>
    <x v="13"/>
    <s v="EAST ST LOUIS"/>
    <n v="17.629000000000001"/>
  </r>
  <r>
    <x v="21"/>
    <x v="13"/>
    <s v="EAST ST LOUIS"/>
    <n v="2.48"/>
  </r>
  <r>
    <x v="21"/>
    <x v="13"/>
    <s v="EAST ST LOUIS"/>
    <n v="15"/>
  </r>
  <r>
    <x v="21"/>
    <x v="13"/>
    <s v="EAST ST LOUIS"/>
    <n v="19"/>
  </r>
  <r>
    <x v="21"/>
    <x v="13"/>
    <s v="EVANSTON, 2S,591 (1916)"/>
    <n v="10"/>
  </r>
  <r>
    <x v="21"/>
    <x v="13"/>
    <s v="GALESBURG"/>
    <n v="20.75"/>
  </r>
  <r>
    <x v="21"/>
    <x v="13"/>
    <s v="FREEPORT"/>
    <n v="12.5"/>
  </r>
  <r>
    <x v="21"/>
    <x v="13"/>
    <s v="HARRISBURG"/>
    <n v="15"/>
  </r>
  <r>
    <x v="21"/>
    <x v="13"/>
    <s v="HIGH WOOD"/>
    <n v="160"/>
  </r>
  <r>
    <x v="21"/>
    <x v="13"/>
    <s v="HILLSBORO"/>
    <n v="4.21"/>
  </r>
  <r>
    <x v="21"/>
    <x v="13"/>
    <s v="JACKSONVILLE"/>
    <n v="8"/>
  </r>
  <r>
    <x v="21"/>
    <x v="13"/>
    <s v="JOLIET"/>
    <n v="23.25"/>
  </r>
  <r>
    <x v="21"/>
    <x v="13"/>
    <s v="JOLIET"/>
    <n v="85.75"/>
  </r>
  <r>
    <x v="21"/>
    <x v="13"/>
    <s v="JOLIET"/>
    <n v="25"/>
  </r>
  <r>
    <x v="21"/>
    <x v="13"/>
    <s v="KANKAKEE"/>
    <n v="18"/>
  </r>
  <r>
    <x v="21"/>
    <x v="13"/>
    <s v="KANKAKEE"/>
    <n v="4.5"/>
  </r>
  <r>
    <x v="21"/>
    <x v="13"/>
    <s v="KEWANEE"/>
    <n v="14"/>
  </r>
  <r>
    <x v="21"/>
    <x v="13"/>
    <s v="MABION"/>
    <n v="14"/>
  </r>
  <r>
    <x v="21"/>
    <x v="13"/>
    <s v="MATTOON"/>
    <n v="15.5"/>
  </r>
  <r>
    <x v="21"/>
    <x v="13"/>
    <s v="MATTOON"/>
    <n v="11.06"/>
  </r>
  <r>
    <x v="21"/>
    <x v="13"/>
    <s v="MOLINE"/>
    <n v="12.71"/>
  </r>
  <r>
    <x v="21"/>
    <x v="13"/>
    <s v="MONMOUTH"/>
    <n v="25"/>
  </r>
  <r>
    <x v="21"/>
    <x v="13"/>
    <s v="MURPHYSBORO"/>
    <n v="1.6"/>
  </r>
  <r>
    <x v="21"/>
    <x v="13"/>
    <s v="OTTAWA"/>
    <n v="107"/>
  </r>
  <r>
    <x v="21"/>
    <x v="13"/>
    <s v="OTTAWA"/>
    <n v="8"/>
  </r>
  <r>
    <x v="21"/>
    <x v="13"/>
    <s v="PARIS"/>
    <n v="2"/>
  </r>
  <r>
    <x v="21"/>
    <x v="13"/>
    <s v="PARIS"/>
    <n v="9"/>
  </r>
  <r>
    <x v="21"/>
    <x v="13"/>
    <s v="PEORIA"/>
    <n v="8"/>
  </r>
  <r>
    <x v="21"/>
    <x v="13"/>
    <s v="PEORIA"/>
    <n v="8"/>
  </r>
  <r>
    <x v="21"/>
    <x v="13"/>
    <s v="PEORIA"/>
    <n v="61"/>
  </r>
  <r>
    <x v="21"/>
    <x v="13"/>
    <s v="PEORIA"/>
    <n v="46"/>
  </r>
  <r>
    <x v="21"/>
    <x v="13"/>
    <s v="PEORIA"/>
    <n v="596"/>
  </r>
  <r>
    <x v="21"/>
    <x v="13"/>
    <s v="PONTIAC"/>
    <n v="58.61"/>
  </r>
  <r>
    <x v="21"/>
    <x v="13"/>
    <s v="PONTIAC"/>
    <n v="85"/>
  </r>
  <r>
    <x v="21"/>
    <x v="13"/>
    <s v="PONTIAC"/>
    <n v="19.7"/>
  </r>
  <r>
    <x v="21"/>
    <x v="13"/>
    <s v="QUINCY"/>
    <n v="25"/>
  </r>
  <r>
    <x v="21"/>
    <x v="13"/>
    <s v="ROCKFORD"/>
    <n v="27.19"/>
  </r>
  <r>
    <x v="21"/>
    <x v="13"/>
    <s v="ROCKFORD"/>
    <n v="86.12"/>
  </r>
  <r>
    <x v="21"/>
    <x v="13"/>
    <s v="SPRINGFIELD"/>
    <n v="43.95"/>
  </r>
  <r>
    <x v="21"/>
    <x v="13"/>
    <s v="ROCK ISLAND"/>
    <n v="81"/>
  </r>
  <r>
    <x v="21"/>
    <x v="13"/>
    <s v="ROCK ISLAND"/>
    <n v="52.34"/>
  </r>
  <r>
    <x v="21"/>
    <x v="13"/>
    <s v="STREATOR"/>
    <n v="6.1"/>
  </r>
  <r>
    <x v="21"/>
    <x v="13"/>
    <s v="TAYLORVILLE"/>
    <n v="3.7090000000000001"/>
  </r>
  <r>
    <x v="21"/>
    <x v="13"/>
    <s v="URBANA"/>
    <n v="26"/>
  </r>
  <r>
    <x v="21"/>
    <x v="14"/>
    <s v="ANDERSON"/>
    <n v="456"/>
  </r>
  <r>
    <x v="21"/>
    <x v="14"/>
    <s v="ANDERSON"/>
    <n v="64"/>
  </r>
  <r>
    <x v="21"/>
    <x v="14"/>
    <s v="BEECH GROVE"/>
    <n v="4.8"/>
  </r>
  <r>
    <x v="21"/>
    <x v="14"/>
    <s v="BLUFFTON"/>
    <n v="33.44"/>
  </r>
  <r>
    <x v="21"/>
    <x v="14"/>
    <s v="COLUMBUS"/>
    <n v="5.6"/>
  </r>
  <r>
    <x v="21"/>
    <x v="14"/>
    <s v="COLUMBUS"/>
    <n v="62"/>
  </r>
  <r>
    <x v="21"/>
    <x v="14"/>
    <s v="CRAWFORDSVIIXE"/>
    <n v="10.98"/>
  </r>
  <r>
    <x v="21"/>
    <x v="14"/>
    <s v="CROWN POINT"/>
    <n v="15"/>
  </r>
  <r>
    <x v="21"/>
    <x v="14"/>
    <s v="DECATUR"/>
    <n v="21.7"/>
  </r>
  <r>
    <x v="21"/>
    <x v="14"/>
    <s v="EVANSVIIXE"/>
    <n v="72.430000000000007"/>
  </r>
  <r>
    <x v="21"/>
    <x v="14"/>
    <s v="EVANSVIIXE"/>
    <n v="24.25"/>
  </r>
  <r>
    <x v="21"/>
    <x v="14"/>
    <s v="EVANSVIIXE"/>
    <n v="68.87"/>
  </r>
  <r>
    <x v="21"/>
    <x v="14"/>
    <s v="FT WAYNE"/>
    <n v="220"/>
  </r>
  <r>
    <x v="21"/>
    <x v="14"/>
    <s v="FRENCH LICK"/>
    <n v="1.78"/>
  </r>
  <r>
    <x v="21"/>
    <x v="14"/>
    <s v="HOBART"/>
    <n v="5.5"/>
  </r>
  <r>
    <x v="21"/>
    <x v="14"/>
    <s v="INDIANAPOLIS"/>
    <n v="107"/>
  </r>
  <r>
    <x v="21"/>
    <x v="14"/>
    <s v="INDIANAPOLIS"/>
    <n v="31"/>
  </r>
  <r>
    <x v="21"/>
    <x v="14"/>
    <s v="INDIANAPOLIS"/>
    <n v="141"/>
  </r>
  <r>
    <x v="21"/>
    <x v="14"/>
    <s v="INDIANAPOLIS"/>
    <n v="410"/>
  </r>
  <r>
    <x v="21"/>
    <x v="14"/>
    <s v="INDIANAPOLIS"/>
    <n v="62"/>
  </r>
  <r>
    <x v="21"/>
    <x v="14"/>
    <s v="KENDALLVILLE"/>
    <n v="41"/>
  </r>
  <r>
    <x v="21"/>
    <x v="14"/>
    <s v="KOKOMO"/>
    <n v="62"/>
  </r>
  <r>
    <x v="21"/>
    <x v="14"/>
    <s v="LA FAYETTE"/>
    <n v="26"/>
  </r>
  <r>
    <x v="21"/>
    <x v="14"/>
    <s v="LOGANSFORT"/>
    <n v="18"/>
  </r>
  <r>
    <x v="21"/>
    <x v="14"/>
    <s v="MICHIGAN CITY"/>
    <n v="100"/>
  </r>
  <r>
    <x v="21"/>
    <x v="14"/>
    <s v="MUNCIE"/>
    <n v="42"/>
  </r>
  <r>
    <x v="21"/>
    <x v="14"/>
    <s v="LEBANON"/>
    <n v="21.14"/>
  </r>
  <r>
    <x v="21"/>
    <x v="14"/>
    <s v="LEBANON"/>
    <n v="22.06"/>
  </r>
  <r>
    <x v="21"/>
    <x v="14"/>
    <s v="PERU"/>
    <n v="2.6"/>
  </r>
  <r>
    <x v="21"/>
    <x v="14"/>
    <s v="PORTLAND"/>
    <n v="32"/>
  </r>
  <r>
    <x v="21"/>
    <x v="14"/>
    <s v="RICHMOND"/>
    <n v="40.92"/>
  </r>
  <r>
    <x v="21"/>
    <x v="14"/>
    <s v="SOUTH BEND"/>
    <n v="123"/>
  </r>
  <r>
    <x v="21"/>
    <x v="14"/>
    <s v="SOOTTSBURG"/>
    <n v="35"/>
  </r>
  <r>
    <x v="21"/>
    <x v="14"/>
    <s v="TERRE HAUTE"/>
    <n v="97.89"/>
  </r>
  <r>
    <x v="21"/>
    <x v="14"/>
    <s v="VINCENNES"/>
    <n v="6.11"/>
  </r>
  <r>
    <x v="21"/>
    <x v="14"/>
    <s v="WARSAW"/>
    <n v="70"/>
  </r>
  <r>
    <x v="21"/>
    <x v="14"/>
    <s v="WARSAW"/>
    <n v="2.5"/>
  </r>
  <r>
    <x v="21"/>
    <x v="14"/>
    <s v="WASHINGTON"/>
    <n v="2.6"/>
  </r>
  <r>
    <x v="21"/>
    <x v="15"/>
    <s v="ALBIA"/>
    <n v="10"/>
  </r>
  <r>
    <x v="21"/>
    <x v="15"/>
    <s v="BOONE"/>
    <n v="188.74"/>
  </r>
  <r>
    <x v="21"/>
    <x v="15"/>
    <s v="BOONE"/>
    <n v="7"/>
  </r>
  <r>
    <x v="21"/>
    <x v="15"/>
    <s v="BURLINGTON"/>
    <n v="28.5"/>
  </r>
  <r>
    <x v="21"/>
    <x v="15"/>
    <s v="CEDAR RAPIDS"/>
    <n v="30.07"/>
  </r>
  <r>
    <x v="21"/>
    <x v="15"/>
    <s v="CEDAR RAPIDS"/>
    <n v="44.65"/>
  </r>
  <r>
    <x v="21"/>
    <x v="15"/>
    <s v="CENTERVILLE"/>
    <n v="38"/>
  </r>
  <r>
    <x v="21"/>
    <x v="15"/>
    <s v="CHARLES CITY"/>
    <n v="26"/>
  </r>
  <r>
    <x v="21"/>
    <x v="15"/>
    <s v="CLINTON"/>
    <n v="18"/>
  </r>
  <r>
    <x v="21"/>
    <x v="15"/>
    <s v="COLFAX"/>
    <n v="1"/>
  </r>
  <r>
    <x v="21"/>
    <x v="15"/>
    <s v="COUNCIL BLUFFS"/>
    <n v="34"/>
  </r>
  <r>
    <x v="21"/>
    <x v="15"/>
    <s v="DAVENPORT"/>
    <n v="36"/>
  </r>
  <r>
    <x v="21"/>
    <x v="15"/>
    <s v="DAVENPORT"/>
    <n v="40"/>
  </r>
  <r>
    <x v="21"/>
    <x v="15"/>
    <s v="DAVENPORT"/>
    <n v="49.08"/>
  </r>
  <r>
    <x v="21"/>
    <x v="15"/>
    <s v="DBS MOINES"/>
    <n v="85"/>
  </r>
  <r>
    <x v="21"/>
    <x v="15"/>
    <s v="DBS MOINES"/>
    <n v="38.94"/>
  </r>
  <r>
    <x v="21"/>
    <x v="15"/>
    <s v="DUBUQUE"/>
    <n v="20.7"/>
  </r>
  <r>
    <x v="21"/>
    <x v="15"/>
    <s v="FORT MADISON"/>
    <n v="4"/>
  </r>
  <r>
    <x v="21"/>
    <x v="15"/>
    <s v="IOWA CITY"/>
    <n v="16"/>
  </r>
  <r>
    <x v="21"/>
    <x v="15"/>
    <s v="KEOKUK"/>
    <n v="14.18"/>
  </r>
  <r>
    <x v="21"/>
    <x v="15"/>
    <s v="MARSHALLTOWN"/>
    <n v="21.5"/>
  </r>
  <r>
    <x v="21"/>
    <x v="15"/>
    <s v="OSKALOOSA"/>
    <n v="3.5"/>
  </r>
  <r>
    <x v="21"/>
    <x v="15"/>
    <s v="OSKALOOSA"/>
    <n v="9"/>
  </r>
  <r>
    <x v="21"/>
    <x v="15"/>
    <s v="OTTUMWA"/>
    <n v="6.4"/>
  </r>
  <r>
    <x v="21"/>
    <x v="15"/>
    <s v="MASON CITY"/>
    <n v="13"/>
  </r>
  <r>
    <x v="21"/>
    <x v="15"/>
    <s v="SIOUX CITY"/>
    <n v="53"/>
  </r>
  <r>
    <x v="21"/>
    <x v="15"/>
    <s v="TOLEDO"/>
    <n v="3"/>
  </r>
  <r>
    <x v="21"/>
    <x v="15"/>
    <s v="WATERLOO"/>
    <n v="135"/>
  </r>
  <r>
    <x v="21"/>
    <x v="16"/>
    <s v="ATCHISON"/>
    <n v="9.84"/>
  </r>
  <r>
    <x v="21"/>
    <x v="16"/>
    <s v="BONNER SPRINGS"/>
    <n v="40"/>
  </r>
  <r>
    <x v="21"/>
    <x v="16"/>
    <s v="COFFEYVILLE"/>
    <n v="86.5"/>
  </r>
  <r>
    <x v="21"/>
    <x v="16"/>
    <s v="EMPORIA"/>
    <n v="5"/>
  </r>
  <r>
    <x v="21"/>
    <x v="16"/>
    <s v="HUTCHINSON"/>
    <n v="45"/>
  </r>
  <r>
    <x v="21"/>
    <x v="16"/>
    <s v="LAWRENCE"/>
    <n v="13.88"/>
  </r>
  <r>
    <x v="21"/>
    <x v="16"/>
    <s v="INDEPENDENCE"/>
    <n v="10"/>
  </r>
  <r>
    <x v="21"/>
    <x v="16"/>
    <s v="JUNCTION CITY"/>
    <n v="5.5"/>
  </r>
  <r>
    <x v="21"/>
    <x v="16"/>
    <s v="MANHATTAN"/>
    <n v="20"/>
  </r>
  <r>
    <x v="21"/>
    <x v="16"/>
    <s v="PITTSBURG"/>
    <n v="104.14"/>
  </r>
  <r>
    <x v="21"/>
    <x v="16"/>
    <s v="SAIjINA"/>
    <n v="7"/>
  </r>
  <r>
    <x v="21"/>
    <x v="16"/>
    <s v="TOPEKA"/>
    <n v="40.299999999999997"/>
  </r>
  <r>
    <x v="21"/>
    <x v="16"/>
    <s v="WICHITA"/>
    <n v="61.7"/>
  </r>
  <r>
    <x v="21"/>
    <x v="16"/>
    <s v="WICHITA"/>
    <n v="41.19"/>
  </r>
  <r>
    <x v="21"/>
    <x v="16"/>
    <s v="WICHITA"/>
    <n v="66"/>
  </r>
  <r>
    <x v="21"/>
    <x v="16"/>
    <s v="WINFIELD"/>
    <n v="26"/>
  </r>
  <r>
    <x v="21"/>
    <x v="17"/>
    <s v="COVINGTON"/>
    <n v="68.087000000000003"/>
  </r>
  <r>
    <x v="21"/>
    <x v="17"/>
    <s v="HENDERSON"/>
    <n v="6"/>
  </r>
  <r>
    <x v="21"/>
    <x v="17"/>
    <s v="LEXINGTON"/>
    <n v="93.79"/>
  </r>
  <r>
    <x v="21"/>
    <x v="17"/>
    <s v="LOUISVILLE"/>
    <n v="101.3"/>
  </r>
  <r>
    <x v="21"/>
    <x v="17"/>
    <s v="LOUISVILLE"/>
    <n v="150"/>
  </r>
  <r>
    <x v="21"/>
    <x v="17"/>
    <s v="PADUCAH"/>
    <n v="18.260999999999999"/>
  </r>
  <r>
    <x v="21"/>
    <x v="17"/>
    <s v="MAYSVILLE"/>
    <n v="4.5"/>
  </r>
  <r>
    <x v="21"/>
    <x v="17"/>
    <s v="OWENSBORO"/>
    <n v="12.5"/>
  </r>
  <r>
    <x v="21"/>
    <x v="17"/>
    <s v="SOMERSET"/>
    <n v="3.3"/>
  </r>
  <r>
    <x v="21"/>
    <x v="18"/>
    <s v="ALEXANDRIA"/>
    <n v="7"/>
  </r>
  <r>
    <x v="21"/>
    <x v="18"/>
    <s v="ALEXANDRIA"/>
    <n v="6.6"/>
  </r>
  <r>
    <x v="21"/>
    <x v="18"/>
    <s v="ALEXANDRIA"/>
    <n v="18.600000000000001"/>
  </r>
  <r>
    <x v="21"/>
    <x v="18"/>
    <s v="MONROE"/>
    <n v="2.6"/>
  </r>
  <r>
    <x v="21"/>
    <x v="18"/>
    <s v="BATON ROUGE"/>
    <n v="6.28"/>
  </r>
  <r>
    <x v="21"/>
    <x v="18"/>
    <s v="LAKE CHARLES"/>
    <n v="10"/>
  </r>
  <r>
    <x v="21"/>
    <x v="18"/>
    <s v="MANDEVILLE"/>
    <n v="10"/>
  </r>
  <r>
    <x v="21"/>
    <x v="18"/>
    <s v="NEW ORLEANS"/>
    <n v="218.15"/>
  </r>
  <r>
    <x v="21"/>
    <x v="18"/>
    <s v="NEW ORLEANS"/>
    <n v="15.08"/>
  </r>
  <r>
    <x v="21"/>
    <x v="18"/>
    <s v="SHREVEPORT"/>
    <n v="32.6"/>
  </r>
  <r>
    <x v="21"/>
    <x v="21"/>
    <s v="BANGOR"/>
    <n v="66.11"/>
  </r>
  <r>
    <x v="21"/>
    <x v="21"/>
    <s v="BIDDEFORD"/>
    <n v="8.9499999999999993"/>
  </r>
  <r>
    <x v="21"/>
    <x v="21"/>
    <s v="CALAIS"/>
    <n v="6.59"/>
  </r>
  <r>
    <x v="21"/>
    <x v="21"/>
    <s v="FAIRFIELD"/>
    <n v="4.8"/>
  </r>
  <r>
    <x v="21"/>
    <x v="21"/>
    <s v="FAIRFIELD"/>
    <n v="3.8"/>
  </r>
  <r>
    <x v="21"/>
    <x v="21"/>
    <s v="LEWISTON"/>
    <n v="80.760000000000005"/>
  </r>
  <r>
    <x v="21"/>
    <x v="21"/>
    <s v="LEWISTON"/>
    <n v="157.61500000000001"/>
  </r>
  <r>
    <x v="21"/>
    <x v="21"/>
    <s v="NORWAY"/>
    <n v="2.1800000000000002"/>
  </r>
  <r>
    <x v="21"/>
    <x v="21"/>
    <s v="PORTLAND"/>
    <n v="100.006"/>
  </r>
  <r>
    <x v="21"/>
    <x v="21"/>
    <s v="PRESQUE ISLE, 6,179"/>
    <n v="88.14"/>
  </r>
  <r>
    <x v="21"/>
    <x v="21"/>
    <s v="ROCKLAND"/>
    <n v="50"/>
  </r>
  <r>
    <x v="21"/>
    <x v="21"/>
    <s v="SKOWHEGAN, 5,S41"/>
    <n v="12.68"/>
  </r>
  <r>
    <x v="21"/>
    <x v="21"/>
    <s v="SKOWHEGAN, 5,S41"/>
    <n v="23.92"/>
  </r>
  <r>
    <x v="21"/>
    <x v="21"/>
    <s v="WATERVILLE"/>
    <n v="11"/>
  </r>
  <r>
    <x v="21"/>
    <x v="20"/>
    <s v="ANNAPOLIS"/>
    <n v="39.1"/>
  </r>
  <r>
    <x v="21"/>
    <x v="20"/>
    <s v="BALTIMORE"/>
    <n v="7.98"/>
  </r>
  <r>
    <x v="21"/>
    <x v="20"/>
    <s v="BALTIMORE"/>
    <n v="0.98"/>
  </r>
  <r>
    <x v="21"/>
    <x v="20"/>
    <s v="BALTIMORE"/>
    <n v="1.5"/>
  </r>
  <r>
    <x v="21"/>
    <x v="20"/>
    <s v="BALTIMORE"/>
    <n v="418"/>
  </r>
  <r>
    <x v="21"/>
    <x v="20"/>
    <s v="BALTIMORE"/>
    <n v="98.91"/>
  </r>
  <r>
    <x v="21"/>
    <x v="20"/>
    <s v="1ICHIGAN"/>
    <n v="9.5"/>
  </r>
  <r>
    <x v="21"/>
    <x v="20"/>
    <s v="CUMBERLAND"/>
    <n v="8.5"/>
  </r>
  <r>
    <x v="21"/>
    <x v="20"/>
    <s v="CUMBERLAND"/>
    <n v="25"/>
  </r>
  <r>
    <x v="21"/>
    <x v="20"/>
    <s v="FREDERICK"/>
    <n v="91.5"/>
  </r>
  <r>
    <x v="21"/>
    <x v="20"/>
    <s v="KENSINGTON"/>
    <n v="8.5"/>
  </r>
  <r>
    <x v="21"/>
    <x v="20"/>
    <s v="TOWSON"/>
    <n v="3.25"/>
  </r>
  <r>
    <x v="21"/>
    <x v="19"/>
    <s v="ATHOL"/>
    <n v="44.9"/>
  </r>
  <r>
    <x v="21"/>
    <x v="19"/>
    <s v="ATTLEBORO"/>
    <n v="5.14"/>
  </r>
  <r>
    <x v="21"/>
    <x v="19"/>
    <s v="ATTLEBORO"/>
    <n v="25.97"/>
  </r>
  <r>
    <x v="21"/>
    <x v="19"/>
    <s v="AYER"/>
    <n v="18"/>
  </r>
  <r>
    <x v="21"/>
    <x v="19"/>
    <s v="BOSTON"/>
    <n v="88.15"/>
  </r>
  <r>
    <x v="21"/>
    <x v="19"/>
    <s v="BOSTON"/>
    <n v="736"/>
  </r>
  <r>
    <x v="21"/>
    <x v="19"/>
    <s v="BOSTON"/>
    <n v="535.32600000000002"/>
  </r>
  <r>
    <x v="21"/>
    <x v="19"/>
    <s v="CANTON"/>
    <n v="19.7"/>
  </r>
  <r>
    <x v="21"/>
    <x v="19"/>
    <s v="CONWAY"/>
    <n v="6.6"/>
  </r>
  <r>
    <x v="21"/>
    <x v="19"/>
    <s v="DRACUT"/>
    <n v="21.739000000000001"/>
  </r>
  <r>
    <x v="21"/>
    <x v="19"/>
    <s v="FITCHBURG"/>
    <n v="41.68"/>
  </r>
  <r>
    <x v="21"/>
    <x v="19"/>
    <s v="GREENFIELD"/>
    <n v="47"/>
  </r>
  <r>
    <x v="21"/>
    <x v="19"/>
    <s v="HAVERHILL"/>
    <n v="127.598"/>
  </r>
  <r>
    <x v="21"/>
    <x v="19"/>
    <s v="HOLYOKE"/>
    <n v="71.308999999999997"/>
  </r>
  <r>
    <x v="21"/>
    <x v="19"/>
    <s v="LYNN"/>
    <n v="6.79"/>
  </r>
  <r>
    <x v="21"/>
    <x v="19"/>
    <s v="MAYNARD"/>
    <n v="18.149999999999999"/>
  </r>
  <r>
    <x v="21"/>
    <x v="19"/>
    <s v="MILFORD"/>
    <n v="29.79"/>
  </r>
  <r>
    <x v="21"/>
    <x v="19"/>
    <s v="MILFORD"/>
    <n v="71"/>
  </r>
  <r>
    <x v="21"/>
    <x v="19"/>
    <s v="NEW BEDFORD"/>
    <n v="44"/>
  </r>
  <r>
    <x v="21"/>
    <x v="19"/>
    <s v="NEW BEDFORD"/>
    <n v="67.197000000000003"/>
  </r>
  <r>
    <x v="21"/>
    <x v="19"/>
    <s v="NEW BEDFORD"/>
    <n v="180.328"/>
  </r>
  <r>
    <x v="21"/>
    <x v="19"/>
    <s v="NORTH ADAMS"/>
    <n v="22"/>
  </r>
  <r>
    <x v="21"/>
    <x v="19"/>
    <s v="NEWTONVILLE"/>
    <n v="27.506"/>
  </r>
  <r>
    <x v="21"/>
    <x v="19"/>
    <s v="NORTON"/>
    <n v="21.2"/>
  </r>
  <r>
    <x v="21"/>
    <x v="19"/>
    <s v="PLYMOUTH"/>
    <n v="24.27"/>
  </r>
  <r>
    <x v="21"/>
    <x v="19"/>
    <s v="PITTSFIELD"/>
    <n v="6.4"/>
  </r>
  <r>
    <x v="21"/>
    <x v="19"/>
    <s v="RANDOLPH"/>
    <n v="6.44"/>
  </r>
  <r>
    <x v="21"/>
    <x v="19"/>
    <s v="SHELBURNE FALLS"/>
    <n v="7.43"/>
  </r>
  <r>
    <x v="21"/>
    <x v="19"/>
    <s v="SHELBURNE FALLS"/>
    <n v="117.1"/>
  </r>
  <r>
    <x v="21"/>
    <x v="19"/>
    <s v="SHELBURNE FALLS"/>
    <n v="38"/>
  </r>
  <r>
    <x v="21"/>
    <x v="19"/>
    <s v="TAUNTON"/>
    <n v="10.711"/>
  </r>
  <r>
    <x v="21"/>
    <x v="19"/>
    <s v="WEBSTER"/>
    <n v="5.66"/>
  </r>
  <r>
    <x v="21"/>
    <x v="19"/>
    <s v="WEBSTER"/>
    <n v="16.55"/>
  </r>
  <r>
    <x v="21"/>
    <x v="19"/>
    <s v="WESTWOOD"/>
    <n v="90.3"/>
  </r>
  <r>
    <x v="21"/>
    <x v="19"/>
    <s v="WHITINSVILLE"/>
    <n v="0.70499999999999996"/>
  </r>
  <r>
    <x v="21"/>
    <x v="19"/>
    <s v="WINTHROP"/>
    <n v="1.2"/>
  </r>
  <r>
    <x v="21"/>
    <x v="19"/>
    <s v="WORCESTER"/>
    <n v="259.95999999999998"/>
  </r>
  <r>
    <x v="21"/>
    <x v="22"/>
    <s v="ADRIAN"/>
    <n v="8.89"/>
  </r>
  <r>
    <x v="21"/>
    <x v="22"/>
    <s v="BENTON HARBOR 10,SSS (1916)"/>
    <n v="54"/>
  </r>
  <r>
    <x v="21"/>
    <x v="22"/>
    <s v="DETROIT 671,7S4 (1916)"/>
    <n v="111.85"/>
  </r>
  <r>
    <x v="21"/>
    <x v="22"/>
    <s v="DETROIT 671,7S4 (1916)"/>
    <n v="84.486999999999995"/>
  </r>
  <r>
    <x v="21"/>
    <x v="22"/>
    <s v="DETROIT 671,7S4 (1916)"/>
    <n v="142.59200000000001"/>
  </r>
  <r>
    <x v="21"/>
    <x v="22"/>
    <s v="DETROIT 671,7S4 (1916)"/>
    <n v="544.72799999999995"/>
  </r>
  <r>
    <x v="21"/>
    <x v="22"/>
    <s v="DETROIT 671,7S4 (1916)"/>
    <n v="26.4"/>
  </r>
  <r>
    <x v="21"/>
    <x v="22"/>
    <s v="ESC AN ABA"/>
    <n v="65.599999999999994"/>
  </r>
  <r>
    <x v="21"/>
    <x v="22"/>
    <s v="ESC AN ABA"/>
    <n v="16.600000000000001"/>
  </r>
  <r>
    <x v="21"/>
    <x v="22"/>
    <s v="GRAND RAPIDS"/>
    <n v="48"/>
  </r>
  <r>
    <x v="21"/>
    <x v="22"/>
    <s v="HOLLAND"/>
    <n v="76"/>
  </r>
  <r>
    <x v="21"/>
    <x v="22"/>
    <s v="HOUGHTON"/>
    <n v="88.15"/>
  </r>
  <r>
    <x v="21"/>
    <x v="22"/>
    <s v="IRON RIVER"/>
    <n v="6"/>
  </r>
  <r>
    <x v="21"/>
    <x v="22"/>
    <s v="IRONWOOD* 14,779 (1916)"/>
    <n v="12.6"/>
  </r>
  <r>
    <x v="21"/>
    <x v="22"/>
    <s v="ISHPEMINO"/>
    <n v="5"/>
  </r>
  <r>
    <x v="21"/>
    <x v="22"/>
    <s v="JACKSON"/>
    <n v="159"/>
  </r>
  <r>
    <x v="21"/>
    <x v="22"/>
    <s v="JACKSON"/>
    <n v="258.25"/>
  </r>
  <r>
    <x v="21"/>
    <x v="22"/>
    <s v="KALAMAZOO"/>
    <n v="157.58000000000001"/>
  </r>
  <r>
    <x v="21"/>
    <x v="22"/>
    <s v="MANISTEE"/>
    <n v="7.64"/>
  </r>
  <r>
    <x v="21"/>
    <x v="22"/>
    <s v="MARQUETTE"/>
    <n v="6"/>
  </r>
  <r>
    <x v="21"/>
    <x v="22"/>
    <s v="MENOMINEE"/>
    <n v="10.4"/>
  </r>
  <r>
    <x v="21"/>
    <x v="22"/>
    <s v="MUSKEGON"/>
    <n v="14.6"/>
  </r>
  <r>
    <x v="21"/>
    <x v="22"/>
    <s v="PORT HURON"/>
    <n v="12"/>
  </r>
  <r>
    <x v="21"/>
    <x v="22"/>
    <s v="SAGINAW"/>
    <n v="67.48"/>
  </r>
  <r>
    <x v="21"/>
    <x v="22"/>
    <s v="SAUI/T STE"/>
    <n v="7.52"/>
  </r>
  <r>
    <x v="21"/>
    <x v="23"/>
    <s v="BRECKENRIDGE"/>
    <n v="6.3"/>
  </r>
  <r>
    <x v="21"/>
    <x v="23"/>
    <s v="BRECKENRIDGE"/>
    <n v="1.1439999999999999"/>
  </r>
  <r>
    <x v="21"/>
    <x v="23"/>
    <s v="DULUTH"/>
    <n v="104.09"/>
  </r>
  <r>
    <x v="21"/>
    <x v="23"/>
    <s v="MINNEAPOLIS"/>
    <n v="15.44"/>
  </r>
  <r>
    <x v="21"/>
    <x v="23"/>
    <s v="MINNEAPOLIS"/>
    <n v="60"/>
  </r>
  <r>
    <x v="21"/>
    <x v="23"/>
    <s v="MINNEAPOLIS"/>
    <n v="452.6"/>
  </r>
  <r>
    <x v="21"/>
    <x v="23"/>
    <s v="MINNEAPOLIS"/>
    <n v="1.583"/>
  </r>
  <r>
    <x v="21"/>
    <x v="23"/>
    <s v="ST CLOUD"/>
    <n v="10"/>
  </r>
  <r>
    <x v="21"/>
    <x v="23"/>
    <s v="ST PAUL"/>
    <n v="6.5"/>
  </r>
  <r>
    <x v="21"/>
    <x v="23"/>
    <s v="ST PAUL"/>
    <n v="125"/>
  </r>
  <r>
    <x v="21"/>
    <x v="23"/>
    <s v="THIEF RITER FALLS"/>
    <n v="19.87"/>
  </r>
  <r>
    <x v="21"/>
    <x v="23"/>
    <s v="VIRGINIA"/>
    <n v="30.5"/>
  </r>
  <r>
    <x v="21"/>
    <x v="24"/>
    <s v="GREENVILLE"/>
    <n v="7.75"/>
  </r>
  <r>
    <x v="21"/>
    <x v="23"/>
    <s v="WINONA"/>
    <n v="7.5"/>
  </r>
  <r>
    <x v="21"/>
    <x v="24"/>
    <s v="COLUMBUS"/>
    <n v="30"/>
  </r>
  <r>
    <x v="21"/>
    <x v="24"/>
    <s v="HATTIESBURG"/>
    <n v="8.5"/>
  </r>
  <r>
    <x v="21"/>
    <x v="24"/>
    <s v="JACKSON"/>
    <n v="13.5"/>
  </r>
  <r>
    <x v="21"/>
    <x v="24"/>
    <s v="LAUREL"/>
    <n v="14"/>
  </r>
  <r>
    <x v="21"/>
    <x v="24"/>
    <s v="MERIDIAN"/>
    <n v="13.12"/>
  </r>
  <r>
    <x v="21"/>
    <x v="24"/>
    <s v="VICKSBURG"/>
    <n v="11"/>
  </r>
  <r>
    <x v="21"/>
    <x v="25"/>
    <s v="CAPE GIRARDEAU"/>
    <n v="5"/>
  </r>
  <r>
    <x v="21"/>
    <x v="25"/>
    <s v="CARROLLTON"/>
    <n v="6"/>
  </r>
  <r>
    <x v="21"/>
    <x v="25"/>
    <s v="CASSVILLE"/>
    <n v="5"/>
  </r>
  <r>
    <x v="21"/>
    <x v="25"/>
    <s v="EXETER"/>
    <n v="7"/>
  </r>
  <r>
    <x v="21"/>
    <x v="25"/>
    <s v="FARMINGTON"/>
    <n v="10"/>
  </r>
  <r>
    <x v="21"/>
    <x v="25"/>
    <s v="HANNIBAL"/>
    <n v="6.5"/>
  </r>
  <r>
    <x v="21"/>
    <x v="25"/>
    <s v="JEFFERSON CITY"/>
    <n v="1.25"/>
  </r>
  <r>
    <x v="21"/>
    <x v="25"/>
    <s v="JEFFERSON CITY"/>
    <n v="68"/>
  </r>
  <r>
    <x v="21"/>
    <x v="25"/>
    <s v="JEFFERSON CITY"/>
    <n v="811.58500000000004"/>
  </r>
  <r>
    <x v="21"/>
    <x v="25"/>
    <s v="KIRKWOOD"/>
    <n v="6"/>
  </r>
  <r>
    <x v="21"/>
    <x v="25"/>
    <s v="KANSAS CITY"/>
    <n v="12.75"/>
  </r>
  <r>
    <x v="21"/>
    <x v="25"/>
    <s v="KANSAS CITY"/>
    <n v="5"/>
  </r>
  <r>
    <x v="21"/>
    <x v="25"/>
    <s v="ST JOSEPH"/>
    <n v="22"/>
  </r>
  <r>
    <x v="21"/>
    <x v="25"/>
    <s v="ST JOSEPH"/>
    <n v="60.23"/>
  </r>
  <r>
    <x v="21"/>
    <x v="25"/>
    <s v="ST LOUIS"/>
    <n v="18.22"/>
  </r>
  <r>
    <x v="21"/>
    <x v="25"/>
    <s v="ST LOUIS"/>
    <n v="14.6"/>
  </r>
  <r>
    <x v="21"/>
    <x v="25"/>
    <s v="ST LOUIS"/>
    <n v="2.76"/>
  </r>
  <r>
    <x v="21"/>
    <x v="25"/>
    <s v="ST LOUIS"/>
    <n v="15"/>
  </r>
  <r>
    <x v="21"/>
    <x v="25"/>
    <s v="ST LOUIS"/>
    <n v="458.22"/>
  </r>
  <r>
    <x v="21"/>
    <x v="25"/>
    <s v="SEDALIA"/>
    <n v="9"/>
  </r>
  <r>
    <x v="21"/>
    <x v="25"/>
    <s v="SPRINGFIELD"/>
    <n v="28.2"/>
  </r>
  <r>
    <x v="21"/>
    <x v="25"/>
    <s v="WEBB CITY"/>
    <n v="92"/>
  </r>
  <r>
    <x v="21"/>
    <x v="26"/>
    <s v="ANACONDA"/>
    <n v="148.79"/>
  </r>
  <r>
    <x v="21"/>
    <x v="26"/>
    <s v="ANACONDA"/>
    <n v="6.88"/>
  </r>
  <r>
    <x v="21"/>
    <x v="26"/>
    <s v="BUTTE"/>
    <n v="39.229999999999997"/>
  </r>
  <r>
    <x v="21"/>
    <x v="26"/>
    <s v="GREAT FALLS"/>
    <n v="16"/>
  </r>
  <r>
    <x v="21"/>
    <x v="26"/>
    <s v="HELENA"/>
    <n v="31.75"/>
  </r>
  <r>
    <x v="21"/>
    <x v="26"/>
    <s v="MISSOULA"/>
    <n v="22.3"/>
  </r>
  <r>
    <x v="21"/>
    <x v="32"/>
    <s v="LINCOLN"/>
    <n v="2"/>
  </r>
  <r>
    <x v="21"/>
    <x v="32"/>
    <s v="LINCOLN"/>
    <n v="60"/>
  </r>
  <r>
    <x v="21"/>
    <x v="32"/>
    <s v="LINCOLN"/>
    <n v="56"/>
  </r>
  <r>
    <x v="21"/>
    <x v="32"/>
    <s v="OMAHA"/>
    <n v="162.66"/>
  </r>
  <r>
    <x v="21"/>
    <x v="61"/>
    <s v="OMAHA"/>
    <n v="7.5"/>
  </r>
  <r>
    <x v="21"/>
    <x v="61"/>
    <s v="FALLON"/>
    <n v="38"/>
  </r>
  <r>
    <x v="21"/>
    <x v="32"/>
    <s v="OMAHA"/>
    <n v="7.5"/>
  </r>
  <r>
    <x v="21"/>
    <x v="61"/>
    <s v="RENO"/>
    <n v="8.8000000000000007"/>
  </r>
  <r>
    <x v="21"/>
    <x v="28"/>
    <s v="RALSTON"/>
    <n v="13.8"/>
  </r>
  <r>
    <x v="21"/>
    <x v="28"/>
    <s v="BERLIN"/>
    <n v="7.75"/>
  </r>
  <r>
    <x v="21"/>
    <x v="28"/>
    <s v="CHARLESTOWN"/>
    <n v="2"/>
  </r>
  <r>
    <x v="21"/>
    <x v="28"/>
    <s v="1ICHIGAN"/>
    <n v="8"/>
  </r>
  <r>
    <x v="21"/>
    <x v="28"/>
    <s v="CLAREMONT"/>
    <n v="21"/>
  </r>
  <r>
    <x v="21"/>
    <x v="28"/>
    <s v="CLAREMONT"/>
    <n v="10.5"/>
  </r>
  <r>
    <x v="21"/>
    <x v="28"/>
    <s v="CONCORD"/>
    <n v="83.56"/>
  </r>
  <r>
    <x v="21"/>
    <x v="28"/>
    <s v="EXETER"/>
    <n v="22"/>
  </r>
  <r>
    <x v="21"/>
    <x v="28"/>
    <s v="KEENE"/>
    <n v="10"/>
  </r>
  <r>
    <x v="21"/>
    <x v="28"/>
    <s v="LACONIA"/>
    <n v="8.8699999999999992"/>
  </r>
  <r>
    <x v="21"/>
    <x v="28"/>
    <s v="MANCHESTER"/>
    <n v="8.4179999999999993"/>
  </r>
  <r>
    <x v="21"/>
    <x v="28"/>
    <s v="MANCHESTER"/>
    <n v="14.335000000000001"/>
  </r>
  <r>
    <x v="21"/>
    <x v="28"/>
    <s v="MANCHESTER"/>
    <n v="42.725999999999999"/>
  </r>
  <r>
    <x v="21"/>
    <x v="28"/>
    <s v="MANCHESTER"/>
    <n v="65.400000000000006"/>
  </r>
  <r>
    <x v="21"/>
    <x v="28"/>
    <s v="MANCHESTER"/>
    <n v="2.75"/>
  </r>
  <r>
    <x v="21"/>
    <x v="28"/>
    <s v="PORTSMOUTH"/>
    <n v="19.03"/>
  </r>
  <r>
    <x v="21"/>
    <x v="28"/>
    <s v="PORTSMOUTH"/>
    <n v="42"/>
  </r>
  <r>
    <x v="21"/>
    <x v="29"/>
    <s v="ASBUKY PARK"/>
    <n v="36.06"/>
  </r>
  <r>
    <x v="21"/>
    <x v="29"/>
    <s v="ASBUKY PARK"/>
    <n v="3.01"/>
  </r>
  <r>
    <x v="21"/>
    <x v="29"/>
    <s v="BRIDGETON"/>
    <n v="87.87"/>
  </r>
  <r>
    <x v="21"/>
    <x v="29"/>
    <s v="ATLANTIC CITY"/>
    <n v="3"/>
  </r>
  <r>
    <x v="21"/>
    <x v="29"/>
    <s v="ATLANTIC CITY"/>
    <n v="16.12"/>
  </r>
  <r>
    <x v="21"/>
    <x v="29"/>
    <s v="CAMDEN"/>
    <n v="155.03"/>
  </r>
  <r>
    <x v="21"/>
    <x v="29"/>
    <s v="CRANFORD"/>
    <n v="15.08"/>
  </r>
  <r>
    <x v="21"/>
    <x v="29"/>
    <s v="HOBOKEN"/>
    <n v="9.7899999999999991"/>
  </r>
  <r>
    <x v="21"/>
    <x v="29"/>
    <s v="HOHOKUS"/>
    <n v="15.2"/>
  </r>
  <r>
    <x v="21"/>
    <x v="29"/>
    <s v="KEYPORT"/>
    <n v="44"/>
  </r>
  <r>
    <x v="21"/>
    <x v="29"/>
    <s v="LAKEWOOD"/>
    <n v="1"/>
  </r>
  <r>
    <x v="21"/>
    <x v="29"/>
    <s v="LAKEWOOD"/>
    <n v="12.54"/>
  </r>
  <r>
    <x v="21"/>
    <x v="29"/>
    <s v="MORRISTOWN"/>
    <n v="66.38"/>
  </r>
  <r>
    <x v="21"/>
    <x v="29"/>
    <s v="MORRISTOWN"/>
    <n v="2.5"/>
  </r>
  <r>
    <x v="21"/>
    <x v="29"/>
    <s v="MILLVILLE"/>
    <n v="890.74"/>
  </r>
  <r>
    <x v="21"/>
    <x v="29"/>
    <s v="OCEAN CITY"/>
    <n v="10"/>
  </r>
  <r>
    <x v="21"/>
    <x v="29"/>
    <s v="PENNS GROVE"/>
    <n v="14"/>
  </r>
  <r>
    <x v="21"/>
    <x v="29"/>
    <s v="PHILLIPSBURG"/>
    <n v="7"/>
  </r>
  <r>
    <x v="21"/>
    <x v="29"/>
    <s v="PHILLIPSBURG"/>
    <n v="17.7"/>
  </r>
  <r>
    <x v="21"/>
    <x v="29"/>
    <s v="PLEAS ANT VILLE"/>
    <n v="18"/>
  </r>
  <r>
    <x v="21"/>
    <x v="29"/>
    <s v="POINT PLEASANT"/>
    <n v="8.7899999999999991"/>
  </r>
  <r>
    <x v="21"/>
    <x v="29"/>
    <s v="RED BANK"/>
    <n v="4.5"/>
  </r>
  <r>
    <x v="21"/>
    <x v="29"/>
    <s v="TRENTON"/>
    <n v="48.16"/>
  </r>
  <r>
    <x v="21"/>
    <x v="29"/>
    <s v="NEW JERSET"/>
    <n v="18.260000000000002"/>
  </r>
  <r>
    <x v="21"/>
    <x v="29"/>
    <s v="NEW JERSET"/>
    <n v="49.658000000000001"/>
  </r>
  <r>
    <x v="21"/>
    <x v="29"/>
    <s v="NEW JERSET"/>
    <n v="70.760000000000005"/>
  </r>
  <r>
    <x v="21"/>
    <x v="29"/>
    <s v="WEST HOBOKEN"/>
    <n v="4.5"/>
  </r>
  <r>
    <x v="21"/>
    <x v="55"/>
    <s v="ALBUQUERQUE"/>
    <n v="7"/>
  </r>
  <r>
    <x v="21"/>
    <x v="55"/>
    <s v="LAS YJEGAS"/>
    <n v="8.6999999999999993"/>
  </r>
  <r>
    <x v="21"/>
    <x v="55"/>
    <s v="LAS YJEGAS"/>
    <n v="112.396"/>
  </r>
  <r>
    <x v="21"/>
    <x v="31"/>
    <s v="ALBANY"/>
    <n v="60.9"/>
  </r>
  <r>
    <x v="21"/>
    <x v="31"/>
    <s v="AUBURN"/>
    <n v="64.760000000000005"/>
  </r>
  <r>
    <x v="21"/>
    <x v="31"/>
    <s v="BABYLON"/>
    <n v="8"/>
  </r>
  <r>
    <x v="21"/>
    <x v="31"/>
    <s v="BALLSTON"/>
    <n v="15"/>
  </r>
  <r>
    <x v="21"/>
    <x v="31"/>
    <s v="BATAVIA"/>
    <n v="2.2599999999999998"/>
  </r>
  <r>
    <x v="21"/>
    <x v="31"/>
    <s v="BEACON, 10,S25 (1916)"/>
    <n v="4.82"/>
  </r>
  <r>
    <x v="21"/>
    <x v="31"/>
    <s v="BINGHAMTON"/>
    <n v="49.74"/>
  </r>
  <r>
    <x v="21"/>
    <x v="31"/>
    <s v="BUFFALO"/>
    <n v="14"/>
  </r>
  <r>
    <x v="21"/>
    <x v="31"/>
    <s v="BUFFALO"/>
    <n v="8.8000000000000007"/>
  </r>
  <r>
    <x v="21"/>
    <x v="31"/>
    <s v="BUFFALO"/>
    <n v="191.15"/>
  </r>
  <r>
    <x v="21"/>
    <x v="31"/>
    <s v="BUFFALO"/>
    <n v="25.35"/>
  </r>
  <r>
    <x v="21"/>
    <x v="31"/>
    <s v="BUFFALO"/>
    <n v="399.08"/>
  </r>
  <r>
    <x v="21"/>
    <x v="31"/>
    <s v="CANANDAIGUA"/>
    <n v="8"/>
  </r>
  <r>
    <x v="21"/>
    <x v="31"/>
    <s v="COOPEBSTOWN"/>
    <n v="65.06"/>
  </r>
  <r>
    <x v="21"/>
    <x v="31"/>
    <s v="COBNING"/>
    <n v="5.9"/>
  </r>
  <r>
    <x v="21"/>
    <x v="31"/>
    <s v="CORTLAND"/>
    <n v="17.399999999999999"/>
  </r>
  <r>
    <x v="21"/>
    <x v="31"/>
    <s v="CORTLAND"/>
    <n v="36"/>
  </r>
  <r>
    <x v="21"/>
    <x v="31"/>
    <s v="CORTLAND"/>
    <n v="48.08"/>
  </r>
  <r>
    <x v="21"/>
    <x v="31"/>
    <s v="FREEPORT"/>
    <n v="2.92"/>
  </r>
  <r>
    <x v="21"/>
    <x v="31"/>
    <s v="GLEN COVE"/>
    <n v="3.27"/>
  </r>
  <r>
    <x v="21"/>
    <x v="31"/>
    <s v="GLEN COVE"/>
    <n v="126.18"/>
  </r>
  <r>
    <x v="21"/>
    <x v="31"/>
    <s v="GLEN COVE"/>
    <n v="82"/>
  </r>
  <r>
    <x v="21"/>
    <x v="31"/>
    <s v="HEMPSTEAD"/>
    <n v="41.99"/>
  </r>
  <r>
    <x v="21"/>
    <x v="31"/>
    <s v="HOOSICK FALLS"/>
    <n v="7.55"/>
  </r>
  <r>
    <x v="21"/>
    <x v="31"/>
    <s v="HORNE LL"/>
    <n v="10.9"/>
  </r>
  <r>
    <x v="21"/>
    <x v="31"/>
    <s v="ITHACA"/>
    <n v="11.47"/>
  </r>
  <r>
    <x v="21"/>
    <x v="31"/>
    <s v="JAMESTOWN"/>
    <n v="86.73"/>
  </r>
  <r>
    <x v="21"/>
    <x v="31"/>
    <s v="JAMESTOWN"/>
    <n v="88.694000000000003"/>
  </r>
  <r>
    <x v="21"/>
    <x v="31"/>
    <s v="JAMESTOWN"/>
    <n v="40"/>
  </r>
  <r>
    <x v="21"/>
    <x v="31"/>
    <s v="JAMESTOWN"/>
    <n v="11"/>
  </r>
  <r>
    <x v="21"/>
    <x v="31"/>
    <s v="KINGSTON 26,354"/>
    <n v="8.8309999999999995"/>
  </r>
  <r>
    <x v="21"/>
    <x v="31"/>
    <s v="MIDDLETOWN"/>
    <n v="12.84"/>
  </r>
  <r>
    <x v="21"/>
    <x v="31"/>
    <s v="NEWBURGH"/>
    <n v="23"/>
  </r>
  <r>
    <x v="21"/>
    <x v="31"/>
    <s v="NEWBURGH"/>
    <n v="9.27"/>
  </r>
  <r>
    <x v="21"/>
    <x v="31"/>
    <s v="NEW YORK"/>
    <n v="281.91800000000001"/>
  </r>
  <r>
    <x v="21"/>
    <x v="31"/>
    <s v="NEW YORK"/>
    <n v="522"/>
  </r>
  <r>
    <x v="21"/>
    <x v="31"/>
    <s v="NEW YORK"/>
    <n v="1"/>
  </r>
  <r>
    <x v="21"/>
    <x v="31"/>
    <s v="NEW YORK"/>
    <n v="6"/>
  </r>
  <r>
    <x v="21"/>
    <x v="31"/>
    <s v="NEW YORK"/>
    <n v="58.124000000000002"/>
  </r>
  <r>
    <x v="21"/>
    <x v="31"/>
    <s v="NEW YORK"/>
    <n v="4"/>
  </r>
  <r>
    <x v="21"/>
    <x v="31"/>
    <s v="NEW YORK"/>
    <n v="1.74"/>
  </r>
  <r>
    <x v="21"/>
    <x v="31"/>
    <s v="NEW YORK"/>
    <n v="3"/>
  </r>
  <r>
    <x v="21"/>
    <x v="31"/>
    <s v="NEW YORK"/>
    <n v="20.010000000000002"/>
  </r>
  <r>
    <x v="21"/>
    <x v="31"/>
    <s v="NEW YORK"/>
    <n v="18.757000000000001"/>
  </r>
  <r>
    <x v="21"/>
    <x v="31"/>
    <s v="NEW YORK"/>
    <n v="5.81"/>
  </r>
  <r>
    <x v="21"/>
    <x v="31"/>
    <s v="NEW YORK"/>
    <n v="22"/>
  </r>
  <r>
    <x v="21"/>
    <x v="31"/>
    <s v="NEW YORK"/>
    <n v="261.68"/>
  </r>
  <r>
    <x v="21"/>
    <x v="31"/>
    <s v="NEW YORK"/>
    <n v="8.9600000000000009"/>
  </r>
  <r>
    <x v="21"/>
    <x v="31"/>
    <s v="NEW YORK"/>
    <n v="116"/>
  </r>
  <r>
    <x v="21"/>
    <x v="31"/>
    <s v="NEW YORK"/>
    <n v="55.08"/>
  </r>
  <r>
    <x v="21"/>
    <x v="31"/>
    <s v="NEW YORK"/>
    <n v="19"/>
  </r>
  <r>
    <x v="21"/>
    <x v="31"/>
    <s v="NEW YORK"/>
    <n v="17.87"/>
  </r>
  <r>
    <x v="21"/>
    <x v="31"/>
    <s v="NEW YORK"/>
    <n v="98.65"/>
  </r>
  <r>
    <x v="21"/>
    <x v="31"/>
    <s v="NEW YORK"/>
    <n v="28.911999999999999"/>
  </r>
  <r>
    <x v="21"/>
    <x v="31"/>
    <s v="NEW YORK"/>
    <n v="856.78"/>
  </r>
  <r>
    <x v="21"/>
    <x v="31"/>
    <s v="NEW YORK"/>
    <n v="25.84"/>
  </r>
  <r>
    <x v="21"/>
    <x v="31"/>
    <s v="NEW YORK"/>
    <n v="747.13"/>
  </r>
  <r>
    <x v="21"/>
    <x v="31"/>
    <s v="NEW YORK"/>
    <n v="7"/>
  </r>
  <r>
    <x v="21"/>
    <x v="31"/>
    <s v="NEW YORK"/>
    <n v="77.150000000000006"/>
  </r>
  <r>
    <x v="21"/>
    <x v="31"/>
    <s v="NEW YORK"/>
    <n v="82"/>
  </r>
  <r>
    <x v="21"/>
    <x v="31"/>
    <s v="NEW YORK"/>
    <n v="4"/>
  </r>
  <r>
    <x v="21"/>
    <x v="31"/>
    <s v="NEW YORK"/>
    <n v="28"/>
  </r>
  <r>
    <x v="21"/>
    <x v="31"/>
    <s v="NIAGARA FALLS"/>
    <n v="28.19"/>
  </r>
  <r>
    <x v="21"/>
    <x v="31"/>
    <s v="NIAGARA FALLS"/>
    <n v="19.48"/>
  </r>
  <r>
    <x v="21"/>
    <x v="31"/>
    <s v="NIAGARA FALLS"/>
    <n v="17.649999999999999"/>
  </r>
  <r>
    <x v="21"/>
    <x v="31"/>
    <s v="OGDENSBURO"/>
    <n v="7.93"/>
  </r>
  <r>
    <x v="21"/>
    <x v="31"/>
    <s v="OLEAN"/>
    <n v="99.8"/>
  </r>
  <r>
    <x v="21"/>
    <x v="31"/>
    <s v="NOBTHPOBT"/>
    <n v="44"/>
  </r>
  <r>
    <x v="21"/>
    <x v="31"/>
    <s v="NOBTHPOBT"/>
    <n v="117.98099999999999"/>
  </r>
  <r>
    <x v="21"/>
    <x v="31"/>
    <s v="OSSINING"/>
    <n v="2.81"/>
  </r>
  <r>
    <x v="21"/>
    <x v="31"/>
    <s v="OSWEGO"/>
    <n v="10.64"/>
  </r>
  <r>
    <x v="21"/>
    <x v="31"/>
    <s v="OSWEGO"/>
    <n v="4.3540000000000001"/>
  </r>
  <r>
    <x v="21"/>
    <x v="31"/>
    <s v="PENN YAN"/>
    <n v="10"/>
  </r>
  <r>
    <x v="21"/>
    <x v="31"/>
    <s v="PATCHOGUE"/>
    <n v="28.97"/>
  </r>
  <r>
    <x v="21"/>
    <x v="31"/>
    <s v="PLATTSBURGH"/>
    <n v="7.53"/>
  </r>
  <r>
    <x v="21"/>
    <x v="31"/>
    <s v="PORT CHESTER"/>
    <n v="97.831999999999994"/>
  </r>
  <r>
    <x v="21"/>
    <x v="31"/>
    <s v="PORT JERVIS"/>
    <n v="68.2"/>
  </r>
  <r>
    <x v="21"/>
    <x v="31"/>
    <s v="PORT JERVIS"/>
    <n v="8.9849999999999994"/>
  </r>
  <r>
    <x v="21"/>
    <x v="31"/>
    <s v="PORT JERVIS"/>
    <n v="34"/>
  </r>
  <r>
    <x v="21"/>
    <x v="31"/>
    <s v="POUGHKEEPSIE"/>
    <n v="18"/>
  </r>
  <r>
    <x v="21"/>
    <x v="31"/>
    <s v="ROCHESTER"/>
    <n v="858.88"/>
  </r>
  <r>
    <x v="21"/>
    <x v="31"/>
    <s v="ROCHESTER"/>
    <n v="7.66"/>
  </r>
  <r>
    <x v="21"/>
    <x v="31"/>
    <s v="SARATOGA SPRINGS"/>
    <n v="7.26"/>
  </r>
  <r>
    <x v="21"/>
    <x v="31"/>
    <s v="ROSLYN"/>
    <n v="88.12"/>
  </r>
  <r>
    <x v="21"/>
    <x v="31"/>
    <s v="SCHENECTADY"/>
    <n v="139.66999999999999"/>
  </r>
  <r>
    <x v="21"/>
    <x v="31"/>
    <s v="SEA CLIFF, L"/>
    <n v="65"/>
  </r>
  <r>
    <x v="21"/>
    <x v="31"/>
    <s v="SENECA FALLS"/>
    <n v="17.489000000000001"/>
  </r>
  <r>
    <x v="21"/>
    <x v="31"/>
    <s v="SYRACUSE"/>
    <n v="0.6"/>
  </r>
  <r>
    <x v="21"/>
    <x v="31"/>
    <s v="SYRACUSE"/>
    <n v="83.92"/>
  </r>
  <r>
    <x v="21"/>
    <x v="31"/>
    <s v="SYRACUSE"/>
    <n v="95.63"/>
  </r>
  <r>
    <x v="21"/>
    <x v="31"/>
    <s v="SYRACUSE"/>
    <n v="158.52000000000001"/>
  </r>
  <r>
    <x v="21"/>
    <x v="31"/>
    <s v="SYRACUSE"/>
    <n v="32.909999999999997"/>
  </r>
  <r>
    <x v="21"/>
    <x v="31"/>
    <s v="SYRACUSE"/>
    <n v="18.52"/>
  </r>
  <r>
    <x v="21"/>
    <x v="31"/>
    <s v="TROY"/>
    <n v="9.1460000000000008"/>
  </r>
  <r>
    <x v="21"/>
    <x v="31"/>
    <s v="UTICA"/>
    <n v="180.16"/>
  </r>
  <r>
    <x v="21"/>
    <x v="31"/>
    <s v="WATERTOWN"/>
    <n v="12.6"/>
  </r>
  <r>
    <x v="21"/>
    <x v="31"/>
    <s v="WAVERLY"/>
    <n v="11.92"/>
  </r>
  <r>
    <x v="21"/>
    <x v="31"/>
    <s v="WHITE PLAINS"/>
    <n v="1.466"/>
  </r>
  <r>
    <x v="21"/>
    <x v="31"/>
    <s v="YOUNGSTOWN"/>
    <n v="22.766999999999999"/>
  </r>
  <r>
    <x v="21"/>
    <x v="31"/>
    <s v="WILLIAMSVILLE"/>
    <n v="6.66"/>
  </r>
  <r>
    <x v="21"/>
    <x v="27"/>
    <s v="ASHEVILLE"/>
    <n v="8.6999999999999993"/>
  </r>
  <r>
    <x v="21"/>
    <x v="27"/>
    <s v="ASHEVILLE"/>
    <n v="19.2"/>
  </r>
  <r>
    <x v="21"/>
    <x v="27"/>
    <s v="BURLINGTON"/>
    <n v="8.8000000000000007"/>
  </r>
  <r>
    <x v="21"/>
    <x v="27"/>
    <s v="CHARLOTTE, 3Â»"/>
    <n v="127"/>
  </r>
  <r>
    <x v="21"/>
    <x v="27"/>
    <s v="CHARLOTTE, 3Â»"/>
    <n v="81.650000000000006"/>
  </r>
  <r>
    <x v="21"/>
    <x v="27"/>
    <s v="DURHAM"/>
    <n v="11.55"/>
  </r>
  <r>
    <x v="21"/>
    <x v="27"/>
    <s v="GOLDSBORO"/>
    <n v="5"/>
  </r>
  <r>
    <x v="21"/>
    <x v="27"/>
    <s v="GREENSBORO"/>
    <n v="25.5"/>
  </r>
  <r>
    <x v="21"/>
    <x v="27"/>
    <s v="NEW BERN"/>
    <n v="4.5"/>
  </r>
  <r>
    <x v="21"/>
    <x v="27"/>
    <s v="RALEIGH"/>
    <n v="18.59"/>
  </r>
  <r>
    <x v="21"/>
    <x v="27"/>
    <s v="WILMINGTON"/>
    <n v="35"/>
  </r>
  <r>
    <x v="21"/>
    <x v="27"/>
    <s v="WINSTON-SALEM"/>
    <n v="12.68"/>
  </r>
  <r>
    <x v="21"/>
    <x v="56"/>
    <s v="BISMARCK"/>
    <n v="1.5"/>
  </r>
  <r>
    <x v="21"/>
    <x v="56"/>
    <s v="FARGO"/>
    <n v="15.584"/>
  </r>
  <r>
    <x v="21"/>
    <x v="56"/>
    <s v="GRAND FORKS"/>
    <n v="8.5"/>
  </r>
  <r>
    <x v="21"/>
    <x v="56"/>
    <s v="VALLEY CITY"/>
    <n v="11"/>
  </r>
  <r>
    <x v="21"/>
    <x v="33"/>
    <s v="WAHPETON"/>
    <n v="249.59"/>
  </r>
  <r>
    <x v="21"/>
    <x v="33"/>
    <s v="ALLIANCE"/>
    <n v="36.4"/>
  </r>
  <r>
    <x v="21"/>
    <x v="33"/>
    <s v="ASHTABULA"/>
    <n v="1"/>
  </r>
  <r>
    <x v="21"/>
    <x v="33"/>
    <s v="ASHTABULA"/>
    <n v="5.5"/>
  </r>
  <r>
    <x v="21"/>
    <x v="33"/>
    <s v="ASHTABULA"/>
    <n v="26"/>
  </r>
  <r>
    <x v="21"/>
    <x v="33"/>
    <s v="CAMBRIDGE"/>
    <n v="18.88"/>
  </r>
  <r>
    <x v="21"/>
    <x v="33"/>
    <s v="CHILLICOTHE"/>
    <n v="4.5"/>
  </r>
  <r>
    <x v="21"/>
    <x v="33"/>
    <s v="CHILLICOTHE"/>
    <n v="42"/>
  </r>
  <r>
    <x v="21"/>
    <x v="33"/>
    <s v="CINCINNATI"/>
    <n v="57"/>
  </r>
  <r>
    <x v="21"/>
    <x v="33"/>
    <s v="CINCINNATI"/>
    <n v="31.89"/>
  </r>
  <r>
    <x v="21"/>
    <x v="33"/>
    <s v="CINCINNATI"/>
    <n v="87"/>
  </r>
  <r>
    <x v="21"/>
    <x v="33"/>
    <s v="CINCINNATI"/>
    <n v="227.99"/>
  </r>
  <r>
    <x v="21"/>
    <x v="33"/>
    <s v="CINCINNATI"/>
    <n v="898.2"/>
  </r>
  <r>
    <x v="21"/>
    <x v="33"/>
    <s v="CINCINNATI"/>
    <n v="2"/>
  </r>
  <r>
    <x v="21"/>
    <x v="33"/>
    <s v="CINCINNATI"/>
    <n v="80.28"/>
  </r>
  <r>
    <x v="21"/>
    <x v="33"/>
    <s v="CLEVELAND"/>
    <n v="12"/>
  </r>
  <r>
    <x v="21"/>
    <x v="33"/>
    <s v="CLEVELAND"/>
    <n v="40"/>
  </r>
  <r>
    <x v="21"/>
    <x v="33"/>
    <s v="CLEVELAND"/>
    <n v="360"/>
  </r>
  <r>
    <x v="21"/>
    <x v="33"/>
    <s v="CLEVELAND"/>
    <n v="225"/>
  </r>
  <r>
    <x v="21"/>
    <x v="33"/>
    <s v="COLUMBUS"/>
    <n v="60"/>
  </r>
  <r>
    <x v="21"/>
    <x v="33"/>
    <s v="COLUMBUS"/>
    <n v="8.8000000000000007"/>
  </r>
  <r>
    <x v="21"/>
    <x v="33"/>
    <s v="COLUMBUS"/>
    <n v="185.12899999999999"/>
  </r>
  <r>
    <x v="21"/>
    <x v="33"/>
    <s v="COLUMBUS"/>
    <n v="10"/>
  </r>
  <r>
    <x v="21"/>
    <x v="33"/>
    <s v="COLUMBUS"/>
    <n v="78"/>
  </r>
  <r>
    <x v="21"/>
    <x v="33"/>
    <s v="COSHOCTON"/>
    <n v="18.38"/>
  </r>
  <r>
    <x v="21"/>
    <x v="33"/>
    <s v="COSHOCTON"/>
    <n v="1.8"/>
  </r>
  <r>
    <x v="21"/>
    <x v="33"/>
    <s v="DAYTON"/>
    <n v="49"/>
  </r>
  <r>
    <x v="21"/>
    <x v="33"/>
    <s v="DAYTON"/>
    <n v="86.947999999999993"/>
  </r>
  <r>
    <x v="21"/>
    <x v="33"/>
    <s v="DAYTON"/>
    <n v="27.97"/>
  </r>
  <r>
    <x v="21"/>
    <x v="33"/>
    <s v="DAYTON"/>
    <n v="14"/>
  </r>
  <r>
    <x v="21"/>
    <x v="33"/>
    <s v="DAYTON"/>
    <n v="40"/>
  </r>
  <r>
    <x v="21"/>
    <x v="33"/>
    <s v="DAYTON"/>
    <n v="9.6"/>
  </r>
  <r>
    <x v="21"/>
    <x v="33"/>
    <s v="DAYTON"/>
    <n v="10.6"/>
  </r>
  <r>
    <x v="21"/>
    <x v="33"/>
    <s v="DENNISON"/>
    <n v="1.8"/>
  </r>
  <r>
    <x v="21"/>
    <x v="33"/>
    <s v="EAST LIVERPOOL"/>
    <n v="101"/>
  </r>
  <r>
    <x v="21"/>
    <x v="33"/>
    <s v="FINDLAY"/>
    <n v="50"/>
  </r>
  <r>
    <x v="21"/>
    <x v="33"/>
    <s v="FORT LORA1HIE"/>
    <n v="8.8000000000000007"/>
  </r>
  <r>
    <x v="21"/>
    <x v="33"/>
    <s v="FOSTORIA"/>
    <n v="91.5"/>
  </r>
  <r>
    <x v="21"/>
    <x v="33"/>
    <s v="FOSTORIA"/>
    <n v="69"/>
  </r>
  <r>
    <x v="21"/>
    <x v="33"/>
    <s v="GALLIPOLIS"/>
    <n v="6"/>
  </r>
  <r>
    <x v="21"/>
    <x v="33"/>
    <s v="HAMILTON"/>
    <n v="88.9"/>
  </r>
  <r>
    <x v="21"/>
    <x v="33"/>
    <s v="LANCASTER"/>
    <n v="12"/>
  </r>
  <r>
    <x v="21"/>
    <x v="33"/>
    <s v="LEETONIA"/>
    <n v="38"/>
  </r>
  <r>
    <x v="21"/>
    <x v="33"/>
    <s v="LIMA"/>
    <n v="147"/>
  </r>
  <r>
    <x v="21"/>
    <x v="33"/>
    <s v="LIMA"/>
    <n v="108.05"/>
  </r>
  <r>
    <x v="21"/>
    <x v="33"/>
    <s v="LORAIN"/>
    <n v="24.5"/>
  </r>
  <r>
    <x v="21"/>
    <x v="33"/>
    <s v="NEW PHILADELPHIA"/>
    <n v="2"/>
  </r>
  <r>
    <x v="21"/>
    <x v="33"/>
    <s v="MARION"/>
    <n v="18"/>
  </r>
  <r>
    <x v="21"/>
    <x v="33"/>
    <s v="NORWALK"/>
    <n v="6"/>
  </r>
  <r>
    <x v="21"/>
    <x v="33"/>
    <s v="NORWALK"/>
    <n v="29.5"/>
  </r>
  <r>
    <x v="21"/>
    <x v="33"/>
    <s v="POMEROY"/>
    <n v="16"/>
  </r>
  <r>
    <x v="21"/>
    <x v="33"/>
    <s v="POMEROY"/>
    <n v="18.7"/>
  </r>
  <r>
    <x v="21"/>
    <x v="33"/>
    <s v="PORTSMOUTH"/>
    <n v="88.6"/>
  </r>
  <r>
    <x v="21"/>
    <x v="33"/>
    <s v="RAVENNA"/>
    <n v="48.6"/>
  </r>
  <r>
    <x v="21"/>
    <x v="33"/>
    <s v="SANDUSKY"/>
    <n v="98"/>
  </r>
  <r>
    <x v="21"/>
    <x v="33"/>
    <s v="SOUTH CHARLESTON"/>
    <n v="16.600000000000001"/>
  </r>
  <r>
    <x v="21"/>
    <x v="33"/>
    <s v="ZANESVILLE PWR"/>
    <n v="533.04"/>
  </r>
  <r>
    <x v="21"/>
    <x v="33"/>
    <s v="ZANESVILLE PWR"/>
    <n v="30"/>
  </r>
  <r>
    <x v="21"/>
    <x v="33"/>
    <s v="ZANESVILLE PWR"/>
    <n v="80.41"/>
  </r>
  <r>
    <x v="21"/>
    <x v="33"/>
    <s v="ZANESVILLE PWR"/>
    <n v="30"/>
  </r>
  <r>
    <x v="21"/>
    <x v="33"/>
    <s v="TIFFIN"/>
    <n v="21"/>
  </r>
  <r>
    <x v="21"/>
    <x v="33"/>
    <s v="TOLEDO"/>
    <n v="88.21"/>
  </r>
  <r>
    <x v="21"/>
    <x v="33"/>
    <s v="TOLEDO"/>
    <n v="57"/>
  </r>
  <r>
    <x v="21"/>
    <x v="33"/>
    <s v="TOLEDO"/>
    <n v="62"/>
  </r>
  <r>
    <x v="21"/>
    <x v="33"/>
    <s v="TOLEDO"/>
    <n v="26.5"/>
  </r>
  <r>
    <x v="21"/>
    <x v="33"/>
    <s v="TOLEDO"/>
    <n v="112.2"/>
  </r>
  <r>
    <x v="21"/>
    <x v="33"/>
    <s v="TOLEDO"/>
    <n v="88.98"/>
  </r>
  <r>
    <x v="21"/>
    <x v="33"/>
    <s v="WEST MILTON"/>
    <n v="84.5"/>
  </r>
  <r>
    <x v="21"/>
    <x v="33"/>
    <s v="WILLOUGHBY"/>
    <n v="88.76"/>
  </r>
  <r>
    <x v="21"/>
    <x v="33"/>
    <s v="YOUNGSTOWN"/>
    <n v="118.37"/>
  </r>
  <r>
    <x v="21"/>
    <x v="33"/>
    <s v="YOUNGSTOWN"/>
    <n v="59"/>
  </r>
  <r>
    <x v="21"/>
    <x v="33"/>
    <s v="YOUNGSTOWN"/>
    <n v="88.18"/>
  </r>
  <r>
    <x v="21"/>
    <x v="33"/>
    <s v="BARTLESVILLE"/>
    <n v="10.1"/>
  </r>
  <r>
    <x v="21"/>
    <x v="33"/>
    <s v="CHICK ASH A"/>
    <n v="6.5"/>
  </r>
  <r>
    <x v="21"/>
    <x v="33"/>
    <s v="ZANESVIIiliE"/>
    <n v="16"/>
  </r>
  <r>
    <x v="21"/>
    <x v="54"/>
    <s v="ARDMORE"/>
    <n v="1"/>
  </r>
  <r>
    <x v="21"/>
    <x v="54"/>
    <s v="ARDMORE"/>
    <n v="6.92"/>
  </r>
  <r>
    <x v="21"/>
    <x v="54"/>
    <s v="GUTHRIE"/>
    <n v="6.6"/>
  </r>
  <r>
    <x v="21"/>
    <x v="54"/>
    <s v="McALESTER"/>
    <n v="24.48"/>
  </r>
  <r>
    <x v="21"/>
    <x v="54"/>
    <s v="McALESTER"/>
    <n v="184"/>
  </r>
  <r>
    <x v="21"/>
    <x v="54"/>
    <s v="MUSKOGEE"/>
    <n v="81"/>
  </r>
  <r>
    <x v="21"/>
    <x v="54"/>
    <s v="OKMULGEE"/>
    <n v="3.6"/>
  </r>
  <r>
    <x v="21"/>
    <x v="54"/>
    <s v="SAPULPA"/>
    <n v="12"/>
  </r>
  <r>
    <x v="21"/>
    <x v="54"/>
    <s v="SHAWNEE"/>
    <n v="12"/>
  </r>
  <r>
    <x v="21"/>
    <x v="54"/>
    <s v="TULSA"/>
    <n v="32"/>
  </r>
  <r>
    <x v="21"/>
    <x v="35"/>
    <s v="ASTORIA"/>
    <n v="5.58"/>
  </r>
  <r>
    <x v="21"/>
    <x v="35"/>
    <s v="ASTORIA"/>
    <n v="17"/>
  </r>
  <r>
    <x v="21"/>
    <x v="35"/>
    <s v="ASTORIA"/>
    <n v="28"/>
  </r>
  <r>
    <x v="21"/>
    <x v="35"/>
    <s v="ASTORIA"/>
    <n v="4"/>
  </r>
  <r>
    <x v="21"/>
    <x v="35"/>
    <s v="OREGON CITY"/>
    <n v="81"/>
  </r>
  <r>
    <x v="21"/>
    <x v="35"/>
    <s v="PORTLAND"/>
    <n v="154"/>
  </r>
  <r>
    <x v="21"/>
    <x v="35"/>
    <s v="PORTLAND"/>
    <n v="16"/>
  </r>
  <r>
    <x v="21"/>
    <x v="35"/>
    <s v="PORTLAND STA"/>
    <n v="809.9"/>
  </r>
  <r>
    <x v="21"/>
    <x v="35"/>
    <s v="PORTLAND STA"/>
    <n v="141.75399999999999"/>
  </r>
  <r>
    <x v="21"/>
    <x v="36"/>
    <s v="ALLENTOWN"/>
    <n v="47.1"/>
  </r>
  <r>
    <x v="21"/>
    <x v="36"/>
    <s v="ALLENTOWN"/>
    <n v="10"/>
  </r>
  <r>
    <x v="21"/>
    <x v="36"/>
    <s v="ALLENTOWN"/>
    <n v="29"/>
  </r>
  <r>
    <x v="21"/>
    <x v="36"/>
    <s v="UNION"/>
    <n v="2.6"/>
  </r>
  <r>
    <x v="21"/>
    <x v="36"/>
    <s v="UNION"/>
    <n v="168.64"/>
  </r>
  <r>
    <x v="21"/>
    <x v="36"/>
    <s v="UNION"/>
    <n v="1.6"/>
  </r>
  <r>
    <x v="21"/>
    <x v="36"/>
    <s v="BERWICK"/>
    <n v="1.66"/>
  </r>
  <r>
    <x v="21"/>
    <x v="36"/>
    <s v="BERWICK"/>
    <n v="64.28"/>
  </r>
  <r>
    <x v="21"/>
    <x v="36"/>
    <s v="BETHLEHEM"/>
    <n v="5.42"/>
  </r>
  <r>
    <x v="21"/>
    <x v="36"/>
    <s v="BLOOMSBURG"/>
    <n v="80"/>
  </r>
  <r>
    <x v="21"/>
    <x v="36"/>
    <s v="BLUE BALL"/>
    <n v="8.7799999999999994"/>
  </r>
  <r>
    <x v="21"/>
    <x v="36"/>
    <s v="BOYERTOWN"/>
    <n v="12"/>
  </r>
  <r>
    <x v="21"/>
    <x v="36"/>
    <s v="CARL1SLS"/>
    <n v="21.6"/>
  </r>
  <r>
    <x v="21"/>
    <x v="36"/>
    <s v="CARL1SLS"/>
    <n v="22"/>
  </r>
  <r>
    <x v="21"/>
    <x v="36"/>
    <s v="CHAMBERSBURG"/>
    <n v="13"/>
  </r>
  <r>
    <x v="21"/>
    <x v="36"/>
    <s v="CHAMBERSBURG"/>
    <n v="12"/>
  </r>
  <r>
    <x v="21"/>
    <x v="36"/>
    <s v="CHARLEROI"/>
    <n v="11"/>
  </r>
  <r>
    <x v="21"/>
    <x v="36"/>
    <s v="CHESTER"/>
    <n v="2.4"/>
  </r>
  <r>
    <x v="21"/>
    <x v="36"/>
    <s v="CHESTER"/>
    <n v="82.4"/>
  </r>
  <r>
    <x v="21"/>
    <x v="36"/>
    <s v="CLAIRTON"/>
    <n v="8.6999999999999993"/>
  </r>
  <r>
    <x v="21"/>
    <x v="36"/>
    <s v="CLAIRTON"/>
    <n v="1.018"/>
  </r>
  <r>
    <x v="21"/>
    <x v="36"/>
    <s v="OOATESYILLE"/>
    <n v="2.8"/>
  </r>
  <r>
    <x v="21"/>
    <x v="36"/>
    <s v="OOATESYILLE"/>
    <n v="5"/>
  </r>
  <r>
    <x v="21"/>
    <x v="36"/>
    <s v="DOYLESTOWN"/>
    <n v="82"/>
  </r>
  <r>
    <x v="21"/>
    <x v="36"/>
    <s v="DOYLESTOWN"/>
    <n v="4"/>
  </r>
  <r>
    <x v="21"/>
    <x v="36"/>
    <s v="DANIELSVILLE"/>
    <n v="7"/>
  </r>
  <r>
    <x v="21"/>
    <x v="36"/>
    <s v="DUBOIS"/>
    <n v="6.2"/>
  </r>
  <r>
    <x v="21"/>
    <x v="36"/>
    <s v="DUBOIS"/>
    <n v="12.79"/>
  </r>
  <r>
    <x v="21"/>
    <x v="36"/>
    <s v="DUQUESNE"/>
    <n v="4"/>
  </r>
  <r>
    <x v="21"/>
    <x v="36"/>
    <s v="ELK LICK"/>
    <n v="49"/>
  </r>
  <r>
    <x v="21"/>
    <x v="36"/>
    <s v="ELK LICK"/>
    <n v="17"/>
  </r>
  <r>
    <x v="21"/>
    <x v="36"/>
    <s v="^ ELIZABETHTOWN"/>
    <n v="11.5"/>
  </r>
  <r>
    <x v="21"/>
    <x v="36"/>
    <s v="GIRARD"/>
    <n v="81.290000000000006"/>
  </r>
  <r>
    <x v="21"/>
    <x v="36"/>
    <s v="GIRARDVILLE"/>
    <n v="47"/>
  </r>
  <r>
    <x v="21"/>
    <x v="36"/>
    <s v="HANOVER"/>
    <n v="96"/>
  </r>
  <r>
    <x v="21"/>
    <x v="36"/>
    <s v="HANOVER"/>
    <n v="11"/>
  </r>
  <r>
    <x v="21"/>
    <x v="36"/>
    <s v="HARRISBURG"/>
    <n v="78.510000000000005"/>
  </r>
  <r>
    <x v="21"/>
    <x v="36"/>
    <s v="HAZLETON"/>
    <n v="29"/>
  </r>
  <r>
    <x v="21"/>
    <x v="36"/>
    <s v="HERSHBY"/>
    <n v="85"/>
  </r>
  <r>
    <x v="21"/>
    <x v="36"/>
    <s v="HOMESTEAD"/>
    <n v="3.25"/>
  </r>
  <r>
    <x v="21"/>
    <x v="36"/>
    <s v="HUMMELSTOWN"/>
    <n v="5.5"/>
  </r>
  <r>
    <x v="21"/>
    <x v="36"/>
    <s v="JERSEY SHORE"/>
    <n v="2.75"/>
  </r>
  <r>
    <x v="21"/>
    <x v="36"/>
    <s v="HUNTINGDON"/>
    <n v="1.75"/>
  </r>
  <r>
    <x v="21"/>
    <x v="36"/>
    <s v="INDIANA"/>
    <n v="36"/>
  </r>
  <r>
    <x v="21"/>
    <x v="36"/>
    <s v="IRWIN"/>
    <n v="5.0999999999999996"/>
  </r>
  <r>
    <x v="21"/>
    <x v="36"/>
    <s v="JOHNSTOWN"/>
    <n v="38.9"/>
  </r>
  <r>
    <x v="21"/>
    <x v="36"/>
    <s v="JOHNSTOWN"/>
    <n v="30.5"/>
  </r>
  <r>
    <x v="21"/>
    <x v="36"/>
    <s v="KENNETT SQUARE"/>
    <n v="26.4"/>
  </r>
  <r>
    <x v="21"/>
    <x v="36"/>
    <s v="KITTANNING"/>
    <n v="163.75"/>
  </r>
  <r>
    <x v="21"/>
    <x v="36"/>
    <s v="LANSFORD"/>
    <n v="10.33"/>
  </r>
  <r>
    <x v="21"/>
    <x v="36"/>
    <s v="LEBANON"/>
    <n v="28.1"/>
  </r>
  <r>
    <x v="21"/>
    <x v="36"/>
    <s v="LEBANON"/>
    <n v="25.23"/>
  </r>
  <r>
    <x v="21"/>
    <x v="36"/>
    <s v="LEHGHBUBG"/>
    <n v="8.5"/>
  </r>
  <r>
    <x v="21"/>
    <x v="36"/>
    <s v="LEMOYNE"/>
    <n v="44"/>
  </r>
  <r>
    <x v="21"/>
    <x v="36"/>
    <s v="LEWISTOWN"/>
    <n v="10.5"/>
  </r>
  <r>
    <x v="21"/>
    <x v="36"/>
    <s v="LOCK HAVEN"/>
    <n v="5.5"/>
  </r>
  <r>
    <x v="21"/>
    <x v="36"/>
    <s v="MCDONALD"/>
    <n v="4.4000000000000004"/>
  </r>
  <r>
    <x v="21"/>
    <x v="36"/>
    <s v="McKEBSPOBT"/>
    <n v="2"/>
  </r>
  <r>
    <x v="21"/>
    <x v="36"/>
    <s v="MAUCH CHUNK"/>
    <n v="12.5"/>
  </r>
  <r>
    <x v="21"/>
    <x v="36"/>
    <s v="MEADVILLE"/>
    <n v="38.5"/>
  </r>
  <r>
    <x v="21"/>
    <x v="36"/>
    <s v="MEADVILLE"/>
    <n v="16.5"/>
  </r>
  <r>
    <x v="21"/>
    <x v="36"/>
    <s v="MEDIA"/>
    <n v="5"/>
  </r>
  <r>
    <x v="21"/>
    <x v="36"/>
    <s v="MILLERS VILLE"/>
    <n v="12.2"/>
  </r>
  <r>
    <x v="21"/>
    <x v="36"/>
    <s v="MILTON"/>
    <n v="9.2799999999999994"/>
  </r>
  <r>
    <x v="21"/>
    <x v="36"/>
    <s v="MONTOURSVILLE"/>
    <n v="5.5"/>
  </r>
  <r>
    <x v="21"/>
    <x v="36"/>
    <s v="MT"/>
    <n v="19.5"/>
  </r>
  <r>
    <x v="21"/>
    <x v="36"/>
    <s v="NEW BRIGHTON"/>
    <n v="36.204999999999998"/>
  </r>
  <r>
    <x v="21"/>
    <x v="36"/>
    <s v="NEW CASTLE"/>
    <n v="12.19"/>
  </r>
  <r>
    <x v="21"/>
    <x v="36"/>
    <s v="NEW CASTLE"/>
    <n v="16.739999999999998"/>
  </r>
  <r>
    <x v="21"/>
    <x v="36"/>
    <s v="NEW KENSINGTON"/>
    <n v="22.34"/>
  </r>
  <r>
    <x v="21"/>
    <x v="36"/>
    <s v="NORRISTOWN"/>
    <n v="56.22"/>
  </r>
  <r>
    <x v="21"/>
    <x v="36"/>
    <s v="NORRISTOWN"/>
    <n v="4.3"/>
  </r>
  <r>
    <x v="21"/>
    <x v="36"/>
    <s v="NORRISTOWN"/>
    <n v="34"/>
  </r>
  <r>
    <x v="21"/>
    <x v="36"/>
    <s v="NORRISTOWN"/>
    <n v="70.75"/>
  </r>
  <r>
    <x v="21"/>
    <x v="36"/>
    <s v="OIL CITY"/>
    <n v="34.700000000000003"/>
  </r>
  <r>
    <x v="21"/>
    <x v="36"/>
    <s v="PATTON"/>
    <n v="13"/>
  </r>
  <r>
    <x v="21"/>
    <x v="36"/>
    <s v="PEN ARGYL"/>
    <n v="18"/>
  </r>
  <r>
    <x v="21"/>
    <x v="36"/>
    <s v="PHILADELPHIA"/>
    <n v="16.777000000000001"/>
  </r>
  <r>
    <x v="21"/>
    <x v="36"/>
    <s v="PHILADELPHIA"/>
    <n v="8.83"/>
  </r>
  <r>
    <x v="21"/>
    <x v="36"/>
    <s v="PHILADELPHIA"/>
    <n v="16"/>
  </r>
  <r>
    <x v="21"/>
    <x v="36"/>
    <s v="PHILADELPHIA"/>
    <n v="10.199999999999999"/>
  </r>
  <r>
    <x v="21"/>
    <x v="36"/>
    <s v="PHILADELPHIA"/>
    <n v="116.3"/>
  </r>
  <r>
    <x v="21"/>
    <x v="36"/>
    <s v="PHILADELPHIA"/>
    <n v="56.167000000000002"/>
  </r>
  <r>
    <x v="21"/>
    <x v="36"/>
    <s v="PHILADELPHIA"/>
    <n v="17.670000000000002"/>
  </r>
  <r>
    <x v="21"/>
    <x v="36"/>
    <s v="PHILADELPHIA"/>
    <n v="13.5"/>
  </r>
  <r>
    <x v="21"/>
    <x v="36"/>
    <s v="PHILADELPHIA"/>
    <n v="5.5"/>
  </r>
  <r>
    <x v="21"/>
    <x v="36"/>
    <s v="PHILADELPHIA"/>
    <n v="14.99"/>
  </r>
  <r>
    <x v="21"/>
    <x v="36"/>
    <s v="PHILADELPHIA"/>
    <n v="33.299999999999997"/>
  </r>
  <r>
    <x v="21"/>
    <x v="36"/>
    <s v="PITTSBURGH, 579,090 (1916)"/>
    <n v="80.5"/>
  </r>
  <r>
    <x v="21"/>
    <x v="36"/>
    <s v="PITTSBURGH, 579,090 (1916)"/>
    <n v="606"/>
  </r>
  <r>
    <x v="21"/>
    <x v="36"/>
    <s v="PITTSBURGH, 579,090 (1916)"/>
    <n v="286.33"/>
  </r>
  <r>
    <x v="21"/>
    <x v="36"/>
    <s v="PITTSBURGH, 579,090 (1916)"/>
    <n v="7"/>
  </r>
  <r>
    <x v="21"/>
    <x v="36"/>
    <s v="PITTSBURGH, 579,090 (1916)"/>
    <n v="6.8810000000000002"/>
  </r>
  <r>
    <x v="21"/>
    <x v="36"/>
    <s v="POTTSTOWN"/>
    <n v="5"/>
  </r>
  <r>
    <x v="21"/>
    <x v="36"/>
    <s v="POTTSVILLE"/>
    <n v="70"/>
  </r>
  <r>
    <x v="21"/>
    <x v="36"/>
    <s v="FUNXSUTAWNEY"/>
    <n v="36"/>
  </r>
  <r>
    <x v="21"/>
    <x v="36"/>
    <s v="READING"/>
    <n v="8"/>
  </r>
  <r>
    <x v="21"/>
    <x v="36"/>
    <s v="READING"/>
    <n v="5.72"/>
  </r>
  <r>
    <x v="21"/>
    <x v="36"/>
    <s v="READING"/>
    <n v="19.8"/>
  </r>
  <r>
    <x v="21"/>
    <x v="36"/>
    <s v="READING"/>
    <n v="203"/>
  </r>
  <r>
    <x v="21"/>
    <x v="36"/>
    <s v="SCRANTON"/>
    <n v="50"/>
  </r>
  <r>
    <x v="21"/>
    <x v="36"/>
    <s v="SCRANTON"/>
    <n v="27"/>
  </r>
  <r>
    <x v="21"/>
    <x v="36"/>
    <s v="SCRANTON"/>
    <n v="27"/>
  </r>
  <r>
    <x v="21"/>
    <x v="36"/>
    <s v="SCRANTON"/>
    <n v="56"/>
  </r>
  <r>
    <x v="21"/>
    <x v="36"/>
    <s v="SCRANTON"/>
    <n v="102.377"/>
  </r>
  <r>
    <x v="21"/>
    <x v="36"/>
    <s v="SHAMOKIN"/>
    <n v="15"/>
  </r>
  <r>
    <x v="21"/>
    <x v="36"/>
    <s v="SOMERSET"/>
    <n v="12"/>
  </r>
  <r>
    <x v="21"/>
    <x v="36"/>
    <s v="SOMERSET"/>
    <n v="26"/>
  </r>
  <r>
    <x v="21"/>
    <x v="36"/>
    <s v="SOUTH BETHLEHEM"/>
    <n v="7"/>
  </r>
  <r>
    <x v="21"/>
    <x v="36"/>
    <s v="STROUDSBURG, tot"/>
    <n v="12.5"/>
  </r>
  <r>
    <x v="21"/>
    <x v="36"/>
    <s v="SUNBURY"/>
    <n v="11"/>
  </r>
  <r>
    <x v="21"/>
    <x v="36"/>
    <s v="SUNBURY"/>
    <n v="9.1999999999999993"/>
  </r>
  <r>
    <x v="21"/>
    <x v="36"/>
    <s v="TARENTUM"/>
    <n v="5.5"/>
  </r>
  <r>
    <x v="21"/>
    <x v="36"/>
    <s v="TITUSVILLE"/>
    <n v="36"/>
  </r>
  <r>
    <x v="21"/>
    <x v="36"/>
    <s v="TITUSVILLE"/>
    <n v="16.71"/>
  </r>
  <r>
    <x v="21"/>
    <x v="36"/>
    <s v="TOWER CITY"/>
    <n v="26.1"/>
  </r>
  <r>
    <x v="21"/>
    <x v="36"/>
    <s v="UNIONTOWN"/>
    <n v="2.75"/>
  </r>
  <r>
    <x v="21"/>
    <x v="36"/>
    <s v="UPPER DARBY"/>
    <n v="6.38"/>
  </r>
  <r>
    <x v="21"/>
    <x v="36"/>
    <s v="UPPER DARBY"/>
    <n v="8.5"/>
  </r>
  <r>
    <x v="21"/>
    <x v="36"/>
    <s v="WARREN"/>
    <n v="17.77"/>
  </r>
  <r>
    <x v="21"/>
    <x v="36"/>
    <s v="WARREN"/>
    <n v="20.25"/>
  </r>
  <r>
    <x v="21"/>
    <x v="36"/>
    <s v="WARREN"/>
    <n v="21.93"/>
  </r>
  <r>
    <x v="21"/>
    <x v="36"/>
    <s v="WAYNESBORO"/>
    <n v="32"/>
  </r>
  <r>
    <x v="21"/>
    <x v="36"/>
    <s v="WEST CHESTER"/>
    <n v="28.440999999999999"/>
  </r>
  <r>
    <x v="21"/>
    <x v="36"/>
    <s v="WILKES-BARRE"/>
    <n v="3.5"/>
  </r>
  <r>
    <x v="21"/>
    <x v="36"/>
    <s v="WILKES-BARRE"/>
    <n v="113"/>
  </r>
  <r>
    <x v="21"/>
    <x v="36"/>
    <s v="WILLIAMSPORT"/>
    <n v="2.5"/>
  </r>
  <r>
    <x v="21"/>
    <x v="36"/>
    <s v="WILLIAMSPORT"/>
    <n v="8"/>
  </r>
  <r>
    <x v="21"/>
    <x v="36"/>
    <s v="WILLIAMSPORT"/>
    <n v="3.6"/>
  </r>
  <r>
    <x v="21"/>
    <x v="36"/>
    <s v="WILLIAMSPORT"/>
    <n v="8.25"/>
  </r>
  <r>
    <x v="21"/>
    <x v="36"/>
    <s v="WILLI AMSTOWN"/>
    <n v="10.1"/>
  </r>
  <r>
    <x v="21"/>
    <x v="36"/>
    <s v="YORK"/>
    <n v="85.15"/>
  </r>
  <r>
    <x v="21"/>
    <x v="58"/>
    <s v="Manila"/>
    <n v="51.84"/>
  </r>
  <r>
    <x v="21"/>
    <x v="59"/>
    <s v="Mayaguez"/>
    <n v="2"/>
  </r>
  <r>
    <x v="21"/>
    <x v="59"/>
    <s v="Ponce"/>
    <n v="5.53"/>
  </r>
  <r>
    <x v="21"/>
    <x v="59"/>
    <s v="San Juan"/>
    <n v="14.464"/>
  </r>
  <r>
    <x v="21"/>
    <x v="38"/>
    <s v="NEWPORT"/>
    <n v="22.2"/>
  </r>
  <r>
    <x v="21"/>
    <x v="38"/>
    <s v="NEWPORT"/>
    <n v="15.1"/>
  </r>
  <r>
    <x v="21"/>
    <x v="38"/>
    <s v="PROVIDENCE"/>
    <n v="31.67"/>
  </r>
  <r>
    <x v="21"/>
    <x v="38"/>
    <s v="PROVIDENCE"/>
    <n v="42"/>
  </r>
  <r>
    <x v="21"/>
    <x v="38"/>
    <s v="WOONSOCKET"/>
    <n v="9.51"/>
  </r>
  <r>
    <x v="21"/>
    <x v="39"/>
    <s v="CHARLESTON"/>
    <n v="38.53"/>
  </r>
  <r>
    <x v="21"/>
    <x v="39"/>
    <s v="ANDERSON"/>
    <n v="9"/>
  </r>
  <r>
    <x v="21"/>
    <x v="39"/>
    <s v="COLUMBIA"/>
    <n v="21"/>
  </r>
  <r>
    <x v="21"/>
    <x v="39"/>
    <s v="COLUMBIA"/>
    <n v="55"/>
  </r>
  <r>
    <x v="21"/>
    <x v="39"/>
    <s v="GREENVILLE"/>
    <n v="14.23"/>
  </r>
  <r>
    <x v="21"/>
    <x v="40"/>
    <s v="ABERDEEN"/>
    <n v="5.85"/>
  </r>
  <r>
    <x v="21"/>
    <x v="40"/>
    <s v="DEADWOOD"/>
    <n v="4"/>
  </r>
  <r>
    <x v="21"/>
    <x v="40"/>
    <s v="SIOUX FALLS"/>
    <n v="16"/>
  </r>
  <r>
    <x v="21"/>
    <x v="41"/>
    <s v="BRISTOL"/>
    <n v="15.3"/>
  </r>
  <r>
    <x v="21"/>
    <x v="41"/>
    <s v="CHATTANOOGA"/>
    <n v="20"/>
  </r>
  <r>
    <x v="21"/>
    <x v="41"/>
    <s v="CHATTANOOGA"/>
    <n v="10.795"/>
  </r>
  <r>
    <x v="21"/>
    <x v="41"/>
    <s v="CLARKSVILLE"/>
    <n v="5.5"/>
  </r>
  <r>
    <x v="21"/>
    <x v="41"/>
    <s v="JACKSON"/>
    <n v="7.25"/>
  </r>
  <r>
    <x v="21"/>
    <x v="41"/>
    <s v="JOHNSON CITY"/>
    <n v="6"/>
  </r>
  <r>
    <x v="21"/>
    <x v="41"/>
    <s v="JOHNSON CITY"/>
    <n v="54.76"/>
  </r>
  <r>
    <x v="21"/>
    <x v="41"/>
    <s v="MEMPHIS"/>
    <n v="10.83"/>
  </r>
  <r>
    <x v="21"/>
    <x v="41"/>
    <s v="MEMPHIS"/>
    <n v="130"/>
  </r>
  <r>
    <x v="21"/>
    <x v="41"/>
    <s v="KNOXVILLE"/>
    <n v="27.05"/>
  </r>
  <r>
    <x v="21"/>
    <x v="41"/>
    <s v="KNOXVILLE"/>
    <n v="19.3"/>
  </r>
  <r>
    <x v="21"/>
    <x v="41"/>
    <s v="KNOXVILLE"/>
    <n v="100.27"/>
  </r>
  <r>
    <x v="21"/>
    <x v="41"/>
    <s v="KNOXVILLE"/>
    <n v="4.5"/>
  </r>
  <r>
    <x v="21"/>
    <x v="42"/>
    <s v="ABILENE"/>
    <n v="4.75"/>
  </r>
  <r>
    <x v="21"/>
    <x v="42"/>
    <s v="AUSTIN"/>
    <n v="22"/>
  </r>
  <r>
    <x v="21"/>
    <x v="42"/>
    <s v="BEAUMONT"/>
    <n v="13.5"/>
  </r>
  <r>
    <x v="21"/>
    <x v="42"/>
    <s v="BEAUMONT"/>
    <n v="32.700000000000003"/>
  </r>
  <r>
    <x v="21"/>
    <x v="42"/>
    <s v="BROWNSVILLE"/>
    <n v="3.31"/>
  </r>
  <r>
    <x v="21"/>
    <x v="42"/>
    <s v="BRYAN"/>
    <n v="27.2"/>
  </r>
  <r>
    <x v="21"/>
    <x v="42"/>
    <s v="BRYAN"/>
    <n v="7.75"/>
  </r>
  <r>
    <x v="21"/>
    <x v="42"/>
    <s v="CORPUS CHR1STI"/>
    <n v="10"/>
  </r>
  <r>
    <x v="21"/>
    <x v="42"/>
    <s v="DALLAS"/>
    <n v="90.58"/>
  </r>
  <r>
    <x v="21"/>
    <x v="42"/>
    <s v="DALLAS"/>
    <n v="1.25"/>
  </r>
  <r>
    <x v="21"/>
    <x v="42"/>
    <s v="DALLAS"/>
    <n v="1.125"/>
  </r>
  <r>
    <x v="21"/>
    <x v="42"/>
    <s v="DALLAS"/>
    <n v="269.47000000000003"/>
  </r>
  <r>
    <x v="21"/>
    <x v="42"/>
    <s v="EL PASO"/>
    <n v="41.73"/>
  </r>
  <r>
    <x v="21"/>
    <x v="42"/>
    <s v="EL PASO"/>
    <n v="9.81"/>
  </r>
  <r>
    <x v="21"/>
    <x v="42"/>
    <s v="EL PASO"/>
    <n v="16.82"/>
  </r>
  <r>
    <x v="21"/>
    <x v="42"/>
    <s v="EL PASO"/>
    <n v="50.79"/>
  </r>
  <r>
    <x v="21"/>
    <x v="42"/>
    <s v="FOBT WORTH, 104,562 (1916)"/>
    <n v="132.71"/>
  </r>
  <r>
    <x v="21"/>
    <x v="42"/>
    <s v="FOBT WORTH, 104,562 (1916)"/>
    <n v="30"/>
  </r>
  <r>
    <x v="21"/>
    <x v="42"/>
    <s v="GALVESTON"/>
    <n v="38.43"/>
  </r>
  <r>
    <x v="21"/>
    <x v="42"/>
    <s v="GALVESTON"/>
    <n v="59.911999999999999"/>
  </r>
  <r>
    <x v="21"/>
    <x v="42"/>
    <s v="GALVESTON"/>
    <n v="2.5"/>
  </r>
  <r>
    <x v="21"/>
    <x v="42"/>
    <s v="HOUSTON"/>
    <n v="83.619"/>
  </r>
  <r>
    <x v="21"/>
    <x v="42"/>
    <s v="HOUSTON"/>
    <n v="4"/>
  </r>
  <r>
    <x v="21"/>
    <x v="42"/>
    <s v="LAREDO"/>
    <n v="2.2999999999999998"/>
  </r>
  <r>
    <x v="21"/>
    <x v="42"/>
    <s v="MARSHALL"/>
    <n v="4.5"/>
  </r>
  <r>
    <x v="21"/>
    <x v="42"/>
    <s v="PARIS"/>
    <n v="5.5"/>
  </r>
  <r>
    <x v="21"/>
    <x v="42"/>
    <s v="PORT ARTHUR"/>
    <n v="1"/>
  </r>
  <r>
    <x v="21"/>
    <x v="42"/>
    <s v="PORT ARTHUR"/>
    <n v="7"/>
  </r>
  <r>
    <x v="21"/>
    <x v="42"/>
    <s v="SAN ANTONIO"/>
    <n v="5"/>
  </r>
  <r>
    <x v="21"/>
    <x v="42"/>
    <s v="SAN ANTONIO"/>
    <n v="92"/>
  </r>
  <r>
    <x v="21"/>
    <x v="42"/>
    <s v="TEMPLE"/>
    <n v="13.1"/>
  </r>
  <r>
    <x v="21"/>
    <x v="42"/>
    <s v="TEXAS CITY"/>
    <n v="4"/>
  </r>
  <r>
    <x v="21"/>
    <x v="42"/>
    <s v="WICHITA FALLS"/>
    <n v="14.5"/>
  </r>
  <r>
    <x v="21"/>
    <x v="43"/>
    <s v="OGDEN"/>
    <n v="137"/>
  </r>
  <r>
    <x v="21"/>
    <x v="43"/>
    <s v="SALT LAKE CITY"/>
    <n v="20"/>
  </r>
  <r>
    <x v="21"/>
    <x v="43"/>
    <s v="SALT LAKE CITY"/>
    <n v="70"/>
  </r>
  <r>
    <x v="21"/>
    <x v="43"/>
    <s v="SALT LAKE CITY"/>
    <n v="75"/>
  </r>
  <r>
    <x v="21"/>
    <x v="43"/>
    <s v="SALT LAKE CITY"/>
    <n v="146.12"/>
  </r>
  <r>
    <x v="21"/>
    <x v="45"/>
    <s v="BELLOWS FALLS"/>
    <n v="7.5"/>
  </r>
  <r>
    <x v="21"/>
    <x v="45"/>
    <s v="BENNINGTON"/>
    <n v="20.460999999999999"/>
  </r>
  <r>
    <x v="21"/>
    <x v="45"/>
    <s v="BENNINGTON"/>
    <n v="12"/>
  </r>
  <r>
    <x v="21"/>
    <x v="45"/>
    <s v="BENNINGTON"/>
    <n v="5"/>
  </r>
  <r>
    <x v="21"/>
    <x v="45"/>
    <s v="MONTPELIER"/>
    <n v="10.25"/>
  </r>
  <r>
    <x v="21"/>
    <x v="45"/>
    <s v="BRATTLEBORO"/>
    <n v="5.5"/>
  </r>
  <r>
    <x v="21"/>
    <x v="45"/>
    <s v="BURLINGTON"/>
    <n v="28.3"/>
  </r>
  <r>
    <x v="21"/>
    <x v="45"/>
    <s v="ST ALBANS"/>
    <n v="13.333"/>
  </r>
  <r>
    <x v="21"/>
    <x v="45"/>
    <s v="SPRINGFIELD"/>
    <n v="10"/>
  </r>
  <r>
    <x v="21"/>
    <x v="45"/>
    <s v="STOWE"/>
    <n v="11.25"/>
  </r>
  <r>
    <x v="21"/>
    <x v="44"/>
    <s v="BERKLEY"/>
    <n v="3.5"/>
  </r>
  <r>
    <x v="21"/>
    <x v="44"/>
    <s v="DANVILLE"/>
    <n v="9.15"/>
  </r>
  <r>
    <x v="21"/>
    <x v="44"/>
    <s v="HAMPTON"/>
    <n v="51.25"/>
  </r>
  <r>
    <x v="21"/>
    <x v="44"/>
    <s v="LYNCHBURG"/>
    <n v="18.88"/>
  </r>
  <r>
    <x v="21"/>
    <x v="44"/>
    <s v="PETERSBURG"/>
    <n v="15.2"/>
  </r>
  <r>
    <x v="21"/>
    <x v="44"/>
    <s v="PORTSMOUTH"/>
    <n v="47"/>
  </r>
  <r>
    <x v="21"/>
    <x v="44"/>
    <s v="RADFORD"/>
    <n v="2.63"/>
  </r>
  <r>
    <x v="21"/>
    <x v="44"/>
    <s v="RICHMOND"/>
    <n v="255.09"/>
  </r>
  <r>
    <x v="21"/>
    <x v="44"/>
    <s v="ROANOKE"/>
    <n v="0.38"/>
  </r>
  <r>
    <x v="21"/>
    <x v="44"/>
    <s v="RICHMOND"/>
    <n v="29.85"/>
  </r>
  <r>
    <x v="21"/>
    <x v="44"/>
    <s v="STAUNTON"/>
    <n v="5.5"/>
  </r>
  <r>
    <x v="21"/>
    <x v="44"/>
    <s v="TAZEWELL"/>
    <n v="2"/>
  </r>
  <r>
    <x v="21"/>
    <x v="47"/>
    <s v="ABERDEEN"/>
    <n v="11"/>
  </r>
  <r>
    <x v="21"/>
    <x v="47"/>
    <s v="BELLINGHAM"/>
    <n v="35.299999999999997"/>
  </r>
  <r>
    <x v="21"/>
    <x v="47"/>
    <s v="BELLINGHAM"/>
    <n v="25.51"/>
  </r>
  <r>
    <x v="21"/>
    <x v="47"/>
    <s v="CLABKSTON"/>
    <n v="4.16"/>
  </r>
  <r>
    <x v="21"/>
    <x v="47"/>
    <s v="EVERETT"/>
    <n v="18.04"/>
  </r>
  <r>
    <x v="21"/>
    <x v="47"/>
    <s v="EVERETT"/>
    <n v="5.4"/>
  </r>
  <r>
    <x v="21"/>
    <x v="47"/>
    <s v="EVERETT"/>
    <n v="40.944000000000003"/>
  </r>
  <r>
    <x v="21"/>
    <x v="47"/>
    <s v="OLYMPIA"/>
    <n v="6"/>
  </r>
  <r>
    <x v="21"/>
    <x v="47"/>
    <s v="RAYMOND"/>
    <n v="5.444"/>
  </r>
  <r>
    <x v="21"/>
    <x v="47"/>
    <s v="SEATTLE 34S,639 (1916)"/>
    <n v="35.299999999999997"/>
  </r>
  <r>
    <x v="21"/>
    <x v="47"/>
    <s v="SEATTLE 34S,639 (1916)"/>
    <n v="26.7"/>
  </r>
  <r>
    <x v="21"/>
    <x v="47"/>
    <s v="SEATTLE 34S,639 (1916)"/>
    <n v="493.6"/>
  </r>
  <r>
    <x v="21"/>
    <x v="47"/>
    <s v="SEATTLE 34S,639 (1916)"/>
    <n v="230.43"/>
  </r>
  <r>
    <x v="21"/>
    <x v="47"/>
    <s v="SEATTLE 34S,639 (1916)"/>
    <n v="24"/>
  </r>
  <r>
    <x v="21"/>
    <x v="47"/>
    <s v="SPOKANE"/>
    <n v="290.47300000000001"/>
  </r>
  <r>
    <x v="21"/>
    <x v="47"/>
    <s v="TACOMA"/>
    <n v="8.9499999999999993"/>
  </r>
  <r>
    <x v="21"/>
    <x v="47"/>
    <s v="TACOMA"/>
    <n v="19.3"/>
  </r>
  <r>
    <x v="21"/>
    <x v="47"/>
    <s v="TACOMA"/>
    <n v="70.8"/>
  </r>
  <r>
    <x v="21"/>
    <x v="47"/>
    <s v="TACOMA"/>
    <n v="85.9"/>
  </r>
  <r>
    <x v="21"/>
    <x v="47"/>
    <s v="VANCOUVER"/>
    <n v="20"/>
  </r>
  <r>
    <x v="21"/>
    <x v="47"/>
    <s v="WALLA WALLA"/>
    <n v="29"/>
  </r>
  <r>
    <x v="21"/>
    <x v="47"/>
    <s v="YAKIMA"/>
    <n v="45"/>
  </r>
  <r>
    <x v="21"/>
    <x v="46"/>
    <s v="BLUEFIELD"/>
    <n v="7.4"/>
  </r>
  <r>
    <x v="21"/>
    <x v="46"/>
    <s v="BLUEFIELD"/>
    <n v="98"/>
  </r>
  <r>
    <x v="21"/>
    <x v="46"/>
    <s v="CHARLESTON"/>
    <n v="7"/>
  </r>
  <r>
    <x v="21"/>
    <x v="46"/>
    <s v="CHARLESTON"/>
    <n v="41.95"/>
  </r>
  <r>
    <x v="21"/>
    <x v="46"/>
    <s v="FAIRMONT"/>
    <n v="178"/>
  </r>
  <r>
    <x v="21"/>
    <x v="46"/>
    <s v="GRAFTON"/>
    <n v="7"/>
  </r>
  <r>
    <x v="21"/>
    <x v="46"/>
    <s v="HUNTINGTON"/>
    <n v="46.29"/>
  </r>
  <r>
    <x v="21"/>
    <x v="46"/>
    <s v="LEWISBURG"/>
    <n v="6.2"/>
  </r>
  <r>
    <x v="21"/>
    <x v="46"/>
    <s v="LEWISBURG"/>
    <n v="6.5"/>
  </r>
  <r>
    <x v="21"/>
    <x v="46"/>
    <s v="LEWISBURG"/>
    <n v="3"/>
  </r>
  <r>
    <x v="21"/>
    <x v="46"/>
    <s v="MORGANTOWN"/>
    <n v="27"/>
  </r>
  <r>
    <x v="21"/>
    <x v="46"/>
    <s v="MORGANTOWN"/>
    <n v="6"/>
  </r>
  <r>
    <x v="21"/>
    <x v="46"/>
    <s v="MORGANTOWN"/>
    <n v="60"/>
  </r>
  <r>
    <x v="21"/>
    <x v="46"/>
    <s v="PRINCETON"/>
    <n v="14"/>
  </r>
  <r>
    <x v="21"/>
    <x v="46"/>
    <s v="SISTERSVILLE"/>
    <n v="12"/>
  </r>
  <r>
    <x v="21"/>
    <x v="46"/>
    <s v="SISTERSVILLE"/>
    <n v="12"/>
  </r>
  <r>
    <x v="21"/>
    <x v="46"/>
    <s v="WELLSBURG"/>
    <n v="13.52"/>
  </r>
  <r>
    <x v="21"/>
    <x v="46"/>
    <s v="WELLSBURG"/>
    <n v="7.8"/>
  </r>
  <r>
    <x v="21"/>
    <x v="46"/>
    <s v="WHEELING"/>
    <n v="19.190000000000001"/>
  </r>
  <r>
    <x v="21"/>
    <x v="46"/>
    <s v="WHEELING"/>
    <n v="15.42"/>
  </r>
  <r>
    <x v="21"/>
    <x v="46"/>
    <s v="WHEELING"/>
    <n v="39"/>
  </r>
  <r>
    <x v="21"/>
    <x v="48"/>
    <s v="APPLETON"/>
    <n v="2"/>
  </r>
  <r>
    <x v="21"/>
    <x v="48"/>
    <s v="ASHLAND"/>
    <n v="6.7"/>
  </r>
  <r>
    <x v="21"/>
    <x v="48"/>
    <s v="BELOIT"/>
    <n v="7"/>
  </r>
  <r>
    <x v="21"/>
    <x v="48"/>
    <s v="CEDAEBUBG"/>
    <n v="70"/>
  </r>
  <r>
    <x v="21"/>
    <x v="48"/>
    <s v="EAU CLAIRE"/>
    <n v="25"/>
  </r>
  <r>
    <x v="21"/>
    <x v="48"/>
    <s v="FOND DU LAC"/>
    <n v="24.529"/>
  </r>
  <r>
    <x v="21"/>
    <x v="48"/>
    <s v="GRAND RAPIDS"/>
    <n v="8"/>
  </r>
  <r>
    <x v="21"/>
    <x v="48"/>
    <s v="GREEN BAT"/>
    <n v="2"/>
  </r>
  <r>
    <x v="21"/>
    <x v="48"/>
    <s v="GREEN BAT"/>
    <n v="44.6"/>
  </r>
  <r>
    <x v="21"/>
    <x v="48"/>
    <s v="JANESVILLE"/>
    <n v="5.37"/>
  </r>
  <r>
    <x v="21"/>
    <x v="48"/>
    <s v="KENOSHA"/>
    <n v="7.5"/>
  </r>
  <r>
    <x v="21"/>
    <x v="48"/>
    <s v="LA CROSSE"/>
    <n v="16"/>
  </r>
  <r>
    <x v="21"/>
    <x v="48"/>
    <s v="MADISON"/>
    <n v="25.25"/>
  </r>
  <r>
    <x v="21"/>
    <x v="48"/>
    <s v="MERRILL"/>
    <n v="2"/>
  </r>
  <r>
    <x v="21"/>
    <x v="48"/>
    <s v="MERRILL"/>
    <n v="2.37"/>
  </r>
  <r>
    <x v="21"/>
    <x v="48"/>
    <s v="MILWAUKEE"/>
    <n v="402.4"/>
  </r>
  <r>
    <x v="21"/>
    <x v="48"/>
    <s v="OSHKOSH"/>
    <n v="42.478999999999999"/>
  </r>
  <r>
    <x v="21"/>
    <x v="48"/>
    <s v="SHEBOYGAN"/>
    <n v="34"/>
  </r>
  <r>
    <x v="21"/>
    <x v="48"/>
    <s v="WALWORTH"/>
    <n v="12.83"/>
  </r>
  <r>
    <x v="21"/>
    <x v="48"/>
    <s v="WAUPACA"/>
    <n v="5"/>
  </r>
  <r>
    <x v="21"/>
    <x v="48"/>
    <s v="WAUPACA"/>
    <n v="9.08"/>
  </r>
  <r>
    <x v="21"/>
    <x v="71"/>
    <s v="CHEYENNE"/>
    <n v="5.5"/>
  </r>
  <r>
    <x v="21"/>
    <x v="71"/>
    <s v="SHERIDAN"/>
    <n v="16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CD40F2-2BB2-4616-BEDD-A947EA3DC32A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A5" firstHeaderRow="1" firstDataRow="1" firstDataCol="0" rowPageCount="2" colPageCount="1"/>
  <pivotFields count="6">
    <pivotField axis="axisPage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axis="axisPage" showAll="0">
      <items count="29">
        <item x="5"/>
        <item x="14"/>
        <item x="6"/>
        <item x="7"/>
        <item x="2"/>
        <item x="19"/>
        <item x="17"/>
        <item x="21"/>
        <item x="4"/>
        <item x="10"/>
        <item x="8"/>
        <item x="9"/>
        <item x="12"/>
        <item x="3"/>
        <item x="0"/>
        <item x="11"/>
        <item x="23"/>
        <item x="26"/>
        <item x="24"/>
        <item x="20"/>
        <item x="25"/>
        <item x="15"/>
        <item x="22"/>
        <item x="13"/>
        <item x="1"/>
        <item x="16"/>
        <item x="27"/>
        <item x="18"/>
        <item t="default"/>
      </items>
    </pivotField>
    <pivotField showAll="0">
      <items count="610">
        <item x="522"/>
        <item x="422"/>
        <item x="526"/>
        <item x="592"/>
        <item x="140"/>
        <item x="28"/>
        <item x="475"/>
        <item x="290"/>
        <item x="560"/>
        <item x="552"/>
        <item x="297"/>
        <item x="471"/>
        <item x="21"/>
        <item x="80"/>
        <item x="180"/>
        <item x="451"/>
        <item x="449"/>
        <item x="555"/>
        <item x="44"/>
        <item x="186"/>
        <item x="483"/>
        <item x="248"/>
        <item x="0"/>
        <item x="394"/>
        <item x="187"/>
        <item x="593"/>
        <item x="302"/>
        <item x="22"/>
        <item x="243"/>
        <item x="1"/>
        <item x="81"/>
        <item x="23"/>
        <item x="201"/>
        <item x="271"/>
        <item x="537"/>
        <item x="82"/>
        <item x="417"/>
        <item x="490"/>
        <item x="345"/>
        <item x="561"/>
        <item x="73"/>
        <item x="349"/>
        <item x="484"/>
        <item x="562"/>
        <item x="79"/>
        <item x="74"/>
        <item x="563"/>
        <item x="403"/>
        <item x="547"/>
        <item x="391"/>
        <item x="298"/>
        <item x="330"/>
        <item x="423"/>
        <item x="367"/>
        <item x="474"/>
        <item x="288"/>
        <item x="336"/>
        <item x="587"/>
        <item x="83"/>
        <item x="45"/>
        <item x="432"/>
        <item x="202"/>
        <item x="46"/>
        <item x="607"/>
        <item x="466"/>
        <item x="419"/>
        <item x="318"/>
        <item x="573"/>
        <item x="575"/>
        <item x="576"/>
        <item x="577"/>
        <item x="574"/>
        <item x="251"/>
        <item x="37"/>
        <item x="426"/>
        <item x="289"/>
        <item x="558"/>
        <item x="508"/>
        <item x="326"/>
        <item x="56"/>
        <item x="252"/>
        <item x="2"/>
        <item x="240"/>
        <item x="162"/>
        <item x="84"/>
        <item x="29"/>
        <item x="527"/>
        <item x="85"/>
        <item x="564"/>
        <item x="588"/>
        <item x="138"/>
        <item x="315"/>
        <item x="203"/>
        <item x="3"/>
        <item x="86"/>
        <item x="325"/>
        <item x="4"/>
        <item x="361"/>
        <item x="478"/>
        <item x="376"/>
        <item x="491"/>
        <item x="232"/>
        <item x="388"/>
        <item x="204"/>
        <item x="205"/>
        <item x="551"/>
        <item x="596"/>
        <item x="395"/>
        <item x="291"/>
        <item x="163"/>
        <item x="424"/>
        <item x="200"/>
        <item x="409"/>
        <item x="524"/>
        <item x="441"/>
        <item x="206"/>
        <item x="87"/>
        <item x="591"/>
        <item x="164"/>
        <item x="460"/>
        <item x="528"/>
        <item x="165"/>
        <item x="228"/>
        <item x="260"/>
        <item x="505"/>
        <item x="427"/>
        <item x="27"/>
        <item x="244"/>
        <item x="565"/>
        <item x="346"/>
        <item x="348"/>
        <item x="272"/>
        <item x="420"/>
        <item x="88"/>
        <item x="352"/>
        <item x="30"/>
        <item x="429"/>
        <item x="548"/>
        <item x="75"/>
        <item x="406"/>
        <item x="355"/>
        <item x="273"/>
        <item x="57"/>
        <item x="338"/>
        <item x="207"/>
        <item x="229"/>
        <item x="544"/>
        <item x="418"/>
        <item x="208"/>
        <item x="89"/>
        <item x="274"/>
        <item x="488"/>
        <item x="166"/>
        <item x="58"/>
        <item x="389"/>
        <item x="392"/>
        <item x="559"/>
        <item x="589"/>
        <item x="209"/>
        <item x="230"/>
        <item x="134"/>
        <item x="363"/>
        <item x="396"/>
        <item x="314"/>
        <item x="188"/>
        <item x="275"/>
        <item x="511"/>
        <item x="210"/>
        <item x="566"/>
        <item x="5"/>
        <item x="503"/>
        <item x="603"/>
        <item x="90"/>
        <item x="303"/>
        <item x="485"/>
        <item x="141"/>
        <item x="181"/>
        <item x="370"/>
        <item x="172"/>
        <item x="479"/>
        <item x="500"/>
        <item x="519"/>
        <item x="173"/>
        <item x="543"/>
        <item x="597"/>
        <item x="433"/>
        <item x="373"/>
        <item x="496"/>
        <item x="384"/>
        <item x="91"/>
        <item x="92"/>
        <item x="189"/>
        <item x="469"/>
        <item x="412"/>
        <item x="253"/>
        <item x="233"/>
        <item x="67"/>
        <item x="182"/>
        <item x="276"/>
        <item x="39"/>
        <item x="322"/>
        <item x="377"/>
        <item x="246"/>
        <item x="93"/>
        <item x="211"/>
        <item x="492"/>
        <item x="142"/>
        <item x="94"/>
        <item x="47"/>
        <item x="31"/>
        <item x="277"/>
        <item x="212"/>
        <item x="278"/>
        <item x="331"/>
        <item x="493"/>
        <item x="261"/>
        <item x="463"/>
        <item x="567"/>
        <item x="512"/>
        <item x="95"/>
        <item x="96"/>
        <item x="497"/>
        <item x="604"/>
        <item x="421"/>
        <item x="480"/>
        <item x="517"/>
        <item x="442"/>
        <item x="444"/>
        <item x="312"/>
        <item x="436"/>
        <item x="529"/>
        <item x="364"/>
        <item x="378"/>
        <item x="453"/>
        <item x="362"/>
        <item x="247"/>
        <item x="365"/>
        <item x="304"/>
        <item x="292"/>
        <item x="59"/>
        <item x="213"/>
        <item x="530"/>
        <item x="415"/>
        <item x="38"/>
        <item x="321"/>
        <item x="495"/>
        <item x="549"/>
        <item x="254"/>
        <item x="366"/>
        <item x="568"/>
        <item x="262"/>
        <item x="569"/>
        <item x="97"/>
        <item x="279"/>
        <item x="98"/>
        <item x="99"/>
        <item x="48"/>
        <item x="360"/>
        <item x="183"/>
        <item x="509"/>
        <item x="521"/>
        <item x="100"/>
        <item x="167"/>
        <item x="68"/>
        <item x="452"/>
        <item x="101"/>
        <item x="190"/>
        <item x="351"/>
        <item x="538"/>
        <item x="6"/>
        <item x="168"/>
        <item x="214"/>
        <item x="459"/>
        <item x="215"/>
        <item x="33"/>
        <item x="464"/>
        <item x="467"/>
        <item x="447"/>
        <item x="450"/>
        <item x="234"/>
        <item x="381"/>
        <item x="69"/>
        <item x="8"/>
        <item x="570"/>
        <item x="102"/>
        <item x="557"/>
        <item x="169"/>
        <item x="305"/>
        <item x="313"/>
        <item x="386"/>
        <item x="216"/>
        <item x="306"/>
        <item x="78"/>
        <item x="103"/>
        <item x="104"/>
        <item x="280"/>
        <item x="585"/>
        <item x="468"/>
        <item x="608"/>
        <item x="571"/>
        <item x="263"/>
        <item x="40"/>
        <item x="249"/>
        <item x="372"/>
        <item x="434"/>
        <item x="299"/>
        <item x="105"/>
        <item x="307"/>
        <item x="416"/>
        <item x="353"/>
        <item x="106"/>
        <item x="281"/>
        <item x="143"/>
        <item x="41"/>
        <item x="339"/>
        <item x="18"/>
        <item x="385"/>
        <item x="24"/>
        <item x="191"/>
        <item x="553"/>
        <item x="425"/>
        <item x="482"/>
        <item x="506"/>
        <item x="192"/>
        <item x="308"/>
        <item x="513"/>
        <item x="235"/>
        <item x="144"/>
        <item x="461"/>
        <item x="319"/>
        <item x="42"/>
        <item x="340"/>
        <item x="486"/>
        <item x="217"/>
        <item x="170"/>
        <item x="60"/>
        <item x="193"/>
        <item x="477"/>
        <item x="499"/>
        <item x="595"/>
        <item x="309"/>
        <item x="107"/>
        <item x="9"/>
        <item x="199"/>
        <item x="494"/>
        <item x="489"/>
        <item x="472"/>
        <item x="135"/>
        <item x="49"/>
        <item x="541"/>
        <item x="108"/>
        <item x="218"/>
        <item x="458"/>
        <item x="145"/>
        <item x="50"/>
        <item x="534"/>
        <item x="374"/>
        <item x="375"/>
        <item x="600"/>
        <item x="407"/>
        <item x="413"/>
        <item x="10"/>
        <item x="264"/>
        <item x="572"/>
        <item x="408"/>
        <item x="310"/>
        <item x="236"/>
        <item x="487"/>
        <item x="454"/>
        <item x="171"/>
        <item x="194"/>
        <item x="393"/>
        <item x="311"/>
        <item x="584"/>
        <item x="65"/>
        <item x="11"/>
        <item x="520"/>
        <item x="51"/>
        <item x="61"/>
        <item x="554"/>
        <item x="62"/>
        <item x="601"/>
        <item x="76"/>
        <item x="332"/>
        <item x="110"/>
        <item x="174"/>
        <item x="111"/>
        <item x="7"/>
        <item x="109"/>
        <item x="606"/>
        <item x="112"/>
        <item x="293"/>
        <item x="523"/>
        <item x="502"/>
        <item x="435"/>
        <item x="578"/>
        <item x="66"/>
        <item x="63"/>
        <item x="146"/>
        <item x="327"/>
        <item x="113"/>
        <item x="400"/>
        <item x="586"/>
        <item x="114"/>
        <item x="296"/>
        <item x="115"/>
        <item x="116"/>
        <item x="147"/>
        <item x="239"/>
        <item x="12"/>
        <item x="439"/>
        <item x="72"/>
        <item x="195"/>
        <item x="390"/>
        <item x="379"/>
        <item x="579"/>
        <item x="580"/>
        <item x="117"/>
        <item x="219"/>
        <item x="237"/>
        <item x="245"/>
        <item x="341"/>
        <item x="43"/>
        <item x="342"/>
        <item x="71"/>
        <item x="581"/>
        <item x="282"/>
        <item x="598"/>
        <item x="148"/>
        <item x="149"/>
        <item x="255"/>
        <item x="507"/>
        <item x="13"/>
        <item x="481"/>
        <item x="380"/>
        <item x="347"/>
        <item x="242"/>
        <item x="220"/>
        <item x="414"/>
        <item x="382"/>
        <item x="19"/>
        <item x="14"/>
        <item x="15"/>
        <item x="265"/>
        <item x="328"/>
        <item x="256"/>
        <item x="470"/>
        <item x="150"/>
        <item x="514"/>
        <item x="354"/>
        <item x="333"/>
        <item x="226"/>
        <item x="337"/>
        <item x="118"/>
        <item x="410"/>
        <item x="356"/>
        <item x="221"/>
        <item x="196"/>
        <item x="350"/>
        <item x="257"/>
        <item x="397"/>
        <item x="401"/>
        <item x="542"/>
        <item x="258"/>
        <item x="151"/>
        <item x="20"/>
        <item x="269"/>
        <item x="294"/>
        <item x="119"/>
        <item x="223"/>
        <item x="120"/>
        <item x="222"/>
        <item x="25"/>
        <item x="533"/>
        <item x="532"/>
        <item x="16"/>
        <item x="139"/>
        <item x="152"/>
        <item x="227"/>
        <item x="437"/>
        <item x="515"/>
        <item x="283"/>
        <item x="270"/>
        <item x="153"/>
        <item x="154"/>
        <item x="155"/>
        <item x="156"/>
        <item x="334"/>
        <item x="157"/>
        <item x="158"/>
        <item x="159"/>
        <item x="498"/>
        <item x="540"/>
        <item x="121"/>
        <item x="26"/>
        <item x="122"/>
        <item x="445"/>
        <item x="550"/>
        <item x="266"/>
        <item x="175"/>
        <item x="250"/>
        <item x="473"/>
        <item x="52"/>
        <item x="123"/>
        <item x="438"/>
        <item x="197"/>
        <item x="383"/>
        <item x="53"/>
        <item x="387"/>
        <item x="358"/>
        <item x="284"/>
        <item x="77"/>
        <item x="124"/>
        <item x="231"/>
        <item x="402"/>
        <item x="602"/>
        <item x="455"/>
        <item x="457"/>
        <item x="184"/>
        <item x="590"/>
        <item x="531"/>
        <item x="176"/>
        <item x="224"/>
        <item x="34"/>
        <item x="343"/>
        <item x="36"/>
        <item x="404"/>
        <item x="456"/>
        <item x="136"/>
        <item x="368"/>
        <item x="323"/>
        <item x="344"/>
        <item x="535"/>
        <item x="545"/>
        <item x="64"/>
        <item x="125"/>
        <item x="295"/>
        <item x="127"/>
        <item x="160"/>
        <item x="335"/>
        <item x="225"/>
        <item x="448"/>
        <item x="126"/>
        <item x="177"/>
        <item x="70"/>
        <item x="446"/>
        <item x="443"/>
        <item x="185"/>
        <item x="411"/>
        <item x="583"/>
        <item x="241"/>
        <item x="320"/>
        <item x="128"/>
        <item x="357"/>
        <item x="556"/>
        <item x="17"/>
        <item x="129"/>
        <item x="465"/>
        <item x="54"/>
        <item x="329"/>
        <item x="440"/>
        <item x="55"/>
        <item x="130"/>
        <item x="501"/>
        <item x="359"/>
        <item x="539"/>
        <item x="178"/>
        <item x="300"/>
        <item x="316"/>
        <item x="510"/>
        <item x="371"/>
        <item x="285"/>
        <item x="179"/>
        <item x="405"/>
        <item x="428"/>
        <item x="462"/>
        <item x="317"/>
        <item x="238"/>
        <item x="131"/>
        <item x="525"/>
        <item x="301"/>
        <item x="369"/>
        <item x="518"/>
        <item x="267"/>
        <item x="286"/>
        <item x="536"/>
        <item x="287"/>
        <item x="324"/>
        <item x="35"/>
        <item x="605"/>
        <item x="546"/>
        <item x="198"/>
        <item x="431"/>
        <item x="599"/>
        <item x="582"/>
        <item x="268"/>
        <item x="516"/>
        <item x="132"/>
        <item x="398"/>
        <item x="430"/>
        <item x="476"/>
        <item x="137"/>
        <item x="504"/>
        <item x="399"/>
        <item x="259"/>
        <item x="161"/>
        <item x="594"/>
        <item x="133"/>
        <item x="32"/>
        <item t="default"/>
      </items>
    </pivotField>
    <pivotField dataField="1" showAll="0">
      <items count="2181">
        <item x="869"/>
        <item x="257"/>
        <item x="1814"/>
        <item x="2026"/>
        <item x="816"/>
        <item x="42"/>
        <item x="1789"/>
        <item x="14"/>
        <item x="625"/>
        <item x="759"/>
        <item x="1665"/>
        <item x="105"/>
        <item x="1867"/>
        <item x="90"/>
        <item x="255"/>
        <item x="434"/>
        <item x="943"/>
        <item x="1261"/>
        <item x="1001"/>
        <item x="2044"/>
        <item x="1717"/>
        <item x="1864"/>
        <item x="17"/>
        <item x="86"/>
        <item x="2123"/>
        <item x="133"/>
        <item x="626"/>
        <item x="1809"/>
        <item x="161"/>
        <item x="647"/>
        <item x="774"/>
        <item x="258"/>
        <item x="1928"/>
        <item x="763"/>
        <item x="2034"/>
        <item x="82"/>
        <item x="197"/>
        <item x="1756"/>
        <item x="762"/>
        <item x="226"/>
        <item x="108"/>
        <item x="1958"/>
        <item x="1192"/>
        <item x="56"/>
        <item x="1286"/>
        <item x="618"/>
        <item x="851"/>
        <item x="235"/>
        <item x="583"/>
        <item x="670"/>
        <item x="252"/>
        <item x="2032"/>
        <item x="1441"/>
        <item x="232"/>
        <item x="359"/>
        <item x="530"/>
        <item x="35"/>
        <item x="418"/>
        <item x="637"/>
        <item x="789"/>
        <item x="865"/>
        <item x="1009"/>
        <item x="292"/>
        <item x="44"/>
        <item x="1225"/>
        <item x="1522"/>
        <item x="333"/>
        <item x="682"/>
        <item x="889"/>
        <item x="58"/>
        <item x="1148"/>
        <item x="13"/>
        <item x="1706"/>
        <item x="1108"/>
        <item x="233"/>
        <item x="883"/>
        <item x="175"/>
        <item x="1982"/>
        <item x="1831"/>
        <item x="605"/>
        <item x="2030"/>
        <item x="1253"/>
        <item x="1252"/>
        <item x="109"/>
        <item x="20"/>
        <item x="1018"/>
        <item x="1365"/>
        <item x="65"/>
        <item x="527"/>
        <item x="595"/>
        <item x="270"/>
        <item x="1218"/>
        <item x="1834"/>
        <item x="214"/>
        <item x="1033"/>
        <item x="40"/>
        <item x="2110"/>
        <item x="1406"/>
        <item x="675"/>
        <item x="838"/>
        <item x="556"/>
        <item x="1191"/>
        <item x="1821"/>
        <item x="1893"/>
        <item x="485"/>
        <item x="1986"/>
        <item x="1714"/>
        <item x="8"/>
        <item x="608"/>
        <item x="215"/>
        <item x="213"/>
        <item x="856"/>
        <item x="104"/>
        <item x="75"/>
        <item x="1196"/>
        <item x="1227"/>
        <item x="2035"/>
        <item x="635"/>
        <item x="1294"/>
        <item x="283"/>
        <item x="1792"/>
        <item x="1250"/>
        <item x="1516"/>
        <item x="701"/>
        <item x="1794"/>
        <item x="103"/>
        <item x="2041"/>
        <item x="19"/>
        <item x="832"/>
        <item x="1695"/>
        <item x="107"/>
        <item x="101"/>
        <item x="1912"/>
        <item x="1839"/>
        <item x="151"/>
        <item x="465"/>
        <item x="15"/>
        <item x="751"/>
        <item x="198"/>
        <item x="2087"/>
        <item x="531"/>
        <item x="1852"/>
        <item x="1016"/>
        <item x="400"/>
        <item x="129"/>
        <item x="1421"/>
        <item x="34"/>
        <item x="1503"/>
        <item x="134"/>
        <item x="1194"/>
        <item x="1274"/>
        <item x="611"/>
        <item x="753"/>
        <item x="529"/>
        <item x="216"/>
        <item x="126"/>
        <item x="1506"/>
        <item x="525"/>
        <item x="356"/>
        <item x="1763"/>
        <item x="246"/>
        <item x="256"/>
        <item x="295"/>
        <item x="901"/>
        <item x="650"/>
        <item x="218"/>
        <item x="120"/>
        <item x="590"/>
        <item x="1264"/>
        <item x="31"/>
        <item x="1197"/>
        <item x="1026"/>
        <item x="758"/>
        <item x="1282"/>
        <item x="231"/>
        <item x="191"/>
        <item x="449"/>
        <item x="1693"/>
        <item x="230"/>
        <item x="291"/>
        <item x="594"/>
        <item x="27"/>
        <item x="1754"/>
        <item x="121"/>
        <item x="462"/>
        <item x="893"/>
        <item x="1025"/>
        <item x="453"/>
        <item x="514"/>
        <item x="1765"/>
        <item x="1159"/>
        <item x="1913"/>
        <item x="1735"/>
        <item x="25"/>
        <item x="1602"/>
        <item x="85"/>
        <item x="1640"/>
        <item x="1327"/>
        <item x="760"/>
        <item x="948"/>
        <item x="1021"/>
        <item x="1881"/>
        <item x="668"/>
        <item x="761"/>
        <item x="600"/>
        <item x="1333"/>
        <item x="71"/>
        <item x="112"/>
        <item x="1628"/>
        <item x="1987"/>
        <item x="394"/>
        <item x="798"/>
        <item x="961"/>
        <item x="130"/>
        <item x="28"/>
        <item x="2077"/>
        <item x="1355"/>
        <item x="900"/>
        <item x="1672"/>
        <item x="2"/>
        <item x="1262"/>
        <item x="430"/>
        <item x="1301"/>
        <item x="49"/>
        <item x="251"/>
        <item x="368"/>
        <item x="137"/>
        <item x="765"/>
        <item x="1066"/>
        <item x="1529"/>
        <item x="6"/>
        <item x="976"/>
        <item x="564"/>
        <item x="95"/>
        <item x="325"/>
        <item x="2108"/>
        <item x="1952"/>
        <item x="905"/>
        <item x="749"/>
        <item x="124"/>
        <item x="1283"/>
        <item x="443"/>
        <item x="39"/>
        <item x="773"/>
        <item x="2153"/>
        <item x="79"/>
        <item x="1874"/>
        <item x="853"/>
        <item x="351"/>
        <item x="1023"/>
        <item x="245"/>
        <item x="871"/>
        <item x="16"/>
        <item x="1520"/>
        <item x="1740"/>
        <item x="921"/>
        <item x="592"/>
        <item x="1656"/>
        <item x="209"/>
        <item x="183"/>
        <item x="881"/>
        <item x="202"/>
        <item x="1818"/>
        <item x="677"/>
        <item x="165"/>
        <item x="328"/>
        <item x="55"/>
        <item x="176"/>
        <item x="1080"/>
        <item x="1680"/>
        <item x="355"/>
        <item x="1521"/>
        <item x="50"/>
        <item x="1805"/>
        <item x="634"/>
        <item x="84"/>
        <item x="1892"/>
        <item x="820"/>
        <item x="533"/>
        <item x="1146"/>
        <item x="1497"/>
        <item x="1651"/>
        <item x="1803"/>
        <item x="1855"/>
        <item x="566"/>
        <item x="573"/>
        <item x="1043"/>
        <item x="178"/>
        <item x="189"/>
        <item x="1813"/>
        <item x="323"/>
        <item x="1527"/>
        <item x="1668"/>
        <item x="1130"/>
        <item x="494"/>
        <item x="2120"/>
        <item x="2093"/>
        <item x="21"/>
        <item x="558"/>
        <item x="1271"/>
        <item x="500"/>
        <item x="181"/>
        <item x="1183"/>
        <item x="361"/>
        <item x="1734"/>
        <item x="72"/>
        <item x="0"/>
        <item x="1980"/>
        <item x="1447"/>
        <item x="622"/>
        <item x="267"/>
        <item x="106"/>
        <item x="839"/>
        <item x="1675"/>
        <item x="48"/>
        <item x="2119"/>
        <item x="1303"/>
        <item x="1849"/>
        <item x="308"/>
        <item x="372"/>
        <item x="466"/>
        <item x="111"/>
        <item x="254"/>
        <item x="1281"/>
        <item x="769"/>
        <item x="1959"/>
        <item x="1827"/>
        <item x="890"/>
        <item x="2048"/>
        <item x="123"/>
        <item x="1955"/>
        <item x="2037"/>
        <item x="260"/>
        <item x="33"/>
        <item x="1697"/>
        <item x="1925"/>
        <item x="1275"/>
        <item x="467"/>
        <item x="1906"/>
        <item x="1861"/>
        <item x="537"/>
        <item x="195"/>
        <item x="800"/>
        <item x="140"/>
        <item x="164"/>
        <item x="614"/>
        <item x="1044"/>
        <item x="381"/>
        <item x="1134"/>
        <item x="694"/>
        <item x="81"/>
        <item x="1702"/>
        <item x="445"/>
        <item x="757"/>
        <item x="819"/>
        <item x="540"/>
        <item x="395"/>
        <item x="1279"/>
        <item x="239"/>
        <item x="275"/>
        <item x="498"/>
        <item x="41"/>
        <item x="185"/>
        <item x="125"/>
        <item x="1967"/>
        <item x="671"/>
        <item x="596"/>
        <item x="1509"/>
        <item x="61"/>
        <item x="680"/>
        <item x="208"/>
        <item x="713"/>
        <item x="771"/>
        <item x="1268"/>
        <item x="587"/>
        <item x="1727"/>
        <item x="550"/>
        <item x="144"/>
        <item x="2049"/>
        <item x="444"/>
        <item x="344"/>
        <item x="228"/>
        <item x="1424"/>
        <item x="496"/>
        <item x="1595"/>
        <item x="1707"/>
        <item x="658"/>
        <item x="860"/>
        <item x="785"/>
        <item x="7"/>
        <item x="1761"/>
        <item x="379"/>
        <item x="809"/>
        <item x="348"/>
        <item x="78"/>
        <item x="597"/>
        <item x="307"/>
        <item x="678"/>
        <item x="770"/>
        <item x="949"/>
        <item x="1623"/>
        <item x="1718"/>
        <item x="179"/>
        <item x="1278"/>
        <item x="261"/>
        <item x="1288"/>
        <item x="1871"/>
        <item x="172"/>
        <item x="991"/>
        <item x="619"/>
        <item x="244"/>
        <item x="862"/>
        <item x="225"/>
        <item x="1783"/>
        <item x="1825"/>
        <item x="4"/>
        <item x="1877"/>
        <item x="2047"/>
        <item x="845"/>
        <item x="1787"/>
        <item x="1075"/>
        <item x="1620"/>
        <item x="503"/>
        <item x="982"/>
        <item x="118"/>
        <item x="638"/>
        <item x="1290"/>
        <item x="154"/>
        <item x="486"/>
        <item x="1413"/>
        <item x="1863"/>
        <item x="32"/>
        <item x="945"/>
        <item x="1655"/>
        <item x="755"/>
        <item x="413"/>
        <item x="377"/>
        <item x="2005"/>
        <item x="253"/>
        <item x="392"/>
        <item x="1359"/>
        <item x="669"/>
        <item x="391"/>
        <item x="318"/>
        <item x="1209"/>
        <item x="1038"/>
        <item x="184"/>
        <item x="234"/>
        <item x="54"/>
        <item x="591"/>
        <item x="1533"/>
        <item x="334"/>
        <item x="1235"/>
        <item x="570"/>
        <item x="823"/>
        <item x="286"/>
        <item x="1030"/>
        <item x="93"/>
        <item x="1924"/>
        <item x="536"/>
        <item x="885"/>
        <item x="454"/>
        <item x="474"/>
        <item x="45"/>
        <item x="423"/>
        <item x="1137"/>
        <item x="1220"/>
        <item x="655"/>
        <item x="476"/>
        <item x="499"/>
        <item x="873"/>
        <item x="471"/>
        <item x="1903"/>
        <item x="549"/>
        <item x="1004"/>
        <item x="975"/>
        <item x="846"/>
        <item x="802"/>
        <item x="53"/>
        <item x="797"/>
        <item x="953"/>
        <item x="343"/>
        <item x="412"/>
        <item x="804"/>
        <item x="155"/>
        <item x="457"/>
        <item x="433"/>
        <item x="297"/>
        <item x="1222"/>
        <item x="5"/>
        <item x="571"/>
        <item x="1330"/>
        <item x="187"/>
        <item x="784"/>
        <item x="2013"/>
        <item x="1310"/>
        <item x="128"/>
        <item x="685"/>
        <item x="265"/>
        <item x="548"/>
        <item x="468"/>
        <item x="1507"/>
        <item x="236"/>
        <item x="1749"/>
        <item x="60"/>
        <item x="768"/>
        <item x="446"/>
        <item x="1427"/>
        <item x="329"/>
        <item x="748"/>
        <item x="201"/>
        <item x="1643"/>
        <item x="857"/>
        <item x="545"/>
        <item x="227"/>
        <item x="478"/>
        <item x="1739"/>
        <item x="23"/>
        <item x="345"/>
        <item x="593"/>
        <item x="617"/>
        <item x="747"/>
        <item x="738"/>
        <item x="1905"/>
        <item x="522"/>
        <item x="646"/>
        <item x="62"/>
        <item x="403"/>
        <item x="473"/>
        <item x="204"/>
        <item x="1642"/>
        <item x="1810"/>
        <item x="1949"/>
        <item x="336"/>
        <item x="148"/>
        <item x="102"/>
        <item x="501"/>
        <item x="324"/>
        <item x="910"/>
        <item x="1015"/>
        <item x="2092"/>
        <item x="69"/>
        <item x="1259"/>
        <item x="1255"/>
        <item x="970"/>
        <item x="915"/>
        <item x="824"/>
        <item x="827"/>
        <item x="1132"/>
        <item x="327"/>
        <item x="1074"/>
        <item x="250"/>
        <item x="314"/>
        <item x="384"/>
        <item x="249"/>
        <item x="643"/>
        <item x="371"/>
        <item x="801"/>
        <item x="461"/>
        <item x="1690"/>
        <item x="3"/>
        <item x="188"/>
        <item x="1339"/>
        <item x="739"/>
        <item x="1"/>
        <item x="524"/>
        <item x="565"/>
        <item x="92"/>
        <item x="528"/>
        <item x="393"/>
        <item x="606"/>
        <item x="1297"/>
        <item x="837"/>
        <item x="1185"/>
        <item x="132"/>
        <item x="543"/>
        <item x="1405"/>
        <item x="912"/>
        <item x="300"/>
        <item x="879"/>
        <item x="1856"/>
        <item x="167"/>
        <item x="315"/>
        <item x="1493"/>
        <item x="114"/>
        <item x="1416"/>
        <item x="346"/>
        <item x="1995"/>
        <item x="1598"/>
        <item x="1103"/>
        <item x="383"/>
        <item x="10"/>
        <item x="1942"/>
        <item x="1006"/>
        <item x="1304"/>
        <item x="778"/>
        <item x="1650"/>
        <item x="551"/>
        <item x="2014"/>
        <item x="147"/>
        <item x="1922"/>
        <item x="174"/>
        <item x="955"/>
        <item x="1567"/>
        <item x="143"/>
        <item x="1860"/>
        <item x="1712"/>
        <item x="117"/>
        <item x="479"/>
        <item x="1358"/>
        <item x="1872"/>
        <item x="464"/>
        <item x="629"/>
        <item x="1837"/>
        <item x="1514"/>
        <item x="916"/>
        <item x="1909"/>
        <item x="365"/>
        <item x="876"/>
        <item x="24"/>
        <item x="1430"/>
        <item x="552"/>
        <item x="534"/>
        <item x="610"/>
        <item x="1465"/>
        <item x="459"/>
        <item x="803"/>
        <item x="1368"/>
        <item x="624"/>
        <item x="978"/>
        <item x="1111"/>
        <item x="1835"/>
        <item x="532"/>
        <item x="892"/>
        <item x="1198"/>
        <item x="679"/>
        <item x="854"/>
        <item x="1229"/>
        <item x="568"/>
        <item x="1037"/>
        <item x="497"/>
        <item x="814"/>
        <item x="273"/>
        <item x="848"/>
        <item x="1263"/>
        <item x="1412"/>
        <item x="247"/>
        <item x="1014"/>
        <item x="1869"/>
        <item x="1599"/>
        <item x="22"/>
        <item x="601"/>
        <item x="708"/>
        <item x="2079"/>
        <item x="1223"/>
        <item x="1793"/>
        <item x="1079"/>
        <item x="238"/>
        <item x="1128"/>
        <item x="1147"/>
        <item x="1611"/>
        <item x="1024"/>
        <item x="310"/>
        <item x="880"/>
        <item x="1566"/>
        <item x="2066"/>
        <item x="397"/>
        <item x="36"/>
        <item x="1600"/>
        <item x="1329"/>
        <item x="211"/>
        <item x="1002"/>
        <item x="855"/>
        <item x="644"/>
        <item x="1199"/>
        <item x="989"/>
        <item x="1022"/>
        <item x="511"/>
        <item x="517"/>
        <item x="588"/>
        <item x="127"/>
        <item x="810"/>
        <item x="68"/>
        <item x="1531"/>
        <item x="781"/>
        <item x="1140"/>
        <item x="896"/>
        <item x="2150"/>
        <item x="168"/>
        <item x="2172"/>
        <item x="526"/>
        <item x="1713"/>
        <item x="97"/>
        <item x="435"/>
        <item x="229"/>
        <item x="399"/>
        <item x="502"/>
        <item x="1161"/>
        <item x="447"/>
        <item x="1082"/>
        <item x="710"/>
        <item x="1047"/>
        <item x="1319"/>
        <item x="221"/>
        <item x="94"/>
        <item x="470"/>
        <item x="182"/>
        <item x="1500"/>
        <item x="59"/>
        <item x="67"/>
        <item x="764"/>
        <item x="563"/>
        <item x="1129"/>
        <item x="312"/>
        <item x="37"/>
        <item x="1028"/>
        <item x="493"/>
        <item x="598"/>
        <item x="1434"/>
        <item x="1042"/>
        <item x="73"/>
        <item x="628"/>
        <item x="210"/>
        <item x="1705"/>
        <item x="863"/>
        <item x="1114"/>
        <item x="1226"/>
        <item x="1334"/>
        <item x="521"/>
        <item x="1003"/>
        <item x="1725"/>
        <item x="450"/>
        <item x="1265"/>
        <item x="1136"/>
        <item x="119"/>
        <item x="76"/>
        <item x="779"/>
        <item x="64"/>
        <item x="1142"/>
        <item x="796"/>
        <item x="666"/>
        <item x="1541"/>
        <item x="1063"/>
        <item x="1032"/>
        <item x="1560"/>
        <item x="2038"/>
        <item x="572"/>
        <item x="149"/>
        <item x="1418"/>
        <item x="116"/>
        <item x="158"/>
        <item x="1917"/>
        <item x="1845"/>
        <item x="1780"/>
        <item x="1933"/>
        <item x="1875"/>
        <item x="875"/>
        <item x="269"/>
        <item x="1921"/>
        <item x="2003"/>
        <item x="1309"/>
        <item x="1122"/>
        <item x="1354"/>
        <item x="190"/>
        <item x="586"/>
        <item x="99"/>
        <item x="96"/>
        <item x="1777"/>
        <item x="1998"/>
        <item x="1911"/>
        <item x="240"/>
        <item x="1539"/>
        <item x="29"/>
        <item x="222"/>
        <item x="745"/>
        <item x="373"/>
        <item x="908"/>
        <item x="2151"/>
        <item x="1481"/>
        <item x="463"/>
        <item x="1403"/>
        <item x="1060"/>
        <item x="1058"/>
        <item x="313"/>
        <item x="2059"/>
        <item x="1332"/>
        <item x="1604"/>
        <item x="70"/>
        <item x="1419"/>
        <item x="1894"/>
        <item x="2000"/>
        <item x="750"/>
        <item x="30"/>
        <item x="131"/>
        <item x="688"/>
        <item x="285"/>
        <item x="1306"/>
        <item x="1471"/>
        <item x="113"/>
        <item x="914"/>
        <item x="1240"/>
        <item x="1766"/>
        <item x="732"/>
        <item x="954"/>
        <item x="939"/>
        <item x="1577"/>
        <item x="1759"/>
        <item x="641"/>
        <item x="505"/>
        <item x="1499"/>
        <item x="1501"/>
        <item x="237"/>
        <item x="709"/>
        <item x="607"/>
        <item x="477"/>
        <item x="1171"/>
        <item x="1123"/>
        <item x="1020"/>
        <item x="1219"/>
        <item x="630"/>
        <item x="811"/>
        <item x="1338"/>
        <item x="272"/>
        <item x="1870"/>
        <item x="1534"/>
        <item x="87"/>
        <item x="1287"/>
        <item x="406"/>
        <item x="684"/>
        <item x="1065"/>
        <item x="1463"/>
        <item x="676"/>
        <item x="689"/>
        <item x="1836"/>
        <item x="776"/>
        <item x="1328"/>
        <item x="1420"/>
        <item x="1625"/>
        <item x="1293"/>
        <item x="964"/>
        <item x="12"/>
        <item x="1504"/>
        <item x="723"/>
        <item x="2067"/>
        <item x="1228"/>
        <item x="1459"/>
        <item x="115"/>
        <item x="305"/>
        <item x="1622"/>
        <item x="546"/>
        <item x="1538"/>
        <item x="1162"/>
        <item x="1826"/>
        <item x="337"/>
        <item x="692"/>
        <item x="180"/>
        <item x="1120"/>
        <item x="1155"/>
        <item x="2116"/>
        <item x="1968"/>
        <item x="52"/>
        <item x="1689"/>
        <item x="1597"/>
        <item x="89"/>
        <item x="1723"/>
        <item x="1865"/>
        <item x="1213"/>
        <item x="799"/>
        <item x="1326"/>
        <item x="1450"/>
        <item x="1704"/>
        <item x="1217"/>
        <item x="539"/>
        <item x="1645"/>
        <item x="882"/>
        <item x="296"/>
        <item x="1977"/>
        <item x="794"/>
        <item x="1627"/>
        <item x="1753"/>
        <item x="1716"/>
        <item x="2045"/>
        <item x="1752"/>
        <item x="80"/>
        <item x="833"/>
        <item x="736"/>
        <item x="585"/>
        <item x="621"/>
        <item x="1411"/>
        <item x="1433"/>
        <item x="720"/>
        <item x="1641"/>
        <item x="320"/>
        <item x="1612"/>
        <item x="922"/>
        <item x="306"/>
        <item x="850"/>
        <item x="1230"/>
        <item x="2125"/>
        <item x="1490"/>
        <item x="277"/>
        <item x="1040"/>
        <item x="852"/>
        <item x="288"/>
        <item x="1726"/>
        <item x="243"/>
        <item x="1833"/>
        <item x="1284"/>
        <item x="907"/>
        <item x="847"/>
        <item x="1605"/>
        <item x="281"/>
        <item x="1425"/>
        <item x="1440"/>
        <item x="1981"/>
        <item x="1107"/>
        <item x="1005"/>
        <item x="1352"/>
        <item x="203"/>
        <item x="1449"/>
        <item x="1774"/>
        <item x="725"/>
        <item x="11"/>
        <item x="959"/>
        <item x="83"/>
        <item x="612"/>
        <item x="242"/>
        <item x="1484"/>
        <item x="374"/>
        <item x="831"/>
        <item x="1258"/>
        <item x="2015"/>
        <item x="1246"/>
        <item x="311"/>
        <item x="387"/>
        <item x="1322"/>
        <item x="1975"/>
        <item x="460"/>
        <item x="157"/>
        <item x="491"/>
        <item x="1779"/>
        <item x="1019"/>
        <item x="1195"/>
        <item x="2088"/>
        <item x="2156"/>
        <item x="1603"/>
        <item x="754"/>
        <item x="1621"/>
        <item x="542"/>
        <item x="1694"/>
        <item x="1238"/>
        <item x="884"/>
        <item x="695"/>
        <item x="293"/>
        <item x="1027"/>
        <item x="248"/>
        <item x="1315"/>
        <item x="956"/>
        <item x="1523"/>
        <item x="1215"/>
        <item x="927"/>
        <item x="217"/>
        <item x="1169"/>
        <item x="326"/>
        <item x="1715"/>
        <item x="1156"/>
        <item x="1841"/>
        <item x="156"/>
        <item x="705"/>
        <item x="166"/>
        <item x="1324"/>
        <item x="983"/>
        <item x="795"/>
        <item x="1438"/>
        <item x="1210"/>
        <item x="1846"/>
        <item x="2117"/>
        <item x="1505"/>
        <item x="930"/>
        <item x="1172"/>
        <item x="935"/>
        <item x="455"/>
        <item x="1445"/>
        <item x="419"/>
        <item x="1535"/>
        <item x="18"/>
        <item x="1853"/>
        <item x="972"/>
        <item x="942"/>
        <item x="516"/>
        <item x="1317"/>
        <item x="63"/>
        <item x="715"/>
        <item x="335"/>
        <item x="1498"/>
        <item x="667"/>
        <item x="741"/>
        <item x="673"/>
        <item x="1828"/>
        <item x="1543"/>
        <item x="1788"/>
        <item x="1969"/>
        <item x="613"/>
        <item x="609"/>
        <item x="2040"/>
        <item x="888"/>
        <item x="866"/>
        <item x="1110"/>
        <item x="1031"/>
        <item x="173"/>
        <item x="1708"/>
        <item x="1528"/>
        <item x="2100"/>
        <item x="687"/>
        <item x="1966"/>
        <item x="1494"/>
        <item x="724"/>
        <item x="808"/>
        <item x="887"/>
        <item x="2058"/>
        <item x="139"/>
        <item x="1118"/>
        <item x="2177"/>
        <item x="1260"/>
        <item x="1435"/>
        <item x="1544"/>
        <item x="388"/>
        <item x="9"/>
        <item x="767"/>
        <item x="1200"/>
        <item x="523"/>
        <item x="438"/>
        <item x="2121"/>
        <item x="913"/>
        <item x="636"/>
        <item x="1073"/>
        <item x="1361"/>
        <item x="290"/>
        <item x="782"/>
        <item x="1511"/>
        <item x="1719"/>
        <item x="508"/>
        <item x="946"/>
        <item x="929"/>
        <item x="282"/>
        <item x="1629"/>
        <item x="410"/>
        <item x="2039"/>
        <item x="1343"/>
        <item x="1737"/>
        <item x="1469"/>
        <item x="1823"/>
        <item x="169"/>
        <item x="958"/>
        <item x="1342"/>
        <item x="1446"/>
        <item x="1866"/>
        <item x="38"/>
        <item x="681"/>
        <item x="1923"/>
        <item x="1732"/>
        <item x="562"/>
        <item x="1891"/>
        <item x="1953"/>
        <item x="138"/>
        <item x="2012"/>
        <item x="932"/>
        <item x="1824"/>
        <item x="2071"/>
        <item x="1884"/>
        <item x="659"/>
        <item x="1468"/>
        <item x="742"/>
        <item x="1451"/>
        <item x="2130"/>
        <item x="1885"/>
        <item x="974"/>
        <item x="98"/>
        <item x="375"/>
        <item x="77"/>
        <item x="1131"/>
        <item x="835"/>
        <item x="867"/>
        <item x="1882"/>
        <item x="1316"/>
        <item x="965"/>
        <item x="2146"/>
        <item x="220"/>
        <item x="1572"/>
        <item x="390"/>
        <item x="2063"/>
        <item x="1302"/>
        <item x="950"/>
        <item x="874"/>
        <item x="995"/>
        <item x="480"/>
        <item x="1095"/>
        <item x="1143"/>
        <item x="1551"/>
        <item x="1557"/>
        <item x="1558"/>
        <item x="352"/>
        <item x="1728"/>
        <item x="721"/>
        <item x="1635"/>
        <item x="2139"/>
        <item x="2171"/>
        <item x="170"/>
        <item x="1487"/>
        <item x="2076"/>
        <item x="1561"/>
        <item x="1249"/>
        <item x="1269"/>
        <item x="339"/>
        <item x="1592"/>
        <item x="1907"/>
        <item x="1820"/>
        <item x="518"/>
        <item x="2073"/>
        <item x="1703"/>
        <item x="1356"/>
        <item x="268"/>
        <item x="1121"/>
        <item x="1993"/>
        <item x="1401"/>
        <item x="159"/>
        <item x="2109"/>
        <item x="2029"/>
        <item x="1610"/>
        <item x="316"/>
        <item x="490"/>
        <item x="1984"/>
        <item x="177"/>
        <item x="354"/>
        <item x="1684"/>
        <item x="1292"/>
        <item x="421"/>
        <item x="897"/>
        <item x="2179"/>
        <item x="422"/>
        <item x="1878"/>
        <item x="205"/>
        <item x="2025"/>
        <item x="603"/>
        <item x="1815"/>
        <item x="1216"/>
        <item x="303"/>
        <item x="1276"/>
        <item x="1124"/>
        <item x="26"/>
        <item x="1415"/>
        <item x="376"/>
        <item x="1512"/>
        <item x="1989"/>
        <item x="918"/>
        <item x="836"/>
        <item x="1699"/>
        <item x="1113"/>
        <item x="1096"/>
        <item x="475"/>
        <item x="744"/>
        <item x="194"/>
        <item x="844"/>
        <item x="1325"/>
        <item x="891"/>
        <item x="347"/>
        <item x="1652"/>
        <item x="2068"/>
        <item x="2165"/>
        <item x="933"/>
        <item x="1653"/>
        <item x="702"/>
        <item x="555"/>
        <item x="366"/>
        <item x="1010"/>
        <item x="332"/>
        <item x="1617"/>
        <item x="1957"/>
        <item x="1830"/>
        <item x="1460"/>
        <item x="557"/>
        <item x="1742"/>
        <item x="1926"/>
        <item x="805"/>
        <item x="2006"/>
        <item x="362"/>
        <item x="1750"/>
        <item x="1305"/>
        <item x="1345"/>
        <item x="919"/>
        <item x="1012"/>
        <item x="408"/>
        <item x="947"/>
        <item x="584"/>
        <item x="404"/>
        <item x="2080"/>
        <item x="1116"/>
        <item x="369"/>
        <item x="402"/>
        <item x="349"/>
        <item x="440"/>
        <item x="834"/>
        <item x="580"/>
        <item x="1408"/>
        <item x="398"/>
        <item x="1843"/>
        <item x="1964"/>
        <item x="1888"/>
        <item x="791"/>
        <item x="1896"/>
        <item x="2137"/>
        <item x="429"/>
        <item x="382"/>
        <item x="1574"/>
        <item x="813"/>
        <item x="1489"/>
        <item x="711"/>
        <item x="135"/>
        <item x="1431"/>
        <item x="146"/>
        <item x="1686"/>
        <item x="700"/>
        <item x="1594"/>
        <item x="1530"/>
        <item x="1267"/>
        <item x="1764"/>
        <item x="561"/>
        <item x="815"/>
        <item x="984"/>
        <item x="663"/>
        <item x="923"/>
        <item x="287"/>
        <item x="1070"/>
        <item x="2082"/>
        <item x="2161"/>
        <item x="51"/>
        <item x="2055"/>
        <item x="411"/>
        <item x="1472"/>
        <item x="731"/>
        <item x="1575"/>
        <item x="1093"/>
        <item x="100"/>
        <item x="1768"/>
        <item x="370"/>
        <item x="483"/>
        <item x="1067"/>
        <item x="1049"/>
        <item x="541"/>
        <item x="1667"/>
        <item x="46"/>
        <item x="2024"/>
        <item x="1300"/>
        <item x="1545"/>
        <item x="1353"/>
        <item x="271"/>
        <item x="1526"/>
        <item x="492"/>
        <item x="2070"/>
        <item x="284"/>
        <item x="938"/>
        <item x="1811"/>
        <item x="66"/>
        <item x="276"/>
        <item x="278"/>
        <item x="1914"/>
        <item x="1341"/>
        <item x="1518"/>
        <item x="1101"/>
        <item x="321"/>
        <item x="1298"/>
        <item x="1631"/>
        <item x="1467"/>
        <item x="1034"/>
        <item x="431"/>
        <item x="538"/>
        <item x="1639"/>
        <item x="620"/>
        <item x="1571"/>
        <item x="977"/>
        <item x="259"/>
        <item x="2091"/>
        <item x="1189"/>
        <item x="547"/>
        <item x="1367"/>
        <item x="1904"/>
        <item x="1996"/>
        <item x="1804"/>
        <item x="1733"/>
        <item x="1946"/>
        <item x="432"/>
        <item x="1180"/>
        <item x="1550"/>
        <item x="1052"/>
        <item x="2103"/>
        <item x="280"/>
        <item x="2078"/>
        <item x="193"/>
        <item x="627"/>
        <item x="828"/>
        <item x="1663"/>
        <item x="1109"/>
        <item x="1857"/>
        <item x="985"/>
        <item x="417"/>
        <item x="57"/>
        <item x="1678"/>
        <item x="535"/>
        <item x="1634"/>
        <item x="1296"/>
        <item x="1819"/>
        <item x="1083"/>
        <item x="645"/>
        <item x="279"/>
        <item x="489"/>
        <item x="1437"/>
        <item x="1548"/>
        <item x="357"/>
        <item x="396"/>
        <item x="74"/>
        <item x="1519"/>
        <item x="2133"/>
        <item x="1799"/>
        <item x="1585"/>
        <item x="1943"/>
        <item x="367"/>
        <item x="569"/>
        <item x="690"/>
        <item x="488"/>
        <item x="145"/>
        <item x="2022"/>
        <item x="2105"/>
        <item x="1775"/>
        <item x="364"/>
        <item x="998"/>
        <item x="2050"/>
        <item x="1784"/>
        <item x="2154"/>
        <item x="416"/>
        <item x="2136"/>
        <item x="1618"/>
        <item x="1549"/>
        <item x="843"/>
        <item x="686"/>
        <item x="1556"/>
        <item x="152"/>
        <item x="304"/>
        <item x="378"/>
        <item x="822"/>
        <item x="1776"/>
        <item x="997"/>
        <item x="1615"/>
        <item x="1098"/>
        <item x="262"/>
        <item x="330"/>
        <item x="1710"/>
        <item x="1698"/>
        <item x="560"/>
        <item x="264"/>
        <item x="425"/>
        <item x="1273"/>
        <item x="640"/>
        <item x="733"/>
        <item x="683"/>
        <item x="898"/>
        <item x="1369"/>
        <item x="420"/>
        <item x="1546"/>
        <item x="1632"/>
        <item x="1887"/>
        <item x="448"/>
        <item x="979"/>
        <item x="1607"/>
        <item x="2053"/>
        <item x="934"/>
        <item x="2099"/>
        <item x="642"/>
        <item x="1510"/>
        <item x="1456"/>
        <item x="1800"/>
        <item x="553"/>
        <item x="1035"/>
        <item x="1588"/>
        <item x="1679"/>
        <item x="1741"/>
        <item x="223"/>
        <item x="786"/>
        <item x="1848"/>
        <item x="515"/>
        <item x="122"/>
        <item x="1683"/>
        <item x="495"/>
        <item x="599"/>
        <item x="1666"/>
        <item x="1748"/>
        <item x="200"/>
        <item x="672"/>
        <item x="777"/>
        <item x="2001"/>
        <item x="1041"/>
        <item x="1061"/>
        <item x="973"/>
        <item x="1426"/>
        <item x="1681"/>
        <item x="415"/>
        <item x="441"/>
        <item x="1796"/>
        <item x="1536"/>
        <item x="1045"/>
        <item x="1890"/>
        <item x="2011"/>
        <item x="353"/>
        <item x="1455"/>
        <item x="1992"/>
        <item x="1139"/>
        <item x="363"/>
        <item x="1590"/>
        <item x="1099"/>
        <item x="153"/>
        <item x="1778"/>
        <item x="1939"/>
        <item x="966"/>
        <item x="1299"/>
        <item x="1423"/>
        <item x="1144"/>
        <item x="401"/>
        <item x="2131"/>
        <item x="1886"/>
        <item x="1104"/>
        <item x="274"/>
        <item x="2019"/>
        <item x="859"/>
        <item x="224"/>
        <item x="766"/>
        <item x="1203"/>
        <item x="1807"/>
        <item x="1429"/>
        <item x="469"/>
        <item x="1973"/>
        <item x="631"/>
        <item x="1153"/>
        <item x="407"/>
        <item x="1994"/>
        <item x="1908"/>
        <item x="2096"/>
        <item x="1962"/>
        <item x="1983"/>
        <item x="2074"/>
        <item x="1208"/>
        <item x="704"/>
        <item x="740"/>
        <item x="920"/>
        <item x="1307"/>
        <item x="775"/>
        <item x="864"/>
        <item x="2149"/>
        <item x="980"/>
        <item x="996"/>
        <item x="1496"/>
        <item x="654"/>
        <item x="567"/>
        <item x="793"/>
        <item x="806"/>
        <item x="623"/>
        <item x="1097"/>
        <item x="2144"/>
        <item x="691"/>
        <item x="579"/>
        <item x="1971"/>
        <item x="1902"/>
        <item x="818"/>
        <item x="2042"/>
        <item x="633"/>
        <item x="1720"/>
        <item x="47"/>
        <item x="716"/>
        <item x="2115"/>
        <item x="2017"/>
        <item x="1176"/>
        <item x="428"/>
        <item x="1785"/>
        <item x="842"/>
        <item x="196"/>
        <item x="1243"/>
        <item x="1895"/>
        <item x="1266"/>
        <item x="1613"/>
        <item x="199"/>
        <item x="1158"/>
        <item x="707"/>
        <item x="1295"/>
        <item x="342"/>
        <item x="1115"/>
        <item x="1935"/>
        <item x="482"/>
        <item x="414"/>
        <item x="520"/>
        <item x="160"/>
        <item x="1859"/>
        <item x="1919"/>
        <item x="2170"/>
        <item x="2158"/>
        <item x="2169"/>
        <item x="886"/>
        <item x="1899"/>
        <item x="718"/>
        <item x="1738"/>
        <item x="2057"/>
        <item x="957"/>
        <item x="657"/>
        <item x="825"/>
        <item x="1844"/>
        <item x="1320"/>
        <item x="1791"/>
        <item x="1064"/>
        <item x="2148"/>
        <item x="648"/>
        <item x="1850"/>
        <item x="1589"/>
        <item x="1029"/>
        <item x="1488"/>
        <item x="696"/>
        <item x="294"/>
        <item x="2060"/>
        <item x="656"/>
        <item x="1593"/>
        <item x="1336"/>
        <item x="171"/>
        <item x="971"/>
        <item x="911"/>
        <item x="2134"/>
        <item x="1362"/>
        <item x="1323"/>
        <item x="917"/>
        <item x="1936"/>
        <item x="487"/>
        <item x="2135"/>
        <item x="472"/>
        <item x="1540"/>
        <item x="1068"/>
        <item x="309"/>
        <item x="2141"/>
        <item x="1087"/>
        <item x="1626"/>
        <item x="2173"/>
        <item x="1454"/>
        <item x="2046"/>
        <item x="1606"/>
        <item x="717"/>
        <item x="2126"/>
        <item x="2155"/>
        <item x="1071"/>
        <item x="544"/>
        <item x="990"/>
        <item x="1554"/>
        <item x="2175"/>
        <item x="2002"/>
        <item x="1077"/>
        <item x="150"/>
        <item x="1685"/>
        <item x="1050"/>
        <item x="780"/>
        <item x="1214"/>
        <item x="2167"/>
        <item x="1165"/>
        <item x="302"/>
        <item x="1289"/>
        <item x="1978"/>
        <item x="1462"/>
        <item x="792"/>
        <item x="895"/>
        <item x="1233"/>
        <item x="1795"/>
        <item x="141"/>
        <item x="192"/>
        <item x="559"/>
        <item x="1938"/>
        <item x="2018"/>
        <item x="1999"/>
        <item x="437"/>
        <item x="1482"/>
        <item x="1586"/>
        <item x="1508"/>
        <item x="1414"/>
        <item x="1428"/>
        <item x="2095"/>
        <item x="1676"/>
        <item x="1564"/>
        <item x="1950"/>
        <item x="436"/>
        <item x="1648"/>
        <item x="1758"/>
        <item x="2106"/>
        <item x="1812"/>
        <item x="807"/>
        <item x="2157"/>
        <item x="110"/>
        <item x="894"/>
        <item x="1724"/>
        <item x="1133"/>
        <item x="968"/>
        <item x="1211"/>
        <item x="1201"/>
        <item x="653"/>
        <item x="1722"/>
        <item x="439"/>
        <item x="963"/>
        <item x="909"/>
        <item x="821"/>
        <item x="1051"/>
        <item x="1696"/>
        <item x="962"/>
        <item x="1062"/>
        <item x="2114"/>
        <item x="2065"/>
        <item x="1224"/>
        <item x="266"/>
        <item x="1248"/>
        <item x="615"/>
        <item x="1552"/>
        <item x="2054"/>
        <item x="1422"/>
        <item x="578"/>
        <item x="1851"/>
        <item x="703"/>
        <item x="1280"/>
        <item x="2166"/>
        <item x="1458"/>
        <item x="1055"/>
        <item x="1138"/>
        <item x="1331"/>
        <item x="317"/>
        <item x="1039"/>
        <item x="662"/>
        <item x="360"/>
        <item x="639"/>
        <item x="1321"/>
        <item x="698"/>
        <item x="1076"/>
        <item x="1212"/>
        <item x="730"/>
        <item x="981"/>
        <item x="1285"/>
        <item x="1636"/>
        <item x="1141"/>
        <item x="722"/>
        <item x="841"/>
        <item x="1452"/>
        <item x="1832"/>
        <item x="2031"/>
        <item x="1453"/>
        <item x="504"/>
        <item x="787"/>
        <item x="826"/>
        <item x="409"/>
        <item x="1691"/>
        <item x="1619"/>
        <item x="1432"/>
        <item x="484"/>
        <item x="752"/>
        <item x="788"/>
        <item x="1862"/>
        <item x="162"/>
        <item x="2124"/>
        <item x="1744"/>
        <item x="1532"/>
        <item x="1669"/>
        <item x="350"/>
        <item x="969"/>
        <item x="554"/>
        <item x="697"/>
        <item x="340"/>
        <item x="2178"/>
        <item x="1078"/>
        <item x="2159"/>
        <item x="1202"/>
        <item x="1842"/>
        <item x="2061"/>
        <item x="574"/>
        <item x="906"/>
        <item x="1466"/>
        <item x="2036"/>
        <item x="2143"/>
        <item x="207"/>
        <item x="1616"/>
        <item x="1407"/>
        <item x="1897"/>
        <item x="299"/>
        <item x="1237"/>
        <item x="1711"/>
        <item x="1495"/>
        <item x="1553"/>
        <item x="1157"/>
        <item x="1570"/>
        <item x="1221"/>
        <item x="1272"/>
        <item x="1160"/>
        <item x="1439"/>
        <item x="1991"/>
        <item x="1119"/>
        <item x="1457"/>
        <item x="1822"/>
        <item x="1638"/>
        <item x="1743"/>
        <item x="1972"/>
        <item x="1954"/>
        <item x="1802"/>
        <item x="581"/>
        <item x="424"/>
        <item x="2138"/>
        <item x="1568"/>
        <item x="1873"/>
        <item x="510"/>
        <item x="2097"/>
        <item x="298"/>
        <item x="928"/>
        <item x="2163"/>
        <item x="1348"/>
        <item x="2164"/>
        <item x="1464"/>
        <item x="1746"/>
        <item x="2162"/>
        <item x="706"/>
        <item x="1608"/>
        <item x="830"/>
        <item x="451"/>
        <item x="241"/>
        <item x="664"/>
        <item x="1524"/>
        <item x="1502"/>
        <item x="726"/>
        <item x="1988"/>
        <item x="2168"/>
        <item x="926"/>
        <item x="772"/>
        <item x="2062"/>
        <item x="1017"/>
        <item x="1945"/>
        <item x="904"/>
        <item x="1184"/>
        <item x="872"/>
        <item x="960"/>
        <item x="1963"/>
        <item x="925"/>
        <item x="1357"/>
        <item x="512"/>
        <item x="1747"/>
        <item x="1163"/>
        <item x="1102"/>
        <item x="1478"/>
        <item x="861"/>
        <item x="2102"/>
        <item x="1092"/>
        <item x="1782"/>
        <item x="1692"/>
        <item x="1410"/>
        <item x="652"/>
        <item x="341"/>
        <item x="649"/>
        <item x="2174"/>
        <item x="1584"/>
        <item x="812"/>
        <item x="1670"/>
        <item x="1036"/>
        <item x="507"/>
        <item x="1402"/>
        <item x="458"/>
        <item x="1760"/>
        <item x="1601"/>
        <item x="1135"/>
        <item x="1404"/>
        <item x="1360"/>
        <item x="1072"/>
        <item x="1056"/>
        <item x="1781"/>
        <item x="1838"/>
        <item x="1816"/>
        <item x="1671"/>
        <item x="1934"/>
        <item x="1167"/>
        <item x="1231"/>
        <item x="1637"/>
        <item x="519"/>
        <item x="1270"/>
        <item x="1525"/>
        <item x="2090"/>
        <item x="91"/>
        <item x="1990"/>
        <item x="903"/>
        <item x="88"/>
        <item x="2089"/>
        <item x="699"/>
        <item x="902"/>
        <item x="735"/>
        <item x="1492"/>
        <item x="660"/>
        <item x="1976"/>
        <item x="1596"/>
        <item x="319"/>
        <item x="1081"/>
        <item x="212"/>
        <item x="986"/>
        <item x="1168"/>
        <item x="1234"/>
        <item x="714"/>
        <item x="1688"/>
        <item x="1475"/>
        <item x="1053"/>
        <item x="1515"/>
        <item x="1900"/>
        <item x="1057"/>
        <item x="1170"/>
        <item x="1940"/>
        <item x="790"/>
        <item x="1579"/>
        <item x="1649"/>
        <item x="1166"/>
        <item x="2020"/>
        <item x="1797"/>
        <item x="2132"/>
        <item x="1960"/>
        <item x="1089"/>
        <item x="2176"/>
        <item x="1762"/>
        <item x="1164"/>
        <item x="2027"/>
        <item x="1151"/>
        <item x="2118"/>
        <item x="1154"/>
        <item x="1562"/>
        <item x="331"/>
        <item x="1918"/>
        <item x="1186"/>
        <item x="616"/>
        <item x="2142"/>
        <item x="727"/>
        <item x="1337"/>
        <item x="1069"/>
        <item x="1565"/>
        <item x="1444"/>
        <item x="1150"/>
        <item x="1363"/>
        <item x="878"/>
        <item x="1573"/>
        <item x="1127"/>
        <item x="219"/>
        <item x="756"/>
        <item x="1236"/>
        <item x="1673"/>
        <item x="1479"/>
        <item x="1344"/>
        <item x="1470"/>
        <item x="1349"/>
        <item x="1239"/>
        <item x="1126"/>
        <item x="1277"/>
        <item x="1091"/>
        <item x="1181"/>
        <item x="1149"/>
        <item x="940"/>
        <item x="1659"/>
        <item x="1205"/>
        <item x="1847"/>
        <item x="1786"/>
        <item x="1876"/>
        <item x="1965"/>
        <item x="1937"/>
        <item x="1340"/>
        <item x="1664"/>
        <item x="1311"/>
        <item x="338"/>
        <item x="1569"/>
        <item x="1256"/>
        <item x="1054"/>
        <item x="1555"/>
        <item x="386"/>
        <item x="1654"/>
        <item x="719"/>
        <item x="1314"/>
        <item x="1084"/>
        <item x="263"/>
        <item x="136"/>
        <item x="2111"/>
        <item x="452"/>
        <item x="1007"/>
        <item x="358"/>
        <item x="513"/>
        <item x="988"/>
        <item x="1173"/>
        <item x="858"/>
        <item x="405"/>
        <item x="1105"/>
        <item x="1858"/>
        <item x="1232"/>
        <item x="1630"/>
        <item x="589"/>
        <item x="1767"/>
        <item x="1335"/>
        <item x="2081"/>
        <item x="1563"/>
        <item x="1901"/>
        <item x="1700"/>
        <item x="1751"/>
        <item x="1854"/>
        <item x="1927"/>
        <item x="1970"/>
        <item x="2122"/>
        <item x="481"/>
        <item x="1974"/>
        <item x="1840"/>
        <item x="2145"/>
        <item x="1731"/>
        <item x="1801"/>
        <item x="2101"/>
        <item x="1059"/>
        <item x="1318"/>
        <item x="1961"/>
        <item x="1944"/>
        <item x="1417"/>
        <item x="829"/>
        <item x="1517"/>
        <item x="1485"/>
        <item x="2113"/>
        <item x="1910"/>
        <item x="1559"/>
        <item x="1609"/>
        <item x="389"/>
        <item x="1125"/>
        <item x="1448"/>
        <item x="1547"/>
        <item x="992"/>
        <item x="1633"/>
        <item x="1614"/>
        <item x="1736"/>
        <item x="2056"/>
        <item x="1644"/>
        <item x="1930"/>
        <item x="1985"/>
        <item x="1461"/>
        <item x="1682"/>
        <item x="783"/>
        <item x="2160"/>
        <item x="2043"/>
        <item x="1889"/>
        <item x="693"/>
        <item x="1647"/>
        <item x="931"/>
        <item x="1916"/>
        <item x="43"/>
        <item x="1757"/>
        <item x="899"/>
        <item x="1806"/>
        <item x="737"/>
        <item x="1947"/>
        <item x="1770"/>
        <item x="2023"/>
        <item x="2104"/>
        <item x="1491"/>
        <item x="1745"/>
        <item x="1152"/>
        <item x="1313"/>
        <item x="746"/>
        <item x="380"/>
        <item x="944"/>
        <item x="1709"/>
        <item x="142"/>
        <item x="632"/>
        <item x="1442"/>
        <item x="967"/>
        <item x="1207"/>
        <item x="2084"/>
        <item x="206"/>
        <item x="941"/>
        <item x="1182"/>
        <item x="604"/>
        <item x="576"/>
        <item x="661"/>
        <item x="1013"/>
        <item x="849"/>
        <item x="870"/>
        <item x="2008"/>
        <item x="952"/>
        <item x="734"/>
        <item x="509"/>
        <item x="1177"/>
        <item x="665"/>
        <item x="582"/>
        <item x="322"/>
        <item x="2069"/>
        <item x="385"/>
        <item x="1898"/>
        <item x="1048"/>
        <item x="1179"/>
        <item x="2064"/>
        <item x="1117"/>
        <item x="2129"/>
        <item x="2140"/>
        <item x="1660"/>
        <item x="1883"/>
        <item x="1193"/>
        <item x="1729"/>
        <item x="728"/>
        <item x="2052"/>
        <item x="577"/>
        <item x="1687"/>
        <item x="729"/>
        <item x="840"/>
        <item x="936"/>
        <item x="1088"/>
        <item x="1247"/>
        <item x="1879"/>
        <item x="937"/>
        <item x="877"/>
        <item x="999"/>
        <item x="1513"/>
        <item x="1409"/>
        <item x="1817"/>
        <item x="1951"/>
        <item x="1251"/>
        <item x="1364"/>
        <item x="1187"/>
        <item x="2152"/>
        <item x="2075"/>
        <item x="1674"/>
        <item x="1480"/>
        <item x="1008"/>
        <item x="1790"/>
        <item x="1920"/>
        <item x="2004"/>
        <item x="1046"/>
        <item x="1582"/>
        <item x="2016"/>
        <item x="2094"/>
        <item x="1145"/>
        <item x="442"/>
        <item x="1581"/>
        <item x="1351"/>
        <item x="1662"/>
        <item x="2107"/>
        <item x="2028"/>
        <item x="1204"/>
        <item x="1094"/>
        <item x="1798"/>
        <item x="1257"/>
        <item x="1308"/>
        <item x="1773"/>
        <item x="1190"/>
        <item x="1370"/>
        <item x="1106"/>
        <item x="1808"/>
        <item x="1948"/>
        <item x="1486"/>
        <item x="1591"/>
        <item x="1661"/>
        <item x="1580"/>
        <item x="1090"/>
        <item x="1755"/>
        <item x="1646"/>
        <item x="987"/>
        <item x="1436"/>
        <item x="1915"/>
        <item x="1245"/>
        <item x="1941"/>
        <item x="1350"/>
        <item x="456"/>
        <item x="1244"/>
        <item x="1537"/>
        <item x="1721"/>
        <item x="1477"/>
        <item x="1868"/>
        <item x="674"/>
        <item x="2112"/>
        <item x="602"/>
        <item x="1979"/>
        <item x="1291"/>
        <item x="743"/>
        <item x="868"/>
        <item x="2127"/>
        <item x="951"/>
        <item x="2021"/>
        <item x="1624"/>
        <item x="1701"/>
        <item x="2098"/>
        <item x="1011"/>
        <item x="1583"/>
        <item x="163"/>
        <item x="1443"/>
        <item x="1312"/>
        <item x="1206"/>
        <item x="2009"/>
        <item x="1178"/>
        <item x="2072"/>
        <item x="1085"/>
        <item x="1000"/>
        <item x="2085"/>
        <item x="1997"/>
        <item x="2147"/>
        <item x="1771"/>
        <item x="1174"/>
        <item x="1347"/>
        <item x="1931"/>
        <item x="1112"/>
        <item x="1772"/>
        <item x="2033"/>
        <item x="1956"/>
        <item x="2010"/>
        <item x="1474"/>
        <item x="1829"/>
        <item x="993"/>
        <item x="1100"/>
        <item x="1188"/>
        <item x="1254"/>
        <item x="1366"/>
        <item x="1578"/>
        <item x="1483"/>
        <item x="1242"/>
        <item x="1587"/>
        <item x="1677"/>
        <item x="1476"/>
        <item x="1658"/>
        <item x="1542"/>
        <item x="1730"/>
        <item x="289"/>
        <item x="426"/>
        <item x="301"/>
        <item x="2086"/>
        <item x="1880"/>
        <item x="1932"/>
        <item x="2051"/>
        <item x="2128"/>
        <item x="427"/>
        <item x="651"/>
        <item x="506"/>
        <item x="575"/>
        <item x="1346"/>
        <item x="817"/>
        <item x="712"/>
        <item x="1175"/>
        <item x="1241"/>
        <item x="1086"/>
        <item x="994"/>
        <item x="924"/>
        <item x="1473"/>
        <item x="1576"/>
        <item x="1769"/>
        <item x="1657"/>
        <item x="2083"/>
        <item x="2007"/>
        <item x="1929"/>
        <item x="1377"/>
        <item x="1372"/>
        <item x="1374"/>
        <item x="1392"/>
        <item x="1385"/>
        <item x="1389"/>
        <item x="1380"/>
        <item x="1375"/>
        <item x="1400"/>
        <item x="1371"/>
        <item x="1382"/>
        <item x="1393"/>
        <item x="1383"/>
        <item x="1384"/>
        <item x="1395"/>
        <item x="1386"/>
        <item x="1397"/>
        <item x="1399"/>
        <item x="1388"/>
        <item x="1379"/>
        <item x="1390"/>
        <item x="1391"/>
        <item x="1387"/>
        <item x="1373"/>
        <item x="1378"/>
        <item x="1381"/>
        <item x="1398"/>
        <item x="1396"/>
        <item x="1394"/>
        <item x="1376"/>
        <item x="186"/>
        <item t="default"/>
      </items>
    </pivotField>
    <pivotField showAll="0"/>
    <pivotField showAll="0"/>
  </pivotFields>
  <rowItems count="1">
    <i/>
  </rowItems>
  <colItems count="1">
    <i/>
  </colItems>
  <pageFields count="2">
    <pageField fld="1" item="27" hier="-1"/>
    <pageField fld="0" item="22" hier="-1"/>
  </pageFields>
  <dataFields count="1">
    <dataField name="Sum of Length" fld="3" baseField="0" baseItem="2810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3A733E-FE8E-4872-9C7B-A47D57063D6D}" name="PivotTable1" cacheId="3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4:A5" firstHeaderRow="1" firstDataRow="1" firstDataCol="0" rowPageCount="2" colPageCount="1"/>
  <pivotFields count="4">
    <pivotField axis="axisPage" showAll="0">
      <items count="23">
        <item x="0"/>
        <item x="1"/>
        <item x="2"/>
        <item x="5"/>
        <item x="4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Page" showAll="0">
      <items count="220">
        <item m="1" x="99"/>
        <item m="1" x="105"/>
        <item m="1" x="199"/>
        <item m="1" x="108"/>
        <item m="1" x="168"/>
        <item m="1" x="172"/>
        <item m="1" x="125"/>
        <item m="1" x="185"/>
        <item m="1" x="173"/>
        <item m="1" x="203"/>
        <item m="1" x="197"/>
        <item m="1" x="182"/>
        <item m="1" x="88"/>
        <item m="1" x="170"/>
        <item m="1" x="103"/>
        <item m="1" x="112"/>
        <item m="1" x="217"/>
        <item m="1" x="120"/>
        <item m="1" x="118"/>
        <item m="1" x="189"/>
        <item m="1" x="143"/>
        <item m="1" x="187"/>
        <item m="1" x="132"/>
        <item m="1" x="213"/>
        <item m="1" x="198"/>
        <item m="1" x="154"/>
        <item m="1" x="121"/>
        <item m="1" x="144"/>
        <item m="1" x="109"/>
        <item m="1" x="181"/>
        <item m="1" x="89"/>
        <item m="1" x="98"/>
        <item m="1" x="127"/>
        <item m="1" x="102"/>
        <item m="1" x="134"/>
        <item m="1" x="192"/>
        <item m="1" x="206"/>
        <item m="1" x="95"/>
        <item m="1" x="80"/>
        <item m="1" x="200"/>
        <item m="1" x="148"/>
        <item m="1" x="163"/>
        <item m="1" x="169"/>
        <item m="1" x="146"/>
        <item m="1" x="218"/>
        <item m="1" x="86"/>
        <item m="1" x="130"/>
        <item m="1" x="191"/>
        <item m="1" x="81"/>
        <item m="1" x="128"/>
        <item m="1" x="157"/>
        <item m="1" x="162"/>
        <item m="1" x="93"/>
        <item m="1" x="106"/>
        <item m="1" x="96"/>
        <item m="1" x="82"/>
        <item m="1" x="202"/>
        <item m="1" x="155"/>
        <item m="1" x="104"/>
        <item m="1" x="161"/>
        <item m="1" x="211"/>
        <item m="1" x="124"/>
        <item m="1" x="152"/>
        <item m="1" x="160"/>
        <item m="1" x="210"/>
        <item m="1" x="184"/>
        <item m="1" x="174"/>
        <item m="1" x="179"/>
        <item m="1" x="133"/>
        <item m="1" x="123"/>
        <item m="1" x="114"/>
        <item m="1" x="175"/>
        <item m="1" x="107"/>
        <item m="1" x="115"/>
        <item m="1" x="87"/>
        <item m="1" x="215"/>
        <item m="1" x="167"/>
        <item m="1" x="195"/>
        <item m="1" x="110"/>
        <item m="1" x="135"/>
        <item m="1" x="92"/>
        <item m="1" x="129"/>
        <item m="1" x="138"/>
        <item m="1" x="97"/>
        <item m="1" x="153"/>
        <item m="1" x="164"/>
        <item m="1" x="142"/>
        <item m="1" x="151"/>
        <item m="1" x="207"/>
        <item m="1" x="165"/>
        <item m="1" x="156"/>
        <item m="1" x="147"/>
        <item m="1" x="117"/>
        <item m="1" x="166"/>
        <item m="1" x="177"/>
        <item m="1" x="145"/>
        <item m="1" x="180"/>
        <item m="1" x="131"/>
        <item m="1" x="183"/>
        <item m="1" x="150"/>
        <item m="1" x="137"/>
        <item m="1" x="190"/>
        <item m="1" x="188"/>
        <item m="1" x="171"/>
        <item x="78"/>
        <item m="1" x="136"/>
        <item x="1"/>
        <item m="1" x="119"/>
        <item x="2"/>
        <item x="3"/>
        <item m="1" x="201"/>
        <item m="1" x="84"/>
        <item x="7"/>
        <item m="1" x="214"/>
        <item x="8"/>
        <item m="1" x="216"/>
        <item m="1" x="122"/>
        <item x="10"/>
        <item x="11"/>
        <item m="1" x="194"/>
        <item m="1" x="193"/>
        <item m="1" x="90"/>
        <item x="14"/>
        <item m="1" x="212"/>
        <item x="15"/>
        <item m="1" x="83"/>
        <item m="1" x="111"/>
        <item x="17"/>
        <item x="18"/>
        <item x="19"/>
        <item m="1" x="149"/>
        <item x="20"/>
        <item x="21"/>
        <item m="1" x="116"/>
        <item m="1" x="186"/>
        <item m="1" x="178"/>
        <item m="1" x="139"/>
        <item m="1" x="100"/>
        <item m="1" x="158"/>
        <item x="49"/>
        <item x="27"/>
        <item x="56"/>
        <item x="28"/>
        <item x="29"/>
        <item x="55"/>
        <item x="30"/>
        <item x="31"/>
        <item m="1" x="113"/>
        <item x="61"/>
        <item m="1" x="205"/>
        <item m="1" x="91"/>
        <item m="1" x="94"/>
        <item x="34"/>
        <item m="1" x="159"/>
        <item x="36"/>
        <item x="58"/>
        <item x="59"/>
        <item x="38"/>
        <item x="39"/>
        <item x="40"/>
        <item x="41"/>
        <item m="1" x="209"/>
        <item m="1" x="141"/>
        <item x="43"/>
        <item m="1" x="126"/>
        <item x="44"/>
        <item m="1" x="204"/>
        <item x="45"/>
        <item m="1" x="140"/>
        <item x="46"/>
        <item x="47"/>
        <item m="1" x="196"/>
        <item m="1" x="176"/>
        <item x="71"/>
        <item m="1" x="208"/>
        <item x="0"/>
        <item x="4"/>
        <item x="5"/>
        <item x="6"/>
        <item x="9"/>
        <item x="12"/>
        <item x="13"/>
        <item x="16"/>
        <item x="22"/>
        <item x="23"/>
        <item x="24"/>
        <item x="25"/>
        <item x="26"/>
        <item x="32"/>
        <item x="33"/>
        <item x="35"/>
        <item x="37"/>
        <item x="42"/>
        <item x="48"/>
        <item x="50"/>
        <item x="51"/>
        <item x="52"/>
        <item x="53"/>
        <item x="54"/>
        <item x="57"/>
        <item m="1" x="85"/>
        <item x="60"/>
        <item x="62"/>
        <item x="63"/>
        <item x="64"/>
        <item x="65"/>
        <item x="66"/>
        <item m="1" x="101"/>
        <item x="67"/>
        <item x="68"/>
        <item x="69"/>
        <item x="70"/>
        <item x="72"/>
        <item x="73"/>
        <item x="74"/>
        <item x="75"/>
        <item x="76"/>
        <item x="77"/>
        <item x="79"/>
        <item t="default"/>
      </items>
    </pivotField>
    <pivotField showAll="0"/>
    <pivotField dataField="1" showAll="0"/>
  </pivotFields>
  <rowItems count="1">
    <i/>
  </rowItems>
  <colItems count="1">
    <i/>
  </colItems>
  <pageFields count="2">
    <pageField fld="0" item="21" hier="-1"/>
    <pageField fld="1" item="193" hier="-1"/>
  </pageFields>
  <dataFields count="1">
    <dataField name="Sum of Mile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6736" dT="2021-02-27T01:16:09.27" personId="{D78E0F18-9160-4C4B-8018-D64BDA46FF71}" id="{3B58B465-B3B0-4414-B407-801376593D14}">
    <text>+7? but 7 is mix of electric and gas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C2423-91F6-4689-B60E-FEE955E2389C}">
  <sheetPr codeName="Sheet1"/>
  <dimension ref="A1:N10765"/>
  <sheetViews>
    <sheetView zoomScaleNormal="100" workbookViewId="0">
      <pane ySplit="1" topLeftCell="A1697" activePane="bottomLeft" state="frozen"/>
      <selection pane="bottomLeft" activeCell="B1677" sqref="B1677"/>
    </sheetView>
  </sheetViews>
  <sheetFormatPr defaultRowHeight="14.5" customHeight="1"/>
  <cols>
    <col min="1" max="1" width="8.7265625" style="19"/>
    <col min="2" max="2" width="10.08984375" style="19" bestFit="1" customWidth="1"/>
    <col min="3" max="6" width="8.7265625" style="19"/>
    <col min="7" max="7" width="8.7265625" style="22"/>
    <col min="8" max="16384" width="8.7265625" style="19"/>
  </cols>
  <sheetData>
    <row r="1" spans="1:6" ht="14.5" customHeight="1">
      <c r="A1" s="19" t="s">
        <v>0</v>
      </c>
      <c r="B1" s="19" t="s">
        <v>1</v>
      </c>
      <c r="C1" s="19" t="s">
        <v>2</v>
      </c>
      <c r="D1" s="19" t="s">
        <v>5</v>
      </c>
      <c r="E1" s="19" t="s">
        <v>4</v>
      </c>
      <c r="F1" s="19" t="s">
        <v>3</v>
      </c>
    </row>
    <row r="2" spans="1:6" ht="14.5" customHeight="1">
      <c r="A2" s="19">
        <v>1894</v>
      </c>
      <c r="B2" s="19" t="s">
        <v>6</v>
      </c>
      <c r="C2" s="19" t="s">
        <v>7</v>
      </c>
      <c r="D2" s="19">
        <v>8.25</v>
      </c>
      <c r="E2" s="19" t="s">
        <v>9</v>
      </c>
      <c r="F2" s="1" t="s">
        <v>8</v>
      </c>
    </row>
    <row r="3" spans="1:6" ht="14.5" customHeight="1">
      <c r="A3" s="19">
        <v>1894</v>
      </c>
      <c r="B3" s="19" t="s">
        <v>6</v>
      </c>
      <c r="C3" s="1" t="s">
        <v>10</v>
      </c>
      <c r="D3" s="1">
        <v>17</v>
      </c>
      <c r="E3" s="19" t="s">
        <v>9</v>
      </c>
      <c r="F3" s="1" t="s">
        <v>11</v>
      </c>
    </row>
    <row r="4" spans="1:6" ht="14.5" customHeight="1">
      <c r="A4" s="19">
        <v>1894</v>
      </c>
      <c r="B4" s="19" t="s">
        <v>6</v>
      </c>
      <c r="C4" s="19" t="s">
        <v>12</v>
      </c>
      <c r="D4" s="19">
        <v>6.25</v>
      </c>
      <c r="E4" s="19" t="s">
        <v>9</v>
      </c>
      <c r="F4" s="19" t="s">
        <v>13</v>
      </c>
    </row>
    <row r="5" spans="1:6" ht="14.5" customHeight="1">
      <c r="A5" s="19">
        <v>1894</v>
      </c>
      <c r="B5" s="19" t="s">
        <v>6</v>
      </c>
      <c r="C5" s="19" t="s">
        <v>14</v>
      </c>
      <c r="D5" s="19">
        <v>16.75</v>
      </c>
      <c r="E5" s="19" t="s">
        <v>9</v>
      </c>
      <c r="F5" s="19" t="s">
        <v>15</v>
      </c>
    </row>
    <row r="6" spans="1:6" ht="14.5" customHeight="1">
      <c r="A6" s="19">
        <v>1894</v>
      </c>
      <c r="B6" s="19" t="s">
        <v>6</v>
      </c>
      <c r="C6" s="19" t="s">
        <v>14</v>
      </c>
      <c r="D6" s="19">
        <v>11.5</v>
      </c>
      <c r="E6" s="19" t="s">
        <v>16</v>
      </c>
      <c r="F6" s="19" t="s">
        <v>15</v>
      </c>
    </row>
    <row r="7" spans="1:6" ht="14.5" customHeight="1">
      <c r="A7" s="19">
        <v>1894</v>
      </c>
      <c r="B7" s="19" t="s">
        <v>6</v>
      </c>
      <c r="C7" s="19" t="s">
        <v>14</v>
      </c>
      <c r="D7" s="19">
        <v>14</v>
      </c>
      <c r="E7" s="19" t="s">
        <v>9</v>
      </c>
      <c r="F7" s="19" t="s">
        <v>17</v>
      </c>
    </row>
    <row r="8" spans="1:6" ht="14.5" customHeight="1">
      <c r="A8" s="19">
        <v>1894</v>
      </c>
      <c r="B8" s="19" t="s">
        <v>6</v>
      </c>
      <c r="C8" s="19" t="s">
        <v>14</v>
      </c>
      <c r="D8" s="19">
        <v>6.5</v>
      </c>
      <c r="F8" s="19" t="s">
        <v>18</v>
      </c>
    </row>
    <row r="9" spans="1:6" ht="14.5" customHeight="1">
      <c r="A9" s="19">
        <v>1894</v>
      </c>
      <c r="B9" s="19" t="s">
        <v>6</v>
      </c>
      <c r="C9" s="19" t="s">
        <v>19</v>
      </c>
      <c r="D9" s="19">
        <v>10.8</v>
      </c>
      <c r="F9" s="19" t="s">
        <v>20</v>
      </c>
    </row>
    <row r="10" spans="1:6" ht="14.5" customHeight="1">
      <c r="A10" s="19">
        <v>1894</v>
      </c>
      <c r="B10" s="19" t="s">
        <v>6</v>
      </c>
      <c r="C10" s="19" t="s">
        <v>21</v>
      </c>
      <c r="D10" s="19">
        <v>3.5</v>
      </c>
      <c r="E10" s="19" t="s">
        <v>16</v>
      </c>
      <c r="F10" s="19" t="s">
        <v>22</v>
      </c>
    </row>
    <row r="11" spans="1:6" ht="14.5" customHeight="1">
      <c r="A11" s="19">
        <v>1894</v>
      </c>
      <c r="B11" s="19" t="s">
        <v>6</v>
      </c>
      <c r="C11" s="19" t="s">
        <v>24</v>
      </c>
      <c r="D11" s="19">
        <v>40</v>
      </c>
      <c r="E11" s="19" t="s">
        <v>9</v>
      </c>
      <c r="F11" s="19" t="s">
        <v>23</v>
      </c>
    </row>
    <row r="12" spans="1:6" ht="14.5" customHeight="1">
      <c r="A12" s="19">
        <v>1894</v>
      </c>
      <c r="B12" s="19" t="s">
        <v>6</v>
      </c>
      <c r="C12" s="19" t="s">
        <v>26</v>
      </c>
      <c r="D12" s="19">
        <v>18</v>
      </c>
      <c r="E12" s="19" t="s">
        <v>9</v>
      </c>
      <c r="F12" s="19" t="s">
        <v>25</v>
      </c>
    </row>
    <row r="13" spans="1:6" ht="14.5" customHeight="1">
      <c r="A13" s="19">
        <v>1894</v>
      </c>
      <c r="B13" s="19" t="s">
        <v>6</v>
      </c>
      <c r="C13" s="19" t="s">
        <v>26</v>
      </c>
      <c r="D13" s="19">
        <v>32</v>
      </c>
      <c r="E13" s="19" t="s">
        <v>9</v>
      </c>
      <c r="F13" s="19" t="s">
        <v>27</v>
      </c>
    </row>
    <row r="14" spans="1:6" ht="14.5" customHeight="1">
      <c r="A14" s="19">
        <v>1894</v>
      </c>
      <c r="B14" s="19" t="s">
        <v>6</v>
      </c>
      <c r="C14" s="19" t="s">
        <v>26</v>
      </c>
      <c r="D14" s="19">
        <v>28</v>
      </c>
      <c r="E14" s="19" t="s">
        <v>16</v>
      </c>
      <c r="F14" s="19" t="s">
        <v>27</v>
      </c>
    </row>
    <row r="15" spans="1:6" ht="14.5" customHeight="1">
      <c r="A15" s="19">
        <v>1894</v>
      </c>
      <c r="B15" s="19" t="s">
        <v>6</v>
      </c>
      <c r="C15" s="19" t="s">
        <v>28</v>
      </c>
      <c r="D15" s="19">
        <v>3.5</v>
      </c>
      <c r="E15" s="19" t="s">
        <v>16</v>
      </c>
      <c r="F15" s="19" t="s">
        <v>29</v>
      </c>
    </row>
    <row r="16" spans="1:6" ht="14.5" customHeight="1">
      <c r="A16" s="19">
        <v>1894</v>
      </c>
      <c r="B16" s="19" t="s">
        <v>6</v>
      </c>
      <c r="C16" s="19" t="s">
        <v>30</v>
      </c>
      <c r="D16" s="19">
        <v>2.8</v>
      </c>
      <c r="F16" s="19" t="s">
        <v>31</v>
      </c>
    </row>
    <row r="17" spans="1:6" ht="14.5" customHeight="1">
      <c r="A17" s="19">
        <v>1894</v>
      </c>
      <c r="B17" s="19" t="s">
        <v>6</v>
      </c>
      <c r="C17" s="19" t="s">
        <v>32</v>
      </c>
      <c r="D17" s="19">
        <v>1</v>
      </c>
      <c r="E17" s="19" t="s">
        <v>16</v>
      </c>
      <c r="F17" s="19" t="s">
        <v>33</v>
      </c>
    </row>
    <row r="18" spans="1:6" ht="14.5" customHeight="1">
      <c r="A18" s="19">
        <v>1894</v>
      </c>
      <c r="B18" s="19" t="s">
        <v>6</v>
      </c>
      <c r="C18" s="19" t="s">
        <v>34</v>
      </c>
      <c r="D18" s="19">
        <v>4.25</v>
      </c>
      <c r="E18" s="19" t="s">
        <v>16</v>
      </c>
      <c r="F18" s="19" t="s">
        <v>35</v>
      </c>
    </row>
    <row r="19" spans="1:6" ht="14.5" customHeight="1">
      <c r="A19" s="19">
        <v>1894</v>
      </c>
      <c r="B19" s="19" t="s">
        <v>6</v>
      </c>
      <c r="C19" s="19" t="s">
        <v>36</v>
      </c>
      <c r="D19" s="19">
        <v>7</v>
      </c>
      <c r="E19" s="19" t="s">
        <v>9</v>
      </c>
      <c r="F19" s="19" t="s">
        <v>37</v>
      </c>
    </row>
    <row r="20" spans="1:6" ht="14.5" customHeight="1">
      <c r="A20" s="19">
        <v>1894</v>
      </c>
      <c r="B20" s="19" t="s">
        <v>6</v>
      </c>
      <c r="C20" s="19" t="s">
        <v>36</v>
      </c>
      <c r="D20" s="19">
        <v>1.5</v>
      </c>
      <c r="F20" s="19" t="s">
        <v>38</v>
      </c>
    </row>
    <row r="21" spans="1:6" ht="14.5" customHeight="1">
      <c r="A21" s="19">
        <v>1894</v>
      </c>
      <c r="B21" s="19" t="s">
        <v>6</v>
      </c>
      <c r="C21" s="19" t="s">
        <v>39</v>
      </c>
      <c r="D21" s="19">
        <v>36</v>
      </c>
      <c r="E21" s="19" t="s">
        <v>9</v>
      </c>
      <c r="F21" s="19" t="s">
        <v>40</v>
      </c>
    </row>
    <row r="22" spans="1:6" ht="14.5" customHeight="1">
      <c r="A22" s="19">
        <v>1894</v>
      </c>
      <c r="B22" s="19" t="s">
        <v>6</v>
      </c>
      <c r="C22" s="19" t="s">
        <v>39</v>
      </c>
      <c r="D22" s="19">
        <v>4</v>
      </c>
      <c r="E22" s="19" t="s">
        <v>9</v>
      </c>
      <c r="F22" s="19" t="s">
        <v>41</v>
      </c>
    </row>
    <row r="23" spans="1:6" ht="14.5" customHeight="1">
      <c r="A23" s="19">
        <v>1894</v>
      </c>
      <c r="B23" s="19" t="s">
        <v>6</v>
      </c>
      <c r="C23" s="19" t="s">
        <v>39</v>
      </c>
      <c r="D23" s="19">
        <v>3</v>
      </c>
      <c r="E23" s="19" t="s">
        <v>9</v>
      </c>
      <c r="F23" s="19" t="s">
        <v>42</v>
      </c>
    </row>
    <row r="24" spans="1:6" ht="14.5" customHeight="1">
      <c r="A24" s="19">
        <v>1894</v>
      </c>
      <c r="B24" s="19" t="s">
        <v>6</v>
      </c>
      <c r="C24" s="19" t="s">
        <v>39</v>
      </c>
      <c r="D24" s="19">
        <v>8</v>
      </c>
      <c r="E24" s="19" t="s">
        <v>16</v>
      </c>
      <c r="F24" s="19" t="s">
        <v>43</v>
      </c>
    </row>
    <row r="25" spans="1:6" ht="14.5" customHeight="1">
      <c r="A25" s="19">
        <v>1894</v>
      </c>
      <c r="B25" s="19" t="s">
        <v>6</v>
      </c>
      <c r="C25" s="19" t="s">
        <v>39</v>
      </c>
      <c r="D25" s="19">
        <v>20</v>
      </c>
      <c r="E25" s="19" t="s">
        <v>9</v>
      </c>
      <c r="F25" s="19" t="s">
        <v>44</v>
      </c>
    </row>
    <row r="26" spans="1:6" ht="14.5" customHeight="1">
      <c r="A26" s="19">
        <v>1894</v>
      </c>
      <c r="B26" s="19" t="s">
        <v>6</v>
      </c>
      <c r="C26" s="19" t="s">
        <v>39</v>
      </c>
      <c r="D26" s="19">
        <v>1</v>
      </c>
      <c r="E26" s="19" t="s">
        <v>9</v>
      </c>
      <c r="F26" s="19" t="s">
        <v>45</v>
      </c>
    </row>
    <row r="27" spans="1:6" ht="14.5" customHeight="1">
      <c r="A27" s="19">
        <v>1894</v>
      </c>
      <c r="B27" s="19" t="s">
        <v>6</v>
      </c>
      <c r="C27" s="19" t="s">
        <v>39</v>
      </c>
      <c r="D27" s="19">
        <v>15</v>
      </c>
      <c r="E27" s="19" t="s">
        <v>9</v>
      </c>
      <c r="F27" s="19" t="s">
        <v>46</v>
      </c>
    </row>
    <row r="28" spans="1:6" ht="14.5" customHeight="1">
      <c r="A28" s="19">
        <v>1894</v>
      </c>
      <c r="B28" s="19" t="s">
        <v>6</v>
      </c>
      <c r="C28" s="19" t="s">
        <v>47</v>
      </c>
      <c r="D28" s="19">
        <v>3</v>
      </c>
      <c r="E28" s="19" t="s">
        <v>16</v>
      </c>
      <c r="F28" s="19" t="s">
        <v>48</v>
      </c>
    </row>
    <row r="29" spans="1:6" ht="14.5" customHeight="1">
      <c r="A29" s="19">
        <v>1894</v>
      </c>
      <c r="B29" s="19" t="s">
        <v>6</v>
      </c>
      <c r="C29" s="19" t="s">
        <v>49</v>
      </c>
      <c r="D29" s="19">
        <v>4</v>
      </c>
      <c r="E29" s="19" t="s">
        <v>9</v>
      </c>
      <c r="F29" s="19" t="s">
        <v>50</v>
      </c>
    </row>
    <row r="30" spans="1:6" ht="14.5" customHeight="1">
      <c r="A30" s="19">
        <v>1894</v>
      </c>
      <c r="B30" s="19" t="s">
        <v>6</v>
      </c>
      <c r="C30" s="19" t="s">
        <v>51</v>
      </c>
      <c r="D30" s="19">
        <v>1</v>
      </c>
      <c r="F30" s="19" t="s">
        <v>52</v>
      </c>
    </row>
    <row r="31" spans="1:6" ht="14.5" customHeight="1">
      <c r="A31" s="19">
        <v>1894</v>
      </c>
      <c r="B31" s="19" t="s">
        <v>6</v>
      </c>
      <c r="C31" s="19" t="s">
        <v>53</v>
      </c>
      <c r="D31" s="19">
        <v>18</v>
      </c>
      <c r="E31" s="19" t="s">
        <v>9</v>
      </c>
      <c r="F31" s="19" t="s">
        <v>54</v>
      </c>
    </row>
    <row r="32" spans="1:6" ht="14.5" customHeight="1">
      <c r="A32" s="19">
        <v>1894</v>
      </c>
      <c r="B32" s="19" t="s">
        <v>6</v>
      </c>
      <c r="C32" s="19" t="s">
        <v>53</v>
      </c>
      <c r="D32" s="19">
        <v>19</v>
      </c>
      <c r="E32" s="19" t="s">
        <v>16</v>
      </c>
      <c r="F32" s="19" t="s">
        <v>54</v>
      </c>
    </row>
    <row r="33" spans="1:6" ht="14.5" customHeight="1">
      <c r="A33" s="19">
        <v>1894</v>
      </c>
      <c r="B33" s="19" t="s">
        <v>55</v>
      </c>
      <c r="C33" s="19" t="s">
        <v>56</v>
      </c>
      <c r="D33" s="19">
        <v>5.5</v>
      </c>
      <c r="F33" s="19" t="s">
        <v>61</v>
      </c>
    </row>
    <row r="34" spans="1:6" ht="14.5" customHeight="1">
      <c r="A34" s="19">
        <v>1894</v>
      </c>
      <c r="B34" s="19" t="s">
        <v>55</v>
      </c>
      <c r="C34" s="19" t="s">
        <v>57</v>
      </c>
      <c r="D34" s="19">
        <v>3.5</v>
      </c>
      <c r="F34" s="19" t="s">
        <v>58</v>
      </c>
    </row>
    <row r="35" spans="1:6" ht="14.5" customHeight="1">
      <c r="A35" s="19">
        <v>1894</v>
      </c>
      <c r="B35" s="19" t="s">
        <v>55</v>
      </c>
      <c r="C35" s="19" t="s">
        <v>59</v>
      </c>
      <c r="D35" s="19">
        <v>50</v>
      </c>
      <c r="F35" s="19" t="s">
        <v>60</v>
      </c>
    </row>
    <row r="36" spans="1:6" ht="14.5" customHeight="1">
      <c r="A36" s="19">
        <v>1894</v>
      </c>
      <c r="B36" s="19" t="s">
        <v>62</v>
      </c>
      <c r="C36" s="19" t="s">
        <v>63</v>
      </c>
      <c r="D36" s="19">
        <v>5.25</v>
      </c>
      <c r="E36" s="19" t="s">
        <v>9</v>
      </c>
    </row>
    <row r="37" spans="1:6" ht="14.5" customHeight="1">
      <c r="A37" s="19">
        <v>1894</v>
      </c>
      <c r="B37" s="19" t="s">
        <v>62</v>
      </c>
      <c r="C37" s="19" t="s">
        <v>64</v>
      </c>
      <c r="D37" s="19">
        <v>6</v>
      </c>
      <c r="E37" s="19" t="s">
        <v>9</v>
      </c>
    </row>
    <row r="38" spans="1:6" ht="14.5" customHeight="1">
      <c r="A38" s="19">
        <v>1894</v>
      </c>
      <c r="B38" s="19" t="s">
        <v>62</v>
      </c>
      <c r="C38" s="19" t="s">
        <v>69</v>
      </c>
      <c r="D38" s="19">
        <v>25</v>
      </c>
      <c r="E38" s="19" t="s">
        <v>9</v>
      </c>
    </row>
    <row r="39" spans="1:6" ht="14.5" customHeight="1">
      <c r="A39" s="19">
        <v>1894</v>
      </c>
      <c r="B39" s="19" t="s">
        <v>62</v>
      </c>
      <c r="C39" s="19" t="s">
        <v>65</v>
      </c>
      <c r="D39" s="19">
        <v>25.75</v>
      </c>
      <c r="E39" s="19" t="s">
        <v>9</v>
      </c>
    </row>
    <row r="40" spans="1:6" ht="14.5" customHeight="1">
      <c r="A40" s="19">
        <v>1894</v>
      </c>
      <c r="B40" s="19" t="s">
        <v>62</v>
      </c>
      <c r="C40" s="19" t="s">
        <v>66</v>
      </c>
      <c r="D40" s="19">
        <v>5</v>
      </c>
      <c r="E40" s="19" t="s">
        <v>9</v>
      </c>
    </row>
    <row r="41" spans="1:6" ht="14.5" customHeight="1">
      <c r="A41" s="19">
        <v>1894</v>
      </c>
      <c r="B41" s="19" t="s">
        <v>62</v>
      </c>
      <c r="C41" s="19" t="s">
        <v>67</v>
      </c>
      <c r="D41" s="19">
        <v>32</v>
      </c>
      <c r="E41" s="19" t="s">
        <v>9</v>
      </c>
    </row>
    <row r="42" spans="1:6" ht="14.5" customHeight="1">
      <c r="A42" s="19">
        <v>1894</v>
      </c>
      <c r="B42" s="19" t="s">
        <v>62</v>
      </c>
      <c r="C42" s="19" t="s">
        <v>68</v>
      </c>
      <c r="D42" s="19">
        <v>12</v>
      </c>
      <c r="E42" s="19" t="s">
        <v>70</v>
      </c>
    </row>
    <row r="43" spans="1:6" ht="14.5" customHeight="1">
      <c r="A43" s="19">
        <v>1894</v>
      </c>
      <c r="B43" s="19" t="s">
        <v>62</v>
      </c>
      <c r="C43" s="19" t="s">
        <v>67</v>
      </c>
      <c r="D43" s="19">
        <v>5</v>
      </c>
      <c r="E43" s="19" t="s">
        <v>70</v>
      </c>
    </row>
    <row r="44" spans="1:6" ht="14.5" customHeight="1">
      <c r="A44" s="19">
        <v>1894</v>
      </c>
      <c r="B44" s="19" t="s">
        <v>62</v>
      </c>
      <c r="C44" s="19" t="s">
        <v>71</v>
      </c>
      <c r="D44" s="19">
        <v>3.5</v>
      </c>
      <c r="E44" s="19" t="s">
        <v>16</v>
      </c>
    </row>
    <row r="45" spans="1:6" ht="14.5" customHeight="1">
      <c r="A45" s="19">
        <v>1894</v>
      </c>
      <c r="B45" s="19" t="s">
        <v>62</v>
      </c>
      <c r="C45" s="19" t="s">
        <v>72</v>
      </c>
      <c r="D45" s="19">
        <v>9</v>
      </c>
      <c r="E45" s="19" t="s">
        <v>16</v>
      </c>
    </row>
    <row r="46" spans="1:6" ht="14.5" customHeight="1">
      <c r="A46" s="19">
        <v>1894</v>
      </c>
      <c r="B46" s="19" t="s">
        <v>62</v>
      </c>
      <c r="C46" s="19" t="s">
        <v>68</v>
      </c>
      <c r="D46" s="19">
        <v>5</v>
      </c>
      <c r="E46" s="19" t="s">
        <v>16</v>
      </c>
    </row>
    <row r="47" spans="1:6" ht="14.5" customHeight="1">
      <c r="A47" s="19">
        <v>1894</v>
      </c>
      <c r="B47" s="19" t="s">
        <v>62</v>
      </c>
      <c r="C47" s="19" t="s">
        <v>73</v>
      </c>
      <c r="D47" s="19">
        <v>6</v>
      </c>
      <c r="E47" s="19" t="s">
        <v>16</v>
      </c>
    </row>
    <row r="48" spans="1:6" ht="14.5" customHeight="1">
      <c r="A48" s="19">
        <v>1894</v>
      </c>
      <c r="B48" s="19" t="s">
        <v>62</v>
      </c>
      <c r="C48" s="19" t="s">
        <v>74</v>
      </c>
      <c r="D48" s="19">
        <v>5</v>
      </c>
      <c r="E48" s="19" t="s">
        <v>16</v>
      </c>
    </row>
    <row r="49" spans="1:6" ht="14.5" customHeight="1">
      <c r="A49" s="19">
        <v>1894</v>
      </c>
      <c r="B49" s="19" t="s">
        <v>94</v>
      </c>
      <c r="D49" s="19">
        <v>4.5</v>
      </c>
      <c r="F49" s="19" t="s">
        <v>75</v>
      </c>
    </row>
    <row r="50" spans="1:6" ht="14.5" customHeight="1">
      <c r="A50" s="19">
        <v>1894</v>
      </c>
      <c r="B50" s="19" t="s">
        <v>94</v>
      </c>
      <c r="D50" s="19">
        <v>3</v>
      </c>
      <c r="F50" s="19" t="s">
        <v>76</v>
      </c>
    </row>
    <row r="51" spans="1:6" ht="14.5" customHeight="1">
      <c r="A51" s="19">
        <v>1894</v>
      </c>
      <c r="B51" s="19" t="s">
        <v>94</v>
      </c>
      <c r="D51" s="19">
        <v>2.5</v>
      </c>
      <c r="F51" s="19" t="s">
        <v>77</v>
      </c>
    </row>
    <row r="52" spans="1:6" ht="14.5" customHeight="1">
      <c r="A52" s="19">
        <v>1894</v>
      </c>
      <c r="B52" s="19" t="s">
        <v>94</v>
      </c>
      <c r="D52" s="19">
        <v>5</v>
      </c>
      <c r="F52" s="19" t="s">
        <v>78</v>
      </c>
    </row>
    <row r="53" spans="1:6" ht="14.5" customHeight="1">
      <c r="A53" s="19">
        <v>1894</v>
      </c>
      <c r="B53" s="19" t="s">
        <v>94</v>
      </c>
      <c r="C53" s="19" t="s">
        <v>97</v>
      </c>
      <c r="D53" s="19">
        <v>20.5</v>
      </c>
      <c r="F53" s="19" t="s">
        <v>79</v>
      </c>
    </row>
    <row r="54" spans="1:6" ht="14.5" customHeight="1">
      <c r="A54" s="19">
        <v>1894</v>
      </c>
      <c r="B54" s="19" t="s">
        <v>94</v>
      </c>
      <c r="C54" s="19" t="s">
        <v>97</v>
      </c>
      <c r="D54" s="19">
        <v>22.518000000000001</v>
      </c>
      <c r="F54" s="19" t="s">
        <v>80</v>
      </c>
    </row>
    <row r="55" spans="1:6" ht="14.5" customHeight="1">
      <c r="A55" s="19">
        <v>1894</v>
      </c>
      <c r="B55" s="19" t="s">
        <v>94</v>
      </c>
      <c r="C55" s="19" t="s">
        <v>97</v>
      </c>
      <c r="D55" s="19">
        <v>18</v>
      </c>
      <c r="F55" s="19" t="s">
        <v>81</v>
      </c>
    </row>
    <row r="56" spans="1:6" ht="14.5" customHeight="1">
      <c r="A56" s="19">
        <v>1894</v>
      </c>
      <c r="B56" s="19" t="s">
        <v>94</v>
      </c>
      <c r="C56" s="19" t="s">
        <v>97</v>
      </c>
      <c r="D56" s="19">
        <v>42.39</v>
      </c>
      <c r="F56" s="19" t="s">
        <v>82</v>
      </c>
    </row>
    <row r="57" spans="1:6" ht="14.5" customHeight="1">
      <c r="A57" s="19">
        <v>1894</v>
      </c>
      <c r="B57" s="19" t="s">
        <v>94</v>
      </c>
      <c r="C57" s="19" t="s">
        <v>97</v>
      </c>
      <c r="D57" s="19">
        <v>20.5</v>
      </c>
      <c r="F57" s="19" t="s">
        <v>83</v>
      </c>
    </row>
    <row r="58" spans="1:6" ht="14.5" customHeight="1">
      <c r="A58" s="19">
        <v>1894</v>
      </c>
      <c r="B58" s="19" t="s">
        <v>94</v>
      </c>
      <c r="C58" s="19" t="s">
        <v>97</v>
      </c>
      <c r="D58" s="19">
        <v>4</v>
      </c>
      <c r="F58" s="19" t="s">
        <v>84</v>
      </c>
    </row>
    <row r="59" spans="1:6" ht="14.5" customHeight="1">
      <c r="A59" s="19">
        <v>1894</v>
      </c>
      <c r="B59" s="19" t="s">
        <v>94</v>
      </c>
      <c r="C59" s="19" t="s">
        <v>97</v>
      </c>
      <c r="D59" s="19">
        <v>6.8</v>
      </c>
      <c r="F59" s="19" t="s">
        <v>85</v>
      </c>
    </row>
    <row r="60" spans="1:6" ht="14.5" customHeight="1">
      <c r="A60" s="19">
        <v>1894</v>
      </c>
      <c r="B60" s="19" t="s">
        <v>94</v>
      </c>
      <c r="C60" s="19" t="s">
        <v>97</v>
      </c>
      <c r="D60" s="19">
        <v>7</v>
      </c>
      <c r="F60" s="19" t="s">
        <v>86</v>
      </c>
    </row>
    <row r="61" spans="1:6" ht="14.5" customHeight="1">
      <c r="A61" s="19">
        <v>1894</v>
      </c>
      <c r="B61" s="19" t="s">
        <v>94</v>
      </c>
      <c r="C61" s="19" t="s">
        <v>97</v>
      </c>
      <c r="D61" s="19">
        <v>3.25</v>
      </c>
      <c r="F61" s="19" t="s">
        <v>87</v>
      </c>
    </row>
    <row r="62" spans="1:6" ht="14.5" customHeight="1">
      <c r="A62" s="19">
        <v>1894</v>
      </c>
      <c r="B62" s="19" t="s">
        <v>94</v>
      </c>
      <c r="C62" s="19" t="s">
        <v>97</v>
      </c>
      <c r="D62" s="19">
        <v>10</v>
      </c>
      <c r="F62" s="19" t="s">
        <v>88</v>
      </c>
    </row>
    <row r="63" spans="1:6" ht="14.5" customHeight="1">
      <c r="A63" s="19">
        <v>1894</v>
      </c>
      <c r="B63" s="19" t="s">
        <v>94</v>
      </c>
      <c r="D63" s="19">
        <v>0.75</v>
      </c>
      <c r="F63" s="19" t="s">
        <v>89</v>
      </c>
    </row>
    <row r="64" spans="1:6" ht="14.5" customHeight="1">
      <c r="A64" s="19">
        <v>1894</v>
      </c>
      <c r="B64" s="19" t="s">
        <v>94</v>
      </c>
      <c r="D64" s="19">
        <v>2.5</v>
      </c>
      <c r="F64" s="19" t="s">
        <v>90</v>
      </c>
    </row>
    <row r="65" spans="1:7" ht="14.5" customHeight="1">
      <c r="A65" s="19">
        <v>1894</v>
      </c>
      <c r="B65" s="19" t="s">
        <v>94</v>
      </c>
      <c r="D65" s="19">
        <v>12</v>
      </c>
      <c r="F65" s="19" t="s">
        <v>91</v>
      </c>
    </row>
    <row r="66" spans="1:7" ht="14.5" customHeight="1">
      <c r="A66" s="19">
        <v>1894</v>
      </c>
      <c r="B66" s="19" t="s">
        <v>94</v>
      </c>
      <c r="C66" s="19" t="s">
        <v>95</v>
      </c>
      <c r="D66" s="19">
        <v>17</v>
      </c>
      <c r="F66" s="19" t="s">
        <v>92</v>
      </c>
    </row>
    <row r="67" spans="1:7" ht="14.5" customHeight="1">
      <c r="A67" s="19">
        <v>1894</v>
      </c>
      <c r="B67" s="19" t="s">
        <v>94</v>
      </c>
      <c r="C67" s="19" t="s">
        <v>96</v>
      </c>
      <c r="D67" s="19">
        <v>10</v>
      </c>
      <c r="F67" s="19" t="s">
        <v>93</v>
      </c>
    </row>
    <row r="68" spans="1:7" ht="14.5" customHeight="1">
      <c r="A68" s="19">
        <v>1894</v>
      </c>
      <c r="B68" s="19" t="s">
        <v>94</v>
      </c>
      <c r="C68" s="19" t="s">
        <v>810</v>
      </c>
      <c r="D68" s="19">
        <v>290.8</v>
      </c>
      <c r="G68" s="19"/>
    </row>
    <row r="69" spans="1:7" ht="14.5" customHeight="1">
      <c r="A69" s="19">
        <v>1894</v>
      </c>
      <c r="B69" s="19" t="s">
        <v>98</v>
      </c>
      <c r="C69" s="19" t="s">
        <v>99</v>
      </c>
      <c r="D69" s="19">
        <v>2.5</v>
      </c>
    </row>
    <row r="70" spans="1:7" ht="14.5" customHeight="1">
      <c r="A70" s="19">
        <v>1894</v>
      </c>
      <c r="B70" s="19" t="s">
        <v>98</v>
      </c>
      <c r="C70" s="19" t="s">
        <v>100</v>
      </c>
      <c r="D70" s="19">
        <v>5.25</v>
      </c>
    </row>
    <row r="71" spans="1:7" ht="14.5" customHeight="1">
      <c r="A71" s="19">
        <v>1894</v>
      </c>
      <c r="B71" s="19" t="s">
        <v>98</v>
      </c>
      <c r="C71" s="19" t="s">
        <v>101</v>
      </c>
      <c r="D71" s="19">
        <v>2.63</v>
      </c>
    </row>
    <row r="72" spans="1:7" ht="14.5" customHeight="1">
      <c r="A72" s="19">
        <v>1894</v>
      </c>
      <c r="B72" s="19" t="s">
        <v>98</v>
      </c>
      <c r="C72" s="19" t="s">
        <v>102</v>
      </c>
      <c r="D72" s="19">
        <v>13</v>
      </c>
      <c r="F72" s="19" t="s">
        <v>103</v>
      </c>
    </row>
    <row r="73" spans="1:7" ht="14.5" customHeight="1">
      <c r="A73" s="19">
        <v>1894</v>
      </c>
      <c r="B73" s="19" t="s">
        <v>98</v>
      </c>
      <c r="C73" s="19" t="s">
        <v>105</v>
      </c>
      <c r="D73" s="19">
        <v>60</v>
      </c>
      <c r="E73" s="19" t="s">
        <v>16</v>
      </c>
      <c r="F73" s="19" t="s">
        <v>106</v>
      </c>
    </row>
    <row r="74" spans="1:7" ht="14.5" customHeight="1">
      <c r="A74" s="19">
        <v>1894</v>
      </c>
      <c r="B74" s="19" t="s">
        <v>98</v>
      </c>
      <c r="C74" s="19" t="s">
        <v>105</v>
      </c>
      <c r="D74" s="19">
        <v>90</v>
      </c>
      <c r="E74" s="19" t="s">
        <v>9</v>
      </c>
      <c r="F74" s="19" t="s">
        <v>107</v>
      </c>
    </row>
    <row r="75" spans="1:7" ht="14.5" customHeight="1">
      <c r="A75" s="19">
        <v>1894</v>
      </c>
      <c r="B75" s="19" t="s">
        <v>98</v>
      </c>
      <c r="C75" s="19" t="s">
        <v>105</v>
      </c>
      <c r="D75" s="19">
        <v>2.5</v>
      </c>
      <c r="F75" s="19" t="s">
        <v>104</v>
      </c>
    </row>
    <row r="76" spans="1:7" ht="14.5" customHeight="1">
      <c r="A76" s="19">
        <v>1894</v>
      </c>
      <c r="B76" s="19" t="s">
        <v>98</v>
      </c>
      <c r="C76" s="19" t="s">
        <v>108</v>
      </c>
      <c r="D76" s="19">
        <v>4</v>
      </c>
    </row>
    <row r="77" spans="1:7" ht="14.5" customHeight="1">
      <c r="A77" s="19">
        <v>1894</v>
      </c>
      <c r="B77" s="19" t="s">
        <v>98</v>
      </c>
      <c r="C77" s="19" t="s">
        <v>109</v>
      </c>
      <c r="D77" s="19">
        <v>8.5</v>
      </c>
    </row>
    <row r="78" spans="1:7" ht="14.5" customHeight="1">
      <c r="A78" s="19">
        <v>1894</v>
      </c>
      <c r="B78" s="19" t="s">
        <v>131</v>
      </c>
      <c r="C78" s="19" t="s">
        <v>132</v>
      </c>
      <c r="D78" s="3">
        <v>6.35</v>
      </c>
      <c r="F78" s="2" t="s">
        <v>110</v>
      </c>
    </row>
    <row r="79" spans="1:7" ht="14.5" customHeight="1">
      <c r="A79" s="19">
        <v>1894</v>
      </c>
      <c r="B79" s="19" t="s">
        <v>131</v>
      </c>
      <c r="C79" s="19" t="s">
        <v>132</v>
      </c>
      <c r="D79" s="3">
        <v>7.5</v>
      </c>
      <c r="F79" s="2" t="s">
        <v>111</v>
      </c>
    </row>
    <row r="80" spans="1:7" ht="14.5" customHeight="1">
      <c r="A80" s="19">
        <v>1894</v>
      </c>
      <c r="B80" s="19" t="s">
        <v>131</v>
      </c>
      <c r="C80" s="19" t="s">
        <v>133</v>
      </c>
      <c r="D80" s="3">
        <v>58</v>
      </c>
      <c r="F80" s="2" t="s">
        <v>112</v>
      </c>
    </row>
    <row r="81" spans="1:6" ht="14.5" customHeight="1">
      <c r="A81" s="19">
        <v>1894</v>
      </c>
      <c r="B81" s="19" t="s">
        <v>131</v>
      </c>
      <c r="C81" s="19" t="s">
        <v>133</v>
      </c>
      <c r="D81" s="3">
        <v>29</v>
      </c>
      <c r="F81" s="2" t="s">
        <v>113</v>
      </c>
    </row>
    <row r="82" spans="1:6" ht="14.5" customHeight="1">
      <c r="A82" s="19">
        <v>1894</v>
      </c>
      <c r="B82" s="19" t="s">
        <v>131</v>
      </c>
      <c r="C82" s="19" t="s">
        <v>133</v>
      </c>
      <c r="D82" s="3">
        <v>10</v>
      </c>
      <c r="F82" s="2" t="s">
        <v>114</v>
      </c>
    </row>
    <row r="83" spans="1:6" ht="14.5" customHeight="1">
      <c r="A83" s="19">
        <v>1894</v>
      </c>
      <c r="B83" s="19" t="s">
        <v>131</v>
      </c>
      <c r="C83" s="19" t="s">
        <v>133</v>
      </c>
      <c r="D83" s="3">
        <v>13.5</v>
      </c>
      <c r="F83" s="2" t="s">
        <v>115</v>
      </c>
    </row>
    <row r="84" spans="1:6" ht="14.5" customHeight="1">
      <c r="A84" s="19">
        <v>1894</v>
      </c>
      <c r="B84" s="19" t="s">
        <v>131</v>
      </c>
      <c r="C84" s="19" t="s">
        <v>134</v>
      </c>
      <c r="D84" s="3">
        <v>12.5</v>
      </c>
      <c r="F84" s="2" t="s">
        <v>116</v>
      </c>
    </row>
    <row r="85" spans="1:6" ht="14.5" customHeight="1">
      <c r="A85" s="19">
        <v>1894</v>
      </c>
      <c r="B85" s="19" t="s">
        <v>131</v>
      </c>
      <c r="C85" s="19" t="s">
        <v>134</v>
      </c>
      <c r="D85" s="3">
        <v>3</v>
      </c>
      <c r="F85" s="2" t="s">
        <v>117</v>
      </c>
    </row>
    <row r="86" spans="1:6" ht="14.5" customHeight="1">
      <c r="A86" s="19">
        <v>1894</v>
      </c>
      <c r="B86" s="19" t="s">
        <v>131</v>
      </c>
      <c r="C86" s="19" t="s">
        <v>135</v>
      </c>
      <c r="D86" s="3">
        <v>13.5</v>
      </c>
      <c r="F86" s="2" t="s">
        <v>118</v>
      </c>
    </row>
    <row r="87" spans="1:6" ht="14.5" customHeight="1">
      <c r="A87" s="19">
        <v>1894</v>
      </c>
      <c r="B87" s="19" t="s">
        <v>131</v>
      </c>
      <c r="C87" s="19" t="s">
        <v>136</v>
      </c>
      <c r="D87" s="3">
        <v>12</v>
      </c>
      <c r="F87" s="2" t="s">
        <v>119</v>
      </c>
    </row>
    <row r="88" spans="1:6" ht="14.5" customHeight="1">
      <c r="A88" s="19">
        <v>1894</v>
      </c>
      <c r="B88" s="19" t="s">
        <v>131</v>
      </c>
      <c r="C88" s="19" t="s">
        <v>137</v>
      </c>
      <c r="D88" s="3">
        <v>7.3</v>
      </c>
      <c r="F88" s="2" t="s">
        <v>120</v>
      </c>
    </row>
    <row r="89" spans="1:6" ht="14.5" customHeight="1">
      <c r="A89" s="19">
        <v>1894</v>
      </c>
      <c r="B89" s="19" t="s">
        <v>131</v>
      </c>
      <c r="C89" s="19" t="s">
        <v>137</v>
      </c>
      <c r="D89" s="3">
        <v>20.5</v>
      </c>
      <c r="F89" s="2" t="s">
        <v>121</v>
      </c>
    </row>
    <row r="90" spans="1:6" ht="14.5" customHeight="1">
      <c r="A90" s="19">
        <v>1894</v>
      </c>
      <c r="B90" s="19" t="s">
        <v>131</v>
      </c>
      <c r="C90" s="19" t="s">
        <v>137</v>
      </c>
      <c r="D90" s="3">
        <v>1.5</v>
      </c>
      <c r="F90" s="2" t="s">
        <v>122</v>
      </c>
    </row>
    <row r="91" spans="1:6" ht="14.5" customHeight="1">
      <c r="A91" s="19">
        <v>1894</v>
      </c>
      <c r="B91" s="19" t="s">
        <v>131</v>
      </c>
      <c r="C91" s="19" t="s">
        <v>138</v>
      </c>
      <c r="D91" s="3">
        <v>9</v>
      </c>
      <c r="F91" s="2" t="s">
        <v>123</v>
      </c>
    </row>
    <row r="92" spans="1:6" ht="14.5" customHeight="1">
      <c r="A92" s="19">
        <v>1894</v>
      </c>
      <c r="B92" s="19" t="s">
        <v>131</v>
      </c>
      <c r="C92" s="19" t="s">
        <v>138</v>
      </c>
      <c r="D92" s="3">
        <v>7</v>
      </c>
      <c r="F92" s="2" t="s">
        <v>124</v>
      </c>
    </row>
    <row r="93" spans="1:6" ht="14.5" customHeight="1">
      <c r="A93" s="19">
        <v>1894</v>
      </c>
      <c r="B93" s="19" t="s">
        <v>131</v>
      </c>
      <c r="C93" s="19" t="s">
        <v>139</v>
      </c>
      <c r="D93" s="3">
        <v>3</v>
      </c>
      <c r="F93" s="2" t="s">
        <v>125</v>
      </c>
    </row>
    <row r="94" spans="1:6" ht="14.5" customHeight="1">
      <c r="A94" s="19">
        <v>1894</v>
      </c>
      <c r="B94" s="19" t="s">
        <v>131</v>
      </c>
      <c r="C94" s="19" t="s">
        <v>140</v>
      </c>
      <c r="D94" s="3">
        <v>8</v>
      </c>
      <c r="F94" s="2" t="s">
        <v>126</v>
      </c>
    </row>
    <row r="95" spans="1:6" ht="14.5" customHeight="1">
      <c r="A95" s="19">
        <v>1894</v>
      </c>
      <c r="B95" s="19" t="s">
        <v>131</v>
      </c>
      <c r="C95" s="19" t="s">
        <v>141</v>
      </c>
      <c r="D95" s="3">
        <v>9</v>
      </c>
      <c r="F95" s="3" t="s">
        <v>127</v>
      </c>
    </row>
    <row r="96" spans="1:6" ht="14.5" customHeight="1">
      <c r="A96" s="19">
        <v>1894</v>
      </c>
      <c r="B96" s="19" t="s">
        <v>131</v>
      </c>
      <c r="C96" s="19" t="s">
        <v>142</v>
      </c>
      <c r="D96" s="3">
        <v>4</v>
      </c>
      <c r="F96" s="2" t="s">
        <v>128</v>
      </c>
    </row>
    <row r="97" spans="1:6" ht="14.5" customHeight="1">
      <c r="A97" s="19">
        <v>1894</v>
      </c>
      <c r="B97" s="19" t="s">
        <v>131</v>
      </c>
      <c r="C97" s="19" t="s">
        <v>142</v>
      </c>
      <c r="D97" s="3">
        <v>4.5</v>
      </c>
      <c r="F97" s="2" t="s">
        <v>129</v>
      </c>
    </row>
    <row r="98" spans="1:6" ht="14.5" customHeight="1">
      <c r="A98" s="19">
        <v>1894</v>
      </c>
      <c r="B98" s="19" t="s">
        <v>131</v>
      </c>
      <c r="C98" s="19" t="s">
        <v>143</v>
      </c>
      <c r="D98" s="3">
        <v>2</v>
      </c>
      <c r="F98" s="2" t="s">
        <v>130</v>
      </c>
    </row>
    <row r="99" spans="1:6" ht="14.5" customHeight="1">
      <c r="A99" s="19">
        <v>1894</v>
      </c>
      <c r="B99" s="19" t="s">
        <v>169</v>
      </c>
      <c r="C99" s="19" t="s">
        <v>145</v>
      </c>
      <c r="D99" s="19">
        <v>32</v>
      </c>
      <c r="F99" s="19" t="s">
        <v>144</v>
      </c>
    </row>
    <row r="100" spans="1:6" ht="14.5" customHeight="1">
      <c r="A100" s="19">
        <v>1894</v>
      </c>
      <c r="B100" s="19" t="s">
        <v>169</v>
      </c>
      <c r="C100" s="19" t="s">
        <v>147</v>
      </c>
      <c r="D100" s="19">
        <v>65</v>
      </c>
      <c r="F100" s="19" t="s">
        <v>146</v>
      </c>
    </row>
    <row r="101" spans="1:6" ht="14.5" customHeight="1">
      <c r="A101" s="19">
        <v>1894</v>
      </c>
      <c r="B101" s="19" t="s">
        <v>169</v>
      </c>
      <c r="C101" s="19" t="s">
        <v>149</v>
      </c>
      <c r="D101" s="19">
        <v>4</v>
      </c>
      <c r="F101" s="19" t="s">
        <v>148</v>
      </c>
    </row>
    <row r="102" spans="1:6" ht="14.5" customHeight="1">
      <c r="A102" s="19">
        <v>1894</v>
      </c>
      <c r="B102" s="19" t="s">
        <v>169</v>
      </c>
      <c r="C102" s="19" t="s">
        <v>151</v>
      </c>
      <c r="D102" s="19">
        <v>20</v>
      </c>
      <c r="F102" s="19" t="s">
        <v>150</v>
      </c>
    </row>
    <row r="103" spans="1:6" ht="14.5" customHeight="1">
      <c r="A103" s="19">
        <v>1894</v>
      </c>
      <c r="B103" s="19" t="s">
        <v>169</v>
      </c>
      <c r="C103" s="19" t="s">
        <v>153</v>
      </c>
      <c r="D103" s="19">
        <v>17</v>
      </c>
      <c r="F103" s="19" t="s">
        <v>152</v>
      </c>
    </row>
    <row r="104" spans="1:6" ht="14.5" customHeight="1">
      <c r="A104" s="19">
        <v>1894</v>
      </c>
      <c r="B104" s="19" t="s">
        <v>169</v>
      </c>
      <c r="C104" s="19" t="s">
        <v>155</v>
      </c>
      <c r="D104" s="19">
        <v>2.75</v>
      </c>
      <c r="F104" s="19" t="s">
        <v>154</v>
      </c>
    </row>
    <row r="105" spans="1:6" ht="14.5" customHeight="1">
      <c r="A105" s="19">
        <v>1894</v>
      </c>
      <c r="B105" s="19" t="s">
        <v>169</v>
      </c>
      <c r="D105" s="19">
        <v>21.96</v>
      </c>
      <c r="F105" s="19" t="s">
        <v>156</v>
      </c>
    </row>
    <row r="106" spans="1:6" ht="14.5" customHeight="1">
      <c r="A106" s="19">
        <v>1894</v>
      </c>
      <c r="B106" s="19" t="s">
        <v>169</v>
      </c>
      <c r="C106" s="19" t="s">
        <v>155</v>
      </c>
      <c r="D106" s="19">
        <v>15</v>
      </c>
      <c r="F106" s="19" t="s">
        <v>157</v>
      </c>
    </row>
    <row r="107" spans="1:6" ht="14.5" customHeight="1">
      <c r="A107" s="19">
        <v>1894</v>
      </c>
      <c r="B107" s="19" t="s">
        <v>169</v>
      </c>
      <c r="C107" s="19" t="s">
        <v>159</v>
      </c>
      <c r="D107" s="19">
        <v>8</v>
      </c>
      <c r="F107" s="19" t="s">
        <v>158</v>
      </c>
    </row>
    <row r="108" spans="1:6" ht="14.5" customHeight="1">
      <c r="A108" s="19">
        <v>1894</v>
      </c>
      <c r="B108" s="19" t="s">
        <v>169</v>
      </c>
      <c r="C108" s="19" t="s">
        <v>161</v>
      </c>
      <c r="D108" s="19">
        <v>14.5</v>
      </c>
      <c r="F108" s="19" t="s">
        <v>160</v>
      </c>
    </row>
    <row r="109" spans="1:6" ht="14.5" customHeight="1">
      <c r="A109" s="19">
        <v>1894</v>
      </c>
      <c r="B109" s="19" t="s">
        <v>169</v>
      </c>
      <c r="C109" s="19" t="s">
        <v>163</v>
      </c>
      <c r="D109" s="19">
        <v>7</v>
      </c>
      <c r="F109" s="19" t="s">
        <v>162</v>
      </c>
    </row>
    <row r="110" spans="1:6" ht="14.5" customHeight="1">
      <c r="A110" s="19">
        <v>1894</v>
      </c>
      <c r="B110" s="19" t="s">
        <v>169</v>
      </c>
      <c r="C110" s="19" t="s">
        <v>165</v>
      </c>
      <c r="D110" s="19">
        <v>12</v>
      </c>
      <c r="F110" s="19" t="s">
        <v>164</v>
      </c>
    </row>
    <row r="111" spans="1:6" ht="14.5" customHeight="1">
      <c r="A111" s="19">
        <v>1894</v>
      </c>
      <c r="B111" s="19" t="s">
        <v>169</v>
      </c>
      <c r="C111" s="19" t="s">
        <v>167</v>
      </c>
      <c r="D111" s="19">
        <v>5</v>
      </c>
      <c r="F111" s="19" t="s">
        <v>166</v>
      </c>
    </row>
    <row r="112" spans="1:6" ht="14.5" customHeight="1">
      <c r="A112" s="19">
        <v>1894</v>
      </c>
      <c r="B112" s="19" t="s">
        <v>169</v>
      </c>
      <c r="C112" s="19" t="s">
        <v>167</v>
      </c>
      <c r="D112" s="19">
        <v>7</v>
      </c>
      <c r="F112" s="19" t="s">
        <v>168</v>
      </c>
    </row>
    <row r="113" spans="1:6" ht="14.5" customHeight="1">
      <c r="A113" s="19">
        <v>1894</v>
      </c>
      <c r="B113" s="19" t="s">
        <v>172</v>
      </c>
      <c r="C113" s="4" t="s">
        <v>170</v>
      </c>
      <c r="D113" s="19">
        <v>2</v>
      </c>
      <c r="F113" s="4" t="s">
        <v>171</v>
      </c>
    </row>
    <row r="114" spans="1:6" ht="14.5" customHeight="1">
      <c r="A114" s="19">
        <v>1894</v>
      </c>
      <c r="B114" s="19" t="s">
        <v>172</v>
      </c>
      <c r="C114" s="19" t="s">
        <v>173</v>
      </c>
      <c r="D114" s="4">
        <v>10.25</v>
      </c>
      <c r="F114" s="4" t="s">
        <v>174</v>
      </c>
    </row>
    <row r="115" spans="1:6" ht="14.5" customHeight="1">
      <c r="A115" s="19">
        <v>1894</v>
      </c>
      <c r="B115" s="19" t="s">
        <v>172</v>
      </c>
      <c r="C115" s="19" t="s">
        <v>173</v>
      </c>
      <c r="D115" s="4">
        <v>5</v>
      </c>
      <c r="F115" s="4" t="s">
        <v>175</v>
      </c>
    </row>
    <row r="116" spans="1:6" ht="14.5" customHeight="1">
      <c r="A116" s="19">
        <v>1894</v>
      </c>
      <c r="B116" s="19" t="s">
        <v>172</v>
      </c>
      <c r="C116" s="19" t="s">
        <v>173</v>
      </c>
      <c r="D116" s="4">
        <v>7</v>
      </c>
      <c r="F116" s="4" t="s">
        <v>176</v>
      </c>
    </row>
    <row r="117" spans="1:6" ht="14.5" customHeight="1">
      <c r="A117" s="19">
        <v>1894</v>
      </c>
      <c r="B117" s="19" t="s">
        <v>172</v>
      </c>
      <c r="C117" s="19" t="s">
        <v>177</v>
      </c>
      <c r="D117" s="4">
        <v>5</v>
      </c>
      <c r="F117" s="4" t="s">
        <v>178</v>
      </c>
    </row>
    <row r="118" spans="1:6" ht="14.5" customHeight="1">
      <c r="A118" s="19">
        <v>1894</v>
      </c>
      <c r="B118" s="19" t="s">
        <v>172</v>
      </c>
      <c r="C118" s="19" t="s">
        <v>179</v>
      </c>
      <c r="D118" s="4">
        <v>4</v>
      </c>
      <c r="F118" s="4" t="s">
        <v>180</v>
      </c>
    </row>
    <row r="119" spans="1:6" ht="14.5" customHeight="1">
      <c r="A119" s="19">
        <v>1894</v>
      </c>
      <c r="B119" s="19" t="s">
        <v>172</v>
      </c>
      <c r="C119" s="19" t="s">
        <v>181</v>
      </c>
      <c r="D119" s="4">
        <v>2</v>
      </c>
      <c r="F119" s="4" t="s">
        <v>182</v>
      </c>
    </row>
    <row r="120" spans="1:6" ht="14.5" customHeight="1">
      <c r="A120" s="19">
        <v>1894</v>
      </c>
      <c r="B120" s="19" t="s">
        <v>172</v>
      </c>
      <c r="C120" s="19" t="s">
        <v>183</v>
      </c>
      <c r="D120" s="4">
        <v>3</v>
      </c>
      <c r="F120" s="4" t="s">
        <v>184</v>
      </c>
    </row>
    <row r="121" spans="1:6" ht="14.5" customHeight="1">
      <c r="A121" s="19">
        <v>1894</v>
      </c>
      <c r="B121" s="19" t="s">
        <v>196</v>
      </c>
      <c r="C121" s="19" t="s">
        <v>192</v>
      </c>
      <c r="D121" s="4">
        <v>15.3</v>
      </c>
      <c r="E121" s="19" t="s">
        <v>195</v>
      </c>
      <c r="F121" s="19" t="s">
        <v>185</v>
      </c>
    </row>
    <row r="122" spans="1:6" ht="14.5" customHeight="1">
      <c r="A122" s="19">
        <v>1894</v>
      </c>
      <c r="B122" s="19" t="s">
        <v>196</v>
      </c>
      <c r="C122" s="19" t="s">
        <v>192</v>
      </c>
      <c r="D122" s="4">
        <v>36.5</v>
      </c>
      <c r="E122" s="19" t="s">
        <v>9</v>
      </c>
      <c r="F122" s="19" t="s">
        <v>185</v>
      </c>
    </row>
    <row r="123" spans="1:6" ht="14.5" customHeight="1">
      <c r="A123" s="19">
        <v>1894</v>
      </c>
      <c r="B123" s="19" t="s">
        <v>196</v>
      </c>
      <c r="C123" s="19" t="s">
        <v>192</v>
      </c>
      <c r="D123" s="4">
        <v>23.59</v>
      </c>
      <c r="E123" s="19" t="s">
        <v>16</v>
      </c>
      <c r="F123" s="19" t="s">
        <v>185</v>
      </c>
    </row>
    <row r="124" spans="1:6" ht="14.5" customHeight="1">
      <c r="A124" s="19">
        <v>1894</v>
      </c>
      <c r="B124" s="19" t="s">
        <v>196</v>
      </c>
      <c r="C124" s="19" t="s">
        <v>192</v>
      </c>
      <c r="D124" s="4">
        <v>3.08</v>
      </c>
      <c r="F124" s="19" t="s">
        <v>185</v>
      </c>
    </row>
    <row r="125" spans="1:6" ht="14.5" customHeight="1">
      <c r="A125" s="19">
        <v>1894</v>
      </c>
      <c r="B125" s="19" t="s">
        <v>196</v>
      </c>
      <c r="C125" s="19" t="s">
        <v>192</v>
      </c>
      <c r="D125" s="4">
        <v>61</v>
      </c>
      <c r="F125" s="19" t="s">
        <v>186</v>
      </c>
    </row>
    <row r="126" spans="1:6" ht="14.5" customHeight="1">
      <c r="A126" s="19">
        <v>1894</v>
      </c>
      <c r="B126" s="19" t="s">
        <v>196</v>
      </c>
      <c r="C126" s="19" t="s">
        <v>192</v>
      </c>
      <c r="D126" s="4">
        <v>22</v>
      </c>
      <c r="E126" s="19" t="s">
        <v>195</v>
      </c>
      <c r="F126" s="19" t="s">
        <v>187</v>
      </c>
    </row>
    <row r="127" spans="1:6" ht="14.5" customHeight="1">
      <c r="A127" s="19">
        <v>1894</v>
      </c>
      <c r="B127" s="19" t="s">
        <v>196</v>
      </c>
      <c r="C127" s="19" t="s">
        <v>192</v>
      </c>
      <c r="D127" s="4">
        <v>21</v>
      </c>
      <c r="E127" s="19" t="s">
        <v>9</v>
      </c>
      <c r="F127" s="19" t="s">
        <v>187</v>
      </c>
    </row>
    <row r="128" spans="1:6" ht="14.5" customHeight="1">
      <c r="A128" s="19">
        <v>1894</v>
      </c>
      <c r="B128" s="19" t="s">
        <v>196</v>
      </c>
      <c r="C128" s="19" t="s">
        <v>192</v>
      </c>
      <c r="D128" s="4">
        <v>16</v>
      </c>
      <c r="E128" s="19" t="s">
        <v>16</v>
      </c>
      <c r="F128" s="19" t="s">
        <v>187</v>
      </c>
    </row>
    <row r="129" spans="1:6" ht="14.5" customHeight="1">
      <c r="A129" s="19">
        <v>1894</v>
      </c>
      <c r="B129" s="19" t="s">
        <v>196</v>
      </c>
      <c r="C129" s="19" t="s">
        <v>192</v>
      </c>
      <c r="D129" s="4">
        <v>13</v>
      </c>
      <c r="E129" s="19" t="s">
        <v>9</v>
      </c>
      <c r="F129" s="19" t="s">
        <v>188</v>
      </c>
    </row>
    <row r="130" spans="1:6" ht="14.5" customHeight="1">
      <c r="A130" s="19">
        <v>1894</v>
      </c>
      <c r="B130" s="19" t="s">
        <v>196</v>
      </c>
      <c r="C130" s="19" t="s">
        <v>192</v>
      </c>
      <c r="D130" s="4">
        <v>25.68</v>
      </c>
      <c r="E130" s="19" t="s">
        <v>9</v>
      </c>
      <c r="F130" s="19" t="s">
        <v>189</v>
      </c>
    </row>
    <row r="131" spans="1:6" ht="14.5" customHeight="1">
      <c r="A131" s="19">
        <v>1894</v>
      </c>
      <c r="B131" s="19" t="s">
        <v>196</v>
      </c>
      <c r="C131" s="19" t="s">
        <v>193</v>
      </c>
      <c r="D131" s="4">
        <v>2</v>
      </c>
      <c r="F131" s="19" t="s">
        <v>190</v>
      </c>
    </row>
    <row r="132" spans="1:6" ht="14.5" customHeight="1">
      <c r="A132" s="19">
        <v>1894</v>
      </c>
      <c r="B132" s="19" t="s">
        <v>196</v>
      </c>
      <c r="C132" s="19" t="s">
        <v>194</v>
      </c>
      <c r="D132" s="4">
        <v>6</v>
      </c>
      <c r="E132" s="19" t="s">
        <v>9</v>
      </c>
      <c r="F132" s="19" t="s">
        <v>191</v>
      </c>
    </row>
    <row r="133" spans="1:6" ht="14.5" customHeight="1">
      <c r="A133" s="19">
        <v>1894</v>
      </c>
      <c r="B133" s="19" t="s">
        <v>197</v>
      </c>
      <c r="D133" s="19">
        <v>2.8</v>
      </c>
    </row>
    <row r="134" spans="1:6" ht="14.5" customHeight="1">
      <c r="A134" s="19">
        <v>1894</v>
      </c>
      <c r="B134" s="19" t="s">
        <v>197</v>
      </c>
      <c r="D134" s="19">
        <v>5.75</v>
      </c>
    </row>
    <row r="135" spans="1:6" ht="14.5" customHeight="1">
      <c r="A135" s="19">
        <v>1894</v>
      </c>
      <c r="B135" s="19" t="s">
        <v>197</v>
      </c>
      <c r="D135" s="19">
        <v>9</v>
      </c>
    </row>
    <row r="136" spans="1:6" ht="14.5" customHeight="1">
      <c r="A136" s="19">
        <v>1894</v>
      </c>
      <c r="B136" s="19" t="s">
        <v>197</v>
      </c>
      <c r="D136" s="19">
        <v>8.1999999999999993</v>
      </c>
    </row>
    <row r="137" spans="1:6" ht="14.5" customHeight="1">
      <c r="A137" s="19">
        <v>1894</v>
      </c>
      <c r="B137" s="19" t="s">
        <v>197</v>
      </c>
      <c r="D137" s="19">
        <v>23</v>
      </c>
    </row>
    <row r="138" spans="1:6" ht="14.5" customHeight="1">
      <c r="A138" s="19">
        <v>1894</v>
      </c>
      <c r="B138" s="19" t="s">
        <v>197</v>
      </c>
      <c r="D138" s="19">
        <v>67</v>
      </c>
    </row>
    <row r="139" spans="1:6" ht="14.5" customHeight="1">
      <c r="A139" s="19">
        <v>1894</v>
      </c>
      <c r="B139" s="19" t="s">
        <v>197</v>
      </c>
      <c r="D139" s="19">
        <v>3.75</v>
      </c>
    </row>
    <row r="140" spans="1:6" ht="14.5" customHeight="1">
      <c r="A140" s="19">
        <v>1894</v>
      </c>
      <c r="B140" s="19" t="s">
        <v>197</v>
      </c>
      <c r="D140" s="19">
        <v>23.5</v>
      </c>
    </row>
    <row r="141" spans="1:6" ht="14.5" customHeight="1">
      <c r="A141" s="19">
        <v>1894</v>
      </c>
      <c r="B141" s="19" t="s">
        <v>197</v>
      </c>
      <c r="D141" s="19">
        <v>1.5</v>
      </c>
    </row>
    <row r="142" spans="1:6" ht="14.5" customHeight="1">
      <c r="A142" s="19">
        <v>1894</v>
      </c>
      <c r="B142" s="19" t="s">
        <v>197</v>
      </c>
      <c r="D142" s="19">
        <v>14</v>
      </c>
    </row>
    <row r="143" spans="1:6" ht="14.5" customHeight="1">
      <c r="A143" s="19">
        <v>1894</v>
      </c>
      <c r="B143" s="19" t="s">
        <v>197</v>
      </c>
      <c r="D143" s="19">
        <v>44.05</v>
      </c>
    </row>
    <row r="144" spans="1:6" ht="14.5" customHeight="1">
      <c r="A144" s="19">
        <v>1894</v>
      </c>
      <c r="B144" s="19" t="s">
        <v>197</v>
      </c>
      <c r="D144" s="19">
        <v>5.5</v>
      </c>
    </row>
    <row r="145" spans="1:6" ht="14.5" customHeight="1">
      <c r="A145" s="19">
        <v>1894</v>
      </c>
      <c r="B145" s="19" t="s">
        <v>197</v>
      </c>
      <c r="D145" s="19">
        <v>8</v>
      </c>
    </row>
    <row r="146" spans="1:6" ht="14.5" customHeight="1">
      <c r="A146" s="19">
        <v>1894</v>
      </c>
      <c r="B146" s="19" t="s">
        <v>197</v>
      </c>
      <c r="D146" s="19">
        <v>12</v>
      </c>
    </row>
    <row r="147" spans="1:6" ht="14.5" customHeight="1">
      <c r="A147" s="19">
        <v>1894</v>
      </c>
      <c r="B147" s="19" t="s">
        <v>197</v>
      </c>
      <c r="D147" s="19">
        <v>8</v>
      </c>
    </row>
    <row r="148" spans="1:6" ht="14.5" customHeight="1">
      <c r="A148" s="19">
        <v>1894</v>
      </c>
      <c r="B148" s="19" t="s">
        <v>197</v>
      </c>
      <c r="D148" s="19">
        <v>11</v>
      </c>
    </row>
    <row r="149" spans="1:6" ht="14.5" customHeight="1">
      <c r="A149" s="19">
        <v>1894</v>
      </c>
      <c r="B149" s="19" t="s">
        <v>197</v>
      </c>
      <c r="D149" s="19">
        <v>5</v>
      </c>
    </row>
    <row r="150" spans="1:6" ht="14.5" customHeight="1">
      <c r="A150" s="19">
        <v>1894</v>
      </c>
      <c r="B150" s="19" t="s">
        <v>197</v>
      </c>
      <c r="D150" s="19">
        <v>6.9</v>
      </c>
    </row>
    <row r="151" spans="1:6" ht="14.5" customHeight="1">
      <c r="A151" s="19">
        <v>1894</v>
      </c>
      <c r="B151" s="19" t="s">
        <v>197</v>
      </c>
      <c r="D151" s="19">
        <v>3.25</v>
      </c>
    </row>
    <row r="152" spans="1:6" ht="14.5" customHeight="1">
      <c r="A152" s="19">
        <v>1894</v>
      </c>
      <c r="B152" s="19" t="s">
        <v>197</v>
      </c>
      <c r="D152" s="19">
        <v>15</v>
      </c>
    </row>
    <row r="153" spans="1:6" ht="14.5" customHeight="1">
      <c r="A153" s="19">
        <v>1894</v>
      </c>
      <c r="B153" s="19" t="s">
        <v>197</v>
      </c>
      <c r="D153" s="19">
        <v>9</v>
      </c>
    </row>
    <row r="154" spans="1:6" ht="14.5" customHeight="1">
      <c r="A154" s="19">
        <v>1894</v>
      </c>
      <c r="B154" s="19" t="s">
        <v>197</v>
      </c>
      <c r="D154" s="19">
        <v>30</v>
      </c>
    </row>
    <row r="155" spans="1:6" ht="14.5" customHeight="1">
      <c r="A155" s="19">
        <v>1894</v>
      </c>
      <c r="B155" s="19" t="s">
        <v>197</v>
      </c>
      <c r="D155" s="19">
        <v>5.5</v>
      </c>
    </row>
    <row r="156" spans="1:6" ht="14.5" customHeight="1">
      <c r="A156" s="19">
        <v>1894</v>
      </c>
      <c r="B156" s="19" t="s">
        <v>197</v>
      </c>
      <c r="D156" s="19">
        <v>4.25</v>
      </c>
    </row>
    <row r="157" spans="1:6" ht="14.5" customHeight="1">
      <c r="A157" s="5">
        <v>1894</v>
      </c>
      <c r="B157" s="19" t="s">
        <v>211</v>
      </c>
      <c r="C157" s="5" t="s">
        <v>199</v>
      </c>
      <c r="D157" s="6">
        <v>19</v>
      </c>
      <c r="F157" s="5" t="s">
        <v>198</v>
      </c>
    </row>
    <row r="158" spans="1:6" ht="14.5" customHeight="1">
      <c r="A158" s="5">
        <v>1894</v>
      </c>
      <c r="B158" s="19" t="s">
        <v>211</v>
      </c>
      <c r="C158" s="5" t="s">
        <v>199</v>
      </c>
      <c r="D158" s="6">
        <v>15</v>
      </c>
      <c r="F158" s="5" t="s">
        <v>200</v>
      </c>
    </row>
    <row r="159" spans="1:6" ht="14.5" customHeight="1">
      <c r="A159" s="5">
        <v>1894</v>
      </c>
      <c r="B159" s="19" t="s">
        <v>211</v>
      </c>
      <c r="C159" s="5" t="s">
        <v>199</v>
      </c>
      <c r="D159" s="6">
        <v>13.5</v>
      </c>
      <c r="F159" s="5" t="s">
        <v>201</v>
      </c>
    </row>
    <row r="160" spans="1:6" ht="14.5" customHeight="1">
      <c r="A160" s="5">
        <v>1894</v>
      </c>
      <c r="B160" s="19" t="s">
        <v>211</v>
      </c>
      <c r="C160" s="5" t="s">
        <v>199</v>
      </c>
      <c r="D160" s="6">
        <v>9.5</v>
      </c>
      <c r="F160" s="5" t="s">
        <v>202</v>
      </c>
    </row>
    <row r="161" spans="1:6" ht="14.5" customHeight="1">
      <c r="A161" s="5">
        <v>1894</v>
      </c>
      <c r="B161" s="19" t="s">
        <v>211</v>
      </c>
      <c r="C161" s="5" t="s">
        <v>199</v>
      </c>
      <c r="D161" s="6">
        <v>3.75</v>
      </c>
      <c r="F161" s="5" t="s">
        <v>203</v>
      </c>
    </row>
    <row r="162" spans="1:6" ht="14.5" customHeight="1">
      <c r="A162" s="5">
        <v>1894</v>
      </c>
      <c r="B162" s="19" t="s">
        <v>211</v>
      </c>
      <c r="C162" s="5" t="s">
        <v>205</v>
      </c>
      <c r="D162" s="6">
        <v>1.5</v>
      </c>
      <c r="F162" s="5" t="s">
        <v>204</v>
      </c>
    </row>
    <row r="163" spans="1:6" ht="14.5" customHeight="1">
      <c r="A163" s="5">
        <v>1894</v>
      </c>
      <c r="B163" s="19" t="s">
        <v>211</v>
      </c>
      <c r="C163" s="5" t="s">
        <v>205</v>
      </c>
      <c r="D163" s="6">
        <v>5.25</v>
      </c>
      <c r="F163" s="5" t="s">
        <v>206</v>
      </c>
    </row>
    <row r="164" spans="1:6" ht="14.5" customHeight="1">
      <c r="A164" s="5">
        <v>1894</v>
      </c>
      <c r="B164" s="19" t="s">
        <v>211</v>
      </c>
      <c r="C164" s="5" t="s">
        <v>208</v>
      </c>
      <c r="D164" s="6">
        <v>1.75</v>
      </c>
      <c r="F164" s="5" t="s">
        <v>207</v>
      </c>
    </row>
    <row r="165" spans="1:6" ht="14.5" customHeight="1">
      <c r="A165" s="5">
        <v>1894</v>
      </c>
      <c r="B165" s="19" t="s">
        <v>211</v>
      </c>
      <c r="C165" s="5" t="s">
        <v>210</v>
      </c>
      <c r="D165" s="6">
        <v>5.75</v>
      </c>
      <c r="F165" s="5" t="s">
        <v>209</v>
      </c>
    </row>
    <row r="166" spans="1:6" ht="14.5" customHeight="1">
      <c r="A166" s="5">
        <v>1894</v>
      </c>
      <c r="B166" s="19" t="s">
        <v>291</v>
      </c>
      <c r="C166" s="3" t="s">
        <v>71</v>
      </c>
      <c r="D166" s="3">
        <v>32.1</v>
      </c>
      <c r="E166" s="3" t="s">
        <v>9</v>
      </c>
      <c r="F166" s="3" t="s">
        <v>212</v>
      </c>
    </row>
    <row r="167" spans="1:6" ht="14.5" customHeight="1">
      <c r="A167" s="5">
        <v>1894</v>
      </c>
      <c r="B167" s="19" t="s">
        <v>291</v>
      </c>
      <c r="C167" s="3" t="s">
        <v>213</v>
      </c>
      <c r="D167" s="3">
        <v>7.54</v>
      </c>
      <c r="E167" s="19" t="s">
        <v>16</v>
      </c>
      <c r="F167" s="3" t="s">
        <v>214</v>
      </c>
    </row>
    <row r="168" spans="1:6" ht="14.5" customHeight="1">
      <c r="A168" s="5">
        <v>1894</v>
      </c>
      <c r="B168" s="19" t="s">
        <v>291</v>
      </c>
      <c r="C168" s="3" t="s">
        <v>215</v>
      </c>
      <c r="D168" s="3">
        <v>5.55</v>
      </c>
      <c r="E168" s="3" t="s">
        <v>9</v>
      </c>
      <c r="F168" s="3" t="s">
        <v>216</v>
      </c>
    </row>
    <row r="169" spans="1:6" ht="14.5" customHeight="1">
      <c r="A169" s="5">
        <v>1894</v>
      </c>
      <c r="B169" s="19" t="s">
        <v>291</v>
      </c>
      <c r="C169" s="3" t="s">
        <v>217</v>
      </c>
      <c r="D169" s="3">
        <v>1.53</v>
      </c>
      <c r="E169" s="19" t="s">
        <v>16</v>
      </c>
      <c r="F169" s="3" t="s">
        <v>218</v>
      </c>
    </row>
    <row r="170" spans="1:6" ht="14.5" customHeight="1">
      <c r="A170" s="5">
        <v>1894</v>
      </c>
      <c r="B170" s="19" t="s">
        <v>291</v>
      </c>
      <c r="C170" s="3" t="s">
        <v>219</v>
      </c>
      <c r="D170" s="3">
        <v>27</v>
      </c>
      <c r="E170" s="3" t="s">
        <v>9</v>
      </c>
      <c r="F170" s="3" t="s">
        <v>220</v>
      </c>
    </row>
    <row r="171" spans="1:6" ht="14.5" customHeight="1">
      <c r="A171" s="5">
        <v>1894</v>
      </c>
      <c r="B171" s="19" t="s">
        <v>291</v>
      </c>
      <c r="C171" s="3" t="s">
        <v>221</v>
      </c>
      <c r="D171" s="3">
        <v>175</v>
      </c>
      <c r="E171" s="3" t="s">
        <v>9</v>
      </c>
      <c r="F171" s="3" t="s">
        <v>222</v>
      </c>
    </row>
    <row r="172" spans="1:6" ht="14.5" customHeight="1">
      <c r="A172" s="5">
        <v>1894</v>
      </c>
      <c r="B172" s="19" t="s">
        <v>291</v>
      </c>
      <c r="C172" s="3" t="s">
        <v>221</v>
      </c>
      <c r="D172" s="3">
        <v>29.1</v>
      </c>
      <c r="E172" s="3" t="s">
        <v>16</v>
      </c>
      <c r="F172" s="3" t="s">
        <v>222</v>
      </c>
    </row>
    <row r="173" spans="1:6" ht="14.5" customHeight="1">
      <c r="A173" s="5">
        <v>1894</v>
      </c>
      <c r="B173" s="19" t="s">
        <v>291</v>
      </c>
      <c r="C173" s="3" t="s">
        <v>221</v>
      </c>
      <c r="D173" s="3">
        <v>1.17</v>
      </c>
      <c r="E173" s="3" t="s">
        <v>195</v>
      </c>
      <c r="F173" s="3" t="s">
        <v>222</v>
      </c>
    </row>
    <row r="174" spans="1:6" ht="14.5" customHeight="1">
      <c r="A174" s="5">
        <v>1894</v>
      </c>
      <c r="B174" s="19" t="s">
        <v>291</v>
      </c>
      <c r="C174" s="3" t="s">
        <v>221</v>
      </c>
      <c r="D174" s="3">
        <v>174</v>
      </c>
      <c r="E174" s="3" t="s">
        <v>9</v>
      </c>
      <c r="F174" s="3" t="s">
        <v>223</v>
      </c>
    </row>
    <row r="175" spans="1:6" ht="14.5" customHeight="1">
      <c r="A175" s="5">
        <v>1894</v>
      </c>
      <c r="B175" s="19" t="s">
        <v>291</v>
      </c>
      <c r="C175" s="3" t="s">
        <v>221</v>
      </c>
      <c r="D175" s="3">
        <v>17.100000000000001</v>
      </c>
      <c r="E175" s="3" t="s">
        <v>16</v>
      </c>
      <c r="F175" s="3" t="s">
        <v>223</v>
      </c>
    </row>
    <row r="176" spans="1:6" ht="14.5" customHeight="1">
      <c r="A176" s="5">
        <v>1894</v>
      </c>
      <c r="B176" s="19" t="s">
        <v>291</v>
      </c>
      <c r="C176" s="3" t="s">
        <v>221</v>
      </c>
      <c r="D176" s="3">
        <v>12.8</v>
      </c>
      <c r="E176" s="3" t="s">
        <v>9</v>
      </c>
      <c r="F176" s="3" t="s">
        <v>224</v>
      </c>
    </row>
    <row r="177" spans="1:6" ht="14.5" customHeight="1">
      <c r="A177" s="5">
        <v>1894</v>
      </c>
      <c r="B177" s="19" t="s">
        <v>291</v>
      </c>
      <c r="C177" s="3" t="s">
        <v>221</v>
      </c>
      <c r="D177" s="3">
        <v>32.1</v>
      </c>
      <c r="E177" s="3" t="s">
        <v>16</v>
      </c>
      <c r="F177" s="3" t="s">
        <v>224</v>
      </c>
    </row>
    <row r="178" spans="1:6" ht="14.5" customHeight="1">
      <c r="A178" s="5">
        <v>1894</v>
      </c>
      <c r="B178" s="19" t="s">
        <v>291</v>
      </c>
      <c r="C178" s="3" t="s">
        <v>221</v>
      </c>
      <c r="D178" s="3">
        <v>21.8</v>
      </c>
      <c r="E178" s="3" t="s">
        <v>9</v>
      </c>
      <c r="F178" s="3" t="s">
        <v>225</v>
      </c>
    </row>
    <row r="179" spans="1:6" ht="14.5" customHeight="1">
      <c r="A179" s="5">
        <v>1894</v>
      </c>
      <c r="B179" s="19" t="s">
        <v>291</v>
      </c>
      <c r="C179" s="3" t="s">
        <v>221</v>
      </c>
      <c r="D179" s="3">
        <v>17.100000000000001</v>
      </c>
      <c r="E179" s="3" t="s">
        <v>16</v>
      </c>
      <c r="F179" s="3" t="s">
        <v>225</v>
      </c>
    </row>
    <row r="180" spans="1:6" ht="14.5" customHeight="1">
      <c r="A180" s="5">
        <v>1894</v>
      </c>
      <c r="B180" s="19" t="s">
        <v>291</v>
      </c>
      <c r="C180" s="3" t="s">
        <v>221</v>
      </c>
      <c r="D180" s="3">
        <v>6.64</v>
      </c>
      <c r="E180" s="3" t="s">
        <v>9</v>
      </c>
      <c r="F180" s="3" t="s">
        <v>226</v>
      </c>
    </row>
    <row r="181" spans="1:6" ht="14.5" customHeight="1">
      <c r="A181" s="5">
        <v>1894</v>
      </c>
      <c r="B181" s="19" t="s">
        <v>291</v>
      </c>
      <c r="C181" s="3" t="s">
        <v>221</v>
      </c>
      <c r="D181" s="3">
        <v>24.8</v>
      </c>
      <c r="E181" s="3" t="s">
        <v>9</v>
      </c>
      <c r="F181" s="3" t="s">
        <v>227</v>
      </c>
    </row>
    <row r="182" spans="1:6" ht="14.5" customHeight="1">
      <c r="A182" s="5">
        <v>1894</v>
      </c>
      <c r="B182" s="19" t="s">
        <v>291</v>
      </c>
      <c r="C182" s="3" t="s">
        <v>221</v>
      </c>
      <c r="D182" s="3">
        <v>21.4</v>
      </c>
      <c r="E182" s="3" t="s">
        <v>9</v>
      </c>
      <c r="F182" s="3" t="s">
        <v>228</v>
      </c>
    </row>
    <row r="183" spans="1:6" ht="14.5" customHeight="1">
      <c r="A183" s="5">
        <v>1894</v>
      </c>
      <c r="B183" s="19" t="s">
        <v>291</v>
      </c>
      <c r="C183" s="3" t="s">
        <v>221</v>
      </c>
      <c r="D183" s="3">
        <v>2.5</v>
      </c>
      <c r="E183" s="3" t="s">
        <v>16</v>
      </c>
      <c r="F183" s="3" t="s">
        <v>229</v>
      </c>
    </row>
    <row r="184" spans="1:6" ht="14.5" customHeight="1">
      <c r="A184" s="5">
        <v>1894</v>
      </c>
      <c r="B184" s="19" t="s">
        <v>291</v>
      </c>
      <c r="C184" s="3" t="s">
        <v>230</v>
      </c>
      <c r="D184" s="3">
        <v>43.91</v>
      </c>
      <c r="E184" s="3" t="s">
        <v>9</v>
      </c>
      <c r="F184" s="3" t="s">
        <v>231</v>
      </c>
    </row>
    <row r="185" spans="1:6" ht="14.5" customHeight="1">
      <c r="A185" s="5">
        <v>1894</v>
      </c>
      <c r="B185" s="19" t="s">
        <v>291</v>
      </c>
      <c r="C185" s="3" t="s">
        <v>230</v>
      </c>
      <c r="D185" s="3">
        <v>24.79</v>
      </c>
      <c r="E185" s="3" t="s">
        <v>16</v>
      </c>
      <c r="F185" s="3" t="s">
        <v>231</v>
      </c>
    </row>
    <row r="186" spans="1:6" ht="14.5" customHeight="1">
      <c r="A186" s="5">
        <v>1894</v>
      </c>
      <c r="B186" s="19" t="s">
        <v>291</v>
      </c>
      <c r="C186" s="3" t="s">
        <v>230</v>
      </c>
      <c r="D186" s="3">
        <v>59</v>
      </c>
      <c r="E186" s="3" t="s">
        <v>9</v>
      </c>
      <c r="F186" s="3" t="s">
        <v>232</v>
      </c>
    </row>
    <row r="187" spans="1:6" ht="14.5" customHeight="1">
      <c r="A187" s="5">
        <v>1894</v>
      </c>
      <c r="B187" s="19" t="s">
        <v>291</v>
      </c>
      <c r="C187" s="3" t="s">
        <v>233</v>
      </c>
      <c r="D187" s="3">
        <v>3</v>
      </c>
      <c r="E187" s="3" t="s">
        <v>9</v>
      </c>
      <c r="F187" s="3" t="s">
        <v>234</v>
      </c>
    </row>
    <row r="188" spans="1:6" ht="14.5" customHeight="1">
      <c r="A188" s="5">
        <v>1894</v>
      </c>
      <c r="B188" s="19" t="s">
        <v>291</v>
      </c>
      <c r="C188" s="3" t="s">
        <v>235</v>
      </c>
      <c r="D188" s="3">
        <v>3.5</v>
      </c>
      <c r="E188" s="3" t="s">
        <v>16</v>
      </c>
      <c r="F188" s="3" t="s">
        <v>236</v>
      </c>
    </row>
    <row r="189" spans="1:6" ht="14.5" customHeight="1">
      <c r="A189" s="5">
        <v>1894</v>
      </c>
      <c r="B189" s="19" t="s">
        <v>291</v>
      </c>
      <c r="C189" s="3" t="s">
        <v>235</v>
      </c>
      <c r="D189" s="3">
        <v>2</v>
      </c>
      <c r="E189" s="3" t="s">
        <v>16</v>
      </c>
      <c r="F189" s="3" t="s">
        <v>237</v>
      </c>
    </row>
    <row r="190" spans="1:6" ht="14.5" customHeight="1">
      <c r="A190" s="5">
        <v>1894</v>
      </c>
      <c r="B190" s="19" t="s">
        <v>291</v>
      </c>
      <c r="C190" s="3" t="s">
        <v>238</v>
      </c>
      <c r="D190" s="3">
        <v>4.0999999999999996</v>
      </c>
      <c r="E190" s="3" t="s">
        <v>16</v>
      </c>
      <c r="F190" s="3" t="s">
        <v>239</v>
      </c>
    </row>
    <row r="191" spans="1:6" ht="14.5" customHeight="1">
      <c r="A191" s="5">
        <v>1894</v>
      </c>
      <c r="B191" s="19" t="s">
        <v>291</v>
      </c>
      <c r="C191" s="3" t="s">
        <v>240</v>
      </c>
      <c r="D191" s="3">
        <v>2</v>
      </c>
      <c r="E191" s="3" t="s">
        <v>16</v>
      </c>
      <c r="F191" s="3" t="s">
        <v>241</v>
      </c>
    </row>
    <row r="192" spans="1:6" ht="14.5" customHeight="1">
      <c r="A192" s="5">
        <v>1894</v>
      </c>
      <c r="B192" s="19" t="s">
        <v>291</v>
      </c>
      <c r="C192" s="3" t="s">
        <v>242</v>
      </c>
      <c r="D192" s="3">
        <v>15.72</v>
      </c>
      <c r="E192" s="3" t="s">
        <v>9</v>
      </c>
      <c r="F192" s="3" t="s">
        <v>243</v>
      </c>
    </row>
    <row r="193" spans="1:6" ht="14.5" customHeight="1">
      <c r="A193" s="5">
        <v>1894</v>
      </c>
      <c r="B193" s="19" t="s">
        <v>291</v>
      </c>
      <c r="C193" s="3" t="s">
        <v>242</v>
      </c>
      <c r="D193" s="3">
        <v>7.5</v>
      </c>
      <c r="E193" s="3" t="s">
        <v>9</v>
      </c>
      <c r="F193" s="3" t="s">
        <v>244</v>
      </c>
    </row>
    <row r="194" spans="1:6" ht="14.5" customHeight="1">
      <c r="A194" s="5">
        <v>1894</v>
      </c>
      <c r="B194" s="19" t="s">
        <v>291</v>
      </c>
      <c r="C194" s="3" t="s">
        <v>245</v>
      </c>
      <c r="D194" s="3">
        <v>3.25</v>
      </c>
      <c r="E194" s="3" t="s">
        <v>9</v>
      </c>
      <c r="F194" s="3" t="s">
        <v>246</v>
      </c>
    </row>
    <row r="195" spans="1:6" ht="14.5" customHeight="1">
      <c r="A195" s="5">
        <v>1894</v>
      </c>
      <c r="B195" s="19" t="s">
        <v>291</v>
      </c>
      <c r="C195" s="3" t="s">
        <v>247</v>
      </c>
      <c r="D195" s="3">
        <v>3.98</v>
      </c>
      <c r="E195" s="3" t="s">
        <v>9</v>
      </c>
      <c r="F195" s="3" t="s">
        <v>248</v>
      </c>
    </row>
    <row r="196" spans="1:6" ht="14.5" customHeight="1">
      <c r="A196" s="5">
        <v>1894</v>
      </c>
      <c r="B196" s="19" t="s">
        <v>291</v>
      </c>
      <c r="C196" s="3" t="s">
        <v>101</v>
      </c>
      <c r="D196" s="3">
        <v>2.63</v>
      </c>
      <c r="E196" s="3" t="s">
        <v>16</v>
      </c>
      <c r="F196" s="3" t="s">
        <v>249</v>
      </c>
    </row>
    <row r="197" spans="1:6" ht="14.5" customHeight="1">
      <c r="A197" s="5">
        <v>1894</v>
      </c>
      <c r="B197" s="19" t="s">
        <v>291</v>
      </c>
      <c r="C197" s="3" t="s">
        <v>250</v>
      </c>
      <c r="D197" s="3">
        <v>3.7</v>
      </c>
      <c r="E197" s="3" t="s">
        <v>9</v>
      </c>
      <c r="F197" s="3" t="s">
        <v>251</v>
      </c>
    </row>
    <row r="198" spans="1:6" ht="14.5" customHeight="1">
      <c r="A198" s="5">
        <v>1894</v>
      </c>
      <c r="B198" s="19" t="s">
        <v>291</v>
      </c>
      <c r="C198" s="3" t="s">
        <v>252</v>
      </c>
      <c r="D198" s="3">
        <v>1.1399999999999999</v>
      </c>
      <c r="E198" s="3" t="s">
        <v>16</v>
      </c>
      <c r="F198" s="3" t="s">
        <v>253</v>
      </c>
    </row>
    <row r="199" spans="1:6" ht="14.5" customHeight="1">
      <c r="A199" s="5">
        <v>1894</v>
      </c>
      <c r="B199" s="19" t="s">
        <v>291</v>
      </c>
      <c r="C199" s="3" t="s">
        <v>254</v>
      </c>
      <c r="D199" s="3">
        <v>8.35</v>
      </c>
      <c r="E199" s="3" t="s">
        <v>16</v>
      </c>
      <c r="F199" s="3" t="s">
        <v>255</v>
      </c>
    </row>
    <row r="200" spans="1:6" ht="14.5" customHeight="1">
      <c r="A200" s="5">
        <v>1894</v>
      </c>
      <c r="B200" s="19" t="s">
        <v>291</v>
      </c>
      <c r="C200" s="3" t="s">
        <v>256</v>
      </c>
      <c r="D200" s="3">
        <v>17</v>
      </c>
      <c r="E200" s="3" t="s">
        <v>9</v>
      </c>
      <c r="F200" s="3" t="s">
        <v>257</v>
      </c>
    </row>
    <row r="201" spans="1:6" ht="14.5" customHeight="1">
      <c r="A201" s="5">
        <v>1894</v>
      </c>
      <c r="B201" s="19" t="s">
        <v>291</v>
      </c>
      <c r="C201" s="3" t="s">
        <v>256</v>
      </c>
      <c r="D201" s="3">
        <v>4.0999999999999996</v>
      </c>
      <c r="E201" s="3" t="s">
        <v>9</v>
      </c>
      <c r="F201" s="3" t="s">
        <v>258</v>
      </c>
    </row>
    <row r="202" spans="1:6" ht="14.5" customHeight="1">
      <c r="A202" s="5">
        <v>1894</v>
      </c>
      <c r="B202" s="19" t="s">
        <v>291</v>
      </c>
      <c r="C202" s="3" t="s">
        <v>259</v>
      </c>
      <c r="D202" s="3">
        <v>4.07</v>
      </c>
      <c r="E202" s="3" t="s">
        <v>9</v>
      </c>
      <c r="F202" s="3" t="s">
        <v>260</v>
      </c>
    </row>
    <row r="203" spans="1:6" ht="14.5" customHeight="1">
      <c r="A203" s="5">
        <v>1894</v>
      </c>
      <c r="B203" s="19" t="s">
        <v>291</v>
      </c>
      <c r="C203" s="3" t="s">
        <v>259</v>
      </c>
      <c r="D203" s="3">
        <v>5</v>
      </c>
      <c r="E203" s="3" t="s">
        <v>9</v>
      </c>
      <c r="F203" s="3" t="s">
        <v>261</v>
      </c>
    </row>
    <row r="204" spans="1:6" ht="14.5" customHeight="1">
      <c r="A204" s="5">
        <v>1894</v>
      </c>
      <c r="B204" s="19" t="s">
        <v>291</v>
      </c>
      <c r="C204" s="3" t="s">
        <v>262</v>
      </c>
      <c r="D204" s="3">
        <v>1.81</v>
      </c>
      <c r="E204" s="3" t="s">
        <v>9</v>
      </c>
      <c r="F204" s="3" t="s">
        <v>263</v>
      </c>
    </row>
    <row r="205" spans="1:6" ht="14.5" customHeight="1">
      <c r="A205" s="5">
        <v>1894</v>
      </c>
      <c r="B205" s="19" t="s">
        <v>291</v>
      </c>
      <c r="C205" s="3" t="s">
        <v>264</v>
      </c>
      <c r="D205" s="3">
        <v>3</v>
      </c>
      <c r="E205" s="3" t="s">
        <v>16</v>
      </c>
      <c r="F205" s="3" t="s">
        <v>265</v>
      </c>
    </row>
    <row r="206" spans="1:6" ht="14.5" customHeight="1">
      <c r="A206" s="5">
        <v>1894</v>
      </c>
      <c r="B206" s="19" t="s">
        <v>291</v>
      </c>
      <c r="C206" s="3" t="s">
        <v>266</v>
      </c>
      <c r="D206" s="3">
        <v>6</v>
      </c>
      <c r="E206" s="3" t="s">
        <v>9</v>
      </c>
      <c r="F206" s="3" t="s">
        <v>267</v>
      </c>
    </row>
    <row r="207" spans="1:6" ht="14.5" customHeight="1">
      <c r="A207" s="5">
        <v>1894</v>
      </c>
      <c r="B207" s="19" t="s">
        <v>291</v>
      </c>
      <c r="C207" s="3" t="s">
        <v>268</v>
      </c>
      <c r="D207" s="3">
        <v>20</v>
      </c>
      <c r="E207" s="3" t="s">
        <v>9</v>
      </c>
      <c r="F207" s="3" t="s">
        <v>269</v>
      </c>
    </row>
    <row r="208" spans="1:6" ht="14.5" customHeight="1">
      <c r="A208" s="5">
        <v>1894</v>
      </c>
      <c r="B208" s="19" t="s">
        <v>291</v>
      </c>
      <c r="C208" s="3" t="s">
        <v>270</v>
      </c>
      <c r="D208" s="3">
        <v>2.98</v>
      </c>
      <c r="E208" s="3" t="s">
        <v>9</v>
      </c>
      <c r="F208" s="3" t="s">
        <v>271</v>
      </c>
    </row>
    <row r="209" spans="1:6" ht="14.5" customHeight="1">
      <c r="A209" s="5">
        <v>1894</v>
      </c>
      <c r="B209" s="19" t="s">
        <v>291</v>
      </c>
      <c r="C209" s="3" t="s">
        <v>270</v>
      </c>
      <c r="D209" s="3">
        <v>6</v>
      </c>
      <c r="E209" s="3" t="s">
        <v>9</v>
      </c>
      <c r="F209" s="3" t="s">
        <v>272</v>
      </c>
    </row>
    <row r="210" spans="1:6" ht="14.5" customHeight="1">
      <c r="A210" s="5">
        <v>1894</v>
      </c>
      <c r="B210" s="19" t="s">
        <v>291</v>
      </c>
      <c r="C210" s="3" t="s">
        <v>273</v>
      </c>
      <c r="D210" s="3">
        <v>14</v>
      </c>
      <c r="E210" s="3" t="s">
        <v>9</v>
      </c>
      <c r="F210" s="3" t="s">
        <v>274</v>
      </c>
    </row>
    <row r="211" spans="1:6" ht="14.5" customHeight="1">
      <c r="A211" s="5">
        <v>1894</v>
      </c>
      <c r="B211" s="19" t="s">
        <v>291</v>
      </c>
      <c r="C211" s="3" t="s">
        <v>275</v>
      </c>
      <c r="D211" s="3">
        <v>1.5</v>
      </c>
      <c r="E211" s="3" t="s">
        <v>16</v>
      </c>
      <c r="F211" s="3" t="s">
        <v>276</v>
      </c>
    </row>
    <row r="212" spans="1:6" ht="14.5" customHeight="1">
      <c r="A212" s="5">
        <v>1894</v>
      </c>
      <c r="B212" s="19" t="s">
        <v>291</v>
      </c>
      <c r="C212" s="3" t="s">
        <v>277</v>
      </c>
      <c r="D212" s="3">
        <v>7</v>
      </c>
      <c r="E212" s="3" t="s">
        <v>9</v>
      </c>
      <c r="F212" s="3" t="s">
        <v>278</v>
      </c>
    </row>
    <row r="213" spans="1:6" ht="14.5" customHeight="1">
      <c r="A213" s="5">
        <v>1894</v>
      </c>
      <c r="B213" s="19" t="s">
        <v>291</v>
      </c>
      <c r="C213" s="3" t="s">
        <v>279</v>
      </c>
      <c r="D213" s="3">
        <v>28</v>
      </c>
      <c r="E213" s="3" t="s">
        <v>9</v>
      </c>
      <c r="F213" s="3" t="s">
        <v>280</v>
      </c>
    </row>
    <row r="214" spans="1:6" ht="14.5" customHeight="1">
      <c r="A214" s="5">
        <v>1894</v>
      </c>
      <c r="B214" s="19" t="s">
        <v>291</v>
      </c>
      <c r="C214" s="3" t="s">
        <v>279</v>
      </c>
      <c r="D214" s="3">
        <v>10</v>
      </c>
      <c r="E214" s="3" t="s">
        <v>9</v>
      </c>
      <c r="F214" s="3" t="s">
        <v>281</v>
      </c>
    </row>
    <row r="215" spans="1:6" ht="14.5" customHeight="1">
      <c r="A215" s="5">
        <v>1894</v>
      </c>
      <c r="B215" s="19" t="s">
        <v>291</v>
      </c>
      <c r="C215" s="3" t="s">
        <v>282</v>
      </c>
      <c r="D215" s="3">
        <v>3</v>
      </c>
      <c r="E215" s="3" t="s">
        <v>9</v>
      </c>
      <c r="F215" s="3" t="s">
        <v>283</v>
      </c>
    </row>
    <row r="216" spans="1:6" ht="14.5" customHeight="1">
      <c r="A216" s="5">
        <v>1894</v>
      </c>
      <c r="B216" s="19" t="s">
        <v>291</v>
      </c>
      <c r="C216" s="3" t="s">
        <v>284</v>
      </c>
      <c r="D216" s="3">
        <v>1.75</v>
      </c>
      <c r="E216" s="3" t="s">
        <v>16</v>
      </c>
      <c r="F216" s="3" t="s">
        <v>285</v>
      </c>
    </row>
    <row r="217" spans="1:6" ht="14.5" customHeight="1">
      <c r="A217" s="5">
        <v>1894</v>
      </c>
      <c r="B217" s="19" t="s">
        <v>291</v>
      </c>
      <c r="C217" s="3" t="s">
        <v>284</v>
      </c>
      <c r="D217" s="3">
        <v>1.5</v>
      </c>
      <c r="E217" s="3" t="s">
        <v>16</v>
      </c>
      <c r="F217" s="3" t="s">
        <v>286</v>
      </c>
    </row>
    <row r="218" spans="1:6" ht="14.5" customHeight="1">
      <c r="A218" s="5">
        <v>1894</v>
      </c>
      <c r="B218" s="19" t="s">
        <v>291</v>
      </c>
      <c r="C218" s="3" t="s">
        <v>287</v>
      </c>
      <c r="D218" s="3">
        <v>5</v>
      </c>
      <c r="E218" s="3" t="s">
        <v>16</v>
      </c>
      <c r="F218" s="3" t="s">
        <v>288</v>
      </c>
    </row>
    <row r="219" spans="1:6" ht="14.5" customHeight="1">
      <c r="A219" s="5">
        <v>1894</v>
      </c>
      <c r="B219" s="19" t="s">
        <v>291</v>
      </c>
      <c r="C219" s="3" t="s">
        <v>289</v>
      </c>
      <c r="D219" s="3">
        <v>8</v>
      </c>
      <c r="E219" s="3" t="s">
        <v>16</v>
      </c>
      <c r="F219" s="3" t="s">
        <v>290</v>
      </c>
    </row>
    <row r="220" spans="1:6" ht="14.5" customHeight="1">
      <c r="A220" s="5">
        <v>1894</v>
      </c>
      <c r="B220" s="19" t="s">
        <v>291</v>
      </c>
      <c r="C220" s="3" t="s">
        <v>291</v>
      </c>
      <c r="D220" s="3">
        <v>112.7</v>
      </c>
      <c r="E220" s="3" t="s">
        <v>9</v>
      </c>
      <c r="F220" s="3" t="s">
        <v>82</v>
      </c>
    </row>
    <row r="221" spans="1:6" ht="14.5" customHeight="1">
      <c r="A221" s="5">
        <v>1894</v>
      </c>
      <c r="B221" s="19" t="s">
        <v>291</v>
      </c>
      <c r="C221" s="3" t="s">
        <v>291</v>
      </c>
      <c r="D221" s="3">
        <v>13</v>
      </c>
      <c r="E221" s="3" t="s">
        <v>16</v>
      </c>
      <c r="F221" s="3" t="s">
        <v>292</v>
      </c>
    </row>
    <row r="222" spans="1:6" ht="14.5" customHeight="1">
      <c r="A222" s="5">
        <v>1894</v>
      </c>
      <c r="B222" s="19" t="s">
        <v>291</v>
      </c>
      <c r="C222" s="3" t="s">
        <v>291</v>
      </c>
      <c r="D222" s="3">
        <v>10</v>
      </c>
      <c r="E222" s="3" t="s">
        <v>195</v>
      </c>
      <c r="F222" s="3" t="s">
        <v>292</v>
      </c>
    </row>
    <row r="223" spans="1:6" ht="14.5" customHeight="1">
      <c r="A223" s="5">
        <v>1894</v>
      </c>
      <c r="B223" s="19" t="s">
        <v>291</v>
      </c>
      <c r="C223" s="3" t="s">
        <v>291</v>
      </c>
      <c r="D223" s="3">
        <v>8.75</v>
      </c>
      <c r="E223" s="3" t="s">
        <v>16</v>
      </c>
      <c r="F223" s="3" t="s">
        <v>293</v>
      </c>
    </row>
    <row r="224" spans="1:6" ht="14.5" customHeight="1">
      <c r="A224" s="5">
        <v>1894</v>
      </c>
      <c r="B224" s="19" t="s">
        <v>291</v>
      </c>
      <c r="C224" s="3" t="s">
        <v>291</v>
      </c>
      <c r="D224" s="3">
        <v>16</v>
      </c>
      <c r="E224" s="3" t="s">
        <v>16</v>
      </c>
      <c r="F224" s="3" t="s">
        <v>294</v>
      </c>
    </row>
    <row r="225" spans="1:6" ht="14.5" customHeight="1">
      <c r="A225" s="5">
        <v>1894</v>
      </c>
      <c r="B225" s="19" t="s">
        <v>291</v>
      </c>
      <c r="C225" s="3" t="s">
        <v>291</v>
      </c>
      <c r="D225" s="3">
        <v>5.8</v>
      </c>
      <c r="E225" s="3" t="s">
        <v>195</v>
      </c>
      <c r="F225" s="3" t="s">
        <v>295</v>
      </c>
    </row>
    <row r="226" spans="1:6" ht="14.5" customHeight="1">
      <c r="A226" s="5">
        <v>1894</v>
      </c>
      <c r="B226" s="19" t="s">
        <v>291</v>
      </c>
      <c r="C226" s="3" t="s">
        <v>291</v>
      </c>
      <c r="D226" s="3">
        <v>10.25</v>
      </c>
      <c r="E226" s="3" t="s">
        <v>16</v>
      </c>
      <c r="F226" s="3" t="s">
        <v>296</v>
      </c>
    </row>
    <row r="227" spans="1:6" ht="14.5" customHeight="1">
      <c r="A227" s="5">
        <v>1894</v>
      </c>
      <c r="B227" s="19" t="s">
        <v>291</v>
      </c>
      <c r="C227" s="3" t="s">
        <v>291</v>
      </c>
      <c r="D227" s="3">
        <v>26</v>
      </c>
      <c r="E227" s="3" t="s">
        <v>16</v>
      </c>
      <c r="F227" s="3" t="s">
        <v>297</v>
      </c>
    </row>
    <row r="228" spans="1:6" ht="14.5" customHeight="1">
      <c r="A228" s="5">
        <v>1894</v>
      </c>
      <c r="B228" s="19" t="s">
        <v>291</v>
      </c>
      <c r="C228" s="3" t="s">
        <v>291</v>
      </c>
      <c r="D228" s="3">
        <v>9</v>
      </c>
      <c r="E228" s="3" t="s">
        <v>16</v>
      </c>
      <c r="F228" s="3" t="s">
        <v>298</v>
      </c>
    </row>
    <row r="229" spans="1:6" ht="14.5" customHeight="1">
      <c r="A229" s="5">
        <v>1894</v>
      </c>
      <c r="B229" s="19" t="s">
        <v>291</v>
      </c>
      <c r="C229" s="3" t="s">
        <v>291</v>
      </c>
      <c r="D229" s="3">
        <v>17.7</v>
      </c>
      <c r="E229" s="3" t="s">
        <v>16</v>
      </c>
      <c r="F229" s="3" t="s">
        <v>299</v>
      </c>
    </row>
    <row r="230" spans="1:6" ht="14.5" customHeight="1">
      <c r="A230" s="5">
        <v>1894</v>
      </c>
      <c r="B230" s="19" t="s">
        <v>291</v>
      </c>
      <c r="C230" s="3" t="s">
        <v>291</v>
      </c>
      <c r="D230" s="3">
        <v>28.4</v>
      </c>
      <c r="E230" s="3" t="s">
        <v>195</v>
      </c>
      <c r="F230" s="3" t="s">
        <v>300</v>
      </c>
    </row>
    <row r="231" spans="1:6" ht="14.5" customHeight="1">
      <c r="A231" s="5">
        <v>1894</v>
      </c>
      <c r="B231" s="19" t="s">
        <v>291</v>
      </c>
      <c r="C231" s="3" t="s">
        <v>291</v>
      </c>
      <c r="D231" s="3">
        <v>28</v>
      </c>
      <c r="E231" s="3" t="s">
        <v>16</v>
      </c>
      <c r="F231" s="3" t="s">
        <v>301</v>
      </c>
    </row>
    <row r="232" spans="1:6" ht="14.5" customHeight="1">
      <c r="A232" s="5">
        <v>1894</v>
      </c>
      <c r="B232" s="19" t="s">
        <v>291</v>
      </c>
      <c r="C232" s="3" t="s">
        <v>291</v>
      </c>
      <c r="D232" s="3">
        <v>20</v>
      </c>
      <c r="E232" s="3" t="s">
        <v>16</v>
      </c>
      <c r="F232" s="3" t="s">
        <v>302</v>
      </c>
    </row>
    <row r="233" spans="1:6" ht="14.5" customHeight="1">
      <c r="A233" s="5">
        <v>1894</v>
      </c>
      <c r="B233" s="19" t="s">
        <v>291</v>
      </c>
      <c r="C233" s="3" t="s">
        <v>291</v>
      </c>
      <c r="D233" s="3">
        <v>24.2</v>
      </c>
      <c r="E233" s="3" t="s">
        <v>16</v>
      </c>
      <c r="F233" s="3" t="s">
        <v>303</v>
      </c>
    </row>
    <row r="234" spans="1:6" ht="14.5" customHeight="1">
      <c r="A234" s="5">
        <v>1894</v>
      </c>
      <c r="B234" s="19" t="s">
        <v>291</v>
      </c>
      <c r="C234" s="3" t="s">
        <v>291</v>
      </c>
      <c r="D234" s="3">
        <v>18.54</v>
      </c>
      <c r="E234" s="3" t="s">
        <v>16</v>
      </c>
      <c r="F234" s="3" t="s">
        <v>304</v>
      </c>
    </row>
    <row r="235" spans="1:6" ht="14.5" customHeight="1">
      <c r="A235" s="5">
        <v>1894</v>
      </c>
      <c r="B235" s="19" t="s">
        <v>291</v>
      </c>
      <c r="C235" s="3" t="s">
        <v>291</v>
      </c>
      <c r="D235" s="3">
        <v>11.7</v>
      </c>
      <c r="E235" s="3" t="s">
        <v>16</v>
      </c>
      <c r="F235" s="3" t="s">
        <v>305</v>
      </c>
    </row>
    <row r="236" spans="1:6" ht="14.5" customHeight="1">
      <c r="A236" s="5">
        <v>1894</v>
      </c>
      <c r="B236" s="19" t="s">
        <v>291</v>
      </c>
      <c r="C236" s="3" t="s">
        <v>291</v>
      </c>
      <c r="D236" s="3">
        <v>7.5</v>
      </c>
      <c r="E236" s="3" t="s">
        <v>16</v>
      </c>
      <c r="F236" s="3" t="s">
        <v>306</v>
      </c>
    </row>
    <row r="237" spans="1:6" ht="14.5" customHeight="1">
      <c r="A237" s="5">
        <v>1894</v>
      </c>
      <c r="B237" s="19" t="s">
        <v>291</v>
      </c>
      <c r="C237" s="3" t="s">
        <v>291</v>
      </c>
      <c r="D237" s="3">
        <v>3</v>
      </c>
      <c r="E237" s="3" t="s">
        <v>16</v>
      </c>
      <c r="F237" s="3" t="s">
        <v>307</v>
      </c>
    </row>
    <row r="238" spans="1:6" ht="14.5" customHeight="1">
      <c r="A238" s="5">
        <v>1894</v>
      </c>
      <c r="B238" s="19" t="s">
        <v>291</v>
      </c>
      <c r="C238" s="3" t="s">
        <v>291</v>
      </c>
      <c r="D238" s="3">
        <v>23.48</v>
      </c>
      <c r="E238" s="3" t="s">
        <v>9</v>
      </c>
      <c r="F238" s="3" t="s">
        <v>308</v>
      </c>
    </row>
    <row r="239" spans="1:6" ht="14.5" customHeight="1">
      <c r="A239" s="5">
        <v>1894</v>
      </c>
      <c r="B239" s="19" t="s">
        <v>291</v>
      </c>
      <c r="C239" s="19" t="s">
        <v>309</v>
      </c>
      <c r="D239" s="19">
        <v>13</v>
      </c>
      <c r="E239" s="3" t="s">
        <v>9</v>
      </c>
      <c r="F239" s="19" t="s">
        <v>310</v>
      </c>
    </row>
    <row r="240" spans="1:6" ht="14.5" customHeight="1">
      <c r="A240" s="5">
        <v>1894</v>
      </c>
      <c r="B240" s="19" t="s">
        <v>291</v>
      </c>
      <c r="C240" s="19" t="s">
        <v>309</v>
      </c>
      <c r="D240" s="19">
        <v>14</v>
      </c>
      <c r="E240" s="3" t="s">
        <v>9</v>
      </c>
      <c r="F240" s="19" t="s">
        <v>311</v>
      </c>
    </row>
    <row r="241" spans="1:6" ht="14.5" customHeight="1">
      <c r="A241" s="5">
        <v>1894</v>
      </c>
      <c r="B241" s="19" t="s">
        <v>291</v>
      </c>
      <c r="C241" s="19" t="s">
        <v>312</v>
      </c>
      <c r="D241" s="19">
        <v>5</v>
      </c>
      <c r="E241" s="3" t="s">
        <v>16</v>
      </c>
      <c r="F241" s="19" t="s">
        <v>313</v>
      </c>
    </row>
    <row r="242" spans="1:6" ht="14.5" customHeight="1">
      <c r="A242" s="5">
        <v>1894</v>
      </c>
      <c r="B242" s="19" t="s">
        <v>291</v>
      </c>
      <c r="C242" s="19" t="s">
        <v>314</v>
      </c>
      <c r="D242" s="19">
        <v>4.96</v>
      </c>
      <c r="E242" s="3" t="s">
        <v>16</v>
      </c>
      <c r="F242" s="19" t="s">
        <v>315</v>
      </c>
    </row>
    <row r="243" spans="1:6" ht="14.5" customHeight="1">
      <c r="A243" s="5">
        <v>1894</v>
      </c>
      <c r="B243" s="19" t="s">
        <v>291</v>
      </c>
      <c r="C243" s="19" t="s">
        <v>316</v>
      </c>
      <c r="D243" s="19">
        <v>1.5</v>
      </c>
      <c r="E243" s="3" t="s">
        <v>16</v>
      </c>
      <c r="F243" s="19" t="s">
        <v>317</v>
      </c>
    </row>
    <row r="244" spans="1:6" ht="14.5" customHeight="1">
      <c r="A244" s="5">
        <v>1894</v>
      </c>
      <c r="B244" s="19" t="s">
        <v>291</v>
      </c>
      <c r="C244" s="19" t="s">
        <v>318</v>
      </c>
      <c r="D244" s="19">
        <v>2.75</v>
      </c>
      <c r="E244" s="3" t="s">
        <v>16</v>
      </c>
      <c r="F244" s="19" t="s">
        <v>319</v>
      </c>
    </row>
    <row r="245" spans="1:6" ht="14.5" customHeight="1">
      <c r="A245" s="5">
        <v>1894</v>
      </c>
      <c r="B245" s="19" t="s">
        <v>291</v>
      </c>
      <c r="C245" s="19" t="s">
        <v>320</v>
      </c>
      <c r="D245" s="19">
        <v>5.26</v>
      </c>
      <c r="E245" s="19" t="s">
        <v>9</v>
      </c>
      <c r="F245" s="19" t="s">
        <v>321</v>
      </c>
    </row>
    <row r="246" spans="1:6" ht="14.5" customHeight="1">
      <c r="A246" s="5">
        <v>1894</v>
      </c>
      <c r="B246" s="19" t="s">
        <v>291</v>
      </c>
      <c r="C246" s="19" t="s">
        <v>322</v>
      </c>
      <c r="D246" s="19">
        <v>4.5</v>
      </c>
      <c r="E246" s="19" t="s">
        <v>16</v>
      </c>
      <c r="F246" s="19" t="s">
        <v>323</v>
      </c>
    </row>
    <row r="247" spans="1:6" ht="14.5" customHeight="1">
      <c r="A247" s="5">
        <v>1894</v>
      </c>
      <c r="B247" s="19" t="s">
        <v>291</v>
      </c>
      <c r="C247" s="19" t="s">
        <v>324</v>
      </c>
      <c r="D247" s="19">
        <v>77.45</v>
      </c>
      <c r="E247" s="19" t="s">
        <v>9</v>
      </c>
      <c r="F247" s="19" t="s">
        <v>325</v>
      </c>
    </row>
    <row r="248" spans="1:6" ht="14.5" customHeight="1">
      <c r="A248" s="5">
        <v>1894</v>
      </c>
      <c r="B248" s="19" t="s">
        <v>291</v>
      </c>
      <c r="C248" s="19" t="s">
        <v>324</v>
      </c>
      <c r="D248" s="19">
        <v>8.8800000000000008</v>
      </c>
      <c r="E248" s="19" t="s">
        <v>9</v>
      </c>
      <c r="F248" s="19" t="s">
        <v>326</v>
      </c>
    </row>
    <row r="249" spans="1:6" ht="14.5" customHeight="1">
      <c r="A249" s="5">
        <v>1894</v>
      </c>
      <c r="B249" s="19" t="s">
        <v>291</v>
      </c>
      <c r="C249" s="19" t="s">
        <v>327</v>
      </c>
      <c r="D249" s="19">
        <v>1</v>
      </c>
      <c r="E249" s="19" t="s">
        <v>16</v>
      </c>
      <c r="F249" s="19" t="s">
        <v>328</v>
      </c>
    </row>
    <row r="250" spans="1:6" ht="14.5" customHeight="1">
      <c r="A250" s="5">
        <v>1894</v>
      </c>
      <c r="B250" s="19" t="s">
        <v>291</v>
      </c>
      <c r="C250" s="19" t="s">
        <v>66</v>
      </c>
      <c r="D250" s="19">
        <v>6.75</v>
      </c>
      <c r="E250" s="19" t="s">
        <v>16</v>
      </c>
      <c r="F250" s="19" t="s">
        <v>329</v>
      </c>
    </row>
    <row r="251" spans="1:6" ht="14.5" customHeight="1">
      <c r="A251" s="5">
        <v>1894</v>
      </c>
      <c r="B251" s="19" t="s">
        <v>291</v>
      </c>
      <c r="C251" s="19" t="s">
        <v>330</v>
      </c>
      <c r="D251" s="19">
        <v>10.1</v>
      </c>
      <c r="E251" s="19" t="s">
        <v>9</v>
      </c>
      <c r="F251" s="19" t="s">
        <v>331</v>
      </c>
    </row>
    <row r="252" spans="1:6" ht="14.5" customHeight="1">
      <c r="A252" s="5">
        <v>1894</v>
      </c>
      <c r="B252" s="19" t="s">
        <v>291</v>
      </c>
      <c r="C252" s="19" t="s">
        <v>332</v>
      </c>
      <c r="D252" s="19">
        <v>4.75</v>
      </c>
      <c r="E252" s="19" t="s">
        <v>9</v>
      </c>
      <c r="F252" s="19" t="s">
        <v>333</v>
      </c>
    </row>
    <row r="253" spans="1:6" ht="14.5" customHeight="1">
      <c r="A253" s="5">
        <v>1894</v>
      </c>
      <c r="B253" s="19" t="s">
        <v>291</v>
      </c>
      <c r="C253" s="19" t="s">
        <v>334</v>
      </c>
      <c r="D253" s="19">
        <v>3.5</v>
      </c>
      <c r="E253" s="19" t="s">
        <v>9</v>
      </c>
      <c r="F253" s="19" t="s">
        <v>335</v>
      </c>
    </row>
    <row r="254" spans="1:6" ht="14.5" customHeight="1">
      <c r="A254" s="5">
        <v>1894</v>
      </c>
      <c r="B254" s="19" t="s">
        <v>291</v>
      </c>
      <c r="C254" s="19" t="s">
        <v>336</v>
      </c>
      <c r="D254" s="19">
        <v>3</v>
      </c>
      <c r="E254" s="19" t="s">
        <v>9</v>
      </c>
      <c r="F254" s="19" t="s">
        <v>337</v>
      </c>
    </row>
    <row r="255" spans="1:6" ht="14.5" customHeight="1">
      <c r="A255" s="5">
        <v>1894</v>
      </c>
      <c r="B255" s="19" t="s">
        <v>291</v>
      </c>
      <c r="C255" s="19" t="s">
        <v>338</v>
      </c>
      <c r="D255" s="19">
        <v>2</v>
      </c>
      <c r="E255" s="19" t="s">
        <v>9</v>
      </c>
      <c r="F255" s="19" t="s">
        <v>339</v>
      </c>
    </row>
    <row r="256" spans="1:6" ht="14.5" customHeight="1">
      <c r="A256" s="5">
        <v>1894</v>
      </c>
      <c r="B256" s="19" t="s">
        <v>291</v>
      </c>
      <c r="C256" s="19" t="s">
        <v>340</v>
      </c>
      <c r="D256" s="19">
        <v>20.948</v>
      </c>
      <c r="E256" s="19" t="s">
        <v>16</v>
      </c>
      <c r="F256" s="19" t="s">
        <v>341</v>
      </c>
    </row>
    <row r="257" spans="1:6" ht="14.5" customHeight="1">
      <c r="A257" s="5">
        <v>1894</v>
      </c>
      <c r="B257" s="19" t="s">
        <v>291</v>
      </c>
      <c r="C257" s="19" t="s">
        <v>340</v>
      </c>
      <c r="D257" s="19">
        <v>20</v>
      </c>
      <c r="E257" s="19" t="s">
        <v>9</v>
      </c>
      <c r="F257" s="3" t="s">
        <v>342</v>
      </c>
    </row>
    <row r="258" spans="1:6" ht="14.5" customHeight="1">
      <c r="A258" s="5">
        <v>1894</v>
      </c>
      <c r="B258" s="19" t="s">
        <v>291</v>
      </c>
      <c r="C258" s="19" t="s">
        <v>340</v>
      </c>
      <c r="D258" s="19">
        <v>14.25</v>
      </c>
      <c r="E258" s="19" t="s">
        <v>16</v>
      </c>
      <c r="F258" s="3" t="s">
        <v>342</v>
      </c>
    </row>
    <row r="259" spans="1:6" ht="14.5" customHeight="1">
      <c r="A259" s="5">
        <v>1894</v>
      </c>
      <c r="B259" s="19" t="s">
        <v>291</v>
      </c>
      <c r="C259" s="19" t="s">
        <v>340</v>
      </c>
      <c r="D259" s="19">
        <v>10</v>
      </c>
      <c r="E259" s="19" t="s">
        <v>9</v>
      </c>
      <c r="F259" s="19" t="s">
        <v>343</v>
      </c>
    </row>
    <row r="260" spans="1:6" ht="14.5" customHeight="1">
      <c r="A260" s="5">
        <v>1894</v>
      </c>
      <c r="B260" s="19" t="s">
        <v>291</v>
      </c>
      <c r="C260" s="19" t="s">
        <v>344</v>
      </c>
      <c r="D260" s="19">
        <v>4.42</v>
      </c>
      <c r="E260" s="19" t="s">
        <v>16</v>
      </c>
      <c r="F260" s="19" t="s">
        <v>345</v>
      </c>
    </row>
    <row r="261" spans="1:6" ht="14.5" customHeight="1">
      <c r="A261" s="5">
        <v>1894</v>
      </c>
      <c r="B261" s="19" t="s">
        <v>291</v>
      </c>
      <c r="C261" s="19" t="s">
        <v>346</v>
      </c>
      <c r="D261" s="19">
        <v>3.5</v>
      </c>
      <c r="E261" s="19" t="s">
        <v>16</v>
      </c>
      <c r="F261" s="19" t="s">
        <v>347</v>
      </c>
    </row>
    <row r="262" spans="1:6" ht="14.5" customHeight="1">
      <c r="A262" s="5">
        <v>1894</v>
      </c>
      <c r="B262" s="19" t="s">
        <v>291</v>
      </c>
      <c r="C262" s="19" t="s">
        <v>346</v>
      </c>
      <c r="D262" s="19">
        <v>6</v>
      </c>
      <c r="E262" s="19" t="s">
        <v>9</v>
      </c>
      <c r="F262" s="19" t="s">
        <v>348</v>
      </c>
    </row>
    <row r="263" spans="1:6" ht="14.5" customHeight="1">
      <c r="A263" s="5">
        <v>1894</v>
      </c>
      <c r="B263" s="19" t="s">
        <v>291</v>
      </c>
      <c r="C263" s="19" t="s">
        <v>346</v>
      </c>
      <c r="D263" s="19">
        <v>5.99</v>
      </c>
      <c r="E263" s="19" t="s">
        <v>9</v>
      </c>
      <c r="F263" s="19" t="s">
        <v>349</v>
      </c>
    </row>
    <row r="264" spans="1:6" ht="14.5" customHeight="1">
      <c r="A264" s="5">
        <v>1894</v>
      </c>
      <c r="B264" s="19" t="s">
        <v>291</v>
      </c>
      <c r="C264" s="19" t="s">
        <v>346</v>
      </c>
      <c r="D264" s="19">
        <v>5.75</v>
      </c>
      <c r="E264" s="19" t="s">
        <v>9</v>
      </c>
      <c r="F264" s="19" t="s">
        <v>350</v>
      </c>
    </row>
    <row r="265" spans="1:6" ht="14.5" customHeight="1">
      <c r="A265" s="5">
        <v>1894</v>
      </c>
      <c r="B265" s="19" t="s">
        <v>291</v>
      </c>
      <c r="C265" s="19" t="s">
        <v>346</v>
      </c>
      <c r="D265" s="19">
        <v>6</v>
      </c>
      <c r="E265" s="19" t="s">
        <v>9</v>
      </c>
      <c r="F265" s="19" t="s">
        <v>351</v>
      </c>
    </row>
    <row r="266" spans="1:6" ht="14.5" customHeight="1">
      <c r="A266" s="5">
        <v>1894</v>
      </c>
      <c r="B266" s="19" t="s">
        <v>291</v>
      </c>
      <c r="C266" s="3" t="s">
        <v>352</v>
      </c>
      <c r="D266" s="3">
        <v>25.768999999999998</v>
      </c>
      <c r="E266" s="19" t="s">
        <v>9</v>
      </c>
      <c r="F266" s="3" t="s">
        <v>353</v>
      </c>
    </row>
    <row r="267" spans="1:6" ht="14.5" customHeight="1">
      <c r="A267" s="5">
        <v>1894</v>
      </c>
      <c r="B267" s="19" t="s">
        <v>291</v>
      </c>
      <c r="C267" s="3" t="s">
        <v>352</v>
      </c>
      <c r="D267" s="3">
        <v>4</v>
      </c>
      <c r="E267" s="19" t="s">
        <v>16</v>
      </c>
      <c r="F267" s="3" t="s">
        <v>353</v>
      </c>
    </row>
    <row r="268" spans="1:6" ht="14.5" customHeight="1">
      <c r="A268" s="5">
        <v>1894</v>
      </c>
      <c r="B268" s="19" t="s">
        <v>291</v>
      </c>
      <c r="C268" s="19" t="s">
        <v>354</v>
      </c>
      <c r="D268" s="19">
        <v>17.318000000000001</v>
      </c>
      <c r="E268" s="19" t="s">
        <v>9</v>
      </c>
      <c r="F268" s="19" t="s">
        <v>355</v>
      </c>
    </row>
    <row r="269" spans="1:6" ht="14.5" customHeight="1">
      <c r="A269" s="5">
        <v>1894</v>
      </c>
      <c r="B269" s="19" t="s">
        <v>291</v>
      </c>
      <c r="C269" s="19" t="s">
        <v>354</v>
      </c>
      <c r="D269" s="19">
        <v>3.08</v>
      </c>
      <c r="E269" s="19" t="s">
        <v>9</v>
      </c>
      <c r="F269" s="19" t="s">
        <v>356</v>
      </c>
    </row>
    <row r="270" spans="1:6" ht="14.5" customHeight="1">
      <c r="A270" s="5">
        <v>1894</v>
      </c>
      <c r="B270" s="19" t="s">
        <v>291</v>
      </c>
      <c r="C270" s="19" t="s">
        <v>354</v>
      </c>
      <c r="D270" s="19">
        <v>1.57</v>
      </c>
      <c r="E270" s="19" t="s">
        <v>16</v>
      </c>
      <c r="F270" s="19" t="s">
        <v>357</v>
      </c>
    </row>
    <row r="271" spans="1:6" ht="14.5" customHeight="1">
      <c r="A271" s="5">
        <v>1894</v>
      </c>
      <c r="B271" s="19" t="s">
        <v>291</v>
      </c>
      <c r="C271" s="19" t="s">
        <v>358</v>
      </c>
      <c r="D271" s="19">
        <v>6</v>
      </c>
      <c r="E271" s="19" t="s">
        <v>9</v>
      </c>
      <c r="F271" s="19" t="s">
        <v>359</v>
      </c>
    </row>
    <row r="272" spans="1:6" ht="14.5" customHeight="1">
      <c r="A272" s="5">
        <v>1894</v>
      </c>
      <c r="B272" s="19" t="s">
        <v>291</v>
      </c>
      <c r="C272" s="19" t="s">
        <v>360</v>
      </c>
      <c r="D272" s="19">
        <v>4.58</v>
      </c>
      <c r="E272" s="19" t="s">
        <v>9</v>
      </c>
      <c r="F272" s="19" t="s">
        <v>361</v>
      </c>
    </row>
    <row r="273" spans="1:6" ht="14.5" customHeight="1">
      <c r="A273" s="5">
        <v>1894</v>
      </c>
      <c r="B273" s="19" t="s">
        <v>291</v>
      </c>
      <c r="C273" s="19" t="s">
        <v>362</v>
      </c>
      <c r="D273" s="19">
        <v>8.5</v>
      </c>
      <c r="E273" s="19" t="s">
        <v>16</v>
      </c>
      <c r="F273" s="19" t="s">
        <v>363</v>
      </c>
    </row>
    <row r="274" spans="1:6" ht="14.5" customHeight="1">
      <c r="A274" s="5">
        <v>1894</v>
      </c>
      <c r="B274" s="19" t="s">
        <v>368</v>
      </c>
      <c r="C274" s="7" t="s">
        <v>364</v>
      </c>
      <c r="D274" s="19">
        <v>55.75</v>
      </c>
    </row>
    <row r="275" spans="1:6" ht="14.5" customHeight="1">
      <c r="A275" s="5">
        <v>1894</v>
      </c>
      <c r="B275" s="19" t="s">
        <v>368</v>
      </c>
      <c r="C275" s="7" t="s">
        <v>365</v>
      </c>
      <c r="D275" s="19">
        <v>233.37899999999999</v>
      </c>
    </row>
    <row r="276" spans="1:6" ht="14.5" customHeight="1">
      <c r="A276" s="5">
        <v>1894</v>
      </c>
      <c r="B276" s="19" t="s">
        <v>368</v>
      </c>
      <c r="C276" s="7" t="s">
        <v>366</v>
      </c>
      <c r="D276" s="19">
        <v>13</v>
      </c>
    </row>
    <row r="277" spans="1:6" ht="14.5" customHeight="1">
      <c r="A277" s="5">
        <v>1894</v>
      </c>
      <c r="B277" s="19" t="s">
        <v>368</v>
      </c>
      <c r="C277" s="7" t="s">
        <v>367</v>
      </c>
      <c r="D277" s="19">
        <v>4</v>
      </c>
    </row>
    <row r="278" spans="1:6" ht="14.5" customHeight="1">
      <c r="A278" s="5">
        <v>1894</v>
      </c>
      <c r="B278" s="19" t="s">
        <v>369</v>
      </c>
      <c r="C278" s="7" t="s">
        <v>370</v>
      </c>
      <c r="D278" s="19">
        <v>6.38</v>
      </c>
    </row>
    <row r="279" spans="1:6" ht="14.5" customHeight="1">
      <c r="A279" s="5">
        <v>1894</v>
      </c>
      <c r="B279" s="19" t="s">
        <v>369</v>
      </c>
      <c r="C279" s="7" t="s">
        <v>371</v>
      </c>
      <c r="D279" s="19">
        <v>8</v>
      </c>
    </row>
    <row r="280" spans="1:6" ht="14.5" customHeight="1">
      <c r="A280" s="5">
        <v>1894</v>
      </c>
      <c r="B280" s="19" t="s">
        <v>413</v>
      </c>
      <c r="C280" s="19" t="s">
        <v>393</v>
      </c>
      <c r="D280" s="19">
        <v>6.5</v>
      </c>
    </row>
    <row r="281" spans="1:6" ht="14.5" customHeight="1">
      <c r="A281" s="5">
        <v>1894</v>
      </c>
      <c r="B281" s="19" t="s">
        <v>413</v>
      </c>
      <c r="C281" s="19" t="s">
        <v>394</v>
      </c>
      <c r="D281" s="19">
        <v>4.5</v>
      </c>
    </row>
    <row r="282" spans="1:6" ht="14.5" customHeight="1">
      <c r="A282" s="5">
        <v>1894</v>
      </c>
      <c r="B282" s="19" t="s">
        <v>413</v>
      </c>
      <c r="C282" s="19" t="s">
        <v>395</v>
      </c>
      <c r="D282" s="19">
        <v>4.5</v>
      </c>
      <c r="E282" s="19" t="s">
        <v>16</v>
      </c>
      <c r="F282" s="19" t="s">
        <v>411</v>
      </c>
    </row>
    <row r="283" spans="1:6" ht="14.5" customHeight="1">
      <c r="A283" s="5">
        <v>1894</v>
      </c>
      <c r="B283" s="19" t="s">
        <v>413</v>
      </c>
      <c r="C283" s="19" t="s">
        <v>372</v>
      </c>
      <c r="D283" s="19">
        <v>43</v>
      </c>
      <c r="E283" s="19" t="s">
        <v>9</v>
      </c>
      <c r="F283" s="19" t="s">
        <v>389</v>
      </c>
    </row>
    <row r="284" spans="1:6" ht="14.5" customHeight="1">
      <c r="A284" s="5">
        <v>1894</v>
      </c>
      <c r="B284" s="19" t="s">
        <v>413</v>
      </c>
      <c r="C284" s="19" t="s">
        <v>372</v>
      </c>
      <c r="D284" s="19">
        <v>22</v>
      </c>
      <c r="E284" s="19" t="s">
        <v>195</v>
      </c>
      <c r="F284" s="19" t="s">
        <v>389</v>
      </c>
    </row>
    <row r="285" spans="1:6" ht="14.5" customHeight="1">
      <c r="A285" s="5">
        <v>1894</v>
      </c>
      <c r="B285" s="19" t="s">
        <v>413</v>
      </c>
      <c r="C285" s="19" t="s">
        <v>372</v>
      </c>
      <c r="D285" s="19">
        <v>39</v>
      </c>
      <c r="E285" s="19" t="s">
        <v>16</v>
      </c>
      <c r="F285" s="19" t="s">
        <v>389</v>
      </c>
    </row>
    <row r="286" spans="1:6" ht="14.5" customHeight="1">
      <c r="A286" s="5">
        <v>1894</v>
      </c>
      <c r="B286" s="19" t="s">
        <v>413</v>
      </c>
      <c r="C286" s="19" t="s">
        <v>372</v>
      </c>
      <c r="D286" s="19">
        <v>4.75</v>
      </c>
      <c r="E286" s="19" t="s">
        <v>391</v>
      </c>
      <c r="F286" s="19" t="s">
        <v>390</v>
      </c>
    </row>
    <row r="287" spans="1:6" ht="14.5" customHeight="1">
      <c r="A287" s="5">
        <v>1894</v>
      </c>
      <c r="B287" s="19" t="s">
        <v>413</v>
      </c>
      <c r="C287" s="19" t="s">
        <v>372</v>
      </c>
      <c r="D287" s="19">
        <v>9.24</v>
      </c>
      <c r="E287" s="19" t="s">
        <v>16</v>
      </c>
      <c r="F287" s="19" t="s">
        <v>392</v>
      </c>
    </row>
    <row r="288" spans="1:6" ht="14.5" customHeight="1">
      <c r="A288" s="5">
        <v>1894</v>
      </c>
      <c r="B288" s="19" t="s">
        <v>413</v>
      </c>
      <c r="C288" s="19" t="s">
        <v>373</v>
      </c>
      <c r="D288" s="19">
        <v>4</v>
      </c>
    </row>
    <row r="289" spans="1:6" ht="14.5" customHeight="1">
      <c r="A289" s="5">
        <v>1894</v>
      </c>
      <c r="B289" s="19" t="s">
        <v>413</v>
      </c>
      <c r="C289" s="19" t="s">
        <v>374</v>
      </c>
      <c r="D289" s="19">
        <v>5</v>
      </c>
    </row>
    <row r="290" spans="1:6" ht="14.5" customHeight="1">
      <c r="A290" s="5">
        <v>1894</v>
      </c>
      <c r="B290" s="19" t="s">
        <v>413</v>
      </c>
      <c r="C290" s="19" t="s">
        <v>375</v>
      </c>
      <c r="D290" s="19">
        <v>109.95</v>
      </c>
    </row>
    <row r="291" spans="1:6" ht="14.5" customHeight="1">
      <c r="A291" s="5">
        <v>1894</v>
      </c>
      <c r="B291" s="19" t="s">
        <v>413</v>
      </c>
      <c r="C291" s="19" t="s">
        <v>376</v>
      </c>
      <c r="D291" s="19">
        <v>8.5</v>
      </c>
    </row>
    <row r="292" spans="1:6" ht="14.5" customHeight="1">
      <c r="A292" s="5">
        <v>1894</v>
      </c>
      <c r="B292" s="19" t="s">
        <v>413</v>
      </c>
      <c r="C292" s="19" t="s">
        <v>377</v>
      </c>
      <c r="D292" s="19">
        <v>342.23</v>
      </c>
    </row>
    <row r="293" spans="1:6" ht="14.5" customHeight="1">
      <c r="A293" s="5">
        <v>1894</v>
      </c>
      <c r="B293" s="19" t="s">
        <v>413</v>
      </c>
      <c r="C293" s="19" t="s">
        <v>378</v>
      </c>
      <c r="D293" s="19">
        <v>5</v>
      </c>
    </row>
    <row r="294" spans="1:6" ht="14.5" customHeight="1">
      <c r="A294" s="5">
        <v>1894</v>
      </c>
      <c r="B294" s="19" t="s">
        <v>413</v>
      </c>
      <c r="C294" s="19" t="s">
        <v>379</v>
      </c>
      <c r="D294" s="19">
        <v>4</v>
      </c>
    </row>
    <row r="295" spans="1:6" ht="14.5" customHeight="1">
      <c r="A295" s="5">
        <v>1894</v>
      </c>
      <c r="B295" s="19" t="s">
        <v>413</v>
      </c>
      <c r="C295" s="19" t="s">
        <v>380</v>
      </c>
      <c r="D295" s="19">
        <v>2.5</v>
      </c>
    </row>
    <row r="296" spans="1:6" ht="14.5" customHeight="1">
      <c r="A296" s="5">
        <v>1894</v>
      </c>
      <c r="B296" s="19" t="s">
        <v>413</v>
      </c>
      <c r="C296" s="19" t="s">
        <v>397</v>
      </c>
      <c r="D296" s="19">
        <v>18.5</v>
      </c>
      <c r="E296" s="19" t="s">
        <v>9</v>
      </c>
      <c r="F296" s="19" t="s">
        <v>396</v>
      </c>
    </row>
    <row r="297" spans="1:6" ht="14.5" customHeight="1">
      <c r="A297" s="5">
        <v>1894</v>
      </c>
      <c r="B297" s="19" t="s">
        <v>413</v>
      </c>
      <c r="C297" s="19" t="s">
        <v>381</v>
      </c>
      <c r="D297" s="19">
        <v>10</v>
      </c>
      <c r="F297" s="19" t="s">
        <v>398</v>
      </c>
    </row>
    <row r="298" spans="1:6" ht="14.5" customHeight="1">
      <c r="A298" s="5">
        <v>1894</v>
      </c>
      <c r="B298" s="19" t="s">
        <v>413</v>
      </c>
      <c r="C298" s="19" t="s">
        <v>381</v>
      </c>
      <c r="D298" s="19">
        <v>10.5</v>
      </c>
      <c r="F298" s="19" t="s">
        <v>399</v>
      </c>
    </row>
    <row r="299" spans="1:6" ht="14.5" customHeight="1">
      <c r="A299" s="5">
        <v>1894</v>
      </c>
      <c r="B299" s="19" t="s">
        <v>413</v>
      </c>
      <c r="C299" s="19" t="s">
        <v>381</v>
      </c>
      <c r="D299" s="19">
        <v>15</v>
      </c>
      <c r="E299" s="19" t="s">
        <v>9</v>
      </c>
      <c r="F299" s="19" t="s">
        <v>400</v>
      </c>
    </row>
    <row r="300" spans="1:6" ht="14.5" customHeight="1">
      <c r="A300" s="5">
        <v>1894</v>
      </c>
      <c r="B300" s="19" t="s">
        <v>413</v>
      </c>
      <c r="C300" s="19" t="s">
        <v>381</v>
      </c>
      <c r="D300" s="19">
        <v>5</v>
      </c>
      <c r="E300" s="19" t="s">
        <v>16</v>
      </c>
      <c r="F300" s="19" t="s">
        <v>400</v>
      </c>
    </row>
    <row r="301" spans="1:6" ht="14.5" customHeight="1">
      <c r="A301" s="5">
        <v>1894</v>
      </c>
      <c r="B301" s="19" t="s">
        <v>413</v>
      </c>
      <c r="C301" s="19" t="s">
        <v>382</v>
      </c>
      <c r="D301" s="19">
        <v>68.5</v>
      </c>
      <c r="E301" s="19" t="s">
        <v>195</v>
      </c>
      <c r="F301" s="19" t="s">
        <v>401</v>
      </c>
    </row>
    <row r="302" spans="1:6" ht="14.5" customHeight="1">
      <c r="A302" s="5">
        <v>1894</v>
      </c>
      <c r="B302" s="19" t="s">
        <v>413</v>
      </c>
      <c r="C302" s="19" t="s">
        <v>382</v>
      </c>
      <c r="D302" s="19">
        <v>56</v>
      </c>
      <c r="E302" s="19" t="s">
        <v>16</v>
      </c>
      <c r="F302" s="19" t="s">
        <v>401</v>
      </c>
    </row>
    <row r="303" spans="1:6" ht="14.5" customHeight="1">
      <c r="A303" s="5">
        <v>1894</v>
      </c>
      <c r="B303" s="19" t="s">
        <v>413</v>
      </c>
      <c r="C303" s="19" t="s">
        <v>382</v>
      </c>
      <c r="D303" s="19">
        <v>18.3</v>
      </c>
      <c r="E303" s="19" t="s">
        <v>70</v>
      </c>
      <c r="F303" s="19" t="s">
        <v>401</v>
      </c>
    </row>
    <row r="304" spans="1:6" ht="14.5" customHeight="1">
      <c r="A304" s="5">
        <v>1894</v>
      </c>
      <c r="B304" s="19" t="s">
        <v>413</v>
      </c>
      <c r="C304" s="19" t="s">
        <v>382</v>
      </c>
      <c r="D304" s="19">
        <v>15.7</v>
      </c>
      <c r="E304" s="19" t="s">
        <v>9</v>
      </c>
      <c r="F304" s="19" t="s">
        <v>401</v>
      </c>
    </row>
    <row r="305" spans="1:6" ht="14.5" customHeight="1">
      <c r="A305" s="5">
        <v>1894</v>
      </c>
      <c r="B305" s="19" t="s">
        <v>413</v>
      </c>
      <c r="C305" s="19" t="s">
        <v>382</v>
      </c>
      <c r="D305" s="19">
        <v>8</v>
      </c>
      <c r="E305" s="19" t="s">
        <v>195</v>
      </c>
      <c r="F305" s="19" t="s">
        <v>402</v>
      </c>
    </row>
    <row r="306" spans="1:6" ht="14.5" customHeight="1">
      <c r="A306" s="5">
        <v>1894</v>
      </c>
      <c r="B306" s="19" t="s">
        <v>413</v>
      </c>
      <c r="C306" s="19" t="s">
        <v>382</v>
      </c>
      <c r="D306" s="19">
        <v>11</v>
      </c>
      <c r="E306" s="19" t="s">
        <v>195</v>
      </c>
      <c r="F306" s="19" t="s">
        <v>403</v>
      </c>
    </row>
    <row r="307" spans="1:6" ht="14.5" customHeight="1">
      <c r="A307" s="5">
        <v>1894</v>
      </c>
      <c r="B307" s="19" t="s">
        <v>413</v>
      </c>
      <c r="C307" s="19" t="s">
        <v>382</v>
      </c>
      <c r="D307" s="19">
        <v>12</v>
      </c>
      <c r="E307" s="19" t="s">
        <v>195</v>
      </c>
      <c r="F307" s="19" t="s">
        <v>404</v>
      </c>
    </row>
    <row r="308" spans="1:6" ht="14.5" customHeight="1">
      <c r="A308" s="5">
        <v>1894</v>
      </c>
      <c r="B308" s="19" t="s">
        <v>413</v>
      </c>
      <c r="C308" s="19" t="s">
        <v>382</v>
      </c>
      <c r="D308" s="19">
        <v>1</v>
      </c>
      <c r="E308" s="19" t="s">
        <v>16</v>
      </c>
      <c r="F308" s="19" t="s">
        <v>404</v>
      </c>
    </row>
    <row r="309" spans="1:6" ht="14.5" customHeight="1">
      <c r="A309" s="5">
        <v>1894</v>
      </c>
      <c r="B309" s="19" t="s">
        <v>413</v>
      </c>
      <c r="C309" s="19" t="s">
        <v>382</v>
      </c>
      <c r="D309" s="19">
        <v>7.5</v>
      </c>
      <c r="E309" s="19" t="s">
        <v>195</v>
      </c>
      <c r="F309" s="19" t="s">
        <v>405</v>
      </c>
    </row>
    <row r="310" spans="1:6" ht="14.5" customHeight="1">
      <c r="A310" s="5">
        <v>1894</v>
      </c>
      <c r="B310" s="19" t="s">
        <v>413</v>
      </c>
      <c r="C310" s="19" t="s">
        <v>382</v>
      </c>
      <c r="D310" s="19">
        <v>2</v>
      </c>
      <c r="E310" s="19" t="s">
        <v>16</v>
      </c>
      <c r="F310" s="19" t="s">
        <v>405</v>
      </c>
    </row>
    <row r="311" spans="1:6" ht="14.5" customHeight="1">
      <c r="A311" s="5">
        <v>1894</v>
      </c>
      <c r="B311" s="19" t="s">
        <v>413</v>
      </c>
      <c r="C311" s="19" t="s">
        <v>382</v>
      </c>
      <c r="D311" s="19">
        <v>2</v>
      </c>
      <c r="E311" s="19" t="s">
        <v>70</v>
      </c>
      <c r="F311" s="19" t="s">
        <v>405</v>
      </c>
    </row>
    <row r="312" spans="1:6" ht="14.5" customHeight="1">
      <c r="A312" s="5">
        <v>1894</v>
      </c>
      <c r="B312" s="19" t="s">
        <v>413</v>
      </c>
      <c r="C312" s="19" t="s">
        <v>382</v>
      </c>
      <c r="D312" s="19">
        <v>24</v>
      </c>
      <c r="E312" s="19" t="s">
        <v>9</v>
      </c>
      <c r="F312" s="19" t="s">
        <v>406</v>
      </c>
    </row>
    <row r="313" spans="1:6" ht="14.5" customHeight="1">
      <c r="A313" s="5">
        <v>1894</v>
      </c>
      <c r="B313" s="19" t="s">
        <v>413</v>
      </c>
      <c r="C313" s="19" t="s">
        <v>382</v>
      </c>
      <c r="D313" s="19">
        <v>11</v>
      </c>
      <c r="E313" s="19" t="s">
        <v>9</v>
      </c>
      <c r="F313" s="19" t="s">
        <v>82</v>
      </c>
    </row>
    <row r="314" spans="1:6" ht="14.5" customHeight="1">
      <c r="A314" s="5">
        <v>1894</v>
      </c>
      <c r="B314" s="19" t="s">
        <v>413</v>
      </c>
      <c r="C314" s="19" t="s">
        <v>383</v>
      </c>
      <c r="D314" s="19">
        <v>12</v>
      </c>
      <c r="E314" s="19" t="s">
        <v>9</v>
      </c>
      <c r="F314" s="19" t="s">
        <v>407</v>
      </c>
    </row>
    <row r="315" spans="1:6" ht="14.5" customHeight="1">
      <c r="A315" s="5">
        <v>1894</v>
      </c>
      <c r="B315" s="19" t="s">
        <v>413</v>
      </c>
      <c r="C315" s="19" t="s">
        <v>383</v>
      </c>
      <c r="D315" s="19">
        <v>10</v>
      </c>
      <c r="E315" s="19" t="s">
        <v>9</v>
      </c>
      <c r="F315" s="19" t="s">
        <v>408</v>
      </c>
    </row>
    <row r="316" spans="1:6" ht="14.5" customHeight="1">
      <c r="A316" s="5">
        <v>1894</v>
      </c>
      <c r="B316" s="19" t="s">
        <v>413</v>
      </c>
      <c r="C316" s="19" t="s">
        <v>383</v>
      </c>
      <c r="D316" s="19">
        <v>2.5</v>
      </c>
      <c r="E316" s="19" t="s">
        <v>16</v>
      </c>
      <c r="F316" s="19" t="s">
        <v>409</v>
      </c>
    </row>
    <row r="317" spans="1:6" ht="14.5" customHeight="1">
      <c r="A317" s="5">
        <v>1894</v>
      </c>
      <c r="B317" s="19" t="s">
        <v>413</v>
      </c>
      <c r="C317" s="19" t="s">
        <v>410</v>
      </c>
      <c r="D317" s="19">
        <v>2.5</v>
      </c>
    </row>
    <row r="318" spans="1:6" ht="14.5" customHeight="1">
      <c r="A318" s="5">
        <v>1894</v>
      </c>
      <c r="B318" s="19" t="s">
        <v>413</v>
      </c>
      <c r="C318" s="19" t="s">
        <v>384</v>
      </c>
      <c r="D318" s="19">
        <v>7</v>
      </c>
    </row>
    <row r="319" spans="1:6" ht="14.5" customHeight="1">
      <c r="A319" s="5">
        <v>1894</v>
      </c>
      <c r="B319" s="19" t="s">
        <v>413</v>
      </c>
      <c r="C319" s="19" t="s">
        <v>385</v>
      </c>
      <c r="D319" s="19">
        <v>7</v>
      </c>
    </row>
    <row r="320" spans="1:6" ht="14.5" customHeight="1">
      <c r="A320" s="5">
        <v>1894</v>
      </c>
      <c r="B320" s="19" t="s">
        <v>413</v>
      </c>
      <c r="C320" s="19" t="s">
        <v>386</v>
      </c>
      <c r="D320" s="19">
        <v>14</v>
      </c>
    </row>
    <row r="321" spans="1:6" ht="14.5" customHeight="1">
      <c r="A321" s="5">
        <v>1894</v>
      </c>
      <c r="B321" s="19" t="s">
        <v>413</v>
      </c>
      <c r="C321" s="19" t="s">
        <v>387</v>
      </c>
      <c r="D321" s="19">
        <v>12</v>
      </c>
      <c r="E321" s="19" t="s">
        <v>9</v>
      </c>
      <c r="F321" s="19" t="s">
        <v>412</v>
      </c>
    </row>
    <row r="322" spans="1:6" ht="14.5" customHeight="1">
      <c r="A322" s="5">
        <v>1894</v>
      </c>
      <c r="B322" s="19" t="s">
        <v>413</v>
      </c>
      <c r="C322" s="19" t="s">
        <v>388</v>
      </c>
      <c r="D322" s="19">
        <v>1</v>
      </c>
    </row>
    <row r="323" spans="1:6" ht="14.5" customHeight="1">
      <c r="A323" s="5">
        <v>1894</v>
      </c>
      <c r="B323" s="19" t="s">
        <v>424</v>
      </c>
      <c r="C323" s="8" t="s">
        <v>414</v>
      </c>
      <c r="D323" s="8">
        <v>7</v>
      </c>
      <c r="F323" s="8"/>
    </row>
    <row r="324" spans="1:6" ht="14.5" customHeight="1">
      <c r="A324" s="5">
        <v>1894</v>
      </c>
      <c r="B324" s="19" t="s">
        <v>424</v>
      </c>
      <c r="C324" s="8" t="s">
        <v>415</v>
      </c>
      <c r="D324" s="8">
        <v>106.25</v>
      </c>
      <c r="F324" s="8"/>
    </row>
    <row r="325" spans="1:6" ht="14.5" customHeight="1">
      <c r="A325" s="5">
        <v>1894</v>
      </c>
      <c r="B325" s="19" t="s">
        <v>424</v>
      </c>
      <c r="C325" s="8" t="s">
        <v>416</v>
      </c>
      <c r="D325" s="8">
        <v>4.2</v>
      </c>
      <c r="F325" s="8"/>
    </row>
    <row r="326" spans="1:6" ht="14.5" customHeight="1">
      <c r="A326" s="5">
        <v>1894</v>
      </c>
      <c r="B326" s="19" t="s">
        <v>424</v>
      </c>
      <c r="C326" s="8" t="s">
        <v>417</v>
      </c>
      <c r="D326" s="8">
        <v>2</v>
      </c>
      <c r="F326" s="8"/>
    </row>
    <row r="327" spans="1:6" ht="14.5" customHeight="1">
      <c r="A327" s="5">
        <v>1894</v>
      </c>
      <c r="B327" s="19" t="s">
        <v>424</v>
      </c>
      <c r="C327" s="8" t="s">
        <v>418</v>
      </c>
      <c r="D327" s="8">
        <v>2.5</v>
      </c>
      <c r="F327" s="8"/>
    </row>
    <row r="328" spans="1:6" ht="14.5" customHeight="1">
      <c r="A328" s="5">
        <v>1894</v>
      </c>
      <c r="B328" s="19" t="s">
        <v>424</v>
      </c>
      <c r="C328" s="8" t="s">
        <v>419</v>
      </c>
      <c r="D328" s="8">
        <v>7</v>
      </c>
      <c r="F328" s="8"/>
    </row>
    <row r="329" spans="1:6" ht="14.5" customHeight="1">
      <c r="A329" s="5">
        <v>1894</v>
      </c>
      <c r="B329" s="19" t="s">
        <v>424</v>
      </c>
      <c r="C329" s="8" t="s">
        <v>420</v>
      </c>
      <c r="D329" s="8">
        <v>4</v>
      </c>
      <c r="F329" s="8"/>
    </row>
    <row r="330" spans="1:6" ht="14.5" customHeight="1">
      <c r="A330" s="5">
        <v>1894</v>
      </c>
      <c r="B330" s="19" t="s">
        <v>424</v>
      </c>
      <c r="C330" s="8" t="s">
        <v>421</v>
      </c>
      <c r="D330" s="8">
        <v>27</v>
      </c>
      <c r="F330" s="8"/>
    </row>
    <row r="331" spans="1:6" ht="14.5" customHeight="1">
      <c r="A331" s="5">
        <v>1894</v>
      </c>
      <c r="B331" s="19" t="s">
        <v>424</v>
      </c>
      <c r="C331" s="8" t="s">
        <v>422</v>
      </c>
      <c r="D331" s="8">
        <v>71.5</v>
      </c>
      <c r="F331" s="8"/>
    </row>
    <row r="332" spans="1:6" ht="14.5" customHeight="1">
      <c r="A332" s="5">
        <v>1894</v>
      </c>
      <c r="B332" s="19" t="s">
        <v>424</v>
      </c>
      <c r="C332" s="8" t="s">
        <v>423</v>
      </c>
      <c r="D332" s="8">
        <v>81.25</v>
      </c>
      <c r="F332" s="8"/>
    </row>
    <row r="333" spans="1:6" ht="14.5" customHeight="1">
      <c r="A333" s="5">
        <v>1894</v>
      </c>
      <c r="B333" s="19" t="s">
        <v>440</v>
      </c>
      <c r="C333" s="19" t="s">
        <v>425</v>
      </c>
      <c r="D333" s="19">
        <f>4.5+7.25</f>
        <v>11.75</v>
      </c>
    </row>
    <row r="334" spans="1:6" ht="14.5" customHeight="1">
      <c r="A334" s="5">
        <v>1894</v>
      </c>
      <c r="B334" s="19" t="s">
        <v>440</v>
      </c>
      <c r="C334" s="19" t="s">
        <v>426</v>
      </c>
      <c r="D334" s="19">
        <v>18.5</v>
      </c>
    </row>
    <row r="335" spans="1:6" ht="14.5" customHeight="1">
      <c r="A335" s="5">
        <v>1894</v>
      </c>
      <c r="B335" s="19" t="s">
        <v>440</v>
      </c>
      <c r="C335" s="19" t="s">
        <v>427</v>
      </c>
      <c r="D335" s="19">
        <v>4</v>
      </c>
    </row>
    <row r="336" spans="1:6" ht="14.5" customHeight="1">
      <c r="A336" s="5">
        <v>1894</v>
      </c>
      <c r="B336" s="19" t="s">
        <v>440</v>
      </c>
      <c r="C336" s="19" t="s">
        <v>428</v>
      </c>
      <c r="D336" s="19">
        <v>13.7</v>
      </c>
      <c r="F336" s="19" t="s">
        <v>429</v>
      </c>
    </row>
    <row r="337" spans="1:6" ht="14.5" customHeight="1">
      <c r="A337" s="5">
        <v>1894</v>
      </c>
      <c r="B337" s="19" t="s">
        <v>440</v>
      </c>
      <c r="C337" s="19" t="s">
        <v>428</v>
      </c>
      <c r="D337" s="19">
        <f>8+8+7+4.5+7.25</f>
        <v>34.75</v>
      </c>
      <c r="F337" s="19" t="s">
        <v>430</v>
      </c>
    </row>
    <row r="338" spans="1:6" ht="14.5" customHeight="1">
      <c r="A338" s="5">
        <v>1894</v>
      </c>
      <c r="B338" s="19" t="s">
        <v>440</v>
      </c>
      <c r="C338" s="19" t="s">
        <v>428</v>
      </c>
      <c r="D338" s="19">
        <v>23.5</v>
      </c>
      <c r="F338" s="19" t="s">
        <v>431</v>
      </c>
    </row>
    <row r="339" spans="1:6" ht="14.5" customHeight="1">
      <c r="A339" s="5">
        <v>1894</v>
      </c>
      <c r="B339" s="19" t="s">
        <v>440</v>
      </c>
      <c r="C339" s="19" t="s">
        <v>432</v>
      </c>
      <c r="D339" s="19">
        <v>33</v>
      </c>
      <c r="F339" s="19" t="s">
        <v>433</v>
      </c>
    </row>
    <row r="340" spans="1:6" ht="14.5" customHeight="1">
      <c r="A340" s="5">
        <v>1894</v>
      </c>
      <c r="B340" s="19" t="s">
        <v>440</v>
      </c>
      <c r="C340" s="19" t="s">
        <v>432</v>
      </c>
      <c r="D340" s="19">
        <f>2+7+3.25+12</f>
        <v>24.25</v>
      </c>
      <c r="F340" s="19" t="s">
        <v>434</v>
      </c>
    </row>
    <row r="341" spans="1:6" ht="14.5" customHeight="1">
      <c r="A341" s="5">
        <v>1894</v>
      </c>
      <c r="B341" s="19" t="s">
        <v>440</v>
      </c>
      <c r="C341" s="19" t="s">
        <v>435</v>
      </c>
      <c r="D341" s="19">
        <v>48</v>
      </c>
      <c r="F341" s="19" t="s">
        <v>436</v>
      </c>
    </row>
    <row r="342" spans="1:6" ht="14.5" customHeight="1">
      <c r="A342" s="5">
        <v>1894</v>
      </c>
      <c r="B342" s="19" t="s">
        <v>440</v>
      </c>
      <c r="C342" s="19" t="s">
        <v>435</v>
      </c>
      <c r="D342" s="19">
        <v>13</v>
      </c>
      <c r="F342" s="19" t="s">
        <v>437</v>
      </c>
    </row>
    <row r="343" spans="1:6" ht="14.5" customHeight="1">
      <c r="A343" s="5">
        <v>1894</v>
      </c>
      <c r="B343" s="19" t="s">
        <v>440</v>
      </c>
      <c r="C343" s="19" t="s">
        <v>438</v>
      </c>
      <c r="D343" s="19">
        <v>3</v>
      </c>
    </row>
    <row r="344" spans="1:6" ht="14.5" customHeight="1">
      <c r="A344" s="5">
        <v>1894</v>
      </c>
      <c r="B344" s="19" t="s">
        <v>440</v>
      </c>
      <c r="C344" s="19" t="s">
        <v>439</v>
      </c>
      <c r="D344" s="19">
        <v>2</v>
      </c>
    </row>
    <row r="345" spans="1:6" ht="14.5" customHeight="1">
      <c r="A345" s="5">
        <v>1894</v>
      </c>
      <c r="B345" s="19" t="s">
        <v>441</v>
      </c>
      <c r="C345" s="19" t="s">
        <v>442</v>
      </c>
      <c r="D345" s="19">
        <v>9</v>
      </c>
      <c r="E345" s="19" t="s">
        <v>9</v>
      </c>
      <c r="F345" s="19" t="s">
        <v>443</v>
      </c>
    </row>
    <row r="346" spans="1:6" ht="14.5" customHeight="1">
      <c r="A346" s="5">
        <v>1894</v>
      </c>
      <c r="B346" s="19" t="s">
        <v>441</v>
      </c>
      <c r="C346" s="19" t="s">
        <v>68</v>
      </c>
      <c r="D346" s="19">
        <v>6.5</v>
      </c>
      <c r="E346" s="19" t="s">
        <v>9</v>
      </c>
      <c r="F346" s="19" t="s">
        <v>444</v>
      </c>
    </row>
    <row r="347" spans="1:6" ht="14.5" customHeight="1">
      <c r="A347" s="5">
        <v>1894</v>
      </c>
      <c r="B347" s="19" t="s">
        <v>441</v>
      </c>
      <c r="C347" s="19" t="s">
        <v>446</v>
      </c>
      <c r="D347" s="19">
        <v>25</v>
      </c>
      <c r="E347" s="19" t="s">
        <v>9</v>
      </c>
      <c r="F347" s="19" t="s">
        <v>445</v>
      </c>
    </row>
    <row r="348" spans="1:6" ht="14.5" customHeight="1">
      <c r="A348" s="5">
        <v>1894</v>
      </c>
      <c r="B348" s="19" t="s">
        <v>441</v>
      </c>
      <c r="C348" s="19" t="s">
        <v>448</v>
      </c>
      <c r="D348" s="19">
        <v>18.5</v>
      </c>
      <c r="E348" s="19" t="s">
        <v>9</v>
      </c>
      <c r="F348" s="19" t="s">
        <v>447</v>
      </c>
    </row>
    <row r="349" spans="1:6" ht="14.5" customHeight="1">
      <c r="A349" s="5">
        <v>1894</v>
      </c>
      <c r="B349" s="19" t="s">
        <v>441</v>
      </c>
      <c r="C349" s="19" t="s">
        <v>450</v>
      </c>
      <c r="D349" s="19">
        <v>95</v>
      </c>
      <c r="E349" s="19" t="s">
        <v>9</v>
      </c>
      <c r="F349" s="19" t="s">
        <v>449</v>
      </c>
    </row>
    <row r="350" spans="1:6" ht="14.5" customHeight="1">
      <c r="A350" s="5">
        <v>1894</v>
      </c>
      <c r="B350" s="19" t="s">
        <v>441</v>
      </c>
      <c r="C350" s="19" t="s">
        <v>59</v>
      </c>
      <c r="D350" s="19">
        <v>11</v>
      </c>
      <c r="E350" s="19" t="s">
        <v>9</v>
      </c>
      <c r="F350" s="19" t="s">
        <v>451</v>
      </c>
    </row>
    <row r="351" spans="1:6" ht="14.5" customHeight="1">
      <c r="A351" s="5">
        <v>1894</v>
      </c>
      <c r="B351" s="19" t="s">
        <v>441</v>
      </c>
      <c r="C351" s="19" t="s">
        <v>452</v>
      </c>
      <c r="D351" s="19">
        <v>4.5</v>
      </c>
      <c r="E351" s="19" t="s">
        <v>9</v>
      </c>
      <c r="F351" s="19" t="s">
        <v>453</v>
      </c>
    </row>
    <row r="352" spans="1:6" ht="14.5" customHeight="1">
      <c r="A352" s="5">
        <v>1894</v>
      </c>
      <c r="B352" s="19" t="s">
        <v>441</v>
      </c>
      <c r="C352" s="19" t="s">
        <v>455</v>
      </c>
      <c r="D352" s="19">
        <v>20</v>
      </c>
      <c r="E352" s="19" t="s">
        <v>9</v>
      </c>
      <c r="F352" s="19" t="s">
        <v>454</v>
      </c>
    </row>
    <row r="353" spans="1:6" ht="14.5" customHeight="1">
      <c r="A353" s="5">
        <v>1894</v>
      </c>
      <c r="B353" s="19" t="s">
        <v>456</v>
      </c>
      <c r="C353" s="19" t="s">
        <v>457</v>
      </c>
      <c r="D353" s="19">
        <v>3.5</v>
      </c>
      <c r="E353" s="19" t="s">
        <v>9</v>
      </c>
    </row>
    <row r="354" spans="1:6" ht="14.5" customHeight="1">
      <c r="A354" s="5">
        <v>1894</v>
      </c>
      <c r="B354" s="19" t="s">
        <v>456</v>
      </c>
      <c r="C354" s="19" t="s">
        <v>458</v>
      </c>
      <c r="D354" s="19">
        <v>6</v>
      </c>
      <c r="E354" s="19" t="s">
        <v>9</v>
      </c>
    </row>
    <row r="355" spans="1:6" ht="14.5" customHeight="1">
      <c r="A355" s="5">
        <v>1894</v>
      </c>
      <c r="B355" s="19" t="s">
        <v>456</v>
      </c>
      <c r="C355" s="19" t="s">
        <v>459</v>
      </c>
      <c r="D355" s="19">
        <v>8</v>
      </c>
      <c r="E355" s="19" t="s">
        <v>9</v>
      </c>
    </row>
    <row r="356" spans="1:6" ht="14.5" customHeight="1">
      <c r="A356" s="5">
        <v>1894</v>
      </c>
      <c r="B356" s="19" t="s">
        <v>456</v>
      </c>
      <c r="C356" s="19" t="s">
        <v>460</v>
      </c>
      <c r="D356" s="19">
        <v>5</v>
      </c>
      <c r="E356" s="19" t="s">
        <v>9</v>
      </c>
    </row>
    <row r="357" spans="1:6" ht="14.5" customHeight="1">
      <c r="A357" s="5">
        <v>1894</v>
      </c>
      <c r="B357" s="19" t="s">
        <v>456</v>
      </c>
      <c r="C357" s="19" t="s">
        <v>461</v>
      </c>
      <c r="D357" s="19">
        <v>6</v>
      </c>
    </row>
    <row r="358" spans="1:6" ht="14.5" customHeight="1">
      <c r="A358" s="5">
        <v>1894</v>
      </c>
      <c r="B358" s="19" t="s">
        <v>456</v>
      </c>
      <c r="C358" s="19" t="s">
        <v>462</v>
      </c>
      <c r="D358" s="19">
        <v>8</v>
      </c>
      <c r="E358" s="19" t="s">
        <v>9</v>
      </c>
    </row>
    <row r="359" spans="1:6" ht="14.5" customHeight="1">
      <c r="A359" s="5">
        <v>1894</v>
      </c>
      <c r="B359" s="19" t="s">
        <v>456</v>
      </c>
      <c r="C359" s="19" t="s">
        <v>463</v>
      </c>
      <c r="D359" s="19">
        <v>5</v>
      </c>
      <c r="E359" s="19" t="s">
        <v>9</v>
      </c>
    </row>
    <row r="360" spans="1:6" ht="14.5" customHeight="1">
      <c r="A360" s="5">
        <v>1894</v>
      </c>
      <c r="B360" s="19" t="s">
        <v>456</v>
      </c>
      <c r="C360" s="19" t="s">
        <v>464</v>
      </c>
      <c r="D360" s="19">
        <v>1.63</v>
      </c>
      <c r="E360" s="19" t="s">
        <v>9</v>
      </c>
    </row>
    <row r="361" spans="1:6" ht="14.5" customHeight="1">
      <c r="A361" s="5">
        <v>1894</v>
      </c>
      <c r="B361" s="19" t="s">
        <v>456</v>
      </c>
      <c r="C361" s="19" t="s">
        <v>465</v>
      </c>
      <c r="D361" s="19">
        <v>4</v>
      </c>
      <c r="E361" s="19" t="s">
        <v>9</v>
      </c>
    </row>
    <row r="362" spans="1:6" ht="14.5" customHeight="1">
      <c r="A362" s="5">
        <v>1894</v>
      </c>
      <c r="B362" s="19" t="s">
        <v>456</v>
      </c>
      <c r="C362" s="19" t="s">
        <v>466</v>
      </c>
      <c r="D362" s="19">
        <v>8.25</v>
      </c>
      <c r="E362" s="19" t="s">
        <v>9</v>
      </c>
    </row>
    <row r="363" spans="1:6" ht="14.5" customHeight="1">
      <c r="A363" s="5">
        <v>1894</v>
      </c>
      <c r="B363" s="19" t="s">
        <v>456</v>
      </c>
      <c r="C363" s="19" t="s">
        <v>467</v>
      </c>
      <c r="D363" s="19">
        <v>15</v>
      </c>
    </row>
    <row r="364" spans="1:6" ht="14.5" customHeight="1">
      <c r="A364" s="5">
        <v>1894</v>
      </c>
      <c r="B364" s="19" t="s">
        <v>456</v>
      </c>
      <c r="C364" s="19" t="s">
        <v>468</v>
      </c>
      <c r="D364" s="19">
        <v>8</v>
      </c>
    </row>
    <row r="365" spans="1:6" ht="14.5" customHeight="1">
      <c r="A365" s="5">
        <v>1894</v>
      </c>
      <c r="B365" s="19" t="s">
        <v>456</v>
      </c>
      <c r="C365" s="19" t="s">
        <v>469</v>
      </c>
      <c r="D365" s="19">
        <v>26</v>
      </c>
    </row>
    <row r="366" spans="1:6" ht="14.5" customHeight="1">
      <c r="A366" s="5">
        <v>1894</v>
      </c>
      <c r="B366" s="19" t="s">
        <v>456</v>
      </c>
      <c r="C366" s="19" t="s">
        <v>1345</v>
      </c>
      <c r="D366" s="19">
        <v>130</v>
      </c>
      <c r="F366" s="19" t="s">
        <v>1346</v>
      </c>
    </row>
    <row r="367" spans="1:6" ht="14.5" customHeight="1">
      <c r="A367" s="5">
        <v>1894</v>
      </c>
      <c r="B367" s="19" t="s">
        <v>456</v>
      </c>
      <c r="C367" s="19" t="s">
        <v>1345</v>
      </c>
      <c r="D367" s="19">
        <v>12</v>
      </c>
      <c r="E367" s="19" t="s">
        <v>70</v>
      </c>
      <c r="F367" s="19" t="s">
        <v>1347</v>
      </c>
    </row>
    <row r="368" spans="1:6" ht="14.5" customHeight="1">
      <c r="A368" s="5">
        <v>1894</v>
      </c>
      <c r="B368" s="19" t="s">
        <v>456</v>
      </c>
      <c r="C368" s="19" t="s">
        <v>1345</v>
      </c>
      <c r="D368" s="19">
        <v>12</v>
      </c>
      <c r="E368" s="19" t="s">
        <v>70</v>
      </c>
      <c r="F368" s="19" t="s">
        <v>1348</v>
      </c>
    </row>
    <row r="369" spans="1:14" ht="14.5" customHeight="1">
      <c r="A369" s="5">
        <v>1894</v>
      </c>
      <c r="B369" s="19" t="s">
        <v>1426</v>
      </c>
      <c r="C369" s="19" t="s">
        <v>470</v>
      </c>
      <c r="D369" s="19">
        <v>557</v>
      </c>
      <c r="H369" s="9"/>
      <c r="I369" s="9"/>
      <c r="J369" s="9"/>
      <c r="K369" s="9"/>
      <c r="L369" s="9"/>
      <c r="M369" s="9"/>
      <c r="N369" s="9"/>
    </row>
    <row r="370" spans="1:14" ht="14.5" customHeight="1">
      <c r="A370" s="5">
        <v>1894</v>
      </c>
      <c r="B370" s="19" t="s">
        <v>1426</v>
      </c>
      <c r="C370" s="19" t="s">
        <v>471</v>
      </c>
      <c r="D370" s="19">
        <v>18</v>
      </c>
      <c r="H370" s="9"/>
      <c r="I370" s="9"/>
      <c r="J370" s="9"/>
      <c r="K370" s="9"/>
      <c r="L370" s="9"/>
      <c r="M370" s="9"/>
      <c r="N370" s="9"/>
    </row>
    <row r="371" spans="1:14" ht="14.5" customHeight="1">
      <c r="A371" s="5">
        <v>1894</v>
      </c>
      <c r="B371" s="19" t="s">
        <v>1426</v>
      </c>
      <c r="C371" s="19" t="s">
        <v>472</v>
      </c>
      <c r="D371" s="19">
        <v>11</v>
      </c>
      <c r="H371" s="9"/>
      <c r="I371" s="9"/>
      <c r="J371" s="9"/>
      <c r="K371" s="9"/>
      <c r="L371" s="9"/>
      <c r="M371" s="9"/>
      <c r="N371" s="9"/>
    </row>
    <row r="372" spans="1:14" ht="14.5" customHeight="1">
      <c r="A372" s="5">
        <v>1894</v>
      </c>
      <c r="B372" s="19" t="s">
        <v>1426</v>
      </c>
      <c r="C372" s="9" t="s">
        <v>474</v>
      </c>
      <c r="D372" s="9">
        <v>4</v>
      </c>
      <c r="F372" s="9"/>
    </row>
    <row r="373" spans="1:14" ht="14.5" customHeight="1">
      <c r="A373" s="5">
        <v>1894</v>
      </c>
      <c r="B373" s="19" t="s">
        <v>1426</v>
      </c>
      <c r="C373" s="9" t="s">
        <v>475</v>
      </c>
      <c r="D373" s="9">
        <v>3.5</v>
      </c>
      <c r="F373" s="9"/>
    </row>
    <row r="374" spans="1:14" ht="14.5" customHeight="1">
      <c r="A374" s="5">
        <v>1894</v>
      </c>
      <c r="B374" s="19" t="s">
        <v>1426</v>
      </c>
      <c r="C374" s="9" t="s">
        <v>476</v>
      </c>
      <c r="D374" s="9">
        <v>9</v>
      </c>
      <c r="F374" s="9"/>
    </row>
    <row r="375" spans="1:14" ht="14.5" customHeight="1">
      <c r="A375" s="5">
        <v>1894</v>
      </c>
      <c r="B375" s="19" t="s">
        <v>1426</v>
      </c>
      <c r="C375" s="9" t="s">
        <v>477</v>
      </c>
      <c r="D375" s="9">
        <v>3.5</v>
      </c>
      <c r="F375" s="9"/>
    </row>
    <row r="376" spans="1:14" ht="14.5" customHeight="1">
      <c r="A376" s="5">
        <v>1894</v>
      </c>
      <c r="B376" s="19" t="s">
        <v>1426</v>
      </c>
      <c r="C376" s="9" t="s">
        <v>478</v>
      </c>
      <c r="D376" s="9">
        <v>8</v>
      </c>
      <c r="F376" s="9"/>
    </row>
    <row r="377" spans="1:14" ht="14.5" customHeight="1">
      <c r="A377" s="5">
        <v>1894</v>
      </c>
      <c r="B377" s="19" t="s">
        <v>1426</v>
      </c>
      <c r="C377" s="9" t="s">
        <v>479</v>
      </c>
      <c r="D377" s="9">
        <v>13</v>
      </c>
      <c r="F377" s="9"/>
    </row>
    <row r="378" spans="1:14" ht="14.5" customHeight="1">
      <c r="A378" s="5">
        <v>1894</v>
      </c>
      <c r="B378" s="19" t="s">
        <v>1426</v>
      </c>
      <c r="C378" s="9" t="s">
        <v>480</v>
      </c>
      <c r="D378" s="9">
        <v>3</v>
      </c>
      <c r="F378" s="9"/>
    </row>
    <row r="379" spans="1:14" ht="14.5" customHeight="1">
      <c r="A379" s="5">
        <v>1894</v>
      </c>
      <c r="B379" s="19" t="s">
        <v>1426</v>
      </c>
      <c r="C379" s="9" t="s">
        <v>481</v>
      </c>
      <c r="D379" s="9">
        <v>13</v>
      </c>
      <c r="F379" s="9"/>
    </row>
    <row r="380" spans="1:14" ht="14.5" customHeight="1">
      <c r="A380" s="5">
        <v>1894</v>
      </c>
      <c r="B380" s="19" t="s">
        <v>1426</v>
      </c>
      <c r="C380" s="9" t="s">
        <v>482</v>
      </c>
      <c r="D380" s="9">
        <v>4</v>
      </c>
      <c r="F380" s="9"/>
    </row>
    <row r="381" spans="1:14" ht="14.5" customHeight="1">
      <c r="A381" s="5">
        <v>1894</v>
      </c>
      <c r="B381" s="19" t="s">
        <v>1426</v>
      </c>
      <c r="C381" s="9" t="s">
        <v>483</v>
      </c>
      <c r="D381" s="9">
        <v>9</v>
      </c>
      <c r="F381" s="9"/>
    </row>
    <row r="382" spans="1:14" ht="14.5" customHeight="1">
      <c r="A382" s="5">
        <v>1894</v>
      </c>
      <c r="B382" s="19" t="s">
        <v>1426</v>
      </c>
      <c r="C382" s="9" t="s">
        <v>484</v>
      </c>
      <c r="D382" s="9">
        <v>3</v>
      </c>
      <c r="F382" s="9"/>
    </row>
    <row r="383" spans="1:14" ht="14.5" customHeight="1">
      <c r="A383" s="5">
        <v>1894</v>
      </c>
      <c r="B383" s="19" t="s">
        <v>1426</v>
      </c>
      <c r="C383" s="9" t="s">
        <v>485</v>
      </c>
      <c r="D383" s="9">
        <v>5</v>
      </c>
      <c r="F383" s="9"/>
    </row>
    <row r="384" spans="1:14" ht="14.5" customHeight="1">
      <c r="A384" s="5">
        <v>1894</v>
      </c>
      <c r="B384" s="19" t="s">
        <v>1426</v>
      </c>
      <c r="C384" s="9" t="s">
        <v>486</v>
      </c>
      <c r="D384" s="9">
        <v>16</v>
      </c>
      <c r="F384" s="9"/>
    </row>
    <row r="385" spans="1:6" ht="14.5" customHeight="1">
      <c r="A385" s="5">
        <v>1894</v>
      </c>
      <c r="B385" s="19" t="s">
        <v>1426</v>
      </c>
      <c r="C385" s="9" t="s">
        <v>487</v>
      </c>
      <c r="D385" s="9">
        <v>6</v>
      </c>
      <c r="F385" s="9"/>
    </row>
    <row r="386" spans="1:6" ht="14.5" customHeight="1">
      <c r="A386" s="5">
        <v>1894</v>
      </c>
      <c r="B386" s="19" t="s">
        <v>1426</v>
      </c>
      <c r="C386" s="9" t="s">
        <v>488</v>
      </c>
      <c r="D386" s="9">
        <v>9.25</v>
      </c>
      <c r="F386" s="9"/>
    </row>
    <row r="387" spans="1:6" ht="14.5" customHeight="1">
      <c r="A387" s="5">
        <v>1894</v>
      </c>
      <c r="B387" s="19" t="s">
        <v>1426</v>
      </c>
      <c r="C387" s="9" t="s">
        <v>490</v>
      </c>
      <c r="D387" s="9">
        <v>7.25</v>
      </c>
      <c r="F387" s="9"/>
    </row>
    <row r="388" spans="1:6" ht="14.5" customHeight="1">
      <c r="A388" s="5">
        <v>1894</v>
      </c>
      <c r="B388" s="19" t="s">
        <v>1426</v>
      </c>
      <c r="C388" s="9" t="s">
        <v>491</v>
      </c>
      <c r="D388" s="9">
        <v>4</v>
      </c>
      <c r="F388" s="9"/>
    </row>
    <row r="389" spans="1:6" ht="14.5" customHeight="1">
      <c r="A389" s="5">
        <v>1894</v>
      </c>
      <c r="B389" s="19" t="s">
        <v>1426</v>
      </c>
      <c r="C389" s="9" t="s">
        <v>492</v>
      </c>
      <c r="D389" s="9">
        <v>8</v>
      </c>
      <c r="F389" s="9"/>
    </row>
    <row r="390" spans="1:6" ht="14.5" customHeight="1">
      <c r="A390" s="5">
        <v>1894</v>
      </c>
      <c r="B390" s="19" t="s">
        <v>1426</v>
      </c>
      <c r="C390" s="9" t="s">
        <v>493</v>
      </c>
      <c r="D390" s="9">
        <v>24</v>
      </c>
      <c r="F390" s="9"/>
    </row>
    <row r="391" spans="1:6" ht="14.5" customHeight="1">
      <c r="A391" s="5">
        <v>1894</v>
      </c>
      <c r="B391" s="19" t="s">
        <v>1426</v>
      </c>
      <c r="C391" s="9" t="s">
        <v>494</v>
      </c>
      <c r="D391" s="9">
        <v>11.75</v>
      </c>
      <c r="F391" s="9"/>
    </row>
    <row r="392" spans="1:6" ht="14.5" customHeight="1">
      <c r="A392" s="5">
        <v>1894</v>
      </c>
      <c r="B392" s="19" t="s">
        <v>1426</v>
      </c>
      <c r="C392" s="9" t="s">
        <v>495</v>
      </c>
      <c r="D392" s="9">
        <v>15</v>
      </c>
      <c r="F392" s="9"/>
    </row>
    <row r="393" spans="1:6" ht="14.5" customHeight="1">
      <c r="A393" s="5">
        <v>1894</v>
      </c>
      <c r="B393" s="19" t="s">
        <v>1426</v>
      </c>
      <c r="C393" s="9" t="s">
        <v>496</v>
      </c>
      <c r="D393" s="9">
        <v>6.5</v>
      </c>
      <c r="F393" s="9"/>
    </row>
    <row r="394" spans="1:6" ht="14.5" customHeight="1">
      <c r="A394" s="5">
        <v>1894</v>
      </c>
      <c r="B394" s="19" t="s">
        <v>1426</v>
      </c>
      <c r="C394" s="9" t="s">
        <v>497</v>
      </c>
      <c r="D394" s="9">
        <v>22</v>
      </c>
      <c r="F394" s="9"/>
    </row>
    <row r="395" spans="1:6" ht="14.5" customHeight="1">
      <c r="A395" s="5">
        <v>1894</v>
      </c>
      <c r="B395" s="19" t="s">
        <v>1426</v>
      </c>
      <c r="C395" s="9" t="s">
        <v>498</v>
      </c>
      <c r="D395" s="9">
        <v>5.75</v>
      </c>
      <c r="F395" s="9"/>
    </row>
    <row r="396" spans="1:6" ht="14.5" customHeight="1">
      <c r="A396" s="5">
        <v>1894</v>
      </c>
      <c r="B396" s="19" t="s">
        <v>501</v>
      </c>
      <c r="C396" s="9" t="s">
        <v>502</v>
      </c>
      <c r="D396" s="9">
        <v>32</v>
      </c>
      <c r="F396" s="19" t="s">
        <v>503</v>
      </c>
    </row>
    <row r="397" spans="1:6" ht="14.5" customHeight="1">
      <c r="A397" s="5">
        <v>1894</v>
      </c>
      <c r="B397" s="19" t="s">
        <v>501</v>
      </c>
      <c r="C397" s="9" t="s">
        <v>502</v>
      </c>
      <c r="D397" s="9">
        <v>35</v>
      </c>
      <c r="F397" s="9" t="s">
        <v>504</v>
      </c>
    </row>
    <row r="398" spans="1:6" ht="14.5" customHeight="1">
      <c r="A398" s="5">
        <v>1894</v>
      </c>
      <c r="B398" s="19" t="s">
        <v>501</v>
      </c>
      <c r="C398" s="9" t="s">
        <v>502</v>
      </c>
      <c r="D398" s="9">
        <v>17.5</v>
      </c>
      <c r="F398" s="19" t="s">
        <v>505</v>
      </c>
    </row>
    <row r="399" spans="1:6" ht="14.5" customHeight="1">
      <c r="A399" s="5">
        <v>1894</v>
      </c>
      <c r="B399" s="19" t="s">
        <v>501</v>
      </c>
      <c r="C399" s="9" t="s">
        <v>502</v>
      </c>
      <c r="D399" s="9">
        <v>1</v>
      </c>
      <c r="F399" s="19" t="s">
        <v>506</v>
      </c>
    </row>
    <row r="400" spans="1:6" ht="14.5" customHeight="1">
      <c r="A400" s="5">
        <v>1894</v>
      </c>
      <c r="B400" s="19" t="s">
        <v>501</v>
      </c>
      <c r="C400" s="9" t="s">
        <v>502</v>
      </c>
      <c r="D400" s="9">
        <v>3.5</v>
      </c>
      <c r="F400" s="19" t="s">
        <v>507</v>
      </c>
    </row>
    <row r="401" spans="1:6" ht="14.5" customHeight="1">
      <c r="A401" s="5">
        <v>1894</v>
      </c>
      <c r="B401" s="19" t="s">
        <v>501</v>
      </c>
      <c r="C401" s="9" t="s">
        <v>502</v>
      </c>
      <c r="D401" s="9">
        <v>7.5</v>
      </c>
      <c r="F401" s="19" t="s">
        <v>508</v>
      </c>
    </row>
    <row r="402" spans="1:6" ht="14.5" customHeight="1">
      <c r="A402" s="5">
        <v>1894</v>
      </c>
      <c r="B402" s="19" t="s">
        <v>501</v>
      </c>
      <c r="C402" s="9" t="s">
        <v>502</v>
      </c>
      <c r="D402" s="9">
        <v>2</v>
      </c>
      <c r="F402" s="19" t="s">
        <v>509</v>
      </c>
    </row>
    <row r="403" spans="1:6" ht="14.5" customHeight="1">
      <c r="A403" s="5">
        <v>1894</v>
      </c>
      <c r="B403" s="19" t="s">
        <v>501</v>
      </c>
      <c r="C403" s="9" t="s">
        <v>511</v>
      </c>
      <c r="D403" s="9">
        <v>8</v>
      </c>
      <c r="F403" s="19" t="s">
        <v>510</v>
      </c>
    </row>
    <row r="404" spans="1:6" ht="14.5" customHeight="1">
      <c r="A404" s="5">
        <v>1894</v>
      </c>
      <c r="B404" s="19" t="s">
        <v>512</v>
      </c>
      <c r="C404" s="19" t="s">
        <v>513</v>
      </c>
      <c r="D404" s="19">
        <v>12</v>
      </c>
      <c r="E404" s="19" t="s">
        <v>9</v>
      </c>
    </row>
    <row r="405" spans="1:6" ht="14.5" customHeight="1">
      <c r="A405" s="5">
        <v>1894</v>
      </c>
      <c r="B405" s="19" t="s">
        <v>512</v>
      </c>
      <c r="C405" s="19" t="s">
        <v>514</v>
      </c>
      <c r="D405" s="19">
        <v>43</v>
      </c>
      <c r="E405" s="19" t="s">
        <v>9</v>
      </c>
    </row>
    <row r="406" spans="1:6" ht="14.5" customHeight="1">
      <c r="A406" s="5">
        <v>1894</v>
      </c>
      <c r="B406" s="19" t="s">
        <v>512</v>
      </c>
      <c r="C406" s="19" t="s">
        <v>515</v>
      </c>
      <c r="D406" s="19">
        <v>13</v>
      </c>
      <c r="E406" s="19" t="s">
        <v>9</v>
      </c>
    </row>
    <row r="407" spans="1:6" ht="14.5" customHeight="1">
      <c r="A407" s="5">
        <v>1894</v>
      </c>
      <c r="B407" s="19" t="s">
        <v>512</v>
      </c>
      <c r="C407" s="19" t="s">
        <v>516</v>
      </c>
      <c r="D407" s="19">
        <v>21.25</v>
      </c>
      <c r="E407" s="19" t="s">
        <v>9</v>
      </c>
    </row>
    <row r="408" spans="1:6" ht="14.5" customHeight="1">
      <c r="A408" s="5">
        <v>1897</v>
      </c>
      <c r="B408" s="19" t="s">
        <v>512</v>
      </c>
      <c r="C408" s="19" t="s">
        <v>517</v>
      </c>
      <c r="D408" s="19">
        <v>11</v>
      </c>
      <c r="E408" s="19" t="s">
        <v>9</v>
      </c>
    </row>
    <row r="409" spans="1:6" ht="14.5" customHeight="1">
      <c r="A409" s="5">
        <v>1897</v>
      </c>
      <c r="B409" s="19" t="s">
        <v>512</v>
      </c>
      <c r="C409" s="19" t="s">
        <v>518</v>
      </c>
      <c r="D409" s="19">
        <v>14</v>
      </c>
      <c r="E409" s="19" t="s">
        <v>9</v>
      </c>
    </row>
    <row r="410" spans="1:6" ht="14.5" customHeight="1">
      <c r="A410" s="5">
        <v>1897</v>
      </c>
      <c r="B410" s="19" t="s">
        <v>512</v>
      </c>
      <c r="C410" s="19" t="s">
        <v>513</v>
      </c>
      <c r="D410" s="19">
        <v>14</v>
      </c>
      <c r="E410" s="19" t="s">
        <v>9</v>
      </c>
    </row>
    <row r="411" spans="1:6" ht="14.5" customHeight="1">
      <c r="A411" s="5">
        <v>1897</v>
      </c>
      <c r="B411" s="19" t="s">
        <v>512</v>
      </c>
      <c r="C411" s="19" t="s">
        <v>514</v>
      </c>
      <c r="D411" s="19">
        <v>42</v>
      </c>
      <c r="E411" s="19" t="s">
        <v>9</v>
      </c>
    </row>
    <row r="412" spans="1:6" ht="14.5" customHeight="1">
      <c r="A412" s="5">
        <v>1897</v>
      </c>
      <c r="B412" s="19" t="s">
        <v>512</v>
      </c>
      <c r="C412" s="19" t="s">
        <v>515</v>
      </c>
      <c r="D412" s="19">
        <v>15</v>
      </c>
      <c r="E412" s="19" t="s">
        <v>9</v>
      </c>
    </row>
    <row r="413" spans="1:6" ht="14.5" customHeight="1">
      <c r="A413" s="5">
        <v>1897</v>
      </c>
      <c r="B413" s="19" t="s">
        <v>512</v>
      </c>
      <c r="C413" s="19" t="s">
        <v>519</v>
      </c>
      <c r="D413" s="19">
        <v>4.5</v>
      </c>
      <c r="E413" s="19" t="s">
        <v>9</v>
      </c>
    </row>
    <row r="414" spans="1:6" ht="14.5" customHeight="1">
      <c r="A414" s="5">
        <v>1897</v>
      </c>
      <c r="B414" s="19" t="s">
        <v>512</v>
      </c>
      <c r="C414" s="19" t="s">
        <v>520</v>
      </c>
      <c r="D414" s="19">
        <v>7</v>
      </c>
      <c r="E414" s="19" t="s">
        <v>9</v>
      </c>
    </row>
    <row r="415" spans="1:6" ht="14.5" customHeight="1">
      <c r="A415" s="5">
        <v>1897</v>
      </c>
      <c r="B415" s="19" t="s">
        <v>512</v>
      </c>
      <c r="C415" s="19" t="s">
        <v>521</v>
      </c>
      <c r="D415" s="19">
        <v>3.5</v>
      </c>
      <c r="E415" s="19" t="s">
        <v>9</v>
      </c>
    </row>
    <row r="416" spans="1:6" ht="14.5" customHeight="1">
      <c r="A416" s="5">
        <v>1897</v>
      </c>
      <c r="B416" s="19" t="s">
        <v>512</v>
      </c>
      <c r="C416" s="19" t="s">
        <v>523</v>
      </c>
      <c r="D416" s="19">
        <v>7.25</v>
      </c>
      <c r="E416" s="19" t="s">
        <v>9</v>
      </c>
    </row>
    <row r="417" spans="1:6" ht="14.5" customHeight="1">
      <c r="A417" s="5">
        <v>1897</v>
      </c>
      <c r="B417" s="19" t="s">
        <v>512</v>
      </c>
      <c r="C417" s="19" t="s">
        <v>524</v>
      </c>
      <c r="D417" s="19">
        <v>7.25</v>
      </c>
      <c r="E417" s="19" t="s">
        <v>9</v>
      </c>
    </row>
    <row r="418" spans="1:6" ht="14.5" customHeight="1">
      <c r="A418" s="5">
        <v>1897</v>
      </c>
      <c r="B418" s="19" t="s">
        <v>512</v>
      </c>
      <c r="C418" s="19" t="s">
        <v>516</v>
      </c>
      <c r="D418" s="19">
        <f>20+8+5.3+7+6</f>
        <v>46.3</v>
      </c>
      <c r="E418" s="19" t="s">
        <v>9</v>
      </c>
    </row>
    <row r="419" spans="1:6" ht="14.5" customHeight="1">
      <c r="A419" s="5">
        <v>1897</v>
      </c>
      <c r="B419" s="19" t="s">
        <v>512</v>
      </c>
      <c r="C419" s="19" t="s">
        <v>526</v>
      </c>
      <c r="D419" s="19">
        <v>4.25</v>
      </c>
      <c r="E419" s="19" t="s">
        <v>9</v>
      </c>
    </row>
    <row r="420" spans="1:6" ht="14.5" customHeight="1">
      <c r="A420" s="5">
        <v>1897</v>
      </c>
      <c r="B420" s="19" t="s">
        <v>131</v>
      </c>
      <c r="C420" s="19" t="s">
        <v>527</v>
      </c>
      <c r="D420" s="19">
        <v>9.25</v>
      </c>
    </row>
    <row r="421" spans="1:6" ht="14.5" customHeight="1">
      <c r="A421" s="5">
        <v>1897</v>
      </c>
      <c r="B421" s="19" t="s">
        <v>131</v>
      </c>
      <c r="C421" s="19" t="s">
        <v>528</v>
      </c>
      <c r="D421" s="19">
        <v>101</v>
      </c>
    </row>
    <row r="422" spans="1:6" ht="14.5" customHeight="1">
      <c r="A422" s="5">
        <v>1897</v>
      </c>
      <c r="B422" s="19" t="s">
        <v>131</v>
      </c>
      <c r="C422" s="19" t="s">
        <v>529</v>
      </c>
      <c r="D422" s="19">
        <v>11.25</v>
      </c>
    </row>
    <row r="423" spans="1:6" ht="14.5" customHeight="1">
      <c r="A423" s="5">
        <v>1897</v>
      </c>
      <c r="B423" s="19" t="s">
        <v>131</v>
      </c>
      <c r="C423" s="19" t="s">
        <v>530</v>
      </c>
      <c r="D423" s="19">
        <v>38</v>
      </c>
    </row>
    <row r="424" spans="1:6" ht="14.5" customHeight="1">
      <c r="A424" s="5">
        <v>1897</v>
      </c>
      <c r="B424" s="19" t="s">
        <v>131</v>
      </c>
      <c r="C424" s="19" t="s">
        <v>531</v>
      </c>
      <c r="D424" s="19">
        <v>18.399999999999999</v>
      </c>
    </row>
    <row r="425" spans="1:6" ht="14.5" customHeight="1">
      <c r="A425" s="5">
        <v>1897</v>
      </c>
      <c r="B425" s="19" t="s">
        <v>131</v>
      </c>
      <c r="C425" s="19" t="s">
        <v>532</v>
      </c>
      <c r="D425" s="19">
        <v>2.87</v>
      </c>
    </row>
    <row r="426" spans="1:6" ht="14.5" customHeight="1">
      <c r="A426" s="5">
        <v>1897</v>
      </c>
      <c r="B426" s="19" t="s">
        <v>131</v>
      </c>
      <c r="C426" s="19" t="s">
        <v>533</v>
      </c>
      <c r="D426" s="19">
        <v>7.33</v>
      </c>
    </row>
    <row r="427" spans="1:6" ht="14.5" customHeight="1">
      <c r="A427" s="5">
        <v>1897</v>
      </c>
      <c r="B427" s="19" t="s">
        <v>131</v>
      </c>
      <c r="C427" s="19" t="s">
        <v>534</v>
      </c>
      <c r="D427" s="19">
        <v>6</v>
      </c>
    </row>
    <row r="428" spans="1:6" ht="14.5" customHeight="1">
      <c r="A428" s="5">
        <v>1897</v>
      </c>
      <c r="B428" s="19" t="s">
        <v>131</v>
      </c>
      <c r="C428" s="19" t="s">
        <v>535</v>
      </c>
      <c r="D428" s="19">
        <v>6</v>
      </c>
    </row>
    <row r="429" spans="1:6" ht="14.5" customHeight="1">
      <c r="A429" s="5">
        <v>1897</v>
      </c>
      <c r="B429" s="19" t="s">
        <v>169</v>
      </c>
      <c r="C429" s="19" t="s">
        <v>145</v>
      </c>
      <c r="D429" s="19">
        <v>48.6</v>
      </c>
      <c r="F429" s="19" t="s">
        <v>144</v>
      </c>
    </row>
    <row r="430" spans="1:6" ht="14.5" customHeight="1">
      <c r="A430" s="5">
        <v>1897</v>
      </c>
      <c r="B430" s="19" t="s">
        <v>169</v>
      </c>
      <c r="C430" s="19" t="s">
        <v>537</v>
      </c>
      <c r="D430" s="19">
        <v>7.7</v>
      </c>
      <c r="F430" s="19" t="s">
        <v>536</v>
      </c>
    </row>
    <row r="431" spans="1:6" ht="14.5" customHeight="1">
      <c r="A431" s="5">
        <v>1897</v>
      </c>
      <c r="B431" s="19" t="s">
        <v>169</v>
      </c>
      <c r="C431" s="19" t="s">
        <v>147</v>
      </c>
      <c r="D431" s="19">
        <v>11.15</v>
      </c>
      <c r="F431" s="19" t="s">
        <v>146</v>
      </c>
    </row>
    <row r="432" spans="1:6" ht="14.5" customHeight="1">
      <c r="A432" s="5">
        <v>1897</v>
      </c>
      <c r="B432" s="19" t="s">
        <v>169</v>
      </c>
      <c r="C432" s="19" t="s">
        <v>149</v>
      </c>
      <c r="D432" s="19">
        <v>6</v>
      </c>
      <c r="F432" s="19" t="s">
        <v>148</v>
      </c>
    </row>
    <row r="433" spans="1:6" ht="14.5" customHeight="1">
      <c r="A433" s="5">
        <v>1897</v>
      </c>
      <c r="B433" s="19" t="s">
        <v>169</v>
      </c>
      <c r="C433" s="19" t="s">
        <v>151</v>
      </c>
      <c r="D433" s="19">
        <v>65</v>
      </c>
      <c r="F433" s="19" t="s">
        <v>150</v>
      </c>
    </row>
    <row r="434" spans="1:6" ht="14.5" customHeight="1">
      <c r="A434" s="5">
        <v>1897</v>
      </c>
      <c r="B434" s="19" t="s">
        <v>169</v>
      </c>
      <c r="C434" s="19" t="s">
        <v>151</v>
      </c>
      <c r="D434" s="19">
        <v>13</v>
      </c>
      <c r="F434" s="19" t="s">
        <v>538</v>
      </c>
    </row>
    <row r="435" spans="1:6" ht="14.5" customHeight="1">
      <c r="A435" s="5">
        <v>1897</v>
      </c>
      <c r="B435" s="19" t="s">
        <v>169</v>
      </c>
      <c r="C435" s="19" t="s">
        <v>151</v>
      </c>
      <c r="D435" s="19">
        <v>14</v>
      </c>
      <c r="F435" s="19" t="s">
        <v>539</v>
      </c>
    </row>
    <row r="436" spans="1:6" ht="14.5" customHeight="1">
      <c r="A436" s="5">
        <v>1897</v>
      </c>
      <c r="B436" s="19" t="s">
        <v>169</v>
      </c>
      <c r="C436" s="19" t="s">
        <v>153</v>
      </c>
      <c r="D436" s="19">
        <v>17</v>
      </c>
      <c r="F436" s="19" t="s">
        <v>152</v>
      </c>
    </row>
    <row r="437" spans="1:6" ht="14.5" customHeight="1">
      <c r="A437" s="5">
        <v>1897</v>
      </c>
      <c r="B437" s="19" t="s">
        <v>169</v>
      </c>
      <c r="C437" s="19" t="s">
        <v>155</v>
      </c>
      <c r="D437" s="19">
        <v>28.81</v>
      </c>
      <c r="F437" s="19" t="s">
        <v>154</v>
      </c>
    </row>
    <row r="438" spans="1:6" ht="14.5" customHeight="1">
      <c r="A438" s="5">
        <v>1897</v>
      </c>
      <c r="B438" s="19" t="s">
        <v>169</v>
      </c>
      <c r="C438" s="19" t="s">
        <v>155</v>
      </c>
      <c r="D438" s="19">
        <v>8.1</v>
      </c>
      <c r="F438" s="19" t="s">
        <v>540</v>
      </c>
    </row>
    <row r="439" spans="1:6" ht="14.5" customHeight="1">
      <c r="A439" s="5">
        <v>1897</v>
      </c>
      <c r="B439" s="19" t="s">
        <v>169</v>
      </c>
      <c r="C439" s="19" t="s">
        <v>155</v>
      </c>
      <c r="D439" s="19">
        <v>21.87</v>
      </c>
      <c r="F439" s="19" t="s">
        <v>157</v>
      </c>
    </row>
    <row r="440" spans="1:6" ht="14.5" customHeight="1">
      <c r="A440" s="5">
        <v>1897</v>
      </c>
      <c r="B440" s="19" t="s">
        <v>169</v>
      </c>
      <c r="C440" s="19" t="s">
        <v>159</v>
      </c>
      <c r="D440" s="19">
        <v>7.18</v>
      </c>
      <c r="F440" s="19" t="s">
        <v>158</v>
      </c>
    </row>
    <row r="441" spans="1:6" ht="14.5" customHeight="1">
      <c r="A441" s="5">
        <v>1897</v>
      </c>
      <c r="B441" s="19" t="s">
        <v>169</v>
      </c>
      <c r="C441" s="19" t="s">
        <v>161</v>
      </c>
      <c r="D441" s="19">
        <v>12.46</v>
      </c>
      <c r="F441" s="19" t="s">
        <v>160</v>
      </c>
    </row>
    <row r="442" spans="1:6" ht="14.5" customHeight="1">
      <c r="A442" s="5">
        <v>1897</v>
      </c>
      <c r="B442" s="19" t="s">
        <v>169</v>
      </c>
      <c r="C442" s="19" t="s">
        <v>163</v>
      </c>
      <c r="D442" s="19">
        <v>10.039999999999999</v>
      </c>
      <c r="F442" s="19" t="s">
        <v>162</v>
      </c>
    </row>
    <row r="443" spans="1:6" ht="14.5" customHeight="1">
      <c r="A443" s="5">
        <v>1897</v>
      </c>
      <c r="B443" s="19" t="s">
        <v>169</v>
      </c>
      <c r="F443" s="19" t="s">
        <v>541</v>
      </c>
    </row>
    <row r="444" spans="1:6" ht="14.5" customHeight="1">
      <c r="A444" s="5">
        <v>1897</v>
      </c>
      <c r="B444" s="19" t="s">
        <v>169</v>
      </c>
      <c r="C444" s="19" t="s">
        <v>165</v>
      </c>
      <c r="D444" s="19">
        <v>14.12</v>
      </c>
      <c r="F444" s="19" t="s">
        <v>164</v>
      </c>
    </row>
    <row r="445" spans="1:6" ht="14.5" customHeight="1">
      <c r="A445" s="5">
        <v>1897</v>
      </c>
      <c r="B445" s="19" t="s">
        <v>169</v>
      </c>
      <c r="D445" s="19">
        <v>25</v>
      </c>
      <c r="F445" s="19" t="s">
        <v>156</v>
      </c>
    </row>
    <row r="446" spans="1:6" ht="14.5" customHeight="1">
      <c r="A446" s="5">
        <v>1897</v>
      </c>
      <c r="B446" s="19" t="s">
        <v>169</v>
      </c>
      <c r="D446" s="19">
        <v>2</v>
      </c>
      <c r="F446" s="19" t="s">
        <v>542</v>
      </c>
    </row>
    <row r="447" spans="1:6" ht="14.5" customHeight="1">
      <c r="A447" s="5">
        <v>1897</v>
      </c>
      <c r="B447" s="19" t="s">
        <v>169</v>
      </c>
      <c r="C447" s="19" t="s">
        <v>167</v>
      </c>
      <c r="D447" s="19">
        <v>7.5</v>
      </c>
      <c r="F447" s="19" t="s">
        <v>546</v>
      </c>
    </row>
    <row r="448" spans="1:6" ht="14.5" customHeight="1">
      <c r="A448" s="5">
        <v>1897</v>
      </c>
      <c r="B448" s="19" t="s">
        <v>169</v>
      </c>
      <c r="C448" s="19" t="s">
        <v>167</v>
      </c>
      <c r="D448" s="19">
        <v>16.8</v>
      </c>
      <c r="F448" s="19" t="s">
        <v>168</v>
      </c>
    </row>
    <row r="449" spans="1:6" ht="14.5" customHeight="1">
      <c r="A449" s="5">
        <v>1897</v>
      </c>
      <c r="B449" s="19" t="s">
        <v>169</v>
      </c>
      <c r="D449" s="19">
        <v>3</v>
      </c>
      <c r="F449" s="19" t="s">
        <v>543</v>
      </c>
    </row>
    <row r="450" spans="1:6" ht="14.5" customHeight="1">
      <c r="A450" s="5">
        <v>1897</v>
      </c>
      <c r="B450" s="19" t="s">
        <v>169</v>
      </c>
      <c r="C450" s="19" t="s">
        <v>545</v>
      </c>
      <c r="D450" s="19">
        <v>9</v>
      </c>
      <c r="F450" s="19" t="s">
        <v>544</v>
      </c>
    </row>
    <row r="451" spans="1:6" ht="14.5" customHeight="1">
      <c r="A451" s="5">
        <v>1897</v>
      </c>
      <c r="B451" s="19" t="s">
        <v>172</v>
      </c>
      <c r="C451" s="19" t="s">
        <v>170</v>
      </c>
      <c r="D451" s="19">
        <v>1.5</v>
      </c>
      <c r="F451" s="4" t="s">
        <v>171</v>
      </c>
    </row>
    <row r="452" spans="1:6" ht="14.5" customHeight="1">
      <c r="A452" s="5">
        <v>1897</v>
      </c>
      <c r="B452" s="19" t="s">
        <v>172</v>
      </c>
      <c r="C452" s="19" t="s">
        <v>173</v>
      </c>
      <c r="D452" s="19">
        <v>3</v>
      </c>
      <c r="F452" s="4" t="s">
        <v>176</v>
      </c>
    </row>
    <row r="453" spans="1:6" ht="14.5" customHeight="1">
      <c r="A453" s="5">
        <v>1897</v>
      </c>
      <c r="B453" s="19" t="s">
        <v>172</v>
      </c>
      <c r="C453" s="19" t="s">
        <v>177</v>
      </c>
      <c r="D453" s="19">
        <v>5</v>
      </c>
      <c r="F453" s="19" t="s">
        <v>548</v>
      </c>
    </row>
    <row r="454" spans="1:6" ht="14.5" customHeight="1">
      <c r="A454" s="5">
        <v>1897</v>
      </c>
      <c r="B454" s="19" t="s">
        <v>172</v>
      </c>
      <c r="C454" s="19" t="s">
        <v>547</v>
      </c>
      <c r="D454" s="19">
        <v>16</v>
      </c>
      <c r="F454" s="19" t="s">
        <v>549</v>
      </c>
    </row>
    <row r="455" spans="1:6" ht="14.5" customHeight="1">
      <c r="A455" s="5">
        <v>1897</v>
      </c>
      <c r="B455" s="19" t="s">
        <v>172</v>
      </c>
      <c r="C455" s="19" t="s">
        <v>179</v>
      </c>
      <c r="D455" s="4">
        <v>30</v>
      </c>
      <c r="F455" s="4" t="s">
        <v>180</v>
      </c>
    </row>
    <row r="456" spans="1:6" ht="14.5" customHeight="1">
      <c r="A456" s="5">
        <v>1897</v>
      </c>
      <c r="B456" s="19" t="s">
        <v>172</v>
      </c>
      <c r="C456" s="4" t="s">
        <v>181</v>
      </c>
      <c r="D456" s="19">
        <v>4</v>
      </c>
      <c r="F456" s="4" t="s">
        <v>550</v>
      </c>
    </row>
    <row r="457" spans="1:6" ht="14.5" customHeight="1">
      <c r="A457" s="5">
        <v>1897</v>
      </c>
      <c r="B457" s="19" t="s">
        <v>172</v>
      </c>
      <c r="C457" s="4" t="s">
        <v>183</v>
      </c>
      <c r="D457" s="4">
        <v>7.75</v>
      </c>
      <c r="F457" s="4" t="s">
        <v>184</v>
      </c>
    </row>
    <row r="458" spans="1:6" ht="14.5" customHeight="1">
      <c r="A458" s="5">
        <v>1897</v>
      </c>
      <c r="B458" s="19" t="s">
        <v>62</v>
      </c>
      <c r="C458" s="19" t="s">
        <v>64</v>
      </c>
      <c r="D458" s="19">
        <v>6</v>
      </c>
      <c r="E458" s="19" t="s">
        <v>9</v>
      </c>
    </row>
    <row r="459" spans="1:6" ht="14.5" customHeight="1">
      <c r="A459" s="5">
        <v>1897</v>
      </c>
      <c r="B459" s="19" t="s">
        <v>62</v>
      </c>
      <c r="C459" s="19" t="s">
        <v>551</v>
      </c>
      <c r="D459" s="19">
        <v>101</v>
      </c>
      <c r="E459" s="19" t="s">
        <v>9</v>
      </c>
    </row>
    <row r="460" spans="1:6" ht="14.5" customHeight="1">
      <c r="A460" s="5">
        <v>1897</v>
      </c>
      <c r="B460" s="19" t="s">
        <v>62</v>
      </c>
      <c r="C460" s="19" t="s">
        <v>69</v>
      </c>
      <c r="D460" s="19">
        <v>24.75</v>
      </c>
      <c r="E460" s="19" t="s">
        <v>9</v>
      </c>
    </row>
    <row r="461" spans="1:6" ht="14.5" customHeight="1">
      <c r="A461" s="5">
        <v>1897</v>
      </c>
      <c r="B461" s="19" t="s">
        <v>62</v>
      </c>
      <c r="C461" s="19" t="s">
        <v>552</v>
      </c>
      <c r="D461" s="19">
        <v>4</v>
      </c>
      <c r="E461" s="19" t="s">
        <v>70</v>
      </c>
    </row>
    <row r="462" spans="1:6" ht="14.5" customHeight="1">
      <c r="A462" s="5">
        <v>1897</v>
      </c>
      <c r="B462" s="19" t="s">
        <v>62</v>
      </c>
      <c r="C462" s="19" t="s">
        <v>552</v>
      </c>
      <c r="D462" s="19">
        <v>20.5</v>
      </c>
      <c r="E462" s="19" t="s">
        <v>9</v>
      </c>
    </row>
    <row r="463" spans="1:6" ht="14.5" customHeight="1">
      <c r="A463" s="5">
        <v>1897</v>
      </c>
      <c r="B463" s="19" t="s">
        <v>62</v>
      </c>
      <c r="C463" s="19" t="s">
        <v>73</v>
      </c>
      <c r="D463" s="19">
        <v>6</v>
      </c>
      <c r="E463" s="19" t="s">
        <v>16</v>
      </c>
    </row>
    <row r="464" spans="1:6" ht="14.5" customHeight="1">
      <c r="A464" s="5">
        <v>1897</v>
      </c>
      <c r="B464" s="19" t="s">
        <v>62</v>
      </c>
      <c r="C464" s="19" t="s">
        <v>65</v>
      </c>
      <c r="D464" s="19">
        <v>25.75</v>
      </c>
      <c r="E464" s="19" t="s">
        <v>9</v>
      </c>
    </row>
    <row r="465" spans="1:6" ht="14.5" customHeight="1">
      <c r="A465" s="5">
        <v>1897</v>
      </c>
      <c r="B465" s="19" t="s">
        <v>62</v>
      </c>
      <c r="C465" s="19" t="s">
        <v>66</v>
      </c>
      <c r="D465" s="19">
        <v>5</v>
      </c>
      <c r="E465" s="19" t="s">
        <v>9</v>
      </c>
    </row>
    <row r="466" spans="1:6" ht="14.5" customHeight="1">
      <c r="A466" s="5">
        <v>1897</v>
      </c>
      <c r="B466" s="19" t="s">
        <v>62</v>
      </c>
      <c r="C466" s="19" t="s">
        <v>67</v>
      </c>
      <c r="D466" s="19">
        <v>50</v>
      </c>
      <c r="E466" s="19" t="s">
        <v>9</v>
      </c>
    </row>
    <row r="467" spans="1:6" ht="14.5" customHeight="1">
      <c r="A467" s="5">
        <v>1897</v>
      </c>
      <c r="B467" s="19" t="s">
        <v>62</v>
      </c>
      <c r="C467" s="19" t="s">
        <v>67</v>
      </c>
      <c r="D467" s="19">
        <v>5</v>
      </c>
      <c r="E467" s="19" t="s">
        <v>70</v>
      </c>
    </row>
    <row r="468" spans="1:6" ht="14.5" customHeight="1">
      <c r="A468" s="5">
        <v>1897</v>
      </c>
      <c r="B468" s="19" t="s">
        <v>62</v>
      </c>
      <c r="C468" s="19" t="s">
        <v>74</v>
      </c>
      <c r="D468" s="19">
        <v>5</v>
      </c>
      <c r="E468" s="19" t="s">
        <v>16</v>
      </c>
    </row>
    <row r="469" spans="1:6" ht="14.5" customHeight="1">
      <c r="A469" s="5">
        <v>1897</v>
      </c>
      <c r="B469" s="19" t="s">
        <v>98</v>
      </c>
      <c r="C469" s="19" t="s">
        <v>779</v>
      </c>
      <c r="D469" s="19">
        <v>7.5</v>
      </c>
    </row>
    <row r="470" spans="1:6" ht="14.5" customHeight="1">
      <c r="A470" s="5">
        <v>1897</v>
      </c>
      <c r="B470" s="19" t="s">
        <v>98</v>
      </c>
      <c r="C470" s="19" t="s">
        <v>780</v>
      </c>
      <c r="D470" s="19">
        <v>5.0999999999999996</v>
      </c>
    </row>
    <row r="471" spans="1:6" ht="14.5" customHeight="1">
      <c r="A471" s="5">
        <v>1897</v>
      </c>
      <c r="B471" s="19" t="s">
        <v>98</v>
      </c>
      <c r="C471" s="19" t="s">
        <v>778</v>
      </c>
      <c r="D471" s="19">
        <v>13</v>
      </c>
      <c r="F471" s="19" t="s">
        <v>555</v>
      </c>
    </row>
    <row r="472" spans="1:6" ht="14.5" customHeight="1">
      <c r="A472" s="5">
        <v>1897</v>
      </c>
      <c r="B472" s="19" t="s">
        <v>98</v>
      </c>
      <c r="C472" s="19" t="s">
        <v>781</v>
      </c>
      <c r="D472" s="19">
        <v>40</v>
      </c>
      <c r="E472" s="19" t="s">
        <v>16</v>
      </c>
      <c r="F472" s="19" t="s">
        <v>106</v>
      </c>
    </row>
    <row r="473" spans="1:6" ht="14.5" customHeight="1">
      <c r="A473" s="5">
        <v>1897</v>
      </c>
      <c r="B473" s="19" t="s">
        <v>98</v>
      </c>
      <c r="C473" s="19" t="s">
        <v>781</v>
      </c>
      <c r="D473" s="19">
        <v>110</v>
      </c>
      <c r="E473" s="19" t="s">
        <v>9</v>
      </c>
      <c r="F473" s="19" t="s">
        <v>107</v>
      </c>
    </row>
    <row r="474" spans="1:6" ht="14.5" customHeight="1">
      <c r="A474" s="5">
        <v>1897</v>
      </c>
      <c r="B474" s="19" t="s">
        <v>98</v>
      </c>
      <c r="C474" s="19" t="s">
        <v>782</v>
      </c>
      <c r="D474" s="19">
        <v>10</v>
      </c>
    </row>
    <row r="475" spans="1:6" ht="14.5" customHeight="1">
      <c r="A475" s="5">
        <v>1897</v>
      </c>
      <c r="B475" s="19" t="s">
        <v>98</v>
      </c>
      <c r="C475" s="19" t="s">
        <v>783</v>
      </c>
      <c r="D475" s="19">
        <v>11.5</v>
      </c>
    </row>
    <row r="476" spans="1:6" ht="14.5" customHeight="1">
      <c r="A476" s="5">
        <v>1897</v>
      </c>
      <c r="B476" s="19" t="s">
        <v>211</v>
      </c>
      <c r="C476" s="5" t="s">
        <v>199</v>
      </c>
      <c r="D476" s="6">
        <v>64.27</v>
      </c>
      <c r="F476" s="5" t="s">
        <v>556</v>
      </c>
    </row>
    <row r="477" spans="1:6" ht="14.5" customHeight="1">
      <c r="A477" s="5">
        <v>1897</v>
      </c>
      <c r="B477" s="19" t="s">
        <v>211</v>
      </c>
      <c r="C477" s="5" t="s">
        <v>199</v>
      </c>
      <c r="D477" s="6">
        <v>50.58</v>
      </c>
      <c r="F477" s="5" t="s">
        <v>557</v>
      </c>
    </row>
    <row r="478" spans="1:6" ht="14.5" customHeight="1">
      <c r="A478" s="5">
        <v>1897</v>
      </c>
      <c r="B478" s="19" t="s">
        <v>211</v>
      </c>
      <c r="C478" s="5" t="s">
        <v>199</v>
      </c>
      <c r="D478" s="6">
        <v>17</v>
      </c>
      <c r="F478" s="5" t="s">
        <v>198</v>
      </c>
    </row>
    <row r="479" spans="1:6" ht="14.5" customHeight="1">
      <c r="A479" s="5">
        <v>1897</v>
      </c>
      <c r="B479" s="19" t="s">
        <v>211</v>
      </c>
      <c r="C479" s="5" t="s">
        <v>199</v>
      </c>
      <c r="D479" s="6">
        <v>12</v>
      </c>
      <c r="F479" s="5" t="s">
        <v>200</v>
      </c>
    </row>
    <row r="480" spans="1:6" ht="14.5" customHeight="1">
      <c r="A480" s="5">
        <v>1897</v>
      </c>
      <c r="B480" s="19" t="s">
        <v>211</v>
      </c>
      <c r="C480" s="5" t="s">
        <v>199</v>
      </c>
      <c r="D480" s="6">
        <v>16</v>
      </c>
      <c r="F480" s="5" t="s">
        <v>201</v>
      </c>
    </row>
    <row r="481" spans="1:6" ht="14.5" customHeight="1">
      <c r="A481" s="5">
        <v>1897</v>
      </c>
      <c r="B481" s="19" t="s">
        <v>211</v>
      </c>
      <c r="C481" s="5" t="s">
        <v>199</v>
      </c>
      <c r="D481" s="6">
        <v>9.1999999999999993</v>
      </c>
      <c r="F481" s="5" t="s">
        <v>202</v>
      </c>
    </row>
    <row r="482" spans="1:6" ht="14.5" customHeight="1">
      <c r="A482" s="5">
        <v>1897</v>
      </c>
      <c r="B482" s="19" t="s">
        <v>211</v>
      </c>
      <c r="C482" s="5" t="s">
        <v>205</v>
      </c>
      <c r="D482" s="6">
        <v>1.5</v>
      </c>
      <c r="F482" s="5" t="s">
        <v>204</v>
      </c>
    </row>
    <row r="483" spans="1:6" ht="14.5" customHeight="1">
      <c r="A483" s="5">
        <v>1897</v>
      </c>
      <c r="B483" s="19" t="s">
        <v>211</v>
      </c>
      <c r="C483" s="5" t="s">
        <v>205</v>
      </c>
      <c r="D483" s="6">
        <v>5.25</v>
      </c>
      <c r="F483" s="5" t="s">
        <v>206</v>
      </c>
    </row>
    <row r="484" spans="1:6" ht="14.5" customHeight="1">
      <c r="A484" s="5">
        <v>1897</v>
      </c>
      <c r="B484" s="19" t="s">
        <v>211</v>
      </c>
      <c r="C484" s="5" t="s">
        <v>208</v>
      </c>
      <c r="D484" s="6">
        <v>5</v>
      </c>
      <c r="F484" s="5" t="s">
        <v>207</v>
      </c>
    </row>
    <row r="485" spans="1:6" ht="14.5" customHeight="1">
      <c r="A485" s="5">
        <v>1897</v>
      </c>
      <c r="B485" s="19" t="s">
        <v>211</v>
      </c>
      <c r="C485" s="5" t="s">
        <v>210</v>
      </c>
      <c r="D485" s="6">
        <v>4</v>
      </c>
      <c r="F485" s="5" t="s">
        <v>558</v>
      </c>
    </row>
    <row r="486" spans="1:6" ht="14.5" customHeight="1">
      <c r="A486" s="5">
        <v>1897</v>
      </c>
      <c r="B486" s="19" t="s">
        <v>196</v>
      </c>
      <c r="C486" s="19" t="s">
        <v>566</v>
      </c>
      <c r="D486" s="19">
        <v>8.25</v>
      </c>
      <c r="E486" s="19" t="s">
        <v>9</v>
      </c>
      <c r="F486" s="19" t="s">
        <v>559</v>
      </c>
    </row>
    <row r="487" spans="1:6" ht="14.5" customHeight="1">
      <c r="A487" s="5">
        <v>1897</v>
      </c>
      <c r="B487" s="19" t="s">
        <v>196</v>
      </c>
      <c r="C487" s="19" t="s">
        <v>567</v>
      </c>
      <c r="D487" s="19">
        <v>13</v>
      </c>
      <c r="E487" s="19" t="s">
        <v>9</v>
      </c>
      <c r="F487" s="19" t="s">
        <v>560</v>
      </c>
    </row>
    <row r="488" spans="1:6" ht="14.5" customHeight="1">
      <c r="A488" s="5">
        <v>1897</v>
      </c>
      <c r="B488" s="19" t="s">
        <v>196</v>
      </c>
      <c r="C488" s="19" t="s">
        <v>568</v>
      </c>
      <c r="D488" s="6">
        <v>1.75</v>
      </c>
      <c r="E488" s="19" t="s">
        <v>70</v>
      </c>
      <c r="F488" s="19" t="s">
        <v>561</v>
      </c>
    </row>
    <row r="489" spans="1:6" ht="14.5" customHeight="1">
      <c r="A489" s="5">
        <v>1897</v>
      </c>
      <c r="B489" s="19" t="s">
        <v>196</v>
      </c>
      <c r="C489" s="19" t="s">
        <v>192</v>
      </c>
      <c r="D489" s="19">
        <v>26</v>
      </c>
      <c r="E489" s="19" t="s">
        <v>9</v>
      </c>
      <c r="F489" s="19" t="s">
        <v>187</v>
      </c>
    </row>
    <row r="490" spans="1:6" ht="14.5" customHeight="1">
      <c r="A490" s="5">
        <v>1898</v>
      </c>
      <c r="B490" s="19" t="s">
        <v>196</v>
      </c>
      <c r="C490" s="19" t="s">
        <v>192</v>
      </c>
      <c r="D490" s="19">
        <v>21</v>
      </c>
      <c r="E490" s="19" t="s">
        <v>195</v>
      </c>
      <c r="F490" s="19" t="s">
        <v>187</v>
      </c>
    </row>
    <row r="491" spans="1:6" ht="14.5" customHeight="1">
      <c r="A491" s="5">
        <v>1897</v>
      </c>
      <c r="B491" s="19" t="s">
        <v>196</v>
      </c>
      <c r="C491" s="19" t="s">
        <v>192</v>
      </c>
      <c r="D491" s="19">
        <v>14</v>
      </c>
      <c r="E491" s="19" t="s">
        <v>9</v>
      </c>
      <c r="F491" s="19" t="s">
        <v>562</v>
      </c>
    </row>
    <row r="492" spans="1:6" ht="14.5" customHeight="1">
      <c r="A492" s="5">
        <v>1897</v>
      </c>
      <c r="B492" s="19" t="s">
        <v>196</v>
      </c>
      <c r="C492" s="19" t="s">
        <v>192</v>
      </c>
      <c r="D492" s="19">
        <v>92.05</v>
      </c>
      <c r="E492" s="19" t="s">
        <v>9</v>
      </c>
      <c r="F492" s="19" t="s">
        <v>185</v>
      </c>
    </row>
    <row r="493" spans="1:6" ht="14.5" customHeight="1">
      <c r="A493" s="5">
        <v>1898</v>
      </c>
      <c r="B493" s="19" t="s">
        <v>196</v>
      </c>
      <c r="C493" s="19" t="s">
        <v>192</v>
      </c>
      <c r="D493" s="19">
        <v>1.77</v>
      </c>
      <c r="E493" s="19" t="s">
        <v>16</v>
      </c>
      <c r="F493" s="19" t="s">
        <v>185</v>
      </c>
    </row>
    <row r="494" spans="1:6" ht="14.5" customHeight="1">
      <c r="A494" s="5">
        <v>1899</v>
      </c>
      <c r="B494" s="19" t="s">
        <v>196</v>
      </c>
      <c r="C494" s="19" t="s">
        <v>192</v>
      </c>
      <c r="D494" s="19">
        <v>4.29</v>
      </c>
      <c r="F494" s="19" t="s">
        <v>185</v>
      </c>
    </row>
    <row r="495" spans="1:6" ht="14.5" customHeight="1">
      <c r="A495" s="5">
        <v>1897</v>
      </c>
      <c r="B495" s="19" t="s">
        <v>196</v>
      </c>
      <c r="C495" s="19" t="s">
        <v>192</v>
      </c>
      <c r="D495" s="19">
        <v>13</v>
      </c>
      <c r="E495" s="19" t="s">
        <v>9</v>
      </c>
      <c r="F495" s="19" t="s">
        <v>188</v>
      </c>
    </row>
    <row r="496" spans="1:6" ht="14.5" customHeight="1">
      <c r="A496" s="5">
        <v>1897</v>
      </c>
      <c r="B496" s="19" t="s">
        <v>196</v>
      </c>
      <c r="C496" s="19" t="s">
        <v>192</v>
      </c>
      <c r="D496" s="19">
        <v>92.71</v>
      </c>
      <c r="F496" s="19" t="s">
        <v>186</v>
      </c>
    </row>
    <row r="497" spans="1:6" ht="14.5" customHeight="1">
      <c r="A497" s="5">
        <v>1897</v>
      </c>
      <c r="B497" s="19" t="s">
        <v>196</v>
      </c>
      <c r="C497" s="19" t="s">
        <v>192</v>
      </c>
      <c r="D497" s="19">
        <v>78</v>
      </c>
      <c r="E497" s="19" t="s">
        <v>9</v>
      </c>
      <c r="F497" s="19" t="s">
        <v>563</v>
      </c>
    </row>
    <row r="498" spans="1:6" ht="14.5" customHeight="1">
      <c r="A498" s="5">
        <v>1898</v>
      </c>
      <c r="B498" s="19" t="s">
        <v>196</v>
      </c>
      <c r="C498" s="19" t="s">
        <v>192</v>
      </c>
      <c r="D498" s="19">
        <v>32</v>
      </c>
      <c r="E498" s="19" t="s">
        <v>16</v>
      </c>
      <c r="F498" s="19" t="s">
        <v>563</v>
      </c>
    </row>
    <row r="499" spans="1:6" ht="14.5" customHeight="1">
      <c r="A499" s="5">
        <v>1897</v>
      </c>
      <c r="B499" s="19" t="s">
        <v>196</v>
      </c>
      <c r="C499" s="19" t="s">
        <v>192</v>
      </c>
      <c r="D499" s="19">
        <v>3.5</v>
      </c>
      <c r="E499" s="19" t="s">
        <v>9</v>
      </c>
      <c r="F499" s="19" t="s">
        <v>564</v>
      </c>
    </row>
    <row r="500" spans="1:6" ht="14.5" customHeight="1">
      <c r="A500" s="5">
        <v>1897</v>
      </c>
      <c r="B500" s="19" t="s">
        <v>196</v>
      </c>
      <c r="C500" s="19" t="s">
        <v>192</v>
      </c>
      <c r="D500" s="19">
        <v>12</v>
      </c>
      <c r="E500" s="19" t="s">
        <v>9</v>
      </c>
      <c r="F500" s="19" t="s">
        <v>565</v>
      </c>
    </row>
    <row r="501" spans="1:6" ht="14.5" customHeight="1">
      <c r="A501" s="5">
        <v>1897</v>
      </c>
      <c r="B501" s="19" t="s">
        <v>196</v>
      </c>
      <c r="C501" s="19" t="s">
        <v>194</v>
      </c>
      <c r="D501" s="19">
        <v>6.5</v>
      </c>
      <c r="E501" s="19" t="s">
        <v>9</v>
      </c>
      <c r="F501" s="19" t="s">
        <v>191</v>
      </c>
    </row>
    <row r="502" spans="1:6" ht="14.5" customHeight="1">
      <c r="A502" s="5">
        <v>1897</v>
      </c>
      <c r="B502" s="19" t="s">
        <v>197</v>
      </c>
      <c r="D502" s="3">
        <v>3</v>
      </c>
    </row>
    <row r="503" spans="1:6" ht="14.5" customHeight="1">
      <c r="A503" s="5">
        <v>1897</v>
      </c>
      <c r="B503" s="19" t="s">
        <v>197</v>
      </c>
      <c r="D503" s="3">
        <v>14.75</v>
      </c>
    </row>
    <row r="504" spans="1:6" ht="14.5" customHeight="1">
      <c r="A504" s="5">
        <v>1897</v>
      </c>
      <c r="B504" s="19" t="s">
        <v>197</v>
      </c>
      <c r="D504" s="3">
        <v>7.2</v>
      </c>
    </row>
    <row r="505" spans="1:6" ht="14.5" customHeight="1">
      <c r="A505" s="5">
        <v>1897</v>
      </c>
      <c r="B505" s="19" t="s">
        <v>197</v>
      </c>
      <c r="D505" s="3">
        <v>29</v>
      </c>
    </row>
    <row r="506" spans="1:6" ht="14.5" customHeight="1">
      <c r="A506" s="5">
        <v>1897</v>
      </c>
      <c r="B506" s="19" t="s">
        <v>197</v>
      </c>
      <c r="D506" s="3">
        <v>12</v>
      </c>
    </row>
    <row r="507" spans="1:6" ht="14.5" customHeight="1">
      <c r="A507" s="5">
        <v>1897</v>
      </c>
      <c r="B507" s="19" t="s">
        <v>197</v>
      </c>
      <c r="D507" s="3">
        <v>60</v>
      </c>
    </row>
    <row r="508" spans="1:6" ht="14.5" customHeight="1">
      <c r="A508" s="5">
        <v>1897</v>
      </c>
      <c r="B508" s="19" t="s">
        <v>197</v>
      </c>
      <c r="D508" s="3">
        <v>4</v>
      </c>
    </row>
    <row r="509" spans="1:6" ht="14.5" customHeight="1">
      <c r="A509" s="5">
        <v>1897</v>
      </c>
      <c r="B509" s="19" t="s">
        <v>197</v>
      </c>
      <c r="D509" s="3">
        <v>2</v>
      </c>
    </row>
    <row r="510" spans="1:6" ht="14.5" customHeight="1">
      <c r="A510" s="5">
        <v>1897</v>
      </c>
      <c r="B510" s="19" t="s">
        <v>197</v>
      </c>
      <c r="D510" s="3">
        <v>7.5</v>
      </c>
    </row>
    <row r="511" spans="1:6" ht="14.5" customHeight="1">
      <c r="A511" s="5">
        <v>1897</v>
      </c>
      <c r="B511" s="19" t="s">
        <v>197</v>
      </c>
      <c r="D511" s="3">
        <v>7</v>
      </c>
    </row>
    <row r="512" spans="1:6" ht="14.5" customHeight="1">
      <c r="A512" s="5">
        <v>1897</v>
      </c>
      <c r="B512" s="19" t="s">
        <v>197</v>
      </c>
      <c r="D512" s="3">
        <v>12</v>
      </c>
    </row>
    <row r="513" spans="1:4" ht="14.5" customHeight="1">
      <c r="A513" s="5">
        <v>1897</v>
      </c>
      <c r="B513" s="19" t="s">
        <v>197</v>
      </c>
      <c r="D513" s="3">
        <v>10</v>
      </c>
    </row>
    <row r="514" spans="1:4" ht="14.5" customHeight="1">
      <c r="A514" s="5">
        <v>1897</v>
      </c>
      <c r="B514" s="19" t="s">
        <v>197</v>
      </c>
      <c r="D514" s="3">
        <v>3</v>
      </c>
    </row>
    <row r="515" spans="1:4" ht="14.5" customHeight="1">
      <c r="A515" s="5">
        <v>1897</v>
      </c>
      <c r="B515" s="19" t="s">
        <v>197</v>
      </c>
      <c r="D515" s="3">
        <v>11</v>
      </c>
    </row>
    <row r="516" spans="1:4" ht="14.5" customHeight="1">
      <c r="A516" s="5">
        <v>1897</v>
      </c>
      <c r="B516" s="19" t="s">
        <v>197</v>
      </c>
      <c r="D516" s="3">
        <v>6.5</v>
      </c>
    </row>
    <row r="517" spans="1:4" ht="14.5" customHeight="1">
      <c r="A517" s="5">
        <v>1897</v>
      </c>
      <c r="B517" s="19" t="s">
        <v>197</v>
      </c>
      <c r="D517" s="3">
        <v>15</v>
      </c>
    </row>
    <row r="518" spans="1:4" ht="14.5" customHeight="1">
      <c r="A518" s="5">
        <v>1897</v>
      </c>
      <c r="B518" s="19" t="s">
        <v>197</v>
      </c>
      <c r="D518" s="3">
        <v>4</v>
      </c>
    </row>
    <row r="519" spans="1:4" ht="14.5" customHeight="1">
      <c r="A519" s="5">
        <v>1897</v>
      </c>
      <c r="B519" s="19" t="s">
        <v>197</v>
      </c>
      <c r="D519" s="3">
        <v>5</v>
      </c>
    </row>
    <row r="520" spans="1:4" ht="14.5" customHeight="1">
      <c r="A520" s="5">
        <v>1897</v>
      </c>
      <c r="B520" s="19" t="s">
        <v>197</v>
      </c>
      <c r="D520" s="3">
        <v>31.75</v>
      </c>
    </row>
    <row r="521" spans="1:4" ht="14.5" customHeight="1">
      <c r="A521" s="5">
        <v>1897</v>
      </c>
      <c r="B521" s="19" t="s">
        <v>197</v>
      </c>
      <c r="D521" s="3">
        <v>5.5</v>
      </c>
    </row>
    <row r="522" spans="1:4" ht="14.5" customHeight="1">
      <c r="A522" s="5">
        <v>1897</v>
      </c>
      <c r="B522" s="19" t="s">
        <v>197</v>
      </c>
      <c r="D522" s="3">
        <v>4.25</v>
      </c>
    </row>
    <row r="523" spans="1:4" ht="14.5" customHeight="1">
      <c r="A523" s="5">
        <v>1897</v>
      </c>
      <c r="B523" s="19" t="s">
        <v>197</v>
      </c>
      <c r="D523" s="3">
        <v>25</v>
      </c>
    </row>
    <row r="524" spans="1:4" ht="14.5" customHeight="1">
      <c r="A524" s="5">
        <v>1897</v>
      </c>
      <c r="B524" s="19" t="s">
        <v>197</v>
      </c>
      <c r="D524" s="3">
        <v>15.5</v>
      </c>
    </row>
    <row r="525" spans="1:4" ht="14.5" customHeight="1">
      <c r="A525" s="5">
        <v>1897</v>
      </c>
      <c r="B525" s="19" t="s">
        <v>197</v>
      </c>
      <c r="D525" s="3">
        <v>10.5</v>
      </c>
    </row>
    <row r="526" spans="1:4" ht="14.5" customHeight="1">
      <c r="A526" s="5">
        <v>1897</v>
      </c>
      <c r="B526" s="19" t="s">
        <v>197</v>
      </c>
      <c r="D526" s="3">
        <v>4</v>
      </c>
    </row>
    <row r="527" spans="1:4" ht="14.5" customHeight="1">
      <c r="A527" s="5">
        <v>1897</v>
      </c>
      <c r="B527" s="19" t="s">
        <v>197</v>
      </c>
      <c r="D527" s="3">
        <v>49.25</v>
      </c>
    </row>
    <row r="528" spans="1:4" ht="14.5" customHeight="1">
      <c r="A528" s="5">
        <v>1897</v>
      </c>
      <c r="B528" s="19" t="s">
        <v>197</v>
      </c>
      <c r="D528" s="3">
        <v>1.75</v>
      </c>
    </row>
    <row r="529" spans="1:7" ht="14.5" customHeight="1">
      <c r="A529" s="5">
        <v>1897</v>
      </c>
      <c r="B529" s="19" t="s">
        <v>94</v>
      </c>
      <c r="C529" s="19" t="s">
        <v>810</v>
      </c>
      <c r="D529" s="3">
        <v>350.3</v>
      </c>
      <c r="G529" s="19"/>
    </row>
    <row r="530" spans="1:7" ht="14.5" customHeight="1">
      <c r="A530" s="5">
        <v>1897</v>
      </c>
      <c r="B530" s="19" t="s">
        <v>94</v>
      </c>
      <c r="D530" s="19">
        <v>11.5</v>
      </c>
      <c r="F530" s="1" t="s">
        <v>75</v>
      </c>
    </row>
    <row r="531" spans="1:7" ht="14.5" customHeight="1">
      <c r="A531" s="5">
        <v>1897</v>
      </c>
      <c r="B531" s="19" t="s">
        <v>94</v>
      </c>
      <c r="D531" s="19">
        <v>3</v>
      </c>
      <c r="F531" s="1" t="s">
        <v>76</v>
      </c>
    </row>
    <row r="532" spans="1:7" ht="14.5" customHeight="1">
      <c r="A532" s="5">
        <v>1897</v>
      </c>
      <c r="B532" s="19" t="s">
        <v>94</v>
      </c>
      <c r="D532" s="19">
        <v>4.5</v>
      </c>
      <c r="F532" s="1" t="s">
        <v>77</v>
      </c>
    </row>
    <row r="533" spans="1:7" ht="14.5" customHeight="1">
      <c r="A533" s="5">
        <v>1897</v>
      </c>
      <c r="B533" s="19" t="s">
        <v>94</v>
      </c>
      <c r="D533" s="19">
        <v>136</v>
      </c>
      <c r="F533" s="1" t="s">
        <v>82</v>
      </c>
    </row>
    <row r="534" spans="1:7" ht="14.5" customHeight="1">
      <c r="A534" s="5">
        <v>1897</v>
      </c>
      <c r="B534" s="19" t="s">
        <v>94</v>
      </c>
      <c r="C534" s="19" t="s">
        <v>97</v>
      </c>
      <c r="D534" s="19">
        <v>6.8</v>
      </c>
      <c r="F534" s="19" t="s">
        <v>569</v>
      </c>
    </row>
    <row r="535" spans="1:7" ht="14.5" customHeight="1">
      <c r="A535" s="5">
        <v>1897</v>
      </c>
      <c r="B535" s="19" t="s">
        <v>94</v>
      </c>
      <c r="C535" s="19" t="s">
        <v>97</v>
      </c>
      <c r="D535" s="19">
        <v>8</v>
      </c>
      <c r="F535" s="19" t="s">
        <v>570</v>
      </c>
    </row>
    <row r="536" spans="1:7" ht="14.5" customHeight="1">
      <c r="A536" s="5">
        <v>1897</v>
      </c>
      <c r="B536" s="19" t="s">
        <v>94</v>
      </c>
      <c r="C536" s="19" t="s">
        <v>97</v>
      </c>
      <c r="D536" s="19">
        <v>11</v>
      </c>
      <c r="F536" s="19" t="s">
        <v>571</v>
      </c>
    </row>
    <row r="537" spans="1:7" ht="14.5" customHeight="1">
      <c r="A537" s="5">
        <v>1897</v>
      </c>
      <c r="B537" s="19" t="s">
        <v>94</v>
      </c>
      <c r="C537" s="19" t="s">
        <v>573</v>
      </c>
      <c r="D537" s="19">
        <v>3.5</v>
      </c>
      <c r="F537" s="19" t="s">
        <v>572</v>
      </c>
    </row>
    <row r="538" spans="1:7" ht="14.5" customHeight="1">
      <c r="A538" s="5">
        <v>1897</v>
      </c>
      <c r="B538" s="19" t="s">
        <v>94</v>
      </c>
      <c r="C538" s="19" t="s">
        <v>96</v>
      </c>
      <c r="D538" s="19">
        <v>32</v>
      </c>
      <c r="F538" s="1" t="s">
        <v>93</v>
      </c>
    </row>
    <row r="539" spans="1:7" ht="14.5" customHeight="1">
      <c r="A539" s="5">
        <v>1897</v>
      </c>
      <c r="B539" s="19" t="s">
        <v>94</v>
      </c>
      <c r="C539" s="19" t="s">
        <v>574</v>
      </c>
      <c r="D539" s="19">
        <v>12</v>
      </c>
      <c r="F539" s="19" t="s">
        <v>576</v>
      </c>
    </row>
    <row r="540" spans="1:7" ht="14.5" customHeight="1">
      <c r="A540" s="5">
        <v>1897</v>
      </c>
      <c r="B540" s="19" t="s">
        <v>94</v>
      </c>
      <c r="C540" s="19" t="s">
        <v>578</v>
      </c>
      <c r="D540" s="19">
        <v>15</v>
      </c>
      <c r="F540" s="19" t="s">
        <v>577</v>
      </c>
    </row>
    <row r="541" spans="1:7" ht="14.5" customHeight="1">
      <c r="A541" s="5">
        <v>1897</v>
      </c>
      <c r="B541" s="19" t="s">
        <v>6</v>
      </c>
      <c r="C541" s="1" t="s">
        <v>7</v>
      </c>
      <c r="D541" s="1">
        <v>22</v>
      </c>
      <c r="F541" s="1" t="s">
        <v>579</v>
      </c>
    </row>
    <row r="542" spans="1:7" ht="14.5" customHeight="1">
      <c r="A542" s="5">
        <v>1897</v>
      </c>
      <c r="B542" s="19" t="s">
        <v>6</v>
      </c>
      <c r="C542" s="1" t="s">
        <v>7</v>
      </c>
      <c r="D542" s="1">
        <v>10.34</v>
      </c>
      <c r="F542" s="1" t="s">
        <v>11</v>
      </c>
    </row>
    <row r="543" spans="1:7" ht="14.5" customHeight="1">
      <c r="A543" s="5">
        <v>1897</v>
      </c>
      <c r="B543" s="19" t="s">
        <v>6</v>
      </c>
      <c r="C543" s="1" t="s">
        <v>580</v>
      </c>
      <c r="D543" s="1">
        <v>13</v>
      </c>
      <c r="F543" s="1" t="s">
        <v>581</v>
      </c>
    </row>
    <row r="544" spans="1:7" ht="14.5" customHeight="1">
      <c r="A544" s="5">
        <v>1897</v>
      </c>
      <c r="B544" s="19" t="s">
        <v>6</v>
      </c>
      <c r="C544" s="1" t="s">
        <v>582</v>
      </c>
      <c r="D544" s="1">
        <v>17</v>
      </c>
      <c r="F544" s="1" t="s">
        <v>583</v>
      </c>
    </row>
    <row r="545" spans="1:6" ht="14.5" customHeight="1">
      <c r="A545" s="5">
        <v>1897</v>
      </c>
      <c r="B545" s="19" t="s">
        <v>6</v>
      </c>
      <c r="C545" s="1" t="s">
        <v>12</v>
      </c>
      <c r="D545" s="1">
        <v>6.25</v>
      </c>
      <c r="F545" s="1" t="s">
        <v>584</v>
      </c>
    </row>
    <row r="546" spans="1:6" ht="14.5" customHeight="1">
      <c r="A546" s="5">
        <v>1897</v>
      </c>
      <c r="B546" s="19" t="s">
        <v>6</v>
      </c>
      <c r="C546" s="1" t="s">
        <v>370</v>
      </c>
      <c r="D546" s="1">
        <v>7.15</v>
      </c>
      <c r="F546" s="1" t="s">
        <v>585</v>
      </c>
    </row>
    <row r="547" spans="1:6" ht="14.5" customHeight="1">
      <c r="A547" s="5">
        <v>1897</v>
      </c>
      <c r="B547" s="19" t="s">
        <v>6</v>
      </c>
      <c r="C547" s="1" t="s">
        <v>14</v>
      </c>
      <c r="D547" s="1">
        <v>7</v>
      </c>
      <c r="F547" s="1" t="s">
        <v>586</v>
      </c>
    </row>
    <row r="548" spans="1:6" ht="14.5" customHeight="1">
      <c r="A548" s="5">
        <v>1897</v>
      </c>
      <c r="B548" s="19" t="s">
        <v>6</v>
      </c>
      <c r="C548" s="1" t="s">
        <v>14</v>
      </c>
      <c r="D548" s="1">
        <v>32</v>
      </c>
      <c r="F548" s="1" t="s">
        <v>587</v>
      </c>
    </row>
    <row r="549" spans="1:6" ht="14.5" customHeight="1">
      <c r="A549" s="5">
        <v>1897</v>
      </c>
      <c r="B549" s="19" t="s">
        <v>6</v>
      </c>
      <c r="C549" s="1" t="s">
        <v>14</v>
      </c>
      <c r="D549" s="1">
        <v>23.1</v>
      </c>
      <c r="F549" s="1" t="s">
        <v>588</v>
      </c>
    </row>
    <row r="550" spans="1:6" ht="14.5" customHeight="1">
      <c r="A550" s="5">
        <v>1897</v>
      </c>
      <c r="B550" s="19" t="s">
        <v>6</v>
      </c>
      <c r="C550" s="1" t="s">
        <v>19</v>
      </c>
      <c r="D550" s="1">
        <v>20.6</v>
      </c>
      <c r="F550" s="1" t="s">
        <v>589</v>
      </c>
    </row>
    <row r="551" spans="1:6" ht="14.5" customHeight="1">
      <c r="A551" s="5">
        <v>1897</v>
      </c>
      <c r="B551" s="19" t="s">
        <v>6</v>
      </c>
      <c r="C551" s="1" t="s">
        <v>21</v>
      </c>
      <c r="D551" s="1">
        <v>3.5</v>
      </c>
      <c r="F551" s="1" t="s">
        <v>22</v>
      </c>
    </row>
    <row r="552" spans="1:6" ht="14.5" customHeight="1">
      <c r="A552" s="5">
        <v>1897</v>
      </c>
      <c r="B552" s="19" t="s">
        <v>6</v>
      </c>
      <c r="C552" s="1" t="s">
        <v>590</v>
      </c>
      <c r="D552" s="1">
        <v>9</v>
      </c>
      <c r="F552" s="1" t="s">
        <v>591</v>
      </c>
    </row>
    <row r="553" spans="1:6" ht="14.5" customHeight="1">
      <c r="A553" s="5">
        <v>1897</v>
      </c>
      <c r="B553" s="19" t="s">
        <v>6</v>
      </c>
      <c r="C553" s="1" t="s">
        <v>592</v>
      </c>
      <c r="D553" s="1">
        <v>50</v>
      </c>
      <c r="F553" s="1" t="s">
        <v>593</v>
      </c>
    </row>
    <row r="554" spans="1:6" ht="14.5" customHeight="1">
      <c r="A554" s="5">
        <v>1897</v>
      </c>
      <c r="B554" s="19" t="s">
        <v>6</v>
      </c>
      <c r="C554" s="1" t="s">
        <v>24</v>
      </c>
      <c r="D554" s="1">
        <v>182</v>
      </c>
      <c r="F554" s="1" t="s">
        <v>594</v>
      </c>
    </row>
    <row r="555" spans="1:6" ht="14.5" customHeight="1">
      <c r="A555" s="5">
        <v>1897</v>
      </c>
      <c r="B555" s="19" t="s">
        <v>6</v>
      </c>
      <c r="C555" s="1" t="s">
        <v>26</v>
      </c>
      <c r="D555" s="1">
        <v>50</v>
      </c>
      <c r="F555" s="1" t="s">
        <v>595</v>
      </c>
    </row>
    <row r="556" spans="1:6" ht="14.5" customHeight="1">
      <c r="A556" s="5">
        <v>1897</v>
      </c>
      <c r="B556" s="19" t="s">
        <v>6</v>
      </c>
      <c r="C556" s="1" t="s">
        <v>26</v>
      </c>
      <c r="D556" s="1">
        <v>18</v>
      </c>
      <c r="F556" s="1" t="s">
        <v>25</v>
      </c>
    </row>
    <row r="557" spans="1:6" ht="14.5" customHeight="1">
      <c r="A557" s="5">
        <v>1897</v>
      </c>
      <c r="B557" s="19" t="s">
        <v>6</v>
      </c>
      <c r="C557" s="1" t="s">
        <v>30</v>
      </c>
      <c r="D557" s="1">
        <v>3.64</v>
      </c>
      <c r="F557" s="1" t="s">
        <v>596</v>
      </c>
    </row>
    <row r="558" spans="1:6" ht="14.5" customHeight="1">
      <c r="A558" s="5">
        <v>1897</v>
      </c>
      <c r="B558" s="19" t="s">
        <v>6</v>
      </c>
      <c r="C558" s="1" t="s">
        <v>32</v>
      </c>
      <c r="D558" s="1">
        <v>4</v>
      </c>
      <c r="F558" s="1" t="s">
        <v>597</v>
      </c>
    </row>
    <row r="559" spans="1:6" ht="14.5" customHeight="1">
      <c r="A559" s="5">
        <v>1897</v>
      </c>
      <c r="B559" s="19" t="s">
        <v>6</v>
      </c>
      <c r="C559" s="1" t="s">
        <v>34</v>
      </c>
      <c r="D559" s="1">
        <v>10</v>
      </c>
      <c r="F559" s="1" t="s">
        <v>598</v>
      </c>
    </row>
    <row r="560" spans="1:6" ht="14.5" customHeight="1">
      <c r="A560" s="5">
        <v>1897</v>
      </c>
      <c r="B560" s="19" t="s">
        <v>6</v>
      </c>
      <c r="C560" s="1" t="s">
        <v>34</v>
      </c>
      <c r="D560" s="1">
        <v>14</v>
      </c>
      <c r="F560" s="1" t="s">
        <v>599</v>
      </c>
    </row>
    <row r="561" spans="1:6" ht="14.5" customHeight="1">
      <c r="A561" s="5">
        <v>1897</v>
      </c>
      <c r="B561" s="19" t="s">
        <v>6</v>
      </c>
      <c r="C561" s="1" t="s">
        <v>36</v>
      </c>
      <c r="D561" s="1">
        <v>10</v>
      </c>
      <c r="F561" s="1" t="s">
        <v>37</v>
      </c>
    </row>
    <row r="562" spans="1:6" ht="14.5" customHeight="1">
      <c r="A562" s="5">
        <v>1897</v>
      </c>
      <c r="B562" s="19" t="s">
        <v>6</v>
      </c>
      <c r="C562" s="1" t="s">
        <v>36</v>
      </c>
      <c r="D562" s="1">
        <v>1.5</v>
      </c>
      <c r="F562" s="1" t="s">
        <v>600</v>
      </c>
    </row>
    <row r="563" spans="1:6" ht="14.5" customHeight="1">
      <c r="A563" s="5">
        <v>1897</v>
      </c>
      <c r="B563" s="19" t="s">
        <v>6</v>
      </c>
      <c r="C563" s="1" t="s">
        <v>36</v>
      </c>
      <c r="D563" s="1">
        <v>3.2</v>
      </c>
      <c r="F563" s="1" t="s">
        <v>601</v>
      </c>
    </row>
    <row r="564" spans="1:6" ht="14.5" customHeight="1">
      <c r="A564" s="5">
        <v>1897</v>
      </c>
      <c r="B564" s="19" t="s">
        <v>6</v>
      </c>
      <c r="C564" s="1" t="s">
        <v>602</v>
      </c>
      <c r="D564" s="1">
        <v>7</v>
      </c>
      <c r="F564" s="1" t="s">
        <v>603</v>
      </c>
    </row>
    <row r="565" spans="1:6" ht="14.5" customHeight="1">
      <c r="A565" s="5">
        <v>1897</v>
      </c>
      <c r="B565" s="19" t="s">
        <v>6</v>
      </c>
      <c r="C565" s="1" t="s">
        <v>39</v>
      </c>
      <c r="D565" s="1">
        <v>36</v>
      </c>
      <c r="F565" s="1" t="s">
        <v>40</v>
      </c>
    </row>
    <row r="566" spans="1:6" ht="14.5" customHeight="1">
      <c r="A566" s="5">
        <v>1897</v>
      </c>
      <c r="B566" s="19" t="s">
        <v>6</v>
      </c>
      <c r="C566" s="1" t="s">
        <v>39</v>
      </c>
      <c r="D566" s="1">
        <v>8</v>
      </c>
      <c r="F566" s="1" t="s">
        <v>604</v>
      </c>
    </row>
    <row r="567" spans="1:6" ht="14.5" customHeight="1">
      <c r="A567" s="5">
        <v>1897</v>
      </c>
      <c r="B567" s="19" t="s">
        <v>6</v>
      </c>
      <c r="C567" s="1" t="s">
        <v>47</v>
      </c>
      <c r="D567" s="1">
        <v>3.62</v>
      </c>
      <c r="F567" s="1" t="s">
        <v>605</v>
      </c>
    </row>
    <row r="568" spans="1:6" ht="14.5" customHeight="1">
      <c r="A568" s="5">
        <v>1897</v>
      </c>
      <c r="B568" s="19" t="s">
        <v>6</v>
      </c>
      <c r="C568" s="1" t="s">
        <v>49</v>
      </c>
      <c r="D568" s="1">
        <v>9</v>
      </c>
      <c r="F568" s="1" t="s">
        <v>50</v>
      </c>
    </row>
    <row r="569" spans="1:6" ht="14.5" customHeight="1">
      <c r="A569" s="5">
        <v>1897</v>
      </c>
      <c r="B569" s="19" t="s">
        <v>6</v>
      </c>
      <c r="C569" s="1" t="s">
        <v>606</v>
      </c>
      <c r="D569" s="1">
        <v>4</v>
      </c>
      <c r="F569" s="1" t="s">
        <v>607</v>
      </c>
    </row>
    <row r="570" spans="1:6" ht="14.5" customHeight="1">
      <c r="A570" s="5">
        <v>1897</v>
      </c>
      <c r="B570" s="19" t="s">
        <v>6</v>
      </c>
      <c r="C570" s="1" t="s">
        <v>608</v>
      </c>
      <c r="D570" s="1">
        <v>8</v>
      </c>
      <c r="F570" s="1" t="s">
        <v>609</v>
      </c>
    </row>
    <row r="571" spans="1:6" ht="14.5" customHeight="1">
      <c r="A571" s="5">
        <v>1897</v>
      </c>
      <c r="B571" s="19" t="s">
        <v>6</v>
      </c>
      <c r="C571" s="1" t="s">
        <v>610</v>
      </c>
      <c r="D571" s="1">
        <v>20</v>
      </c>
      <c r="F571" s="1" t="s">
        <v>611</v>
      </c>
    </row>
    <row r="572" spans="1:6" ht="14.5" customHeight="1">
      <c r="A572" s="5">
        <v>1897</v>
      </c>
      <c r="B572" s="19" t="s">
        <v>6</v>
      </c>
      <c r="C572" s="1" t="s">
        <v>612</v>
      </c>
      <c r="D572" s="1">
        <v>4.7</v>
      </c>
      <c r="F572" s="1" t="s">
        <v>613</v>
      </c>
    </row>
    <row r="573" spans="1:6" ht="14.5" customHeight="1">
      <c r="A573" s="5">
        <v>1897</v>
      </c>
      <c r="B573" s="19" t="s">
        <v>291</v>
      </c>
      <c r="C573" s="19" t="s">
        <v>71</v>
      </c>
      <c r="D573" s="19">
        <v>34.299999999999997</v>
      </c>
      <c r="E573" s="19" t="s">
        <v>9</v>
      </c>
      <c r="F573" s="19" t="s">
        <v>212</v>
      </c>
    </row>
    <row r="574" spans="1:6" ht="14.5" customHeight="1">
      <c r="A574" s="5">
        <v>1897</v>
      </c>
      <c r="B574" s="19" t="s">
        <v>291</v>
      </c>
      <c r="C574" s="19" t="s">
        <v>213</v>
      </c>
      <c r="D574" s="19">
        <v>4.93</v>
      </c>
      <c r="E574" s="19" t="s">
        <v>9</v>
      </c>
      <c r="F574" s="19" t="s">
        <v>214</v>
      </c>
    </row>
    <row r="575" spans="1:6" ht="14.5" customHeight="1">
      <c r="A575" s="5">
        <v>1897</v>
      </c>
      <c r="B575" s="19" t="s">
        <v>291</v>
      </c>
      <c r="C575" s="19" t="s">
        <v>215</v>
      </c>
      <c r="D575" s="19">
        <v>10.34</v>
      </c>
      <c r="E575" s="19" t="s">
        <v>9</v>
      </c>
      <c r="F575" s="19" t="s">
        <v>216</v>
      </c>
    </row>
    <row r="576" spans="1:6" ht="14.5" customHeight="1">
      <c r="A576" s="5">
        <v>1897</v>
      </c>
      <c r="B576" s="19" t="s">
        <v>291</v>
      </c>
      <c r="C576" s="19" t="s">
        <v>217</v>
      </c>
      <c r="D576" s="19">
        <v>1.53</v>
      </c>
      <c r="E576" s="19" t="s">
        <v>16</v>
      </c>
      <c r="F576" s="19" t="s">
        <v>218</v>
      </c>
    </row>
    <row r="577" spans="1:6" ht="14.5" customHeight="1">
      <c r="A577" s="5">
        <v>1897</v>
      </c>
      <c r="B577" s="19" t="s">
        <v>291</v>
      </c>
      <c r="C577" s="19" t="s">
        <v>219</v>
      </c>
      <c r="D577" s="19">
        <v>27</v>
      </c>
      <c r="E577" s="19" t="s">
        <v>9</v>
      </c>
      <c r="F577" s="19" t="s">
        <v>220</v>
      </c>
    </row>
    <row r="578" spans="1:6" ht="14.5" customHeight="1">
      <c r="A578" s="5">
        <v>1897</v>
      </c>
      <c r="B578" s="19" t="s">
        <v>291</v>
      </c>
      <c r="C578" s="19" t="s">
        <v>221</v>
      </c>
      <c r="D578" s="19">
        <v>175</v>
      </c>
      <c r="E578" s="19" t="s">
        <v>9</v>
      </c>
      <c r="F578" s="19" t="s">
        <v>222</v>
      </c>
    </row>
    <row r="579" spans="1:6" ht="14.5" customHeight="1">
      <c r="A579" s="5">
        <v>1897</v>
      </c>
      <c r="B579" s="19" t="s">
        <v>291</v>
      </c>
      <c r="C579" s="19" t="s">
        <v>221</v>
      </c>
      <c r="D579" s="19">
        <v>29.1</v>
      </c>
      <c r="E579" s="19" t="s">
        <v>16</v>
      </c>
      <c r="F579" s="19" t="s">
        <v>222</v>
      </c>
    </row>
    <row r="580" spans="1:6" ht="14.5" customHeight="1">
      <c r="A580" s="5">
        <v>1897</v>
      </c>
      <c r="B580" s="19" t="s">
        <v>291</v>
      </c>
      <c r="C580" s="19" t="s">
        <v>221</v>
      </c>
      <c r="D580" s="19">
        <v>1.17</v>
      </c>
      <c r="E580" s="19" t="s">
        <v>195</v>
      </c>
      <c r="F580" s="19" t="s">
        <v>222</v>
      </c>
    </row>
    <row r="581" spans="1:6" ht="14.5" customHeight="1">
      <c r="A581" s="5">
        <v>1897</v>
      </c>
      <c r="B581" s="19" t="s">
        <v>291</v>
      </c>
      <c r="C581" s="19" t="s">
        <v>221</v>
      </c>
      <c r="D581" s="19">
        <v>204.24</v>
      </c>
      <c r="E581" s="19" t="s">
        <v>9</v>
      </c>
      <c r="F581" s="19" t="s">
        <v>223</v>
      </c>
    </row>
    <row r="582" spans="1:6" ht="14.5" customHeight="1">
      <c r="A582" s="5">
        <v>1897</v>
      </c>
      <c r="B582" s="19" t="s">
        <v>291</v>
      </c>
      <c r="C582" s="19" t="s">
        <v>221</v>
      </c>
      <c r="D582" s="19">
        <v>45</v>
      </c>
      <c r="E582" s="19" t="s">
        <v>9</v>
      </c>
      <c r="F582" s="19" t="s">
        <v>224</v>
      </c>
    </row>
    <row r="583" spans="1:6" ht="14.5" customHeight="1">
      <c r="A583" s="5">
        <v>1897</v>
      </c>
      <c r="B583" s="19" t="s">
        <v>291</v>
      </c>
      <c r="C583" s="19" t="s">
        <v>221</v>
      </c>
      <c r="D583" s="19">
        <v>21.799999999999997</v>
      </c>
      <c r="E583" s="19" t="s">
        <v>9</v>
      </c>
      <c r="F583" s="19" t="s">
        <v>225</v>
      </c>
    </row>
    <row r="584" spans="1:6" ht="14.5" customHeight="1">
      <c r="A584" s="5">
        <v>1897</v>
      </c>
      <c r="B584" s="19" t="s">
        <v>291</v>
      </c>
      <c r="C584" s="19" t="s">
        <v>221</v>
      </c>
      <c r="D584" s="19">
        <v>17.100000000000001</v>
      </c>
      <c r="E584" s="19" t="s">
        <v>16</v>
      </c>
      <c r="F584" s="19" t="s">
        <v>225</v>
      </c>
    </row>
    <row r="585" spans="1:6" ht="14.5" customHeight="1">
      <c r="A585" s="5">
        <v>1897</v>
      </c>
      <c r="B585" s="19" t="s">
        <v>291</v>
      </c>
      <c r="C585" s="19" t="s">
        <v>221</v>
      </c>
      <c r="D585" s="19">
        <v>6.64</v>
      </c>
      <c r="E585" s="19" t="s">
        <v>9</v>
      </c>
      <c r="F585" s="19" t="s">
        <v>226</v>
      </c>
    </row>
    <row r="586" spans="1:6" ht="14.5" customHeight="1">
      <c r="A586" s="5">
        <v>1897</v>
      </c>
      <c r="B586" s="19" t="s">
        <v>291</v>
      </c>
      <c r="C586" s="19" t="s">
        <v>221</v>
      </c>
      <c r="D586" s="19">
        <v>25.01</v>
      </c>
      <c r="E586" s="19" t="s">
        <v>9</v>
      </c>
      <c r="F586" s="19" t="s">
        <v>227</v>
      </c>
    </row>
    <row r="587" spans="1:6" ht="14.5" customHeight="1">
      <c r="A587" s="5">
        <v>1897</v>
      </c>
      <c r="B587" s="19" t="s">
        <v>291</v>
      </c>
      <c r="C587" s="19" t="s">
        <v>221</v>
      </c>
      <c r="D587" s="19">
        <v>21.4</v>
      </c>
      <c r="E587" s="19" t="s">
        <v>9</v>
      </c>
      <c r="F587" s="19" t="s">
        <v>228</v>
      </c>
    </row>
    <row r="588" spans="1:6" ht="14.5" customHeight="1">
      <c r="A588" s="5">
        <v>1897</v>
      </c>
      <c r="B588" s="19" t="s">
        <v>291</v>
      </c>
      <c r="C588" s="19" t="s">
        <v>221</v>
      </c>
      <c r="D588" s="19">
        <v>2.5</v>
      </c>
      <c r="E588" s="19" t="s">
        <v>16</v>
      </c>
      <c r="F588" s="19" t="s">
        <v>229</v>
      </c>
    </row>
    <row r="589" spans="1:6" ht="14.5" customHeight="1">
      <c r="A589" s="5">
        <v>1897</v>
      </c>
      <c r="B589" s="19" t="s">
        <v>291</v>
      </c>
      <c r="C589" s="19" t="s">
        <v>230</v>
      </c>
      <c r="D589" s="19">
        <v>76.989999999999995</v>
      </c>
      <c r="E589" s="19" t="s">
        <v>9</v>
      </c>
      <c r="F589" s="19" t="s">
        <v>614</v>
      </c>
    </row>
    <row r="590" spans="1:6" ht="14.5" customHeight="1">
      <c r="A590" s="5">
        <v>1897</v>
      </c>
      <c r="B590" s="19" t="s">
        <v>291</v>
      </c>
      <c r="C590" s="19" t="s">
        <v>230</v>
      </c>
      <c r="D590" s="19">
        <v>83.12</v>
      </c>
      <c r="E590" s="19" t="s">
        <v>9</v>
      </c>
      <c r="F590" s="19" t="s">
        <v>232</v>
      </c>
    </row>
    <row r="591" spans="1:6" ht="14.5" customHeight="1">
      <c r="A591" s="5">
        <v>1897</v>
      </c>
      <c r="B591" s="19" t="s">
        <v>291</v>
      </c>
      <c r="C591" s="19" t="s">
        <v>230</v>
      </c>
      <c r="D591" s="19">
        <v>30</v>
      </c>
      <c r="E591" s="19" t="s">
        <v>9</v>
      </c>
      <c r="F591" s="19" t="s">
        <v>615</v>
      </c>
    </row>
    <row r="592" spans="1:6" ht="14.5" customHeight="1">
      <c r="A592" s="5">
        <v>1897</v>
      </c>
      <c r="B592" s="19" t="s">
        <v>291</v>
      </c>
      <c r="C592" s="19" t="s">
        <v>230</v>
      </c>
      <c r="D592" s="19">
        <v>12</v>
      </c>
      <c r="E592" s="19" t="s">
        <v>9</v>
      </c>
      <c r="F592" s="19" t="s">
        <v>616</v>
      </c>
    </row>
    <row r="593" spans="1:6" ht="14.5" customHeight="1">
      <c r="A593" s="5">
        <v>1897</v>
      </c>
      <c r="B593" s="19" t="s">
        <v>291</v>
      </c>
      <c r="C593" s="19" t="s">
        <v>233</v>
      </c>
      <c r="D593" s="19">
        <v>3</v>
      </c>
      <c r="E593" s="19" t="s">
        <v>9</v>
      </c>
      <c r="F593" s="19" t="s">
        <v>234</v>
      </c>
    </row>
    <row r="594" spans="1:6" ht="14.5" customHeight="1">
      <c r="A594" s="5">
        <v>1897</v>
      </c>
      <c r="B594" s="19" t="s">
        <v>291</v>
      </c>
      <c r="C594" s="19" t="s">
        <v>235</v>
      </c>
      <c r="D594" s="19">
        <v>3.5</v>
      </c>
      <c r="E594" s="19" t="s">
        <v>16</v>
      </c>
      <c r="F594" s="19" t="s">
        <v>236</v>
      </c>
    </row>
    <row r="595" spans="1:6" ht="14.5" customHeight="1">
      <c r="A595" s="5">
        <v>1897</v>
      </c>
      <c r="B595" s="19" t="s">
        <v>291</v>
      </c>
      <c r="C595" s="19" t="s">
        <v>235</v>
      </c>
      <c r="D595" s="19">
        <v>2</v>
      </c>
      <c r="E595" s="19" t="s">
        <v>16</v>
      </c>
      <c r="F595" s="19" t="s">
        <v>237</v>
      </c>
    </row>
    <row r="596" spans="1:6" ht="14.5" customHeight="1">
      <c r="A596" s="5">
        <v>1897</v>
      </c>
      <c r="B596" s="19" t="s">
        <v>291</v>
      </c>
      <c r="C596" s="19" t="s">
        <v>617</v>
      </c>
      <c r="D596" s="19">
        <v>4.5</v>
      </c>
      <c r="E596" s="19" t="s">
        <v>9</v>
      </c>
      <c r="F596" s="19" t="s">
        <v>618</v>
      </c>
    </row>
    <row r="597" spans="1:6" ht="14.5" customHeight="1">
      <c r="A597" s="5">
        <v>1897</v>
      </c>
      <c r="B597" s="19" t="s">
        <v>291</v>
      </c>
      <c r="C597" s="19" t="s">
        <v>238</v>
      </c>
      <c r="D597" s="19">
        <v>11.43</v>
      </c>
      <c r="E597" s="19" t="s">
        <v>9</v>
      </c>
      <c r="F597" s="19" t="s">
        <v>239</v>
      </c>
    </row>
    <row r="598" spans="1:6" ht="14.5" customHeight="1">
      <c r="A598" s="5">
        <v>1897</v>
      </c>
      <c r="B598" s="19" t="s">
        <v>291</v>
      </c>
      <c r="C598" s="19" t="s">
        <v>240</v>
      </c>
      <c r="D598" s="19">
        <v>1.8</v>
      </c>
      <c r="E598" s="19" t="s">
        <v>16</v>
      </c>
      <c r="F598" s="19" t="s">
        <v>241</v>
      </c>
    </row>
    <row r="599" spans="1:6" ht="14.5" customHeight="1">
      <c r="A599" s="5">
        <v>1897</v>
      </c>
      <c r="B599" s="19" t="s">
        <v>291</v>
      </c>
      <c r="C599" s="19" t="s">
        <v>242</v>
      </c>
      <c r="D599" s="19">
        <v>14.89</v>
      </c>
      <c r="E599" s="19" t="s">
        <v>9</v>
      </c>
      <c r="F599" s="19" t="s">
        <v>243</v>
      </c>
    </row>
    <row r="600" spans="1:6" ht="14.5" customHeight="1">
      <c r="A600" s="5">
        <v>1897</v>
      </c>
      <c r="B600" s="19" t="s">
        <v>291</v>
      </c>
      <c r="C600" s="19" t="s">
        <v>242</v>
      </c>
      <c r="D600" s="19">
        <v>9</v>
      </c>
      <c r="E600" s="19" t="s">
        <v>9</v>
      </c>
      <c r="F600" s="19" t="s">
        <v>244</v>
      </c>
    </row>
    <row r="601" spans="1:6" ht="14.5" customHeight="1">
      <c r="A601" s="5">
        <v>1897</v>
      </c>
      <c r="B601" s="19" t="s">
        <v>291</v>
      </c>
      <c r="C601" s="19" t="s">
        <v>245</v>
      </c>
      <c r="D601" s="19">
        <v>3.25</v>
      </c>
      <c r="E601" s="19" t="s">
        <v>9</v>
      </c>
      <c r="F601" s="19" t="s">
        <v>246</v>
      </c>
    </row>
    <row r="602" spans="1:6" ht="14.5" customHeight="1">
      <c r="A602" s="5">
        <v>1897</v>
      </c>
      <c r="B602" s="19" t="s">
        <v>291</v>
      </c>
      <c r="C602" s="19" t="s">
        <v>250</v>
      </c>
      <c r="D602" s="19">
        <v>3.7</v>
      </c>
      <c r="E602" s="19" t="s">
        <v>9</v>
      </c>
      <c r="F602" s="19" t="s">
        <v>251</v>
      </c>
    </row>
    <row r="603" spans="1:6" ht="14.5" customHeight="1">
      <c r="A603" s="5">
        <v>1897</v>
      </c>
      <c r="B603" s="19" t="s">
        <v>291</v>
      </c>
      <c r="C603" s="19" t="s">
        <v>619</v>
      </c>
      <c r="D603" s="19">
        <v>17</v>
      </c>
      <c r="E603" s="19" t="s">
        <v>9</v>
      </c>
      <c r="F603" s="19" t="s">
        <v>620</v>
      </c>
    </row>
    <row r="604" spans="1:6" ht="14.5" customHeight="1">
      <c r="A604" s="5">
        <v>1897</v>
      </c>
      <c r="B604" s="19" t="s">
        <v>291</v>
      </c>
      <c r="C604" s="19" t="s">
        <v>254</v>
      </c>
      <c r="D604" s="19">
        <v>10.6</v>
      </c>
      <c r="E604" s="19" t="s">
        <v>9</v>
      </c>
      <c r="F604" s="19" t="s">
        <v>255</v>
      </c>
    </row>
    <row r="605" spans="1:6" ht="14.5" customHeight="1">
      <c r="A605" s="5">
        <v>1897</v>
      </c>
      <c r="B605" s="19" t="s">
        <v>291</v>
      </c>
      <c r="C605" s="19" t="s">
        <v>256</v>
      </c>
      <c r="D605" s="19">
        <v>21.5</v>
      </c>
      <c r="E605" s="19" t="s">
        <v>9</v>
      </c>
      <c r="F605" s="19" t="s">
        <v>621</v>
      </c>
    </row>
    <row r="606" spans="1:6" ht="14.5" customHeight="1">
      <c r="A606" s="5">
        <v>1897</v>
      </c>
      <c r="B606" s="19" t="s">
        <v>291</v>
      </c>
      <c r="C606" s="19" t="s">
        <v>256</v>
      </c>
      <c r="D606" s="19">
        <v>4.0999999999999996</v>
      </c>
      <c r="E606" s="19" t="s">
        <v>9</v>
      </c>
      <c r="F606" s="19" t="s">
        <v>258</v>
      </c>
    </row>
    <row r="607" spans="1:6" ht="14.5" customHeight="1">
      <c r="A607" s="5">
        <v>1897</v>
      </c>
      <c r="B607" s="19" t="s">
        <v>291</v>
      </c>
      <c r="C607" s="19" t="s">
        <v>622</v>
      </c>
      <c r="D607" s="19">
        <v>5.15</v>
      </c>
      <c r="E607" s="19" t="s">
        <v>9</v>
      </c>
      <c r="F607" s="19" t="s">
        <v>623</v>
      </c>
    </row>
    <row r="608" spans="1:6" ht="14.5" customHeight="1">
      <c r="A608" s="5">
        <v>1897</v>
      </c>
      <c r="B608" s="19" t="s">
        <v>291</v>
      </c>
      <c r="C608" s="19" t="s">
        <v>259</v>
      </c>
      <c r="D608" s="19">
        <v>5.0599999999999996</v>
      </c>
      <c r="E608" s="19" t="s">
        <v>9</v>
      </c>
      <c r="F608" s="19" t="s">
        <v>260</v>
      </c>
    </row>
    <row r="609" spans="1:6" ht="14.5" customHeight="1">
      <c r="A609" s="5">
        <v>1897</v>
      </c>
      <c r="B609" s="19" t="s">
        <v>291</v>
      </c>
      <c r="C609" s="19" t="s">
        <v>259</v>
      </c>
      <c r="D609" s="19">
        <v>4.5</v>
      </c>
      <c r="E609" s="19" t="s">
        <v>9</v>
      </c>
      <c r="F609" s="19" t="s">
        <v>261</v>
      </c>
    </row>
    <row r="610" spans="1:6" ht="14.5" customHeight="1">
      <c r="A610" s="5">
        <v>1897</v>
      </c>
      <c r="B610" s="19" t="s">
        <v>291</v>
      </c>
      <c r="C610" s="19" t="s">
        <v>262</v>
      </c>
      <c r="D610" s="19">
        <v>2.4</v>
      </c>
      <c r="E610" s="19" t="s">
        <v>9</v>
      </c>
      <c r="F610" s="19" t="s">
        <v>263</v>
      </c>
    </row>
    <row r="611" spans="1:6" ht="14.5" customHeight="1">
      <c r="A611" s="5">
        <v>1897</v>
      </c>
      <c r="B611" s="19" t="s">
        <v>291</v>
      </c>
      <c r="C611" s="19" t="s">
        <v>264</v>
      </c>
      <c r="D611" s="19">
        <v>3</v>
      </c>
      <c r="E611" s="19" t="s">
        <v>16</v>
      </c>
      <c r="F611" s="19" t="s">
        <v>265</v>
      </c>
    </row>
    <row r="612" spans="1:6" ht="14.5" customHeight="1">
      <c r="A612" s="5">
        <v>1897</v>
      </c>
      <c r="B612" s="19" t="s">
        <v>291</v>
      </c>
      <c r="C612" s="19" t="s">
        <v>266</v>
      </c>
      <c r="D612" s="19">
        <v>8.5</v>
      </c>
      <c r="E612" s="19" t="s">
        <v>9</v>
      </c>
      <c r="F612" s="19" t="s">
        <v>267</v>
      </c>
    </row>
    <row r="613" spans="1:6" ht="14.5" customHeight="1">
      <c r="A613" s="5">
        <v>1897</v>
      </c>
      <c r="B613" s="19" t="s">
        <v>291</v>
      </c>
      <c r="C613" s="19" t="s">
        <v>268</v>
      </c>
      <c r="D613" s="19">
        <v>20</v>
      </c>
      <c r="E613" s="19" t="s">
        <v>9</v>
      </c>
      <c r="F613" s="19" t="s">
        <v>269</v>
      </c>
    </row>
    <row r="614" spans="1:6" ht="14.5" customHeight="1">
      <c r="A614" s="5">
        <v>1897</v>
      </c>
      <c r="B614" s="19" t="s">
        <v>291</v>
      </c>
      <c r="C614" s="19" t="s">
        <v>270</v>
      </c>
      <c r="D614" s="19">
        <v>2.85</v>
      </c>
      <c r="E614" s="19" t="s">
        <v>9</v>
      </c>
      <c r="F614" s="19" t="s">
        <v>271</v>
      </c>
    </row>
    <row r="615" spans="1:6" ht="14.5" customHeight="1">
      <c r="A615" s="5">
        <v>1897</v>
      </c>
      <c r="B615" s="19" t="s">
        <v>291</v>
      </c>
      <c r="C615" s="19" t="s">
        <v>270</v>
      </c>
      <c r="D615" s="19">
        <v>4.58</v>
      </c>
      <c r="E615" s="19" t="s">
        <v>9</v>
      </c>
      <c r="F615" s="19" t="s">
        <v>624</v>
      </c>
    </row>
    <row r="616" spans="1:6" ht="14.5" customHeight="1">
      <c r="A616" s="5">
        <v>1897</v>
      </c>
      <c r="B616" s="19" t="s">
        <v>291</v>
      </c>
      <c r="C616" s="19" t="s">
        <v>275</v>
      </c>
      <c r="D616" s="19">
        <v>1.5</v>
      </c>
      <c r="E616" s="19" t="s">
        <v>16</v>
      </c>
      <c r="F616" s="19" t="s">
        <v>276</v>
      </c>
    </row>
    <row r="617" spans="1:6" ht="14.5" customHeight="1">
      <c r="A617" s="5">
        <v>1897</v>
      </c>
      <c r="B617" s="19" t="s">
        <v>291</v>
      </c>
      <c r="C617" s="19" t="s">
        <v>625</v>
      </c>
      <c r="D617" s="19">
        <v>10</v>
      </c>
      <c r="E617" s="19" t="s">
        <v>9</v>
      </c>
      <c r="F617" s="19" t="s">
        <v>626</v>
      </c>
    </row>
    <row r="618" spans="1:6" ht="14.5" customHeight="1">
      <c r="A618" s="5">
        <v>1897</v>
      </c>
      <c r="B618" s="19" t="s">
        <v>291</v>
      </c>
      <c r="C618" s="19" t="s">
        <v>277</v>
      </c>
      <c r="D618" s="19">
        <v>5.5</v>
      </c>
      <c r="E618" s="19" t="s">
        <v>9</v>
      </c>
      <c r="F618" s="19" t="s">
        <v>278</v>
      </c>
    </row>
    <row r="619" spans="1:6" ht="14.5" customHeight="1">
      <c r="A619" s="5">
        <v>1897</v>
      </c>
      <c r="B619" s="19" t="s">
        <v>291</v>
      </c>
      <c r="C619" s="19" t="s">
        <v>279</v>
      </c>
      <c r="D619" s="19">
        <v>60</v>
      </c>
      <c r="E619" s="19" t="s">
        <v>9</v>
      </c>
      <c r="F619" s="19" t="s">
        <v>627</v>
      </c>
    </row>
    <row r="620" spans="1:6" ht="14.5" customHeight="1">
      <c r="A620" s="5">
        <v>1897</v>
      </c>
      <c r="B620" s="19" t="s">
        <v>291</v>
      </c>
      <c r="C620" s="19" t="s">
        <v>282</v>
      </c>
      <c r="D620" s="19">
        <v>12.47</v>
      </c>
      <c r="E620" s="19" t="s">
        <v>9</v>
      </c>
      <c r="F620" s="19" t="s">
        <v>283</v>
      </c>
    </row>
    <row r="621" spans="1:6" ht="14.5" customHeight="1">
      <c r="A621" s="5">
        <v>1897</v>
      </c>
      <c r="B621" s="19" t="s">
        <v>291</v>
      </c>
      <c r="C621" s="19" t="s">
        <v>284</v>
      </c>
      <c r="D621" s="19">
        <v>6</v>
      </c>
      <c r="E621" s="19" t="s">
        <v>9</v>
      </c>
      <c r="F621" s="19" t="s">
        <v>628</v>
      </c>
    </row>
    <row r="622" spans="1:6" ht="14.5" customHeight="1">
      <c r="A622" s="5">
        <v>1897</v>
      </c>
      <c r="B622" s="19" t="s">
        <v>291</v>
      </c>
      <c r="C622" s="19" t="s">
        <v>629</v>
      </c>
      <c r="D622" s="19">
        <v>2.1</v>
      </c>
      <c r="E622" s="19" t="s">
        <v>16</v>
      </c>
      <c r="F622" s="19" t="s">
        <v>630</v>
      </c>
    </row>
    <row r="623" spans="1:6" ht="14.5" customHeight="1">
      <c r="A623" s="5">
        <v>1897</v>
      </c>
      <c r="B623" s="19" t="s">
        <v>291</v>
      </c>
      <c r="C623" s="19" t="s">
        <v>291</v>
      </c>
      <c r="D623" s="19">
        <v>14.4</v>
      </c>
      <c r="E623" s="19" t="s">
        <v>16</v>
      </c>
      <c r="F623" s="19" t="s">
        <v>631</v>
      </c>
    </row>
    <row r="624" spans="1:6" ht="14.5" customHeight="1">
      <c r="A624" s="5">
        <v>1897</v>
      </c>
      <c r="B624" s="19" t="s">
        <v>291</v>
      </c>
      <c r="C624" s="19" t="s">
        <v>291</v>
      </c>
      <c r="D624" s="19">
        <v>13</v>
      </c>
      <c r="E624" s="19" t="s">
        <v>16</v>
      </c>
      <c r="F624" s="19" t="s">
        <v>292</v>
      </c>
    </row>
    <row r="625" spans="1:6" ht="14.5" customHeight="1">
      <c r="A625" s="5">
        <v>1897</v>
      </c>
      <c r="B625" s="19" t="s">
        <v>291</v>
      </c>
      <c r="C625" s="19" t="s">
        <v>291</v>
      </c>
      <c r="D625" s="19">
        <v>11.7</v>
      </c>
      <c r="E625" s="19" t="s">
        <v>16</v>
      </c>
      <c r="F625" s="19" t="s">
        <v>305</v>
      </c>
    </row>
    <row r="626" spans="1:6" ht="14.5" customHeight="1">
      <c r="A626" s="5">
        <v>1897</v>
      </c>
      <c r="B626" s="19" t="s">
        <v>291</v>
      </c>
      <c r="C626" s="19" t="s">
        <v>291</v>
      </c>
      <c r="D626" s="19">
        <v>26.59</v>
      </c>
      <c r="E626" s="19" t="s">
        <v>16</v>
      </c>
      <c r="F626" s="19" t="s">
        <v>297</v>
      </c>
    </row>
    <row r="627" spans="1:6" ht="14.5" customHeight="1">
      <c r="A627" s="5">
        <v>1897</v>
      </c>
      <c r="B627" s="19" t="s">
        <v>291</v>
      </c>
      <c r="C627" s="19" t="s">
        <v>291</v>
      </c>
      <c r="D627" s="19">
        <v>20.260000000000002</v>
      </c>
      <c r="E627" s="19" t="s">
        <v>16</v>
      </c>
      <c r="F627" s="19" t="s">
        <v>306</v>
      </c>
    </row>
    <row r="628" spans="1:6" ht="14.5" customHeight="1">
      <c r="A628" s="5">
        <v>1897</v>
      </c>
      <c r="B628" s="19" t="s">
        <v>291</v>
      </c>
      <c r="C628" s="19" t="s">
        <v>291</v>
      </c>
      <c r="D628" s="19">
        <v>21</v>
      </c>
      <c r="E628" s="19" t="s">
        <v>16</v>
      </c>
      <c r="F628" s="19" t="s">
        <v>302</v>
      </c>
    </row>
    <row r="629" spans="1:6" ht="14.5" customHeight="1">
      <c r="A629" s="5">
        <v>1897</v>
      </c>
      <c r="B629" s="19" t="s">
        <v>291</v>
      </c>
      <c r="C629" s="19" t="s">
        <v>291</v>
      </c>
      <c r="D629" s="19">
        <v>9.81</v>
      </c>
      <c r="E629" s="19" t="s">
        <v>16</v>
      </c>
      <c r="F629" s="19" t="s">
        <v>296</v>
      </c>
    </row>
    <row r="630" spans="1:6" ht="14.5" customHeight="1">
      <c r="A630" s="5">
        <v>1897</v>
      </c>
      <c r="B630" s="19" t="s">
        <v>291</v>
      </c>
      <c r="C630" s="19" t="s">
        <v>291</v>
      </c>
      <c r="D630" s="19">
        <v>24.9</v>
      </c>
      <c r="E630" s="19" t="s">
        <v>16</v>
      </c>
      <c r="F630" s="19" t="s">
        <v>303</v>
      </c>
    </row>
    <row r="631" spans="1:6" ht="14.5" customHeight="1">
      <c r="A631" s="5">
        <v>1897</v>
      </c>
      <c r="B631" s="19" t="s">
        <v>291</v>
      </c>
      <c r="C631" s="19" t="s">
        <v>291</v>
      </c>
      <c r="D631" s="19">
        <v>1</v>
      </c>
      <c r="E631" s="19" t="s">
        <v>16</v>
      </c>
      <c r="F631" s="19" t="s">
        <v>632</v>
      </c>
    </row>
    <row r="632" spans="1:6" ht="14.5" customHeight="1">
      <c r="A632" s="5">
        <v>1897</v>
      </c>
      <c r="B632" s="19" t="s">
        <v>291</v>
      </c>
      <c r="C632" s="19" t="s">
        <v>291</v>
      </c>
      <c r="D632" s="19">
        <v>148.96</v>
      </c>
      <c r="E632" s="19" t="s">
        <v>16</v>
      </c>
      <c r="F632" s="19" t="s">
        <v>82</v>
      </c>
    </row>
    <row r="633" spans="1:6" ht="14.5" customHeight="1">
      <c r="A633" s="5">
        <v>1897</v>
      </c>
      <c r="B633" s="19" t="s">
        <v>291</v>
      </c>
      <c r="C633" s="19" t="s">
        <v>291</v>
      </c>
      <c r="D633" s="19">
        <v>32.119999999999997</v>
      </c>
      <c r="E633" s="19" t="s">
        <v>195</v>
      </c>
      <c r="F633" s="19" t="s">
        <v>82</v>
      </c>
    </row>
    <row r="634" spans="1:6" ht="14.5" customHeight="1">
      <c r="A634" s="5">
        <v>1897</v>
      </c>
      <c r="B634" s="19" t="s">
        <v>291</v>
      </c>
      <c r="C634" s="19" t="s">
        <v>291</v>
      </c>
      <c r="D634" s="19">
        <v>16</v>
      </c>
      <c r="E634" s="19" t="s">
        <v>16</v>
      </c>
      <c r="F634" s="19" t="s">
        <v>294</v>
      </c>
    </row>
    <row r="635" spans="1:6" ht="14.5" customHeight="1">
      <c r="A635" s="5">
        <v>1897</v>
      </c>
      <c r="B635" s="19" t="s">
        <v>291</v>
      </c>
      <c r="C635" s="19" t="s">
        <v>291</v>
      </c>
      <c r="D635" s="19">
        <v>31.33</v>
      </c>
      <c r="E635" s="19" t="s">
        <v>16</v>
      </c>
      <c r="F635" s="19" t="s">
        <v>301</v>
      </c>
    </row>
    <row r="636" spans="1:6" ht="14.5" customHeight="1">
      <c r="A636" s="5">
        <v>1897</v>
      </c>
      <c r="B636" s="19" t="s">
        <v>291</v>
      </c>
      <c r="C636" s="19" t="s">
        <v>291</v>
      </c>
      <c r="D636" s="19">
        <v>11.4</v>
      </c>
      <c r="E636" s="19" t="s">
        <v>16</v>
      </c>
      <c r="F636" s="19" t="s">
        <v>293</v>
      </c>
    </row>
    <row r="637" spans="1:6" ht="14.5" customHeight="1">
      <c r="A637" s="5">
        <v>1897</v>
      </c>
      <c r="B637" s="19" t="s">
        <v>291</v>
      </c>
      <c r="C637" s="19" t="s">
        <v>291</v>
      </c>
      <c r="D637" s="19">
        <v>28.4</v>
      </c>
      <c r="E637" s="19" t="s">
        <v>195</v>
      </c>
      <c r="F637" s="19" t="s">
        <v>633</v>
      </c>
    </row>
    <row r="638" spans="1:6" ht="14.5" customHeight="1">
      <c r="A638" s="5">
        <v>1897</v>
      </c>
      <c r="B638" s="19" t="s">
        <v>291</v>
      </c>
      <c r="C638" s="19" t="s">
        <v>291</v>
      </c>
      <c r="D638" s="19">
        <v>6.98</v>
      </c>
      <c r="E638" s="19" t="s">
        <v>16</v>
      </c>
      <c r="F638" s="19" t="s">
        <v>634</v>
      </c>
    </row>
    <row r="639" spans="1:6" ht="14.5" customHeight="1">
      <c r="A639" s="5">
        <v>1897</v>
      </c>
      <c r="B639" s="19" t="s">
        <v>291</v>
      </c>
      <c r="C639" s="19" t="s">
        <v>291</v>
      </c>
      <c r="D639" s="19">
        <v>4.8499999999999996</v>
      </c>
      <c r="E639" s="19" t="s">
        <v>16</v>
      </c>
      <c r="F639" s="19" t="s">
        <v>635</v>
      </c>
    </row>
    <row r="640" spans="1:6" ht="14.5" customHeight="1">
      <c r="A640" s="5">
        <v>1897</v>
      </c>
      <c r="B640" s="19" t="s">
        <v>291</v>
      </c>
      <c r="C640" s="19" t="s">
        <v>291</v>
      </c>
      <c r="D640" s="19">
        <v>19.84</v>
      </c>
      <c r="E640" s="19" t="s">
        <v>16</v>
      </c>
      <c r="F640" s="19" t="s">
        <v>295</v>
      </c>
    </row>
    <row r="641" spans="1:6" ht="14.5" customHeight="1">
      <c r="A641" s="5">
        <v>1897</v>
      </c>
      <c r="B641" s="19" t="s">
        <v>291</v>
      </c>
      <c r="C641" s="19" t="s">
        <v>291</v>
      </c>
      <c r="D641" s="19">
        <v>34.119999999999997</v>
      </c>
      <c r="E641" s="19" t="s">
        <v>9</v>
      </c>
      <c r="F641" s="19" t="s">
        <v>308</v>
      </c>
    </row>
    <row r="642" spans="1:6" ht="14.5" customHeight="1">
      <c r="A642" s="5">
        <v>1897</v>
      </c>
      <c r="B642" s="19" t="s">
        <v>291</v>
      </c>
      <c r="C642" s="19" t="s">
        <v>291</v>
      </c>
      <c r="D642" s="19">
        <v>16.54</v>
      </c>
      <c r="E642" s="19" t="s">
        <v>16</v>
      </c>
      <c r="F642" s="19" t="s">
        <v>636</v>
      </c>
    </row>
    <row r="643" spans="1:6" ht="14.5" customHeight="1">
      <c r="A643" s="5">
        <v>1897</v>
      </c>
      <c r="B643" s="19" t="s">
        <v>291</v>
      </c>
      <c r="C643" s="19" t="s">
        <v>287</v>
      </c>
      <c r="D643" s="19">
        <v>19</v>
      </c>
      <c r="E643" s="19" t="s">
        <v>9</v>
      </c>
      <c r="F643" s="19" t="s">
        <v>637</v>
      </c>
    </row>
    <row r="644" spans="1:6" ht="14.5" customHeight="1">
      <c r="A644" s="5">
        <v>1897</v>
      </c>
      <c r="B644" s="19" t="s">
        <v>291</v>
      </c>
      <c r="C644" s="19" t="s">
        <v>309</v>
      </c>
      <c r="D644" s="19">
        <v>16.41</v>
      </c>
      <c r="E644" s="19" t="s">
        <v>9</v>
      </c>
      <c r="F644" s="19" t="s">
        <v>310</v>
      </c>
    </row>
    <row r="645" spans="1:6" ht="14.5" customHeight="1">
      <c r="A645" s="5">
        <v>1897</v>
      </c>
      <c r="B645" s="19" t="s">
        <v>291</v>
      </c>
      <c r="C645" s="19" t="s">
        <v>309</v>
      </c>
      <c r="D645" s="19">
        <v>7</v>
      </c>
      <c r="E645" s="19" t="s">
        <v>9</v>
      </c>
      <c r="F645" s="19" t="s">
        <v>638</v>
      </c>
    </row>
    <row r="646" spans="1:6" ht="14.5" customHeight="1">
      <c r="A646" s="5">
        <v>1897</v>
      </c>
      <c r="B646" s="19" t="s">
        <v>291</v>
      </c>
      <c r="C646" s="19" t="s">
        <v>309</v>
      </c>
      <c r="D646" s="19">
        <v>1.75</v>
      </c>
      <c r="E646" s="19" t="s">
        <v>9</v>
      </c>
      <c r="F646" s="19" t="s">
        <v>639</v>
      </c>
    </row>
    <row r="647" spans="1:6" ht="14.5" customHeight="1">
      <c r="A647" s="5">
        <v>1897</v>
      </c>
      <c r="B647" s="19" t="s">
        <v>291</v>
      </c>
      <c r="C647" s="19" t="s">
        <v>312</v>
      </c>
      <c r="D647" s="19">
        <v>12</v>
      </c>
      <c r="E647" s="19" t="s">
        <v>9</v>
      </c>
      <c r="F647" s="19" t="s">
        <v>313</v>
      </c>
    </row>
    <row r="648" spans="1:6" ht="14.5" customHeight="1">
      <c r="A648" s="5">
        <v>1897</v>
      </c>
      <c r="B648" s="19" t="s">
        <v>291</v>
      </c>
      <c r="C648" s="19" t="s">
        <v>314</v>
      </c>
      <c r="D648" s="19">
        <v>6.36</v>
      </c>
      <c r="E648" s="19" t="s">
        <v>9</v>
      </c>
      <c r="F648" s="19" t="s">
        <v>315</v>
      </c>
    </row>
    <row r="649" spans="1:6" ht="14.5" customHeight="1">
      <c r="A649" s="5">
        <v>1897</v>
      </c>
      <c r="B649" s="19" t="s">
        <v>291</v>
      </c>
      <c r="C649" s="19" t="s">
        <v>316</v>
      </c>
      <c r="D649" s="19">
        <v>1.5</v>
      </c>
      <c r="E649" s="19" t="s">
        <v>16</v>
      </c>
      <c r="F649" s="19" t="s">
        <v>317</v>
      </c>
    </row>
    <row r="650" spans="1:6" ht="14.5" customHeight="1">
      <c r="A650" s="5">
        <v>1897</v>
      </c>
      <c r="B650" s="19" t="s">
        <v>291</v>
      </c>
      <c r="C650" s="19" t="s">
        <v>318</v>
      </c>
      <c r="D650" s="19">
        <v>2.25</v>
      </c>
      <c r="E650" s="19" t="s">
        <v>16</v>
      </c>
      <c r="F650" s="19" t="s">
        <v>319</v>
      </c>
    </row>
    <row r="651" spans="1:6" ht="14.5" customHeight="1">
      <c r="A651" s="5">
        <v>1897</v>
      </c>
      <c r="B651" s="19" t="s">
        <v>291</v>
      </c>
      <c r="C651" s="19" t="s">
        <v>320</v>
      </c>
      <c r="D651" s="19">
        <v>12.25</v>
      </c>
      <c r="E651" s="19" t="s">
        <v>9</v>
      </c>
      <c r="F651" s="19" t="s">
        <v>321</v>
      </c>
    </row>
    <row r="652" spans="1:6" ht="14.5" customHeight="1">
      <c r="A652" s="5">
        <v>1897</v>
      </c>
      <c r="B652" s="19" t="s">
        <v>291</v>
      </c>
      <c r="C652" s="19" t="s">
        <v>640</v>
      </c>
      <c r="D652" s="19">
        <v>6.5</v>
      </c>
      <c r="E652" s="19" t="s">
        <v>9</v>
      </c>
      <c r="F652" s="19" t="s">
        <v>641</v>
      </c>
    </row>
    <row r="653" spans="1:6" ht="14.5" customHeight="1">
      <c r="A653" s="5">
        <v>1897</v>
      </c>
      <c r="B653" s="19" t="s">
        <v>291</v>
      </c>
      <c r="C653" s="19" t="s">
        <v>322</v>
      </c>
      <c r="D653" s="19">
        <v>18</v>
      </c>
      <c r="E653" s="19" t="s">
        <v>9</v>
      </c>
      <c r="F653" s="19" t="s">
        <v>323</v>
      </c>
    </row>
    <row r="654" spans="1:6" ht="14.5" customHeight="1">
      <c r="A654" s="5">
        <v>1897</v>
      </c>
      <c r="B654" s="19" t="s">
        <v>291</v>
      </c>
      <c r="C654" s="19" t="s">
        <v>324</v>
      </c>
      <c r="D654" s="19">
        <v>4.5</v>
      </c>
      <c r="E654" s="19" t="s">
        <v>9</v>
      </c>
      <c r="F654" s="19" t="s">
        <v>642</v>
      </c>
    </row>
    <row r="655" spans="1:6" ht="14.5" customHeight="1">
      <c r="A655" s="5">
        <v>1897</v>
      </c>
      <c r="B655" s="19" t="s">
        <v>291</v>
      </c>
      <c r="C655" s="19" t="s">
        <v>324</v>
      </c>
      <c r="D655" s="19">
        <v>77.45</v>
      </c>
      <c r="E655" s="19" t="s">
        <v>9</v>
      </c>
      <c r="F655" s="19" t="s">
        <v>325</v>
      </c>
    </row>
    <row r="656" spans="1:6" ht="14.5" customHeight="1">
      <c r="A656" s="5">
        <v>1897</v>
      </c>
      <c r="B656" s="19" t="s">
        <v>291</v>
      </c>
      <c r="C656" s="19" t="s">
        <v>324</v>
      </c>
      <c r="D656" s="19">
        <v>8.76</v>
      </c>
      <c r="E656" s="19" t="s">
        <v>9</v>
      </c>
      <c r="F656" s="19" t="s">
        <v>326</v>
      </c>
    </row>
    <row r="657" spans="1:6" ht="14.5" customHeight="1">
      <c r="A657" s="5">
        <v>1897</v>
      </c>
      <c r="B657" s="19" t="s">
        <v>291</v>
      </c>
      <c r="C657" s="19" t="s">
        <v>324</v>
      </c>
      <c r="D657" s="19">
        <v>9</v>
      </c>
      <c r="E657" s="19" t="s">
        <v>9</v>
      </c>
      <c r="F657" s="19" t="s">
        <v>643</v>
      </c>
    </row>
    <row r="658" spans="1:6" ht="14.5" customHeight="1">
      <c r="A658" s="5">
        <v>1897</v>
      </c>
      <c r="B658" s="19" t="s">
        <v>291</v>
      </c>
      <c r="C658" s="19" t="s">
        <v>324</v>
      </c>
      <c r="D658" s="19">
        <v>7.75</v>
      </c>
      <c r="E658" s="19" t="s">
        <v>9</v>
      </c>
      <c r="F658" s="19" t="s">
        <v>644</v>
      </c>
    </row>
    <row r="659" spans="1:6" ht="14.5" customHeight="1">
      <c r="A659" s="5">
        <v>1897</v>
      </c>
      <c r="B659" s="19" t="s">
        <v>291</v>
      </c>
      <c r="C659" s="19" t="s">
        <v>327</v>
      </c>
      <c r="D659" s="19">
        <v>1.25</v>
      </c>
      <c r="E659" s="19" t="s">
        <v>16</v>
      </c>
      <c r="F659" s="19" t="s">
        <v>328</v>
      </c>
    </row>
    <row r="660" spans="1:6" ht="14.5" customHeight="1">
      <c r="A660" s="5">
        <v>1897</v>
      </c>
      <c r="B660" s="19" t="s">
        <v>291</v>
      </c>
      <c r="C660" s="19" t="s">
        <v>66</v>
      </c>
      <c r="D660" s="19">
        <v>6.75</v>
      </c>
      <c r="E660" s="19" t="s">
        <v>16</v>
      </c>
      <c r="F660" s="19" t="s">
        <v>329</v>
      </c>
    </row>
    <row r="661" spans="1:6" ht="14.5" customHeight="1">
      <c r="A661" s="5">
        <v>1897</v>
      </c>
      <c r="B661" s="19" t="s">
        <v>291</v>
      </c>
      <c r="C661" s="19" t="s">
        <v>330</v>
      </c>
      <c r="D661" s="19">
        <v>10.1</v>
      </c>
      <c r="E661" s="19" t="s">
        <v>9</v>
      </c>
      <c r="F661" s="19" t="s">
        <v>660</v>
      </c>
    </row>
    <row r="662" spans="1:6" ht="14.5" customHeight="1">
      <c r="A662" s="5">
        <v>1897</v>
      </c>
      <c r="B662" s="19" t="s">
        <v>291</v>
      </c>
      <c r="C662" s="19" t="s">
        <v>332</v>
      </c>
      <c r="D662" s="19">
        <v>4.87</v>
      </c>
      <c r="E662" s="19" t="s">
        <v>9</v>
      </c>
      <c r="F662" s="19" t="s">
        <v>659</v>
      </c>
    </row>
    <row r="663" spans="1:6" ht="14.5" customHeight="1">
      <c r="A663" s="5">
        <v>1897</v>
      </c>
      <c r="B663" s="19" t="s">
        <v>291</v>
      </c>
      <c r="C663" s="19" t="s">
        <v>658</v>
      </c>
      <c r="D663" s="19">
        <v>0.18099999999999999</v>
      </c>
      <c r="E663" s="19" t="s">
        <v>195</v>
      </c>
      <c r="F663" s="19" t="s">
        <v>657</v>
      </c>
    </row>
    <row r="664" spans="1:6" ht="14.5" customHeight="1">
      <c r="A664" s="5">
        <v>1897</v>
      </c>
      <c r="B664" s="19" t="s">
        <v>291</v>
      </c>
      <c r="C664" s="19" t="s">
        <v>336</v>
      </c>
      <c r="D664" s="19">
        <v>3</v>
      </c>
      <c r="E664" s="19" t="s">
        <v>9</v>
      </c>
      <c r="F664" s="19" t="s">
        <v>337</v>
      </c>
    </row>
    <row r="665" spans="1:6" ht="14.5" customHeight="1">
      <c r="A665" s="5">
        <v>1897</v>
      </c>
      <c r="B665" s="19" t="s">
        <v>291</v>
      </c>
      <c r="C665" s="19" t="s">
        <v>338</v>
      </c>
      <c r="D665" s="19">
        <v>30</v>
      </c>
      <c r="E665" s="19" t="s">
        <v>9</v>
      </c>
      <c r="F665" s="19" t="s">
        <v>656</v>
      </c>
    </row>
    <row r="666" spans="1:6" ht="14.5" customHeight="1">
      <c r="A666" s="5">
        <v>1897</v>
      </c>
      <c r="B666" s="19" t="s">
        <v>291</v>
      </c>
      <c r="C666" s="19" t="s">
        <v>338</v>
      </c>
      <c r="D666" s="19">
        <v>25</v>
      </c>
      <c r="E666" s="19" t="s">
        <v>9</v>
      </c>
      <c r="F666" s="19" t="s">
        <v>655</v>
      </c>
    </row>
    <row r="667" spans="1:6" ht="14.5" customHeight="1">
      <c r="A667" s="5">
        <v>1897</v>
      </c>
      <c r="B667" s="19" t="s">
        <v>291</v>
      </c>
      <c r="C667" s="19" t="s">
        <v>338</v>
      </c>
      <c r="D667" s="19">
        <v>1.67</v>
      </c>
      <c r="E667" s="19" t="s">
        <v>9</v>
      </c>
      <c r="F667" s="19" t="s">
        <v>654</v>
      </c>
    </row>
    <row r="668" spans="1:6" ht="14.5" customHeight="1">
      <c r="A668" s="5">
        <v>1897</v>
      </c>
      <c r="B668" s="19" t="s">
        <v>291</v>
      </c>
      <c r="C668" s="19" t="s">
        <v>344</v>
      </c>
      <c r="D668" s="19">
        <v>4.42</v>
      </c>
      <c r="E668" s="19" t="s">
        <v>9</v>
      </c>
      <c r="F668" s="19" t="s">
        <v>345</v>
      </c>
    </row>
    <row r="669" spans="1:6" ht="14.5" customHeight="1">
      <c r="A669" s="5">
        <v>1897</v>
      </c>
      <c r="B669" s="19" t="s">
        <v>291</v>
      </c>
      <c r="C669" s="19" t="s">
        <v>340</v>
      </c>
      <c r="D669" s="19">
        <v>63</v>
      </c>
      <c r="E669" s="19" t="s">
        <v>9</v>
      </c>
      <c r="F669" s="19" t="s">
        <v>653</v>
      </c>
    </row>
    <row r="670" spans="1:6" ht="14.5" customHeight="1">
      <c r="A670" s="5">
        <v>1897</v>
      </c>
      <c r="B670" s="19" t="s">
        <v>291</v>
      </c>
      <c r="C670" s="19" t="s">
        <v>340</v>
      </c>
      <c r="D670" s="19">
        <v>10</v>
      </c>
      <c r="E670" s="19" t="s">
        <v>9</v>
      </c>
      <c r="F670" s="19" t="s">
        <v>652</v>
      </c>
    </row>
    <row r="671" spans="1:6" ht="14.5" customHeight="1">
      <c r="A671" s="5">
        <v>1897</v>
      </c>
      <c r="B671" s="19" t="s">
        <v>291</v>
      </c>
      <c r="C671" s="19" t="s">
        <v>346</v>
      </c>
      <c r="D671" s="19">
        <v>9.5</v>
      </c>
      <c r="E671" s="19" t="s">
        <v>9</v>
      </c>
      <c r="F671" s="19" t="s">
        <v>651</v>
      </c>
    </row>
    <row r="672" spans="1:6" ht="14.5" customHeight="1">
      <c r="A672" s="5">
        <v>1897</v>
      </c>
      <c r="B672" s="19" t="s">
        <v>291</v>
      </c>
      <c r="C672" s="19" t="s">
        <v>346</v>
      </c>
      <c r="D672" s="19">
        <v>8.99</v>
      </c>
      <c r="E672" s="19" t="s">
        <v>9</v>
      </c>
      <c r="F672" s="19" t="s">
        <v>349</v>
      </c>
    </row>
    <row r="673" spans="1:6" ht="14.5" customHeight="1">
      <c r="A673" s="5">
        <v>1897</v>
      </c>
      <c r="B673" s="19" t="s">
        <v>291</v>
      </c>
      <c r="C673" s="19" t="s">
        <v>346</v>
      </c>
      <c r="D673" s="19">
        <v>6</v>
      </c>
      <c r="E673" s="19" t="s">
        <v>9</v>
      </c>
      <c r="F673" s="19" t="s">
        <v>350</v>
      </c>
    </row>
    <row r="674" spans="1:6" ht="14.5" customHeight="1">
      <c r="A674" s="5">
        <v>1897</v>
      </c>
      <c r="B674" s="19" t="s">
        <v>291</v>
      </c>
      <c r="C674" s="19" t="s">
        <v>352</v>
      </c>
      <c r="D674" s="19">
        <v>35</v>
      </c>
      <c r="E674" s="19" t="s">
        <v>9</v>
      </c>
      <c r="F674" s="19" t="s">
        <v>353</v>
      </c>
    </row>
    <row r="675" spans="1:6" ht="14.5" customHeight="1">
      <c r="A675" s="5">
        <v>1897</v>
      </c>
      <c r="B675" s="19" t="s">
        <v>291</v>
      </c>
      <c r="C675" s="19" t="s">
        <v>352</v>
      </c>
      <c r="D675" s="19">
        <v>9</v>
      </c>
      <c r="E675" s="19" t="s">
        <v>9</v>
      </c>
      <c r="F675" s="19" t="s">
        <v>650</v>
      </c>
    </row>
    <row r="676" spans="1:6" ht="14.5" customHeight="1">
      <c r="A676" s="5">
        <v>1897</v>
      </c>
      <c r="B676" s="19" t="s">
        <v>291</v>
      </c>
      <c r="C676" s="19" t="s">
        <v>354</v>
      </c>
      <c r="D676" s="19">
        <v>23</v>
      </c>
      <c r="E676" s="19" t="s">
        <v>9</v>
      </c>
      <c r="F676" s="19" t="s">
        <v>355</v>
      </c>
    </row>
    <row r="677" spans="1:6" ht="14.5" customHeight="1">
      <c r="A677" s="5">
        <v>1897</v>
      </c>
      <c r="B677" s="19" t="s">
        <v>291</v>
      </c>
      <c r="C677" s="19" t="s">
        <v>354</v>
      </c>
      <c r="D677" s="19">
        <v>3.08</v>
      </c>
      <c r="E677" s="19" t="s">
        <v>9</v>
      </c>
      <c r="F677" s="19" t="s">
        <v>356</v>
      </c>
    </row>
    <row r="678" spans="1:6" ht="14.5" customHeight="1">
      <c r="A678" s="5">
        <v>1897</v>
      </c>
      <c r="B678" s="19" t="s">
        <v>291</v>
      </c>
      <c r="C678" s="19" t="s">
        <v>358</v>
      </c>
      <c r="D678" s="19">
        <v>6.25</v>
      </c>
      <c r="E678" s="19" t="s">
        <v>9</v>
      </c>
      <c r="F678" s="19" t="s">
        <v>649</v>
      </c>
    </row>
    <row r="679" spans="1:6" ht="14.5" customHeight="1">
      <c r="A679" s="5">
        <v>1897</v>
      </c>
      <c r="B679" s="19" t="s">
        <v>291</v>
      </c>
      <c r="C679" s="19" t="s">
        <v>648</v>
      </c>
      <c r="D679" s="19">
        <v>9</v>
      </c>
      <c r="E679" s="19" t="s">
        <v>9</v>
      </c>
      <c r="F679" s="19" t="s">
        <v>647</v>
      </c>
    </row>
    <row r="680" spans="1:6" ht="14.5" customHeight="1">
      <c r="A680" s="5">
        <v>1897</v>
      </c>
      <c r="B680" s="19" t="s">
        <v>291</v>
      </c>
      <c r="C680" s="19" t="s">
        <v>646</v>
      </c>
      <c r="D680" s="19">
        <v>5.25</v>
      </c>
      <c r="E680" s="19" t="s">
        <v>9</v>
      </c>
      <c r="F680" s="19" t="s">
        <v>645</v>
      </c>
    </row>
    <row r="681" spans="1:6" ht="14.5" customHeight="1">
      <c r="A681" s="5">
        <v>1897</v>
      </c>
      <c r="B681" s="19" t="s">
        <v>291</v>
      </c>
      <c r="C681" s="19" t="s">
        <v>360</v>
      </c>
      <c r="D681" s="19">
        <v>4.58</v>
      </c>
      <c r="E681" s="19" t="s">
        <v>9</v>
      </c>
      <c r="F681" s="19" t="s">
        <v>361</v>
      </c>
    </row>
    <row r="682" spans="1:6" ht="14.5" customHeight="1">
      <c r="A682" s="5">
        <v>1897</v>
      </c>
      <c r="B682" s="19" t="s">
        <v>291</v>
      </c>
      <c r="C682" s="19" t="s">
        <v>362</v>
      </c>
      <c r="D682" s="19">
        <v>11.21</v>
      </c>
      <c r="E682" s="19" t="s">
        <v>9</v>
      </c>
      <c r="F682" s="19" t="s">
        <v>363</v>
      </c>
    </row>
    <row r="683" spans="1:6" ht="14.5" customHeight="1">
      <c r="A683" s="5">
        <v>1897</v>
      </c>
      <c r="B683" s="19" t="s">
        <v>368</v>
      </c>
      <c r="C683" s="1" t="s">
        <v>364</v>
      </c>
      <c r="D683" s="1">
        <v>72.7</v>
      </c>
    </row>
    <row r="684" spans="1:6" ht="14.5" customHeight="1">
      <c r="A684" s="5">
        <v>1897</v>
      </c>
      <c r="B684" s="19" t="s">
        <v>368</v>
      </c>
      <c r="C684" s="1" t="s">
        <v>365</v>
      </c>
      <c r="D684" s="1">
        <v>232.46899999999999</v>
      </c>
    </row>
    <row r="685" spans="1:6" ht="14.5" customHeight="1">
      <c r="A685" s="5">
        <v>1897</v>
      </c>
      <c r="B685" s="19" t="s">
        <v>368</v>
      </c>
      <c r="C685" s="1" t="s">
        <v>366</v>
      </c>
      <c r="D685" s="1">
        <v>7.33</v>
      </c>
    </row>
    <row r="686" spans="1:6" ht="14.5" customHeight="1">
      <c r="A686" s="5">
        <v>1897</v>
      </c>
      <c r="B686" s="19" t="s">
        <v>368</v>
      </c>
      <c r="C686" s="1" t="s">
        <v>367</v>
      </c>
      <c r="D686" s="1">
        <v>4</v>
      </c>
    </row>
    <row r="687" spans="1:6" ht="14.5" customHeight="1">
      <c r="A687" s="5">
        <v>1897</v>
      </c>
      <c r="B687" s="19" t="s">
        <v>413</v>
      </c>
      <c r="C687" s="19" t="s">
        <v>661</v>
      </c>
      <c r="D687" s="19">
        <v>23</v>
      </c>
    </row>
    <row r="688" spans="1:6" ht="14.5" customHeight="1">
      <c r="A688" s="5">
        <v>1897</v>
      </c>
      <c r="B688" s="19" t="s">
        <v>413</v>
      </c>
      <c r="C688" s="19" t="s">
        <v>662</v>
      </c>
      <c r="D688" s="19">
        <v>4.5</v>
      </c>
    </row>
    <row r="689" spans="1:6" ht="14.5" customHeight="1">
      <c r="A689" s="5">
        <v>1897</v>
      </c>
      <c r="B689" s="19" t="s">
        <v>413</v>
      </c>
      <c r="C689" s="19" t="s">
        <v>663</v>
      </c>
      <c r="D689" s="19">
        <v>4.5</v>
      </c>
      <c r="E689" s="19" t="s">
        <v>16</v>
      </c>
      <c r="F689" s="19" t="s">
        <v>411</v>
      </c>
    </row>
    <row r="690" spans="1:6" ht="14.5" customHeight="1">
      <c r="A690" s="5">
        <v>1897</v>
      </c>
      <c r="B690" s="19" t="s">
        <v>413</v>
      </c>
      <c r="C690" s="19" t="s">
        <v>372</v>
      </c>
      <c r="D690" s="19">
        <v>73.66</v>
      </c>
      <c r="E690" s="19" t="s">
        <v>9</v>
      </c>
      <c r="F690" s="19" t="s">
        <v>671</v>
      </c>
    </row>
    <row r="691" spans="1:6" ht="14.5" customHeight="1">
      <c r="A691" s="5">
        <v>1897</v>
      </c>
      <c r="B691" s="19" t="s">
        <v>413</v>
      </c>
      <c r="C691" s="19" t="s">
        <v>372</v>
      </c>
      <c r="D691" s="19">
        <v>45</v>
      </c>
      <c r="E691" s="19" t="s">
        <v>9</v>
      </c>
      <c r="F691" s="19" t="s">
        <v>669</v>
      </c>
    </row>
    <row r="692" spans="1:6" ht="14.5" customHeight="1">
      <c r="A692" s="5">
        <v>1897</v>
      </c>
      <c r="B692" s="19" t="s">
        <v>413</v>
      </c>
      <c r="C692" s="19" t="s">
        <v>372</v>
      </c>
      <c r="D692" s="19">
        <v>4.75</v>
      </c>
      <c r="E692" s="19" t="s">
        <v>195</v>
      </c>
      <c r="F692" s="19" t="s">
        <v>390</v>
      </c>
    </row>
    <row r="693" spans="1:6" ht="14.5" customHeight="1">
      <c r="A693" s="5">
        <v>1897</v>
      </c>
      <c r="B693" s="19" t="s">
        <v>413</v>
      </c>
      <c r="C693" s="19" t="s">
        <v>372</v>
      </c>
      <c r="D693" s="19">
        <v>10</v>
      </c>
      <c r="E693" s="19" t="s">
        <v>9</v>
      </c>
      <c r="F693" s="19" t="s">
        <v>392</v>
      </c>
    </row>
    <row r="694" spans="1:6" ht="14.5" customHeight="1">
      <c r="A694" s="5">
        <v>1897</v>
      </c>
      <c r="B694" s="19" t="s">
        <v>413</v>
      </c>
      <c r="C694" s="19" t="s">
        <v>372</v>
      </c>
      <c r="D694" s="19">
        <v>14.3</v>
      </c>
      <c r="E694" s="19" t="s">
        <v>9</v>
      </c>
      <c r="F694" s="19" t="s">
        <v>670</v>
      </c>
    </row>
    <row r="695" spans="1:6" ht="14.5" customHeight="1">
      <c r="A695" s="5">
        <v>1897</v>
      </c>
      <c r="B695" s="19" t="s">
        <v>413</v>
      </c>
      <c r="C695" s="19" t="s">
        <v>373</v>
      </c>
      <c r="D695" s="19">
        <v>4</v>
      </c>
    </row>
    <row r="696" spans="1:6" ht="14.5" customHeight="1">
      <c r="A696" s="5">
        <v>1897</v>
      </c>
      <c r="B696" s="19" t="s">
        <v>413</v>
      </c>
      <c r="C696" s="19" t="s">
        <v>374</v>
      </c>
      <c r="D696" s="19">
        <v>5</v>
      </c>
    </row>
    <row r="697" spans="1:6" ht="14.5" customHeight="1">
      <c r="A697" s="5">
        <v>1897</v>
      </c>
      <c r="B697" s="19" t="s">
        <v>413</v>
      </c>
      <c r="C697" s="19" t="s">
        <v>375</v>
      </c>
      <c r="D697" s="19">
        <v>116.95</v>
      </c>
    </row>
    <row r="698" spans="1:6" ht="14.5" customHeight="1">
      <c r="A698" s="5">
        <v>1897</v>
      </c>
      <c r="B698" s="19" t="s">
        <v>413</v>
      </c>
      <c r="C698" s="19" t="s">
        <v>376</v>
      </c>
      <c r="D698" s="19">
        <v>8.33</v>
      </c>
    </row>
    <row r="699" spans="1:6" ht="14.5" customHeight="1">
      <c r="A699" s="5">
        <v>1897</v>
      </c>
      <c r="B699" s="19" t="s">
        <v>413</v>
      </c>
      <c r="C699" s="19" t="s">
        <v>377</v>
      </c>
      <c r="D699" s="19">
        <v>47.5</v>
      </c>
    </row>
    <row r="700" spans="1:6" ht="14.5" customHeight="1">
      <c r="A700" s="5">
        <v>1897</v>
      </c>
      <c r="B700" s="19" t="s">
        <v>413</v>
      </c>
      <c r="C700" s="19" t="s">
        <v>378</v>
      </c>
      <c r="D700" s="19">
        <v>5</v>
      </c>
    </row>
    <row r="701" spans="1:6" ht="14.5" customHeight="1">
      <c r="A701" s="5">
        <v>1897</v>
      </c>
      <c r="B701" s="19" t="s">
        <v>413</v>
      </c>
      <c r="C701" s="19" t="s">
        <v>379</v>
      </c>
      <c r="D701" s="19">
        <v>4</v>
      </c>
    </row>
    <row r="702" spans="1:6" ht="14.5" customHeight="1">
      <c r="A702" s="5">
        <v>1897</v>
      </c>
      <c r="B702" s="19" t="s">
        <v>413</v>
      </c>
      <c r="C702" s="19" t="s">
        <v>380</v>
      </c>
      <c r="D702" s="19">
        <v>2.5</v>
      </c>
    </row>
    <row r="703" spans="1:6" ht="14.5" customHeight="1">
      <c r="A703" s="5">
        <v>1897</v>
      </c>
      <c r="B703" s="19" t="s">
        <v>413</v>
      </c>
      <c r="C703" s="19" t="s">
        <v>664</v>
      </c>
      <c r="D703" s="19">
        <v>14</v>
      </c>
    </row>
    <row r="704" spans="1:6" ht="14.5" customHeight="1">
      <c r="A704" s="5">
        <v>1897</v>
      </c>
      <c r="B704" s="19" t="s">
        <v>413</v>
      </c>
      <c r="C704" s="19" t="s">
        <v>665</v>
      </c>
      <c r="D704" s="19">
        <v>24.5</v>
      </c>
      <c r="E704" s="19" t="s">
        <v>9</v>
      </c>
      <c r="F704" s="19" t="s">
        <v>672</v>
      </c>
    </row>
    <row r="705" spans="1:6" ht="14.5" customHeight="1">
      <c r="A705" s="5">
        <v>1897</v>
      </c>
      <c r="B705" s="19" t="s">
        <v>413</v>
      </c>
      <c r="C705" s="19" t="s">
        <v>666</v>
      </c>
      <c r="D705" s="19">
        <v>3.13</v>
      </c>
    </row>
    <row r="706" spans="1:6" ht="14.5" customHeight="1">
      <c r="A706" s="5">
        <v>1897</v>
      </c>
      <c r="B706" s="19" t="s">
        <v>413</v>
      </c>
      <c r="C706" s="19" t="s">
        <v>381</v>
      </c>
      <c r="D706" s="19">
        <v>20</v>
      </c>
      <c r="E706" s="19" t="s">
        <v>9</v>
      </c>
      <c r="F706" s="19" t="s">
        <v>400</v>
      </c>
    </row>
    <row r="707" spans="1:6" ht="14.5" customHeight="1">
      <c r="A707" s="5">
        <v>1897</v>
      </c>
      <c r="B707" s="19" t="s">
        <v>413</v>
      </c>
      <c r="C707" s="19" t="s">
        <v>381</v>
      </c>
      <c r="D707" s="19">
        <v>10</v>
      </c>
      <c r="E707" s="19" t="s">
        <v>70</v>
      </c>
      <c r="F707" s="19" t="s">
        <v>398</v>
      </c>
    </row>
    <row r="708" spans="1:6" ht="14.5" customHeight="1">
      <c r="A708" s="5">
        <v>1897</v>
      </c>
      <c r="B708" s="19" t="s">
        <v>413</v>
      </c>
      <c r="C708" s="19" t="s">
        <v>381</v>
      </c>
      <c r="D708" s="19">
        <v>4</v>
      </c>
      <c r="E708" s="19" t="s">
        <v>70</v>
      </c>
      <c r="F708" s="19" t="s">
        <v>673</v>
      </c>
    </row>
    <row r="709" spans="1:6" ht="14.5" customHeight="1">
      <c r="A709" s="5">
        <v>1897</v>
      </c>
      <c r="B709" s="19" t="s">
        <v>413</v>
      </c>
      <c r="C709" s="19" t="s">
        <v>381</v>
      </c>
      <c r="D709" s="19">
        <v>5</v>
      </c>
      <c r="E709" s="19" t="s">
        <v>9</v>
      </c>
      <c r="F709" s="19" t="s">
        <v>674</v>
      </c>
    </row>
    <row r="710" spans="1:6" ht="14.5" customHeight="1">
      <c r="A710" s="5">
        <v>1897</v>
      </c>
      <c r="B710" s="19" t="s">
        <v>413</v>
      </c>
      <c r="C710" s="19" t="s">
        <v>382</v>
      </c>
      <c r="D710" s="19">
        <v>11.5</v>
      </c>
      <c r="E710" s="19" t="s">
        <v>195</v>
      </c>
      <c r="F710" s="19" t="s">
        <v>403</v>
      </c>
    </row>
    <row r="711" spans="1:6" ht="14.5" customHeight="1">
      <c r="A711" s="5">
        <v>1897</v>
      </c>
      <c r="B711" s="19" t="s">
        <v>413</v>
      </c>
      <c r="C711" s="19" t="s">
        <v>382</v>
      </c>
      <c r="D711" s="19">
        <v>8</v>
      </c>
      <c r="E711" s="19" t="s">
        <v>195</v>
      </c>
      <c r="F711" s="19" t="s">
        <v>675</v>
      </c>
    </row>
    <row r="712" spans="1:6" ht="14.5" customHeight="1">
      <c r="A712" s="5">
        <v>1897</v>
      </c>
      <c r="B712" s="19" t="s">
        <v>413</v>
      </c>
      <c r="C712" s="19" t="s">
        <v>382</v>
      </c>
      <c r="D712" s="19">
        <v>60.51</v>
      </c>
      <c r="E712" s="19" t="s">
        <v>195</v>
      </c>
      <c r="F712" s="19" t="s">
        <v>401</v>
      </c>
    </row>
    <row r="713" spans="1:6" ht="14.5" customHeight="1">
      <c r="A713" s="5">
        <v>1897</v>
      </c>
      <c r="B713" s="19" t="s">
        <v>413</v>
      </c>
      <c r="C713" s="19" t="s">
        <v>382</v>
      </c>
      <c r="D713" s="19">
        <v>26.89</v>
      </c>
      <c r="E713" s="19" t="s">
        <v>16</v>
      </c>
      <c r="F713" s="19" t="s">
        <v>401</v>
      </c>
    </row>
    <row r="714" spans="1:6" ht="14.5" customHeight="1">
      <c r="A714" s="5">
        <v>1897</v>
      </c>
      <c r="B714" s="19" t="s">
        <v>413</v>
      </c>
      <c r="C714" s="19" t="s">
        <v>382</v>
      </c>
      <c r="D714" s="19">
        <v>19.739999999999998</v>
      </c>
      <c r="E714" s="19" t="s">
        <v>70</v>
      </c>
      <c r="F714" s="19" t="s">
        <v>401</v>
      </c>
    </row>
    <row r="715" spans="1:6" ht="14.5" customHeight="1">
      <c r="A715" s="5">
        <v>1897</v>
      </c>
      <c r="B715" s="19" t="s">
        <v>413</v>
      </c>
      <c r="C715" s="19" t="s">
        <v>382</v>
      </c>
      <c r="D715" s="19">
        <v>82.85</v>
      </c>
      <c r="E715" s="19" t="s">
        <v>9</v>
      </c>
      <c r="F715" s="19" t="s">
        <v>401</v>
      </c>
    </row>
    <row r="716" spans="1:6" ht="14.5" customHeight="1">
      <c r="A716" s="5">
        <v>1897</v>
      </c>
      <c r="B716" s="19" t="s">
        <v>413</v>
      </c>
      <c r="C716" s="19" t="s">
        <v>382</v>
      </c>
      <c r="D716" s="19">
        <v>7.5</v>
      </c>
      <c r="E716" s="19" t="s">
        <v>195</v>
      </c>
      <c r="F716" s="19" t="s">
        <v>676</v>
      </c>
    </row>
    <row r="717" spans="1:6" ht="14.5" customHeight="1">
      <c r="A717" s="5">
        <v>1897</v>
      </c>
      <c r="B717" s="19" t="s">
        <v>413</v>
      </c>
      <c r="C717" s="19" t="s">
        <v>382</v>
      </c>
      <c r="D717" s="19">
        <v>2</v>
      </c>
      <c r="E717" s="19" t="s">
        <v>16</v>
      </c>
      <c r="F717" s="19" t="s">
        <v>676</v>
      </c>
    </row>
    <row r="718" spans="1:6" ht="14.5" customHeight="1">
      <c r="A718" s="5">
        <v>1897</v>
      </c>
      <c r="B718" s="19" t="s">
        <v>413</v>
      </c>
      <c r="C718" s="19" t="s">
        <v>382</v>
      </c>
      <c r="D718" s="19">
        <v>2</v>
      </c>
      <c r="E718" s="19" t="s">
        <v>70</v>
      </c>
      <c r="F718" s="19" t="s">
        <v>676</v>
      </c>
    </row>
    <row r="719" spans="1:6" ht="14.5" customHeight="1">
      <c r="A719" s="5">
        <v>1897</v>
      </c>
      <c r="B719" s="19" t="s">
        <v>413</v>
      </c>
      <c r="C719" s="19" t="s">
        <v>382</v>
      </c>
      <c r="D719" s="19">
        <v>27</v>
      </c>
      <c r="E719" s="19" t="s">
        <v>9</v>
      </c>
      <c r="F719" s="19" t="s">
        <v>406</v>
      </c>
    </row>
    <row r="720" spans="1:6" ht="14.5" customHeight="1">
      <c r="A720" s="5">
        <v>1897</v>
      </c>
      <c r="B720" s="19" t="s">
        <v>413</v>
      </c>
      <c r="C720" s="19" t="s">
        <v>382</v>
      </c>
      <c r="D720" s="19">
        <v>9.85</v>
      </c>
      <c r="E720" s="19" t="s">
        <v>9</v>
      </c>
      <c r="F720" s="19" t="s">
        <v>677</v>
      </c>
    </row>
    <row r="721" spans="1:6" ht="14.5" customHeight="1">
      <c r="A721" s="5">
        <v>1897</v>
      </c>
      <c r="B721" s="19" t="s">
        <v>413</v>
      </c>
      <c r="C721" s="19" t="s">
        <v>382</v>
      </c>
      <c r="D721" s="19">
        <v>11.5</v>
      </c>
      <c r="E721" s="19" t="s">
        <v>195</v>
      </c>
      <c r="F721" s="19" t="s">
        <v>404</v>
      </c>
    </row>
    <row r="722" spans="1:6" ht="14.5" customHeight="1">
      <c r="A722" s="5">
        <v>1897</v>
      </c>
      <c r="B722" s="19" t="s">
        <v>413</v>
      </c>
      <c r="C722" s="19" t="s">
        <v>382</v>
      </c>
      <c r="D722" s="19">
        <v>1.5</v>
      </c>
      <c r="E722" s="19" t="s">
        <v>16</v>
      </c>
      <c r="F722" s="19" t="s">
        <v>404</v>
      </c>
    </row>
    <row r="723" spans="1:6" ht="14.5" customHeight="1">
      <c r="A723" s="5">
        <v>1897</v>
      </c>
      <c r="B723" s="19" t="s">
        <v>413</v>
      </c>
      <c r="C723" s="19" t="s">
        <v>383</v>
      </c>
      <c r="D723" s="19">
        <v>12</v>
      </c>
      <c r="E723" s="19" t="s">
        <v>9</v>
      </c>
      <c r="F723" s="19" t="s">
        <v>407</v>
      </c>
    </row>
    <row r="724" spans="1:6" ht="14.5" customHeight="1">
      <c r="A724" s="5">
        <v>1897</v>
      </c>
      <c r="B724" s="19" t="s">
        <v>413</v>
      </c>
      <c r="C724" s="19" t="s">
        <v>383</v>
      </c>
      <c r="D724" s="19">
        <v>17</v>
      </c>
      <c r="E724" s="19" t="s">
        <v>9</v>
      </c>
      <c r="F724" s="19" t="s">
        <v>678</v>
      </c>
    </row>
    <row r="725" spans="1:6" ht="14.5" customHeight="1">
      <c r="A725" s="5">
        <v>1897</v>
      </c>
      <c r="B725" s="19" t="s">
        <v>413</v>
      </c>
      <c r="C725" s="19" t="s">
        <v>383</v>
      </c>
      <c r="D725" s="19">
        <v>2.5</v>
      </c>
      <c r="E725" s="19" t="s">
        <v>16</v>
      </c>
      <c r="F725" s="19" t="s">
        <v>409</v>
      </c>
    </row>
    <row r="726" spans="1:6" ht="14.5" customHeight="1">
      <c r="A726" s="5">
        <v>1897</v>
      </c>
      <c r="B726" s="19" t="s">
        <v>413</v>
      </c>
      <c r="C726" s="19" t="s">
        <v>667</v>
      </c>
      <c r="D726" s="19">
        <v>2.5</v>
      </c>
    </row>
    <row r="727" spans="1:6" ht="14.5" customHeight="1">
      <c r="A727" s="5">
        <v>1897</v>
      </c>
      <c r="B727" s="19" t="s">
        <v>413</v>
      </c>
      <c r="C727" s="19" t="s">
        <v>384</v>
      </c>
      <c r="D727" s="19">
        <v>9</v>
      </c>
    </row>
    <row r="728" spans="1:6" ht="14.5" customHeight="1">
      <c r="A728" s="5">
        <v>1897</v>
      </c>
      <c r="B728" s="19" t="s">
        <v>413</v>
      </c>
      <c r="C728" s="19" t="s">
        <v>385</v>
      </c>
      <c r="D728" s="19">
        <v>8</v>
      </c>
    </row>
    <row r="729" spans="1:6" ht="14.5" customHeight="1">
      <c r="A729" s="5">
        <v>1897</v>
      </c>
      <c r="B729" s="19" t="s">
        <v>413</v>
      </c>
      <c r="C729" s="19" t="s">
        <v>386</v>
      </c>
      <c r="D729" s="19">
        <v>8.5</v>
      </c>
    </row>
    <row r="730" spans="1:6" ht="14.5" customHeight="1">
      <c r="A730" s="5">
        <v>1897</v>
      </c>
      <c r="B730" s="19" t="s">
        <v>413</v>
      </c>
      <c r="C730" s="19" t="s">
        <v>387</v>
      </c>
      <c r="D730" s="19">
        <v>12</v>
      </c>
      <c r="E730" s="19" t="s">
        <v>9</v>
      </c>
      <c r="F730" s="19" t="s">
        <v>412</v>
      </c>
    </row>
    <row r="731" spans="1:6" ht="14.5" customHeight="1">
      <c r="A731" s="5">
        <v>1897</v>
      </c>
      <c r="B731" s="19" t="s">
        <v>413</v>
      </c>
      <c r="C731" s="19" t="s">
        <v>388</v>
      </c>
      <c r="D731" s="19">
        <v>1</v>
      </c>
    </row>
    <row r="732" spans="1:6" ht="14.5" customHeight="1">
      <c r="A732" s="5">
        <v>1897</v>
      </c>
      <c r="B732" s="19" t="s">
        <v>424</v>
      </c>
      <c r="C732" s="19" t="s">
        <v>414</v>
      </c>
      <c r="D732" s="19">
        <v>7</v>
      </c>
    </row>
    <row r="733" spans="1:6" ht="14.5" customHeight="1">
      <c r="A733" s="5">
        <v>1897</v>
      </c>
      <c r="B733" s="19" t="s">
        <v>424</v>
      </c>
      <c r="C733" s="19" t="s">
        <v>415</v>
      </c>
      <c r="D733" s="19">
        <f>33+15+6.5+3+3.75</f>
        <v>61.25</v>
      </c>
    </row>
    <row r="734" spans="1:6" ht="14.5" customHeight="1">
      <c r="A734" s="5">
        <v>1897</v>
      </c>
      <c r="B734" s="19" t="s">
        <v>424</v>
      </c>
      <c r="C734" s="19" t="s">
        <v>416</v>
      </c>
      <c r="D734" s="19">
        <v>5.5</v>
      </c>
    </row>
    <row r="735" spans="1:6" ht="14.5" customHeight="1">
      <c r="A735" s="5">
        <v>1897</v>
      </c>
      <c r="B735" s="19" t="s">
        <v>424</v>
      </c>
      <c r="C735" s="19" t="s">
        <v>417</v>
      </c>
      <c r="D735" s="19">
        <v>2</v>
      </c>
    </row>
    <row r="736" spans="1:6" ht="14.5" customHeight="1">
      <c r="A736" s="5">
        <v>1897</v>
      </c>
      <c r="B736" s="19" t="s">
        <v>424</v>
      </c>
      <c r="C736" s="19" t="s">
        <v>419</v>
      </c>
      <c r="D736" s="19">
        <v>8</v>
      </c>
    </row>
    <row r="737" spans="1:5" ht="14.5" customHeight="1">
      <c r="A737" s="5">
        <v>1897</v>
      </c>
      <c r="B737" s="19" t="s">
        <v>424</v>
      </c>
      <c r="C737" s="19" t="s">
        <v>420</v>
      </c>
      <c r="D737" s="19">
        <v>4</v>
      </c>
    </row>
    <row r="738" spans="1:5" ht="14.5" customHeight="1">
      <c r="A738" s="5">
        <v>1897</v>
      </c>
      <c r="B738" s="19" t="s">
        <v>424</v>
      </c>
      <c r="C738" s="19" t="s">
        <v>421</v>
      </c>
      <c r="D738" s="19">
        <f>19+5+7</f>
        <v>31</v>
      </c>
    </row>
    <row r="739" spans="1:5" ht="14.5" customHeight="1">
      <c r="A739" s="5">
        <v>1897</v>
      </c>
      <c r="B739" s="19" t="s">
        <v>424</v>
      </c>
      <c r="C739" s="19" t="s">
        <v>422</v>
      </c>
      <c r="D739" s="19">
        <f>40+5+11+5.5</f>
        <v>61.5</v>
      </c>
    </row>
    <row r="740" spans="1:5" ht="14.5" customHeight="1">
      <c r="A740" s="5">
        <v>1897</v>
      </c>
      <c r="B740" s="19" t="s">
        <v>424</v>
      </c>
      <c r="C740" s="19" t="s">
        <v>423</v>
      </c>
      <c r="D740" s="19">
        <f>49+10.18+7</f>
        <v>66.180000000000007</v>
      </c>
    </row>
    <row r="741" spans="1:5" ht="14.5" customHeight="1">
      <c r="A741" s="5">
        <v>1897</v>
      </c>
      <c r="B741" s="19" t="s">
        <v>694</v>
      </c>
      <c r="C741" s="19" t="s">
        <v>679</v>
      </c>
      <c r="D741" s="19">
        <v>13.5</v>
      </c>
      <c r="E741" s="19" t="s">
        <v>9</v>
      </c>
    </row>
    <row r="742" spans="1:5" ht="14.5" customHeight="1">
      <c r="A742" s="5">
        <v>1897</v>
      </c>
      <c r="B742" s="19" t="s">
        <v>694</v>
      </c>
      <c r="C742" s="19" t="s">
        <v>680</v>
      </c>
      <c r="D742" s="19">
        <v>6.25</v>
      </c>
      <c r="E742" s="19" t="s">
        <v>16</v>
      </c>
    </row>
    <row r="743" spans="1:5" ht="14.5" customHeight="1">
      <c r="A743" s="5">
        <v>1897</v>
      </c>
      <c r="B743" s="19" t="s">
        <v>694</v>
      </c>
      <c r="C743" s="19" t="s">
        <v>681</v>
      </c>
      <c r="D743" s="11">
        <f>36+11+13+4</f>
        <v>64</v>
      </c>
      <c r="E743" s="19" t="s">
        <v>9</v>
      </c>
    </row>
    <row r="744" spans="1:5" ht="14.5" customHeight="1">
      <c r="A744" s="5">
        <v>1897</v>
      </c>
      <c r="B744" s="19" t="s">
        <v>694</v>
      </c>
      <c r="C744" s="19" t="s">
        <v>682</v>
      </c>
      <c r="D744" s="19">
        <v>2</v>
      </c>
      <c r="E744" s="19" t="s">
        <v>9</v>
      </c>
    </row>
    <row r="745" spans="1:5" ht="14.5" customHeight="1">
      <c r="A745" s="5">
        <v>1897</v>
      </c>
      <c r="B745" s="19" t="s">
        <v>694</v>
      </c>
      <c r="C745" s="19" t="s">
        <v>683</v>
      </c>
      <c r="D745" s="19">
        <v>7.5</v>
      </c>
      <c r="E745" s="19" t="s">
        <v>16</v>
      </c>
    </row>
    <row r="746" spans="1:5" ht="14.5" customHeight="1">
      <c r="A746" s="5">
        <v>1897</v>
      </c>
      <c r="B746" s="19" t="s">
        <v>694</v>
      </c>
      <c r="C746" s="19" t="s">
        <v>684</v>
      </c>
      <c r="D746" s="19">
        <f>12+7.5+12</f>
        <v>31.5</v>
      </c>
      <c r="E746" s="19" t="s">
        <v>9</v>
      </c>
    </row>
    <row r="747" spans="1:5" ht="14.5" customHeight="1">
      <c r="A747" s="5">
        <v>1897</v>
      </c>
      <c r="B747" s="19" t="s">
        <v>694</v>
      </c>
      <c r="C747" s="19" t="s">
        <v>685</v>
      </c>
      <c r="D747" s="19">
        <v>3.5</v>
      </c>
      <c r="E747" s="19" t="s">
        <v>16</v>
      </c>
    </row>
    <row r="748" spans="1:5" ht="14.5" customHeight="1">
      <c r="A748" s="5">
        <v>1897</v>
      </c>
      <c r="B748" s="19" t="s">
        <v>694</v>
      </c>
      <c r="C748" s="19" t="s">
        <v>686</v>
      </c>
      <c r="D748" s="19">
        <v>41.5</v>
      </c>
      <c r="E748" s="19" t="s">
        <v>9</v>
      </c>
    </row>
    <row r="749" spans="1:5" ht="14.5" customHeight="1">
      <c r="A749" s="5">
        <v>1897</v>
      </c>
      <c r="B749" s="19" t="s">
        <v>694</v>
      </c>
      <c r="C749" s="19" t="s">
        <v>687</v>
      </c>
      <c r="D749" s="19">
        <f>36</f>
        <v>36</v>
      </c>
      <c r="E749" s="19" t="s">
        <v>9</v>
      </c>
    </row>
    <row r="750" spans="1:5" ht="14.5" customHeight="1">
      <c r="A750" s="5">
        <v>1897</v>
      </c>
      <c r="B750" s="19" t="s">
        <v>694</v>
      </c>
      <c r="C750" s="19" t="s">
        <v>688</v>
      </c>
      <c r="D750" s="19">
        <v>3.88</v>
      </c>
      <c r="E750" s="19" t="s">
        <v>9</v>
      </c>
    </row>
    <row r="751" spans="1:5" ht="14.5" customHeight="1">
      <c r="A751" s="5">
        <v>1897</v>
      </c>
      <c r="B751" s="19" t="s">
        <v>694</v>
      </c>
      <c r="C751" s="19" t="s">
        <v>689</v>
      </c>
      <c r="D751" s="19">
        <v>1</v>
      </c>
      <c r="E751" s="19" t="s">
        <v>16</v>
      </c>
    </row>
    <row r="752" spans="1:5" ht="14.5" customHeight="1">
      <c r="A752" s="5">
        <v>1897</v>
      </c>
      <c r="B752" s="19" t="s">
        <v>694</v>
      </c>
      <c r="C752" s="19" t="s">
        <v>690</v>
      </c>
      <c r="D752" s="19">
        <v>4.5</v>
      </c>
      <c r="E752" s="19" t="s">
        <v>16</v>
      </c>
    </row>
    <row r="753" spans="1:6" ht="14.5" customHeight="1">
      <c r="A753" s="5">
        <v>1897</v>
      </c>
      <c r="B753" s="19" t="s">
        <v>694</v>
      </c>
      <c r="C753" s="19" t="s">
        <v>691</v>
      </c>
      <c r="D753" s="19">
        <f>34+10+5.5+5.8+5.5</f>
        <v>60.8</v>
      </c>
      <c r="E753" s="19" t="s">
        <v>9</v>
      </c>
    </row>
    <row r="754" spans="1:6" ht="14.5" customHeight="1">
      <c r="A754" s="5">
        <v>1897</v>
      </c>
      <c r="B754" s="19" t="s">
        <v>694</v>
      </c>
      <c r="C754" s="19" t="s">
        <v>692</v>
      </c>
      <c r="D754" s="19">
        <v>4.5</v>
      </c>
      <c r="E754" s="19" t="s">
        <v>9</v>
      </c>
    </row>
    <row r="755" spans="1:6" ht="14.5" customHeight="1">
      <c r="A755" s="5">
        <v>1898</v>
      </c>
      <c r="B755" s="19" t="s">
        <v>694</v>
      </c>
      <c r="C755" s="19" t="s">
        <v>692</v>
      </c>
      <c r="D755" s="19">
        <v>4</v>
      </c>
      <c r="E755" s="19" t="s">
        <v>16</v>
      </c>
    </row>
    <row r="756" spans="1:6" ht="14.5" customHeight="1">
      <c r="A756" s="5">
        <v>1897</v>
      </c>
      <c r="B756" s="19" t="s">
        <v>694</v>
      </c>
      <c r="C756" s="19" t="s">
        <v>693</v>
      </c>
      <c r="D756" s="19">
        <v>25</v>
      </c>
      <c r="E756" s="19" t="s">
        <v>9</v>
      </c>
    </row>
    <row r="757" spans="1:6" ht="14.5" customHeight="1">
      <c r="A757" s="5">
        <v>1897</v>
      </c>
      <c r="B757" s="19" t="s">
        <v>694</v>
      </c>
      <c r="C757" s="19" t="s">
        <v>695</v>
      </c>
      <c r="D757" s="19">
        <v>3.5</v>
      </c>
      <c r="E757" s="19" t="s">
        <v>16</v>
      </c>
    </row>
    <row r="758" spans="1:6" ht="14.5" customHeight="1">
      <c r="A758" s="5">
        <v>1897</v>
      </c>
      <c r="B758" s="19" t="s">
        <v>694</v>
      </c>
      <c r="C758" s="19" t="s">
        <v>696</v>
      </c>
      <c r="D758" s="19">
        <v>4</v>
      </c>
      <c r="E758" s="19" t="s">
        <v>16</v>
      </c>
    </row>
    <row r="759" spans="1:6" ht="14.5" customHeight="1">
      <c r="A759" s="5">
        <v>1897</v>
      </c>
      <c r="B759" s="19" t="s">
        <v>369</v>
      </c>
      <c r="C759" s="19" t="s">
        <v>697</v>
      </c>
      <c r="D759" s="19">
        <v>6.5</v>
      </c>
    </row>
    <row r="760" spans="1:6" ht="14.5" customHeight="1">
      <c r="A760" s="5">
        <v>1897</v>
      </c>
      <c r="B760" s="19" t="s">
        <v>369</v>
      </c>
      <c r="C760" s="19" t="s">
        <v>698</v>
      </c>
      <c r="D760" s="19">
        <v>5</v>
      </c>
    </row>
    <row r="761" spans="1:6" ht="14.5" customHeight="1">
      <c r="A761" s="5">
        <v>1897</v>
      </c>
      <c r="B761" s="19" t="s">
        <v>369</v>
      </c>
      <c r="C761" s="19" t="s">
        <v>370</v>
      </c>
      <c r="D761" s="19">
        <f>10+5</f>
        <v>15</v>
      </c>
    </row>
    <row r="762" spans="1:6" ht="14.5" customHeight="1">
      <c r="A762" s="5">
        <v>1897</v>
      </c>
      <c r="B762" s="19" t="s">
        <v>369</v>
      </c>
      <c r="C762" s="19" t="s">
        <v>371</v>
      </c>
      <c r="D762" s="19">
        <v>8</v>
      </c>
    </row>
    <row r="763" spans="1:6" ht="14.5" customHeight="1">
      <c r="A763" s="5">
        <v>1897</v>
      </c>
      <c r="B763" s="19" t="s">
        <v>369</v>
      </c>
      <c r="C763" s="19" t="s">
        <v>578</v>
      </c>
      <c r="D763" s="19">
        <v>5</v>
      </c>
    </row>
    <row r="764" spans="1:6" ht="14.5" customHeight="1">
      <c r="A764" s="5">
        <v>1897</v>
      </c>
      <c r="B764" s="19" t="s">
        <v>55</v>
      </c>
      <c r="C764" s="19" t="s">
        <v>712</v>
      </c>
      <c r="D764" s="19">
        <v>25.84</v>
      </c>
      <c r="F764" s="19" t="s">
        <v>699</v>
      </c>
    </row>
    <row r="765" spans="1:6" ht="14.5" customHeight="1">
      <c r="A765" s="5">
        <v>1897</v>
      </c>
      <c r="B765" s="19" t="s">
        <v>55</v>
      </c>
      <c r="C765" s="19" t="s">
        <v>714</v>
      </c>
      <c r="D765" s="19">
        <v>3.5</v>
      </c>
      <c r="F765" s="19" t="s">
        <v>701</v>
      </c>
    </row>
    <row r="766" spans="1:6" ht="14.5" customHeight="1">
      <c r="A766" s="5">
        <v>1897</v>
      </c>
      <c r="B766" s="19" t="s">
        <v>55</v>
      </c>
      <c r="C766" s="19" t="s">
        <v>715</v>
      </c>
      <c r="D766" s="19">
        <v>3</v>
      </c>
      <c r="F766" s="19" t="s">
        <v>702</v>
      </c>
    </row>
    <row r="767" spans="1:6" ht="14.5" customHeight="1">
      <c r="A767" s="5">
        <v>1897</v>
      </c>
      <c r="B767" s="19" t="s">
        <v>55</v>
      </c>
      <c r="C767" s="19" t="s">
        <v>716</v>
      </c>
      <c r="D767" s="19">
        <v>3.5</v>
      </c>
      <c r="F767" s="19" t="s">
        <v>703</v>
      </c>
    </row>
    <row r="768" spans="1:6" ht="14.5" customHeight="1">
      <c r="A768" s="5">
        <v>1897</v>
      </c>
      <c r="B768" s="19" t="s">
        <v>55</v>
      </c>
      <c r="C768" s="19" t="s">
        <v>717</v>
      </c>
      <c r="D768" s="19">
        <v>20</v>
      </c>
      <c r="F768" s="19" t="s">
        <v>704</v>
      </c>
    </row>
    <row r="769" spans="1:6" ht="14.5" customHeight="1">
      <c r="A769" s="5">
        <v>1897</v>
      </c>
      <c r="B769" s="19" t="s">
        <v>55</v>
      </c>
      <c r="C769" s="19" t="s">
        <v>717</v>
      </c>
      <c r="D769" s="19">
        <v>12</v>
      </c>
      <c r="F769" s="19" t="s">
        <v>705</v>
      </c>
    </row>
    <row r="770" spans="1:6" ht="14.5" customHeight="1">
      <c r="A770" s="5">
        <v>1897</v>
      </c>
      <c r="B770" s="19" t="s">
        <v>55</v>
      </c>
      <c r="C770" s="19" t="s">
        <v>717</v>
      </c>
      <c r="D770" s="19">
        <v>4</v>
      </c>
      <c r="F770" s="19" t="s">
        <v>706</v>
      </c>
    </row>
    <row r="771" spans="1:6" ht="14.5" customHeight="1">
      <c r="A771" s="5">
        <v>1897</v>
      </c>
      <c r="B771" s="19" t="s">
        <v>55</v>
      </c>
      <c r="C771" s="19" t="s">
        <v>56</v>
      </c>
      <c r="D771" s="19">
        <v>5.5</v>
      </c>
      <c r="F771" s="19" t="s">
        <v>61</v>
      </c>
    </row>
    <row r="772" spans="1:6" ht="14.5" customHeight="1">
      <c r="A772" s="5">
        <v>1897</v>
      </c>
      <c r="B772" s="19" t="s">
        <v>55</v>
      </c>
      <c r="C772" s="19" t="s">
        <v>56</v>
      </c>
      <c r="D772" s="19">
        <v>5.5</v>
      </c>
      <c r="F772" s="19" t="s">
        <v>707</v>
      </c>
    </row>
    <row r="773" spans="1:6" ht="14.5" customHeight="1">
      <c r="A773" s="5">
        <v>1897</v>
      </c>
      <c r="B773" s="19" t="s">
        <v>55</v>
      </c>
      <c r="C773" s="19" t="s">
        <v>57</v>
      </c>
      <c r="D773" s="19">
        <v>3.25</v>
      </c>
      <c r="F773" s="19" t="s">
        <v>58</v>
      </c>
    </row>
    <row r="774" spans="1:6" ht="14.5" customHeight="1">
      <c r="A774" s="5">
        <v>1897</v>
      </c>
      <c r="B774" s="19" t="s">
        <v>55</v>
      </c>
      <c r="C774" s="19" t="s">
        <v>59</v>
      </c>
      <c r="D774" s="19">
        <v>50</v>
      </c>
      <c r="F774" s="19" t="s">
        <v>60</v>
      </c>
    </row>
    <row r="775" spans="1:6" ht="14.5" customHeight="1">
      <c r="A775" s="5">
        <v>1897</v>
      </c>
      <c r="B775" s="19" t="s">
        <v>55</v>
      </c>
      <c r="C775" s="19" t="s">
        <v>59</v>
      </c>
      <c r="D775" s="19">
        <v>18</v>
      </c>
      <c r="F775" s="19" t="s">
        <v>709</v>
      </c>
    </row>
    <row r="776" spans="1:6" ht="14.5" customHeight="1">
      <c r="A776" s="5">
        <v>1897</v>
      </c>
      <c r="B776" s="19" t="s">
        <v>55</v>
      </c>
      <c r="C776" s="19" t="s">
        <v>719</v>
      </c>
      <c r="D776" s="19">
        <v>22</v>
      </c>
      <c r="F776" s="19" t="s">
        <v>710</v>
      </c>
    </row>
    <row r="777" spans="1:6" ht="14.5" customHeight="1">
      <c r="A777" s="5">
        <v>1897</v>
      </c>
      <c r="B777" s="19" t="s">
        <v>55</v>
      </c>
      <c r="C777" s="19" t="s">
        <v>720</v>
      </c>
      <c r="D777" s="19">
        <v>7.5</v>
      </c>
      <c r="F777" s="19" t="s">
        <v>711</v>
      </c>
    </row>
    <row r="778" spans="1:6" ht="14.5" customHeight="1">
      <c r="A778" s="5">
        <v>1897</v>
      </c>
      <c r="B778" s="19" t="s">
        <v>440</v>
      </c>
      <c r="C778" s="19" t="s">
        <v>425</v>
      </c>
      <c r="D778" s="19">
        <v>11.75</v>
      </c>
    </row>
    <row r="779" spans="1:6" ht="14.5" customHeight="1">
      <c r="A779" s="5">
        <v>1897</v>
      </c>
      <c r="B779" s="19" t="s">
        <v>440</v>
      </c>
      <c r="C779" s="19" t="s">
        <v>426</v>
      </c>
      <c r="D779" s="19">
        <v>18.5</v>
      </c>
    </row>
    <row r="780" spans="1:6" ht="14.5" customHeight="1">
      <c r="A780" s="5">
        <v>1897</v>
      </c>
      <c r="B780" s="19" t="s">
        <v>440</v>
      </c>
      <c r="C780" s="19" t="s">
        <v>427</v>
      </c>
      <c r="D780" s="19">
        <v>4</v>
      </c>
    </row>
    <row r="781" spans="1:6" ht="14.5" customHeight="1">
      <c r="A781" s="5">
        <v>1897</v>
      </c>
      <c r="B781" s="19" t="s">
        <v>440</v>
      </c>
      <c r="C781" s="19" t="s">
        <v>721</v>
      </c>
      <c r="D781" s="19">
        <v>4</v>
      </c>
    </row>
    <row r="782" spans="1:6" ht="14.5" customHeight="1">
      <c r="A782" s="5">
        <v>1897</v>
      </c>
      <c r="B782" s="19" t="s">
        <v>440</v>
      </c>
      <c r="C782" s="19" t="s">
        <v>428</v>
      </c>
      <c r="D782" s="19">
        <v>14.4</v>
      </c>
      <c r="F782" s="19" t="s">
        <v>429</v>
      </c>
    </row>
    <row r="783" spans="1:6" ht="14.5" customHeight="1">
      <c r="A783" s="5">
        <v>1897</v>
      </c>
      <c r="B783" s="19" t="s">
        <v>440</v>
      </c>
      <c r="C783" s="19" t="s">
        <v>428</v>
      </c>
      <c r="D783" s="19">
        <v>4.5</v>
      </c>
      <c r="F783" s="19" t="s">
        <v>723</v>
      </c>
    </row>
    <row r="784" spans="1:6" ht="14.5" customHeight="1">
      <c r="A784" s="5">
        <v>1897</v>
      </c>
      <c r="B784" s="19" t="s">
        <v>440</v>
      </c>
      <c r="C784" s="19" t="s">
        <v>428</v>
      </c>
      <c r="D784" s="19">
        <v>12.75</v>
      </c>
      <c r="F784" s="19" t="s">
        <v>431</v>
      </c>
    </row>
    <row r="785" spans="1:6" ht="14.5" customHeight="1">
      <c r="A785" s="5">
        <v>1897</v>
      </c>
      <c r="B785" s="19" t="s">
        <v>440</v>
      </c>
      <c r="C785" s="19" t="s">
        <v>428</v>
      </c>
      <c r="D785" s="19">
        <f>10+6.5+7.5+16+2+5.5+1.5+8.5</f>
        <v>57.5</v>
      </c>
      <c r="F785" s="19" t="s">
        <v>722</v>
      </c>
    </row>
    <row r="786" spans="1:6" ht="14.5" customHeight="1">
      <c r="A786" s="5">
        <v>1897</v>
      </c>
      <c r="B786" s="19" t="s">
        <v>440</v>
      </c>
      <c r="C786" s="19" t="s">
        <v>432</v>
      </c>
      <c r="D786" s="19">
        <f>22+6+3.25</f>
        <v>31.25</v>
      </c>
      <c r="F786" s="19" t="s">
        <v>433</v>
      </c>
    </row>
    <row r="787" spans="1:6" ht="14.5" customHeight="1">
      <c r="A787" s="5">
        <v>1897</v>
      </c>
      <c r="B787" s="19" t="s">
        <v>440</v>
      </c>
      <c r="C787" s="19" t="s">
        <v>432</v>
      </c>
      <c r="D787" s="19">
        <v>2</v>
      </c>
      <c r="F787" s="19" t="s">
        <v>434</v>
      </c>
    </row>
    <row r="788" spans="1:6" ht="14.5" customHeight="1">
      <c r="A788" s="5">
        <v>1897</v>
      </c>
      <c r="B788" s="19" t="s">
        <v>440</v>
      </c>
      <c r="C788" s="19" t="s">
        <v>435</v>
      </c>
      <c r="D788" s="19">
        <v>48</v>
      </c>
      <c r="F788" s="19" t="s">
        <v>436</v>
      </c>
    </row>
    <row r="789" spans="1:6" ht="14.5" customHeight="1">
      <c r="A789" s="5">
        <v>1897</v>
      </c>
      <c r="B789" s="19" t="s">
        <v>440</v>
      </c>
      <c r="C789" s="19" t="s">
        <v>435</v>
      </c>
      <c r="D789" s="12">
        <v>13</v>
      </c>
      <c r="F789" s="19" t="s">
        <v>437</v>
      </c>
    </row>
    <row r="790" spans="1:6" ht="14.5" customHeight="1">
      <c r="A790" s="5">
        <v>1897</v>
      </c>
      <c r="B790" s="19" t="s">
        <v>440</v>
      </c>
      <c r="C790" s="19" t="s">
        <v>438</v>
      </c>
      <c r="D790" s="19">
        <v>3</v>
      </c>
    </row>
    <row r="791" spans="1:6" ht="14.5" customHeight="1">
      <c r="A791" s="5">
        <v>1897</v>
      </c>
      <c r="B791" s="19" t="s">
        <v>440</v>
      </c>
      <c r="C791" s="19" t="s">
        <v>439</v>
      </c>
      <c r="D791" s="19">
        <v>2</v>
      </c>
    </row>
    <row r="792" spans="1:6" ht="14.5" customHeight="1">
      <c r="A792" s="5">
        <v>1897</v>
      </c>
      <c r="B792" s="19" t="s">
        <v>1426</v>
      </c>
      <c r="C792" s="19" t="s">
        <v>470</v>
      </c>
      <c r="D792" s="19">
        <v>1012</v>
      </c>
    </row>
    <row r="793" spans="1:6" ht="14.5" customHeight="1">
      <c r="A793" s="5">
        <v>1897</v>
      </c>
      <c r="B793" s="19" t="s">
        <v>1426</v>
      </c>
      <c r="C793" s="19" t="s">
        <v>724</v>
      </c>
      <c r="D793" s="19">
        <v>9</v>
      </c>
    </row>
    <row r="794" spans="1:6" ht="14.5" customHeight="1">
      <c r="A794" s="5">
        <v>1897</v>
      </c>
      <c r="B794" s="19" t="s">
        <v>1426</v>
      </c>
      <c r="C794" s="19" t="s">
        <v>725</v>
      </c>
      <c r="D794" s="19">
        <v>18</v>
      </c>
    </row>
    <row r="795" spans="1:6" ht="14.5" customHeight="1">
      <c r="A795" s="5">
        <v>1897</v>
      </c>
      <c r="B795" s="19" t="s">
        <v>1426</v>
      </c>
      <c r="C795" s="19" t="s">
        <v>726</v>
      </c>
      <c r="D795" s="19">
        <v>4.5</v>
      </c>
    </row>
    <row r="796" spans="1:6" ht="14.5" customHeight="1">
      <c r="A796" s="5">
        <v>1897</v>
      </c>
      <c r="B796" s="19" t="s">
        <v>1426</v>
      </c>
      <c r="C796" s="19" t="s">
        <v>473</v>
      </c>
      <c r="D796" s="19">
        <v>11</v>
      </c>
    </row>
    <row r="797" spans="1:6" ht="14.5" customHeight="1">
      <c r="A797" s="5">
        <v>1897</v>
      </c>
      <c r="B797" s="19" t="s">
        <v>1426</v>
      </c>
      <c r="C797" s="19" t="s">
        <v>727</v>
      </c>
      <c r="D797" s="19">
        <v>4</v>
      </c>
    </row>
    <row r="798" spans="1:6" ht="14.5" customHeight="1">
      <c r="A798" s="5">
        <v>1897</v>
      </c>
      <c r="B798" s="19" t="s">
        <v>1426</v>
      </c>
      <c r="C798" s="19" t="s">
        <v>475</v>
      </c>
      <c r="D798" s="19">
        <v>3</v>
      </c>
    </row>
    <row r="799" spans="1:6" ht="14.5" customHeight="1">
      <c r="A799" s="5">
        <v>1897</v>
      </c>
      <c r="B799" s="19" t="s">
        <v>1426</v>
      </c>
      <c r="C799" s="19" t="s">
        <v>476</v>
      </c>
      <c r="D799" s="19">
        <v>11</v>
      </c>
    </row>
    <row r="800" spans="1:6" ht="14.5" customHeight="1">
      <c r="A800" s="5">
        <v>1897</v>
      </c>
      <c r="B800" s="19" t="s">
        <v>1426</v>
      </c>
      <c r="C800" s="19" t="s">
        <v>477</v>
      </c>
      <c r="D800" s="19">
        <v>3.5</v>
      </c>
    </row>
    <row r="801" spans="1:4" ht="14.5" customHeight="1">
      <c r="A801" s="5">
        <v>1897</v>
      </c>
      <c r="B801" s="19" t="s">
        <v>1426</v>
      </c>
      <c r="C801" s="19" t="s">
        <v>728</v>
      </c>
      <c r="D801" s="19">
        <v>9</v>
      </c>
    </row>
    <row r="802" spans="1:4" ht="14.5" customHeight="1">
      <c r="A802" s="5">
        <v>1897</v>
      </c>
      <c r="B802" s="19" t="s">
        <v>1426</v>
      </c>
      <c r="C802" s="19" t="s">
        <v>729</v>
      </c>
      <c r="D802" s="19">
        <v>13.5</v>
      </c>
    </row>
    <row r="803" spans="1:4" ht="14.5" customHeight="1">
      <c r="A803" s="5">
        <v>1897</v>
      </c>
      <c r="B803" s="19" t="s">
        <v>1426</v>
      </c>
      <c r="C803" s="19" t="s">
        <v>730</v>
      </c>
      <c r="D803" s="19">
        <v>3</v>
      </c>
    </row>
    <row r="804" spans="1:4" ht="14.5" customHeight="1">
      <c r="A804" s="5">
        <v>1897</v>
      </c>
      <c r="B804" s="19" t="s">
        <v>1426</v>
      </c>
      <c r="C804" s="19" t="s">
        <v>481</v>
      </c>
      <c r="D804" s="19">
        <v>12</v>
      </c>
    </row>
    <row r="805" spans="1:4" ht="14.5" customHeight="1">
      <c r="A805" s="5">
        <v>1897</v>
      </c>
      <c r="B805" s="19" t="s">
        <v>1426</v>
      </c>
      <c r="C805" s="19" t="s">
        <v>482</v>
      </c>
      <c r="D805" s="19">
        <v>6</v>
      </c>
    </row>
    <row r="806" spans="1:4" ht="14.5" customHeight="1">
      <c r="A806" s="5">
        <v>1897</v>
      </c>
      <c r="B806" s="19" t="s">
        <v>1426</v>
      </c>
      <c r="C806" s="19" t="s">
        <v>483</v>
      </c>
      <c r="D806" s="19">
        <v>9</v>
      </c>
    </row>
    <row r="807" spans="1:4" ht="14.5" customHeight="1">
      <c r="A807" s="5">
        <v>1897</v>
      </c>
      <c r="B807" s="19" t="s">
        <v>1426</v>
      </c>
      <c r="C807" s="19" t="s">
        <v>484</v>
      </c>
      <c r="D807" s="19">
        <v>3</v>
      </c>
    </row>
    <row r="808" spans="1:4" ht="14.5" customHeight="1">
      <c r="A808" s="5">
        <v>1897</v>
      </c>
      <c r="B808" s="19" t="s">
        <v>1426</v>
      </c>
      <c r="C808" s="19" t="s">
        <v>732</v>
      </c>
      <c r="D808" s="19">
        <v>5</v>
      </c>
    </row>
    <row r="809" spans="1:4" ht="14.5" customHeight="1">
      <c r="A809" s="5">
        <v>1897</v>
      </c>
      <c r="B809" s="19" t="s">
        <v>1426</v>
      </c>
      <c r="C809" s="19" t="s">
        <v>486</v>
      </c>
      <c r="D809" s="19">
        <v>16</v>
      </c>
    </row>
    <row r="810" spans="1:4" ht="14.5" customHeight="1">
      <c r="A810" s="5">
        <v>1897</v>
      </c>
      <c r="B810" s="19" t="s">
        <v>1426</v>
      </c>
      <c r="C810" s="19" t="s">
        <v>487</v>
      </c>
      <c r="D810" s="19">
        <v>8</v>
      </c>
    </row>
    <row r="811" spans="1:4" ht="14.5" customHeight="1">
      <c r="A811" s="5">
        <v>1897</v>
      </c>
      <c r="B811" s="19" t="s">
        <v>1426</v>
      </c>
      <c r="C811" s="19" t="s">
        <v>488</v>
      </c>
      <c r="D811" s="19">
        <v>12</v>
      </c>
    </row>
    <row r="812" spans="1:4" ht="14.5" customHeight="1">
      <c r="A812" s="5">
        <v>1897</v>
      </c>
      <c r="B812" s="19" t="s">
        <v>1426</v>
      </c>
      <c r="C812" s="19" t="s">
        <v>489</v>
      </c>
      <c r="D812" s="19">
        <v>6</v>
      </c>
    </row>
    <row r="813" spans="1:4" ht="14.5" customHeight="1">
      <c r="A813" s="5">
        <v>1897</v>
      </c>
      <c r="B813" s="19" t="s">
        <v>1426</v>
      </c>
      <c r="C813" s="19" t="s">
        <v>490</v>
      </c>
      <c r="D813" s="19">
        <v>3.5</v>
      </c>
    </row>
    <row r="814" spans="1:4" ht="14.5" customHeight="1">
      <c r="A814" s="5">
        <v>1897</v>
      </c>
      <c r="B814" s="19" t="s">
        <v>1426</v>
      </c>
      <c r="C814" s="19" t="s">
        <v>491</v>
      </c>
      <c r="D814" s="19">
        <v>5</v>
      </c>
    </row>
    <row r="815" spans="1:4" ht="14.5" customHeight="1">
      <c r="A815" s="5">
        <v>1897</v>
      </c>
      <c r="B815" s="19" t="s">
        <v>1426</v>
      </c>
      <c r="C815" s="19" t="s">
        <v>492</v>
      </c>
      <c r="D815" s="19">
        <v>8</v>
      </c>
    </row>
    <row r="816" spans="1:4" ht="14.5" customHeight="1">
      <c r="A816" s="5">
        <v>1897</v>
      </c>
      <c r="B816" s="19" t="s">
        <v>1426</v>
      </c>
      <c r="C816" s="19" t="s">
        <v>493</v>
      </c>
      <c r="D816" s="19">
        <v>41</v>
      </c>
    </row>
    <row r="817" spans="1:6" ht="14.5" customHeight="1">
      <c r="A817" s="5">
        <v>1897</v>
      </c>
      <c r="B817" s="19" t="s">
        <v>1426</v>
      </c>
      <c r="C817" s="19" t="s">
        <v>494</v>
      </c>
      <c r="D817" s="19">
        <v>13</v>
      </c>
    </row>
    <row r="818" spans="1:6" ht="14.5" customHeight="1">
      <c r="A818" s="5">
        <v>1897</v>
      </c>
      <c r="B818" s="19" t="s">
        <v>1426</v>
      </c>
      <c r="C818" s="19" t="s">
        <v>495</v>
      </c>
      <c r="D818" s="19">
        <v>15</v>
      </c>
    </row>
    <row r="819" spans="1:6" ht="14.5" customHeight="1">
      <c r="A819" s="5">
        <v>1897</v>
      </c>
      <c r="B819" s="19" t="s">
        <v>1426</v>
      </c>
      <c r="C819" s="19" t="s">
        <v>497</v>
      </c>
      <c r="D819" s="19">
        <v>20</v>
      </c>
    </row>
    <row r="820" spans="1:6" ht="14.5" customHeight="1">
      <c r="A820" s="5">
        <v>1897</v>
      </c>
      <c r="B820" s="19" t="s">
        <v>1426</v>
      </c>
      <c r="C820" s="19" t="s">
        <v>498</v>
      </c>
      <c r="D820" s="19">
        <v>6.25</v>
      </c>
    </row>
    <row r="821" spans="1:6" ht="14.5" customHeight="1">
      <c r="A821" s="5">
        <v>1897</v>
      </c>
      <c r="B821" s="19" t="s">
        <v>1426</v>
      </c>
      <c r="C821" s="19" t="s">
        <v>499</v>
      </c>
      <c r="D821" s="19">
        <v>5.2</v>
      </c>
    </row>
    <row r="822" spans="1:6" ht="14.5" customHeight="1">
      <c r="A822" s="5">
        <v>1897</v>
      </c>
      <c r="B822" s="19" t="s">
        <v>1426</v>
      </c>
      <c r="C822" s="19" t="s">
        <v>500</v>
      </c>
      <c r="D822" s="19">
        <v>5</v>
      </c>
    </row>
    <row r="823" spans="1:6" ht="14.5" customHeight="1">
      <c r="A823" s="5">
        <v>1897</v>
      </c>
      <c r="B823" s="19" t="s">
        <v>501</v>
      </c>
      <c r="C823" s="19" t="s">
        <v>734</v>
      </c>
      <c r="D823" s="19">
        <v>3</v>
      </c>
      <c r="F823" s="19" t="s">
        <v>733</v>
      </c>
    </row>
    <row r="824" spans="1:6" ht="14.5" customHeight="1">
      <c r="A824" s="5">
        <v>1897</v>
      </c>
      <c r="B824" s="19" t="s">
        <v>501</v>
      </c>
      <c r="C824" s="19" t="s">
        <v>502</v>
      </c>
      <c r="D824" s="19">
        <v>32</v>
      </c>
      <c r="F824" s="19" t="s">
        <v>735</v>
      </c>
    </row>
    <row r="825" spans="1:6" ht="14.5" customHeight="1">
      <c r="A825" s="5">
        <v>1897</v>
      </c>
      <c r="B825" s="19" t="s">
        <v>501</v>
      </c>
      <c r="C825" s="19" t="s">
        <v>502</v>
      </c>
      <c r="D825" s="19">
        <v>41</v>
      </c>
      <c r="F825" s="19" t="s">
        <v>736</v>
      </c>
    </row>
    <row r="826" spans="1:6" ht="14.5" customHeight="1">
      <c r="A826" s="5">
        <v>1897</v>
      </c>
      <c r="B826" s="19" t="s">
        <v>501</v>
      </c>
      <c r="C826" s="19" t="s">
        <v>502</v>
      </c>
      <c r="D826" s="19">
        <v>18</v>
      </c>
      <c r="F826" s="19" t="s">
        <v>737</v>
      </c>
    </row>
    <row r="827" spans="1:6" ht="14.5" customHeight="1">
      <c r="A827" s="5">
        <v>1897</v>
      </c>
      <c r="B827" s="19" t="s">
        <v>501</v>
      </c>
      <c r="C827" s="19" t="s">
        <v>502</v>
      </c>
      <c r="D827" s="19">
        <v>1</v>
      </c>
      <c r="F827" s="19" t="s">
        <v>738</v>
      </c>
    </row>
    <row r="828" spans="1:6" ht="14.5" customHeight="1">
      <c r="A828" s="5">
        <v>1897</v>
      </c>
      <c r="B828" s="19" t="s">
        <v>501</v>
      </c>
      <c r="C828" s="19" t="s">
        <v>502</v>
      </c>
      <c r="D828" s="19">
        <v>5</v>
      </c>
      <c r="F828" s="19" t="s">
        <v>739</v>
      </c>
    </row>
    <row r="829" spans="1:6" ht="14.5" customHeight="1">
      <c r="A829" s="5">
        <v>1897</v>
      </c>
      <c r="B829" s="19" t="s">
        <v>501</v>
      </c>
      <c r="C829" s="19" t="s">
        <v>502</v>
      </c>
      <c r="D829" s="19">
        <v>2.6</v>
      </c>
      <c r="F829" s="19" t="s">
        <v>740</v>
      </c>
    </row>
    <row r="830" spans="1:6" ht="14.5" customHeight="1">
      <c r="A830" s="5">
        <v>1897</v>
      </c>
      <c r="B830" s="19" t="s">
        <v>501</v>
      </c>
      <c r="C830" s="19" t="s">
        <v>502</v>
      </c>
      <c r="D830" s="19">
        <v>2.6</v>
      </c>
      <c r="F830" s="19" t="s">
        <v>740</v>
      </c>
    </row>
    <row r="831" spans="1:6" ht="14.5" customHeight="1">
      <c r="A831" s="5">
        <v>1897</v>
      </c>
      <c r="B831" s="19" t="s">
        <v>501</v>
      </c>
      <c r="C831" s="19" t="s">
        <v>511</v>
      </c>
      <c r="D831" s="19">
        <v>11</v>
      </c>
      <c r="F831" s="19" t="s">
        <v>510</v>
      </c>
    </row>
    <row r="832" spans="1:6" ht="14.5" customHeight="1">
      <c r="A832" s="5">
        <v>1897</v>
      </c>
      <c r="B832" s="19" t="s">
        <v>441</v>
      </c>
      <c r="C832" s="19" t="s">
        <v>442</v>
      </c>
      <c r="D832" s="19">
        <v>11</v>
      </c>
      <c r="E832" s="19" t="s">
        <v>9</v>
      </c>
      <c r="F832" s="19" t="s">
        <v>443</v>
      </c>
    </row>
    <row r="833" spans="1:6" ht="14.5" customHeight="1">
      <c r="A833" s="5">
        <v>1897</v>
      </c>
      <c r="B833" s="19" t="s">
        <v>441</v>
      </c>
      <c r="C833" s="19" t="s">
        <v>68</v>
      </c>
      <c r="D833" s="19">
        <v>6.5</v>
      </c>
      <c r="E833" s="19" t="s">
        <v>9</v>
      </c>
      <c r="F833" s="19" t="s">
        <v>444</v>
      </c>
    </row>
    <row r="834" spans="1:6" ht="14.5" customHeight="1">
      <c r="A834" s="5">
        <v>1897</v>
      </c>
      <c r="B834" s="19" t="s">
        <v>441</v>
      </c>
      <c r="C834" s="19" t="s">
        <v>744</v>
      </c>
      <c r="D834" s="19">
        <v>5</v>
      </c>
      <c r="E834" s="19" t="s">
        <v>9</v>
      </c>
      <c r="F834" s="19" t="s">
        <v>746</v>
      </c>
    </row>
    <row r="835" spans="1:6" ht="14.5" customHeight="1">
      <c r="A835" s="5">
        <v>1897</v>
      </c>
      <c r="B835" s="19" t="s">
        <v>441</v>
      </c>
      <c r="C835" s="19" t="s">
        <v>446</v>
      </c>
      <c r="D835" s="19">
        <v>27</v>
      </c>
      <c r="E835" s="19" t="s">
        <v>9</v>
      </c>
      <c r="F835" s="19" t="s">
        <v>445</v>
      </c>
    </row>
    <row r="836" spans="1:6" ht="14.5" customHeight="1">
      <c r="A836" s="5">
        <v>1897</v>
      </c>
      <c r="B836" s="19" t="s">
        <v>441</v>
      </c>
      <c r="C836" s="19" t="s">
        <v>448</v>
      </c>
      <c r="D836" s="19">
        <v>34</v>
      </c>
      <c r="E836" s="19" t="s">
        <v>9</v>
      </c>
      <c r="F836" s="19" t="s">
        <v>745</v>
      </c>
    </row>
    <row r="837" spans="1:6" ht="14.5" customHeight="1">
      <c r="A837" s="5">
        <v>1897</v>
      </c>
      <c r="B837" s="19" t="s">
        <v>441</v>
      </c>
      <c r="C837" s="19" t="s">
        <v>747</v>
      </c>
      <c r="D837" s="19">
        <v>12</v>
      </c>
      <c r="E837" s="19" t="s">
        <v>9</v>
      </c>
      <c r="F837" s="19" t="s">
        <v>748</v>
      </c>
    </row>
    <row r="838" spans="1:6" ht="14.5" customHeight="1">
      <c r="A838" s="5">
        <v>1897</v>
      </c>
      <c r="B838" s="19" t="s">
        <v>441</v>
      </c>
      <c r="C838" s="19" t="s">
        <v>450</v>
      </c>
      <c r="D838" s="19">
        <v>100</v>
      </c>
      <c r="E838" s="19" t="s">
        <v>9</v>
      </c>
      <c r="F838" s="19" t="s">
        <v>449</v>
      </c>
    </row>
    <row r="839" spans="1:6" ht="14.5" customHeight="1">
      <c r="A839" s="5">
        <v>1897</v>
      </c>
      <c r="B839" s="19" t="s">
        <v>441</v>
      </c>
      <c r="C839" s="19" t="s">
        <v>450</v>
      </c>
      <c r="D839" s="19">
        <v>7.5</v>
      </c>
      <c r="E839" s="19" t="s">
        <v>9</v>
      </c>
      <c r="F839" s="19" t="s">
        <v>749</v>
      </c>
    </row>
    <row r="840" spans="1:6" ht="14.5" customHeight="1">
      <c r="A840" s="5">
        <v>1897</v>
      </c>
      <c r="B840" s="19" t="s">
        <v>441</v>
      </c>
      <c r="C840" s="19" t="s">
        <v>750</v>
      </c>
      <c r="D840" s="19">
        <v>4.88</v>
      </c>
      <c r="E840" s="19" t="s">
        <v>9</v>
      </c>
      <c r="F840" s="19" t="s">
        <v>751</v>
      </c>
    </row>
    <row r="841" spans="1:6" ht="14.5" customHeight="1">
      <c r="A841" s="5">
        <v>1897</v>
      </c>
      <c r="B841" s="19" t="s">
        <v>441</v>
      </c>
      <c r="C841" s="19" t="s">
        <v>752</v>
      </c>
      <c r="D841" s="19">
        <v>17.5</v>
      </c>
      <c r="E841" s="19" t="s">
        <v>9</v>
      </c>
      <c r="F841" s="19" t="s">
        <v>753</v>
      </c>
    </row>
    <row r="842" spans="1:6" ht="14.5" customHeight="1">
      <c r="A842" s="5">
        <v>1897</v>
      </c>
      <c r="B842" s="19" t="s">
        <v>441</v>
      </c>
      <c r="C842" s="19" t="s">
        <v>754</v>
      </c>
      <c r="D842" s="19">
        <v>5.5</v>
      </c>
      <c r="E842" s="19" t="s">
        <v>9</v>
      </c>
      <c r="F842" s="19" t="s">
        <v>755</v>
      </c>
    </row>
    <row r="843" spans="1:6" ht="14.5" customHeight="1">
      <c r="A843" s="5">
        <v>1897</v>
      </c>
      <c r="B843" s="19" t="s">
        <v>441</v>
      </c>
      <c r="C843" s="19" t="s">
        <v>757</v>
      </c>
      <c r="D843" s="19">
        <v>29.5</v>
      </c>
      <c r="E843" s="19" t="s">
        <v>9</v>
      </c>
      <c r="F843" s="19" t="s">
        <v>756</v>
      </c>
    </row>
    <row r="844" spans="1:6" ht="14.5" customHeight="1">
      <c r="A844" s="5">
        <v>1897</v>
      </c>
      <c r="B844" s="19" t="s">
        <v>441</v>
      </c>
      <c r="C844" s="19" t="s">
        <v>759</v>
      </c>
      <c r="D844" s="19">
        <v>4</v>
      </c>
      <c r="E844" s="19" t="s">
        <v>9</v>
      </c>
      <c r="F844" s="19" t="s">
        <v>758</v>
      </c>
    </row>
    <row r="845" spans="1:6" ht="14.5" customHeight="1">
      <c r="A845" s="5">
        <v>1897</v>
      </c>
      <c r="B845" s="19" t="s">
        <v>441</v>
      </c>
      <c r="C845" s="19" t="s">
        <v>761</v>
      </c>
      <c r="D845" s="19">
        <v>17</v>
      </c>
      <c r="E845" s="19" t="s">
        <v>9</v>
      </c>
      <c r="F845" s="19" t="s">
        <v>760</v>
      </c>
    </row>
    <row r="846" spans="1:6" ht="14.5" customHeight="1">
      <c r="A846" s="5">
        <v>1897</v>
      </c>
      <c r="B846" s="19" t="s">
        <v>441</v>
      </c>
      <c r="C846" s="19" t="s">
        <v>763</v>
      </c>
      <c r="D846" s="19">
        <v>7</v>
      </c>
      <c r="E846" s="19" t="s">
        <v>9</v>
      </c>
      <c r="F846" s="19" t="s">
        <v>762</v>
      </c>
    </row>
    <row r="847" spans="1:6" ht="14.5" customHeight="1">
      <c r="A847" s="5">
        <v>1897</v>
      </c>
      <c r="B847" s="19" t="s">
        <v>441</v>
      </c>
      <c r="C847" s="19" t="s">
        <v>763</v>
      </c>
      <c r="D847" s="19">
        <v>2</v>
      </c>
      <c r="E847" s="19" t="s">
        <v>9</v>
      </c>
      <c r="F847" s="19" t="s">
        <v>764</v>
      </c>
    </row>
    <row r="848" spans="1:6" ht="14.5" customHeight="1">
      <c r="A848" s="5">
        <v>1897</v>
      </c>
      <c r="B848" s="19" t="s">
        <v>441</v>
      </c>
      <c r="C848" s="19" t="s">
        <v>59</v>
      </c>
      <c r="D848" s="19">
        <v>11</v>
      </c>
      <c r="E848" s="19" t="s">
        <v>9</v>
      </c>
      <c r="F848" s="19" t="s">
        <v>765</v>
      </c>
    </row>
    <row r="849" spans="1:6" ht="14.5" customHeight="1">
      <c r="A849" s="5">
        <v>1897</v>
      </c>
      <c r="B849" s="19" t="s">
        <v>441</v>
      </c>
      <c r="C849" s="19" t="s">
        <v>452</v>
      </c>
      <c r="D849" s="19">
        <v>9.5</v>
      </c>
      <c r="E849" s="19" t="s">
        <v>9</v>
      </c>
      <c r="F849" s="19" t="s">
        <v>766</v>
      </c>
    </row>
    <row r="850" spans="1:6" ht="14.5" customHeight="1">
      <c r="A850" s="5">
        <v>1897</v>
      </c>
      <c r="B850" s="19" t="s">
        <v>441</v>
      </c>
      <c r="C850" s="19" t="s">
        <v>455</v>
      </c>
      <c r="D850" s="19">
        <v>24</v>
      </c>
      <c r="E850" s="19" t="s">
        <v>9</v>
      </c>
      <c r="F850" s="19" t="s">
        <v>454</v>
      </c>
    </row>
    <row r="851" spans="1:6" ht="14.5" customHeight="1">
      <c r="A851" s="5">
        <v>1897</v>
      </c>
      <c r="B851" s="19" t="s">
        <v>456</v>
      </c>
      <c r="C851" s="19" t="s">
        <v>457</v>
      </c>
      <c r="D851" s="19">
        <v>3.5</v>
      </c>
      <c r="E851" s="19" t="s">
        <v>9</v>
      </c>
    </row>
    <row r="852" spans="1:6" ht="14.5" customHeight="1">
      <c r="A852" s="5">
        <v>1897</v>
      </c>
      <c r="B852" s="19" t="s">
        <v>456</v>
      </c>
      <c r="C852" s="19" t="s">
        <v>458</v>
      </c>
      <c r="D852" s="19">
        <v>6</v>
      </c>
      <c r="E852" s="19" t="s">
        <v>9</v>
      </c>
    </row>
    <row r="853" spans="1:6" ht="14.5" customHeight="1">
      <c r="A853" s="5">
        <v>1897</v>
      </c>
      <c r="B853" s="19" t="s">
        <v>456</v>
      </c>
      <c r="C853" s="19" t="s">
        <v>459</v>
      </c>
      <c r="D853" s="19">
        <v>8</v>
      </c>
      <c r="E853" s="19" t="s">
        <v>9</v>
      </c>
    </row>
    <row r="854" spans="1:6" ht="14.5" customHeight="1">
      <c r="A854" s="5">
        <v>1897</v>
      </c>
      <c r="B854" s="19" t="s">
        <v>456</v>
      </c>
      <c r="C854" s="19" t="s">
        <v>926</v>
      </c>
      <c r="D854" s="19">
        <v>14.5</v>
      </c>
      <c r="E854" s="19" t="s">
        <v>9</v>
      </c>
    </row>
    <row r="855" spans="1:6" ht="14.5" customHeight="1">
      <c r="A855" s="5">
        <v>1897</v>
      </c>
      <c r="B855" s="19" t="s">
        <v>456</v>
      </c>
      <c r="C855" s="19" t="s">
        <v>461</v>
      </c>
      <c r="D855" s="19">
        <v>6</v>
      </c>
      <c r="F855" s="19" t="s">
        <v>927</v>
      </c>
    </row>
    <row r="856" spans="1:6" ht="14.5" customHeight="1">
      <c r="A856" s="5">
        <v>1897</v>
      </c>
      <c r="B856" s="19" t="s">
        <v>456</v>
      </c>
      <c r="C856" s="19" t="s">
        <v>928</v>
      </c>
      <c r="D856" s="19">
        <v>13.95</v>
      </c>
    </row>
    <row r="857" spans="1:6" ht="14.5" customHeight="1">
      <c r="A857" s="5">
        <v>1897</v>
      </c>
      <c r="B857" s="19" t="s">
        <v>456</v>
      </c>
      <c r="C857" s="19" t="s">
        <v>462</v>
      </c>
      <c r="D857" s="19">
        <v>8</v>
      </c>
      <c r="E857" s="19" t="s">
        <v>9</v>
      </c>
    </row>
    <row r="858" spans="1:6" ht="14.5" customHeight="1">
      <c r="A858" s="5">
        <v>1897</v>
      </c>
      <c r="B858" s="19" t="s">
        <v>456</v>
      </c>
      <c r="C858" s="19" t="s">
        <v>463</v>
      </c>
      <c r="D858" s="19">
        <v>7.5</v>
      </c>
      <c r="E858" s="19" t="s">
        <v>9</v>
      </c>
    </row>
    <row r="859" spans="1:6" ht="14.5" customHeight="1">
      <c r="A859" s="5">
        <v>1897</v>
      </c>
      <c r="B859" s="19" t="s">
        <v>456</v>
      </c>
      <c r="C859" s="19" t="s">
        <v>464</v>
      </c>
      <c r="D859" s="19">
        <v>1.63</v>
      </c>
      <c r="E859" s="19" t="s">
        <v>9</v>
      </c>
      <c r="F859" s="19" t="s">
        <v>929</v>
      </c>
    </row>
    <row r="860" spans="1:6" ht="14.5" customHeight="1">
      <c r="A860" s="5">
        <v>1897</v>
      </c>
      <c r="B860" s="19" t="s">
        <v>456</v>
      </c>
      <c r="C860" s="19" t="s">
        <v>465</v>
      </c>
      <c r="D860" s="19">
        <v>4</v>
      </c>
    </row>
    <row r="861" spans="1:6" ht="14.5" customHeight="1">
      <c r="A861" s="5">
        <v>1897</v>
      </c>
      <c r="B861" s="19" t="s">
        <v>456</v>
      </c>
      <c r="C861" s="19" t="s">
        <v>466</v>
      </c>
      <c r="D861" s="19">
        <v>8.25</v>
      </c>
    </row>
    <row r="862" spans="1:6" ht="14.5" customHeight="1">
      <c r="A862" s="5">
        <v>1897</v>
      </c>
      <c r="B862" s="19" t="s">
        <v>456</v>
      </c>
      <c r="C862" s="19" t="s">
        <v>467</v>
      </c>
      <c r="D862" s="19">
        <v>15</v>
      </c>
    </row>
    <row r="863" spans="1:6" ht="14.5" customHeight="1">
      <c r="A863" s="5">
        <v>1897</v>
      </c>
      <c r="B863" s="19" t="s">
        <v>456</v>
      </c>
      <c r="C863" s="19" t="s">
        <v>469</v>
      </c>
      <c r="D863" s="19">
        <v>26</v>
      </c>
    </row>
    <row r="864" spans="1:6" ht="14.5" customHeight="1">
      <c r="A864" s="5">
        <v>1897</v>
      </c>
      <c r="B864" s="19" t="s">
        <v>456</v>
      </c>
      <c r="C864" s="19" t="s">
        <v>1345</v>
      </c>
      <c r="D864" s="19">
        <v>142.88999999999999</v>
      </c>
    </row>
    <row r="865" spans="1:6" ht="14.5" customHeight="1">
      <c r="A865" s="5">
        <v>1897</v>
      </c>
      <c r="B865" s="19" t="s">
        <v>456</v>
      </c>
      <c r="C865" s="19" t="s">
        <v>1345</v>
      </c>
      <c r="D865" s="19">
        <v>12</v>
      </c>
      <c r="E865" s="19" t="s">
        <v>70</v>
      </c>
      <c r="F865" s="19" t="s">
        <v>1347</v>
      </c>
    </row>
    <row r="866" spans="1:6" ht="14.5" customHeight="1">
      <c r="A866" s="5">
        <v>1898</v>
      </c>
      <c r="B866" s="19" t="s">
        <v>456</v>
      </c>
      <c r="C866" s="19" t="s">
        <v>1345</v>
      </c>
      <c r="D866" s="19">
        <v>137</v>
      </c>
    </row>
    <row r="867" spans="1:6" ht="14.5" customHeight="1">
      <c r="A867" s="5">
        <v>1898</v>
      </c>
      <c r="B867" s="19" t="s">
        <v>456</v>
      </c>
      <c r="C867" s="19" t="s">
        <v>1345</v>
      </c>
      <c r="D867" s="19">
        <v>21</v>
      </c>
      <c r="F867" s="19" t="s">
        <v>1349</v>
      </c>
    </row>
    <row r="868" spans="1:6" ht="14.5" customHeight="1">
      <c r="A868" s="5">
        <v>1898</v>
      </c>
      <c r="B868" s="19" t="s">
        <v>456</v>
      </c>
      <c r="C868" s="19" t="s">
        <v>457</v>
      </c>
      <c r="D868" s="19">
        <v>3.5</v>
      </c>
      <c r="E868" s="19" t="s">
        <v>9</v>
      </c>
    </row>
    <row r="869" spans="1:6" ht="14.5" customHeight="1">
      <c r="A869" s="5">
        <v>1898</v>
      </c>
      <c r="B869" s="19" t="s">
        <v>456</v>
      </c>
      <c r="C869" s="19" t="s">
        <v>458</v>
      </c>
      <c r="D869" s="19">
        <v>7</v>
      </c>
      <c r="E869" s="19" t="s">
        <v>9</v>
      </c>
    </row>
    <row r="870" spans="1:6" ht="14.5" customHeight="1">
      <c r="A870" s="5">
        <v>1898</v>
      </c>
      <c r="B870" s="19" t="s">
        <v>456</v>
      </c>
      <c r="C870" s="19" t="s">
        <v>459</v>
      </c>
      <c r="D870" s="19">
        <v>8</v>
      </c>
    </row>
    <row r="871" spans="1:6" ht="14.5" customHeight="1">
      <c r="A871" s="5">
        <v>1898</v>
      </c>
      <c r="B871" s="19" t="s">
        <v>456</v>
      </c>
      <c r="C871" s="19" t="s">
        <v>926</v>
      </c>
      <c r="D871" s="19">
        <v>14.5</v>
      </c>
    </row>
    <row r="872" spans="1:6" ht="14.5" customHeight="1">
      <c r="A872" s="5">
        <v>1898</v>
      </c>
      <c r="B872" s="19" t="s">
        <v>456</v>
      </c>
      <c r="C872" s="19" t="s">
        <v>461</v>
      </c>
      <c r="D872" s="19">
        <v>7</v>
      </c>
      <c r="F872" s="19" t="s">
        <v>927</v>
      </c>
    </row>
    <row r="873" spans="1:6" ht="14.5" customHeight="1">
      <c r="A873" s="5">
        <v>1898</v>
      </c>
      <c r="B873" s="19" t="s">
        <v>456</v>
      </c>
      <c r="C873" s="19" t="s">
        <v>928</v>
      </c>
      <c r="D873" s="19">
        <v>17.45</v>
      </c>
    </row>
    <row r="874" spans="1:6" ht="14.5" customHeight="1">
      <c r="A874" s="5">
        <v>1898</v>
      </c>
      <c r="B874" s="19" t="s">
        <v>456</v>
      </c>
      <c r="C874" s="19" t="s">
        <v>462</v>
      </c>
      <c r="D874" s="19">
        <v>9</v>
      </c>
      <c r="E874" s="19" t="s">
        <v>9</v>
      </c>
    </row>
    <row r="875" spans="1:6" ht="14.5" customHeight="1">
      <c r="A875" s="5">
        <v>1898</v>
      </c>
      <c r="B875" s="19" t="s">
        <v>456</v>
      </c>
      <c r="C875" s="19" t="s">
        <v>463</v>
      </c>
      <c r="D875" s="19">
        <v>7.5</v>
      </c>
      <c r="E875" s="19" t="s">
        <v>9</v>
      </c>
    </row>
    <row r="876" spans="1:6" ht="14.5" customHeight="1">
      <c r="A876" s="5">
        <v>1898</v>
      </c>
      <c r="B876" s="19" t="s">
        <v>456</v>
      </c>
      <c r="C876" s="19" t="s">
        <v>464</v>
      </c>
      <c r="D876" s="19">
        <v>1.63</v>
      </c>
      <c r="E876" s="19" t="s">
        <v>9</v>
      </c>
    </row>
    <row r="877" spans="1:6" ht="14.5" customHeight="1">
      <c r="A877" s="5">
        <v>1898</v>
      </c>
      <c r="B877" s="19" t="s">
        <v>456</v>
      </c>
      <c r="C877" s="19" t="s">
        <v>465</v>
      </c>
      <c r="D877" s="19">
        <v>4</v>
      </c>
    </row>
    <row r="878" spans="1:6" ht="14.5" customHeight="1">
      <c r="A878" s="5">
        <v>1898</v>
      </c>
      <c r="B878" s="19" t="s">
        <v>456</v>
      </c>
      <c r="C878" s="19" t="s">
        <v>466</v>
      </c>
      <c r="D878" s="19">
        <v>16</v>
      </c>
    </row>
    <row r="879" spans="1:6" ht="14.5" customHeight="1">
      <c r="A879" s="5">
        <v>1898</v>
      </c>
      <c r="B879" s="19" t="s">
        <v>456</v>
      </c>
      <c r="C879" s="19" t="s">
        <v>467</v>
      </c>
      <c r="D879" s="19">
        <v>15</v>
      </c>
    </row>
    <row r="880" spans="1:6" ht="14.5" customHeight="1">
      <c r="A880" s="5">
        <v>1898</v>
      </c>
      <c r="B880" s="19" t="s">
        <v>456</v>
      </c>
      <c r="C880" s="19" t="s">
        <v>468</v>
      </c>
      <c r="D880" s="19">
        <v>11</v>
      </c>
    </row>
    <row r="881" spans="1:6" ht="14.5" customHeight="1">
      <c r="A881" s="5">
        <v>1898</v>
      </c>
      <c r="B881" s="19" t="s">
        <v>456</v>
      </c>
      <c r="C881" s="19" t="s">
        <v>469</v>
      </c>
      <c r="D881" s="19">
        <v>26</v>
      </c>
    </row>
    <row r="882" spans="1:6" ht="14.5" customHeight="1">
      <c r="A882" s="5">
        <v>1898</v>
      </c>
      <c r="B882" s="19" t="s">
        <v>501</v>
      </c>
      <c r="C882" s="19" t="s">
        <v>734</v>
      </c>
      <c r="D882" s="19">
        <v>3</v>
      </c>
      <c r="F882" s="19" t="s">
        <v>733</v>
      </c>
    </row>
    <row r="883" spans="1:6" ht="14.5" customHeight="1">
      <c r="A883" s="5">
        <v>1898</v>
      </c>
      <c r="B883" s="19" t="s">
        <v>501</v>
      </c>
      <c r="C883" s="19" t="s">
        <v>502</v>
      </c>
      <c r="D883" s="19">
        <v>32</v>
      </c>
      <c r="F883" s="19" t="s">
        <v>735</v>
      </c>
    </row>
    <row r="884" spans="1:6" ht="14.5" customHeight="1">
      <c r="A884" s="5">
        <v>1898</v>
      </c>
      <c r="B884" s="19" t="s">
        <v>501</v>
      </c>
      <c r="C884" s="19" t="s">
        <v>502</v>
      </c>
      <c r="D884" s="19">
        <v>18</v>
      </c>
      <c r="F884" s="19" t="s">
        <v>737</v>
      </c>
    </row>
    <row r="885" spans="1:6" ht="14.5" customHeight="1">
      <c r="A885" s="5">
        <v>1898</v>
      </c>
      <c r="B885" s="19" t="s">
        <v>501</v>
      </c>
      <c r="C885" s="19" t="s">
        <v>502</v>
      </c>
      <c r="D885" s="19">
        <v>1</v>
      </c>
      <c r="F885" s="19" t="s">
        <v>738</v>
      </c>
    </row>
    <row r="886" spans="1:6" ht="14.5" customHeight="1">
      <c r="A886" s="5">
        <v>1898</v>
      </c>
      <c r="B886" s="19" t="s">
        <v>501</v>
      </c>
      <c r="C886" s="19" t="s">
        <v>502</v>
      </c>
      <c r="D886" s="19">
        <v>5</v>
      </c>
      <c r="F886" s="19" t="s">
        <v>739</v>
      </c>
    </row>
    <row r="887" spans="1:6" ht="14.5" customHeight="1">
      <c r="A887" s="5">
        <v>1898</v>
      </c>
      <c r="B887" s="19" t="s">
        <v>501</v>
      </c>
      <c r="C887" s="19" t="s">
        <v>511</v>
      </c>
      <c r="D887" s="19">
        <v>14</v>
      </c>
      <c r="F887" s="19" t="s">
        <v>510</v>
      </c>
    </row>
    <row r="888" spans="1:6" ht="14.5" customHeight="1">
      <c r="A888" s="5">
        <v>1898</v>
      </c>
      <c r="B888" s="19" t="s">
        <v>1426</v>
      </c>
      <c r="C888" s="19" t="s">
        <v>470</v>
      </c>
      <c r="D888" s="19">
        <v>1036.1500000000001</v>
      </c>
    </row>
    <row r="889" spans="1:6" ht="14.5" customHeight="1">
      <c r="A889" s="5">
        <v>1898</v>
      </c>
      <c r="B889" s="19" t="s">
        <v>1426</v>
      </c>
      <c r="C889" s="19" t="s">
        <v>724</v>
      </c>
      <c r="D889" s="19">
        <v>9</v>
      </c>
    </row>
    <row r="890" spans="1:6" ht="14.5" customHeight="1">
      <c r="A890" s="5">
        <v>1898</v>
      </c>
      <c r="B890" s="19" t="s">
        <v>1426</v>
      </c>
      <c r="C890" s="19" t="s">
        <v>725</v>
      </c>
      <c r="D890" s="19">
        <v>18</v>
      </c>
    </row>
    <row r="891" spans="1:6" ht="14.5" customHeight="1">
      <c r="A891" s="5">
        <v>1898</v>
      </c>
      <c r="B891" s="19" t="s">
        <v>1426</v>
      </c>
      <c r="C891" s="19" t="s">
        <v>726</v>
      </c>
      <c r="D891" s="19">
        <v>4.5</v>
      </c>
    </row>
    <row r="892" spans="1:6" ht="14.5" customHeight="1">
      <c r="A892" s="5">
        <v>1898</v>
      </c>
      <c r="B892" s="19" t="s">
        <v>1426</v>
      </c>
      <c r="C892" s="19" t="s">
        <v>473</v>
      </c>
      <c r="D892" s="19">
        <v>11</v>
      </c>
    </row>
    <row r="893" spans="1:6" ht="14.5" customHeight="1">
      <c r="A893" s="5">
        <v>1898</v>
      </c>
      <c r="B893" s="19" t="s">
        <v>1426</v>
      </c>
      <c r="C893" s="19" t="s">
        <v>727</v>
      </c>
      <c r="D893" s="19">
        <v>4</v>
      </c>
    </row>
    <row r="894" spans="1:6" ht="14.5" customHeight="1">
      <c r="A894" s="5">
        <v>1898</v>
      </c>
      <c r="B894" s="19" t="s">
        <v>1426</v>
      </c>
      <c r="C894" s="19" t="s">
        <v>475</v>
      </c>
      <c r="D894" s="19">
        <v>3</v>
      </c>
    </row>
    <row r="895" spans="1:6" ht="14.5" customHeight="1">
      <c r="A895" s="5">
        <v>1898</v>
      </c>
      <c r="B895" s="19" t="s">
        <v>1426</v>
      </c>
      <c r="C895" s="19" t="s">
        <v>476</v>
      </c>
      <c r="D895" s="19">
        <v>11</v>
      </c>
    </row>
    <row r="896" spans="1:6" ht="14.5" customHeight="1">
      <c r="A896" s="5">
        <v>1898</v>
      </c>
      <c r="B896" s="19" t="s">
        <v>1426</v>
      </c>
      <c r="C896" s="19" t="s">
        <v>477</v>
      </c>
      <c r="D896" s="19">
        <v>3.5</v>
      </c>
    </row>
    <row r="897" spans="1:4" ht="14.5" customHeight="1">
      <c r="A897" s="5">
        <v>1898</v>
      </c>
      <c r="B897" s="19" t="s">
        <v>1426</v>
      </c>
      <c r="C897" s="19" t="s">
        <v>728</v>
      </c>
      <c r="D897" s="19">
        <v>9</v>
      </c>
    </row>
    <row r="898" spans="1:4" ht="14.5" customHeight="1">
      <c r="A898" s="5">
        <v>1898</v>
      </c>
      <c r="B898" s="19" t="s">
        <v>1426</v>
      </c>
      <c r="C898" s="19" t="s">
        <v>729</v>
      </c>
      <c r="D898" s="19">
        <v>13.5</v>
      </c>
    </row>
    <row r="899" spans="1:4" ht="14.5" customHeight="1">
      <c r="A899" s="5">
        <v>1898</v>
      </c>
      <c r="B899" s="19" t="s">
        <v>1426</v>
      </c>
      <c r="C899" s="19" t="s">
        <v>730</v>
      </c>
      <c r="D899" s="19">
        <v>3</v>
      </c>
    </row>
    <row r="900" spans="1:4" ht="14.5" customHeight="1">
      <c r="A900" s="5">
        <v>1898</v>
      </c>
      <c r="B900" s="19" t="s">
        <v>1426</v>
      </c>
      <c r="C900" s="10" t="s">
        <v>731</v>
      </c>
      <c r="D900" s="10">
        <v>28</v>
      </c>
    </row>
    <row r="901" spans="1:4" ht="14.5" customHeight="1">
      <c r="A901" s="5">
        <v>1898</v>
      </c>
      <c r="B901" s="19" t="s">
        <v>1426</v>
      </c>
      <c r="C901" s="19" t="s">
        <v>481</v>
      </c>
      <c r="D901" s="19">
        <v>31</v>
      </c>
    </row>
    <row r="902" spans="1:4" ht="14.5" customHeight="1">
      <c r="A902" s="5">
        <v>1898</v>
      </c>
      <c r="B902" s="19" t="s">
        <v>1426</v>
      </c>
      <c r="C902" s="19" t="s">
        <v>482</v>
      </c>
      <c r="D902" s="19">
        <v>6</v>
      </c>
    </row>
    <row r="903" spans="1:4" ht="14.5" customHeight="1">
      <c r="A903" s="5">
        <v>1898</v>
      </c>
      <c r="B903" s="19" t="s">
        <v>1426</v>
      </c>
      <c r="C903" s="19" t="s">
        <v>483</v>
      </c>
      <c r="D903" s="19">
        <v>15</v>
      </c>
    </row>
    <row r="904" spans="1:4" ht="14.5" customHeight="1">
      <c r="A904" s="5">
        <v>1898</v>
      </c>
      <c r="B904" s="19" t="s">
        <v>1426</v>
      </c>
      <c r="C904" s="19" t="s">
        <v>484</v>
      </c>
      <c r="D904" s="19">
        <v>3</v>
      </c>
    </row>
    <row r="905" spans="1:4" ht="14.5" customHeight="1">
      <c r="A905" s="5">
        <v>1898</v>
      </c>
      <c r="B905" s="19" t="s">
        <v>1426</v>
      </c>
      <c r="C905" s="19" t="s">
        <v>732</v>
      </c>
      <c r="D905" s="19">
        <v>5</v>
      </c>
    </row>
    <row r="906" spans="1:4" ht="14.5" customHeight="1">
      <c r="A906" s="5">
        <v>1898</v>
      </c>
      <c r="B906" s="19" t="s">
        <v>1426</v>
      </c>
      <c r="C906" s="19" t="s">
        <v>486</v>
      </c>
      <c r="D906" s="19">
        <v>17.5</v>
      </c>
    </row>
    <row r="907" spans="1:4" ht="14.5" customHeight="1">
      <c r="A907" s="5">
        <v>1898</v>
      </c>
      <c r="B907" s="19" t="s">
        <v>1426</v>
      </c>
      <c r="C907" s="19" t="s">
        <v>487</v>
      </c>
      <c r="D907" s="19">
        <v>8.25</v>
      </c>
    </row>
    <row r="908" spans="1:4" ht="14.5" customHeight="1">
      <c r="A908" s="5">
        <v>1898</v>
      </c>
      <c r="B908" s="19" t="s">
        <v>1426</v>
      </c>
      <c r="C908" s="19" t="s">
        <v>488</v>
      </c>
      <c r="D908" s="19">
        <v>12</v>
      </c>
    </row>
    <row r="909" spans="1:4" ht="14.5" customHeight="1">
      <c r="A909" s="5">
        <v>1898</v>
      </c>
      <c r="B909" s="19" t="s">
        <v>1426</v>
      </c>
      <c r="C909" s="19" t="s">
        <v>489</v>
      </c>
      <c r="D909" s="19">
        <v>6</v>
      </c>
    </row>
    <row r="910" spans="1:4" ht="14.5" customHeight="1">
      <c r="A910" s="5">
        <v>1898</v>
      </c>
      <c r="B910" s="19" t="s">
        <v>1426</v>
      </c>
      <c r="C910" s="19" t="s">
        <v>490</v>
      </c>
      <c r="D910" s="19">
        <v>3.5</v>
      </c>
    </row>
    <row r="911" spans="1:4" ht="14.5" customHeight="1">
      <c r="A911" s="5">
        <v>1898</v>
      </c>
      <c r="B911" s="19" t="s">
        <v>1426</v>
      </c>
      <c r="C911" s="19" t="s">
        <v>491</v>
      </c>
      <c r="D911" s="19">
        <v>5</v>
      </c>
    </row>
    <row r="912" spans="1:4" ht="14.5" customHeight="1">
      <c r="A912" s="5">
        <v>1898</v>
      </c>
      <c r="B912" s="19" t="s">
        <v>1426</v>
      </c>
      <c r="C912" s="19" t="s">
        <v>492</v>
      </c>
      <c r="D912" s="19">
        <v>8</v>
      </c>
    </row>
    <row r="913" spans="1:6" ht="14.5" customHeight="1">
      <c r="A913" s="5">
        <v>1898</v>
      </c>
      <c r="B913" s="19" t="s">
        <v>1426</v>
      </c>
      <c r="C913" s="19" t="s">
        <v>493</v>
      </c>
      <c r="D913" s="19">
        <v>61</v>
      </c>
    </row>
    <row r="914" spans="1:6" ht="14.5" customHeight="1">
      <c r="A914" s="5">
        <v>1898</v>
      </c>
      <c r="B914" s="19" t="s">
        <v>1426</v>
      </c>
      <c r="C914" s="19" t="s">
        <v>494</v>
      </c>
      <c r="D914" s="19">
        <v>13</v>
      </c>
    </row>
    <row r="915" spans="1:6" ht="14.5" customHeight="1">
      <c r="A915" s="5">
        <v>1898</v>
      </c>
      <c r="B915" s="19" t="s">
        <v>1426</v>
      </c>
      <c r="C915" s="19" t="s">
        <v>495</v>
      </c>
      <c r="D915" s="19">
        <v>15</v>
      </c>
    </row>
    <row r="916" spans="1:6" ht="14.5" customHeight="1">
      <c r="A916" s="5">
        <v>1898</v>
      </c>
      <c r="B916" s="19" t="s">
        <v>1426</v>
      </c>
      <c r="C916" s="19" t="s">
        <v>497</v>
      </c>
      <c r="D916" s="19">
        <v>20</v>
      </c>
    </row>
    <row r="917" spans="1:6" ht="14.5" customHeight="1">
      <c r="A917" s="5">
        <v>1898</v>
      </c>
      <c r="B917" s="19" t="s">
        <v>1426</v>
      </c>
      <c r="C917" s="19" t="s">
        <v>498</v>
      </c>
      <c r="D917" s="19">
        <v>6.25</v>
      </c>
    </row>
    <row r="918" spans="1:6" ht="14.5" customHeight="1">
      <c r="A918" s="5">
        <v>1898</v>
      </c>
      <c r="B918" s="19" t="s">
        <v>1426</v>
      </c>
      <c r="C918" s="19" t="s">
        <v>499</v>
      </c>
      <c r="D918" s="19">
        <v>5.5</v>
      </c>
    </row>
    <row r="919" spans="1:6" ht="14.5" customHeight="1">
      <c r="A919" s="5">
        <v>1898</v>
      </c>
      <c r="B919" s="19" t="s">
        <v>1426</v>
      </c>
      <c r="C919" s="19" t="s">
        <v>500</v>
      </c>
      <c r="D919" s="19">
        <v>10</v>
      </c>
    </row>
    <row r="920" spans="1:6" ht="14.5" customHeight="1">
      <c r="A920" s="5">
        <v>1898</v>
      </c>
      <c r="B920" s="19" t="s">
        <v>131</v>
      </c>
      <c r="C920" s="19" t="s">
        <v>527</v>
      </c>
      <c r="D920" s="19">
        <v>9.25</v>
      </c>
    </row>
    <row r="921" spans="1:6" ht="14.5" customHeight="1">
      <c r="A921" s="5">
        <v>1898</v>
      </c>
      <c r="B921" s="19" t="s">
        <v>131</v>
      </c>
      <c r="C921" s="19" t="s">
        <v>528</v>
      </c>
      <c r="D921" s="19">
        <v>108.3</v>
      </c>
    </row>
    <row r="922" spans="1:6" ht="14.5" customHeight="1">
      <c r="A922" s="5">
        <v>1898</v>
      </c>
      <c r="B922" s="19" t="s">
        <v>131</v>
      </c>
      <c r="C922" s="19" t="s">
        <v>529</v>
      </c>
      <c r="D922" s="19">
        <v>11.25</v>
      </c>
    </row>
    <row r="923" spans="1:6" ht="14.5" customHeight="1">
      <c r="A923" s="5">
        <v>1898</v>
      </c>
      <c r="B923" s="19" t="s">
        <v>131</v>
      </c>
      <c r="C923" s="19" t="s">
        <v>530</v>
      </c>
      <c r="D923" s="19">
        <v>38</v>
      </c>
    </row>
    <row r="924" spans="1:6" ht="14.5" customHeight="1">
      <c r="A924" s="5">
        <v>1898</v>
      </c>
      <c r="B924" s="19" t="s">
        <v>131</v>
      </c>
      <c r="C924" s="19" t="s">
        <v>531</v>
      </c>
      <c r="D924" s="19">
        <v>18.5</v>
      </c>
    </row>
    <row r="925" spans="1:6" ht="14.5" customHeight="1">
      <c r="A925" s="5">
        <v>1898</v>
      </c>
      <c r="B925" s="19" t="s">
        <v>131</v>
      </c>
      <c r="C925" s="19" t="s">
        <v>532</v>
      </c>
      <c r="D925" s="19">
        <v>2.87</v>
      </c>
    </row>
    <row r="926" spans="1:6" ht="14.5" customHeight="1">
      <c r="A926" s="5">
        <v>1898</v>
      </c>
      <c r="B926" s="19" t="s">
        <v>131</v>
      </c>
      <c r="C926" s="19" t="s">
        <v>533</v>
      </c>
      <c r="D926" s="19">
        <v>7.33</v>
      </c>
    </row>
    <row r="927" spans="1:6" ht="14.5" customHeight="1">
      <c r="A927" s="5">
        <v>1898</v>
      </c>
      <c r="B927" s="19" t="s">
        <v>131</v>
      </c>
      <c r="C927" s="19" t="s">
        <v>534</v>
      </c>
      <c r="D927" s="19">
        <v>6</v>
      </c>
    </row>
    <row r="928" spans="1:6" ht="14.5" customHeight="1">
      <c r="A928" s="5">
        <v>1898</v>
      </c>
      <c r="B928" s="19" t="s">
        <v>169</v>
      </c>
      <c r="C928" s="19" t="s">
        <v>145</v>
      </c>
      <c r="D928" s="19">
        <v>49.8</v>
      </c>
      <c r="F928" s="19" t="s">
        <v>144</v>
      </c>
    </row>
    <row r="929" spans="1:6" ht="14.5" customHeight="1">
      <c r="A929" s="5">
        <v>1898</v>
      </c>
      <c r="B929" s="19" t="s">
        <v>169</v>
      </c>
      <c r="C929" s="19" t="s">
        <v>537</v>
      </c>
      <c r="D929" s="19">
        <v>7.7</v>
      </c>
      <c r="F929" s="19" t="s">
        <v>536</v>
      </c>
    </row>
    <row r="930" spans="1:6" ht="14.5" customHeight="1">
      <c r="A930" s="5">
        <v>1898</v>
      </c>
      <c r="B930" s="19" t="s">
        <v>169</v>
      </c>
      <c r="C930" s="19" t="s">
        <v>147</v>
      </c>
      <c r="D930" s="19">
        <v>11.15</v>
      </c>
      <c r="F930" s="19" t="s">
        <v>146</v>
      </c>
    </row>
    <row r="931" spans="1:6" ht="14.5" customHeight="1">
      <c r="A931" s="5">
        <v>1898</v>
      </c>
      <c r="B931" s="19" t="s">
        <v>169</v>
      </c>
      <c r="C931" s="19" t="s">
        <v>149</v>
      </c>
      <c r="D931" s="19">
        <v>6</v>
      </c>
      <c r="F931" s="19" t="s">
        <v>148</v>
      </c>
    </row>
    <row r="932" spans="1:6" ht="14.5" customHeight="1">
      <c r="A932" s="5">
        <v>1898</v>
      </c>
      <c r="B932" s="19" t="s">
        <v>169</v>
      </c>
      <c r="C932" s="19" t="s">
        <v>151</v>
      </c>
      <c r="D932" s="19">
        <v>71.790000000000006</v>
      </c>
      <c r="F932" s="19" t="s">
        <v>150</v>
      </c>
    </row>
    <row r="933" spans="1:6" ht="14.5" customHeight="1">
      <c r="A933" s="5">
        <v>1898</v>
      </c>
      <c r="B933" s="19" t="s">
        <v>169</v>
      </c>
      <c r="C933" s="19" t="s">
        <v>151</v>
      </c>
      <c r="D933" s="19">
        <v>18.5</v>
      </c>
      <c r="F933" s="19" t="s">
        <v>538</v>
      </c>
    </row>
    <row r="934" spans="1:6" ht="14.5" customHeight="1">
      <c r="A934" s="5">
        <v>1898</v>
      </c>
      <c r="B934" s="19" t="s">
        <v>169</v>
      </c>
      <c r="C934" s="19" t="s">
        <v>151</v>
      </c>
      <c r="D934" s="19">
        <v>14</v>
      </c>
      <c r="F934" s="19" t="s">
        <v>539</v>
      </c>
    </row>
    <row r="935" spans="1:6" ht="14.5" customHeight="1">
      <c r="A935" s="5">
        <v>1898</v>
      </c>
      <c r="B935" s="19" t="s">
        <v>169</v>
      </c>
      <c r="C935" s="19" t="s">
        <v>153</v>
      </c>
      <c r="D935" s="19">
        <v>17.5</v>
      </c>
      <c r="F935" s="19" t="s">
        <v>152</v>
      </c>
    </row>
    <row r="936" spans="1:6" ht="14.5" customHeight="1">
      <c r="A936" s="5">
        <v>1898</v>
      </c>
      <c r="B936" s="19" t="s">
        <v>169</v>
      </c>
      <c r="C936" s="19" t="s">
        <v>155</v>
      </c>
      <c r="D936" s="19">
        <f>26.25+2.25</f>
        <v>28.5</v>
      </c>
      <c r="F936" s="19" t="s">
        <v>540</v>
      </c>
    </row>
    <row r="937" spans="1:6" ht="14.5" customHeight="1">
      <c r="A937" s="5">
        <v>1898</v>
      </c>
      <c r="B937" s="19" t="s">
        <v>169</v>
      </c>
      <c r="C937" s="19" t="s">
        <v>155</v>
      </c>
      <c r="D937" s="19">
        <v>30.75</v>
      </c>
      <c r="F937" s="19" t="s">
        <v>157</v>
      </c>
    </row>
    <row r="938" spans="1:6" ht="14.5" customHeight="1">
      <c r="A938" s="5">
        <v>1898</v>
      </c>
      <c r="B938" s="19" t="s">
        <v>169</v>
      </c>
      <c r="C938" s="19" t="s">
        <v>159</v>
      </c>
      <c r="D938" s="19">
        <v>7.18</v>
      </c>
      <c r="F938" s="19" t="s">
        <v>158</v>
      </c>
    </row>
    <row r="939" spans="1:6" ht="14.5" customHeight="1">
      <c r="A939" s="5">
        <v>1898</v>
      </c>
      <c r="B939" s="19" t="s">
        <v>169</v>
      </c>
      <c r="C939" s="19" t="s">
        <v>161</v>
      </c>
      <c r="D939" s="19">
        <v>12.46</v>
      </c>
      <c r="F939" s="19" t="s">
        <v>160</v>
      </c>
    </row>
    <row r="940" spans="1:6" ht="14.5" customHeight="1">
      <c r="A940" s="5">
        <v>1898</v>
      </c>
      <c r="B940" s="19" t="s">
        <v>169</v>
      </c>
      <c r="C940" s="19" t="s">
        <v>163</v>
      </c>
      <c r="D940" s="19">
        <v>11.05</v>
      </c>
      <c r="F940" s="19" t="s">
        <v>162</v>
      </c>
    </row>
    <row r="941" spans="1:6" ht="14.5" customHeight="1">
      <c r="A941" s="5">
        <v>1898</v>
      </c>
      <c r="B941" s="19" t="s">
        <v>169</v>
      </c>
      <c r="C941" s="19" t="s">
        <v>742</v>
      </c>
      <c r="D941" s="19">
        <v>13</v>
      </c>
      <c r="F941" s="19" t="s">
        <v>741</v>
      </c>
    </row>
    <row r="942" spans="1:6" ht="14.5" customHeight="1">
      <c r="A942" s="5">
        <v>1898</v>
      </c>
      <c r="B942" s="19" t="s">
        <v>169</v>
      </c>
      <c r="C942" s="19" t="s">
        <v>165</v>
      </c>
      <c r="D942" s="19">
        <v>8.6</v>
      </c>
      <c r="F942" s="19" t="s">
        <v>164</v>
      </c>
    </row>
    <row r="943" spans="1:6" ht="14.5" customHeight="1">
      <c r="A943" s="5">
        <v>1898</v>
      </c>
      <c r="B943" s="19" t="s">
        <v>169</v>
      </c>
      <c r="D943" s="19">
        <v>25</v>
      </c>
      <c r="F943" s="19" t="s">
        <v>156</v>
      </c>
    </row>
    <row r="944" spans="1:6" ht="14.5" customHeight="1">
      <c r="A944" s="5">
        <v>1898</v>
      </c>
      <c r="B944" s="19" t="s">
        <v>169</v>
      </c>
      <c r="D944" s="19">
        <v>2</v>
      </c>
      <c r="F944" s="19" t="s">
        <v>542</v>
      </c>
    </row>
    <row r="945" spans="1:6" ht="14.5" customHeight="1">
      <c r="A945" s="5">
        <v>1898</v>
      </c>
      <c r="B945" s="19" t="s">
        <v>169</v>
      </c>
      <c r="D945" s="19">
        <v>7.5</v>
      </c>
      <c r="F945" s="19" t="s">
        <v>166</v>
      </c>
    </row>
    <row r="946" spans="1:6" ht="14.5" customHeight="1">
      <c r="A946" s="5">
        <v>1898</v>
      </c>
      <c r="B946" s="19" t="s">
        <v>169</v>
      </c>
      <c r="D946" s="19">
        <v>20</v>
      </c>
      <c r="F946" s="19" t="s">
        <v>168</v>
      </c>
    </row>
    <row r="947" spans="1:6" ht="14.5" customHeight="1">
      <c r="A947" s="5">
        <v>1898</v>
      </c>
      <c r="B947" s="19" t="s">
        <v>169</v>
      </c>
      <c r="D947" s="19">
        <v>25</v>
      </c>
      <c r="F947" s="19" t="s">
        <v>543</v>
      </c>
    </row>
    <row r="948" spans="1:6" ht="14.5" customHeight="1">
      <c r="A948" s="5">
        <v>1898</v>
      </c>
      <c r="B948" s="19" t="s">
        <v>169</v>
      </c>
      <c r="C948" s="19" t="s">
        <v>545</v>
      </c>
      <c r="D948" s="19">
        <v>10</v>
      </c>
      <c r="F948" s="19" t="s">
        <v>544</v>
      </c>
    </row>
    <row r="949" spans="1:6" ht="14.5" customHeight="1">
      <c r="A949" s="5">
        <v>1898</v>
      </c>
      <c r="B949" s="19" t="s">
        <v>172</v>
      </c>
      <c r="C949" s="4" t="s">
        <v>170</v>
      </c>
      <c r="D949" s="4">
        <v>1.5</v>
      </c>
      <c r="F949" s="19" t="s">
        <v>171</v>
      </c>
    </row>
    <row r="950" spans="1:6" ht="14.5" customHeight="1">
      <c r="A950" s="5">
        <v>1898</v>
      </c>
      <c r="B950" s="19" t="s">
        <v>172</v>
      </c>
      <c r="C950" s="4" t="s">
        <v>173</v>
      </c>
      <c r="D950" s="4">
        <v>9.5</v>
      </c>
      <c r="F950" s="4" t="s">
        <v>174</v>
      </c>
    </row>
    <row r="951" spans="1:6" ht="14.5" customHeight="1">
      <c r="A951" s="5">
        <v>1898</v>
      </c>
      <c r="B951" s="19" t="s">
        <v>172</v>
      </c>
      <c r="C951" s="4" t="s">
        <v>173</v>
      </c>
      <c r="D951" s="4">
        <v>5</v>
      </c>
      <c r="F951" s="4" t="s">
        <v>175</v>
      </c>
    </row>
    <row r="952" spans="1:6" ht="14.5" customHeight="1">
      <c r="A952" s="5">
        <v>1898</v>
      </c>
      <c r="B952" s="19" t="s">
        <v>172</v>
      </c>
      <c r="C952" s="4" t="s">
        <v>173</v>
      </c>
      <c r="D952" s="4">
        <v>3</v>
      </c>
      <c r="F952" s="4" t="s">
        <v>176</v>
      </c>
    </row>
    <row r="953" spans="1:6" ht="14.5" customHeight="1">
      <c r="A953" s="5">
        <v>1898</v>
      </c>
      <c r="B953" s="19" t="s">
        <v>172</v>
      </c>
      <c r="C953" s="4" t="s">
        <v>177</v>
      </c>
      <c r="D953" s="4">
        <v>5</v>
      </c>
      <c r="F953" s="4" t="s">
        <v>548</v>
      </c>
    </row>
    <row r="954" spans="1:6" ht="14.5" customHeight="1">
      <c r="A954" s="5">
        <v>1898</v>
      </c>
      <c r="B954" s="19" t="s">
        <v>172</v>
      </c>
      <c r="C954" s="4" t="s">
        <v>547</v>
      </c>
      <c r="D954" s="4">
        <v>16</v>
      </c>
      <c r="F954" s="4" t="s">
        <v>549</v>
      </c>
    </row>
    <row r="955" spans="1:6" ht="14.5" customHeight="1">
      <c r="A955" s="5">
        <v>1898</v>
      </c>
      <c r="B955" s="19" t="s">
        <v>172</v>
      </c>
      <c r="C955" s="4" t="s">
        <v>179</v>
      </c>
      <c r="D955" s="4">
        <v>24</v>
      </c>
      <c r="F955" s="4" t="s">
        <v>743</v>
      </c>
    </row>
    <row r="956" spans="1:6" ht="14.5" customHeight="1">
      <c r="A956" s="5">
        <v>1898</v>
      </c>
      <c r="B956" s="19" t="s">
        <v>172</v>
      </c>
      <c r="C956" s="4" t="s">
        <v>181</v>
      </c>
      <c r="D956" s="4">
        <v>4</v>
      </c>
      <c r="F956" s="4" t="s">
        <v>550</v>
      </c>
    </row>
    <row r="957" spans="1:6" ht="14.5" customHeight="1">
      <c r="A957" s="5">
        <v>1898</v>
      </c>
      <c r="B957" s="19" t="s">
        <v>62</v>
      </c>
      <c r="C957" s="13" t="s">
        <v>64</v>
      </c>
      <c r="D957" s="19">
        <v>5.5</v>
      </c>
      <c r="E957" s="19" t="s">
        <v>9</v>
      </c>
    </row>
    <row r="958" spans="1:6" ht="14.5" customHeight="1">
      <c r="A958" s="5">
        <v>1898</v>
      </c>
      <c r="B958" s="19" t="s">
        <v>62</v>
      </c>
      <c r="C958" s="13" t="s">
        <v>551</v>
      </c>
      <c r="D958" s="4">
        <v>103</v>
      </c>
      <c r="E958" s="19" t="s">
        <v>9</v>
      </c>
    </row>
    <row r="959" spans="1:6" ht="14.5" customHeight="1">
      <c r="A959" s="5">
        <v>1898</v>
      </c>
      <c r="B959" s="19" t="s">
        <v>62</v>
      </c>
      <c r="C959" s="13" t="s">
        <v>69</v>
      </c>
      <c r="D959" s="19">
        <v>24.75</v>
      </c>
      <c r="E959" s="19" t="s">
        <v>9</v>
      </c>
    </row>
    <row r="960" spans="1:6" ht="14.5" customHeight="1">
      <c r="A960" s="5">
        <v>1898</v>
      </c>
      <c r="B960" s="19" t="s">
        <v>62</v>
      </c>
      <c r="C960" s="13" t="s">
        <v>552</v>
      </c>
      <c r="D960" s="14">
        <v>20.399999999999999</v>
      </c>
      <c r="E960" s="19" t="s">
        <v>9</v>
      </c>
    </row>
    <row r="961" spans="1:6" ht="14.5" customHeight="1">
      <c r="A961" s="5">
        <v>1898</v>
      </c>
      <c r="B961" s="19" t="s">
        <v>62</v>
      </c>
      <c r="C961" s="13" t="s">
        <v>552</v>
      </c>
      <c r="D961" s="14">
        <v>4</v>
      </c>
      <c r="E961" s="19" t="s">
        <v>70</v>
      </c>
    </row>
    <row r="962" spans="1:6" ht="14.5" customHeight="1">
      <c r="A962" s="5">
        <v>1898</v>
      </c>
      <c r="B962" s="19" t="s">
        <v>62</v>
      </c>
      <c r="C962" s="13" t="s">
        <v>65</v>
      </c>
      <c r="D962" s="14">
        <v>32.75</v>
      </c>
      <c r="E962" s="19" t="s">
        <v>9</v>
      </c>
    </row>
    <row r="963" spans="1:6" ht="14.5" customHeight="1">
      <c r="A963" s="5">
        <v>1898</v>
      </c>
      <c r="B963" s="19" t="s">
        <v>62</v>
      </c>
      <c r="C963" s="13" t="s">
        <v>66</v>
      </c>
      <c r="D963" s="14">
        <v>6.5</v>
      </c>
      <c r="E963" s="19" t="s">
        <v>9</v>
      </c>
    </row>
    <row r="964" spans="1:6" ht="14.5" customHeight="1">
      <c r="A964" s="5">
        <v>1898</v>
      </c>
      <c r="B964" s="19" t="s">
        <v>62</v>
      </c>
      <c r="C964" s="13" t="s">
        <v>67</v>
      </c>
      <c r="D964" s="14">
        <v>35</v>
      </c>
      <c r="E964" s="19" t="s">
        <v>9</v>
      </c>
    </row>
    <row r="965" spans="1:6" ht="14.5" customHeight="1">
      <c r="A965" s="5">
        <v>1898</v>
      </c>
      <c r="B965" s="19" t="s">
        <v>62</v>
      </c>
      <c r="C965" s="13" t="s">
        <v>67</v>
      </c>
      <c r="D965" s="14">
        <v>5</v>
      </c>
      <c r="E965" s="19" t="s">
        <v>70</v>
      </c>
    </row>
    <row r="966" spans="1:6" ht="14.5" customHeight="1">
      <c r="A966" s="5">
        <v>1898</v>
      </c>
      <c r="B966" s="19" t="s">
        <v>62</v>
      </c>
      <c r="C966" s="13" t="s">
        <v>73</v>
      </c>
      <c r="D966" s="14">
        <v>6</v>
      </c>
      <c r="E966" s="19" t="s">
        <v>16</v>
      </c>
    </row>
    <row r="967" spans="1:6" ht="14.5" customHeight="1">
      <c r="A967" s="5">
        <v>1898</v>
      </c>
      <c r="B967" s="19" t="s">
        <v>62</v>
      </c>
      <c r="C967" s="13" t="s">
        <v>74</v>
      </c>
      <c r="D967" s="14">
        <v>5</v>
      </c>
      <c r="E967" s="19" t="s">
        <v>16</v>
      </c>
    </row>
    <row r="968" spans="1:6" ht="14.5" customHeight="1">
      <c r="A968" s="5">
        <v>1898</v>
      </c>
      <c r="B968" s="19" t="s">
        <v>441</v>
      </c>
      <c r="C968" s="13" t="s">
        <v>442</v>
      </c>
      <c r="D968" s="19">
        <v>11</v>
      </c>
      <c r="E968" s="19" t="s">
        <v>9</v>
      </c>
      <c r="F968" s="19" t="s">
        <v>443</v>
      </c>
    </row>
    <row r="969" spans="1:6" ht="14.5" customHeight="1">
      <c r="A969" s="5">
        <v>1898</v>
      </c>
      <c r="B969" s="19" t="s">
        <v>441</v>
      </c>
      <c r="C969" s="19" t="s">
        <v>68</v>
      </c>
      <c r="D969" s="19">
        <v>6.5</v>
      </c>
      <c r="E969" s="19" t="s">
        <v>9</v>
      </c>
      <c r="F969" s="19" t="s">
        <v>444</v>
      </c>
    </row>
    <row r="970" spans="1:6" ht="14.5" customHeight="1">
      <c r="A970" s="5">
        <v>1898</v>
      </c>
      <c r="B970" s="19" t="s">
        <v>441</v>
      </c>
      <c r="C970" s="19" t="s">
        <v>744</v>
      </c>
      <c r="D970" s="19">
        <v>5</v>
      </c>
      <c r="E970" s="19" t="s">
        <v>9</v>
      </c>
      <c r="F970" s="19" t="s">
        <v>746</v>
      </c>
    </row>
    <row r="971" spans="1:6" ht="14.5" customHeight="1">
      <c r="A971" s="5">
        <v>1898</v>
      </c>
      <c r="B971" s="19" t="s">
        <v>441</v>
      </c>
      <c r="C971" s="19" t="s">
        <v>446</v>
      </c>
      <c r="D971" s="19">
        <v>27</v>
      </c>
      <c r="E971" s="19" t="s">
        <v>9</v>
      </c>
      <c r="F971" s="19" t="s">
        <v>445</v>
      </c>
    </row>
    <row r="972" spans="1:6" ht="14.5" customHeight="1">
      <c r="A972" s="5">
        <v>1898</v>
      </c>
      <c r="B972" s="19" t="s">
        <v>441</v>
      </c>
      <c r="C972" s="19" t="s">
        <v>448</v>
      </c>
      <c r="D972" s="19">
        <v>34</v>
      </c>
      <c r="E972" s="19" t="s">
        <v>9</v>
      </c>
      <c r="F972" s="19" t="s">
        <v>768</v>
      </c>
    </row>
    <row r="973" spans="1:6" ht="14.5" customHeight="1">
      <c r="A973" s="5">
        <v>1898</v>
      </c>
      <c r="B973" s="19" t="s">
        <v>441</v>
      </c>
      <c r="C973" s="19" t="s">
        <v>747</v>
      </c>
      <c r="D973" s="19">
        <v>22.5</v>
      </c>
      <c r="E973" s="19" t="s">
        <v>9</v>
      </c>
      <c r="F973" s="19" t="s">
        <v>748</v>
      </c>
    </row>
    <row r="974" spans="1:6" ht="14.5" customHeight="1">
      <c r="A974" s="5">
        <v>1898</v>
      </c>
      <c r="B974" s="19" t="s">
        <v>441</v>
      </c>
      <c r="C974" s="19" t="s">
        <v>450</v>
      </c>
      <c r="D974" s="19">
        <v>100</v>
      </c>
      <c r="E974" s="19" t="s">
        <v>9</v>
      </c>
      <c r="F974" s="19" t="s">
        <v>449</v>
      </c>
    </row>
    <row r="975" spans="1:6" ht="14.5" customHeight="1">
      <c r="A975" s="5">
        <v>1898</v>
      </c>
      <c r="B975" s="19" t="s">
        <v>441</v>
      </c>
      <c r="C975" s="19" t="s">
        <v>450</v>
      </c>
      <c r="D975" s="19">
        <v>7.5</v>
      </c>
      <c r="E975" s="19" t="s">
        <v>9</v>
      </c>
      <c r="F975" s="19" t="s">
        <v>749</v>
      </c>
    </row>
    <row r="976" spans="1:6" ht="14.5" customHeight="1">
      <c r="A976" s="5">
        <v>1898</v>
      </c>
      <c r="B976" s="19" t="s">
        <v>441</v>
      </c>
      <c r="C976" s="19" t="s">
        <v>750</v>
      </c>
      <c r="D976" s="19">
        <v>5</v>
      </c>
      <c r="E976" s="19" t="s">
        <v>9</v>
      </c>
      <c r="F976" s="19" t="s">
        <v>769</v>
      </c>
    </row>
    <row r="977" spans="1:6" ht="14.5" customHeight="1">
      <c r="A977" s="5">
        <v>1898</v>
      </c>
      <c r="B977" s="19" t="s">
        <v>441</v>
      </c>
      <c r="C977" s="19" t="s">
        <v>752</v>
      </c>
      <c r="D977" s="19">
        <v>17.5</v>
      </c>
      <c r="E977" s="19" t="s">
        <v>9</v>
      </c>
      <c r="F977" s="19" t="s">
        <v>753</v>
      </c>
    </row>
    <row r="978" spans="1:6" ht="14.5" customHeight="1">
      <c r="A978" s="5">
        <v>1898</v>
      </c>
      <c r="B978" s="19" t="s">
        <v>441</v>
      </c>
      <c r="C978" s="19" t="s">
        <v>754</v>
      </c>
      <c r="D978" s="19">
        <v>5.5</v>
      </c>
      <c r="E978" s="19" t="s">
        <v>9</v>
      </c>
      <c r="F978" s="19" t="s">
        <v>755</v>
      </c>
    </row>
    <row r="979" spans="1:6" ht="14.5" customHeight="1">
      <c r="A979" s="5">
        <v>1898</v>
      </c>
      <c r="B979" s="19" t="s">
        <v>441</v>
      </c>
      <c r="C979" s="19" t="s">
        <v>462</v>
      </c>
      <c r="D979" s="19">
        <v>3.2</v>
      </c>
      <c r="E979" s="19" t="s">
        <v>9</v>
      </c>
      <c r="F979" s="19" t="s">
        <v>770</v>
      </c>
    </row>
    <row r="980" spans="1:6" ht="14.5" customHeight="1">
      <c r="A980" s="5">
        <v>1898</v>
      </c>
      <c r="B980" s="19" t="s">
        <v>441</v>
      </c>
      <c r="C980" s="19" t="s">
        <v>757</v>
      </c>
      <c r="D980" s="19">
        <v>25.5</v>
      </c>
      <c r="E980" s="19" t="s">
        <v>9</v>
      </c>
      <c r="F980" s="19" t="s">
        <v>756</v>
      </c>
    </row>
    <row r="981" spans="1:6" ht="14.5" customHeight="1">
      <c r="A981" s="5">
        <v>1898</v>
      </c>
      <c r="B981" s="19" t="s">
        <v>441</v>
      </c>
      <c r="C981" s="19" t="s">
        <v>759</v>
      </c>
      <c r="D981" s="19">
        <v>4</v>
      </c>
      <c r="E981" s="19" t="s">
        <v>9</v>
      </c>
      <c r="F981" s="19" t="s">
        <v>758</v>
      </c>
    </row>
    <row r="982" spans="1:6" ht="14.5" customHeight="1">
      <c r="A982" s="5">
        <v>1898</v>
      </c>
      <c r="B982" s="19" t="s">
        <v>441</v>
      </c>
      <c r="C982" s="19" t="s">
        <v>761</v>
      </c>
      <c r="D982" s="19">
        <v>17</v>
      </c>
      <c r="E982" s="19" t="s">
        <v>9</v>
      </c>
      <c r="F982" s="19" t="s">
        <v>760</v>
      </c>
    </row>
    <row r="983" spans="1:6" ht="14.5" customHeight="1">
      <c r="A983" s="5">
        <v>1898</v>
      </c>
      <c r="B983" s="19" t="s">
        <v>441</v>
      </c>
      <c r="C983" s="19" t="s">
        <v>763</v>
      </c>
      <c r="D983" s="19">
        <v>7</v>
      </c>
      <c r="E983" s="19" t="s">
        <v>9</v>
      </c>
      <c r="F983" s="19" t="s">
        <v>762</v>
      </c>
    </row>
    <row r="984" spans="1:6" ht="14.5" customHeight="1">
      <c r="A984" s="5">
        <v>1898</v>
      </c>
      <c r="B984" s="19" t="s">
        <v>441</v>
      </c>
      <c r="C984" s="19" t="s">
        <v>763</v>
      </c>
      <c r="D984" s="19">
        <v>2</v>
      </c>
      <c r="E984" s="19" t="s">
        <v>9</v>
      </c>
      <c r="F984" s="19" t="s">
        <v>764</v>
      </c>
    </row>
    <row r="985" spans="1:6" ht="14.5" customHeight="1">
      <c r="A985" s="5">
        <v>1898</v>
      </c>
      <c r="B985" s="19" t="s">
        <v>441</v>
      </c>
      <c r="C985" s="19" t="s">
        <v>59</v>
      </c>
      <c r="D985" s="19">
        <v>11</v>
      </c>
      <c r="E985" s="19" t="s">
        <v>9</v>
      </c>
      <c r="F985" s="19" t="s">
        <v>765</v>
      </c>
    </row>
    <row r="986" spans="1:6" ht="14.5" customHeight="1">
      <c r="A986" s="5">
        <v>1898</v>
      </c>
      <c r="B986" s="19" t="s">
        <v>441</v>
      </c>
      <c r="C986" s="19" t="s">
        <v>452</v>
      </c>
      <c r="D986" s="19">
        <v>9.5</v>
      </c>
      <c r="E986" s="19" t="s">
        <v>9</v>
      </c>
      <c r="F986" s="19" t="s">
        <v>771</v>
      </c>
    </row>
    <row r="987" spans="1:6" ht="14.5" customHeight="1">
      <c r="A987" s="5">
        <v>1898</v>
      </c>
      <c r="B987" s="19" t="s">
        <v>441</v>
      </c>
      <c r="C987" s="19" t="s">
        <v>455</v>
      </c>
      <c r="D987" s="19">
        <v>24</v>
      </c>
      <c r="E987" s="19" t="s">
        <v>9</v>
      </c>
      <c r="F987" s="19" t="s">
        <v>454</v>
      </c>
    </row>
    <row r="988" spans="1:6" ht="14.5" customHeight="1">
      <c r="A988" s="5">
        <v>1898</v>
      </c>
      <c r="B988" s="19" t="s">
        <v>441</v>
      </c>
      <c r="C988" s="19" t="s">
        <v>767</v>
      </c>
      <c r="D988" s="19">
        <v>5</v>
      </c>
      <c r="E988" s="19" t="s">
        <v>9</v>
      </c>
      <c r="F988" s="19" t="s">
        <v>772</v>
      </c>
    </row>
    <row r="989" spans="1:6" ht="14.5" customHeight="1">
      <c r="A989" s="5">
        <v>1898</v>
      </c>
      <c r="B989" s="19" t="s">
        <v>441</v>
      </c>
      <c r="C989" s="19" t="s">
        <v>440</v>
      </c>
      <c r="D989" s="19">
        <v>4</v>
      </c>
      <c r="E989" s="19" t="s">
        <v>9</v>
      </c>
      <c r="F989" s="19" t="s">
        <v>773</v>
      </c>
    </row>
    <row r="990" spans="1:6" ht="14.5" customHeight="1">
      <c r="A990" s="5">
        <v>1898</v>
      </c>
      <c r="B990" s="19" t="s">
        <v>512</v>
      </c>
      <c r="C990" s="19" t="s">
        <v>774</v>
      </c>
      <c r="D990" s="19">
        <v>2</v>
      </c>
      <c r="E990" s="19" t="s">
        <v>9</v>
      </c>
    </row>
    <row r="991" spans="1:6" ht="14.5" customHeight="1">
      <c r="A991" s="5">
        <v>1898</v>
      </c>
      <c r="B991" s="19" t="s">
        <v>512</v>
      </c>
      <c r="C991" s="19" t="s">
        <v>517</v>
      </c>
      <c r="D991" s="19">
        <v>16.5</v>
      </c>
      <c r="E991" s="19" t="s">
        <v>9</v>
      </c>
    </row>
    <row r="992" spans="1:6" ht="14.5" customHeight="1">
      <c r="A992" s="5">
        <v>1898</v>
      </c>
      <c r="B992" s="19" t="s">
        <v>512</v>
      </c>
      <c r="C992" s="19" t="s">
        <v>518</v>
      </c>
      <c r="D992" s="19">
        <v>14</v>
      </c>
      <c r="E992" s="19" t="s">
        <v>9</v>
      </c>
    </row>
    <row r="993" spans="1:6" ht="14.5" customHeight="1">
      <c r="A993" s="5">
        <v>1898</v>
      </c>
      <c r="B993" s="19" t="s">
        <v>512</v>
      </c>
      <c r="C993" s="19" t="s">
        <v>513</v>
      </c>
      <c r="D993" s="19">
        <v>14</v>
      </c>
      <c r="E993" s="19" t="s">
        <v>9</v>
      </c>
    </row>
    <row r="994" spans="1:6" ht="14.5" customHeight="1">
      <c r="A994" s="5">
        <v>1898</v>
      </c>
      <c r="B994" s="19" t="s">
        <v>512</v>
      </c>
      <c r="C994" s="19" t="s">
        <v>514</v>
      </c>
      <c r="D994" s="19">
        <v>42</v>
      </c>
      <c r="E994" s="19" t="s">
        <v>9</v>
      </c>
    </row>
    <row r="995" spans="1:6" ht="14.5" customHeight="1">
      <c r="A995" s="5">
        <v>1898</v>
      </c>
      <c r="B995" s="19" t="s">
        <v>512</v>
      </c>
      <c r="C995" s="19" t="s">
        <v>515</v>
      </c>
      <c r="D995" s="19">
        <v>15</v>
      </c>
      <c r="E995" s="19" t="s">
        <v>9</v>
      </c>
    </row>
    <row r="996" spans="1:6" ht="14.5" customHeight="1">
      <c r="A996" s="5">
        <v>1898</v>
      </c>
      <c r="B996" s="19" t="s">
        <v>512</v>
      </c>
      <c r="C996" s="19" t="s">
        <v>519</v>
      </c>
      <c r="D996" s="19">
        <v>4</v>
      </c>
      <c r="E996" s="19" t="s">
        <v>9</v>
      </c>
    </row>
    <row r="997" spans="1:6" ht="14.5" customHeight="1">
      <c r="A997" s="5">
        <v>1898</v>
      </c>
      <c r="B997" s="19" t="s">
        <v>512</v>
      </c>
      <c r="C997" s="19" t="s">
        <v>520</v>
      </c>
      <c r="D997" s="19">
        <v>7</v>
      </c>
      <c r="E997" s="19" t="s">
        <v>9</v>
      </c>
    </row>
    <row r="998" spans="1:6" ht="14.5" customHeight="1">
      <c r="A998" s="5">
        <v>1898</v>
      </c>
      <c r="B998" s="19" t="s">
        <v>512</v>
      </c>
      <c r="C998" s="19" t="s">
        <v>521</v>
      </c>
      <c r="D998" s="19">
        <v>3.5</v>
      </c>
      <c r="E998" s="19" t="s">
        <v>9</v>
      </c>
    </row>
    <row r="999" spans="1:6" ht="14.5" customHeight="1">
      <c r="A999" s="5">
        <v>1898</v>
      </c>
      <c r="B999" s="19" t="s">
        <v>512</v>
      </c>
      <c r="C999" s="19" t="s">
        <v>522</v>
      </c>
      <c r="D999" s="19">
        <v>17.600000000000001</v>
      </c>
      <c r="E999" s="19" t="s">
        <v>9</v>
      </c>
    </row>
    <row r="1000" spans="1:6" ht="14.5" customHeight="1">
      <c r="A1000" s="5">
        <v>1898</v>
      </c>
      <c r="B1000" s="19" t="s">
        <v>512</v>
      </c>
      <c r="C1000" s="19" t="s">
        <v>523</v>
      </c>
      <c r="D1000" s="19">
        <v>8</v>
      </c>
      <c r="E1000" s="19" t="s">
        <v>9</v>
      </c>
    </row>
    <row r="1001" spans="1:6" ht="14.5" customHeight="1">
      <c r="A1001" s="5">
        <v>1898</v>
      </c>
      <c r="B1001" s="19" t="s">
        <v>512</v>
      </c>
      <c r="C1001" s="19" t="s">
        <v>524</v>
      </c>
      <c r="D1001" s="19">
        <v>6</v>
      </c>
      <c r="E1001" s="19" t="s">
        <v>9</v>
      </c>
    </row>
    <row r="1002" spans="1:6" ht="14.5" customHeight="1">
      <c r="A1002" s="5">
        <v>1898</v>
      </c>
      <c r="B1002" s="19" t="s">
        <v>512</v>
      </c>
      <c r="C1002" s="19" t="s">
        <v>516</v>
      </c>
      <c r="D1002" s="19">
        <f>20+8+5.3+7+8</f>
        <v>48.3</v>
      </c>
      <c r="E1002" s="19" t="s">
        <v>9</v>
      </c>
    </row>
    <row r="1003" spans="1:6" ht="14.5" customHeight="1">
      <c r="A1003" s="5">
        <v>1898</v>
      </c>
      <c r="B1003" s="19" t="s">
        <v>512</v>
      </c>
      <c r="C1003" s="19" t="s">
        <v>525</v>
      </c>
      <c r="D1003" s="19">
        <v>3</v>
      </c>
      <c r="E1003" s="19" t="s">
        <v>9</v>
      </c>
    </row>
    <row r="1004" spans="1:6" ht="14.5" customHeight="1">
      <c r="A1004" s="5">
        <v>1898</v>
      </c>
      <c r="B1004" s="19" t="s">
        <v>512</v>
      </c>
      <c r="C1004" s="19" t="s">
        <v>526</v>
      </c>
      <c r="D1004" s="19">
        <v>12</v>
      </c>
      <c r="E1004" s="19" t="s">
        <v>9</v>
      </c>
    </row>
    <row r="1005" spans="1:6" ht="14.5" customHeight="1">
      <c r="A1005" s="5">
        <v>1898</v>
      </c>
      <c r="B1005" s="19" t="s">
        <v>98</v>
      </c>
      <c r="C1005" s="19" t="s">
        <v>775</v>
      </c>
      <c r="D1005" s="19">
        <v>3.5</v>
      </c>
    </row>
    <row r="1006" spans="1:6" ht="14.5" customHeight="1">
      <c r="A1006" s="5">
        <v>1898</v>
      </c>
      <c r="B1006" s="19" t="s">
        <v>98</v>
      </c>
      <c r="C1006" s="19" t="s">
        <v>553</v>
      </c>
      <c r="D1006" s="19">
        <v>5</v>
      </c>
    </row>
    <row r="1007" spans="1:6" ht="14.5" customHeight="1">
      <c r="A1007" s="5">
        <v>1898</v>
      </c>
      <c r="B1007" s="19" t="s">
        <v>98</v>
      </c>
      <c r="C1007" s="19" t="s">
        <v>554</v>
      </c>
      <c r="D1007" s="19">
        <v>5.25</v>
      </c>
    </row>
    <row r="1008" spans="1:6" ht="14.5" customHeight="1">
      <c r="A1008" s="5">
        <v>1898</v>
      </c>
      <c r="B1008" s="19" t="s">
        <v>98</v>
      </c>
      <c r="C1008" s="19" t="s">
        <v>778</v>
      </c>
      <c r="D1008" s="19">
        <v>13</v>
      </c>
      <c r="F1008" s="19" t="s">
        <v>555</v>
      </c>
    </row>
    <row r="1009" spans="1:6" ht="14.5" customHeight="1">
      <c r="A1009" s="5">
        <v>1898</v>
      </c>
      <c r="B1009" s="19" t="s">
        <v>98</v>
      </c>
      <c r="C1009" s="19" t="s">
        <v>781</v>
      </c>
      <c r="D1009" s="19">
        <v>20</v>
      </c>
      <c r="F1009" s="19" t="s">
        <v>107</v>
      </c>
    </row>
    <row r="1010" spans="1:6" ht="14.5" customHeight="1">
      <c r="A1010" s="5">
        <v>1898</v>
      </c>
      <c r="B1010" s="19" t="s">
        <v>98</v>
      </c>
      <c r="C1010" s="19" t="s">
        <v>781</v>
      </c>
      <c r="D1010" s="19">
        <v>120</v>
      </c>
      <c r="E1010" s="19" t="s">
        <v>16</v>
      </c>
      <c r="F1010" s="19" t="s">
        <v>107</v>
      </c>
    </row>
    <row r="1011" spans="1:6" ht="14.5" customHeight="1">
      <c r="A1011" s="5">
        <v>1898</v>
      </c>
      <c r="B1011" s="19" t="s">
        <v>98</v>
      </c>
      <c r="C1011" s="19" t="s">
        <v>784</v>
      </c>
      <c r="D1011" s="19">
        <v>4</v>
      </c>
      <c r="E1011" s="19" t="s">
        <v>9</v>
      </c>
    </row>
    <row r="1012" spans="1:6" ht="14.5" customHeight="1">
      <c r="A1012" s="5">
        <v>1898</v>
      </c>
      <c r="B1012" s="19" t="s">
        <v>98</v>
      </c>
      <c r="C1012" s="19" t="s">
        <v>782</v>
      </c>
      <c r="D1012" s="19">
        <v>10</v>
      </c>
    </row>
    <row r="1013" spans="1:6" ht="14.5" customHeight="1">
      <c r="A1013" s="5">
        <v>1898</v>
      </c>
      <c r="B1013" s="19" t="s">
        <v>98</v>
      </c>
      <c r="C1013" s="19" t="s">
        <v>783</v>
      </c>
      <c r="D1013" s="19">
        <v>15</v>
      </c>
    </row>
    <row r="1014" spans="1:6" ht="14.5" customHeight="1">
      <c r="A1014" s="5">
        <v>1898</v>
      </c>
      <c r="B1014" s="19" t="s">
        <v>211</v>
      </c>
      <c r="C1014" s="1" t="s">
        <v>199</v>
      </c>
      <c r="D1014" s="15">
        <v>64.27</v>
      </c>
      <c r="F1014" s="1" t="s">
        <v>556</v>
      </c>
    </row>
    <row r="1015" spans="1:6" ht="14.5" customHeight="1">
      <c r="A1015" s="5">
        <v>1898</v>
      </c>
      <c r="B1015" s="19" t="s">
        <v>211</v>
      </c>
      <c r="C1015" s="1" t="s">
        <v>199</v>
      </c>
      <c r="D1015" s="15">
        <v>50.58</v>
      </c>
      <c r="F1015" s="1" t="s">
        <v>557</v>
      </c>
    </row>
    <row r="1016" spans="1:6" ht="14.5" customHeight="1">
      <c r="A1016" s="5">
        <v>1898</v>
      </c>
      <c r="B1016" s="19" t="s">
        <v>211</v>
      </c>
      <c r="C1016" s="1" t="s">
        <v>199</v>
      </c>
      <c r="D1016" s="15">
        <v>17</v>
      </c>
      <c r="F1016" s="1" t="s">
        <v>198</v>
      </c>
    </row>
    <row r="1017" spans="1:6" ht="14.5" customHeight="1">
      <c r="A1017" s="5">
        <v>1898</v>
      </c>
      <c r="B1017" s="19" t="s">
        <v>211</v>
      </c>
      <c r="C1017" s="1" t="s">
        <v>199</v>
      </c>
      <c r="D1017" s="15">
        <v>12.4</v>
      </c>
      <c r="F1017" s="1" t="s">
        <v>200</v>
      </c>
    </row>
    <row r="1018" spans="1:6" ht="14.5" customHeight="1">
      <c r="A1018" s="5">
        <v>1898</v>
      </c>
      <c r="B1018" s="19" t="s">
        <v>211</v>
      </c>
      <c r="C1018" s="1" t="s">
        <v>199</v>
      </c>
      <c r="D1018" s="15">
        <v>16</v>
      </c>
      <c r="F1018" s="1" t="s">
        <v>201</v>
      </c>
    </row>
    <row r="1019" spans="1:6" ht="14.5" customHeight="1">
      <c r="A1019" s="5">
        <v>1898</v>
      </c>
      <c r="B1019" s="19" t="s">
        <v>211</v>
      </c>
      <c r="C1019" s="1" t="s">
        <v>199</v>
      </c>
      <c r="D1019" s="15">
        <v>9.1999999999999993</v>
      </c>
      <c r="F1019" s="1" t="s">
        <v>202</v>
      </c>
    </row>
    <row r="1020" spans="1:6" ht="14.5" customHeight="1">
      <c r="A1020" s="5">
        <v>1898</v>
      </c>
      <c r="B1020" s="19" t="s">
        <v>211</v>
      </c>
      <c r="C1020" s="1" t="s">
        <v>210</v>
      </c>
      <c r="D1020" s="15">
        <v>4</v>
      </c>
      <c r="F1020" s="1" t="s">
        <v>558</v>
      </c>
    </row>
    <row r="1021" spans="1:6" ht="14.5" customHeight="1">
      <c r="A1021" s="5">
        <v>1898</v>
      </c>
      <c r="B1021" s="19" t="s">
        <v>211</v>
      </c>
      <c r="C1021" s="1" t="s">
        <v>208</v>
      </c>
      <c r="D1021" s="15">
        <v>5</v>
      </c>
      <c r="F1021" s="1" t="s">
        <v>207</v>
      </c>
    </row>
    <row r="1022" spans="1:6" ht="14.5" customHeight="1">
      <c r="A1022" s="5">
        <v>1898</v>
      </c>
      <c r="B1022" s="19" t="s">
        <v>211</v>
      </c>
      <c r="C1022" s="1" t="s">
        <v>205</v>
      </c>
      <c r="D1022" s="15">
        <v>1.5</v>
      </c>
      <c r="F1022" s="1" t="s">
        <v>204</v>
      </c>
    </row>
    <row r="1023" spans="1:6" ht="14.5" customHeight="1">
      <c r="A1023" s="5">
        <v>1898</v>
      </c>
      <c r="B1023" s="19" t="s">
        <v>211</v>
      </c>
      <c r="C1023" s="1" t="s">
        <v>205</v>
      </c>
      <c r="D1023" s="15">
        <v>5.25</v>
      </c>
      <c r="F1023" s="1" t="s">
        <v>206</v>
      </c>
    </row>
    <row r="1024" spans="1:6" ht="14.5" customHeight="1">
      <c r="A1024" s="5">
        <v>1898</v>
      </c>
      <c r="B1024" s="19" t="s">
        <v>196</v>
      </c>
      <c r="C1024" s="19" t="s">
        <v>568</v>
      </c>
      <c r="D1024" s="19">
        <v>1.75</v>
      </c>
      <c r="E1024" s="19" t="s">
        <v>70</v>
      </c>
      <c r="F1024" s="19" t="s">
        <v>561</v>
      </c>
    </row>
    <row r="1025" spans="1:6" ht="14.5" customHeight="1">
      <c r="A1025" s="5">
        <v>1898</v>
      </c>
      <c r="B1025" s="19" t="s">
        <v>196</v>
      </c>
      <c r="C1025" s="19" t="s">
        <v>192</v>
      </c>
      <c r="D1025" s="19">
        <v>21</v>
      </c>
      <c r="E1025" s="19" t="s">
        <v>195</v>
      </c>
      <c r="F1025" s="19" t="s">
        <v>187</v>
      </c>
    </row>
    <row r="1026" spans="1:6" ht="14.5" customHeight="1">
      <c r="A1026" s="5">
        <v>1898</v>
      </c>
      <c r="B1026" s="19" t="s">
        <v>196</v>
      </c>
      <c r="C1026" s="19" t="s">
        <v>192</v>
      </c>
      <c r="D1026" s="19">
        <v>26</v>
      </c>
      <c r="E1026" s="19" t="s">
        <v>9</v>
      </c>
      <c r="F1026" s="19" t="s">
        <v>187</v>
      </c>
    </row>
    <row r="1027" spans="1:6" ht="14.5" customHeight="1">
      <c r="A1027" s="5">
        <v>1898</v>
      </c>
      <c r="B1027" s="19" t="s">
        <v>196</v>
      </c>
      <c r="C1027" s="19" t="s">
        <v>192</v>
      </c>
      <c r="D1027" s="19">
        <v>180.95</v>
      </c>
      <c r="F1027" s="19" t="s">
        <v>776</v>
      </c>
    </row>
    <row r="1028" spans="1:6" ht="14.5" customHeight="1">
      <c r="A1028" s="5">
        <v>1898</v>
      </c>
      <c r="B1028" s="19" t="s">
        <v>196</v>
      </c>
      <c r="C1028" s="19" t="s">
        <v>192</v>
      </c>
      <c r="D1028" s="19">
        <v>14</v>
      </c>
      <c r="E1028" s="19" t="s">
        <v>9</v>
      </c>
      <c r="F1028" s="19" t="s">
        <v>562</v>
      </c>
    </row>
    <row r="1029" spans="1:6" ht="14.5" customHeight="1">
      <c r="A1029" s="5">
        <v>1898</v>
      </c>
      <c r="B1029" s="19" t="s">
        <v>196</v>
      </c>
      <c r="C1029" s="19" t="s">
        <v>192</v>
      </c>
      <c r="D1029" s="19">
        <v>30.5</v>
      </c>
      <c r="E1029" s="19" t="s">
        <v>9</v>
      </c>
      <c r="F1029" s="19" t="s">
        <v>777</v>
      </c>
    </row>
    <row r="1030" spans="1:6" ht="14.5" customHeight="1">
      <c r="A1030" s="5">
        <v>1898</v>
      </c>
      <c r="B1030" s="19" t="s">
        <v>196</v>
      </c>
      <c r="C1030" s="19" t="s">
        <v>192</v>
      </c>
      <c r="D1030" s="19">
        <v>41</v>
      </c>
      <c r="E1030" s="19" t="s">
        <v>9</v>
      </c>
      <c r="F1030" s="19" t="s">
        <v>188</v>
      </c>
    </row>
    <row r="1031" spans="1:6" ht="14.5" customHeight="1">
      <c r="A1031" s="5">
        <v>1898</v>
      </c>
      <c r="B1031" s="19" t="s">
        <v>196</v>
      </c>
      <c r="C1031" s="19" t="s">
        <v>192</v>
      </c>
      <c r="D1031" s="19">
        <v>78</v>
      </c>
      <c r="E1031" s="19" t="s">
        <v>9</v>
      </c>
      <c r="F1031" s="19" t="s">
        <v>563</v>
      </c>
    </row>
    <row r="1032" spans="1:6" ht="14.5" customHeight="1">
      <c r="A1032" s="5">
        <v>1899</v>
      </c>
      <c r="B1032" s="19" t="s">
        <v>196</v>
      </c>
      <c r="C1032" s="19" t="s">
        <v>192</v>
      </c>
      <c r="D1032" s="19">
        <v>32</v>
      </c>
      <c r="E1032" s="19" t="s">
        <v>16</v>
      </c>
      <c r="F1032" s="19" t="s">
        <v>563</v>
      </c>
    </row>
    <row r="1033" spans="1:6" ht="14.5" customHeight="1">
      <c r="A1033" s="5">
        <v>1898</v>
      </c>
      <c r="B1033" s="19" t="s">
        <v>196</v>
      </c>
      <c r="C1033" s="19" t="s">
        <v>194</v>
      </c>
      <c r="D1033" s="19">
        <v>6.5</v>
      </c>
      <c r="E1033" s="19" t="s">
        <v>9</v>
      </c>
      <c r="F1033" s="19" t="s">
        <v>191</v>
      </c>
    </row>
    <row r="1034" spans="1:6" ht="14.5" customHeight="1">
      <c r="A1034" s="5">
        <v>1898</v>
      </c>
      <c r="B1034" s="19" t="s">
        <v>196</v>
      </c>
      <c r="C1034" s="19" t="s">
        <v>566</v>
      </c>
      <c r="D1034" s="19">
        <v>8.25</v>
      </c>
      <c r="E1034" s="19" t="s">
        <v>9</v>
      </c>
      <c r="F1034" s="19" t="s">
        <v>559</v>
      </c>
    </row>
    <row r="1035" spans="1:6" ht="14.5" customHeight="1">
      <c r="A1035" s="5">
        <v>1898</v>
      </c>
      <c r="B1035" s="19" t="s">
        <v>196</v>
      </c>
      <c r="C1035" s="19" t="s">
        <v>567</v>
      </c>
      <c r="D1035" s="19">
        <v>13.5</v>
      </c>
      <c r="E1035" s="19" t="s">
        <v>9</v>
      </c>
      <c r="F1035" s="19" t="s">
        <v>560</v>
      </c>
    </row>
    <row r="1036" spans="1:6" ht="14.5" customHeight="1">
      <c r="A1036" s="5">
        <v>1898</v>
      </c>
      <c r="B1036" s="19" t="s">
        <v>197</v>
      </c>
      <c r="D1036" s="3">
        <v>3</v>
      </c>
    </row>
    <row r="1037" spans="1:6" ht="14.5" customHeight="1">
      <c r="A1037" s="5">
        <v>1898</v>
      </c>
      <c r="B1037" s="19" t="s">
        <v>197</v>
      </c>
      <c r="D1037" s="3">
        <v>15</v>
      </c>
    </row>
    <row r="1038" spans="1:6" ht="14.5" customHeight="1">
      <c r="A1038" s="5">
        <v>1898</v>
      </c>
      <c r="B1038" s="19" t="s">
        <v>197</v>
      </c>
      <c r="D1038" s="3">
        <v>29</v>
      </c>
    </row>
    <row r="1039" spans="1:6" ht="14.5" customHeight="1">
      <c r="A1039" s="5">
        <v>1898</v>
      </c>
      <c r="B1039" s="19" t="s">
        <v>197</v>
      </c>
      <c r="D1039" s="3">
        <v>101</v>
      </c>
    </row>
    <row r="1040" spans="1:6" ht="14.5" customHeight="1">
      <c r="A1040" s="5">
        <v>1898</v>
      </c>
      <c r="B1040" s="19" t="s">
        <v>197</v>
      </c>
      <c r="D1040" s="3">
        <v>4</v>
      </c>
    </row>
    <row r="1041" spans="1:4" ht="14.5" customHeight="1">
      <c r="A1041" s="5">
        <v>1898</v>
      </c>
      <c r="B1041" s="19" t="s">
        <v>197</v>
      </c>
      <c r="D1041" s="3">
        <v>2</v>
      </c>
    </row>
    <row r="1042" spans="1:4" ht="14.5" customHeight="1">
      <c r="A1042" s="5">
        <v>1898</v>
      </c>
      <c r="B1042" s="19" t="s">
        <v>197</v>
      </c>
      <c r="D1042" s="3">
        <v>49.25</v>
      </c>
    </row>
    <row r="1043" spans="1:4" ht="14.5" customHeight="1">
      <c r="A1043" s="5">
        <v>1898</v>
      </c>
      <c r="B1043" s="19" t="s">
        <v>197</v>
      </c>
      <c r="D1043" s="3">
        <v>7.5</v>
      </c>
    </row>
    <row r="1044" spans="1:4" ht="14.5" customHeight="1">
      <c r="A1044" s="5">
        <v>1898</v>
      </c>
      <c r="B1044" s="19" t="s">
        <v>197</v>
      </c>
      <c r="D1044" s="3">
        <v>7</v>
      </c>
    </row>
    <row r="1045" spans="1:4" ht="14.5" customHeight="1">
      <c r="A1045" s="5">
        <v>1898</v>
      </c>
      <c r="B1045" s="19" t="s">
        <v>197</v>
      </c>
      <c r="D1045" s="3">
        <v>23</v>
      </c>
    </row>
    <row r="1046" spans="1:4" ht="14.5" customHeight="1">
      <c r="A1046" s="5">
        <v>1898</v>
      </c>
      <c r="B1046" s="19" t="s">
        <v>197</v>
      </c>
      <c r="D1046" s="3">
        <v>10.5</v>
      </c>
    </row>
    <row r="1047" spans="1:4" ht="14.5" customHeight="1">
      <c r="A1047" s="5">
        <v>1898</v>
      </c>
      <c r="B1047" s="19" t="s">
        <v>197</v>
      </c>
      <c r="D1047" s="3">
        <v>3</v>
      </c>
    </row>
    <row r="1048" spans="1:4" ht="14.5" customHeight="1">
      <c r="A1048" s="5">
        <v>1898</v>
      </c>
      <c r="B1048" s="19" t="s">
        <v>197</v>
      </c>
      <c r="D1048" s="3">
        <v>11</v>
      </c>
    </row>
    <row r="1049" spans="1:4" ht="14.5" customHeight="1">
      <c r="A1049" s="5">
        <v>1898</v>
      </c>
      <c r="B1049" s="19" t="s">
        <v>197</v>
      </c>
      <c r="D1049" s="3">
        <v>6</v>
      </c>
    </row>
    <row r="1050" spans="1:4" ht="14.5" customHeight="1">
      <c r="A1050" s="5">
        <v>1898</v>
      </c>
      <c r="B1050" s="19" t="s">
        <v>197</v>
      </c>
      <c r="D1050" s="3">
        <v>6.5</v>
      </c>
    </row>
    <row r="1051" spans="1:4" ht="14.5" customHeight="1">
      <c r="A1051" s="5">
        <v>1898</v>
      </c>
      <c r="B1051" s="19" t="s">
        <v>197</v>
      </c>
      <c r="D1051" s="3">
        <v>15</v>
      </c>
    </row>
    <row r="1052" spans="1:4" ht="14.5" customHeight="1">
      <c r="A1052" s="5">
        <v>1898</v>
      </c>
      <c r="B1052" s="19" t="s">
        <v>197</v>
      </c>
      <c r="D1052" s="3">
        <v>4</v>
      </c>
    </row>
    <row r="1053" spans="1:4" ht="14.5" customHeight="1">
      <c r="A1053" s="5">
        <v>1898</v>
      </c>
      <c r="B1053" s="19" t="s">
        <v>197</v>
      </c>
      <c r="D1053" s="3">
        <v>5.2</v>
      </c>
    </row>
    <row r="1054" spans="1:4" ht="14.5" customHeight="1">
      <c r="A1054" s="5">
        <v>1898</v>
      </c>
      <c r="B1054" s="19" t="s">
        <v>197</v>
      </c>
      <c r="D1054" s="3">
        <v>10.5</v>
      </c>
    </row>
    <row r="1055" spans="1:4" ht="14.5" customHeight="1">
      <c r="A1055" s="5">
        <v>1898</v>
      </c>
      <c r="B1055" s="19" t="s">
        <v>197</v>
      </c>
      <c r="D1055" s="3">
        <v>30</v>
      </c>
    </row>
    <row r="1056" spans="1:4" ht="14.5" customHeight="1">
      <c r="A1056" s="5">
        <v>1898</v>
      </c>
      <c r="B1056" s="19" t="s">
        <v>197</v>
      </c>
      <c r="D1056" s="3">
        <v>8</v>
      </c>
    </row>
    <row r="1057" spans="1:7" ht="14.5" customHeight="1">
      <c r="A1057" s="5">
        <v>1898</v>
      </c>
      <c r="B1057" s="19" t="s">
        <v>197</v>
      </c>
      <c r="D1057" s="3">
        <v>62</v>
      </c>
    </row>
    <row r="1058" spans="1:7" ht="14.5" customHeight="1">
      <c r="A1058" s="5">
        <v>1898</v>
      </c>
      <c r="B1058" s="19" t="s">
        <v>197</v>
      </c>
      <c r="D1058" s="3">
        <v>21.5</v>
      </c>
    </row>
    <row r="1059" spans="1:7" ht="14.5" customHeight="1">
      <c r="A1059" s="5">
        <v>1898</v>
      </c>
      <c r="B1059" s="19" t="s">
        <v>197</v>
      </c>
      <c r="D1059" s="3">
        <v>3.75</v>
      </c>
    </row>
    <row r="1060" spans="1:7" ht="14.5" customHeight="1">
      <c r="A1060" s="5">
        <v>1898</v>
      </c>
      <c r="B1060" s="19" t="s">
        <v>197</v>
      </c>
      <c r="D1060" s="3">
        <v>25</v>
      </c>
    </row>
    <row r="1061" spans="1:7" ht="14.5" customHeight="1">
      <c r="A1061" s="5">
        <v>1898</v>
      </c>
      <c r="B1061" s="19" t="s">
        <v>197</v>
      </c>
      <c r="D1061" s="3">
        <v>17</v>
      </c>
    </row>
    <row r="1062" spans="1:7" ht="14.5" customHeight="1">
      <c r="A1062" s="5">
        <v>1898</v>
      </c>
      <c r="B1062" s="19" t="s">
        <v>197</v>
      </c>
      <c r="D1062" s="3">
        <v>10.5</v>
      </c>
    </row>
    <row r="1063" spans="1:7" ht="14.5" customHeight="1">
      <c r="A1063" s="5">
        <v>1898</v>
      </c>
      <c r="B1063" s="19" t="s">
        <v>197</v>
      </c>
      <c r="D1063" s="3">
        <v>1.75</v>
      </c>
    </row>
    <row r="1064" spans="1:7" ht="14.5" customHeight="1">
      <c r="A1064" s="5">
        <v>1898</v>
      </c>
      <c r="B1064" s="19" t="s">
        <v>94</v>
      </c>
      <c r="C1064" s="19" t="s">
        <v>810</v>
      </c>
      <c r="D1064" s="3">
        <v>361.71</v>
      </c>
      <c r="G1064" s="19"/>
    </row>
    <row r="1065" spans="1:7" ht="15" customHeight="1">
      <c r="A1065" s="5">
        <v>1898</v>
      </c>
      <c r="B1065" s="19" t="s">
        <v>94</v>
      </c>
      <c r="D1065" s="19">
        <v>3</v>
      </c>
      <c r="F1065" s="1" t="s">
        <v>76</v>
      </c>
    </row>
    <row r="1066" spans="1:7" ht="14.5" customHeight="1">
      <c r="A1066" s="5">
        <v>1898</v>
      </c>
      <c r="B1066" s="19" t="s">
        <v>94</v>
      </c>
      <c r="D1066" s="19">
        <v>4.5</v>
      </c>
      <c r="F1066" s="1" t="s">
        <v>77</v>
      </c>
    </row>
    <row r="1067" spans="1:7" ht="14.5" customHeight="1">
      <c r="A1067" s="5">
        <v>1898</v>
      </c>
      <c r="B1067" s="19" t="s">
        <v>94</v>
      </c>
      <c r="D1067" s="19">
        <v>136</v>
      </c>
      <c r="F1067" s="1" t="s">
        <v>82</v>
      </c>
    </row>
    <row r="1068" spans="1:7" ht="14.5" customHeight="1">
      <c r="A1068" s="5">
        <v>1898</v>
      </c>
      <c r="B1068" s="19" t="s">
        <v>94</v>
      </c>
      <c r="D1068" s="19">
        <v>7.8</v>
      </c>
      <c r="F1068" s="19" t="s">
        <v>569</v>
      </c>
    </row>
    <row r="1069" spans="1:7" ht="14.5" customHeight="1">
      <c r="A1069" s="5">
        <v>1898</v>
      </c>
      <c r="B1069" s="19" t="s">
        <v>94</v>
      </c>
      <c r="D1069" s="19">
        <v>9</v>
      </c>
      <c r="F1069" s="19" t="s">
        <v>570</v>
      </c>
    </row>
    <row r="1070" spans="1:7" ht="14.5" customHeight="1">
      <c r="A1070" s="5">
        <v>1898</v>
      </c>
      <c r="B1070" s="19" t="s">
        <v>94</v>
      </c>
      <c r="D1070" s="19">
        <v>15</v>
      </c>
      <c r="F1070" s="19" t="s">
        <v>571</v>
      </c>
    </row>
    <row r="1071" spans="1:7" ht="14.5" customHeight="1">
      <c r="A1071" s="5">
        <v>1898</v>
      </c>
      <c r="B1071" s="19" t="s">
        <v>94</v>
      </c>
      <c r="C1071" s="19" t="s">
        <v>778</v>
      </c>
      <c r="D1071" s="19">
        <v>3.5</v>
      </c>
      <c r="F1071" s="19" t="s">
        <v>572</v>
      </c>
    </row>
    <row r="1072" spans="1:7" ht="14.5" customHeight="1">
      <c r="A1072" s="5">
        <v>1898</v>
      </c>
      <c r="B1072" s="19" t="s">
        <v>94</v>
      </c>
      <c r="C1072" s="19" t="s">
        <v>785</v>
      </c>
      <c r="D1072" s="19">
        <v>33</v>
      </c>
      <c r="F1072" s="19" t="s">
        <v>786</v>
      </c>
    </row>
    <row r="1073" spans="1:6" ht="14.5" customHeight="1">
      <c r="A1073" s="5">
        <v>1898</v>
      </c>
      <c r="B1073" s="19" t="s">
        <v>94</v>
      </c>
      <c r="C1073" s="1" t="s">
        <v>787</v>
      </c>
      <c r="D1073" s="19">
        <v>31.5</v>
      </c>
      <c r="F1073" s="1" t="s">
        <v>93</v>
      </c>
    </row>
    <row r="1074" spans="1:6" ht="14.5" customHeight="1">
      <c r="A1074" s="5">
        <v>1898</v>
      </c>
      <c r="B1074" s="19" t="s">
        <v>94</v>
      </c>
      <c r="C1074" s="19" t="s">
        <v>574</v>
      </c>
      <c r="D1074" s="19">
        <v>12</v>
      </c>
      <c r="F1074" s="19" t="s">
        <v>575</v>
      </c>
    </row>
    <row r="1075" spans="1:6" ht="14.5" customHeight="1">
      <c r="A1075" s="5">
        <v>1898</v>
      </c>
      <c r="B1075" s="19" t="s">
        <v>94</v>
      </c>
      <c r="C1075" s="19" t="s">
        <v>578</v>
      </c>
      <c r="D1075" s="19">
        <v>15.8</v>
      </c>
      <c r="F1075" s="19" t="s">
        <v>577</v>
      </c>
    </row>
    <row r="1076" spans="1:6" ht="14.5" customHeight="1">
      <c r="A1076" s="5">
        <v>1898</v>
      </c>
      <c r="B1076" s="19" t="s">
        <v>94</v>
      </c>
      <c r="C1076" s="19" t="s">
        <v>578</v>
      </c>
      <c r="D1076" s="19">
        <v>25</v>
      </c>
      <c r="F1076" s="19" t="s">
        <v>788</v>
      </c>
    </row>
    <row r="1077" spans="1:6" ht="14.5" customHeight="1">
      <c r="A1077" s="5">
        <v>1898</v>
      </c>
      <c r="B1077" s="19" t="s">
        <v>94</v>
      </c>
      <c r="C1077" s="1" t="s">
        <v>1155</v>
      </c>
      <c r="D1077" s="19">
        <v>2.5</v>
      </c>
      <c r="F1077" s="1" t="s">
        <v>789</v>
      </c>
    </row>
    <row r="1078" spans="1:6" ht="14.5" customHeight="1">
      <c r="A1078" s="5">
        <v>1898</v>
      </c>
      <c r="B1078" s="19" t="s">
        <v>94</v>
      </c>
      <c r="C1078" s="19" t="s">
        <v>810</v>
      </c>
      <c r="D1078" s="19">
        <v>6.65</v>
      </c>
      <c r="F1078" s="19" t="s">
        <v>790</v>
      </c>
    </row>
    <row r="1079" spans="1:6" ht="14.5" customHeight="1">
      <c r="A1079" s="5">
        <v>1898</v>
      </c>
      <c r="B1079" s="19" t="s">
        <v>94</v>
      </c>
      <c r="C1079" s="19" t="s">
        <v>810</v>
      </c>
      <c r="D1079" s="19">
        <v>34.479999999999997</v>
      </c>
      <c r="F1079" s="19" t="s">
        <v>791</v>
      </c>
    </row>
    <row r="1080" spans="1:6" ht="14.5" customHeight="1">
      <c r="A1080" s="5">
        <v>1898</v>
      </c>
      <c r="B1080" s="19" t="s">
        <v>94</v>
      </c>
      <c r="C1080" s="19" t="s">
        <v>810</v>
      </c>
      <c r="D1080" s="19">
        <v>16.36</v>
      </c>
      <c r="F1080" s="19" t="s">
        <v>792</v>
      </c>
    </row>
    <row r="1081" spans="1:6" ht="14.5" customHeight="1">
      <c r="A1081" s="5">
        <v>1898</v>
      </c>
      <c r="B1081" s="19" t="s">
        <v>94</v>
      </c>
      <c r="C1081" s="19" t="s">
        <v>810</v>
      </c>
      <c r="D1081" s="19">
        <v>5.26</v>
      </c>
      <c r="F1081" s="19" t="s">
        <v>793</v>
      </c>
    </row>
    <row r="1082" spans="1:6" ht="14.5" customHeight="1">
      <c r="A1082" s="5">
        <v>1898</v>
      </c>
      <c r="B1082" s="19" t="s">
        <v>94</v>
      </c>
      <c r="C1082" s="19" t="s">
        <v>810</v>
      </c>
      <c r="D1082" s="19">
        <v>5</v>
      </c>
      <c r="F1082" s="19" t="s">
        <v>794</v>
      </c>
    </row>
    <row r="1083" spans="1:6" ht="14.5" customHeight="1">
      <c r="A1083" s="5">
        <v>1898</v>
      </c>
      <c r="B1083" s="19" t="s">
        <v>94</v>
      </c>
      <c r="C1083" s="19" t="s">
        <v>810</v>
      </c>
      <c r="D1083" s="19">
        <v>7.26</v>
      </c>
      <c r="F1083" s="19" t="s">
        <v>795</v>
      </c>
    </row>
    <row r="1084" spans="1:6" ht="14.5" customHeight="1">
      <c r="A1084" s="5">
        <v>1898</v>
      </c>
      <c r="B1084" s="19" t="s">
        <v>94</v>
      </c>
      <c r="C1084" s="19" t="s">
        <v>810</v>
      </c>
      <c r="D1084" s="19">
        <v>60</v>
      </c>
      <c r="F1084" s="19" t="s">
        <v>796</v>
      </c>
    </row>
    <row r="1085" spans="1:6" ht="14.5" customHeight="1">
      <c r="A1085" s="5">
        <v>1898</v>
      </c>
      <c r="B1085" s="19" t="s">
        <v>94</v>
      </c>
      <c r="C1085" s="19" t="s">
        <v>810</v>
      </c>
      <c r="D1085" s="19">
        <v>5</v>
      </c>
      <c r="F1085" s="19" t="s">
        <v>797</v>
      </c>
    </row>
    <row r="1086" spans="1:6" ht="14.5" customHeight="1">
      <c r="A1086" s="5">
        <v>1898</v>
      </c>
      <c r="B1086" s="19" t="s">
        <v>94</v>
      </c>
      <c r="C1086" s="19" t="s">
        <v>810</v>
      </c>
      <c r="D1086" s="19">
        <v>26</v>
      </c>
      <c r="F1086" s="19" t="s">
        <v>798</v>
      </c>
    </row>
    <row r="1087" spans="1:6" ht="14.5" customHeight="1">
      <c r="A1087" s="5">
        <v>1898</v>
      </c>
      <c r="B1087" s="19" t="s">
        <v>94</v>
      </c>
      <c r="C1087" s="19" t="s">
        <v>810</v>
      </c>
      <c r="D1087" s="19">
        <v>10</v>
      </c>
      <c r="F1087" s="19" t="s">
        <v>799</v>
      </c>
    </row>
    <row r="1088" spans="1:6" ht="14.5" customHeight="1">
      <c r="A1088" s="5">
        <v>1898</v>
      </c>
      <c r="B1088" s="19" t="s">
        <v>94</v>
      </c>
      <c r="C1088" s="19" t="s">
        <v>810</v>
      </c>
      <c r="D1088" s="19">
        <v>3</v>
      </c>
      <c r="F1088" s="19" t="s">
        <v>800</v>
      </c>
    </row>
    <row r="1089" spans="1:6" ht="14.5" customHeight="1">
      <c r="A1089" s="5">
        <v>1898</v>
      </c>
      <c r="B1089" s="19" t="s">
        <v>94</v>
      </c>
      <c r="C1089" s="19" t="s">
        <v>810</v>
      </c>
      <c r="D1089" s="19">
        <v>2</v>
      </c>
      <c r="F1089" s="19" t="s">
        <v>801</v>
      </c>
    </row>
    <row r="1090" spans="1:6" ht="14.5" customHeight="1">
      <c r="A1090" s="5">
        <v>1898</v>
      </c>
      <c r="B1090" s="19" t="s">
        <v>94</v>
      </c>
      <c r="C1090" s="19" t="s">
        <v>810</v>
      </c>
      <c r="D1090" s="19">
        <v>14.7</v>
      </c>
      <c r="F1090" s="19" t="s">
        <v>802</v>
      </c>
    </row>
    <row r="1091" spans="1:6" ht="14.5" customHeight="1">
      <c r="A1091" s="5">
        <v>1898</v>
      </c>
      <c r="B1091" s="19" t="s">
        <v>94</v>
      </c>
      <c r="C1091" s="19" t="s">
        <v>810</v>
      </c>
      <c r="D1091" s="19">
        <v>28.5</v>
      </c>
      <c r="F1091" s="19" t="s">
        <v>803</v>
      </c>
    </row>
    <row r="1092" spans="1:6" ht="14.5" customHeight="1">
      <c r="A1092" s="5">
        <v>1898</v>
      </c>
      <c r="B1092" s="19" t="s">
        <v>94</v>
      </c>
      <c r="C1092" s="19" t="s">
        <v>810</v>
      </c>
      <c r="D1092" s="19">
        <v>22</v>
      </c>
      <c r="F1092" s="19" t="s">
        <v>804</v>
      </c>
    </row>
    <row r="1093" spans="1:6" ht="14.5" customHeight="1">
      <c r="A1093" s="5">
        <v>1898</v>
      </c>
      <c r="B1093" s="19" t="s">
        <v>94</v>
      </c>
      <c r="C1093" s="19" t="s">
        <v>810</v>
      </c>
      <c r="D1093" s="19">
        <v>10.5</v>
      </c>
      <c r="F1093" s="19" t="s">
        <v>805</v>
      </c>
    </row>
    <row r="1094" spans="1:6" ht="14.5" customHeight="1">
      <c r="A1094" s="5">
        <v>1898</v>
      </c>
      <c r="B1094" s="19" t="s">
        <v>94</v>
      </c>
      <c r="C1094" s="19" t="s">
        <v>810</v>
      </c>
      <c r="D1094" s="19">
        <v>18</v>
      </c>
      <c r="F1094" s="19" t="s">
        <v>806</v>
      </c>
    </row>
    <row r="1095" spans="1:6" ht="14.5" customHeight="1">
      <c r="A1095" s="5">
        <v>1898</v>
      </c>
      <c r="B1095" s="19" t="s">
        <v>94</v>
      </c>
      <c r="C1095" s="19" t="s">
        <v>810</v>
      </c>
      <c r="D1095" s="19">
        <v>73</v>
      </c>
      <c r="F1095" s="19" t="s">
        <v>807</v>
      </c>
    </row>
    <row r="1096" spans="1:6" ht="14.5" customHeight="1">
      <c r="A1096" s="5">
        <v>1898</v>
      </c>
      <c r="B1096" s="19" t="s">
        <v>94</v>
      </c>
      <c r="C1096" s="19" t="s">
        <v>810</v>
      </c>
      <c r="D1096" s="19">
        <v>7</v>
      </c>
      <c r="F1096" s="19" t="s">
        <v>808</v>
      </c>
    </row>
    <row r="1097" spans="1:6" ht="14.5" customHeight="1">
      <c r="A1097" s="5">
        <v>1898</v>
      </c>
      <c r="B1097" s="19" t="s">
        <v>94</v>
      </c>
      <c r="C1097" s="19" t="s">
        <v>810</v>
      </c>
      <c r="D1097" s="19">
        <v>7</v>
      </c>
      <c r="F1097" s="19" t="s">
        <v>809</v>
      </c>
    </row>
    <row r="1098" spans="1:6" ht="14.5" customHeight="1">
      <c r="A1098" s="5">
        <v>1898</v>
      </c>
      <c r="B1098" s="19" t="s">
        <v>6</v>
      </c>
      <c r="C1098" s="1" t="s">
        <v>7</v>
      </c>
      <c r="D1098" s="1">
        <v>24</v>
      </c>
      <c r="F1098" s="1" t="s">
        <v>811</v>
      </c>
    </row>
    <row r="1099" spans="1:6" ht="14.5" customHeight="1">
      <c r="A1099" s="5">
        <v>1898</v>
      </c>
      <c r="B1099" s="19" t="s">
        <v>6</v>
      </c>
      <c r="C1099" s="1" t="s">
        <v>10</v>
      </c>
      <c r="D1099" s="1">
        <v>17</v>
      </c>
      <c r="F1099" s="1" t="s">
        <v>812</v>
      </c>
    </row>
    <row r="1100" spans="1:6" ht="14.5" customHeight="1">
      <c r="A1100" s="5">
        <v>1898</v>
      </c>
      <c r="B1100" s="19" t="s">
        <v>6</v>
      </c>
      <c r="C1100" s="1" t="s">
        <v>580</v>
      </c>
      <c r="D1100" s="1">
        <v>17</v>
      </c>
      <c r="F1100" s="1" t="s">
        <v>813</v>
      </c>
    </row>
    <row r="1101" spans="1:6" ht="14.5" customHeight="1">
      <c r="A1101" s="5">
        <v>1898</v>
      </c>
      <c r="B1101" s="19" t="s">
        <v>6</v>
      </c>
      <c r="C1101" s="1" t="s">
        <v>814</v>
      </c>
      <c r="D1101" s="1">
        <v>7</v>
      </c>
      <c r="F1101" s="1" t="s">
        <v>815</v>
      </c>
    </row>
    <row r="1102" spans="1:6" ht="14.5" customHeight="1">
      <c r="A1102" s="5">
        <v>1898</v>
      </c>
      <c r="B1102" s="19" t="s">
        <v>6</v>
      </c>
      <c r="C1102" s="1" t="s">
        <v>370</v>
      </c>
      <c r="D1102" s="1">
        <v>7.15</v>
      </c>
      <c r="F1102" s="1" t="s">
        <v>816</v>
      </c>
    </row>
    <row r="1103" spans="1:6" ht="14.5" customHeight="1">
      <c r="A1103" s="5">
        <v>1898</v>
      </c>
      <c r="B1103" s="19" t="s">
        <v>6</v>
      </c>
      <c r="C1103" s="1" t="s">
        <v>14</v>
      </c>
      <c r="D1103" s="1">
        <v>7</v>
      </c>
      <c r="F1103" s="1" t="s">
        <v>586</v>
      </c>
    </row>
    <row r="1104" spans="1:6" ht="14.5" customHeight="1">
      <c r="A1104" s="5">
        <v>1898</v>
      </c>
      <c r="B1104" s="19" t="s">
        <v>6</v>
      </c>
      <c r="C1104" s="1" t="s">
        <v>14</v>
      </c>
      <c r="D1104" s="1">
        <v>32</v>
      </c>
      <c r="F1104" s="1" t="s">
        <v>817</v>
      </c>
    </row>
    <row r="1105" spans="1:6" ht="14.5" customHeight="1">
      <c r="A1105" s="5">
        <v>1898</v>
      </c>
      <c r="B1105" s="19" t="s">
        <v>6</v>
      </c>
      <c r="C1105" s="1" t="s">
        <v>14</v>
      </c>
      <c r="D1105" s="1">
        <v>23.1</v>
      </c>
      <c r="F1105" s="1" t="s">
        <v>818</v>
      </c>
    </row>
    <row r="1106" spans="1:6" ht="14.5" customHeight="1">
      <c r="A1106" s="5">
        <v>1898</v>
      </c>
      <c r="B1106" s="19" t="s">
        <v>6</v>
      </c>
      <c r="C1106" s="1" t="s">
        <v>19</v>
      </c>
      <c r="D1106" s="1">
        <v>10.8</v>
      </c>
      <c r="F1106" s="1" t="s">
        <v>589</v>
      </c>
    </row>
    <row r="1107" spans="1:6" ht="14.5" customHeight="1">
      <c r="A1107" s="5">
        <v>1898</v>
      </c>
      <c r="B1107" s="19" t="s">
        <v>6</v>
      </c>
      <c r="C1107" s="1" t="s">
        <v>21</v>
      </c>
      <c r="D1107" s="1">
        <v>3.5</v>
      </c>
      <c r="F1107" s="1" t="s">
        <v>819</v>
      </c>
    </row>
    <row r="1108" spans="1:6" ht="14.5" customHeight="1">
      <c r="A1108" s="5">
        <v>1898</v>
      </c>
      <c r="B1108" s="19" t="s">
        <v>6</v>
      </c>
      <c r="C1108" s="1" t="s">
        <v>592</v>
      </c>
      <c r="D1108" s="1">
        <v>50</v>
      </c>
      <c r="F1108" s="1" t="s">
        <v>820</v>
      </c>
    </row>
    <row r="1109" spans="1:6" ht="14.5" customHeight="1">
      <c r="A1109" s="5">
        <v>1898</v>
      </c>
      <c r="B1109" s="19" t="s">
        <v>6</v>
      </c>
      <c r="C1109" s="1" t="s">
        <v>24</v>
      </c>
      <c r="D1109" s="1">
        <v>193</v>
      </c>
      <c r="F1109" s="1" t="s">
        <v>821</v>
      </c>
    </row>
    <row r="1110" spans="1:6" ht="14.5" customHeight="1">
      <c r="A1110" s="5">
        <v>1898</v>
      </c>
      <c r="B1110" s="19" t="s">
        <v>6</v>
      </c>
      <c r="C1110" s="1" t="s">
        <v>24</v>
      </c>
      <c r="D1110" s="1">
        <v>11</v>
      </c>
      <c r="F1110" s="1" t="s">
        <v>594</v>
      </c>
    </row>
    <row r="1111" spans="1:6" ht="14.5" customHeight="1">
      <c r="A1111" s="5">
        <v>1898</v>
      </c>
      <c r="B1111" s="19" t="s">
        <v>6</v>
      </c>
      <c r="C1111" s="1" t="s">
        <v>26</v>
      </c>
      <c r="D1111" s="1">
        <v>35</v>
      </c>
      <c r="F1111" s="1" t="s">
        <v>25</v>
      </c>
    </row>
    <row r="1112" spans="1:6" ht="14.5" customHeight="1">
      <c r="A1112" s="5">
        <v>1898</v>
      </c>
      <c r="B1112" s="19" t="s">
        <v>6</v>
      </c>
      <c r="C1112" s="1" t="s">
        <v>26</v>
      </c>
      <c r="D1112" s="1">
        <v>52</v>
      </c>
      <c r="F1112" s="1" t="s">
        <v>595</v>
      </c>
    </row>
    <row r="1113" spans="1:6" ht="14.5" customHeight="1">
      <c r="A1113" s="5">
        <v>1898</v>
      </c>
      <c r="B1113" s="19" t="s">
        <v>6</v>
      </c>
      <c r="C1113" s="1" t="s">
        <v>28</v>
      </c>
      <c r="D1113" s="1">
        <v>3.5</v>
      </c>
      <c r="F1113" s="1" t="s">
        <v>822</v>
      </c>
    </row>
    <row r="1114" spans="1:6" ht="14.5" customHeight="1">
      <c r="A1114" s="5">
        <v>1898</v>
      </c>
      <c r="B1114" s="19" t="s">
        <v>6</v>
      </c>
      <c r="C1114" s="1" t="s">
        <v>30</v>
      </c>
      <c r="D1114" s="1">
        <v>3.64</v>
      </c>
      <c r="F1114" s="1" t="s">
        <v>596</v>
      </c>
    </row>
    <row r="1115" spans="1:6" ht="14.5" customHeight="1">
      <c r="A1115" s="5">
        <v>1898</v>
      </c>
      <c r="B1115" s="19" t="s">
        <v>6</v>
      </c>
      <c r="C1115" s="1" t="s">
        <v>32</v>
      </c>
      <c r="D1115" s="1">
        <v>1.25</v>
      </c>
      <c r="F1115" s="1" t="s">
        <v>823</v>
      </c>
    </row>
    <row r="1116" spans="1:6" ht="14.5" customHeight="1">
      <c r="A1116" s="5">
        <v>1898</v>
      </c>
      <c r="B1116" s="19" t="s">
        <v>6</v>
      </c>
      <c r="C1116" s="1" t="s">
        <v>34</v>
      </c>
      <c r="D1116" s="1">
        <v>14</v>
      </c>
      <c r="F1116" s="1" t="s">
        <v>824</v>
      </c>
    </row>
    <row r="1117" spans="1:6" ht="14.5" customHeight="1">
      <c r="A1117" s="5">
        <v>1898</v>
      </c>
      <c r="B1117" s="19" t="s">
        <v>6</v>
      </c>
      <c r="C1117" s="1" t="s">
        <v>825</v>
      </c>
      <c r="D1117" s="1">
        <v>2.7</v>
      </c>
      <c r="F1117" s="1" t="s">
        <v>826</v>
      </c>
    </row>
    <row r="1118" spans="1:6" ht="14.5" customHeight="1">
      <c r="A1118" s="5">
        <v>1898</v>
      </c>
      <c r="B1118" s="19" t="s">
        <v>6</v>
      </c>
      <c r="C1118" s="1" t="s">
        <v>36</v>
      </c>
      <c r="D1118" s="1">
        <v>10</v>
      </c>
      <c r="F1118" s="1" t="s">
        <v>827</v>
      </c>
    </row>
    <row r="1119" spans="1:6" ht="14.5" customHeight="1">
      <c r="A1119" s="5">
        <v>1898</v>
      </c>
      <c r="B1119" s="19" t="s">
        <v>6</v>
      </c>
      <c r="C1119" s="1" t="s">
        <v>36</v>
      </c>
      <c r="D1119" s="1">
        <v>1.5</v>
      </c>
      <c r="F1119" s="1" t="s">
        <v>828</v>
      </c>
    </row>
    <row r="1120" spans="1:6" ht="14.5" customHeight="1">
      <c r="A1120" s="5">
        <v>1898</v>
      </c>
      <c r="B1120" s="19" t="s">
        <v>6</v>
      </c>
      <c r="C1120" s="1" t="s">
        <v>602</v>
      </c>
      <c r="D1120" s="1">
        <v>12.6</v>
      </c>
      <c r="F1120" s="1" t="s">
        <v>829</v>
      </c>
    </row>
    <row r="1121" spans="1:6" ht="14.5" customHeight="1">
      <c r="A1121" s="5">
        <v>1898</v>
      </c>
      <c r="B1121" s="19" t="s">
        <v>6</v>
      </c>
      <c r="C1121" s="1" t="s">
        <v>39</v>
      </c>
      <c r="D1121" s="1">
        <v>36</v>
      </c>
      <c r="F1121" s="1" t="s">
        <v>830</v>
      </c>
    </row>
    <row r="1122" spans="1:6" ht="14.5" customHeight="1">
      <c r="A1122" s="5">
        <v>1898</v>
      </c>
      <c r="B1122" s="19" t="s">
        <v>6</v>
      </c>
      <c r="C1122" s="1" t="s">
        <v>39</v>
      </c>
      <c r="D1122" s="1">
        <v>8</v>
      </c>
      <c r="F1122" s="1" t="s">
        <v>831</v>
      </c>
    </row>
    <row r="1123" spans="1:6" ht="14.5" customHeight="1">
      <c r="A1123" s="5">
        <v>1898</v>
      </c>
      <c r="B1123" s="19" t="s">
        <v>6</v>
      </c>
      <c r="C1123" s="1" t="s">
        <v>39</v>
      </c>
      <c r="D1123" s="1">
        <v>8</v>
      </c>
      <c r="F1123" s="1" t="s">
        <v>43</v>
      </c>
    </row>
    <row r="1124" spans="1:6" ht="14.5" customHeight="1">
      <c r="A1124" s="5">
        <v>1898</v>
      </c>
      <c r="B1124" s="19" t="s">
        <v>6</v>
      </c>
      <c r="C1124" s="1" t="s">
        <v>47</v>
      </c>
      <c r="D1124" s="1">
        <v>3.62</v>
      </c>
      <c r="F1124" s="1" t="s">
        <v>832</v>
      </c>
    </row>
    <row r="1125" spans="1:6" ht="14.5" customHeight="1">
      <c r="A1125" s="5">
        <v>1898</v>
      </c>
      <c r="B1125" s="19" t="s">
        <v>6</v>
      </c>
      <c r="C1125" s="1" t="s">
        <v>833</v>
      </c>
      <c r="D1125" s="1">
        <v>9</v>
      </c>
      <c r="F1125" s="1" t="s">
        <v>834</v>
      </c>
    </row>
    <row r="1126" spans="1:6" ht="14.5" customHeight="1">
      <c r="A1126" s="5">
        <v>1898</v>
      </c>
      <c r="B1126" s="19" t="s">
        <v>6</v>
      </c>
      <c r="C1126" s="1" t="s">
        <v>606</v>
      </c>
      <c r="D1126" s="1">
        <v>4</v>
      </c>
      <c r="F1126" s="1" t="s">
        <v>835</v>
      </c>
    </row>
    <row r="1127" spans="1:6" ht="14.5" customHeight="1">
      <c r="A1127" s="5">
        <v>1898</v>
      </c>
      <c r="B1127" s="19" t="s">
        <v>6</v>
      </c>
      <c r="C1127" s="1" t="s">
        <v>608</v>
      </c>
      <c r="D1127" s="1">
        <v>8</v>
      </c>
      <c r="F1127" s="1" t="s">
        <v>836</v>
      </c>
    </row>
    <row r="1128" spans="1:6" ht="14.5" customHeight="1">
      <c r="A1128" s="5">
        <v>1898</v>
      </c>
      <c r="B1128" s="19" t="s">
        <v>6</v>
      </c>
      <c r="C1128" s="1" t="s">
        <v>610</v>
      </c>
      <c r="D1128" s="1">
        <v>20</v>
      </c>
      <c r="F1128" s="1" t="s">
        <v>837</v>
      </c>
    </row>
    <row r="1129" spans="1:6" ht="14.5" customHeight="1">
      <c r="A1129" s="5">
        <v>1898</v>
      </c>
      <c r="B1129" s="19" t="s">
        <v>6</v>
      </c>
      <c r="C1129" s="1" t="s">
        <v>51</v>
      </c>
      <c r="D1129" s="1">
        <v>12</v>
      </c>
      <c r="F1129" s="1" t="s">
        <v>838</v>
      </c>
    </row>
    <row r="1130" spans="1:6" ht="14.5" customHeight="1">
      <c r="A1130" s="5">
        <v>1898</v>
      </c>
      <c r="B1130" s="19" t="s">
        <v>6</v>
      </c>
      <c r="C1130" s="1" t="s">
        <v>51</v>
      </c>
      <c r="D1130" s="1">
        <v>4</v>
      </c>
      <c r="F1130" s="1" t="s">
        <v>52</v>
      </c>
    </row>
    <row r="1131" spans="1:6" ht="14.5" customHeight="1">
      <c r="A1131" s="5">
        <v>1898</v>
      </c>
      <c r="B1131" s="19" t="s">
        <v>6</v>
      </c>
      <c r="C1131" s="1" t="s">
        <v>53</v>
      </c>
      <c r="D1131" s="1">
        <v>37</v>
      </c>
      <c r="F1131" s="1" t="s">
        <v>839</v>
      </c>
    </row>
    <row r="1132" spans="1:6" ht="14.5" customHeight="1">
      <c r="A1132" s="5">
        <v>1898</v>
      </c>
      <c r="B1132" s="19" t="s">
        <v>6</v>
      </c>
      <c r="C1132" s="1" t="s">
        <v>840</v>
      </c>
      <c r="D1132" s="1">
        <v>9</v>
      </c>
      <c r="F1132" s="1" t="s">
        <v>841</v>
      </c>
    </row>
    <row r="1133" spans="1:6" ht="14.5" customHeight="1">
      <c r="A1133" s="5">
        <v>1898</v>
      </c>
      <c r="B1133" s="19" t="s">
        <v>6</v>
      </c>
      <c r="C1133" s="1" t="s">
        <v>612</v>
      </c>
      <c r="D1133" s="1">
        <v>4.7</v>
      </c>
      <c r="F1133" s="1" t="s">
        <v>842</v>
      </c>
    </row>
    <row r="1134" spans="1:6" ht="14.5" customHeight="1">
      <c r="A1134" s="5">
        <v>1898</v>
      </c>
      <c r="B1134" s="19" t="s">
        <v>291</v>
      </c>
      <c r="C1134" s="19" t="s">
        <v>71</v>
      </c>
      <c r="D1134" s="19">
        <v>34.299999999999997</v>
      </c>
      <c r="E1134" s="19" t="s">
        <v>9</v>
      </c>
      <c r="F1134" s="19" t="s">
        <v>212</v>
      </c>
    </row>
    <row r="1135" spans="1:6" ht="14.5" customHeight="1">
      <c r="A1135" s="5">
        <v>1898</v>
      </c>
      <c r="B1135" s="19" t="s">
        <v>291</v>
      </c>
      <c r="C1135" s="19" t="s">
        <v>213</v>
      </c>
      <c r="D1135" s="19">
        <v>4.7</v>
      </c>
      <c r="E1135" s="19" t="s">
        <v>9</v>
      </c>
      <c r="F1135" s="19" t="s">
        <v>214</v>
      </c>
    </row>
    <row r="1136" spans="1:6" ht="14.5" customHeight="1">
      <c r="A1136" s="5">
        <v>1898</v>
      </c>
      <c r="B1136" s="19" t="s">
        <v>291</v>
      </c>
      <c r="C1136" s="19" t="s">
        <v>215</v>
      </c>
      <c r="D1136" s="19">
        <v>12.4</v>
      </c>
      <c r="E1136" s="19" t="s">
        <v>9</v>
      </c>
      <c r="F1136" s="19" t="s">
        <v>216</v>
      </c>
    </row>
    <row r="1137" spans="1:6" ht="14.5" customHeight="1">
      <c r="A1137" s="5">
        <v>1898</v>
      </c>
      <c r="B1137" s="19" t="s">
        <v>291</v>
      </c>
      <c r="C1137" s="19" t="s">
        <v>217</v>
      </c>
      <c r="D1137" s="19">
        <v>1.53</v>
      </c>
      <c r="E1137" s="19" t="s">
        <v>16</v>
      </c>
      <c r="F1137" s="19" t="s">
        <v>218</v>
      </c>
    </row>
    <row r="1138" spans="1:6" ht="14.5" customHeight="1">
      <c r="A1138" s="5">
        <v>1898</v>
      </c>
      <c r="B1138" s="19" t="s">
        <v>291</v>
      </c>
      <c r="C1138" s="19" t="s">
        <v>843</v>
      </c>
      <c r="D1138" s="19">
        <v>15.62</v>
      </c>
      <c r="E1138" s="19" t="s">
        <v>9</v>
      </c>
      <c r="F1138" s="19" t="s">
        <v>274</v>
      </c>
    </row>
    <row r="1139" spans="1:6" ht="14.5" customHeight="1">
      <c r="A1139" s="5">
        <v>1898</v>
      </c>
      <c r="B1139" s="19" t="s">
        <v>291</v>
      </c>
      <c r="C1139" s="19" t="s">
        <v>219</v>
      </c>
      <c r="D1139" s="19">
        <v>28.75</v>
      </c>
      <c r="E1139" s="19" t="s">
        <v>9</v>
      </c>
      <c r="F1139" s="19" t="s">
        <v>220</v>
      </c>
    </row>
    <row r="1140" spans="1:6" ht="14.5" customHeight="1">
      <c r="A1140" s="5">
        <v>1898</v>
      </c>
      <c r="B1140" s="19" t="s">
        <v>291</v>
      </c>
      <c r="C1140" s="19" t="s">
        <v>221</v>
      </c>
      <c r="D1140" s="19">
        <v>21.799999999999997</v>
      </c>
      <c r="E1140" s="19" t="s">
        <v>9</v>
      </c>
      <c r="F1140" s="19" t="s">
        <v>225</v>
      </c>
    </row>
    <row r="1141" spans="1:6" ht="14.5" customHeight="1">
      <c r="A1141" s="5">
        <v>1898</v>
      </c>
      <c r="B1141" s="19" t="s">
        <v>291</v>
      </c>
      <c r="C1141" s="19" t="s">
        <v>221</v>
      </c>
      <c r="D1141" s="19">
        <v>17.100000000000001</v>
      </c>
      <c r="E1141" s="19" t="s">
        <v>16</v>
      </c>
      <c r="F1141" s="19" t="s">
        <v>225</v>
      </c>
    </row>
    <row r="1142" spans="1:6" ht="14.5" customHeight="1">
      <c r="A1142" s="5">
        <v>1898</v>
      </c>
      <c r="B1142" s="19" t="s">
        <v>291</v>
      </c>
      <c r="C1142" s="19" t="s">
        <v>221</v>
      </c>
      <c r="D1142" s="19">
        <v>6.64</v>
      </c>
      <c r="E1142" s="19" t="s">
        <v>9</v>
      </c>
      <c r="F1142" s="19" t="s">
        <v>226</v>
      </c>
    </row>
    <row r="1143" spans="1:6" ht="14.5" customHeight="1">
      <c r="A1143" s="5">
        <v>1898</v>
      </c>
      <c r="B1143" s="19" t="s">
        <v>291</v>
      </c>
      <c r="C1143" s="19" t="s">
        <v>221</v>
      </c>
      <c r="D1143" s="19">
        <v>21.5</v>
      </c>
      <c r="E1143" s="19" t="s">
        <v>9</v>
      </c>
      <c r="F1143" s="19" t="s">
        <v>228</v>
      </c>
    </row>
    <row r="1144" spans="1:6" ht="14.5" customHeight="1">
      <c r="A1144" s="5">
        <v>1898</v>
      </c>
      <c r="B1144" s="19" t="s">
        <v>291</v>
      </c>
      <c r="C1144" s="19" t="s">
        <v>221</v>
      </c>
      <c r="D1144" s="19">
        <v>221.7</v>
      </c>
      <c r="E1144" s="19" t="s">
        <v>9</v>
      </c>
      <c r="F1144" s="19" t="s">
        <v>222</v>
      </c>
    </row>
    <row r="1145" spans="1:6" ht="14.5" customHeight="1">
      <c r="A1145" s="5">
        <v>1898</v>
      </c>
      <c r="B1145" s="19" t="s">
        <v>291</v>
      </c>
      <c r="C1145" s="19" t="s">
        <v>221</v>
      </c>
      <c r="D1145" s="19">
        <v>1.17</v>
      </c>
      <c r="E1145" s="19" t="s">
        <v>195</v>
      </c>
      <c r="F1145" s="19" t="s">
        <v>222</v>
      </c>
    </row>
    <row r="1146" spans="1:6" ht="14.5" customHeight="1">
      <c r="A1146" s="5">
        <v>1898</v>
      </c>
      <c r="B1146" s="19" t="s">
        <v>291</v>
      </c>
      <c r="C1146" s="19" t="s">
        <v>221</v>
      </c>
      <c r="D1146" s="19">
        <v>47</v>
      </c>
      <c r="E1146" s="19" t="s">
        <v>9</v>
      </c>
      <c r="F1146" s="19" t="s">
        <v>224</v>
      </c>
    </row>
    <row r="1147" spans="1:6" ht="14.5" customHeight="1">
      <c r="A1147" s="5">
        <v>1898</v>
      </c>
      <c r="B1147" s="19" t="s">
        <v>291</v>
      </c>
      <c r="C1147" s="19" t="s">
        <v>221</v>
      </c>
      <c r="D1147" s="19">
        <v>25.01</v>
      </c>
      <c r="E1147" s="19" t="s">
        <v>9</v>
      </c>
      <c r="F1147" s="19" t="s">
        <v>227</v>
      </c>
    </row>
    <row r="1148" spans="1:6" ht="14.5" customHeight="1">
      <c r="A1148" s="5">
        <v>1898</v>
      </c>
      <c r="B1148" s="19" t="s">
        <v>291</v>
      </c>
      <c r="C1148" s="19" t="s">
        <v>221</v>
      </c>
      <c r="D1148" s="19">
        <v>132.24</v>
      </c>
      <c r="E1148" s="19" t="s">
        <v>9</v>
      </c>
      <c r="F1148" s="19" t="s">
        <v>844</v>
      </c>
    </row>
    <row r="1149" spans="1:6" ht="14.5" customHeight="1">
      <c r="A1149" s="5">
        <v>1898</v>
      </c>
      <c r="B1149" s="19" t="s">
        <v>291</v>
      </c>
      <c r="C1149" s="19" t="s">
        <v>221</v>
      </c>
      <c r="D1149" s="19">
        <v>3</v>
      </c>
      <c r="E1149" s="19" t="s">
        <v>16</v>
      </c>
      <c r="F1149" s="19" t="s">
        <v>229</v>
      </c>
    </row>
    <row r="1150" spans="1:6" ht="14.5" customHeight="1">
      <c r="A1150" s="5">
        <v>1898</v>
      </c>
      <c r="B1150" s="19" t="s">
        <v>291</v>
      </c>
      <c r="C1150" s="19" t="s">
        <v>230</v>
      </c>
      <c r="D1150" s="19">
        <v>160.66</v>
      </c>
      <c r="E1150" s="19" t="s">
        <v>9</v>
      </c>
      <c r="F1150" s="19" t="s">
        <v>614</v>
      </c>
    </row>
    <row r="1151" spans="1:6" ht="14.5" customHeight="1">
      <c r="A1151" s="5">
        <v>1898</v>
      </c>
      <c r="B1151" s="19" t="s">
        <v>291</v>
      </c>
      <c r="C1151" s="19" t="s">
        <v>230</v>
      </c>
      <c r="D1151" s="19">
        <v>93.49</v>
      </c>
      <c r="E1151" s="19" t="s">
        <v>9</v>
      </c>
      <c r="F1151" s="19" t="s">
        <v>232</v>
      </c>
    </row>
    <row r="1152" spans="1:6" ht="14.5" customHeight="1">
      <c r="A1152" s="5">
        <v>1898</v>
      </c>
      <c r="B1152" s="19" t="s">
        <v>291</v>
      </c>
      <c r="C1152" s="19" t="s">
        <v>230</v>
      </c>
      <c r="D1152" s="19">
        <v>30</v>
      </c>
      <c r="E1152" s="19" t="s">
        <v>9</v>
      </c>
      <c r="F1152" s="19" t="s">
        <v>615</v>
      </c>
    </row>
    <row r="1153" spans="1:6" ht="14.5" customHeight="1">
      <c r="A1153" s="5">
        <v>1898</v>
      </c>
      <c r="B1153" s="19" t="s">
        <v>291</v>
      </c>
      <c r="C1153" s="19" t="s">
        <v>230</v>
      </c>
      <c r="D1153" s="19">
        <v>13.6</v>
      </c>
      <c r="E1153" s="19" t="s">
        <v>9</v>
      </c>
      <c r="F1153" s="19" t="s">
        <v>616</v>
      </c>
    </row>
    <row r="1154" spans="1:6" ht="14.5" customHeight="1">
      <c r="A1154" s="5">
        <v>1898</v>
      </c>
      <c r="B1154" s="19" t="s">
        <v>291</v>
      </c>
      <c r="C1154" s="19" t="s">
        <v>233</v>
      </c>
      <c r="D1154" s="19">
        <v>3</v>
      </c>
      <c r="E1154" s="19" t="s">
        <v>9</v>
      </c>
      <c r="F1154" s="19" t="s">
        <v>234</v>
      </c>
    </row>
    <row r="1155" spans="1:6" ht="14.5" customHeight="1">
      <c r="A1155" s="5">
        <v>1898</v>
      </c>
      <c r="B1155" s="19" t="s">
        <v>291</v>
      </c>
      <c r="C1155" s="19" t="s">
        <v>235</v>
      </c>
      <c r="D1155" s="19">
        <v>3.5</v>
      </c>
      <c r="E1155" s="19" t="s">
        <v>16</v>
      </c>
      <c r="F1155" s="19" t="s">
        <v>236</v>
      </c>
    </row>
    <row r="1156" spans="1:6" ht="14.5" customHeight="1">
      <c r="A1156" s="5">
        <v>1898</v>
      </c>
      <c r="B1156" s="19" t="s">
        <v>291</v>
      </c>
      <c r="C1156" s="19" t="s">
        <v>235</v>
      </c>
      <c r="D1156" s="19">
        <v>2</v>
      </c>
      <c r="E1156" s="19" t="s">
        <v>16</v>
      </c>
      <c r="F1156" s="19" t="s">
        <v>237</v>
      </c>
    </row>
    <row r="1157" spans="1:6" ht="14.5" customHeight="1">
      <c r="A1157" s="5">
        <v>1898</v>
      </c>
      <c r="B1157" s="19" t="s">
        <v>291</v>
      </c>
      <c r="C1157" s="19" t="s">
        <v>617</v>
      </c>
      <c r="D1157" s="19">
        <v>6</v>
      </c>
      <c r="E1157" s="19" t="s">
        <v>9</v>
      </c>
      <c r="F1157" s="19" t="s">
        <v>618</v>
      </c>
    </row>
    <row r="1158" spans="1:6" ht="14.5" customHeight="1">
      <c r="A1158" s="5">
        <v>1898</v>
      </c>
      <c r="B1158" s="19" t="s">
        <v>291</v>
      </c>
      <c r="C1158" s="19" t="s">
        <v>238</v>
      </c>
      <c r="D1158" s="19">
        <v>10.57</v>
      </c>
      <c r="E1158" s="19" t="s">
        <v>9</v>
      </c>
      <c r="F1158" s="19" t="s">
        <v>239</v>
      </c>
    </row>
    <row r="1159" spans="1:6" ht="14.5" customHeight="1">
      <c r="A1159" s="5">
        <v>1898</v>
      </c>
      <c r="B1159" s="19" t="s">
        <v>291</v>
      </c>
      <c r="C1159" s="19" t="s">
        <v>240</v>
      </c>
      <c r="D1159" s="19">
        <v>1.8</v>
      </c>
      <c r="E1159" s="19" t="s">
        <v>16</v>
      </c>
      <c r="F1159" s="19" t="s">
        <v>241</v>
      </c>
    </row>
    <row r="1160" spans="1:6" ht="14.5" customHeight="1">
      <c r="A1160" s="5">
        <v>1898</v>
      </c>
      <c r="B1160" s="19" t="s">
        <v>291</v>
      </c>
      <c r="C1160" s="19" t="s">
        <v>242</v>
      </c>
      <c r="D1160" s="19">
        <v>15.07</v>
      </c>
      <c r="E1160" s="19" t="s">
        <v>9</v>
      </c>
      <c r="F1160" s="19" t="s">
        <v>243</v>
      </c>
    </row>
    <row r="1161" spans="1:6" ht="14.5" customHeight="1">
      <c r="A1161" s="5">
        <v>1898</v>
      </c>
      <c r="B1161" s="19" t="s">
        <v>291</v>
      </c>
      <c r="C1161" s="19" t="s">
        <v>242</v>
      </c>
      <c r="D1161" s="19">
        <v>9</v>
      </c>
      <c r="E1161" s="19" t="s">
        <v>9</v>
      </c>
      <c r="F1161" s="19" t="s">
        <v>244</v>
      </c>
    </row>
    <row r="1162" spans="1:6" ht="14.5" customHeight="1">
      <c r="A1162" s="5">
        <v>1898</v>
      </c>
      <c r="B1162" s="19" t="s">
        <v>291</v>
      </c>
      <c r="C1162" s="19" t="s">
        <v>245</v>
      </c>
      <c r="D1162" s="19">
        <v>3.25</v>
      </c>
      <c r="E1162" s="19" t="s">
        <v>9</v>
      </c>
      <c r="F1162" s="19" t="s">
        <v>246</v>
      </c>
    </row>
    <row r="1163" spans="1:6" ht="14.5" customHeight="1">
      <c r="A1163" s="5">
        <v>1898</v>
      </c>
      <c r="B1163" s="19" t="s">
        <v>291</v>
      </c>
      <c r="C1163" s="19" t="s">
        <v>245</v>
      </c>
      <c r="D1163" s="19">
        <v>4</v>
      </c>
      <c r="E1163" s="19" t="s">
        <v>9</v>
      </c>
      <c r="F1163" s="19" t="s">
        <v>845</v>
      </c>
    </row>
    <row r="1164" spans="1:6" ht="14.5" customHeight="1">
      <c r="A1164" s="5">
        <v>1898</v>
      </c>
      <c r="B1164" s="19" t="s">
        <v>291</v>
      </c>
      <c r="C1164" s="19" t="s">
        <v>250</v>
      </c>
      <c r="D1164" s="19">
        <v>3.7</v>
      </c>
      <c r="E1164" s="19" t="s">
        <v>9</v>
      </c>
      <c r="F1164" s="19" t="s">
        <v>251</v>
      </c>
    </row>
    <row r="1165" spans="1:6" ht="14.5" customHeight="1">
      <c r="A1165" s="5">
        <v>1898</v>
      </c>
      <c r="B1165" s="19" t="s">
        <v>291</v>
      </c>
      <c r="C1165" s="19" t="s">
        <v>846</v>
      </c>
      <c r="D1165" s="19">
        <v>4.5</v>
      </c>
      <c r="E1165" s="19" t="s">
        <v>9</v>
      </c>
      <c r="F1165" s="19" t="s">
        <v>847</v>
      </c>
    </row>
    <row r="1166" spans="1:6" ht="14.5" customHeight="1">
      <c r="A1166" s="5">
        <v>1898</v>
      </c>
      <c r="B1166" s="19" t="s">
        <v>291</v>
      </c>
      <c r="C1166" s="19" t="s">
        <v>619</v>
      </c>
      <c r="D1166" s="19">
        <v>17.75</v>
      </c>
      <c r="E1166" s="19" t="s">
        <v>9</v>
      </c>
      <c r="F1166" s="19" t="s">
        <v>620</v>
      </c>
    </row>
    <row r="1167" spans="1:6" ht="14.5" customHeight="1">
      <c r="A1167" s="5">
        <v>1898</v>
      </c>
      <c r="B1167" s="19" t="s">
        <v>291</v>
      </c>
      <c r="C1167" s="19" t="s">
        <v>254</v>
      </c>
      <c r="D1167" s="19">
        <v>10.6</v>
      </c>
      <c r="E1167" s="19" t="s">
        <v>9</v>
      </c>
      <c r="F1167" s="19" t="s">
        <v>255</v>
      </c>
    </row>
    <row r="1168" spans="1:6" ht="14.5" customHeight="1">
      <c r="A1168" s="5">
        <v>1898</v>
      </c>
      <c r="B1168" s="19" t="s">
        <v>291</v>
      </c>
      <c r="C1168" s="19" t="s">
        <v>256</v>
      </c>
      <c r="D1168" s="19">
        <v>51</v>
      </c>
      <c r="E1168" s="19" t="s">
        <v>9</v>
      </c>
      <c r="F1168" s="19" t="s">
        <v>621</v>
      </c>
    </row>
    <row r="1169" spans="1:6" ht="14.5" customHeight="1">
      <c r="A1169" s="5">
        <v>1898</v>
      </c>
      <c r="B1169" s="19" t="s">
        <v>291</v>
      </c>
      <c r="C1169" s="19" t="s">
        <v>256</v>
      </c>
      <c r="D1169" s="19">
        <v>4.0999999999999996</v>
      </c>
      <c r="E1169" s="19" t="s">
        <v>9</v>
      </c>
      <c r="F1169" s="19" t="s">
        <v>258</v>
      </c>
    </row>
    <row r="1170" spans="1:6" ht="14.5" customHeight="1">
      <c r="A1170" s="5">
        <v>1898</v>
      </c>
      <c r="B1170" s="19" t="s">
        <v>291</v>
      </c>
      <c r="C1170" s="19" t="s">
        <v>622</v>
      </c>
      <c r="D1170" s="19">
        <v>17</v>
      </c>
      <c r="E1170" s="19" t="s">
        <v>9</v>
      </c>
      <c r="F1170" s="19" t="s">
        <v>623</v>
      </c>
    </row>
    <row r="1171" spans="1:6" ht="14.5" customHeight="1">
      <c r="A1171" s="5">
        <v>1898</v>
      </c>
      <c r="B1171" s="19" t="s">
        <v>291</v>
      </c>
      <c r="C1171" s="19" t="s">
        <v>259</v>
      </c>
      <c r="D1171" s="19">
        <v>5.0599999999999996</v>
      </c>
      <c r="E1171" s="19" t="s">
        <v>9</v>
      </c>
      <c r="F1171" s="19" t="s">
        <v>260</v>
      </c>
    </row>
    <row r="1172" spans="1:6" ht="14.5" customHeight="1">
      <c r="A1172" s="5">
        <v>1898</v>
      </c>
      <c r="B1172" s="19" t="s">
        <v>291</v>
      </c>
      <c r="C1172" s="19" t="s">
        <v>259</v>
      </c>
      <c r="D1172" s="19">
        <v>4.5</v>
      </c>
      <c r="E1172" s="19" t="s">
        <v>9</v>
      </c>
      <c r="F1172" s="19" t="s">
        <v>261</v>
      </c>
    </row>
    <row r="1173" spans="1:6" ht="14.5" customHeight="1">
      <c r="A1173" s="5">
        <v>1898</v>
      </c>
      <c r="B1173" s="19" t="s">
        <v>291</v>
      </c>
      <c r="C1173" s="19" t="s">
        <v>262</v>
      </c>
      <c r="D1173" s="19">
        <v>2.4</v>
      </c>
      <c r="E1173" s="19" t="s">
        <v>9</v>
      </c>
      <c r="F1173" s="19" t="s">
        <v>263</v>
      </c>
    </row>
    <row r="1174" spans="1:6" ht="14.5" customHeight="1">
      <c r="A1174" s="5">
        <v>1898</v>
      </c>
      <c r="B1174" s="19" t="s">
        <v>291</v>
      </c>
      <c r="C1174" s="19" t="s">
        <v>264</v>
      </c>
      <c r="D1174" s="19">
        <v>3</v>
      </c>
      <c r="E1174" s="19" t="s">
        <v>16</v>
      </c>
      <c r="F1174" s="19" t="s">
        <v>265</v>
      </c>
    </row>
    <row r="1175" spans="1:6" ht="14.5" customHeight="1">
      <c r="A1175" s="5">
        <v>1898</v>
      </c>
      <c r="B1175" s="19" t="s">
        <v>291</v>
      </c>
      <c r="C1175" s="19" t="s">
        <v>266</v>
      </c>
      <c r="D1175" s="19">
        <v>8.5</v>
      </c>
      <c r="E1175" s="19" t="s">
        <v>9</v>
      </c>
      <c r="F1175" s="19" t="s">
        <v>267</v>
      </c>
    </row>
    <row r="1176" spans="1:6" ht="14.5" customHeight="1">
      <c r="A1176" s="5">
        <v>1898</v>
      </c>
      <c r="B1176" s="19" t="s">
        <v>291</v>
      </c>
      <c r="C1176" s="19" t="s">
        <v>268</v>
      </c>
      <c r="D1176" s="19">
        <v>20</v>
      </c>
      <c r="E1176" s="19" t="s">
        <v>9</v>
      </c>
      <c r="F1176" s="19" t="s">
        <v>269</v>
      </c>
    </row>
    <row r="1177" spans="1:6" ht="14.5" customHeight="1">
      <c r="A1177" s="5">
        <v>1898</v>
      </c>
      <c r="B1177" s="19" t="s">
        <v>291</v>
      </c>
      <c r="C1177" s="19" t="s">
        <v>270</v>
      </c>
      <c r="D1177" s="19">
        <v>2.85</v>
      </c>
      <c r="E1177" s="19" t="s">
        <v>9</v>
      </c>
      <c r="F1177" s="19" t="s">
        <v>271</v>
      </c>
    </row>
    <row r="1178" spans="1:6" ht="14.5" customHeight="1">
      <c r="A1178" s="5">
        <v>1898</v>
      </c>
      <c r="B1178" s="19" t="s">
        <v>291</v>
      </c>
      <c r="C1178" s="19" t="s">
        <v>270</v>
      </c>
      <c r="D1178" s="19">
        <v>4.58</v>
      </c>
      <c r="E1178" s="19" t="s">
        <v>9</v>
      </c>
      <c r="F1178" s="19" t="s">
        <v>624</v>
      </c>
    </row>
    <row r="1179" spans="1:6" ht="14.5" customHeight="1">
      <c r="A1179" s="5">
        <v>1898</v>
      </c>
      <c r="B1179" s="19" t="s">
        <v>291</v>
      </c>
      <c r="C1179" s="19" t="s">
        <v>275</v>
      </c>
      <c r="D1179" s="19">
        <v>1.5</v>
      </c>
      <c r="E1179" s="19" t="s">
        <v>16</v>
      </c>
      <c r="F1179" s="19" t="s">
        <v>276</v>
      </c>
    </row>
    <row r="1180" spans="1:6" ht="14.5" customHeight="1">
      <c r="A1180" s="5">
        <v>1898</v>
      </c>
      <c r="B1180" s="19" t="s">
        <v>291</v>
      </c>
      <c r="C1180" s="19" t="s">
        <v>625</v>
      </c>
      <c r="D1180" s="19">
        <v>10</v>
      </c>
      <c r="E1180" s="19" t="s">
        <v>9</v>
      </c>
      <c r="F1180" s="19" t="s">
        <v>626</v>
      </c>
    </row>
    <row r="1181" spans="1:6" ht="14.5" customHeight="1">
      <c r="A1181" s="5">
        <v>1898</v>
      </c>
      <c r="B1181" s="19" t="s">
        <v>291</v>
      </c>
      <c r="C1181" s="19" t="s">
        <v>277</v>
      </c>
      <c r="D1181" s="19">
        <v>5</v>
      </c>
      <c r="E1181" s="19" t="s">
        <v>9</v>
      </c>
      <c r="F1181" s="19" t="s">
        <v>278</v>
      </c>
    </row>
    <row r="1182" spans="1:6" ht="14.5" customHeight="1">
      <c r="A1182" s="5">
        <v>1898</v>
      </c>
      <c r="B1182" s="19" t="s">
        <v>291</v>
      </c>
      <c r="C1182" s="19" t="s">
        <v>279</v>
      </c>
      <c r="D1182" s="19">
        <v>60</v>
      </c>
      <c r="E1182" s="19" t="s">
        <v>9</v>
      </c>
      <c r="F1182" s="19" t="s">
        <v>627</v>
      </c>
    </row>
    <row r="1183" spans="1:6" ht="14.5" customHeight="1">
      <c r="A1183" s="5">
        <v>1898</v>
      </c>
      <c r="B1183" s="19" t="s">
        <v>291</v>
      </c>
      <c r="C1183" s="19" t="s">
        <v>282</v>
      </c>
      <c r="D1183" s="19">
        <v>12.75</v>
      </c>
      <c r="E1183" s="19" t="s">
        <v>9</v>
      </c>
      <c r="F1183" s="19" t="s">
        <v>283</v>
      </c>
    </row>
    <row r="1184" spans="1:6" ht="14.5" customHeight="1">
      <c r="A1184" s="5">
        <v>1898</v>
      </c>
      <c r="B1184" s="19" t="s">
        <v>291</v>
      </c>
      <c r="C1184" s="19" t="s">
        <v>284</v>
      </c>
      <c r="D1184" s="19">
        <v>6</v>
      </c>
      <c r="E1184" s="19" t="s">
        <v>9</v>
      </c>
      <c r="F1184" s="19" t="s">
        <v>628</v>
      </c>
    </row>
    <row r="1185" spans="1:6" ht="14.5" customHeight="1">
      <c r="A1185" s="5">
        <v>1898</v>
      </c>
      <c r="B1185" s="19" t="s">
        <v>291</v>
      </c>
      <c r="C1185" s="19" t="s">
        <v>629</v>
      </c>
      <c r="D1185" s="19">
        <v>2.1</v>
      </c>
      <c r="E1185" s="19" t="s">
        <v>16</v>
      </c>
      <c r="F1185" s="19" t="s">
        <v>630</v>
      </c>
    </row>
    <row r="1186" spans="1:6" ht="14.5" customHeight="1">
      <c r="A1186" s="5">
        <v>1898</v>
      </c>
      <c r="B1186" s="19" t="s">
        <v>291</v>
      </c>
      <c r="C1186" s="19" t="s">
        <v>287</v>
      </c>
      <c r="D1186" s="19">
        <v>17</v>
      </c>
      <c r="E1186" s="19" t="s">
        <v>9</v>
      </c>
      <c r="F1186" s="19" t="s">
        <v>637</v>
      </c>
    </row>
    <row r="1187" spans="1:6" ht="14.5" customHeight="1">
      <c r="A1187" s="5">
        <v>1898</v>
      </c>
      <c r="B1187" s="19" t="s">
        <v>291</v>
      </c>
      <c r="C1187" s="19" t="s">
        <v>848</v>
      </c>
      <c r="D1187" s="19">
        <v>9</v>
      </c>
      <c r="E1187" s="19" t="s">
        <v>9</v>
      </c>
      <c r="F1187" s="19" t="s">
        <v>849</v>
      </c>
    </row>
    <row r="1188" spans="1:6" ht="14.5" customHeight="1">
      <c r="A1188" s="5">
        <v>1898</v>
      </c>
      <c r="B1188" s="19" t="s">
        <v>291</v>
      </c>
      <c r="C1188" s="19" t="s">
        <v>291</v>
      </c>
      <c r="D1188" s="19">
        <v>10.959</v>
      </c>
      <c r="E1188" s="19" t="s">
        <v>16</v>
      </c>
      <c r="F1188" s="19" t="s">
        <v>305</v>
      </c>
    </row>
    <row r="1189" spans="1:6" ht="14.5" customHeight="1">
      <c r="A1189" s="5">
        <v>1898</v>
      </c>
      <c r="B1189" s="19" t="s">
        <v>291</v>
      </c>
      <c r="C1189" s="19" t="s">
        <v>291</v>
      </c>
      <c r="D1189" s="19">
        <v>20.260000000000002</v>
      </c>
      <c r="E1189" s="19" t="s">
        <v>16</v>
      </c>
      <c r="F1189" s="19" t="s">
        <v>304</v>
      </c>
    </row>
    <row r="1190" spans="1:6" ht="14.5" customHeight="1">
      <c r="A1190" s="5">
        <v>1898</v>
      </c>
      <c r="B1190" s="19" t="s">
        <v>291</v>
      </c>
      <c r="C1190" s="19" t="s">
        <v>291</v>
      </c>
      <c r="D1190" s="19">
        <v>24.9</v>
      </c>
      <c r="E1190" s="19" t="s">
        <v>16</v>
      </c>
      <c r="F1190" s="19" t="s">
        <v>303</v>
      </c>
    </row>
    <row r="1191" spans="1:6" ht="14.5" customHeight="1">
      <c r="A1191" s="5">
        <v>1898</v>
      </c>
      <c r="B1191" s="19" t="s">
        <v>291</v>
      </c>
      <c r="C1191" s="19" t="s">
        <v>291</v>
      </c>
      <c r="D1191" s="19">
        <v>53.910000000000004</v>
      </c>
      <c r="E1191" s="19" t="s">
        <v>9</v>
      </c>
      <c r="F1191" s="19" t="s">
        <v>82</v>
      </c>
    </row>
    <row r="1192" spans="1:6" ht="14.5" customHeight="1">
      <c r="A1192" s="5">
        <v>1898</v>
      </c>
      <c r="B1192" s="19" t="s">
        <v>291</v>
      </c>
      <c r="C1192" s="19" t="s">
        <v>291</v>
      </c>
      <c r="D1192" s="19">
        <v>131.4</v>
      </c>
      <c r="E1192" s="19" t="s">
        <v>16</v>
      </c>
      <c r="F1192" s="19" t="s">
        <v>82</v>
      </c>
    </row>
    <row r="1193" spans="1:6" ht="14.5" customHeight="1">
      <c r="A1193" s="5">
        <v>1898</v>
      </c>
      <c r="B1193" s="19" t="s">
        <v>291</v>
      </c>
      <c r="C1193" s="19" t="s">
        <v>291</v>
      </c>
      <c r="D1193" s="19">
        <v>32.119999999999997</v>
      </c>
      <c r="E1193" s="19" t="s">
        <v>195</v>
      </c>
      <c r="F1193" s="19" t="s">
        <v>82</v>
      </c>
    </row>
    <row r="1194" spans="1:6" ht="14.5" customHeight="1">
      <c r="A1194" s="5">
        <v>1898</v>
      </c>
      <c r="B1194" s="19" t="s">
        <v>291</v>
      </c>
      <c r="C1194" s="19" t="s">
        <v>291</v>
      </c>
      <c r="D1194" s="19">
        <v>28.4</v>
      </c>
      <c r="E1194" s="19" t="s">
        <v>195</v>
      </c>
      <c r="F1194" s="19" t="s">
        <v>633</v>
      </c>
    </row>
    <row r="1195" spans="1:6" ht="14.5" customHeight="1">
      <c r="A1195" s="5">
        <v>1898</v>
      </c>
      <c r="B1195" s="19" t="s">
        <v>291</v>
      </c>
      <c r="C1195" s="19" t="s">
        <v>291</v>
      </c>
      <c r="D1195" s="19">
        <v>6.95</v>
      </c>
      <c r="E1195" s="19" t="s">
        <v>16</v>
      </c>
      <c r="F1195" s="19" t="s">
        <v>634</v>
      </c>
    </row>
    <row r="1196" spans="1:6" ht="14.5" customHeight="1">
      <c r="A1196" s="5">
        <v>1898</v>
      </c>
      <c r="B1196" s="19" t="s">
        <v>291</v>
      </c>
      <c r="C1196" s="19" t="s">
        <v>291</v>
      </c>
      <c r="D1196" s="19">
        <v>45.93</v>
      </c>
      <c r="E1196" s="19" t="s">
        <v>9</v>
      </c>
      <c r="F1196" s="19" t="s">
        <v>308</v>
      </c>
    </row>
    <row r="1197" spans="1:6" ht="14.5" customHeight="1">
      <c r="A1197" s="5">
        <v>1898</v>
      </c>
      <c r="B1197" s="19" t="s">
        <v>291</v>
      </c>
      <c r="C1197" s="19" t="s">
        <v>291</v>
      </c>
      <c r="D1197" s="19">
        <v>16.54</v>
      </c>
      <c r="E1197" s="19" t="s">
        <v>9</v>
      </c>
      <c r="F1197" s="19" t="s">
        <v>636</v>
      </c>
    </row>
    <row r="1198" spans="1:6" ht="14.5" customHeight="1">
      <c r="A1198" s="5">
        <v>1898</v>
      </c>
      <c r="B1198" s="19" t="s">
        <v>291</v>
      </c>
      <c r="C1198" s="19" t="s">
        <v>309</v>
      </c>
      <c r="D1198" s="19">
        <v>16.41</v>
      </c>
      <c r="E1198" s="19" t="s">
        <v>9</v>
      </c>
      <c r="F1198" s="19" t="s">
        <v>310</v>
      </c>
    </row>
    <row r="1199" spans="1:6" ht="14.5" customHeight="1">
      <c r="A1199" s="5">
        <v>1898</v>
      </c>
      <c r="B1199" s="19" t="s">
        <v>291</v>
      </c>
      <c r="C1199" s="19" t="s">
        <v>309</v>
      </c>
      <c r="D1199" s="19">
        <v>14</v>
      </c>
      <c r="E1199" s="19" t="s">
        <v>9</v>
      </c>
      <c r="F1199" s="19" t="s">
        <v>638</v>
      </c>
    </row>
    <row r="1200" spans="1:6" ht="14.5" customHeight="1">
      <c r="A1200" s="5">
        <v>1898</v>
      </c>
      <c r="B1200" s="19" t="s">
        <v>291</v>
      </c>
      <c r="C1200" s="19" t="s">
        <v>309</v>
      </c>
      <c r="D1200" s="19">
        <v>1.75</v>
      </c>
      <c r="E1200" s="19" t="s">
        <v>9</v>
      </c>
      <c r="F1200" s="19" t="s">
        <v>639</v>
      </c>
    </row>
    <row r="1201" spans="1:6" ht="14.5" customHeight="1">
      <c r="A1201" s="5">
        <v>1898</v>
      </c>
      <c r="B1201" s="19" t="s">
        <v>291</v>
      </c>
      <c r="C1201" s="19" t="s">
        <v>312</v>
      </c>
      <c r="D1201" s="19">
        <v>10</v>
      </c>
      <c r="E1201" s="19" t="s">
        <v>9</v>
      </c>
      <c r="F1201" s="19" t="s">
        <v>313</v>
      </c>
    </row>
    <row r="1202" spans="1:6" ht="14.5" customHeight="1">
      <c r="A1202" s="5">
        <v>1898</v>
      </c>
      <c r="B1202" s="19" t="s">
        <v>291</v>
      </c>
      <c r="C1202" s="19" t="s">
        <v>314</v>
      </c>
      <c r="D1202" s="19">
        <v>6.36</v>
      </c>
      <c r="E1202" s="19" t="s">
        <v>9</v>
      </c>
      <c r="F1202" s="19" t="s">
        <v>315</v>
      </c>
    </row>
    <row r="1203" spans="1:6" ht="14.5" customHeight="1">
      <c r="A1203" s="5">
        <v>1898</v>
      </c>
      <c r="B1203" s="19" t="s">
        <v>291</v>
      </c>
      <c r="C1203" s="19" t="s">
        <v>316</v>
      </c>
      <c r="D1203" s="19">
        <v>1.5</v>
      </c>
      <c r="E1203" s="19" t="s">
        <v>16</v>
      </c>
      <c r="F1203" s="19" t="s">
        <v>317</v>
      </c>
    </row>
    <row r="1204" spans="1:6" ht="14.5" customHeight="1">
      <c r="A1204" s="5">
        <v>1898</v>
      </c>
      <c r="B1204" s="19" t="s">
        <v>291</v>
      </c>
      <c r="C1204" s="19" t="s">
        <v>318</v>
      </c>
      <c r="D1204" s="19">
        <v>2.25</v>
      </c>
      <c r="E1204" s="19" t="s">
        <v>16</v>
      </c>
      <c r="F1204" s="19" t="s">
        <v>319</v>
      </c>
    </row>
    <row r="1205" spans="1:6" ht="14.5" customHeight="1">
      <c r="A1205" s="5">
        <v>1898</v>
      </c>
      <c r="B1205" s="19" t="s">
        <v>291</v>
      </c>
      <c r="C1205" s="19" t="s">
        <v>318</v>
      </c>
      <c r="D1205" s="19">
        <v>8.5</v>
      </c>
      <c r="E1205" s="19" t="s">
        <v>9</v>
      </c>
      <c r="F1205" s="19" t="s">
        <v>850</v>
      </c>
    </row>
    <row r="1206" spans="1:6" ht="14.5" customHeight="1">
      <c r="A1206" s="5">
        <v>1898</v>
      </c>
      <c r="B1206" s="19" t="s">
        <v>291</v>
      </c>
      <c r="C1206" s="19" t="s">
        <v>320</v>
      </c>
      <c r="D1206" s="19">
        <v>12.25</v>
      </c>
      <c r="E1206" s="19" t="s">
        <v>9</v>
      </c>
      <c r="F1206" s="19" t="s">
        <v>321</v>
      </c>
    </row>
    <row r="1207" spans="1:6" ht="14.5" customHeight="1">
      <c r="A1207" s="5">
        <v>1898</v>
      </c>
      <c r="B1207" s="19" t="s">
        <v>291</v>
      </c>
      <c r="C1207" s="19" t="s">
        <v>640</v>
      </c>
      <c r="D1207" s="19">
        <v>6.5</v>
      </c>
      <c r="E1207" s="19" t="s">
        <v>9</v>
      </c>
      <c r="F1207" s="19" t="s">
        <v>641</v>
      </c>
    </row>
    <row r="1208" spans="1:6" ht="14.5" customHeight="1">
      <c r="A1208" s="5">
        <v>1898</v>
      </c>
      <c r="B1208" s="19" t="s">
        <v>291</v>
      </c>
      <c r="C1208" s="19" t="s">
        <v>851</v>
      </c>
      <c r="D1208" s="19">
        <v>5</v>
      </c>
      <c r="E1208" s="19" t="s">
        <v>9</v>
      </c>
      <c r="F1208" s="19" t="s">
        <v>852</v>
      </c>
    </row>
    <row r="1209" spans="1:6" ht="14.5" customHeight="1">
      <c r="A1209" s="5">
        <v>1898</v>
      </c>
      <c r="B1209" s="19" t="s">
        <v>291</v>
      </c>
      <c r="C1209" s="19" t="s">
        <v>322</v>
      </c>
      <c r="D1209" s="19">
        <v>18</v>
      </c>
      <c r="E1209" s="19" t="s">
        <v>9</v>
      </c>
      <c r="F1209" s="19" t="s">
        <v>323</v>
      </c>
    </row>
    <row r="1210" spans="1:6" ht="14.5" customHeight="1">
      <c r="A1210" s="5">
        <v>1898</v>
      </c>
      <c r="B1210" s="19" t="s">
        <v>291</v>
      </c>
      <c r="C1210" s="19" t="s">
        <v>324</v>
      </c>
      <c r="D1210" s="19">
        <v>4</v>
      </c>
      <c r="E1210" s="19" t="s">
        <v>9</v>
      </c>
      <c r="F1210" s="19" t="s">
        <v>642</v>
      </c>
    </row>
    <row r="1211" spans="1:6" ht="14.5" customHeight="1">
      <c r="A1211" s="5">
        <v>1898</v>
      </c>
      <c r="B1211" s="19" t="s">
        <v>291</v>
      </c>
      <c r="C1211" s="19" t="s">
        <v>324</v>
      </c>
      <c r="D1211" s="19">
        <v>80.55</v>
      </c>
      <c r="E1211" s="19" t="s">
        <v>9</v>
      </c>
      <c r="F1211" s="19" t="s">
        <v>325</v>
      </c>
    </row>
    <row r="1212" spans="1:6" ht="14.5" customHeight="1">
      <c r="A1212" s="5">
        <v>1898</v>
      </c>
      <c r="B1212" s="19" t="s">
        <v>291</v>
      </c>
      <c r="C1212" s="19" t="s">
        <v>324</v>
      </c>
      <c r="D1212" s="19">
        <v>8.76</v>
      </c>
      <c r="E1212" s="19" t="s">
        <v>9</v>
      </c>
      <c r="F1212" s="19" t="s">
        <v>326</v>
      </c>
    </row>
    <row r="1213" spans="1:6" ht="14.5" customHeight="1">
      <c r="A1213" s="5">
        <v>1898</v>
      </c>
      <c r="B1213" s="19" t="s">
        <v>291</v>
      </c>
      <c r="C1213" s="19" t="s">
        <v>324</v>
      </c>
      <c r="D1213" s="19">
        <v>9</v>
      </c>
      <c r="E1213" s="19" t="s">
        <v>9</v>
      </c>
      <c r="F1213" s="19" t="s">
        <v>643</v>
      </c>
    </row>
    <row r="1214" spans="1:6" ht="14.5" customHeight="1">
      <c r="A1214" s="5">
        <v>1898</v>
      </c>
      <c r="B1214" s="19" t="s">
        <v>291</v>
      </c>
      <c r="C1214" s="19" t="s">
        <v>324</v>
      </c>
      <c r="D1214" s="19">
        <v>7.75</v>
      </c>
      <c r="E1214" s="19" t="s">
        <v>9</v>
      </c>
      <c r="F1214" s="19" t="s">
        <v>644</v>
      </c>
    </row>
    <row r="1215" spans="1:6" ht="14.5" customHeight="1">
      <c r="A1215" s="5">
        <v>1898</v>
      </c>
      <c r="B1215" s="19" t="s">
        <v>291</v>
      </c>
      <c r="C1215" s="19" t="s">
        <v>327</v>
      </c>
      <c r="D1215" s="19">
        <v>1.25</v>
      </c>
      <c r="E1215" s="19" t="s">
        <v>16</v>
      </c>
      <c r="F1215" s="19" t="s">
        <v>328</v>
      </c>
    </row>
    <row r="1216" spans="1:6" ht="14.5" customHeight="1">
      <c r="A1216" s="5">
        <v>1898</v>
      </c>
      <c r="B1216" s="19" t="s">
        <v>291</v>
      </c>
      <c r="C1216" s="19" t="s">
        <v>66</v>
      </c>
      <c r="D1216" s="19">
        <v>6.75</v>
      </c>
      <c r="E1216" s="19" t="s">
        <v>16</v>
      </c>
      <c r="F1216" s="19" t="s">
        <v>329</v>
      </c>
    </row>
    <row r="1217" spans="1:6" ht="14.5" customHeight="1">
      <c r="A1217" s="5">
        <v>1898</v>
      </c>
      <c r="B1217" s="19" t="s">
        <v>291</v>
      </c>
      <c r="C1217" s="19" t="s">
        <v>330</v>
      </c>
      <c r="D1217" s="19">
        <v>10.1</v>
      </c>
      <c r="E1217" s="19" t="s">
        <v>9</v>
      </c>
      <c r="F1217" s="19" t="s">
        <v>660</v>
      </c>
    </row>
    <row r="1218" spans="1:6" ht="14.5" customHeight="1">
      <c r="A1218" s="5">
        <v>1898</v>
      </c>
      <c r="B1218" s="19" t="s">
        <v>291</v>
      </c>
      <c r="C1218" s="19" t="s">
        <v>330</v>
      </c>
      <c r="D1218" s="19">
        <v>10.1</v>
      </c>
      <c r="E1218" s="19" t="s">
        <v>9</v>
      </c>
      <c r="F1218" s="19" t="s">
        <v>660</v>
      </c>
    </row>
    <row r="1219" spans="1:6" ht="14.5" customHeight="1">
      <c r="A1219" s="5">
        <v>1898</v>
      </c>
      <c r="B1219" s="19" t="s">
        <v>291</v>
      </c>
      <c r="C1219" s="19" t="s">
        <v>332</v>
      </c>
      <c r="D1219" s="19">
        <v>4.87</v>
      </c>
      <c r="E1219" s="19" t="s">
        <v>9</v>
      </c>
      <c r="F1219" s="19" t="s">
        <v>659</v>
      </c>
    </row>
    <row r="1220" spans="1:6" ht="14.5" customHeight="1">
      <c r="A1220" s="5">
        <v>1898</v>
      </c>
      <c r="B1220" s="19" t="s">
        <v>291</v>
      </c>
      <c r="C1220" s="19" t="s">
        <v>658</v>
      </c>
      <c r="D1220" s="19">
        <v>0.18099999999999999</v>
      </c>
      <c r="E1220" s="19" t="s">
        <v>195</v>
      </c>
      <c r="F1220" s="19" t="s">
        <v>657</v>
      </c>
    </row>
    <row r="1221" spans="1:6" ht="14.5" customHeight="1">
      <c r="A1221" s="5">
        <v>1898</v>
      </c>
      <c r="B1221" s="19" t="s">
        <v>291</v>
      </c>
      <c r="C1221" s="19" t="s">
        <v>336</v>
      </c>
      <c r="D1221" s="19">
        <v>3</v>
      </c>
      <c r="E1221" s="19" t="s">
        <v>9</v>
      </c>
      <c r="F1221" s="19" t="s">
        <v>337</v>
      </c>
    </row>
    <row r="1222" spans="1:6" ht="14.5" customHeight="1">
      <c r="A1222" s="5">
        <v>1898</v>
      </c>
      <c r="B1222" s="19" t="s">
        <v>291</v>
      </c>
      <c r="C1222" s="19" t="s">
        <v>338</v>
      </c>
      <c r="D1222" s="19">
        <v>38</v>
      </c>
      <c r="E1222" s="19" t="s">
        <v>9</v>
      </c>
      <c r="F1222" s="19" t="s">
        <v>656</v>
      </c>
    </row>
    <row r="1223" spans="1:6" ht="14.5" customHeight="1">
      <c r="A1223" s="5">
        <v>1898</v>
      </c>
      <c r="B1223" s="19" t="s">
        <v>291</v>
      </c>
      <c r="C1223" s="19" t="s">
        <v>338</v>
      </c>
      <c r="D1223" s="19">
        <v>28</v>
      </c>
      <c r="E1223" s="19" t="s">
        <v>9</v>
      </c>
      <c r="F1223" s="19" t="s">
        <v>655</v>
      </c>
    </row>
    <row r="1224" spans="1:6" ht="14.5" customHeight="1">
      <c r="A1224" s="5">
        <v>1898</v>
      </c>
      <c r="B1224" s="19" t="s">
        <v>291</v>
      </c>
      <c r="C1224" s="19" t="s">
        <v>340</v>
      </c>
      <c r="D1224" s="19">
        <v>48.62</v>
      </c>
      <c r="E1224" s="19" t="s">
        <v>9</v>
      </c>
      <c r="F1224" s="19" t="s">
        <v>653</v>
      </c>
    </row>
    <row r="1225" spans="1:6" ht="14.5" customHeight="1">
      <c r="A1225" s="5">
        <v>1898</v>
      </c>
      <c r="B1225" s="19" t="s">
        <v>291</v>
      </c>
      <c r="C1225" s="19" t="s">
        <v>340</v>
      </c>
      <c r="D1225" s="19">
        <v>7.46</v>
      </c>
      <c r="E1225" s="19" t="s">
        <v>9</v>
      </c>
      <c r="F1225" s="19" t="s">
        <v>652</v>
      </c>
    </row>
    <row r="1226" spans="1:6" ht="14.5" customHeight="1">
      <c r="A1226" s="5">
        <v>1898</v>
      </c>
      <c r="B1226" s="19" t="s">
        <v>291</v>
      </c>
      <c r="C1226" s="19" t="s">
        <v>340</v>
      </c>
      <c r="D1226" s="19">
        <v>15</v>
      </c>
      <c r="E1226" s="19" t="s">
        <v>9</v>
      </c>
      <c r="F1226" s="19" t="s">
        <v>853</v>
      </c>
    </row>
    <row r="1227" spans="1:6" ht="14.5" customHeight="1">
      <c r="A1227" s="5">
        <v>1898</v>
      </c>
      <c r="B1227" s="19" t="s">
        <v>291</v>
      </c>
      <c r="C1227" s="19" t="s">
        <v>344</v>
      </c>
      <c r="D1227" s="19">
        <v>4.82</v>
      </c>
      <c r="E1227" s="19" t="s">
        <v>9</v>
      </c>
      <c r="F1227" s="19" t="s">
        <v>345</v>
      </c>
    </row>
    <row r="1228" spans="1:6" ht="14.5" customHeight="1">
      <c r="A1228" s="5">
        <v>1898</v>
      </c>
      <c r="B1228" s="19" t="s">
        <v>291</v>
      </c>
      <c r="C1228" s="19" t="s">
        <v>346</v>
      </c>
      <c r="D1228" s="19">
        <v>9.5</v>
      </c>
      <c r="E1228" s="19" t="s">
        <v>9</v>
      </c>
      <c r="F1228" s="19" t="s">
        <v>651</v>
      </c>
    </row>
    <row r="1229" spans="1:6" ht="14.5" customHeight="1">
      <c r="A1229" s="5">
        <v>1898</v>
      </c>
      <c r="B1229" s="19" t="s">
        <v>291</v>
      </c>
      <c r="C1229" s="19" t="s">
        <v>346</v>
      </c>
      <c r="D1229" s="19">
        <v>8.99</v>
      </c>
      <c r="E1229" s="19" t="s">
        <v>9</v>
      </c>
      <c r="F1229" s="19" t="s">
        <v>349</v>
      </c>
    </row>
    <row r="1230" spans="1:6" ht="14.5" customHeight="1">
      <c r="A1230" s="5">
        <v>1898</v>
      </c>
      <c r="B1230" s="19" t="s">
        <v>291</v>
      </c>
      <c r="C1230" s="19" t="s">
        <v>346</v>
      </c>
      <c r="D1230" s="19">
        <v>6</v>
      </c>
      <c r="E1230" s="19" t="s">
        <v>9</v>
      </c>
      <c r="F1230" s="19" t="s">
        <v>350</v>
      </c>
    </row>
    <row r="1231" spans="1:6" ht="14.5" customHeight="1">
      <c r="A1231" s="5">
        <v>1898</v>
      </c>
      <c r="B1231" s="19" t="s">
        <v>291</v>
      </c>
      <c r="C1231" s="19" t="s">
        <v>352</v>
      </c>
      <c r="D1231" s="19">
        <v>35</v>
      </c>
      <c r="E1231" s="19" t="s">
        <v>9</v>
      </c>
      <c r="F1231" s="19" t="s">
        <v>353</v>
      </c>
    </row>
    <row r="1232" spans="1:6" ht="14.5" customHeight="1">
      <c r="A1232" s="5">
        <v>1898</v>
      </c>
      <c r="B1232" s="19" t="s">
        <v>291</v>
      </c>
      <c r="C1232" s="19" t="s">
        <v>352</v>
      </c>
      <c r="D1232" s="19">
        <v>9</v>
      </c>
      <c r="E1232" s="19" t="s">
        <v>9</v>
      </c>
      <c r="F1232" s="19" t="s">
        <v>650</v>
      </c>
    </row>
    <row r="1233" spans="1:6" ht="14.5" customHeight="1">
      <c r="A1233" s="5">
        <v>1898</v>
      </c>
      <c r="B1233" s="19" t="s">
        <v>291</v>
      </c>
      <c r="C1233" s="19" t="s">
        <v>354</v>
      </c>
      <c r="D1233" s="19">
        <v>23</v>
      </c>
      <c r="E1233" s="19" t="s">
        <v>9</v>
      </c>
      <c r="F1233" s="19" t="s">
        <v>355</v>
      </c>
    </row>
    <row r="1234" spans="1:6" ht="14.5" customHeight="1">
      <c r="A1234" s="5">
        <v>1898</v>
      </c>
      <c r="B1234" s="19" t="s">
        <v>291</v>
      </c>
      <c r="C1234" s="19" t="s">
        <v>354</v>
      </c>
      <c r="D1234" s="19">
        <v>3.08</v>
      </c>
      <c r="E1234" s="19" t="s">
        <v>9</v>
      </c>
      <c r="F1234" s="19" t="s">
        <v>356</v>
      </c>
    </row>
    <row r="1235" spans="1:6" ht="14.5" customHeight="1">
      <c r="A1235" s="5">
        <v>1898</v>
      </c>
      <c r="B1235" s="19" t="s">
        <v>291</v>
      </c>
      <c r="C1235" s="19" t="s">
        <v>358</v>
      </c>
      <c r="D1235" s="19">
        <v>6.25</v>
      </c>
      <c r="E1235" s="19" t="s">
        <v>9</v>
      </c>
      <c r="F1235" s="19" t="s">
        <v>649</v>
      </c>
    </row>
    <row r="1236" spans="1:6" ht="14.5" customHeight="1">
      <c r="A1236" s="5">
        <v>1898</v>
      </c>
      <c r="B1236" s="19" t="s">
        <v>291</v>
      </c>
      <c r="C1236" s="19" t="s">
        <v>648</v>
      </c>
      <c r="D1236" s="19">
        <v>9</v>
      </c>
      <c r="E1236" s="19" t="s">
        <v>9</v>
      </c>
      <c r="F1236" s="19" t="s">
        <v>647</v>
      </c>
    </row>
    <row r="1237" spans="1:6" ht="14.5" customHeight="1">
      <c r="A1237" s="5">
        <v>1898</v>
      </c>
      <c r="B1237" s="19" t="s">
        <v>291</v>
      </c>
      <c r="C1237" s="19" t="s">
        <v>646</v>
      </c>
      <c r="D1237" s="19">
        <v>10</v>
      </c>
      <c r="E1237" s="19" t="s">
        <v>9</v>
      </c>
      <c r="F1237" s="19" t="s">
        <v>645</v>
      </c>
    </row>
    <row r="1238" spans="1:6" ht="14.5" customHeight="1">
      <c r="A1238" s="5">
        <v>1898</v>
      </c>
      <c r="B1238" s="19" t="s">
        <v>291</v>
      </c>
      <c r="C1238" s="19" t="s">
        <v>360</v>
      </c>
      <c r="D1238" s="19">
        <v>4.58</v>
      </c>
      <c r="E1238" s="19" t="s">
        <v>9</v>
      </c>
      <c r="F1238" s="19" t="s">
        <v>361</v>
      </c>
    </row>
    <row r="1239" spans="1:6" ht="14.5" customHeight="1">
      <c r="A1239" s="5">
        <v>1898</v>
      </c>
      <c r="B1239" s="19" t="s">
        <v>291</v>
      </c>
      <c r="C1239" s="19" t="s">
        <v>362</v>
      </c>
      <c r="D1239" s="19">
        <v>11.21</v>
      </c>
      <c r="E1239" s="19" t="s">
        <v>9</v>
      </c>
      <c r="F1239" s="19" t="s">
        <v>363</v>
      </c>
    </row>
    <row r="1240" spans="1:6" ht="14.5" customHeight="1">
      <c r="A1240" s="5">
        <v>1898</v>
      </c>
      <c r="B1240" s="19" t="s">
        <v>368</v>
      </c>
      <c r="C1240" s="1" t="s">
        <v>364</v>
      </c>
      <c r="D1240" s="1">
        <v>66.7</v>
      </c>
    </row>
    <row r="1241" spans="1:6" ht="14.5" customHeight="1">
      <c r="A1241" s="5">
        <v>1898</v>
      </c>
      <c r="B1241" s="19" t="s">
        <v>368</v>
      </c>
      <c r="C1241" s="1" t="s">
        <v>365</v>
      </c>
      <c r="D1241" s="1">
        <v>235.59</v>
      </c>
    </row>
    <row r="1242" spans="1:6" ht="14.5" customHeight="1">
      <c r="A1242" s="5">
        <v>1898</v>
      </c>
      <c r="B1242" s="19" t="s">
        <v>368</v>
      </c>
      <c r="C1242" s="1" t="s">
        <v>366</v>
      </c>
      <c r="D1242" s="1">
        <v>7.33</v>
      </c>
    </row>
    <row r="1243" spans="1:6" ht="14.5" customHeight="1">
      <c r="A1243" s="5">
        <v>1898</v>
      </c>
      <c r="B1243" s="19" t="s">
        <v>368</v>
      </c>
      <c r="C1243" s="1" t="s">
        <v>367</v>
      </c>
      <c r="D1243" s="1">
        <v>4</v>
      </c>
    </row>
    <row r="1244" spans="1:6" ht="14.5" customHeight="1">
      <c r="A1244" s="5">
        <v>1898</v>
      </c>
      <c r="B1244" s="19" t="s">
        <v>413</v>
      </c>
      <c r="C1244" s="19" t="s">
        <v>661</v>
      </c>
      <c r="D1244" s="19">
        <v>23</v>
      </c>
    </row>
    <row r="1245" spans="1:6" ht="14.5" customHeight="1">
      <c r="A1245" s="5">
        <v>1898</v>
      </c>
      <c r="B1245" s="19" t="s">
        <v>413</v>
      </c>
      <c r="C1245" s="19" t="s">
        <v>662</v>
      </c>
      <c r="D1245" s="19">
        <v>4.5</v>
      </c>
    </row>
    <row r="1246" spans="1:6" ht="14.5" customHeight="1">
      <c r="A1246" s="5">
        <v>1898</v>
      </c>
      <c r="B1246" s="19" t="s">
        <v>413</v>
      </c>
      <c r="C1246" s="19" t="s">
        <v>663</v>
      </c>
      <c r="D1246" s="19">
        <v>4.5</v>
      </c>
      <c r="E1246" s="19" t="s">
        <v>16</v>
      </c>
      <c r="F1246" s="19" t="s">
        <v>411</v>
      </c>
    </row>
    <row r="1247" spans="1:6" ht="14.5" customHeight="1">
      <c r="A1247" s="5">
        <v>1898</v>
      </c>
      <c r="B1247" s="19" t="s">
        <v>413</v>
      </c>
      <c r="C1247" s="19" t="s">
        <v>372</v>
      </c>
      <c r="D1247" s="19">
        <v>73.66</v>
      </c>
      <c r="E1247" s="19" t="s">
        <v>856</v>
      </c>
      <c r="F1247" s="19" t="s">
        <v>854</v>
      </c>
    </row>
    <row r="1248" spans="1:6" ht="14.5" customHeight="1">
      <c r="A1248" s="5">
        <v>1898</v>
      </c>
      <c r="B1248" s="19" t="s">
        <v>413</v>
      </c>
      <c r="C1248" s="19" t="s">
        <v>372</v>
      </c>
      <c r="D1248" s="19">
        <v>45</v>
      </c>
      <c r="E1248" s="19" t="s">
        <v>856</v>
      </c>
      <c r="F1248" s="19" t="s">
        <v>669</v>
      </c>
    </row>
    <row r="1249" spans="1:6" ht="14.5" customHeight="1">
      <c r="A1249" s="5">
        <v>1898</v>
      </c>
      <c r="B1249" s="19" t="s">
        <v>413</v>
      </c>
      <c r="C1249" s="19" t="s">
        <v>372</v>
      </c>
      <c r="D1249" s="19">
        <v>4.75</v>
      </c>
      <c r="E1249" s="19" t="s">
        <v>857</v>
      </c>
      <c r="F1249" s="19" t="s">
        <v>390</v>
      </c>
    </row>
    <row r="1250" spans="1:6" ht="14.5" customHeight="1">
      <c r="A1250" s="5">
        <v>1898</v>
      </c>
      <c r="B1250" s="19" t="s">
        <v>413</v>
      </c>
      <c r="C1250" s="19" t="s">
        <v>372</v>
      </c>
      <c r="D1250" s="19">
        <v>2.46</v>
      </c>
      <c r="F1250" s="19" t="s">
        <v>855</v>
      </c>
    </row>
    <row r="1251" spans="1:6" ht="14.5" customHeight="1">
      <c r="A1251" s="5">
        <v>1898</v>
      </c>
      <c r="B1251" s="19" t="s">
        <v>413</v>
      </c>
      <c r="C1251" s="19" t="s">
        <v>372</v>
      </c>
      <c r="D1251" s="19">
        <v>10</v>
      </c>
      <c r="E1251" s="19" t="s">
        <v>856</v>
      </c>
      <c r="F1251" s="19" t="s">
        <v>392</v>
      </c>
    </row>
    <row r="1252" spans="1:6" ht="14.5" customHeight="1">
      <c r="A1252" s="5">
        <v>1898</v>
      </c>
      <c r="B1252" s="19" t="s">
        <v>413</v>
      </c>
      <c r="C1252" s="19" t="s">
        <v>372</v>
      </c>
      <c r="D1252" s="19">
        <v>18</v>
      </c>
      <c r="E1252" s="19" t="s">
        <v>856</v>
      </c>
      <c r="F1252" s="19" t="s">
        <v>670</v>
      </c>
    </row>
    <row r="1253" spans="1:6" ht="14.5" customHeight="1">
      <c r="A1253" s="5">
        <v>1898</v>
      </c>
      <c r="B1253" s="19" t="s">
        <v>413</v>
      </c>
      <c r="C1253" s="19" t="s">
        <v>373</v>
      </c>
      <c r="D1253" s="19">
        <v>4</v>
      </c>
    </row>
    <row r="1254" spans="1:6" ht="14.5" customHeight="1">
      <c r="A1254" s="5">
        <v>1898</v>
      </c>
      <c r="B1254" s="19" t="s">
        <v>413</v>
      </c>
      <c r="C1254" s="19" t="s">
        <v>374</v>
      </c>
      <c r="D1254" s="19">
        <v>5</v>
      </c>
    </row>
    <row r="1255" spans="1:6" ht="14.5" customHeight="1">
      <c r="A1255" s="5">
        <v>1898</v>
      </c>
      <c r="B1255" s="19" t="s">
        <v>413</v>
      </c>
      <c r="C1255" s="19" t="s">
        <v>375</v>
      </c>
      <c r="D1255" s="19">
        <v>120.84</v>
      </c>
    </row>
    <row r="1256" spans="1:6" ht="14.5" customHeight="1">
      <c r="A1256" s="5">
        <v>1898</v>
      </c>
      <c r="B1256" s="19" t="s">
        <v>413</v>
      </c>
      <c r="C1256" s="19" t="s">
        <v>376</v>
      </c>
      <c r="D1256" s="19">
        <v>8.15</v>
      </c>
    </row>
    <row r="1257" spans="1:6" ht="14.5" customHeight="1">
      <c r="A1257" s="5">
        <v>1898</v>
      </c>
      <c r="B1257" s="19" t="s">
        <v>413</v>
      </c>
      <c r="C1257" s="19" t="s">
        <v>377</v>
      </c>
      <c r="D1257" s="19">
        <v>53</v>
      </c>
    </row>
    <row r="1258" spans="1:6" ht="14.5" customHeight="1">
      <c r="A1258" s="5">
        <v>1898</v>
      </c>
      <c r="B1258" s="19" t="s">
        <v>413</v>
      </c>
      <c r="C1258" s="19" t="s">
        <v>378</v>
      </c>
      <c r="D1258" s="19">
        <v>2.5</v>
      </c>
    </row>
    <row r="1259" spans="1:6" ht="14.5" customHeight="1">
      <c r="A1259" s="5">
        <v>1898</v>
      </c>
      <c r="B1259" s="19" t="s">
        <v>413</v>
      </c>
      <c r="C1259" s="19" t="s">
        <v>379</v>
      </c>
      <c r="D1259" s="19">
        <v>4</v>
      </c>
    </row>
    <row r="1260" spans="1:6" ht="14.5" customHeight="1">
      <c r="A1260" s="5">
        <v>1898</v>
      </c>
      <c r="B1260" s="19" t="s">
        <v>413</v>
      </c>
      <c r="C1260" s="19" t="s">
        <v>380</v>
      </c>
      <c r="D1260" s="19">
        <v>2.5</v>
      </c>
    </row>
    <row r="1261" spans="1:6" ht="14.5" customHeight="1">
      <c r="A1261" s="5">
        <v>1898</v>
      </c>
      <c r="B1261" s="19" t="s">
        <v>413</v>
      </c>
      <c r="C1261" s="19" t="s">
        <v>664</v>
      </c>
      <c r="D1261" s="19">
        <v>14</v>
      </c>
    </row>
    <row r="1262" spans="1:6" ht="14.5" customHeight="1">
      <c r="A1262" s="5">
        <v>1898</v>
      </c>
      <c r="B1262" s="19" t="s">
        <v>413</v>
      </c>
      <c r="C1262" s="19" t="s">
        <v>665</v>
      </c>
      <c r="D1262" s="19">
        <v>24.5</v>
      </c>
      <c r="E1262" s="19" t="s">
        <v>9</v>
      </c>
      <c r="F1262" s="19" t="s">
        <v>672</v>
      </c>
    </row>
    <row r="1263" spans="1:6" ht="14.5" customHeight="1">
      <c r="A1263" s="5">
        <v>1898</v>
      </c>
      <c r="B1263" s="19" t="s">
        <v>413</v>
      </c>
      <c r="C1263" s="19" t="s">
        <v>666</v>
      </c>
      <c r="D1263" s="19">
        <v>3.13</v>
      </c>
    </row>
    <row r="1264" spans="1:6" ht="14.5" customHeight="1">
      <c r="A1264" s="5">
        <v>1898</v>
      </c>
      <c r="B1264" s="19" t="s">
        <v>413</v>
      </c>
      <c r="C1264" s="19" t="s">
        <v>381</v>
      </c>
      <c r="D1264" s="19">
        <v>3</v>
      </c>
      <c r="E1264" s="19" t="s">
        <v>9</v>
      </c>
      <c r="F1264" s="19" t="s">
        <v>858</v>
      </c>
    </row>
    <row r="1265" spans="1:6" ht="14.5" customHeight="1">
      <c r="A1265" s="5">
        <v>1898</v>
      </c>
      <c r="B1265" s="19" t="s">
        <v>413</v>
      </c>
      <c r="C1265" s="19" t="s">
        <v>381</v>
      </c>
      <c r="D1265" s="19">
        <v>10</v>
      </c>
      <c r="E1265" s="19" t="s">
        <v>859</v>
      </c>
      <c r="F1265" s="19" t="s">
        <v>398</v>
      </c>
    </row>
    <row r="1266" spans="1:6" ht="14.5" customHeight="1">
      <c r="A1266" s="5">
        <v>1898</v>
      </c>
      <c r="B1266" s="19" t="s">
        <v>413</v>
      </c>
      <c r="C1266" s="19" t="s">
        <v>381</v>
      </c>
      <c r="D1266" s="19">
        <v>4</v>
      </c>
      <c r="E1266" s="19" t="s">
        <v>859</v>
      </c>
      <c r="F1266" s="19" t="s">
        <v>673</v>
      </c>
    </row>
    <row r="1267" spans="1:6" ht="14.5" customHeight="1">
      <c r="A1267" s="5">
        <v>1898</v>
      </c>
      <c r="B1267" s="19" t="s">
        <v>413</v>
      </c>
      <c r="C1267" s="19" t="s">
        <v>381</v>
      </c>
      <c r="D1267" s="19">
        <v>5</v>
      </c>
      <c r="E1267" s="19" t="s">
        <v>9</v>
      </c>
      <c r="F1267" s="19" t="s">
        <v>674</v>
      </c>
    </row>
    <row r="1268" spans="1:6" ht="14.5" customHeight="1">
      <c r="A1268" s="5">
        <v>1898</v>
      </c>
      <c r="B1268" s="19" t="s">
        <v>413</v>
      </c>
      <c r="C1268" s="19" t="s">
        <v>382</v>
      </c>
      <c r="D1268" s="19">
        <v>11.5</v>
      </c>
      <c r="E1268" s="19" t="s">
        <v>195</v>
      </c>
      <c r="F1268" s="19" t="s">
        <v>403</v>
      </c>
    </row>
    <row r="1269" spans="1:6" ht="14.5" customHeight="1">
      <c r="A1269" s="5">
        <v>1898</v>
      </c>
      <c r="B1269" s="19" t="s">
        <v>413</v>
      </c>
      <c r="C1269" s="19" t="s">
        <v>382</v>
      </c>
      <c r="D1269" s="19">
        <v>8</v>
      </c>
      <c r="E1269" s="19" t="s">
        <v>195</v>
      </c>
      <c r="F1269" s="19" t="s">
        <v>675</v>
      </c>
    </row>
    <row r="1270" spans="1:6" ht="14.5" customHeight="1">
      <c r="A1270" s="5">
        <v>1898</v>
      </c>
      <c r="B1270" s="19" t="s">
        <v>413</v>
      </c>
      <c r="C1270" s="19" t="s">
        <v>382</v>
      </c>
      <c r="D1270" s="19">
        <v>60.51</v>
      </c>
      <c r="E1270" s="19" t="s">
        <v>195</v>
      </c>
      <c r="F1270" s="19" t="s">
        <v>401</v>
      </c>
    </row>
    <row r="1271" spans="1:6" ht="14.5" customHeight="1">
      <c r="A1271" s="5">
        <v>1898</v>
      </c>
      <c r="B1271" s="19" t="s">
        <v>413</v>
      </c>
      <c r="C1271" s="19" t="s">
        <v>382</v>
      </c>
      <c r="D1271" s="19">
        <v>26.89</v>
      </c>
      <c r="E1271" s="19" t="s">
        <v>16</v>
      </c>
      <c r="F1271" s="19" t="s">
        <v>401</v>
      </c>
    </row>
    <row r="1272" spans="1:6" ht="14.5" customHeight="1">
      <c r="A1272" s="5">
        <v>1898</v>
      </c>
      <c r="B1272" s="19" t="s">
        <v>413</v>
      </c>
      <c r="C1272" s="19" t="s">
        <v>382</v>
      </c>
      <c r="D1272" s="19">
        <v>19.739999999999998</v>
      </c>
      <c r="E1272" s="19" t="s">
        <v>859</v>
      </c>
      <c r="F1272" s="19" t="s">
        <v>401</v>
      </c>
    </row>
    <row r="1273" spans="1:6" ht="14.5" customHeight="1">
      <c r="A1273" s="5">
        <v>1898</v>
      </c>
      <c r="B1273" s="19" t="s">
        <v>413</v>
      </c>
      <c r="C1273" s="19" t="s">
        <v>382</v>
      </c>
      <c r="D1273" s="19">
        <v>82.85</v>
      </c>
      <c r="E1273" s="19" t="s">
        <v>9</v>
      </c>
      <c r="F1273" s="19" t="s">
        <v>401</v>
      </c>
    </row>
    <row r="1274" spans="1:6" ht="14.5" customHeight="1">
      <c r="A1274" s="5">
        <v>1898</v>
      </c>
      <c r="B1274" s="19" t="s">
        <v>413</v>
      </c>
      <c r="C1274" s="19" t="s">
        <v>382</v>
      </c>
      <c r="D1274" s="19">
        <v>7.5</v>
      </c>
      <c r="E1274" s="19" t="s">
        <v>195</v>
      </c>
      <c r="F1274" s="19" t="s">
        <v>676</v>
      </c>
    </row>
    <row r="1275" spans="1:6" ht="14.5" customHeight="1">
      <c r="A1275" s="5">
        <v>1898</v>
      </c>
      <c r="B1275" s="19" t="s">
        <v>413</v>
      </c>
      <c r="C1275" s="19" t="s">
        <v>382</v>
      </c>
      <c r="D1275" s="19">
        <v>2</v>
      </c>
      <c r="E1275" s="19" t="s">
        <v>16</v>
      </c>
      <c r="F1275" s="19" t="s">
        <v>676</v>
      </c>
    </row>
    <row r="1276" spans="1:6" ht="14.5" customHeight="1">
      <c r="A1276" s="5">
        <v>1898</v>
      </c>
      <c r="B1276" s="19" t="s">
        <v>413</v>
      </c>
      <c r="C1276" s="19" t="s">
        <v>382</v>
      </c>
      <c r="D1276" s="19">
        <v>2</v>
      </c>
      <c r="E1276" s="19" t="s">
        <v>70</v>
      </c>
      <c r="F1276" s="19" t="s">
        <v>676</v>
      </c>
    </row>
    <row r="1277" spans="1:6" ht="14.5" customHeight="1">
      <c r="A1277" s="5">
        <v>1898</v>
      </c>
      <c r="B1277" s="19" t="s">
        <v>413</v>
      </c>
      <c r="C1277" s="19" t="s">
        <v>382</v>
      </c>
      <c r="D1277" s="19">
        <v>27</v>
      </c>
      <c r="E1277" s="19" t="s">
        <v>9</v>
      </c>
      <c r="F1277" s="19" t="s">
        <v>860</v>
      </c>
    </row>
    <row r="1278" spans="1:6" ht="14.5" customHeight="1">
      <c r="A1278" s="5">
        <v>1898</v>
      </c>
      <c r="B1278" s="19" t="s">
        <v>413</v>
      </c>
      <c r="C1278" s="19" t="s">
        <v>382</v>
      </c>
      <c r="D1278" s="19">
        <v>9.85</v>
      </c>
      <c r="E1278" s="19" t="s">
        <v>9</v>
      </c>
      <c r="F1278" s="19" t="s">
        <v>677</v>
      </c>
    </row>
    <row r="1279" spans="1:6" ht="14.5" customHeight="1">
      <c r="A1279" s="5">
        <v>1898</v>
      </c>
      <c r="B1279" s="19" t="s">
        <v>413</v>
      </c>
      <c r="C1279" s="19" t="s">
        <v>382</v>
      </c>
      <c r="D1279" s="19">
        <v>11.5</v>
      </c>
      <c r="E1279" s="19" t="s">
        <v>195</v>
      </c>
      <c r="F1279" s="19" t="s">
        <v>404</v>
      </c>
    </row>
    <row r="1280" spans="1:6" ht="14.5" customHeight="1">
      <c r="A1280" s="5">
        <v>1898</v>
      </c>
      <c r="B1280" s="19" t="s">
        <v>413</v>
      </c>
      <c r="C1280" s="19" t="s">
        <v>382</v>
      </c>
      <c r="D1280" s="19">
        <v>1.5</v>
      </c>
      <c r="E1280" s="19" t="s">
        <v>16</v>
      </c>
      <c r="F1280" s="19" t="s">
        <v>404</v>
      </c>
    </row>
    <row r="1281" spans="1:6" ht="14.5" customHeight="1">
      <c r="A1281" s="5">
        <v>1898</v>
      </c>
      <c r="B1281" s="19" t="s">
        <v>413</v>
      </c>
      <c r="C1281" s="19" t="s">
        <v>383</v>
      </c>
      <c r="D1281" s="19">
        <v>8</v>
      </c>
      <c r="E1281" s="19" t="s">
        <v>859</v>
      </c>
      <c r="F1281" s="19" t="s">
        <v>861</v>
      </c>
    </row>
    <row r="1282" spans="1:6" ht="14.5" customHeight="1">
      <c r="A1282" s="5">
        <v>1898</v>
      </c>
      <c r="B1282" s="19" t="s">
        <v>413</v>
      </c>
      <c r="C1282" s="19" t="s">
        <v>383</v>
      </c>
      <c r="D1282" s="19">
        <v>12</v>
      </c>
      <c r="E1282" s="19" t="s">
        <v>9</v>
      </c>
      <c r="F1282" s="19" t="s">
        <v>407</v>
      </c>
    </row>
    <row r="1283" spans="1:6" ht="14.5" customHeight="1">
      <c r="A1283" s="5">
        <v>1898</v>
      </c>
      <c r="B1283" s="19" t="s">
        <v>413</v>
      </c>
      <c r="C1283" s="19" t="s">
        <v>383</v>
      </c>
      <c r="D1283" s="19">
        <v>17</v>
      </c>
      <c r="E1283" s="19" t="s">
        <v>9</v>
      </c>
      <c r="F1283" s="19" t="s">
        <v>678</v>
      </c>
    </row>
    <row r="1284" spans="1:6" ht="14.5" customHeight="1">
      <c r="A1284" s="5">
        <v>1898</v>
      </c>
      <c r="B1284" s="19" t="s">
        <v>413</v>
      </c>
      <c r="C1284" s="19" t="s">
        <v>383</v>
      </c>
      <c r="D1284" s="19">
        <v>2.5</v>
      </c>
      <c r="E1284" s="19" t="s">
        <v>16</v>
      </c>
      <c r="F1284" s="19" t="s">
        <v>409</v>
      </c>
    </row>
    <row r="1285" spans="1:6" ht="14.5" customHeight="1">
      <c r="A1285" s="5">
        <v>1898</v>
      </c>
      <c r="B1285" s="19" t="s">
        <v>413</v>
      </c>
      <c r="C1285" s="19" t="s">
        <v>667</v>
      </c>
      <c r="D1285" s="19">
        <v>2.5</v>
      </c>
    </row>
    <row r="1286" spans="1:6" ht="14.5" customHeight="1">
      <c r="A1286" s="5">
        <v>1898</v>
      </c>
      <c r="B1286" s="19" t="s">
        <v>413</v>
      </c>
      <c r="C1286" s="19" t="s">
        <v>668</v>
      </c>
      <c r="D1286" s="19">
        <v>5.5</v>
      </c>
    </row>
    <row r="1287" spans="1:6" ht="14.5" customHeight="1">
      <c r="A1287" s="5">
        <v>1898</v>
      </c>
      <c r="B1287" s="19" t="s">
        <v>413</v>
      </c>
      <c r="C1287" s="19" t="s">
        <v>384</v>
      </c>
      <c r="D1287" s="19">
        <v>9</v>
      </c>
    </row>
    <row r="1288" spans="1:6" ht="14.5" customHeight="1">
      <c r="A1288" s="5">
        <v>1898</v>
      </c>
      <c r="B1288" s="19" t="s">
        <v>413</v>
      </c>
      <c r="C1288" s="19" t="s">
        <v>385</v>
      </c>
      <c r="D1288" s="19">
        <v>8</v>
      </c>
    </row>
    <row r="1289" spans="1:6" ht="14.5" customHeight="1">
      <c r="A1289" s="5">
        <v>1898</v>
      </c>
      <c r="B1289" s="19" t="s">
        <v>413</v>
      </c>
      <c r="C1289" s="19" t="s">
        <v>386</v>
      </c>
      <c r="D1289" s="19">
        <v>8.5</v>
      </c>
    </row>
    <row r="1290" spans="1:6" ht="14.5" customHeight="1">
      <c r="A1290" s="5">
        <v>1898</v>
      </c>
      <c r="B1290" s="19" t="s">
        <v>413</v>
      </c>
      <c r="C1290" s="19" t="s">
        <v>387</v>
      </c>
      <c r="D1290" s="19">
        <v>12</v>
      </c>
      <c r="E1290" s="19" t="s">
        <v>9</v>
      </c>
      <c r="F1290" s="19" t="s">
        <v>412</v>
      </c>
    </row>
    <row r="1291" spans="1:6" ht="14.5" customHeight="1">
      <c r="A1291" s="5">
        <v>1898</v>
      </c>
      <c r="B1291" s="19" t="s">
        <v>413</v>
      </c>
      <c r="C1291" s="19" t="s">
        <v>388</v>
      </c>
      <c r="D1291" s="19">
        <v>1</v>
      </c>
    </row>
    <row r="1292" spans="1:6" ht="14.5" customHeight="1">
      <c r="A1292" s="5">
        <v>1898</v>
      </c>
      <c r="B1292" s="19" t="s">
        <v>424</v>
      </c>
      <c r="C1292" s="19" t="s">
        <v>414</v>
      </c>
      <c r="D1292" s="19">
        <v>7</v>
      </c>
    </row>
    <row r="1293" spans="1:6" ht="14.5" customHeight="1">
      <c r="A1293" s="5">
        <v>1898</v>
      </c>
      <c r="B1293" s="19" t="s">
        <v>424</v>
      </c>
      <c r="C1293" s="19" t="s">
        <v>415</v>
      </c>
      <c r="D1293" s="19">
        <f>33+15+10+4+3.75+15</f>
        <v>80.75</v>
      </c>
    </row>
    <row r="1294" spans="1:6" ht="14.5" customHeight="1">
      <c r="A1294" s="5">
        <v>1898</v>
      </c>
      <c r="B1294" s="19" t="s">
        <v>424</v>
      </c>
      <c r="C1294" s="19" t="s">
        <v>416</v>
      </c>
      <c r="D1294" s="19">
        <v>5.5</v>
      </c>
    </row>
    <row r="1295" spans="1:6" ht="14.5" customHeight="1">
      <c r="A1295" s="5">
        <v>1898</v>
      </c>
      <c r="B1295" s="19" t="s">
        <v>424</v>
      </c>
      <c r="C1295" s="19" t="s">
        <v>417</v>
      </c>
      <c r="D1295" s="19">
        <v>2</v>
      </c>
    </row>
    <row r="1296" spans="1:6" ht="14.5" customHeight="1">
      <c r="A1296" s="5">
        <v>1898</v>
      </c>
      <c r="B1296" s="19" t="s">
        <v>424</v>
      </c>
      <c r="C1296" s="19" t="s">
        <v>418</v>
      </c>
      <c r="D1296" s="19">
        <v>2.5</v>
      </c>
    </row>
    <row r="1297" spans="1:5" ht="14.5" customHeight="1">
      <c r="A1297" s="5">
        <v>1898</v>
      </c>
      <c r="B1297" s="19" t="s">
        <v>424</v>
      </c>
      <c r="C1297" s="19" t="s">
        <v>419</v>
      </c>
      <c r="D1297" s="19">
        <v>8</v>
      </c>
    </row>
    <row r="1298" spans="1:5" ht="14.5" customHeight="1">
      <c r="A1298" s="5">
        <v>1898</v>
      </c>
      <c r="B1298" s="19" t="s">
        <v>424</v>
      </c>
      <c r="C1298" s="19" t="s">
        <v>420</v>
      </c>
      <c r="D1298" s="19">
        <v>4</v>
      </c>
    </row>
    <row r="1299" spans="1:5" ht="14.5" customHeight="1">
      <c r="A1299" s="5">
        <v>1898</v>
      </c>
      <c r="B1299" s="19" t="s">
        <v>424</v>
      </c>
      <c r="C1299" s="19" t="s">
        <v>421</v>
      </c>
      <c r="D1299" s="19">
        <f>19+5+5.5</f>
        <v>29.5</v>
      </c>
    </row>
    <row r="1300" spans="1:5" ht="14.5" customHeight="1">
      <c r="A1300" s="5">
        <v>1898</v>
      </c>
      <c r="B1300" s="19" t="s">
        <v>424</v>
      </c>
      <c r="C1300" s="19" t="s">
        <v>422</v>
      </c>
      <c r="D1300" s="19">
        <v>69</v>
      </c>
    </row>
    <row r="1301" spans="1:5" ht="14.5" customHeight="1">
      <c r="A1301" s="5">
        <v>1898</v>
      </c>
      <c r="B1301" s="19" t="s">
        <v>424</v>
      </c>
      <c r="C1301" s="19" t="s">
        <v>423</v>
      </c>
      <c r="D1301" s="19">
        <f>49+10.5+7.5</f>
        <v>67</v>
      </c>
    </row>
    <row r="1302" spans="1:5" ht="14.5" customHeight="1">
      <c r="A1302" s="5">
        <v>1898</v>
      </c>
      <c r="B1302" s="19" t="s">
        <v>694</v>
      </c>
      <c r="C1302" s="19" t="s">
        <v>679</v>
      </c>
      <c r="D1302" s="19">
        <v>13.5</v>
      </c>
      <c r="E1302" s="19" t="s">
        <v>9</v>
      </c>
    </row>
    <row r="1303" spans="1:5" ht="14.5" customHeight="1">
      <c r="A1303" s="5">
        <v>1898</v>
      </c>
      <c r="B1303" s="19" t="s">
        <v>694</v>
      </c>
      <c r="C1303" s="19" t="s">
        <v>680</v>
      </c>
      <c r="D1303" s="19">
        <v>6.25</v>
      </c>
      <c r="E1303" s="19" t="s">
        <v>16</v>
      </c>
    </row>
    <row r="1304" spans="1:5" ht="14.5" customHeight="1">
      <c r="A1304" s="5">
        <v>1898</v>
      </c>
      <c r="B1304" s="19" t="s">
        <v>694</v>
      </c>
      <c r="C1304" s="19" t="s">
        <v>681</v>
      </c>
      <c r="D1304" s="19">
        <f>36+11+13+4</f>
        <v>64</v>
      </c>
      <c r="E1304" s="19" t="s">
        <v>9</v>
      </c>
    </row>
    <row r="1305" spans="1:5" ht="14.5" customHeight="1">
      <c r="A1305" s="5">
        <v>1898</v>
      </c>
      <c r="B1305" s="19" t="s">
        <v>694</v>
      </c>
      <c r="C1305" s="19" t="s">
        <v>682</v>
      </c>
      <c r="D1305" s="19">
        <v>2</v>
      </c>
      <c r="E1305" s="19" t="s">
        <v>9</v>
      </c>
    </row>
    <row r="1306" spans="1:5" ht="14.5" customHeight="1">
      <c r="A1306" s="5">
        <v>1898</v>
      </c>
      <c r="B1306" s="19" t="s">
        <v>694</v>
      </c>
      <c r="C1306" s="19" t="s">
        <v>683</v>
      </c>
      <c r="D1306" s="19">
        <v>7.5</v>
      </c>
      <c r="E1306" s="19" t="s">
        <v>16</v>
      </c>
    </row>
    <row r="1307" spans="1:5" ht="14.5" customHeight="1">
      <c r="A1307" s="5">
        <v>1898</v>
      </c>
      <c r="B1307" s="19" t="s">
        <v>694</v>
      </c>
      <c r="C1307" s="19" t="s">
        <v>684</v>
      </c>
      <c r="D1307" s="19">
        <f>12+7.5+12</f>
        <v>31.5</v>
      </c>
      <c r="E1307" s="19" t="s">
        <v>9</v>
      </c>
    </row>
    <row r="1308" spans="1:5" ht="14.5" customHeight="1">
      <c r="A1308" s="5">
        <v>1898</v>
      </c>
      <c r="B1308" s="19" t="s">
        <v>694</v>
      </c>
      <c r="C1308" s="19" t="s">
        <v>685</v>
      </c>
      <c r="D1308" s="19">
        <v>3.5</v>
      </c>
      <c r="E1308" s="19" t="s">
        <v>16</v>
      </c>
    </row>
    <row r="1309" spans="1:5" ht="14.5" customHeight="1">
      <c r="A1309" s="5">
        <v>1898</v>
      </c>
      <c r="B1309" s="19" t="s">
        <v>694</v>
      </c>
      <c r="C1309" s="19" t="s">
        <v>686</v>
      </c>
      <c r="D1309" s="19">
        <v>41.5</v>
      </c>
      <c r="E1309" s="19" t="s">
        <v>9</v>
      </c>
    </row>
    <row r="1310" spans="1:5" ht="14.5" customHeight="1">
      <c r="A1310" s="5">
        <v>1898</v>
      </c>
      <c r="B1310" s="19" t="s">
        <v>694</v>
      </c>
      <c r="C1310" s="19" t="s">
        <v>687</v>
      </c>
      <c r="D1310" s="19">
        <f>36</f>
        <v>36</v>
      </c>
      <c r="E1310" s="19" t="s">
        <v>9</v>
      </c>
    </row>
    <row r="1311" spans="1:5" ht="14.5" customHeight="1">
      <c r="A1311" s="5">
        <v>1898</v>
      </c>
      <c r="B1311" s="19" t="s">
        <v>694</v>
      </c>
      <c r="C1311" s="19" t="s">
        <v>688</v>
      </c>
      <c r="D1311" s="19">
        <v>3.88</v>
      </c>
      <c r="E1311" s="19" t="s">
        <v>9</v>
      </c>
    </row>
    <row r="1312" spans="1:5" ht="14.5" customHeight="1">
      <c r="A1312" s="5">
        <v>1898</v>
      </c>
      <c r="B1312" s="19" t="s">
        <v>694</v>
      </c>
      <c r="C1312" s="19" t="s">
        <v>689</v>
      </c>
      <c r="D1312" s="19">
        <v>1</v>
      </c>
      <c r="E1312" s="19" t="s">
        <v>16</v>
      </c>
    </row>
    <row r="1313" spans="1:6" ht="14.5" customHeight="1">
      <c r="A1313" s="5">
        <v>1898</v>
      </c>
      <c r="B1313" s="19" t="s">
        <v>694</v>
      </c>
      <c r="C1313" s="19" t="s">
        <v>690</v>
      </c>
      <c r="D1313" s="19">
        <v>4.5</v>
      </c>
      <c r="E1313" s="19" t="s">
        <v>16</v>
      </c>
    </row>
    <row r="1314" spans="1:6" ht="14.5" customHeight="1">
      <c r="A1314" s="5">
        <v>1898</v>
      </c>
      <c r="B1314" s="19" t="s">
        <v>694</v>
      </c>
      <c r="C1314" s="19" t="s">
        <v>691</v>
      </c>
      <c r="D1314" s="19">
        <f>34+10+5.5+5.8+5.5</f>
        <v>60.8</v>
      </c>
      <c r="E1314" s="19" t="s">
        <v>9</v>
      </c>
    </row>
    <row r="1315" spans="1:6" ht="14.5" customHeight="1">
      <c r="A1315" s="5">
        <v>1898</v>
      </c>
      <c r="B1315" s="19" t="s">
        <v>694</v>
      </c>
      <c r="C1315" s="19" t="s">
        <v>692</v>
      </c>
      <c r="D1315" s="19">
        <v>4.5</v>
      </c>
      <c r="E1315" s="19" t="s">
        <v>9</v>
      </c>
    </row>
    <row r="1316" spans="1:6" ht="14.5" customHeight="1">
      <c r="A1316" s="5">
        <v>1898</v>
      </c>
      <c r="B1316" s="19" t="s">
        <v>694</v>
      </c>
      <c r="C1316" s="19" t="s">
        <v>862</v>
      </c>
      <c r="D1316" s="19">
        <v>4</v>
      </c>
      <c r="E1316" s="19" t="s">
        <v>16</v>
      </c>
    </row>
    <row r="1317" spans="1:6" ht="14.5" customHeight="1">
      <c r="A1317" s="5">
        <v>1898</v>
      </c>
      <c r="B1317" s="19" t="s">
        <v>694</v>
      </c>
      <c r="C1317" s="19" t="s">
        <v>693</v>
      </c>
      <c r="D1317" s="19">
        <f>18.9</f>
        <v>18.899999999999999</v>
      </c>
      <c r="E1317" s="19" t="s">
        <v>9</v>
      </c>
    </row>
    <row r="1318" spans="1:6" ht="14.5" customHeight="1">
      <c r="A1318" s="5">
        <v>1898</v>
      </c>
      <c r="B1318" s="19" t="s">
        <v>694</v>
      </c>
      <c r="C1318" s="19" t="s">
        <v>695</v>
      </c>
      <c r="D1318" s="19">
        <v>3.5</v>
      </c>
      <c r="E1318" s="19" t="s">
        <v>16</v>
      </c>
    </row>
    <row r="1319" spans="1:6" ht="14.5" customHeight="1">
      <c r="A1319" s="5">
        <v>1898</v>
      </c>
      <c r="B1319" s="19" t="s">
        <v>694</v>
      </c>
      <c r="C1319" s="19" t="s">
        <v>696</v>
      </c>
      <c r="D1319" s="19">
        <v>4</v>
      </c>
      <c r="E1319" s="19" t="s">
        <v>16</v>
      </c>
    </row>
    <row r="1320" spans="1:6" ht="14.5" customHeight="1">
      <c r="A1320" s="5">
        <v>1898</v>
      </c>
      <c r="B1320" s="19" t="s">
        <v>369</v>
      </c>
      <c r="C1320" s="19" t="s">
        <v>697</v>
      </c>
      <c r="D1320" s="19">
        <v>9</v>
      </c>
    </row>
    <row r="1321" spans="1:6" ht="14.5" customHeight="1">
      <c r="A1321" s="5">
        <v>1898</v>
      </c>
      <c r="B1321" s="19" t="s">
        <v>369</v>
      </c>
      <c r="C1321" s="19" t="s">
        <v>698</v>
      </c>
      <c r="D1321" s="19">
        <v>5</v>
      </c>
    </row>
    <row r="1322" spans="1:6" ht="14.5" customHeight="1">
      <c r="A1322" s="5">
        <v>1898</v>
      </c>
      <c r="B1322" s="19" t="s">
        <v>369</v>
      </c>
      <c r="C1322" s="19" t="s">
        <v>370</v>
      </c>
      <c r="D1322" s="19">
        <f>10+5</f>
        <v>15</v>
      </c>
    </row>
    <row r="1323" spans="1:6" ht="14.5" customHeight="1">
      <c r="A1323" s="5">
        <v>1898</v>
      </c>
      <c r="B1323" s="19" t="s">
        <v>369</v>
      </c>
      <c r="C1323" s="19" t="s">
        <v>371</v>
      </c>
      <c r="D1323" s="19">
        <v>8</v>
      </c>
    </row>
    <row r="1324" spans="1:6" ht="14.5" customHeight="1">
      <c r="A1324" s="5">
        <v>1898</v>
      </c>
      <c r="B1324" s="19" t="s">
        <v>369</v>
      </c>
      <c r="C1324" s="19" t="s">
        <v>578</v>
      </c>
      <c r="D1324" s="19">
        <v>7.5</v>
      </c>
    </row>
    <row r="1325" spans="1:6" ht="14.5" customHeight="1">
      <c r="A1325" s="5">
        <v>1898</v>
      </c>
      <c r="B1325" s="19" t="s">
        <v>369</v>
      </c>
      <c r="C1325" s="19" t="s">
        <v>863</v>
      </c>
      <c r="D1325" s="19">
        <v>12</v>
      </c>
    </row>
    <row r="1326" spans="1:6" ht="14.5" customHeight="1">
      <c r="A1326" s="5">
        <v>1898</v>
      </c>
      <c r="B1326" s="19" t="s">
        <v>55</v>
      </c>
      <c r="C1326" s="19" t="s">
        <v>712</v>
      </c>
      <c r="D1326" s="19">
        <v>25.84</v>
      </c>
      <c r="F1326" s="19" t="s">
        <v>699</v>
      </c>
    </row>
    <row r="1327" spans="1:6" ht="14.5" customHeight="1">
      <c r="A1327" s="5">
        <v>1898</v>
      </c>
      <c r="B1327" s="19" t="s">
        <v>55</v>
      </c>
      <c r="C1327" s="19" t="s">
        <v>713</v>
      </c>
      <c r="D1327" s="19">
        <v>2.25</v>
      </c>
      <c r="F1327" s="19" t="s">
        <v>700</v>
      </c>
    </row>
    <row r="1328" spans="1:6" ht="14.5" customHeight="1">
      <c r="A1328" s="5">
        <v>1898</v>
      </c>
      <c r="B1328" s="19" t="s">
        <v>55</v>
      </c>
      <c r="C1328" s="19" t="s">
        <v>714</v>
      </c>
      <c r="D1328" s="19">
        <v>3.5</v>
      </c>
      <c r="F1328" s="19" t="s">
        <v>701</v>
      </c>
    </row>
    <row r="1329" spans="1:6" ht="14.5" customHeight="1">
      <c r="A1329" s="5">
        <v>1898</v>
      </c>
      <c r="B1329" s="19" t="s">
        <v>55</v>
      </c>
      <c r="C1329" s="19" t="s">
        <v>715</v>
      </c>
      <c r="D1329" s="19">
        <v>3.2</v>
      </c>
      <c r="F1329" s="19" t="s">
        <v>702</v>
      </c>
    </row>
    <row r="1330" spans="1:6" ht="14.5" customHeight="1">
      <c r="A1330" s="5">
        <v>1898</v>
      </c>
      <c r="B1330" s="19" t="s">
        <v>55</v>
      </c>
      <c r="C1330" s="19" t="s">
        <v>716</v>
      </c>
      <c r="D1330" s="19">
        <v>14</v>
      </c>
      <c r="F1330" s="19" t="s">
        <v>703</v>
      </c>
    </row>
    <row r="1331" spans="1:6" ht="14.5" customHeight="1">
      <c r="A1331" s="5">
        <v>1898</v>
      </c>
      <c r="B1331" s="19" t="s">
        <v>55</v>
      </c>
      <c r="C1331" s="19" t="s">
        <v>717</v>
      </c>
      <c r="D1331" s="19">
        <v>20</v>
      </c>
      <c r="F1331" s="19" t="s">
        <v>704</v>
      </c>
    </row>
    <row r="1332" spans="1:6" ht="14.5" customHeight="1">
      <c r="A1332" s="5">
        <v>1898</v>
      </c>
      <c r="B1332" s="19" t="s">
        <v>55</v>
      </c>
      <c r="C1332" s="19" t="s">
        <v>717</v>
      </c>
      <c r="D1332" s="19">
        <v>12</v>
      </c>
      <c r="F1332" s="19" t="s">
        <v>705</v>
      </c>
    </row>
    <row r="1333" spans="1:6" ht="14.5" customHeight="1">
      <c r="A1333" s="5">
        <v>1898</v>
      </c>
      <c r="B1333" s="19" t="s">
        <v>55</v>
      </c>
      <c r="C1333" s="19" t="s">
        <v>717</v>
      </c>
      <c r="D1333" s="19">
        <v>8</v>
      </c>
      <c r="F1333" s="19" t="s">
        <v>706</v>
      </c>
    </row>
    <row r="1334" spans="1:6" ht="14.5" customHeight="1">
      <c r="A1334" s="5">
        <v>1898</v>
      </c>
      <c r="B1334" s="19" t="s">
        <v>55</v>
      </c>
      <c r="C1334" s="19" t="s">
        <v>864</v>
      </c>
      <c r="D1334" s="19">
        <v>5.5</v>
      </c>
      <c r="F1334" s="19" t="s">
        <v>61</v>
      </c>
    </row>
    <row r="1335" spans="1:6" ht="14.5" customHeight="1">
      <c r="A1335" s="5">
        <v>1898</v>
      </c>
      <c r="B1335" s="19" t="s">
        <v>55</v>
      </c>
      <c r="C1335" s="19" t="s">
        <v>864</v>
      </c>
      <c r="D1335" s="19">
        <v>5.5</v>
      </c>
      <c r="F1335" s="19" t="s">
        <v>707</v>
      </c>
    </row>
    <row r="1336" spans="1:6" ht="14.5" customHeight="1">
      <c r="A1336" s="5">
        <v>1898</v>
      </c>
      <c r="B1336" s="19" t="s">
        <v>55</v>
      </c>
      <c r="C1336" s="19" t="s">
        <v>57</v>
      </c>
      <c r="D1336" s="19">
        <v>3.25</v>
      </c>
      <c r="F1336" s="19" t="s">
        <v>58</v>
      </c>
    </row>
    <row r="1337" spans="1:6" ht="14.5" customHeight="1">
      <c r="A1337" s="5">
        <v>1898</v>
      </c>
      <c r="B1337" s="19" t="s">
        <v>55</v>
      </c>
      <c r="C1337" s="19" t="s">
        <v>718</v>
      </c>
      <c r="D1337" s="19">
        <v>7</v>
      </c>
      <c r="F1337" s="19" t="s">
        <v>708</v>
      </c>
    </row>
    <row r="1338" spans="1:6" ht="14.5" customHeight="1">
      <c r="A1338" s="5">
        <v>1898</v>
      </c>
      <c r="B1338" s="19" t="s">
        <v>55</v>
      </c>
      <c r="C1338" s="19" t="s">
        <v>59</v>
      </c>
      <c r="D1338" s="19">
        <v>50</v>
      </c>
      <c r="F1338" s="19" t="s">
        <v>60</v>
      </c>
    </row>
    <row r="1339" spans="1:6" ht="14.5" customHeight="1">
      <c r="A1339" s="5">
        <v>1898</v>
      </c>
      <c r="B1339" s="19" t="s">
        <v>55</v>
      </c>
      <c r="C1339" s="19" t="s">
        <v>59</v>
      </c>
      <c r="D1339" s="19">
        <v>16.5</v>
      </c>
      <c r="F1339" s="19" t="s">
        <v>709</v>
      </c>
    </row>
    <row r="1340" spans="1:6" ht="14.5" customHeight="1">
      <c r="A1340" s="5">
        <v>1898</v>
      </c>
      <c r="B1340" s="19" t="s">
        <v>55</v>
      </c>
      <c r="C1340" s="19" t="s">
        <v>719</v>
      </c>
      <c r="D1340" s="19">
        <v>19</v>
      </c>
      <c r="F1340" s="19" t="s">
        <v>710</v>
      </c>
    </row>
    <row r="1341" spans="1:6" ht="14.5" customHeight="1">
      <c r="A1341" s="5">
        <v>1898</v>
      </c>
      <c r="B1341" s="19" t="s">
        <v>55</v>
      </c>
      <c r="C1341" s="19" t="s">
        <v>720</v>
      </c>
      <c r="D1341" s="19">
        <v>8</v>
      </c>
      <c r="F1341" s="19" t="s">
        <v>711</v>
      </c>
    </row>
    <row r="1342" spans="1:6" ht="14.5" customHeight="1">
      <c r="A1342" s="5">
        <v>1898</v>
      </c>
      <c r="B1342" s="19" t="s">
        <v>440</v>
      </c>
      <c r="C1342" s="19" t="s">
        <v>425</v>
      </c>
      <c r="D1342" s="19">
        <f>7</f>
        <v>7</v>
      </c>
    </row>
    <row r="1343" spans="1:6" ht="14.5" customHeight="1">
      <c r="A1343" s="5">
        <v>1898</v>
      </c>
      <c r="B1343" s="19" t="s">
        <v>440</v>
      </c>
      <c r="C1343" s="19" t="s">
        <v>426</v>
      </c>
      <c r="D1343" s="19">
        <v>18.5</v>
      </c>
    </row>
    <row r="1344" spans="1:6" ht="14.5" customHeight="1">
      <c r="A1344" s="5">
        <v>1898</v>
      </c>
      <c r="B1344" s="19" t="s">
        <v>440</v>
      </c>
      <c r="C1344" s="19" t="s">
        <v>427</v>
      </c>
      <c r="D1344" s="19">
        <v>4</v>
      </c>
    </row>
    <row r="1345" spans="1:6" ht="14.5" customHeight="1">
      <c r="A1345" s="5">
        <v>1898</v>
      </c>
      <c r="B1345" s="19" t="s">
        <v>440</v>
      </c>
      <c r="C1345" s="19" t="s">
        <v>721</v>
      </c>
      <c r="D1345" s="19">
        <v>4</v>
      </c>
    </row>
    <row r="1346" spans="1:6" ht="14.5" customHeight="1">
      <c r="A1346" s="5">
        <v>1898</v>
      </c>
      <c r="B1346" s="19" t="s">
        <v>440</v>
      </c>
      <c r="C1346" s="19" t="s">
        <v>428</v>
      </c>
      <c r="D1346" s="19">
        <v>15</v>
      </c>
      <c r="F1346" s="19" t="s">
        <v>429</v>
      </c>
    </row>
    <row r="1347" spans="1:6" ht="14.5" customHeight="1">
      <c r="A1347" s="5">
        <v>1898</v>
      </c>
      <c r="B1347" s="19" t="s">
        <v>440</v>
      </c>
      <c r="C1347" s="19" t="s">
        <v>428</v>
      </c>
      <c r="D1347" s="19">
        <v>4.5</v>
      </c>
      <c r="F1347" s="19" t="s">
        <v>430</v>
      </c>
    </row>
    <row r="1348" spans="1:6" ht="14.5" customHeight="1">
      <c r="A1348" s="5">
        <v>1898</v>
      </c>
      <c r="B1348" s="19" t="s">
        <v>440</v>
      </c>
      <c r="C1348" s="19" t="s">
        <v>428</v>
      </c>
      <c r="D1348" s="19">
        <v>12.75</v>
      </c>
      <c r="F1348" s="19" t="s">
        <v>431</v>
      </c>
    </row>
    <row r="1349" spans="1:6" ht="14.5" customHeight="1">
      <c r="A1349" s="5">
        <v>1898</v>
      </c>
      <c r="B1349" s="19" t="s">
        <v>440</v>
      </c>
      <c r="C1349" s="19" t="s">
        <v>428</v>
      </c>
      <c r="D1349" s="19">
        <f>10+6.5+7.25+16+1.5+8.5+2</f>
        <v>51.75</v>
      </c>
      <c r="F1349" s="19" t="s">
        <v>722</v>
      </c>
    </row>
    <row r="1350" spans="1:6" ht="14.5" customHeight="1">
      <c r="A1350" s="5">
        <v>1898</v>
      </c>
      <c r="B1350" s="19" t="s">
        <v>440</v>
      </c>
      <c r="C1350" s="19" t="s">
        <v>432</v>
      </c>
      <c r="D1350" s="19">
        <f>15+26</f>
        <v>41</v>
      </c>
      <c r="F1350" s="19" t="s">
        <v>433</v>
      </c>
    </row>
    <row r="1351" spans="1:6" ht="14.5" customHeight="1">
      <c r="A1351" s="5">
        <v>1898</v>
      </c>
      <c r="B1351" s="19" t="s">
        <v>440</v>
      </c>
      <c r="C1351" s="19" t="s">
        <v>432</v>
      </c>
      <c r="D1351" s="19">
        <v>2</v>
      </c>
      <c r="F1351" s="19" t="s">
        <v>434</v>
      </c>
    </row>
    <row r="1352" spans="1:6" ht="14.5" customHeight="1">
      <c r="A1352" s="5">
        <v>1898</v>
      </c>
      <c r="B1352" s="19" t="s">
        <v>440</v>
      </c>
      <c r="C1352" s="19" t="s">
        <v>435</v>
      </c>
      <c r="D1352" s="19">
        <v>48</v>
      </c>
      <c r="F1352" s="19" t="s">
        <v>436</v>
      </c>
    </row>
    <row r="1353" spans="1:6" ht="14.5" customHeight="1">
      <c r="A1353" s="5">
        <v>1898</v>
      </c>
      <c r="B1353" s="19" t="s">
        <v>440</v>
      </c>
      <c r="C1353" s="19" t="s">
        <v>435</v>
      </c>
      <c r="D1353" s="19">
        <v>19</v>
      </c>
      <c r="F1353" s="19" t="s">
        <v>437</v>
      </c>
    </row>
    <row r="1354" spans="1:6" ht="14.5" customHeight="1">
      <c r="A1354" s="5">
        <v>1898</v>
      </c>
      <c r="B1354" s="19" t="s">
        <v>440</v>
      </c>
      <c r="C1354" s="19" t="s">
        <v>438</v>
      </c>
      <c r="D1354" s="19">
        <v>3</v>
      </c>
    </row>
    <row r="1355" spans="1:6" ht="14.5" customHeight="1">
      <c r="A1355" s="5">
        <v>1898</v>
      </c>
      <c r="B1355" s="19" t="s">
        <v>440</v>
      </c>
      <c r="C1355" s="19" t="s">
        <v>439</v>
      </c>
      <c r="D1355" s="19">
        <v>2</v>
      </c>
    </row>
    <row r="1356" spans="1:6" ht="14.5" customHeight="1">
      <c r="A1356" s="5">
        <v>1899</v>
      </c>
      <c r="B1356" s="19" t="s">
        <v>131</v>
      </c>
      <c r="C1356" s="19" t="s">
        <v>527</v>
      </c>
      <c r="D1356" s="19">
        <v>9.25</v>
      </c>
    </row>
    <row r="1357" spans="1:6" ht="14.5" customHeight="1">
      <c r="A1357" s="5">
        <v>1899</v>
      </c>
      <c r="B1357" s="19" t="s">
        <v>131</v>
      </c>
      <c r="C1357" s="19" t="s">
        <v>528</v>
      </c>
      <c r="D1357" s="19">
        <v>67.930000000000007</v>
      </c>
    </row>
    <row r="1358" spans="1:6" ht="14.5" customHeight="1">
      <c r="A1358" s="5">
        <v>1899</v>
      </c>
      <c r="B1358" s="19" t="s">
        <v>131</v>
      </c>
      <c r="C1358" s="19" t="s">
        <v>529</v>
      </c>
      <c r="D1358" s="19">
        <v>11.25</v>
      </c>
    </row>
    <row r="1359" spans="1:6" ht="14.5" customHeight="1">
      <c r="A1359" s="5">
        <v>1899</v>
      </c>
      <c r="B1359" s="19" t="s">
        <v>131</v>
      </c>
      <c r="C1359" s="19" t="s">
        <v>530</v>
      </c>
      <c r="D1359" s="19">
        <v>38</v>
      </c>
    </row>
    <row r="1360" spans="1:6" ht="14.5" customHeight="1">
      <c r="A1360" s="5">
        <v>1899</v>
      </c>
      <c r="B1360" s="19" t="s">
        <v>131</v>
      </c>
      <c r="C1360" s="19" t="s">
        <v>531</v>
      </c>
      <c r="D1360" s="19">
        <v>18.5</v>
      </c>
    </row>
    <row r="1361" spans="1:6" ht="14.5" customHeight="1">
      <c r="A1361" s="5">
        <v>1899</v>
      </c>
      <c r="B1361" s="19" t="s">
        <v>131</v>
      </c>
      <c r="C1361" s="19" t="s">
        <v>532</v>
      </c>
      <c r="D1361" s="19">
        <v>6.37</v>
      </c>
    </row>
    <row r="1362" spans="1:6" ht="14.5" customHeight="1">
      <c r="A1362" s="5">
        <v>1899</v>
      </c>
      <c r="B1362" s="19" t="s">
        <v>131</v>
      </c>
      <c r="C1362" s="19" t="s">
        <v>533</v>
      </c>
      <c r="D1362" s="19">
        <v>7.33</v>
      </c>
    </row>
    <row r="1363" spans="1:6" ht="14.5" customHeight="1">
      <c r="A1363" s="5">
        <v>1899</v>
      </c>
      <c r="B1363" s="19" t="s">
        <v>131</v>
      </c>
      <c r="C1363" s="19" t="s">
        <v>534</v>
      </c>
      <c r="D1363" s="19">
        <v>6</v>
      </c>
    </row>
    <row r="1364" spans="1:6" ht="14.5" customHeight="1">
      <c r="A1364" s="5">
        <v>1899</v>
      </c>
      <c r="B1364" s="19" t="s">
        <v>131</v>
      </c>
      <c r="C1364" s="19" t="s">
        <v>535</v>
      </c>
      <c r="D1364" s="19">
        <v>3.5</v>
      </c>
    </row>
    <row r="1365" spans="1:6" ht="14.5" customHeight="1">
      <c r="A1365" s="5">
        <v>1899</v>
      </c>
      <c r="B1365" s="19" t="s">
        <v>169</v>
      </c>
      <c r="C1365" s="19" t="s">
        <v>145</v>
      </c>
      <c r="D1365" s="19">
        <v>53.8</v>
      </c>
      <c r="F1365" s="19" t="s">
        <v>144</v>
      </c>
    </row>
    <row r="1366" spans="1:6" ht="14.5" customHeight="1">
      <c r="A1366" s="5">
        <v>1899</v>
      </c>
      <c r="B1366" s="19" t="s">
        <v>169</v>
      </c>
      <c r="C1366" s="19" t="s">
        <v>537</v>
      </c>
      <c r="D1366" s="19">
        <v>7.7</v>
      </c>
      <c r="F1366" s="19" t="s">
        <v>536</v>
      </c>
    </row>
    <row r="1367" spans="1:6" ht="14.5" customHeight="1">
      <c r="A1367" s="5">
        <v>1899</v>
      </c>
      <c r="B1367" s="19" t="s">
        <v>169</v>
      </c>
      <c r="C1367" s="19" t="s">
        <v>147</v>
      </c>
      <c r="D1367" s="19">
        <v>11.15</v>
      </c>
      <c r="F1367" s="19" t="s">
        <v>146</v>
      </c>
    </row>
    <row r="1368" spans="1:6" ht="14.5" customHeight="1">
      <c r="A1368" s="5">
        <v>1899</v>
      </c>
      <c r="B1368" s="19" t="s">
        <v>169</v>
      </c>
      <c r="C1368" s="19" t="s">
        <v>149</v>
      </c>
      <c r="D1368" s="19">
        <v>6</v>
      </c>
      <c r="F1368" s="19" t="s">
        <v>148</v>
      </c>
    </row>
    <row r="1369" spans="1:6" ht="14.5" customHeight="1">
      <c r="A1369" s="5">
        <v>1899</v>
      </c>
      <c r="B1369" s="19" t="s">
        <v>169</v>
      </c>
      <c r="C1369" s="19" t="s">
        <v>151</v>
      </c>
      <c r="D1369" s="19">
        <v>62</v>
      </c>
      <c r="F1369" s="19" t="s">
        <v>150</v>
      </c>
    </row>
    <row r="1370" spans="1:6" ht="14.5" customHeight="1">
      <c r="A1370" s="5">
        <v>1899</v>
      </c>
      <c r="B1370" s="19" t="s">
        <v>169</v>
      </c>
      <c r="C1370" s="19" t="s">
        <v>151</v>
      </c>
      <c r="D1370" s="19">
        <v>18.5</v>
      </c>
      <c r="F1370" s="19" t="s">
        <v>538</v>
      </c>
    </row>
    <row r="1371" spans="1:6" ht="14.5" customHeight="1">
      <c r="A1371" s="5">
        <v>1899</v>
      </c>
      <c r="B1371" s="19" t="s">
        <v>169</v>
      </c>
      <c r="C1371" s="19" t="s">
        <v>151</v>
      </c>
      <c r="D1371" s="19">
        <v>14</v>
      </c>
      <c r="F1371" s="19" t="s">
        <v>865</v>
      </c>
    </row>
    <row r="1372" spans="1:6" ht="14.5" customHeight="1">
      <c r="A1372" s="5">
        <v>1899</v>
      </c>
      <c r="B1372" s="19" t="s">
        <v>169</v>
      </c>
      <c r="C1372" s="19" t="s">
        <v>153</v>
      </c>
      <c r="D1372" s="19">
        <v>17.5</v>
      </c>
      <c r="F1372" s="19" t="s">
        <v>152</v>
      </c>
    </row>
    <row r="1373" spans="1:6" ht="14.5" customHeight="1">
      <c r="A1373" s="5">
        <v>1899</v>
      </c>
      <c r="B1373" s="19" t="s">
        <v>169</v>
      </c>
      <c r="C1373" s="19" t="s">
        <v>153</v>
      </c>
      <c r="D1373" s="19">
        <v>8</v>
      </c>
      <c r="F1373" s="19" t="s">
        <v>866</v>
      </c>
    </row>
    <row r="1374" spans="1:6" ht="14.5" customHeight="1">
      <c r="A1374" s="5">
        <v>1899</v>
      </c>
      <c r="B1374" s="19" t="s">
        <v>169</v>
      </c>
      <c r="D1374" s="19">
        <v>9</v>
      </c>
      <c r="F1374" s="19" t="s">
        <v>867</v>
      </c>
    </row>
    <row r="1375" spans="1:6" ht="14.5" customHeight="1">
      <c r="A1375" s="5">
        <v>1899</v>
      </c>
      <c r="B1375" s="19" t="s">
        <v>169</v>
      </c>
      <c r="C1375" s="19" t="s">
        <v>155</v>
      </c>
      <c r="D1375" s="19">
        <v>59.25</v>
      </c>
      <c r="F1375" s="19" t="s">
        <v>157</v>
      </c>
    </row>
    <row r="1376" spans="1:6" ht="14.5" customHeight="1">
      <c r="A1376" s="5">
        <v>1899</v>
      </c>
      <c r="B1376" s="19" t="s">
        <v>169</v>
      </c>
      <c r="C1376" s="19" t="s">
        <v>159</v>
      </c>
      <c r="D1376" s="19">
        <v>7.18</v>
      </c>
      <c r="F1376" s="19" t="s">
        <v>158</v>
      </c>
    </row>
    <row r="1377" spans="1:6" ht="14.5" customHeight="1">
      <c r="A1377" s="5">
        <v>1899</v>
      </c>
      <c r="B1377" s="19" t="s">
        <v>169</v>
      </c>
      <c r="C1377" s="19" t="s">
        <v>870</v>
      </c>
      <c r="D1377" s="19">
        <v>10</v>
      </c>
      <c r="F1377" s="19" t="s">
        <v>868</v>
      </c>
    </row>
    <row r="1378" spans="1:6" ht="14.5" customHeight="1">
      <c r="A1378" s="5">
        <v>1899</v>
      </c>
      <c r="B1378" s="19" t="s">
        <v>169</v>
      </c>
      <c r="C1378" s="19" t="s">
        <v>163</v>
      </c>
      <c r="D1378" s="19">
        <v>11.05</v>
      </c>
      <c r="F1378" s="19" t="s">
        <v>162</v>
      </c>
    </row>
    <row r="1379" spans="1:6" ht="14.5" customHeight="1">
      <c r="A1379" s="5">
        <v>1899</v>
      </c>
      <c r="B1379" s="19" t="s">
        <v>169</v>
      </c>
      <c r="C1379" s="19" t="s">
        <v>165</v>
      </c>
      <c r="D1379" s="19">
        <v>16.600000000000001</v>
      </c>
      <c r="F1379" s="19" t="s">
        <v>164</v>
      </c>
    </row>
    <row r="1380" spans="1:6" ht="14.5" customHeight="1">
      <c r="A1380" s="5">
        <v>1899</v>
      </c>
      <c r="B1380" s="19" t="s">
        <v>169</v>
      </c>
      <c r="D1380" s="19">
        <v>2</v>
      </c>
      <c r="F1380" s="19" t="s">
        <v>542</v>
      </c>
    </row>
    <row r="1381" spans="1:6" ht="14.5" customHeight="1">
      <c r="A1381" s="5">
        <v>1899</v>
      </c>
      <c r="B1381" s="19" t="s">
        <v>169</v>
      </c>
      <c r="D1381" s="19">
        <v>7.5</v>
      </c>
      <c r="F1381" s="19" t="s">
        <v>869</v>
      </c>
    </row>
    <row r="1382" spans="1:6" ht="14.5" customHeight="1">
      <c r="A1382" s="5">
        <v>1899</v>
      </c>
      <c r="B1382" s="19" t="s">
        <v>169</v>
      </c>
      <c r="D1382" s="19">
        <v>20</v>
      </c>
      <c r="F1382" s="19" t="s">
        <v>168</v>
      </c>
    </row>
    <row r="1383" spans="1:6" ht="14.5" customHeight="1">
      <c r="A1383" s="5">
        <v>1899</v>
      </c>
      <c r="B1383" s="19" t="s">
        <v>169</v>
      </c>
      <c r="D1383" s="19">
        <v>3</v>
      </c>
      <c r="F1383" s="19" t="s">
        <v>543</v>
      </c>
    </row>
    <row r="1384" spans="1:6" ht="14.5" customHeight="1">
      <c r="A1384" s="5">
        <v>1899</v>
      </c>
      <c r="B1384" s="19" t="s">
        <v>169</v>
      </c>
      <c r="D1384" s="19">
        <v>25</v>
      </c>
      <c r="F1384" s="19" t="s">
        <v>156</v>
      </c>
    </row>
    <row r="1385" spans="1:6" ht="14.5" customHeight="1">
      <c r="A1385" s="5">
        <v>1899</v>
      </c>
      <c r="B1385" s="19" t="s">
        <v>169</v>
      </c>
      <c r="C1385" s="19" t="s">
        <v>545</v>
      </c>
      <c r="D1385" s="19">
        <v>8.6199999999999992</v>
      </c>
      <c r="F1385" s="19" t="s">
        <v>544</v>
      </c>
    </row>
    <row r="1386" spans="1:6" ht="14.5" customHeight="1">
      <c r="A1386" s="5">
        <v>1899</v>
      </c>
      <c r="B1386" s="19" t="s">
        <v>172</v>
      </c>
      <c r="C1386" s="4" t="s">
        <v>170</v>
      </c>
      <c r="D1386" s="4">
        <v>1.5</v>
      </c>
      <c r="F1386" s="4" t="s">
        <v>171</v>
      </c>
    </row>
    <row r="1387" spans="1:6" ht="14.5" customHeight="1">
      <c r="A1387" s="5">
        <v>1899</v>
      </c>
      <c r="B1387" s="19" t="s">
        <v>172</v>
      </c>
      <c r="C1387" s="4" t="s">
        <v>173</v>
      </c>
      <c r="D1387" s="4">
        <v>9.5</v>
      </c>
      <c r="F1387" s="4" t="s">
        <v>174</v>
      </c>
    </row>
    <row r="1388" spans="1:6" ht="14.5" customHeight="1">
      <c r="A1388" s="5">
        <v>1899</v>
      </c>
      <c r="B1388" s="19" t="s">
        <v>172</v>
      </c>
      <c r="C1388" s="4" t="s">
        <v>173</v>
      </c>
      <c r="D1388" s="4">
        <v>5</v>
      </c>
      <c r="F1388" s="4" t="s">
        <v>175</v>
      </c>
    </row>
    <row r="1389" spans="1:6" ht="14.5" customHeight="1">
      <c r="A1389" s="5">
        <v>1899</v>
      </c>
      <c r="B1389" s="19" t="s">
        <v>172</v>
      </c>
      <c r="C1389" s="4" t="s">
        <v>173</v>
      </c>
      <c r="D1389" s="19">
        <v>3</v>
      </c>
      <c r="F1389" s="4" t="s">
        <v>176</v>
      </c>
    </row>
    <row r="1390" spans="1:6" ht="14.5" customHeight="1">
      <c r="A1390" s="5">
        <v>1899</v>
      </c>
      <c r="B1390" s="19" t="s">
        <v>172</v>
      </c>
      <c r="C1390" s="19" t="s">
        <v>177</v>
      </c>
      <c r="D1390" s="19">
        <v>5</v>
      </c>
      <c r="F1390" s="19" t="s">
        <v>548</v>
      </c>
    </row>
    <row r="1391" spans="1:6" ht="14.5" customHeight="1">
      <c r="A1391" s="5">
        <v>1899</v>
      </c>
      <c r="B1391" s="19" t="s">
        <v>172</v>
      </c>
      <c r="C1391" s="19" t="s">
        <v>547</v>
      </c>
      <c r="D1391" s="19">
        <v>19</v>
      </c>
      <c r="F1391" s="19" t="s">
        <v>549</v>
      </c>
    </row>
    <row r="1392" spans="1:6" ht="14.5" customHeight="1">
      <c r="A1392" s="5">
        <v>1899</v>
      </c>
      <c r="B1392" s="19" t="s">
        <v>172</v>
      </c>
      <c r="C1392" s="19" t="s">
        <v>179</v>
      </c>
      <c r="D1392" s="19">
        <v>24</v>
      </c>
      <c r="F1392" s="19" t="s">
        <v>743</v>
      </c>
    </row>
    <row r="1393" spans="1:6" ht="14.5" customHeight="1">
      <c r="A1393" s="5">
        <v>1899</v>
      </c>
      <c r="B1393" s="19" t="s">
        <v>172</v>
      </c>
      <c r="C1393" s="19" t="s">
        <v>181</v>
      </c>
      <c r="D1393" s="19">
        <v>4</v>
      </c>
      <c r="F1393" s="4" t="s">
        <v>550</v>
      </c>
    </row>
    <row r="1394" spans="1:6" ht="14.5" customHeight="1">
      <c r="A1394" s="5">
        <v>1899</v>
      </c>
      <c r="B1394" s="19" t="s">
        <v>62</v>
      </c>
      <c r="C1394" s="13" t="s">
        <v>64</v>
      </c>
      <c r="D1394" s="14">
        <v>5.5</v>
      </c>
      <c r="E1394" s="19" t="s">
        <v>9</v>
      </c>
    </row>
    <row r="1395" spans="1:6" ht="14.5" customHeight="1">
      <c r="A1395" s="5">
        <v>1899</v>
      </c>
      <c r="B1395" s="19" t="s">
        <v>62</v>
      </c>
      <c r="C1395" s="13" t="s">
        <v>551</v>
      </c>
      <c r="D1395" s="14">
        <v>103</v>
      </c>
      <c r="E1395" s="19" t="s">
        <v>9</v>
      </c>
    </row>
    <row r="1396" spans="1:6" ht="14.5" customHeight="1">
      <c r="A1396" s="5">
        <v>1899</v>
      </c>
      <c r="B1396" s="19" t="s">
        <v>62</v>
      </c>
      <c r="C1396" s="13" t="s">
        <v>69</v>
      </c>
      <c r="D1396" s="14">
        <v>25.13</v>
      </c>
      <c r="E1396" s="19" t="s">
        <v>9</v>
      </c>
    </row>
    <row r="1397" spans="1:6" ht="14.5" customHeight="1">
      <c r="A1397" s="5">
        <v>1899</v>
      </c>
      <c r="B1397" s="19" t="s">
        <v>62</v>
      </c>
      <c r="C1397" s="13" t="s">
        <v>552</v>
      </c>
      <c r="D1397" s="14">
        <v>4</v>
      </c>
      <c r="E1397" s="19" t="s">
        <v>70</v>
      </c>
    </row>
    <row r="1398" spans="1:6" ht="14.5" customHeight="1">
      <c r="A1398" s="5">
        <v>1899</v>
      </c>
      <c r="B1398" s="19" t="s">
        <v>62</v>
      </c>
      <c r="C1398" s="13" t="s">
        <v>552</v>
      </c>
      <c r="D1398" s="14">
        <v>20.399999999999999</v>
      </c>
      <c r="E1398" s="19" t="s">
        <v>9</v>
      </c>
    </row>
    <row r="1399" spans="1:6" ht="14.5" customHeight="1">
      <c r="A1399" s="5">
        <v>1899</v>
      </c>
      <c r="B1399" s="19" t="s">
        <v>62</v>
      </c>
      <c r="C1399" s="13" t="s">
        <v>73</v>
      </c>
      <c r="D1399" s="13">
        <v>6</v>
      </c>
      <c r="E1399" s="19" t="s">
        <v>16</v>
      </c>
    </row>
    <row r="1400" spans="1:6" ht="14.5" customHeight="1">
      <c r="A1400" s="5">
        <v>1899</v>
      </c>
      <c r="B1400" s="19" t="s">
        <v>62</v>
      </c>
      <c r="C1400" s="13" t="s">
        <v>74</v>
      </c>
      <c r="D1400" s="13">
        <v>5</v>
      </c>
      <c r="E1400" s="19" t="s">
        <v>16</v>
      </c>
    </row>
    <row r="1401" spans="1:6" ht="14.5" customHeight="1">
      <c r="A1401" s="5">
        <v>1899</v>
      </c>
      <c r="B1401" s="19" t="s">
        <v>62</v>
      </c>
      <c r="C1401" s="13" t="s">
        <v>65</v>
      </c>
      <c r="D1401" s="14">
        <v>32.25</v>
      </c>
      <c r="E1401" s="19" t="s">
        <v>9</v>
      </c>
    </row>
    <row r="1402" spans="1:6" ht="14.5" customHeight="1">
      <c r="A1402" s="5">
        <v>1899</v>
      </c>
      <c r="B1402" s="19" t="s">
        <v>62</v>
      </c>
      <c r="C1402" s="13" t="s">
        <v>66</v>
      </c>
      <c r="D1402" s="14">
        <v>6.5</v>
      </c>
      <c r="E1402" s="19" t="s">
        <v>9</v>
      </c>
    </row>
    <row r="1403" spans="1:6" ht="14.5" customHeight="1">
      <c r="A1403" s="5">
        <v>1899</v>
      </c>
      <c r="B1403" s="19" t="s">
        <v>62</v>
      </c>
      <c r="C1403" s="13" t="s">
        <v>67</v>
      </c>
      <c r="D1403" s="14">
        <v>35</v>
      </c>
      <c r="E1403" s="19" t="s">
        <v>9</v>
      </c>
    </row>
    <row r="1404" spans="1:6" ht="14.5" customHeight="1">
      <c r="A1404" s="5">
        <v>1899</v>
      </c>
      <c r="B1404" s="19" t="s">
        <v>62</v>
      </c>
      <c r="C1404" s="19" t="s">
        <v>67</v>
      </c>
      <c r="D1404" s="19">
        <v>5</v>
      </c>
      <c r="E1404" s="19" t="s">
        <v>70</v>
      </c>
    </row>
    <row r="1405" spans="1:6" ht="14.5" customHeight="1">
      <c r="A1405" s="5">
        <v>1899</v>
      </c>
      <c r="B1405" s="19" t="s">
        <v>441</v>
      </c>
      <c r="C1405" s="19" t="s">
        <v>442</v>
      </c>
      <c r="D1405" s="19">
        <v>44</v>
      </c>
      <c r="E1405" s="19" t="s">
        <v>9</v>
      </c>
      <c r="F1405" s="19" t="s">
        <v>944</v>
      </c>
    </row>
    <row r="1406" spans="1:6" ht="14.5" customHeight="1">
      <c r="A1406" s="5">
        <v>1899</v>
      </c>
      <c r="B1406" s="19" t="s">
        <v>441</v>
      </c>
      <c r="C1406" s="19" t="s">
        <v>68</v>
      </c>
      <c r="D1406" s="19">
        <v>6.5</v>
      </c>
      <c r="E1406" s="19" t="s">
        <v>9</v>
      </c>
      <c r="F1406" s="19" t="s">
        <v>444</v>
      </c>
    </row>
    <row r="1407" spans="1:6" ht="14.5" customHeight="1">
      <c r="A1407" s="5">
        <v>1899</v>
      </c>
      <c r="B1407" s="19" t="s">
        <v>441</v>
      </c>
      <c r="C1407" s="19" t="s">
        <v>446</v>
      </c>
      <c r="D1407" s="19">
        <v>27</v>
      </c>
      <c r="E1407" s="19" t="s">
        <v>9</v>
      </c>
      <c r="F1407" s="19" t="s">
        <v>445</v>
      </c>
    </row>
    <row r="1408" spans="1:6" ht="14.5" customHeight="1">
      <c r="A1408" s="5">
        <v>1899</v>
      </c>
      <c r="B1408" s="19" t="s">
        <v>441</v>
      </c>
      <c r="C1408" s="19" t="s">
        <v>448</v>
      </c>
      <c r="D1408" s="19">
        <v>34</v>
      </c>
      <c r="E1408" s="19" t="s">
        <v>9</v>
      </c>
      <c r="F1408" s="19" t="s">
        <v>871</v>
      </c>
    </row>
    <row r="1409" spans="1:6" ht="14.5" customHeight="1">
      <c r="A1409" s="5">
        <v>1899</v>
      </c>
      <c r="B1409" s="19" t="s">
        <v>441</v>
      </c>
      <c r="C1409" s="19" t="s">
        <v>747</v>
      </c>
      <c r="D1409" s="19">
        <v>22.5</v>
      </c>
      <c r="E1409" s="19" t="s">
        <v>9</v>
      </c>
      <c r="F1409" s="19" t="s">
        <v>748</v>
      </c>
    </row>
    <row r="1410" spans="1:6" ht="14.5" customHeight="1">
      <c r="A1410" s="5">
        <v>1899</v>
      </c>
      <c r="B1410" s="19" t="s">
        <v>441</v>
      </c>
      <c r="C1410" s="19" t="s">
        <v>450</v>
      </c>
      <c r="D1410" s="19">
        <v>100</v>
      </c>
      <c r="E1410" s="19" t="s">
        <v>9</v>
      </c>
      <c r="F1410" s="19" t="s">
        <v>872</v>
      </c>
    </row>
    <row r="1411" spans="1:6" ht="14.5" customHeight="1">
      <c r="A1411" s="5">
        <v>1899</v>
      </c>
      <c r="B1411" s="19" t="s">
        <v>441</v>
      </c>
      <c r="C1411" s="19" t="s">
        <v>450</v>
      </c>
      <c r="D1411" s="19">
        <v>7.5</v>
      </c>
      <c r="E1411" s="19" t="s">
        <v>9</v>
      </c>
      <c r="F1411" s="19" t="s">
        <v>749</v>
      </c>
    </row>
    <row r="1412" spans="1:6" ht="14.5" customHeight="1">
      <c r="A1412" s="5">
        <v>1899</v>
      </c>
      <c r="B1412" s="19" t="s">
        <v>441</v>
      </c>
      <c r="C1412" s="19" t="s">
        <v>750</v>
      </c>
      <c r="D1412" s="19">
        <v>6</v>
      </c>
      <c r="E1412" s="19" t="s">
        <v>9</v>
      </c>
      <c r="F1412" s="19" t="s">
        <v>769</v>
      </c>
    </row>
    <row r="1413" spans="1:6" ht="14.5" customHeight="1">
      <c r="A1413" s="5">
        <v>1899</v>
      </c>
      <c r="B1413" s="19" t="s">
        <v>441</v>
      </c>
      <c r="C1413" s="19" t="s">
        <v>752</v>
      </c>
      <c r="D1413" s="19">
        <v>17.5</v>
      </c>
      <c r="E1413" s="19" t="s">
        <v>9</v>
      </c>
      <c r="F1413" s="19" t="s">
        <v>753</v>
      </c>
    </row>
    <row r="1414" spans="1:6" ht="14.5" customHeight="1">
      <c r="A1414" s="5">
        <v>1899</v>
      </c>
      <c r="B1414" s="19" t="s">
        <v>441</v>
      </c>
      <c r="C1414" s="19" t="s">
        <v>754</v>
      </c>
      <c r="D1414" s="19">
        <v>5.5</v>
      </c>
      <c r="E1414" s="19" t="s">
        <v>9</v>
      </c>
      <c r="F1414" s="19" t="s">
        <v>755</v>
      </c>
    </row>
    <row r="1415" spans="1:6" ht="14.5" customHeight="1">
      <c r="A1415" s="5">
        <v>1899</v>
      </c>
      <c r="B1415" s="19" t="s">
        <v>441</v>
      </c>
      <c r="C1415" s="19" t="s">
        <v>462</v>
      </c>
      <c r="D1415" s="19">
        <v>3.2</v>
      </c>
      <c r="E1415" s="19" t="s">
        <v>9</v>
      </c>
      <c r="F1415" s="19" t="s">
        <v>770</v>
      </c>
    </row>
    <row r="1416" spans="1:6" ht="14.5" customHeight="1">
      <c r="A1416" s="5">
        <v>1899</v>
      </c>
      <c r="B1416" s="19" t="s">
        <v>441</v>
      </c>
      <c r="C1416" s="19" t="s">
        <v>757</v>
      </c>
      <c r="D1416" s="19">
        <v>35</v>
      </c>
      <c r="E1416" s="19" t="s">
        <v>9</v>
      </c>
      <c r="F1416" s="19" t="s">
        <v>756</v>
      </c>
    </row>
    <row r="1417" spans="1:6" ht="14.5" customHeight="1">
      <c r="A1417" s="5">
        <v>1899</v>
      </c>
      <c r="B1417" s="19" t="s">
        <v>441</v>
      </c>
      <c r="C1417" s="19" t="s">
        <v>759</v>
      </c>
      <c r="D1417" s="19">
        <v>4</v>
      </c>
      <c r="E1417" s="19" t="s">
        <v>9</v>
      </c>
      <c r="F1417" s="19" t="s">
        <v>758</v>
      </c>
    </row>
    <row r="1418" spans="1:6" ht="14.5" customHeight="1">
      <c r="A1418" s="5">
        <v>1899</v>
      </c>
      <c r="B1418" s="19" t="s">
        <v>441</v>
      </c>
      <c r="C1418" s="19" t="s">
        <v>761</v>
      </c>
      <c r="D1418" s="19">
        <v>15</v>
      </c>
      <c r="E1418" s="19" t="s">
        <v>9</v>
      </c>
      <c r="F1418" s="19" t="s">
        <v>760</v>
      </c>
    </row>
    <row r="1419" spans="1:6" ht="14.5" customHeight="1">
      <c r="A1419" s="5">
        <v>1899</v>
      </c>
      <c r="B1419" s="19" t="s">
        <v>441</v>
      </c>
      <c r="C1419" s="19" t="s">
        <v>763</v>
      </c>
      <c r="D1419" s="19">
        <v>7</v>
      </c>
      <c r="E1419" s="19" t="s">
        <v>9</v>
      </c>
      <c r="F1419" s="19" t="s">
        <v>762</v>
      </c>
    </row>
    <row r="1420" spans="1:6" ht="14.5" customHeight="1">
      <c r="A1420" s="5">
        <v>1899</v>
      </c>
      <c r="B1420" s="19" t="s">
        <v>441</v>
      </c>
      <c r="C1420" s="19" t="s">
        <v>763</v>
      </c>
      <c r="D1420" s="19">
        <v>2</v>
      </c>
      <c r="E1420" s="19" t="s">
        <v>9</v>
      </c>
      <c r="F1420" s="19" t="s">
        <v>764</v>
      </c>
    </row>
    <row r="1421" spans="1:6" ht="14.5" customHeight="1">
      <c r="A1421" s="5">
        <v>1899</v>
      </c>
      <c r="B1421" s="19" t="s">
        <v>441</v>
      </c>
      <c r="C1421" s="19" t="s">
        <v>59</v>
      </c>
      <c r="D1421" s="19">
        <v>11</v>
      </c>
      <c r="E1421" s="19" t="s">
        <v>9</v>
      </c>
      <c r="F1421" s="19" t="s">
        <v>873</v>
      </c>
    </row>
    <row r="1422" spans="1:6" ht="14.5" customHeight="1">
      <c r="A1422" s="5">
        <v>1899</v>
      </c>
      <c r="B1422" s="19" t="s">
        <v>441</v>
      </c>
      <c r="C1422" s="19" t="s">
        <v>452</v>
      </c>
      <c r="D1422" s="19">
        <v>10</v>
      </c>
      <c r="E1422" s="19" t="s">
        <v>9</v>
      </c>
      <c r="F1422" s="19" t="s">
        <v>874</v>
      </c>
    </row>
    <row r="1423" spans="1:6" ht="14.5" customHeight="1">
      <c r="A1423" s="5">
        <v>1899</v>
      </c>
      <c r="B1423" s="19" t="s">
        <v>441</v>
      </c>
      <c r="C1423" s="19" t="s">
        <v>455</v>
      </c>
      <c r="D1423" s="19">
        <v>24</v>
      </c>
      <c r="E1423" s="19" t="s">
        <v>9</v>
      </c>
      <c r="F1423" s="19" t="s">
        <v>454</v>
      </c>
    </row>
    <row r="1424" spans="1:6" ht="14.5" customHeight="1">
      <c r="A1424" s="5">
        <v>1899</v>
      </c>
      <c r="B1424" s="19" t="s">
        <v>441</v>
      </c>
      <c r="C1424" s="19" t="s">
        <v>767</v>
      </c>
      <c r="D1424" s="19">
        <v>5</v>
      </c>
      <c r="E1424" s="19" t="s">
        <v>9</v>
      </c>
      <c r="F1424" s="19" t="s">
        <v>772</v>
      </c>
    </row>
    <row r="1425" spans="1:6" ht="14.5" customHeight="1">
      <c r="A1425" s="5">
        <v>1899</v>
      </c>
      <c r="B1425" s="19" t="s">
        <v>441</v>
      </c>
      <c r="C1425" s="19" t="s">
        <v>440</v>
      </c>
      <c r="D1425" s="19">
        <v>5</v>
      </c>
      <c r="E1425" s="19" t="s">
        <v>9</v>
      </c>
      <c r="F1425" s="19" t="s">
        <v>773</v>
      </c>
    </row>
    <row r="1426" spans="1:6" ht="14.5" customHeight="1">
      <c r="A1426" s="5">
        <v>1899</v>
      </c>
      <c r="B1426" s="19" t="s">
        <v>512</v>
      </c>
      <c r="C1426" s="19" t="s">
        <v>774</v>
      </c>
      <c r="D1426" s="19">
        <v>2</v>
      </c>
      <c r="E1426" s="19" t="s">
        <v>9</v>
      </c>
    </row>
    <row r="1427" spans="1:6" ht="14.5" customHeight="1">
      <c r="A1427" s="5">
        <v>1899</v>
      </c>
      <c r="B1427" s="19" t="s">
        <v>512</v>
      </c>
      <c r="C1427" s="19" t="s">
        <v>517</v>
      </c>
      <c r="D1427" s="19">
        <v>16.5</v>
      </c>
      <c r="E1427" s="19" t="s">
        <v>9</v>
      </c>
    </row>
    <row r="1428" spans="1:6" ht="14.5" customHeight="1">
      <c r="A1428" s="5">
        <v>1899</v>
      </c>
      <c r="B1428" s="19" t="s">
        <v>512</v>
      </c>
      <c r="C1428" s="19" t="s">
        <v>518</v>
      </c>
      <c r="D1428" s="19">
        <v>14</v>
      </c>
      <c r="E1428" s="19" t="s">
        <v>9</v>
      </c>
    </row>
    <row r="1429" spans="1:6" ht="14.5" customHeight="1">
      <c r="A1429" s="5">
        <v>1899</v>
      </c>
      <c r="B1429" s="19" t="s">
        <v>512</v>
      </c>
      <c r="C1429" s="19" t="s">
        <v>513</v>
      </c>
      <c r="D1429" s="19">
        <v>14</v>
      </c>
      <c r="E1429" s="19" t="s">
        <v>9</v>
      </c>
    </row>
    <row r="1430" spans="1:6" ht="14.5" customHeight="1">
      <c r="A1430" s="5">
        <v>1899</v>
      </c>
      <c r="B1430" s="19" t="s">
        <v>512</v>
      </c>
      <c r="C1430" s="19" t="s">
        <v>514</v>
      </c>
      <c r="D1430" s="19">
        <v>42</v>
      </c>
      <c r="E1430" s="19" t="s">
        <v>9</v>
      </c>
    </row>
    <row r="1431" spans="1:6" ht="14.5" customHeight="1">
      <c r="A1431" s="5">
        <v>1899</v>
      </c>
      <c r="B1431" s="19" t="s">
        <v>512</v>
      </c>
      <c r="C1431" s="19" t="s">
        <v>515</v>
      </c>
      <c r="D1431" s="19">
        <f>15+10.5</f>
        <v>25.5</v>
      </c>
      <c r="E1431" s="19" t="s">
        <v>9</v>
      </c>
    </row>
    <row r="1432" spans="1:6" ht="14.5" customHeight="1">
      <c r="A1432" s="5">
        <v>1899</v>
      </c>
      <c r="B1432" s="19" t="s">
        <v>512</v>
      </c>
      <c r="C1432" s="19" t="s">
        <v>519</v>
      </c>
      <c r="D1432" s="19">
        <v>4</v>
      </c>
      <c r="E1432" s="19" t="s">
        <v>9</v>
      </c>
    </row>
    <row r="1433" spans="1:6" ht="14.5" customHeight="1">
      <c r="A1433" s="5">
        <v>1899</v>
      </c>
      <c r="B1433" s="19" t="s">
        <v>512</v>
      </c>
      <c r="C1433" s="19" t="s">
        <v>520</v>
      </c>
      <c r="D1433" s="19">
        <v>7</v>
      </c>
      <c r="E1433" s="19" t="s">
        <v>9</v>
      </c>
    </row>
    <row r="1434" spans="1:6" ht="14.5" customHeight="1">
      <c r="A1434" s="5">
        <v>1899</v>
      </c>
      <c r="B1434" s="19" t="s">
        <v>512</v>
      </c>
      <c r="C1434" s="19" t="s">
        <v>521</v>
      </c>
      <c r="D1434" s="19">
        <v>3.5</v>
      </c>
      <c r="E1434" s="19" t="s">
        <v>9</v>
      </c>
    </row>
    <row r="1435" spans="1:6" ht="14.5" customHeight="1">
      <c r="A1435" s="5">
        <v>1899</v>
      </c>
      <c r="B1435" s="19" t="s">
        <v>512</v>
      </c>
      <c r="C1435" s="19" t="s">
        <v>522</v>
      </c>
      <c r="D1435" s="19">
        <v>17.600000000000001</v>
      </c>
      <c r="E1435" s="19" t="s">
        <v>9</v>
      </c>
    </row>
    <row r="1436" spans="1:6" ht="14.5" customHeight="1">
      <c r="A1436" s="5">
        <v>1899</v>
      </c>
      <c r="B1436" s="19" t="s">
        <v>512</v>
      </c>
      <c r="C1436" s="19" t="s">
        <v>523</v>
      </c>
      <c r="D1436" s="19">
        <v>8</v>
      </c>
      <c r="E1436" s="19" t="s">
        <v>9</v>
      </c>
    </row>
    <row r="1437" spans="1:6" ht="14.5" customHeight="1">
      <c r="A1437" s="5">
        <v>1899</v>
      </c>
      <c r="B1437" s="19" t="s">
        <v>512</v>
      </c>
      <c r="C1437" s="19" t="s">
        <v>524</v>
      </c>
      <c r="D1437" s="19">
        <v>6</v>
      </c>
      <c r="E1437" s="19" t="s">
        <v>9</v>
      </c>
    </row>
    <row r="1438" spans="1:6" ht="14.5" customHeight="1">
      <c r="A1438" s="5">
        <v>1899</v>
      </c>
      <c r="B1438" s="19" t="s">
        <v>512</v>
      </c>
      <c r="C1438" s="19" t="s">
        <v>516</v>
      </c>
      <c r="D1438" s="19">
        <v>50.3</v>
      </c>
      <c r="E1438" s="19" t="s">
        <v>9</v>
      </c>
    </row>
    <row r="1439" spans="1:6" ht="14.5" customHeight="1">
      <c r="A1439" s="5">
        <v>1899</v>
      </c>
      <c r="B1439" s="19" t="s">
        <v>512</v>
      </c>
      <c r="C1439" s="19" t="s">
        <v>525</v>
      </c>
      <c r="D1439" s="19">
        <v>3</v>
      </c>
      <c r="E1439" s="19" t="s">
        <v>9</v>
      </c>
    </row>
    <row r="1440" spans="1:6" ht="14.5" customHeight="1">
      <c r="A1440" s="5">
        <v>1899</v>
      </c>
      <c r="B1440" s="19" t="s">
        <v>512</v>
      </c>
      <c r="C1440" s="19" t="s">
        <v>526</v>
      </c>
      <c r="D1440" s="19">
        <v>12.18</v>
      </c>
      <c r="E1440" s="19" t="s">
        <v>9</v>
      </c>
    </row>
    <row r="1441" spans="1:6" ht="14.5" customHeight="1">
      <c r="A1441" s="5">
        <v>1899</v>
      </c>
      <c r="B1441" s="19" t="s">
        <v>98</v>
      </c>
      <c r="C1441" s="19" t="s">
        <v>876</v>
      </c>
      <c r="D1441" s="19">
        <v>5</v>
      </c>
    </row>
    <row r="1442" spans="1:6" ht="14.5" customHeight="1">
      <c r="A1442" s="5">
        <v>1899</v>
      </c>
      <c r="B1442" s="19" t="s">
        <v>98</v>
      </c>
      <c r="C1442" s="19" t="s">
        <v>877</v>
      </c>
      <c r="D1442" s="19">
        <v>5</v>
      </c>
    </row>
    <row r="1443" spans="1:6" ht="14.5" customHeight="1">
      <c r="A1443" s="5">
        <v>1899</v>
      </c>
      <c r="B1443" s="19" t="s">
        <v>98</v>
      </c>
      <c r="C1443" s="19" t="s">
        <v>878</v>
      </c>
      <c r="D1443" s="19">
        <v>7.25</v>
      </c>
    </row>
    <row r="1444" spans="1:6" ht="14.5" customHeight="1">
      <c r="A1444" s="5">
        <v>1899</v>
      </c>
      <c r="B1444" s="19" t="s">
        <v>98</v>
      </c>
      <c r="C1444" s="19" t="s">
        <v>102</v>
      </c>
      <c r="D1444" s="19">
        <v>13</v>
      </c>
      <c r="F1444" s="19" t="s">
        <v>883</v>
      </c>
    </row>
    <row r="1445" spans="1:6" ht="14.5" customHeight="1">
      <c r="A1445" s="5">
        <v>1899</v>
      </c>
      <c r="B1445" s="19" t="s">
        <v>98</v>
      </c>
      <c r="C1445" s="19" t="s">
        <v>879</v>
      </c>
      <c r="D1445" s="19">
        <v>10</v>
      </c>
      <c r="E1445" s="19" t="s">
        <v>16</v>
      </c>
      <c r="F1445" s="19" t="s">
        <v>106</v>
      </c>
    </row>
    <row r="1446" spans="1:6" ht="14.5" customHeight="1">
      <c r="A1446" s="5">
        <v>1899</v>
      </c>
      <c r="B1446" s="19" t="s">
        <v>98</v>
      </c>
      <c r="C1446" s="19" t="s">
        <v>879</v>
      </c>
      <c r="D1446" s="19">
        <v>130</v>
      </c>
      <c r="E1446" s="19" t="s">
        <v>9</v>
      </c>
      <c r="F1446" s="19" t="s">
        <v>107</v>
      </c>
    </row>
    <row r="1447" spans="1:6" ht="14.5" customHeight="1">
      <c r="A1447" s="5">
        <v>1899</v>
      </c>
      <c r="B1447" s="19" t="s">
        <v>98</v>
      </c>
      <c r="C1447" s="19" t="s">
        <v>880</v>
      </c>
      <c r="D1447" s="19">
        <v>4</v>
      </c>
    </row>
    <row r="1448" spans="1:6" ht="14.5" customHeight="1">
      <c r="A1448" s="5">
        <v>1899</v>
      </c>
      <c r="B1448" s="19" t="s">
        <v>98</v>
      </c>
      <c r="C1448" s="19" t="s">
        <v>881</v>
      </c>
      <c r="D1448" s="19">
        <v>10</v>
      </c>
    </row>
    <row r="1449" spans="1:6" ht="14.5" customHeight="1">
      <c r="A1449" s="5">
        <v>1899</v>
      </c>
      <c r="B1449" s="19" t="s">
        <v>98</v>
      </c>
      <c r="C1449" s="19" t="s">
        <v>882</v>
      </c>
      <c r="D1449" s="19">
        <v>15</v>
      </c>
    </row>
    <row r="1450" spans="1:6" ht="14.5" customHeight="1">
      <c r="A1450" s="5">
        <v>1899</v>
      </c>
      <c r="B1450" s="19" t="s">
        <v>211</v>
      </c>
      <c r="C1450" s="1" t="s">
        <v>199</v>
      </c>
      <c r="D1450" s="15">
        <v>72</v>
      </c>
      <c r="F1450" s="1" t="s">
        <v>556</v>
      </c>
    </row>
    <row r="1451" spans="1:6" ht="14.5" customHeight="1">
      <c r="A1451" s="5">
        <v>1899</v>
      </c>
      <c r="B1451" s="19" t="s">
        <v>211</v>
      </c>
      <c r="C1451" s="1" t="s">
        <v>199</v>
      </c>
      <c r="D1451" s="15">
        <v>50.58</v>
      </c>
      <c r="F1451" s="1" t="s">
        <v>557</v>
      </c>
    </row>
    <row r="1452" spans="1:6" ht="14.5" customHeight="1">
      <c r="A1452" s="5">
        <v>1899</v>
      </c>
      <c r="B1452" s="19" t="s">
        <v>211</v>
      </c>
      <c r="C1452" s="1" t="s">
        <v>199</v>
      </c>
      <c r="D1452" s="15">
        <v>17</v>
      </c>
      <c r="F1452" s="1" t="s">
        <v>198</v>
      </c>
    </row>
    <row r="1453" spans="1:6" ht="14.5" customHeight="1">
      <c r="A1453" s="5">
        <v>1899</v>
      </c>
      <c r="B1453" s="19" t="s">
        <v>211</v>
      </c>
      <c r="C1453" s="1" t="s">
        <v>199</v>
      </c>
      <c r="D1453" s="15">
        <v>12.4</v>
      </c>
      <c r="F1453" s="1" t="s">
        <v>200</v>
      </c>
    </row>
    <row r="1454" spans="1:6" ht="14.5" customHeight="1">
      <c r="A1454" s="5">
        <v>1899</v>
      </c>
      <c r="B1454" s="19" t="s">
        <v>211</v>
      </c>
      <c r="C1454" s="1" t="s">
        <v>199</v>
      </c>
      <c r="D1454" s="15">
        <v>16</v>
      </c>
      <c r="F1454" s="1" t="s">
        <v>201</v>
      </c>
    </row>
    <row r="1455" spans="1:6" ht="14.5" customHeight="1">
      <c r="A1455" s="5">
        <v>1899</v>
      </c>
      <c r="B1455" s="19" t="s">
        <v>211</v>
      </c>
      <c r="C1455" s="1" t="s">
        <v>199</v>
      </c>
      <c r="D1455" s="15">
        <v>10.9</v>
      </c>
      <c r="F1455" s="1" t="s">
        <v>202</v>
      </c>
    </row>
    <row r="1456" spans="1:6" ht="14.5" customHeight="1">
      <c r="A1456" s="5">
        <v>1899</v>
      </c>
      <c r="B1456" s="19" t="s">
        <v>211</v>
      </c>
      <c r="C1456" s="1" t="s">
        <v>205</v>
      </c>
      <c r="D1456" s="15">
        <v>3</v>
      </c>
      <c r="F1456" s="1" t="s">
        <v>204</v>
      </c>
    </row>
    <row r="1457" spans="1:6" ht="14.5" customHeight="1">
      <c r="A1457" s="5">
        <v>1899</v>
      </c>
      <c r="B1457" s="19" t="s">
        <v>211</v>
      </c>
      <c r="C1457" s="1" t="s">
        <v>205</v>
      </c>
      <c r="D1457" s="15">
        <v>5.25</v>
      </c>
      <c r="F1457" s="1" t="s">
        <v>206</v>
      </c>
    </row>
    <row r="1458" spans="1:6" ht="14.5" customHeight="1">
      <c r="A1458" s="5">
        <v>1899</v>
      </c>
      <c r="B1458" s="19" t="s">
        <v>211</v>
      </c>
      <c r="C1458" s="1" t="s">
        <v>210</v>
      </c>
      <c r="D1458" s="15">
        <v>4</v>
      </c>
      <c r="F1458" s="1" t="s">
        <v>558</v>
      </c>
    </row>
    <row r="1459" spans="1:6" ht="14.5" customHeight="1">
      <c r="A1459" s="5">
        <v>1899</v>
      </c>
      <c r="B1459" s="19" t="s">
        <v>211</v>
      </c>
      <c r="C1459" s="1" t="s">
        <v>208</v>
      </c>
      <c r="D1459" s="15">
        <v>5</v>
      </c>
      <c r="F1459" s="1" t="s">
        <v>207</v>
      </c>
    </row>
    <row r="1460" spans="1:6" ht="14.5" customHeight="1">
      <c r="A1460" s="5">
        <v>1899</v>
      </c>
      <c r="B1460" s="19" t="s">
        <v>196</v>
      </c>
      <c r="C1460" s="19" t="s">
        <v>192</v>
      </c>
      <c r="D1460" s="19">
        <v>337</v>
      </c>
      <c r="E1460" s="19" t="s">
        <v>9</v>
      </c>
      <c r="F1460" s="19" t="s">
        <v>884</v>
      </c>
    </row>
    <row r="1461" spans="1:6" ht="14.5" customHeight="1">
      <c r="A1461" s="5">
        <v>1899</v>
      </c>
      <c r="B1461" s="19" t="s">
        <v>196</v>
      </c>
      <c r="C1461" s="19" t="s">
        <v>194</v>
      </c>
      <c r="D1461" s="19">
        <v>6.5</v>
      </c>
      <c r="E1461" s="19" t="s">
        <v>9</v>
      </c>
      <c r="F1461" s="19" t="s">
        <v>191</v>
      </c>
    </row>
    <row r="1462" spans="1:6" ht="14.5" customHeight="1">
      <c r="A1462" s="5">
        <v>1899</v>
      </c>
      <c r="B1462" s="19" t="s">
        <v>196</v>
      </c>
      <c r="C1462" s="19" t="s">
        <v>566</v>
      </c>
      <c r="D1462" s="19">
        <v>9.3000000000000007</v>
      </c>
      <c r="E1462" s="19" t="s">
        <v>9</v>
      </c>
      <c r="F1462" s="19" t="s">
        <v>559</v>
      </c>
    </row>
    <row r="1463" spans="1:6" ht="14.5" customHeight="1">
      <c r="A1463" s="5">
        <v>1899</v>
      </c>
      <c r="B1463" s="19" t="s">
        <v>196</v>
      </c>
      <c r="C1463" s="19" t="s">
        <v>566</v>
      </c>
      <c r="D1463" s="19">
        <v>5.5</v>
      </c>
      <c r="E1463" s="19" t="s">
        <v>9</v>
      </c>
      <c r="F1463" s="19" t="s">
        <v>885</v>
      </c>
    </row>
    <row r="1464" spans="1:6" ht="14.5" customHeight="1">
      <c r="A1464" s="5">
        <v>1899</v>
      </c>
      <c r="B1464" s="19" t="s">
        <v>196</v>
      </c>
      <c r="C1464" s="19" t="s">
        <v>566</v>
      </c>
      <c r="D1464" s="19">
        <v>55</v>
      </c>
      <c r="F1464" s="19" t="s">
        <v>886</v>
      </c>
    </row>
    <row r="1465" spans="1:6" ht="14.5" customHeight="1">
      <c r="A1465" s="5">
        <v>1899</v>
      </c>
      <c r="B1465" s="19" t="s">
        <v>196</v>
      </c>
      <c r="C1465" s="19" t="s">
        <v>567</v>
      </c>
      <c r="D1465" s="19">
        <v>13.5</v>
      </c>
      <c r="E1465" s="19" t="s">
        <v>9</v>
      </c>
      <c r="F1465" s="19" t="s">
        <v>560</v>
      </c>
    </row>
    <row r="1466" spans="1:6" ht="14.5" customHeight="1">
      <c r="A1466" s="5">
        <v>1899</v>
      </c>
      <c r="B1466" s="19" t="s">
        <v>197</v>
      </c>
      <c r="D1466" s="2">
        <v>3</v>
      </c>
    </row>
    <row r="1467" spans="1:6" ht="14.5" customHeight="1">
      <c r="A1467" s="5">
        <v>1899</v>
      </c>
      <c r="B1467" s="19" t="s">
        <v>197</v>
      </c>
      <c r="D1467" s="2">
        <v>29</v>
      </c>
    </row>
    <row r="1468" spans="1:6" ht="14.5" customHeight="1">
      <c r="A1468" s="5">
        <v>1899</v>
      </c>
      <c r="B1468" s="19" t="s">
        <v>197</v>
      </c>
      <c r="D1468" s="2">
        <v>101</v>
      </c>
    </row>
    <row r="1469" spans="1:6" ht="14.5" customHeight="1">
      <c r="A1469" s="5">
        <v>1899</v>
      </c>
      <c r="B1469" s="19" t="s">
        <v>197</v>
      </c>
      <c r="D1469" s="2">
        <v>62</v>
      </c>
    </row>
    <row r="1470" spans="1:6" ht="14.5" customHeight="1">
      <c r="A1470" s="5">
        <v>1899</v>
      </c>
      <c r="B1470" s="19" t="s">
        <v>197</v>
      </c>
      <c r="D1470" s="2">
        <v>21.5</v>
      </c>
    </row>
    <row r="1471" spans="1:6" ht="14.5" customHeight="1">
      <c r="A1471" s="5">
        <v>1899</v>
      </c>
      <c r="B1471" s="19" t="s">
        <v>197</v>
      </c>
      <c r="D1471" s="2">
        <v>25</v>
      </c>
    </row>
    <row r="1472" spans="1:6" ht="14.5" customHeight="1">
      <c r="A1472" s="5">
        <v>1899</v>
      </c>
      <c r="B1472" s="19" t="s">
        <v>197</v>
      </c>
      <c r="D1472" s="2">
        <v>43</v>
      </c>
    </row>
    <row r="1473" spans="1:4" ht="14.5" customHeight="1">
      <c r="A1473" s="5">
        <v>1899</v>
      </c>
      <c r="B1473" s="19" t="s">
        <v>197</v>
      </c>
      <c r="D1473" s="2">
        <v>17</v>
      </c>
    </row>
    <row r="1474" spans="1:4" ht="14.5" customHeight="1">
      <c r="A1474" s="5">
        <v>1899</v>
      </c>
      <c r="B1474" s="19" t="s">
        <v>197</v>
      </c>
      <c r="D1474" s="2">
        <v>10.5</v>
      </c>
    </row>
    <row r="1475" spans="1:4" ht="14.5" customHeight="1">
      <c r="A1475" s="5">
        <v>1899</v>
      </c>
      <c r="B1475" s="19" t="s">
        <v>197</v>
      </c>
      <c r="D1475" s="2">
        <v>17.97</v>
      </c>
    </row>
    <row r="1476" spans="1:4" ht="14.5" customHeight="1">
      <c r="A1476" s="5">
        <v>1899</v>
      </c>
      <c r="B1476" s="19" t="s">
        <v>197</v>
      </c>
      <c r="D1476" s="2">
        <v>17</v>
      </c>
    </row>
    <row r="1477" spans="1:4" ht="14.5" customHeight="1">
      <c r="A1477" s="5">
        <v>1899</v>
      </c>
      <c r="B1477" s="19" t="s">
        <v>197</v>
      </c>
      <c r="D1477" s="2">
        <v>9</v>
      </c>
    </row>
    <row r="1478" spans="1:4" ht="14.5" customHeight="1">
      <c r="A1478" s="5">
        <v>1899</v>
      </c>
      <c r="B1478" s="19" t="s">
        <v>197</v>
      </c>
      <c r="D1478" s="2">
        <v>8</v>
      </c>
    </row>
    <row r="1479" spans="1:4" ht="14.5" customHeight="1">
      <c r="A1479" s="5">
        <v>1899</v>
      </c>
      <c r="B1479" s="19" t="s">
        <v>197</v>
      </c>
      <c r="D1479" s="2">
        <v>16.510000000000002</v>
      </c>
    </row>
    <row r="1480" spans="1:4" ht="14.5" customHeight="1">
      <c r="A1480" s="5">
        <v>1899</v>
      </c>
      <c r="B1480" s="19" t="s">
        <v>197</v>
      </c>
      <c r="D1480" s="2">
        <v>4</v>
      </c>
    </row>
    <row r="1481" spans="1:4" ht="14.5" customHeight="1">
      <c r="A1481" s="5">
        <v>1899</v>
      </c>
      <c r="B1481" s="19" t="s">
        <v>197</v>
      </c>
      <c r="D1481" s="2">
        <v>50</v>
      </c>
    </row>
    <row r="1482" spans="1:4" ht="14.5" customHeight="1">
      <c r="A1482" s="5">
        <v>1899</v>
      </c>
      <c r="B1482" s="19" t="s">
        <v>197</v>
      </c>
      <c r="D1482" s="2">
        <v>1.75</v>
      </c>
    </row>
    <row r="1483" spans="1:4" ht="14.5" customHeight="1">
      <c r="A1483" s="5">
        <v>1899</v>
      </c>
      <c r="B1483" s="19" t="s">
        <v>197</v>
      </c>
      <c r="D1483" s="2">
        <v>7.5</v>
      </c>
    </row>
    <row r="1484" spans="1:4" ht="14.5" customHeight="1">
      <c r="A1484" s="5">
        <v>1899</v>
      </c>
      <c r="B1484" s="19" t="s">
        <v>197</v>
      </c>
      <c r="D1484" s="2">
        <v>7</v>
      </c>
    </row>
    <row r="1485" spans="1:4" ht="14.5" customHeight="1">
      <c r="A1485" s="5">
        <v>1899</v>
      </c>
      <c r="B1485" s="19" t="s">
        <v>197</v>
      </c>
      <c r="D1485" s="2">
        <v>23</v>
      </c>
    </row>
    <row r="1486" spans="1:4" ht="14.5" customHeight="1">
      <c r="A1486" s="5">
        <v>1899</v>
      </c>
      <c r="B1486" s="19" t="s">
        <v>197</v>
      </c>
      <c r="D1486" s="2">
        <v>10.5</v>
      </c>
    </row>
    <row r="1487" spans="1:4" ht="14.5" customHeight="1">
      <c r="A1487" s="5">
        <v>1899</v>
      </c>
      <c r="B1487" s="19" t="s">
        <v>197</v>
      </c>
      <c r="D1487" s="2">
        <v>3</v>
      </c>
    </row>
    <row r="1488" spans="1:4" ht="14.5" customHeight="1">
      <c r="A1488" s="5">
        <v>1899</v>
      </c>
      <c r="B1488" s="19" t="s">
        <v>197</v>
      </c>
      <c r="D1488" s="2">
        <v>14</v>
      </c>
    </row>
    <row r="1489" spans="1:6" ht="14.5" customHeight="1">
      <c r="A1489" s="5">
        <v>1899</v>
      </c>
      <c r="B1489" s="19" t="s">
        <v>197</v>
      </c>
      <c r="D1489" s="2">
        <v>6</v>
      </c>
    </row>
    <row r="1490" spans="1:6" ht="14.5" customHeight="1">
      <c r="A1490" s="5">
        <v>1899</v>
      </c>
      <c r="B1490" s="19" t="s">
        <v>197</v>
      </c>
      <c r="D1490" s="2">
        <v>6.5</v>
      </c>
    </row>
    <row r="1491" spans="1:6" ht="14.5" customHeight="1">
      <c r="A1491" s="5">
        <v>1899</v>
      </c>
      <c r="B1491" s="19" t="s">
        <v>197</v>
      </c>
      <c r="D1491" s="2">
        <v>6</v>
      </c>
    </row>
    <row r="1492" spans="1:6" ht="14.5" customHeight="1">
      <c r="A1492" s="5">
        <v>1899</v>
      </c>
      <c r="B1492" s="19" t="s">
        <v>197</v>
      </c>
      <c r="D1492" s="2">
        <v>15</v>
      </c>
    </row>
    <row r="1493" spans="1:6" ht="14.5" customHeight="1">
      <c r="A1493" s="5">
        <v>1899</v>
      </c>
      <c r="B1493" s="19" t="s">
        <v>197</v>
      </c>
      <c r="D1493" s="2">
        <v>4</v>
      </c>
    </row>
    <row r="1494" spans="1:6" ht="14.5" customHeight="1">
      <c r="A1494" s="5">
        <v>1899</v>
      </c>
      <c r="B1494" s="19" t="s">
        <v>197</v>
      </c>
      <c r="D1494" s="2">
        <v>5.2</v>
      </c>
    </row>
    <row r="1495" spans="1:6" ht="14.5" customHeight="1">
      <c r="A1495" s="5">
        <v>1899</v>
      </c>
      <c r="B1495" s="19" t="s">
        <v>197</v>
      </c>
      <c r="D1495" s="2">
        <v>10.5</v>
      </c>
    </row>
    <row r="1496" spans="1:6" ht="14.5" customHeight="1">
      <c r="A1496" s="5">
        <v>1899</v>
      </c>
      <c r="B1496" s="19" t="s">
        <v>197</v>
      </c>
      <c r="D1496" s="2">
        <v>40</v>
      </c>
    </row>
    <row r="1497" spans="1:6" ht="14.5" customHeight="1">
      <c r="A1497" s="5">
        <v>1899</v>
      </c>
      <c r="B1497" s="19" t="s">
        <v>197</v>
      </c>
      <c r="D1497" s="2">
        <v>8</v>
      </c>
    </row>
    <row r="1498" spans="1:6" ht="14.5" customHeight="1">
      <c r="A1498" s="5">
        <v>1899</v>
      </c>
      <c r="B1498" s="19" t="s">
        <v>94</v>
      </c>
      <c r="D1498" s="19">
        <v>3</v>
      </c>
      <c r="F1498" s="1" t="s">
        <v>76</v>
      </c>
    </row>
    <row r="1499" spans="1:6" ht="14.5" customHeight="1">
      <c r="A1499" s="5">
        <v>1899</v>
      </c>
      <c r="B1499" s="19" t="s">
        <v>94</v>
      </c>
      <c r="D1499" s="19">
        <v>4.5</v>
      </c>
      <c r="F1499" s="1" t="s">
        <v>77</v>
      </c>
    </row>
    <row r="1500" spans="1:6" ht="14.5" customHeight="1">
      <c r="A1500" s="5">
        <v>1899</v>
      </c>
      <c r="B1500" s="19" t="s">
        <v>94</v>
      </c>
      <c r="C1500" s="19" t="s">
        <v>97</v>
      </c>
      <c r="D1500" s="19">
        <v>136</v>
      </c>
      <c r="F1500" s="1" t="s">
        <v>82</v>
      </c>
    </row>
    <row r="1501" spans="1:6" ht="14.5" customHeight="1">
      <c r="A1501" s="5">
        <v>1899</v>
      </c>
      <c r="B1501" s="19" t="s">
        <v>94</v>
      </c>
      <c r="C1501" s="19" t="s">
        <v>97</v>
      </c>
      <c r="D1501" s="19">
        <v>16.8</v>
      </c>
      <c r="F1501" s="19" t="s">
        <v>569</v>
      </c>
    </row>
    <row r="1502" spans="1:6" ht="14.5" customHeight="1">
      <c r="A1502" s="5">
        <v>1899</v>
      </c>
      <c r="B1502" s="19" t="s">
        <v>94</v>
      </c>
      <c r="C1502" s="19" t="s">
        <v>97</v>
      </c>
      <c r="D1502" s="19">
        <v>25</v>
      </c>
      <c r="F1502" s="19" t="s">
        <v>887</v>
      </c>
    </row>
    <row r="1503" spans="1:6" ht="14.5" customHeight="1">
      <c r="A1503" s="5">
        <v>1899</v>
      </c>
      <c r="B1503" s="19" t="s">
        <v>94</v>
      </c>
      <c r="C1503" s="19" t="s">
        <v>102</v>
      </c>
      <c r="D1503" s="19">
        <v>3</v>
      </c>
      <c r="F1503" s="19" t="s">
        <v>572</v>
      </c>
    </row>
    <row r="1504" spans="1:6" ht="14.5" customHeight="1">
      <c r="A1504" s="5">
        <v>1899</v>
      </c>
      <c r="B1504" s="19" t="s">
        <v>94</v>
      </c>
      <c r="C1504" s="19" t="s">
        <v>888</v>
      </c>
      <c r="D1504" s="19">
        <v>33</v>
      </c>
      <c r="F1504" s="19" t="s">
        <v>786</v>
      </c>
    </row>
    <row r="1505" spans="1:7" ht="14.5" customHeight="1">
      <c r="A1505" s="5">
        <v>1899</v>
      </c>
      <c r="B1505" s="19" t="s">
        <v>94</v>
      </c>
      <c r="C1505" s="19" t="s">
        <v>889</v>
      </c>
      <c r="D1505" s="19">
        <v>33</v>
      </c>
      <c r="F1505" s="1" t="s">
        <v>93</v>
      </c>
    </row>
    <row r="1506" spans="1:7" ht="14.5" customHeight="1">
      <c r="A1506" s="5">
        <v>1899</v>
      </c>
      <c r="B1506" s="19" t="s">
        <v>94</v>
      </c>
      <c r="C1506" s="19" t="s">
        <v>574</v>
      </c>
      <c r="D1506" s="19">
        <v>29</v>
      </c>
      <c r="F1506" s="19" t="s">
        <v>890</v>
      </c>
    </row>
    <row r="1507" spans="1:7" ht="14.5" customHeight="1">
      <c r="A1507" s="5">
        <v>1899</v>
      </c>
      <c r="B1507" s="19" t="s">
        <v>94</v>
      </c>
      <c r="C1507" s="19" t="s">
        <v>578</v>
      </c>
      <c r="D1507" s="19">
        <v>15.8</v>
      </c>
      <c r="F1507" s="19" t="s">
        <v>577</v>
      </c>
    </row>
    <row r="1508" spans="1:7" ht="14.5" customHeight="1">
      <c r="A1508" s="5">
        <v>1899</v>
      </c>
      <c r="B1508" s="19" t="s">
        <v>94</v>
      </c>
      <c r="C1508" s="19" t="s">
        <v>578</v>
      </c>
      <c r="D1508" s="19">
        <v>25</v>
      </c>
      <c r="F1508" s="19" t="s">
        <v>788</v>
      </c>
    </row>
    <row r="1509" spans="1:7" ht="14.5" customHeight="1">
      <c r="A1509" s="5">
        <v>1899</v>
      </c>
      <c r="B1509" s="19" t="s">
        <v>94</v>
      </c>
      <c r="C1509" s="1" t="s">
        <v>1155</v>
      </c>
      <c r="D1509" s="19">
        <v>2.5</v>
      </c>
      <c r="F1509" s="1" t="s">
        <v>789</v>
      </c>
    </row>
    <row r="1510" spans="1:7" ht="14.5" customHeight="1">
      <c r="A1510" s="5">
        <v>1899</v>
      </c>
      <c r="B1510" s="19" t="s">
        <v>94</v>
      </c>
      <c r="C1510" s="19" t="s">
        <v>567</v>
      </c>
      <c r="D1510" s="19">
        <v>13.5</v>
      </c>
      <c r="F1510" s="19" t="s">
        <v>891</v>
      </c>
    </row>
    <row r="1511" spans="1:7" ht="14.5" customHeight="1">
      <c r="A1511" s="5">
        <v>1899</v>
      </c>
      <c r="B1511" s="19" t="s">
        <v>94</v>
      </c>
      <c r="C1511" s="19" t="s">
        <v>892</v>
      </c>
      <c r="D1511" s="19">
        <v>363.71</v>
      </c>
      <c r="G1511" s="19"/>
    </row>
    <row r="1512" spans="1:7" ht="14.5" customHeight="1">
      <c r="A1512" s="5">
        <v>1899</v>
      </c>
      <c r="B1512" s="19" t="s">
        <v>94</v>
      </c>
      <c r="C1512" s="19" t="s">
        <v>892</v>
      </c>
      <c r="D1512" s="19">
        <v>6.65</v>
      </c>
      <c r="F1512" s="19" t="s">
        <v>790</v>
      </c>
    </row>
    <row r="1513" spans="1:7" ht="14.5" customHeight="1">
      <c r="A1513" s="5">
        <v>1899</v>
      </c>
      <c r="B1513" s="19" t="s">
        <v>94</v>
      </c>
      <c r="C1513" s="19" t="s">
        <v>892</v>
      </c>
      <c r="D1513" s="19">
        <v>34.479999999999997</v>
      </c>
      <c r="F1513" s="19" t="s">
        <v>791</v>
      </c>
    </row>
    <row r="1514" spans="1:7" ht="14.5" customHeight="1">
      <c r="A1514" s="5">
        <v>1899</v>
      </c>
      <c r="B1514" s="19" t="s">
        <v>94</v>
      </c>
      <c r="C1514" s="19" t="s">
        <v>892</v>
      </c>
      <c r="D1514" s="19">
        <v>16.36</v>
      </c>
      <c r="F1514" s="19" t="s">
        <v>792</v>
      </c>
    </row>
    <row r="1515" spans="1:7" ht="14.5" customHeight="1">
      <c r="A1515" s="5">
        <v>1899</v>
      </c>
      <c r="B1515" s="19" t="s">
        <v>94</v>
      </c>
      <c r="C1515" s="19" t="s">
        <v>892</v>
      </c>
      <c r="D1515" s="19">
        <v>5.26</v>
      </c>
      <c r="F1515" s="19" t="s">
        <v>793</v>
      </c>
    </row>
    <row r="1516" spans="1:7" ht="14.5" customHeight="1">
      <c r="A1516" s="5">
        <v>1899</v>
      </c>
      <c r="B1516" s="19" t="s">
        <v>94</v>
      </c>
      <c r="C1516" s="19" t="s">
        <v>892</v>
      </c>
      <c r="D1516" s="19">
        <v>5</v>
      </c>
      <c r="F1516" s="19" t="s">
        <v>794</v>
      </c>
    </row>
    <row r="1517" spans="1:7" ht="14.5" customHeight="1">
      <c r="A1517" s="5">
        <v>1899</v>
      </c>
      <c r="B1517" s="19" t="s">
        <v>94</v>
      </c>
      <c r="C1517" s="19" t="s">
        <v>892</v>
      </c>
      <c r="D1517" s="19">
        <v>7.26</v>
      </c>
      <c r="F1517" s="19" t="s">
        <v>795</v>
      </c>
    </row>
    <row r="1518" spans="1:7" ht="14.5" customHeight="1">
      <c r="A1518" s="5">
        <v>1899</v>
      </c>
      <c r="B1518" s="19" t="s">
        <v>94</v>
      </c>
      <c r="C1518" s="19" t="s">
        <v>892</v>
      </c>
      <c r="D1518" s="19">
        <v>60</v>
      </c>
      <c r="F1518" s="19" t="s">
        <v>796</v>
      </c>
    </row>
    <row r="1519" spans="1:7" ht="14.5" customHeight="1">
      <c r="A1519" s="5">
        <v>1899</v>
      </c>
      <c r="B1519" s="19" t="s">
        <v>94</v>
      </c>
      <c r="C1519" s="19" t="s">
        <v>892</v>
      </c>
      <c r="D1519" s="19">
        <v>5</v>
      </c>
      <c r="F1519" s="19" t="s">
        <v>797</v>
      </c>
    </row>
    <row r="1520" spans="1:7" ht="14.5" customHeight="1">
      <c r="A1520" s="5">
        <v>1899</v>
      </c>
      <c r="B1520" s="19" t="s">
        <v>94</v>
      </c>
      <c r="C1520" s="19" t="s">
        <v>892</v>
      </c>
      <c r="D1520" s="19">
        <v>26</v>
      </c>
      <c r="F1520" s="19" t="s">
        <v>798</v>
      </c>
    </row>
    <row r="1521" spans="1:6" ht="14.5" customHeight="1">
      <c r="A1521" s="5">
        <v>1899</v>
      </c>
      <c r="B1521" s="19" t="s">
        <v>94</v>
      </c>
      <c r="C1521" s="19" t="s">
        <v>892</v>
      </c>
      <c r="D1521" s="19">
        <v>10</v>
      </c>
      <c r="F1521" s="19" t="s">
        <v>799</v>
      </c>
    </row>
    <row r="1522" spans="1:6" ht="14.5" customHeight="1">
      <c r="A1522" s="5">
        <v>1899</v>
      </c>
      <c r="B1522" s="19" t="s">
        <v>94</v>
      </c>
      <c r="C1522" s="19" t="s">
        <v>892</v>
      </c>
      <c r="D1522" s="19">
        <v>3</v>
      </c>
      <c r="F1522" s="19" t="s">
        <v>800</v>
      </c>
    </row>
    <row r="1523" spans="1:6" ht="14.5" customHeight="1">
      <c r="A1523" s="5">
        <v>1899</v>
      </c>
      <c r="B1523" s="19" t="s">
        <v>94</v>
      </c>
      <c r="C1523" s="19" t="s">
        <v>892</v>
      </c>
      <c r="D1523" s="19">
        <v>2</v>
      </c>
      <c r="F1523" s="19" t="s">
        <v>801</v>
      </c>
    </row>
    <row r="1524" spans="1:6" ht="14.5" customHeight="1">
      <c r="A1524" s="5">
        <v>1899</v>
      </c>
      <c r="B1524" s="19" t="s">
        <v>94</v>
      </c>
      <c r="C1524" s="19" t="s">
        <v>892</v>
      </c>
      <c r="D1524" s="19">
        <v>10.5</v>
      </c>
      <c r="F1524" s="19" t="s">
        <v>802</v>
      </c>
    </row>
    <row r="1525" spans="1:6" ht="14.5" customHeight="1">
      <c r="A1525" s="5">
        <v>1899</v>
      </c>
      <c r="B1525" s="19" t="s">
        <v>94</v>
      </c>
      <c r="C1525" s="19" t="s">
        <v>892</v>
      </c>
      <c r="D1525" s="19">
        <v>18</v>
      </c>
      <c r="F1525" s="19" t="s">
        <v>803</v>
      </c>
    </row>
    <row r="1526" spans="1:6" ht="14.5" customHeight="1">
      <c r="A1526" s="5">
        <v>1899</v>
      </c>
      <c r="B1526" s="19" t="s">
        <v>94</v>
      </c>
      <c r="C1526" s="19" t="s">
        <v>892</v>
      </c>
      <c r="D1526" s="19">
        <v>14.7</v>
      </c>
      <c r="F1526" s="19" t="s">
        <v>804</v>
      </c>
    </row>
    <row r="1527" spans="1:6" ht="14.5" customHeight="1">
      <c r="A1527" s="5">
        <v>1899</v>
      </c>
      <c r="B1527" s="19" t="s">
        <v>94</v>
      </c>
      <c r="C1527" s="19" t="s">
        <v>892</v>
      </c>
      <c r="D1527" s="19">
        <v>28.5</v>
      </c>
      <c r="F1527" s="19" t="s">
        <v>805</v>
      </c>
    </row>
    <row r="1528" spans="1:6" ht="14.5" customHeight="1">
      <c r="A1528" s="5">
        <v>1899</v>
      </c>
      <c r="B1528" s="19" t="s">
        <v>94</v>
      </c>
      <c r="C1528" s="19" t="s">
        <v>892</v>
      </c>
      <c r="D1528" s="19">
        <v>24</v>
      </c>
      <c r="F1528" s="19" t="s">
        <v>806</v>
      </c>
    </row>
    <row r="1529" spans="1:6" ht="14.5" customHeight="1">
      <c r="A1529" s="5">
        <v>1899</v>
      </c>
      <c r="B1529" s="19" t="s">
        <v>94</v>
      </c>
      <c r="C1529" s="19" t="s">
        <v>892</v>
      </c>
      <c r="D1529" s="19">
        <v>73</v>
      </c>
      <c r="F1529" s="19" t="s">
        <v>807</v>
      </c>
    </row>
    <row r="1530" spans="1:6" ht="14.5" customHeight="1">
      <c r="A1530" s="5">
        <v>1899</v>
      </c>
      <c r="B1530" s="19" t="s">
        <v>94</v>
      </c>
      <c r="C1530" s="19" t="s">
        <v>892</v>
      </c>
      <c r="D1530" s="19">
        <v>7</v>
      </c>
      <c r="F1530" s="19" t="s">
        <v>808</v>
      </c>
    </row>
    <row r="1531" spans="1:6" ht="14.5" customHeight="1">
      <c r="A1531" s="5">
        <v>1899</v>
      </c>
      <c r="B1531" s="19" t="s">
        <v>94</v>
      </c>
      <c r="C1531" s="19" t="s">
        <v>892</v>
      </c>
      <c r="D1531" s="19">
        <v>7</v>
      </c>
      <c r="F1531" s="19" t="s">
        <v>809</v>
      </c>
    </row>
    <row r="1532" spans="1:6" ht="14.5" customHeight="1">
      <c r="A1532" s="5">
        <v>1899</v>
      </c>
      <c r="B1532" s="19" t="s">
        <v>6</v>
      </c>
      <c r="C1532" s="1" t="s">
        <v>7</v>
      </c>
      <c r="D1532" s="1">
        <v>24</v>
      </c>
      <c r="F1532" s="1" t="s">
        <v>811</v>
      </c>
    </row>
    <row r="1533" spans="1:6" ht="14.5" customHeight="1">
      <c r="A1533" s="5">
        <v>1899</v>
      </c>
      <c r="B1533" s="19" t="s">
        <v>6</v>
      </c>
      <c r="C1533" s="1" t="s">
        <v>10</v>
      </c>
      <c r="D1533" s="1">
        <v>17</v>
      </c>
      <c r="F1533" s="1" t="s">
        <v>812</v>
      </c>
    </row>
    <row r="1534" spans="1:6" ht="14.5" customHeight="1">
      <c r="A1534" s="5">
        <v>1899</v>
      </c>
      <c r="B1534" s="19" t="s">
        <v>6</v>
      </c>
      <c r="C1534" s="1" t="s">
        <v>582</v>
      </c>
      <c r="D1534" s="1">
        <v>18</v>
      </c>
      <c r="F1534" s="1" t="s">
        <v>893</v>
      </c>
    </row>
    <row r="1535" spans="1:6" ht="14.5" customHeight="1">
      <c r="A1535" s="5">
        <v>1899</v>
      </c>
      <c r="B1535" s="19" t="s">
        <v>6</v>
      </c>
      <c r="C1535" s="1" t="s">
        <v>814</v>
      </c>
      <c r="D1535" s="1">
        <v>9</v>
      </c>
      <c r="F1535" s="1" t="s">
        <v>815</v>
      </c>
    </row>
    <row r="1536" spans="1:6" ht="14.5" customHeight="1">
      <c r="A1536" s="5">
        <v>1899</v>
      </c>
      <c r="B1536" s="19" t="s">
        <v>6</v>
      </c>
      <c r="C1536" s="1" t="s">
        <v>370</v>
      </c>
      <c r="D1536" s="1">
        <v>7.15</v>
      </c>
      <c r="F1536" s="1" t="s">
        <v>816</v>
      </c>
    </row>
    <row r="1537" spans="1:6" ht="14.5" customHeight="1">
      <c r="A1537" s="5">
        <v>1899</v>
      </c>
      <c r="B1537" s="19" t="s">
        <v>6</v>
      </c>
      <c r="C1537" s="1" t="s">
        <v>14</v>
      </c>
      <c r="D1537" s="1">
        <v>15.8</v>
      </c>
      <c r="F1537" s="1" t="s">
        <v>586</v>
      </c>
    </row>
    <row r="1538" spans="1:6" ht="14.5" customHeight="1">
      <c r="A1538" s="5">
        <v>1899</v>
      </c>
      <c r="B1538" s="19" t="s">
        <v>6</v>
      </c>
      <c r="C1538" s="1" t="s">
        <v>14</v>
      </c>
      <c r="D1538" s="1">
        <v>30</v>
      </c>
      <c r="F1538" s="1" t="s">
        <v>817</v>
      </c>
    </row>
    <row r="1539" spans="1:6" ht="14.5" customHeight="1">
      <c r="A1539" s="5">
        <v>1899</v>
      </c>
      <c r="B1539" s="19" t="s">
        <v>6</v>
      </c>
      <c r="C1539" s="1" t="s">
        <v>14</v>
      </c>
      <c r="D1539" s="1">
        <v>23.1</v>
      </c>
      <c r="F1539" s="1" t="s">
        <v>818</v>
      </c>
    </row>
    <row r="1540" spans="1:6" ht="14.5" customHeight="1">
      <c r="A1540" s="5">
        <v>1899</v>
      </c>
      <c r="B1540" s="19" t="s">
        <v>6</v>
      </c>
      <c r="C1540" s="1" t="s">
        <v>19</v>
      </c>
      <c r="D1540" s="1">
        <v>10.8</v>
      </c>
      <c r="F1540" s="1" t="s">
        <v>589</v>
      </c>
    </row>
    <row r="1541" spans="1:6" ht="14.5" customHeight="1">
      <c r="A1541" s="5">
        <v>1899</v>
      </c>
      <c r="B1541" s="19" t="s">
        <v>6</v>
      </c>
      <c r="C1541" s="1" t="s">
        <v>21</v>
      </c>
      <c r="D1541" s="1">
        <v>3.5</v>
      </c>
      <c r="F1541" s="1" t="s">
        <v>819</v>
      </c>
    </row>
    <row r="1542" spans="1:6" ht="14.5" customHeight="1">
      <c r="A1542" s="5">
        <v>1899</v>
      </c>
      <c r="B1542" s="19" t="s">
        <v>6</v>
      </c>
      <c r="C1542" s="1" t="s">
        <v>592</v>
      </c>
      <c r="D1542" s="1">
        <v>50</v>
      </c>
      <c r="F1542" s="1" t="s">
        <v>820</v>
      </c>
    </row>
    <row r="1543" spans="1:6" ht="14.5" customHeight="1">
      <c r="A1543" s="5">
        <v>1899</v>
      </c>
      <c r="B1543" s="19" t="s">
        <v>6</v>
      </c>
      <c r="C1543" s="1" t="s">
        <v>24</v>
      </c>
      <c r="D1543" s="1">
        <v>228</v>
      </c>
      <c r="F1543" s="1" t="s">
        <v>821</v>
      </c>
    </row>
    <row r="1544" spans="1:6" ht="14.5" customHeight="1">
      <c r="A1544" s="5">
        <v>1899</v>
      </c>
      <c r="B1544" s="19" t="s">
        <v>6</v>
      </c>
      <c r="C1544" s="1" t="s">
        <v>24</v>
      </c>
      <c r="D1544" s="1">
        <v>11</v>
      </c>
      <c r="F1544" s="1" t="s">
        <v>594</v>
      </c>
    </row>
    <row r="1545" spans="1:6" ht="14.5" customHeight="1">
      <c r="A1545" s="5">
        <v>1899</v>
      </c>
      <c r="B1545" s="19" t="s">
        <v>6</v>
      </c>
      <c r="C1545" s="1" t="s">
        <v>26</v>
      </c>
      <c r="D1545" s="1">
        <v>35</v>
      </c>
      <c r="F1545" s="1" t="s">
        <v>25</v>
      </c>
    </row>
    <row r="1546" spans="1:6" ht="14.5" customHeight="1">
      <c r="A1546" s="5">
        <v>1899</v>
      </c>
      <c r="B1546" s="19" t="s">
        <v>6</v>
      </c>
      <c r="C1546" s="1" t="s">
        <v>26</v>
      </c>
      <c r="D1546" s="1">
        <v>52</v>
      </c>
      <c r="F1546" s="1" t="s">
        <v>595</v>
      </c>
    </row>
    <row r="1547" spans="1:6" ht="14.5" customHeight="1">
      <c r="A1547" s="5">
        <v>1899</v>
      </c>
      <c r="B1547" s="19" t="s">
        <v>6</v>
      </c>
      <c r="C1547" s="1" t="s">
        <v>28</v>
      </c>
      <c r="D1547" s="1">
        <v>3.5</v>
      </c>
      <c r="F1547" s="1" t="s">
        <v>822</v>
      </c>
    </row>
    <row r="1548" spans="1:6" ht="14.5" customHeight="1">
      <c r="A1548" s="5">
        <v>1899</v>
      </c>
      <c r="B1548" s="19" t="s">
        <v>6</v>
      </c>
      <c r="C1548" s="1" t="s">
        <v>30</v>
      </c>
      <c r="D1548" s="1">
        <v>3.64</v>
      </c>
      <c r="F1548" s="1" t="s">
        <v>596</v>
      </c>
    </row>
    <row r="1549" spans="1:6" ht="14.5" customHeight="1">
      <c r="A1549" s="5">
        <v>1899</v>
      </c>
      <c r="B1549" s="19" t="s">
        <v>6</v>
      </c>
      <c r="C1549" s="1" t="s">
        <v>32</v>
      </c>
      <c r="D1549" s="1">
        <v>1.25</v>
      </c>
      <c r="F1549" s="1" t="s">
        <v>823</v>
      </c>
    </row>
    <row r="1550" spans="1:6" ht="14.5" customHeight="1">
      <c r="A1550" s="5">
        <v>1899</v>
      </c>
      <c r="B1550" s="19" t="s">
        <v>6</v>
      </c>
      <c r="C1550" s="1" t="s">
        <v>34</v>
      </c>
      <c r="D1550" s="1">
        <v>32.869999999999997</v>
      </c>
      <c r="F1550" s="1" t="s">
        <v>894</v>
      </c>
    </row>
    <row r="1551" spans="1:6" ht="14.5" customHeight="1">
      <c r="A1551" s="5">
        <v>1899</v>
      </c>
      <c r="B1551" s="19" t="s">
        <v>6</v>
      </c>
      <c r="C1551" s="1" t="s">
        <v>34</v>
      </c>
      <c r="D1551" s="1">
        <v>14</v>
      </c>
      <c r="F1551" s="1" t="s">
        <v>824</v>
      </c>
    </row>
    <row r="1552" spans="1:6" ht="14.5" customHeight="1">
      <c r="A1552" s="5">
        <v>1899</v>
      </c>
      <c r="B1552" s="19" t="s">
        <v>6</v>
      </c>
      <c r="C1552" s="1" t="s">
        <v>34</v>
      </c>
      <c r="D1552" s="1">
        <v>6</v>
      </c>
      <c r="F1552" s="1" t="s">
        <v>895</v>
      </c>
    </row>
    <row r="1553" spans="1:6" ht="14.5" customHeight="1">
      <c r="A1553" s="5">
        <v>1899</v>
      </c>
      <c r="B1553" s="19" t="s">
        <v>6</v>
      </c>
      <c r="C1553" s="1" t="s">
        <v>825</v>
      </c>
      <c r="D1553" s="1">
        <v>7</v>
      </c>
      <c r="F1553" s="1" t="s">
        <v>826</v>
      </c>
    </row>
    <row r="1554" spans="1:6" ht="14.5" customHeight="1">
      <c r="A1554" s="5">
        <v>1899</v>
      </c>
      <c r="B1554" s="19" t="s">
        <v>6</v>
      </c>
      <c r="C1554" s="1" t="s">
        <v>36</v>
      </c>
      <c r="D1554" s="1">
        <v>20</v>
      </c>
      <c r="F1554" s="1" t="s">
        <v>828</v>
      </c>
    </row>
    <row r="1555" spans="1:6" ht="14.5" customHeight="1">
      <c r="A1555" s="5">
        <v>1899</v>
      </c>
      <c r="B1555" s="19" t="s">
        <v>6</v>
      </c>
      <c r="C1555" s="1" t="s">
        <v>36</v>
      </c>
      <c r="D1555" s="1">
        <v>1.5</v>
      </c>
      <c r="F1555" s="1" t="s">
        <v>828</v>
      </c>
    </row>
    <row r="1556" spans="1:6" ht="14.5" customHeight="1">
      <c r="A1556" s="5">
        <v>1899</v>
      </c>
      <c r="B1556" s="19" t="s">
        <v>6</v>
      </c>
      <c r="C1556" s="1" t="s">
        <v>36</v>
      </c>
      <c r="D1556" s="1">
        <v>5.5</v>
      </c>
      <c r="F1556" s="1" t="s">
        <v>896</v>
      </c>
    </row>
    <row r="1557" spans="1:6" ht="14.5" customHeight="1">
      <c r="A1557" s="5">
        <v>1899</v>
      </c>
      <c r="B1557" s="19" t="s">
        <v>6</v>
      </c>
      <c r="C1557" s="1" t="s">
        <v>39</v>
      </c>
      <c r="D1557" s="1">
        <v>35</v>
      </c>
      <c r="F1557" s="1" t="s">
        <v>897</v>
      </c>
    </row>
    <row r="1558" spans="1:6" ht="14.5" customHeight="1">
      <c r="A1558" s="5">
        <v>1899</v>
      </c>
      <c r="B1558" s="19" t="s">
        <v>6</v>
      </c>
      <c r="C1558" s="1" t="s">
        <v>39</v>
      </c>
      <c r="D1558" s="1">
        <v>8</v>
      </c>
      <c r="F1558" s="1" t="s">
        <v>831</v>
      </c>
    </row>
    <row r="1559" spans="1:6" ht="14.5" customHeight="1">
      <c r="A1559" s="5">
        <v>1899</v>
      </c>
      <c r="B1559" s="19" t="s">
        <v>6</v>
      </c>
      <c r="C1559" s="1" t="s">
        <v>39</v>
      </c>
      <c r="D1559" s="1">
        <v>8</v>
      </c>
      <c r="F1559" s="1" t="s">
        <v>43</v>
      </c>
    </row>
    <row r="1560" spans="1:6" ht="14.5" customHeight="1">
      <c r="A1560" s="5">
        <v>1899</v>
      </c>
      <c r="B1560" s="19" t="s">
        <v>6</v>
      </c>
      <c r="C1560" s="1" t="s">
        <v>47</v>
      </c>
      <c r="D1560" s="1">
        <v>3.62</v>
      </c>
      <c r="F1560" s="1" t="s">
        <v>832</v>
      </c>
    </row>
    <row r="1561" spans="1:6" ht="14.5" customHeight="1">
      <c r="A1561" s="5">
        <v>1899</v>
      </c>
      <c r="B1561" s="19" t="s">
        <v>6</v>
      </c>
      <c r="C1561" s="1" t="s">
        <v>833</v>
      </c>
      <c r="D1561" s="1">
        <v>9</v>
      </c>
      <c r="F1561" s="1" t="s">
        <v>834</v>
      </c>
    </row>
    <row r="1562" spans="1:6" ht="14.5" customHeight="1">
      <c r="A1562" s="5">
        <v>1899</v>
      </c>
      <c r="B1562" s="19" t="s">
        <v>6</v>
      </c>
      <c r="C1562" s="1" t="s">
        <v>606</v>
      </c>
      <c r="D1562" s="1">
        <v>4</v>
      </c>
      <c r="F1562" s="1" t="s">
        <v>898</v>
      </c>
    </row>
    <row r="1563" spans="1:6" ht="14.5" customHeight="1">
      <c r="A1563" s="5">
        <v>1899</v>
      </c>
      <c r="B1563" s="19" t="s">
        <v>6</v>
      </c>
      <c r="C1563" s="1" t="s">
        <v>899</v>
      </c>
      <c r="D1563" s="1">
        <v>8</v>
      </c>
      <c r="F1563" s="1" t="s">
        <v>900</v>
      </c>
    </row>
    <row r="1564" spans="1:6" ht="14.5" customHeight="1">
      <c r="A1564" s="5">
        <v>1899</v>
      </c>
      <c r="B1564" s="19" t="s">
        <v>6</v>
      </c>
      <c r="C1564" s="1" t="s">
        <v>610</v>
      </c>
      <c r="D1564" s="1">
        <v>20</v>
      </c>
      <c r="F1564" s="1" t="s">
        <v>837</v>
      </c>
    </row>
    <row r="1565" spans="1:6" ht="14.5" customHeight="1">
      <c r="A1565" s="5">
        <v>1899</v>
      </c>
      <c r="B1565" s="19" t="s">
        <v>6</v>
      </c>
      <c r="C1565" s="1" t="s">
        <v>51</v>
      </c>
      <c r="D1565" s="1">
        <v>12</v>
      </c>
      <c r="F1565" s="1" t="s">
        <v>901</v>
      </c>
    </row>
    <row r="1566" spans="1:6" ht="14.5" customHeight="1">
      <c r="A1566" s="5">
        <v>1899</v>
      </c>
      <c r="B1566" s="19" t="s">
        <v>6</v>
      </c>
      <c r="C1566" s="1" t="s">
        <v>53</v>
      </c>
      <c r="D1566" s="1">
        <v>30</v>
      </c>
      <c r="F1566" s="1" t="s">
        <v>902</v>
      </c>
    </row>
    <row r="1567" spans="1:6" ht="14.5" customHeight="1">
      <c r="A1567" s="5">
        <v>1899</v>
      </c>
      <c r="B1567" s="19" t="s">
        <v>6</v>
      </c>
      <c r="C1567" s="1" t="s">
        <v>840</v>
      </c>
      <c r="D1567" s="1">
        <v>9</v>
      </c>
      <c r="F1567" s="1" t="s">
        <v>841</v>
      </c>
    </row>
    <row r="1568" spans="1:6" ht="14.5" customHeight="1">
      <c r="A1568" s="5">
        <v>1899</v>
      </c>
      <c r="B1568" s="19" t="s">
        <v>6</v>
      </c>
      <c r="C1568" s="1" t="s">
        <v>612</v>
      </c>
      <c r="D1568" s="1">
        <v>4.7</v>
      </c>
      <c r="F1568" s="1" t="s">
        <v>842</v>
      </c>
    </row>
    <row r="1569" spans="1:6" ht="14.5" customHeight="1">
      <c r="A1569" s="5">
        <v>1899</v>
      </c>
      <c r="B1569" s="19" t="s">
        <v>291</v>
      </c>
      <c r="C1569" s="19" t="s">
        <v>71</v>
      </c>
      <c r="D1569" s="19">
        <v>39.700000000000003</v>
      </c>
      <c r="E1569" s="19" t="s">
        <v>9</v>
      </c>
      <c r="F1569" s="19" t="s">
        <v>212</v>
      </c>
    </row>
    <row r="1570" spans="1:6" ht="14.5" customHeight="1">
      <c r="A1570" s="5">
        <v>1899</v>
      </c>
      <c r="B1570" s="19" t="s">
        <v>291</v>
      </c>
      <c r="C1570" s="19" t="s">
        <v>213</v>
      </c>
      <c r="D1570" s="19">
        <v>4.7</v>
      </c>
      <c r="E1570" s="19" t="s">
        <v>9</v>
      </c>
      <c r="F1570" s="19" t="s">
        <v>214</v>
      </c>
    </row>
    <row r="1571" spans="1:6" ht="14.5" customHeight="1">
      <c r="A1571" s="5">
        <v>1899</v>
      </c>
      <c r="B1571" s="19" t="s">
        <v>291</v>
      </c>
      <c r="C1571" s="19" t="s">
        <v>215</v>
      </c>
      <c r="D1571" s="19">
        <v>12.4</v>
      </c>
      <c r="E1571" s="19" t="s">
        <v>9</v>
      </c>
      <c r="F1571" s="19" t="s">
        <v>216</v>
      </c>
    </row>
    <row r="1572" spans="1:6" ht="14.5" customHeight="1">
      <c r="A1572" s="5">
        <v>1899</v>
      </c>
      <c r="B1572" s="19" t="s">
        <v>291</v>
      </c>
      <c r="C1572" s="19" t="s">
        <v>217</v>
      </c>
      <c r="D1572" s="19">
        <v>1.53</v>
      </c>
      <c r="E1572" s="19" t="s">
        <v>16</v>
      </c>
      <c r="F1572" s="19" t="s">
        <v>218</v>
      </c>
    </row>
    <row r="1573" spans="1:6" ht="14.5" customHeight="1">
      <c r="A1573" s="5">
        <v>1899</v>
      </c>
      <c r="B1573" s="19" t="s">
        <v>291</v>
      </c>
      <c r="C1573" s="19" t="s">
        <v>903</v>
      </c>
      <c r="D1573" s="19">
        <v>9.5</v>
      </c>
      <c r="E1573" s="19" t="s">
        <v>9</v>
      </c>
      <c r="F1573" s="19" t="s">
        <v>904</v>
      </c>
    </row>
    <row r="1574" spans="1:6" ht="14.5" customHeight="1">
      <c r="A1574" s="5">
        <v>1899</v>
      </c>
      <c r="B1574" s="19" t="s">
        <v>291</v>
      </c>
      <c r="C1574" s="19" t="s">
        <v>843</v>
      </c>
      <c r="D1574" s="19">
        <v>15.62</v>
      </c>
      <c r="E1574" s="19" t="s">
        <v>9</v>
      </c>
      <c r="F1574" s="19" t="s">
        <v>274</v>
      </c>
    </row>
    <row r="1575" spans="1:6" ht="14.5" customHeight="1">
      <c r="A1575" s="5">
        <v>1899</v>
      </c>
      <c r="B1575" s="19" t="s">
        <v>291</v>
      </c>
      <c r="C1575" s="19" t="s">
        <v>219</v>
      </c>
      <c r="D1575" s="19">
        <v>29</v>
      </c>
      <c r="E1575" s="19" t="s">
        <v>9</v>
      </c>
      <c r="F1575" s="19" t="s">
        <v>220</v>
      </c>
    </row>
    <row r="1576" spans="1:6" ht="14.5" customHeight="1">
      <c r="A1576" s="5">
        <v>1899</v>
      </c>
      <c r="B1576" s="19" t="s">
        <v>291</v>
      </c>
      <c r="C1576" s="19" t="s">
        <v>221</v>
      </c>
      <c r="D1576" s="19">
        <v>136</v>
      </c>
      <c r="E1576" s="19" t="s">
        <v>9</v>
      </c>
      <c r="F1576" s="19" t="s">
        <v>905</v>
      </c>
    </row>
    <row r="1577" spans="1:6" ht="14.5" customHeight="1">
      <c r="A1577" s="5">
        <v>1899</v>
      </c>
      <c r="B1577" s="19" t="s">
        <v>291</v>
      </c>
      <c r="C1577" s="19" t="s">
        <v>221</v>
      </c>
      <c r="D1577" s="19">
        <v>263</v>
      </c>
      <c r="E1577" s="19" t="s">
        <v>9</v>
      </c>
      <c r="F1577" s="19" t="s">
        <v>222</v>
      </c>
    </row>
    <row r="1578" spans="1:6" ht="14.5" customHeight="1">
      <c r="A1578" s="5">
        <v>1899</v>
      </c>
      <c r="B1578" s="19" t="s">
        <v>291</v>
      </c>
      <c r="C1578" s="19" t="s">
        <v>221</v>
      </c>
      <c r="D1578" s="19">
        <v>45.03</v>
      </c>
      <c r="E1578" s="19" t="s">
        <v>9</v>
      </c>
      <c r="F1578" s="19" t="s">
        <v>224</v>
      </c>
    </row>
    <row r="1579" spans="1:6" ht="14.5" customHeight="1">
      <c r="A1579" s="5">
        <v>1899</v>
      </c>
      <c r="B1579" s="19" t="s">
        <v>291</v>
      </c>
      <c r="C1579" s="19" t="s">
        <v>221</v>
      </c>
      <c r="D1579" s="19">
        <v>12.38</v>
      </c>
      <c r="E1579" s="19" t="s">
        <v>9</v>
      </c>
      <c r="F1579" s="19" t="s">
        <v>227</v>
      </c>
    </row>
    <row r="1580" spans="1:6" ht="14.5" customHeight="1">
      <c r="A1580" s="5">
        <v>1899</v>
      </c>
      <c r="B1580" s="19" t="s">
        <v>291</v>
      </c>
      <c r="C1580" s="19" t="s">
        <v>221</v>
      </c>
      <c r="D1580" s="19">
        <v>12.27</v>
      </c>
      <c r="E1580" s="19" t="s">
        <v>9</v>
      </c>
      <c r="F1580" s="19" t="s">
        <v>906</v>
      </c>
    </row>
    <row r="1581" spans="1:6" ht="14.5" customHeight="1">
      <c r="A1581" s="5">
        <v>1899</v>
      </c>
      <c r="B1581" s="19" t="s">
        <v>291</v>
      </c>
      <c r="C1581" s="19" t="s">
        <v>221</v>
      </c>
      <c r="D1581" s="19">
        <v>25</v>
      </c>
      <c r="E1581" s="19" t="s">
        <v>9</v>
      </c>
      <c r="F1581" s="19" t="s">
        <v>844</v>
      </c>
    </row>
    <row r="1582" spans="1:6" ht="14.5" customHeight="1">
      <c r="A1582" s="5">
        <v>1899</v>
      </c>
      <c r="B1582" s="19" t="s">
        <v>291</v>
      </c>
      <c r="C1582" s="19" t="s">
        <v>221</v>
      </c>
      <c r="D1582" s="19">
        <v>3</v>
      </c>
      <c r="E1582" s="19" t="s">
        <v>9</v>
      </c>
      <c r="F1582" s="19" t="s">
        <v>229</v>
      </c>
    </row>
    <row r="1583" spans="1:6" ht="14.5" customHeight="1">
      <c r="A1583" s="5">
        <v>1899</v>
      </c>
      <c r="B1583" s="19" t="s">
        <v>291</v>
      </c>
      <c r="C1583" s="19" t="s">
        <v>230</v>
      </c>
      <c r="D1583" s="19">
        <v>160.66</v>
      </c>
      <c r="E1583" s="19" t="s">
        <v>9</v>
      </c>
      <c r="F1583" s="19" t="s">
        <v>614</v>
      </c>
    </row>
    <row r="1584" spans="1:6" ht="14.5" customHeight="1">
      <c r="A1584" s="5">
        <v>1899</v>
      </c>
      <c r="B1584" s="19" t="s">
        <v>291</v>
      </c>
      <c r="C1584" s="19" t="s">
        <v>230</v>
      </c>
      <c r="D1584" s="19">
        <v>93.49</v>
      </c>
      <c r="E1584" s="19" t="s">
        <v>9</v>
      </c>
      <c r="F1584" s="19" t="s">
        <v>232</v>
      </c>
    </row>
    <row r="1585" spans="1:6" ht="14.5" customHeight="1">
      <c r="A1585" s="5">
        <v>1899</v>
      </c>
      <c r="B1585" s="19" t="s">
        <v>291</v>
      </c>
      <c r="C1585" s="19" t="s">
        <v>230</v>
      </c>
      <c r="D1585" s="19">
        <v>17.2</v>
      </c>
      <c r="E1585" s="19" t="s">
        <v>9</v>
      </c>
      <c r="F1585" s="19" t="s">
        <v>616</v>
      </c>
    </row>
    <row r="1586" spans="1:6" ht="14.5" customHeight="1">
      <c r="A1586" s="5">
        <v>1899</v>
      </c>
      <c r="B1586" s="19" t="s">
        <v>291</v>
      </c>
      <c r="C1586" s="19" t="s">
        <v>230</v>
      </c>
      <c r="D1586" s="19">
        <v>30</v>
      </c>
      <c r="E1586" s="19" t="s">
        <v>9</v>
      </c>
      <c r="F1586" s="19" t="s">
        <v>907</v>
      </c>
    </row>
    <row r="1587" spans="1:6" ht="14.5" customHeight="1">
      <c r="A1587" s="5">
        <v>1899</v>
      </c>
      <c r="B1587" s="19" t="s">
        <v>291</v>
      </c>
      <c r="C1587" s="19" t="s">
        <v>230</v>
      </c>
      <c r="D1587" s="19">
        <v>15.62</v>
      </c>
      <c r="E1587" s="19" t="s">
        <v>9</v>
      </c>
      <c r="F1587" s="19" t="s">
        <v>274</v>
      </c>
    </row>
    <row r="1588" spans="1:6" ht="14.5" customHeight="1">
      <c r="A1588" s="5">
        <v>1899</v>
      </c>
      <c r="B1588" s="19" t="s">
        <v>291</v>
      </c>
      <c r="C1588" s="19" t="s">
        <v>230</v>
      </c>
      <c r="D1588" s="19">
        <v>25</v>
      </c>
      <c r="E1588" s="19" t="s">
        <v>9</v>
      </c>
      <c r="F1588" s="19" t="s">
        <v>908</v>
      </c>
    </row>
    <row r="1589" spans="1:6" ht="14.5" customHeight="1">
      <c r="A1589" s="5">
        <v>1899</v>
      </c>
      <c r="B1589" s="19" t="s">
        <v>291</v>
      </c>
      <c r="C1589" s="19" t="s">
        <v>230</v>
      </c>
      <c r="D1589" s="19">
        <v>16.41</v>
      </c>
      <c r="E1589" s="19" t="s">
        <v>9</v>
      </c>
      <c r="F1589" s="19" t="s">
        <v>310</v>
      </c>
    </row>
    <row r="1590" spans="1:6" ht="14.5" customHeight="1">
      <c r="A1590" s="5">
        <v>1899</v>
      </c>
      <c r="B1590" s="19" t="s">
        <v>291</v>
      </c>
      <c r="C1590" s="19" t="s">
        <v>230</v>
      </c>
      <c r="D1590" s="19">
        <v>28</v>
      </c>
      <c r="E1590" s="19" t="s">
        <v>9</v>
      </c>
      <c r="F1590" s="19" t="s">
        <v>909</v>
      </c>
    </row>
    <row r="1591" spans="1:6" ht="14.5" customHeight="1">
      <c r="A1591" s="5">
        <v>1899</v>
      </c>
      <c r="B1591" s="19" t="s">
        <v>291</v>
      </c>
      <c r="C1591" s="19" t="s">
        <v>230</v>
      </c>
      <c r="D1591" s="19">
        <v>1.75</v>
      </c>
      <c r="E1591" s="19" t="s">
        <v>9</v>
      </c>
      <c r="F1591" s="19" t="s">
        <v>639</v>
      </c>
    </row>
    <row r="1592" spans="1:6" ht="14.5" customHeight="1">
      <c r="A1592" s="5">
        <v>1899</v>
      </c>
      <c r="B1592" s="19" t="s">
        <v>291</v>
      </c>
      <c r="C1592" s="19" t="s">
        <v>230</v>
      </c>
      <c r="D1592" s="19">
        <v>44</v>
      </c>
      <c r="E1592" s="19" t="s">
        <v>9</v>
      </c>
      <c r="F1592" s="19" t="s">
        <v>651</v>
      </c>
    </row>
    <row r="1593" spans="1:6" ht="14.5" customHeight="1">
      <c r="A1593" s="5">
        <v>1899</v>
      </c>
      <c r="B1593" s="19" t="s">
        <v>291</v>
      </c>
      <c r="C1593" s="19" t="s">
        <v>233</v>
      </c>
      <c r="D1593" s="19">
        <v>3</v>
      </c>
      <c r="E1593" s="19" t="s">
        <v>9</v>
      </c>
      <c r="F1593" s="19" t="s">
        <v>234</v>
      </c>
    </row>
    <row r="1594" spans="1:6" ht="14.5" customHeight="1">
      <c r="A1594" s="5">
        <v>1899</v>
      </c>
      <c r="B1594" s="19" t="s">
        <v>291</v>
      </c>
      <c r="C1594" s="19" t="s">
        <v>235</v>
      </c>
      <c r="D1594" s="19">
        <v>3.5</v>
      </c>
      <c r="E1594" s="19" t="s">
        <v>16</v>
      </c>
      <c r="F1594" s="19" t="s">
        <v>236</v>
      </c>
    </row>
    <row r="1595" spans="1:6" ht="14.5" customHeight="1">
      <c r="A1595" s="5">
        <v>1899</v>
      </c>
      <c r="B1595" s="19" t="s">
        <v>291</v>
      </c>
      <c r="C1595" s="19" t="s">
        <v>235</v>
      </c>
      <c r="D1595" s="19">
        <v>2</v>
      </c>
      <c r="E1595" s="19" t="s">
        <v>16</v>
      </c>
      <c r="F1595" s="19" t="s">
        <v>237</v>
      </c>
    </row>
    <row r="1596" spans="1:6" ht="14.5" customHeight="1">
      <c r="A1596" s="5">
        <v>1899</v>
      </c>
      <c r="B1596" s="19" t="s">
        <v>291</v>
      </c>
      <c r="C1596" s="19" t="s">
        <v>617</v>
      </c>
      <c r="D1596" s="19">
        <v>6.35</v>
      </c>
      <c r="E1596" s="19" t="s">
        <v>9</v>
      </c>
      <c r="F1596" s="19" t="s">
        <v>618</v>
      </c>
    </row>
    <row r="1597" spans="1:6" ht="14.5" customHeight="1">
      <c r="A1597" s="5">
        <v>1899</v>
      </c>
      <c r="B1597" s="19" t="s">
        <v>291</v>
      </c>
      <c r="C1597" s="19" t="s">
        <v>910</v>
      </c>
      <c r="D1597" s="19">
        <v>5.9</v>
      </c>
      <c r="E1597" s="19" t="s">
        <v>9</v>
      </c>
      <c r="F1597" s="19" t="s">
        <v>911</v>
      </c>
    </row>
    <row r="1598" spans="1:6" ht="14.5" customHeight="1">
      <c r="A1598" s="5">
        <v>1899</v>
      </c>
      <c r="B1598" s="19" t="s">
        <v>291</v>
      </c>
      <c r="C1598" s="19" t="s">
        <v>238</v>
      </c>
      <c r="D1598" s="19">
        <v>10.57</v>
      </c>
      <c r="E1598" s="19" t="s">
        <v>9</v>
      </c>
      <c r="F1598" s="19" t="s">
        <v>239</v>
      </c>
    </row>
    <row r="1599" spans="1:6" ht="14.5" customHeight="1">
      <c r="A1599" s="5">
        <v>1899</v>
      </c>
      <c r="B1599" s="19" t="s">
        <v>291</v>
      </c>
      <c r="C1599" s="19" t="s">
        <v>240</v>
      </c>
      <c r="D1599" s="19">
        <v>1.8</v>
      </c>
      <c r="E1599" s="19" t="s">
        <v>16</v>
      </c>
      <c r="F1599" s="19" t="s">
        <v>241</v>
      </c>
    </row>
    <row r="1600" spans="1:6" ht="14.5" customHeight="1">
      <c r="A1600" s="5">
        <v>1899</v>
      </c>
      <c r="B1600" s="19" t="s">
        <v>291</v>
      </c>
      <c r="C1600" s="19" t="s">
        <v>242</v>
      </c>
      <c r="D1600" s="19">
        <v>16.600000000000001</v>
      </c>
      <c r="E1600" s="19" t="s">
        <v>9</v>
      </c>
      <c r="F1600" s="19" t="s">
        <v>243</v>
      </c>
    </row>
    <row r="1601" spans="1:6" ht="14.5" customHeight="1">
      <c r="A1601" s="5">
        <v>1899</v>
      </c>
      <c r="B1601" s="19" t="s">
        <v>291</v>
      </c>
      <c r="C1601" s="19" t="s">
        <v>242</v>
      </c>
      <c r="D1601" s="19">
        <v>9.75</v>
      </c>
      <c r="E1601" s="19" t="s">
        <v>9</v>
      </c>
      <c r="F1601" s="19" t="s">
        <v>244</v>
      </c>
    </row>
    <row r="1602" spans="1:6" ht="14.5" customHeight="1">
      <c r="A1602" s="5">
        <v>1899</v>
      </c>
      <c r="B1602" s="19" t="s">
        <v>291</v>
      </c>
      <c r="C1602" s="19" t="s">
        <v>245</v>
      </c>
      <c r="D1602" s="19">
        <v>3.25</v>
      </c>
      <c r="E1602" s="19" t="s">
        <v>9</v>
      </c>
      <c r="F1602" s="19" t="s">
        <v>246</v>
      </c>
    </row>
    <row r="1603" spans="1:6" ht="14.5" customHeight="1">
      <c r="A1603" s="5">
        <v>1899</v>
      </c>
      <c r="B1603" s="19" t="s">
        <v>291</v>
      </c>
      <c r="C1603" s="19" t="s">
        <v>245</v>
      </c>
      <c r="D1603" s="19">
        <v>4</v>
      </c>
      <c r="E1603" s="19" t="s">
        <v>9</v>
      </c>
      <c r="F1603" s="19" t="s">
        <v>845</v>
      </c>
    </row>
    <row r="1604" spans="1:6" ht="14.5" customHeight="1">
      <c r="A1604" s="5">
        <v>1899</v>
      </c>
      <c r="B1604" s="19" t="s">
        <v>291</v>
      </c>
      <c r="C1604" s="19" t="s">
        <v>250</v>
      </c>
      <c r="D1604" s="19">
        <v>3.7</v>
      </c>
      <c r="E1604" s="19" t="s">
        <v>9</v>
      </c>
      <c r="F1604" s="19" t="s">
        <v>251</v>
      </c>
    </row>
    <row r="1605" spans="1:6" ht="14.5" customHeight="1">
      <c r="A1605" s="5">
        <v>1899</v>
      </c>
      <c r="B1605" s="19" t="s">
        <v>291</v>
      </c>
      <c r="C1605" s="19" t="s">
        <v>846</v>
      </c>
      <c r="D1605" s="19">
        <v>4.5</v>
      </c>
      <c r="E1605" s="19" t="s">
        <v>9</v>
      </c>
      <c r="F1605" s="19" t="s">
        <v>847</v>
      </c>
    </row>
    <row r="1606" spans="1:6" ht="14.5" customHeight="1">
      <c r="A1606" s="5">
        <v>1899</v>
      </c>
      <c r="B1606" s="19" t="s">
        <v>291</v>
      </c>
      <c r="C1606" s="19" t="s">
        <v>619</v>
      </c>
      <c r="D1606" s="19">
        <v>17.75</v>
      </c>
      <c r="E1606" s="19" t="s">
        <v>9</v>
      </c>
      <c r="F1606" s="19" t="s">
        <v>620</v>
      </c>
    </row>
    <row r="1607" spans="1:6" ht="14.5" customHeight="1">
      <c r="A1607" s="5">
        <v>1899</v>
      </c>
      <c r="B1607" s="19" t="s">
        <v>291</v>
      </c>
      <c r="C1607" s="19" t="s">
        <v>254</v>
      </c>
      <c r="D1607" s="19">
        <v>10.5</v>
      </c>
      <c r="E1607" s="19" t="s">
        <v>9</v>
      </c>
      <c r="F1607" s="19" t="s">
        <v>255</v>
      </c>
    </row>
    <row r="1608" spans="1:6" ht="14.5" customHeight="1">
      <c r="A1608" s="5">
        <v>1899</v>
      </c>
      <c r="B1608" s="19" t="s">
        <v>291</v>
      </c>
      <c r="C1608" s="19" t="s">
        <v>256</v>
      </c>
      <c r="D1608" s="19">
        <v>21.5</v>
      </c>
      <c r="E1608" s="19" t="s">
        <v>9</v>
      </c>
      <c r="F1608" s="19" t="s">
        <v>621</v>
      </c>
    </row>
    <row r="1609" spans="1:6" ht="14.5" customHeight="1">
      <c r="A1609" s="5">
        <v>1899</v>
      </c>
      <c r="B1609" s="19" t="s">
        <v>291</v>
      </c>
      <c r="C1609" s="19" t="s">
        <v>256</v>
      </c>
      <c r="D1609" s="19">
        <v>52</v>
      </c>
      <c r="E1609" s="19" t="s">
        <v>9</v>
      </c>
      <c r="F1609" s="19" t="s">
        <v>258</v>
      </c>
    </row>
    <row r="1610" spans="1:6" ht="14.5" customHeight="1">
      <c r="A1610" s="5">
        <v>1899</v>
      </c>
      <c r="B1610" s="19" t="s">
        <v>291</v>
      </c>
      <c r="C1610" s="19" t="s">
        <v>622</v>
      </c>
      <c r="D1610" s="19">
        <v>17</v>
      </c>
      <c r="E1610" s="19" t="s">
        <v>9</v>
      </c>
      <c r="F1610" s="19" t="s">
        <v>623</v>
      </c>
    </row>
    <row r="1611" spans="1:6" ht="14.5" customHeight="1">
      <c r="A1611" s="5">
        <v>1899</v>
      </c>
      <c r="B1611" s="19" t="s">
        <v>291</v>
      </c>
      <c r="C1611" s="19" t="s">
        <v>259</v>
      </c>
      <c r="D1611" s="19">
        <v>5.0599999999999996</v>
      </c>
      <c r="E1611" s="19" t="s">
        <v>9</v>
      </c>
      <c r="F1611" s="19" t="s">
        <v>260</v>
      </c>
    </row>
    <row r="1612" spans="1:6" ht="14.5" customHeight="1">
      <c r="A1612" s="5">
        <v>1899</v>
      </c>
      <c r="B1612" s="19" t="s">
        <v>291</v>
      </c>
      <c r="C1612" s="19" t="s">
        <v>259</v>
      </c>
      <c r="D1612" s="19">
        <v>4.5</v>
      </c>
      <c r="E1612" s="19" t="s">
        <v>9</v>
      </c>
      <c r="F1612" s="19" t="s">
        <v>261</v>
      </c>
    </row>
    <row r="1613" spans="1:6" ht="14.5" customHeight="1">
      <c r="A1613" s="5">
        <v>1899</v>
      </c>
      <c r="B1613" s="19" t="s">
        <v>291</v>
      </c>
      <c r="C1613" s="19" t="s">
        <v>262</v>
      </c>
      <c r="D1613" s="19">
        <v>2.4</v>
      </c>
      <c r="E1613" s="19" t="s">
        <v>9</v>
      </c>
      <c r="F1613" s="19" t="s">
        <v>263</v>
      </c>
    </row>
    <row r="1614" spans="1:6" ht="14.5" customHeight="1">
      <c r="A1614" s="5">
        <v>1899</v>
      </c>
      <c r="B1614" s="19" t="s">
        <v>291</v>
      </c>
      <c r="C1614" s="19" t="s">
        <v>264</v>
      </c>
      <c r="D1614" s="19">
        <v>3</v>
      </c>
      <c r="E1614" s="19" t="s">
        <v>9</v>
      </c>
      <c r="F1614" s="19" t="s">
        <v>265</v>
      </c>
    </row>
    <row r="1615" spans="1:6" ht="14.5" customHeight="1">
      <c r="A1615" s="5">
        <v>1899</v>
      </c>
      <c r="B1615" s="19" t="s">
        <v>291</v>
      </c>
      <c r="C1615" s="19" t="s">
        <v>266</v>
      </c>
      <c r="D1615" s="19">
        <v>6.5</v>
      </c>
      <c r="E1615" s="19" t="s">
        <v>9</v>
      </c>
      <c r="F1615" s="19" t="s">
        <v>267</v>
      </c>
    </row>
    <row r="1616" spans="1:6" ht="14.5" customHeight="1">
      <c r="A1616" s="5">
        <v>1899</v>
      </c>
      <c r="B1616" s="19" t="s">
        <v>291</v>
      </c>
      <c r="C1616" s="19" t="s">
        <v>268</v>
      </c>
      <c r="D1616" s="19">
        <v>20</v>
      </c>
      <c r="E1616" s="19" t="s">
        <v>9</v>
      </c>
      <c r="F1616" s="19" t="s">
        <v>269</v>
      </c>
    </row>
    <row r="1617" spans="1:6" ht="14.5" customHeight="1">
      <c r="A1617" s="5">
        <v>1899</v>
      </c>
      <c r="B1617" s="19" t="s">
        <v>291</v>
      </c>
      <c r="C1617" s="19" t="s">
        <v>270</v>
      </c>
      <c r="D1617" s="19">
        <v>2.85</v>
      </c>
      <c r="E1617" s="19" t="s">
        <v>9</v>
      </c>
      <c r="F1617" s="19" t="s">
        <v>271</v>
      </c>
    </row>
    <row r="1618" spans="1:6" ht="14.5" customHeight="1">
      <c r="A1618" s="5">
        <v>1899</v>
      </c>
      <c r="B1618" s="19" t="s">
        <v>291</v>
      </c>
      <c r="C1618" s="19" t="s">
        <v>270</v>
      </c>
      <c r="D1618" s="19">
        <v>6</v>
      </c>
      <c r="E1618" s="19" t="s">
        <v>9</v>
      </c>
      <c r="F1618" s="19" t="s">
        <v>624</v>
      </c>
    </row>
    <row r="1619" spans="1:6" ht="14.5" customHeight="1">
      <c r="A1619" s="5">
        <v>1899</v>
      </c>
      <c r="B1619" s="19" t="s">
        <v>291</v>
      </c>
      <c r="C1619" s="19" t="s">
        <v>275</v>
      </c>
      <c r="D1619" s="19">
        <v>1.5</v>
      </c>
      <c r="E1619" s="19" t="s">
        <v>16</v>
      </c>
      <c r="F1619" s="19" t="s">
        <v>276</v>
      </c>
    </row>
    <row r="1620" spans="1:6" ht="14.5" customHeight="1">
      <c r="A1620" s="5">
        <v>1899</v>
      </c>
      <c r="B1620" s="19" t="s">
        <v>291</v>
      </c>
      <c r="C1620" s="19" t="s">
        <v>625</v>
      </c>
      <c r="D1620" s="19">
        <v>10</v>
      </c>
      <c r="E1620" s="19" t="s">
        <v>9</v>
      </c>
      <c r="F1620" s="19" t="s">
        <v>626</v>
      </c>
    </row>
    <row r="1621" spans="1:6" ht="14.5" customHeight="1">
      <c r="A1621" s="5">
        <v>1899</v>
      </c>
      <c r="B1621" s="19" t="s">
        <v>291</v>
      </c>
      <c r="C1621" s="19" t="s">
        <v>277</v>
      </c>
      <c r="D1621" s="19">
        <v>5</v>
      </c>
      <c r="E1621" s="19" t="s">
        <v>9</v>
      </c>
      <c r="F1621" s="19" t="s">
        <v>278</v>
      </c>
    </row>
    <row r="1622" spans="1:6" ht="14.5" customHeight="1">
      <c r="A1622" s="5">
        <v>1899</v>
      </c>
      <c r="B1622" s="19" t="s">
        <v>291</v>
      </c>
      <c r="C1622" s="19" t="s">
        <v>279</v>
      </c>
      <c r="D1622" s="19">
        <v>66.819999999999993</v>
      </c>
      <c r="E1622" s="19" t="s">
        <v>9</v>
      </c>
      <c r="F1622" s="19" t="s">
        <v>627</v>
      </c>
    </row>
    <row r="1623" spans="1:6" ht="14.5" customHeight="1">
      <c r="A1623" s="5">
        <v>1899</v>
      </c>
      <c r="B1623" s="19" t="s">
        <v>291</v>
      </c>
      <c r="C1623" s="19" t="s">
        <v>282</v>
      </c>
      <c r="D1623" s="19">
        <v>12.75</v>
      </c>
      <c r="E1623" s="19" t="s">
        <v>9</v>
      </c>
      <c r="F1623" s="19" t="s">
        <v>283</v>
      </c>
    </row>
    <row r="1624" spans="1:6" ht="14.5" customHeight="1">
      <c r="A1624" s="5">
        <v>1899</v>
      </c>
      <c r="B1624" s="19" t="s">
        <v>291</v>
      </c>
      <c r="C1624" s="19" t="s">
        <v>284</v>
      </c>
      <c r="D1624" s="19">
        <v>6</v>
      </c>
      <c r="E1624" s="19" t="s">
        <v>9</v>
      </c>
      <c r="F1624" s="19" t="s">
        <v>628</v>
      </c>
    </row>
    <row r="1625" spans="1:6" ht="14.5" customHeight="1">
      <c r="A1625" s="5">
        <v>1899</v>
      </c>
      <c r="B1625" s="19" t="s">
        <v>291</v>
      </c>
      <c r="C1625" s="19" t="s">
        <v>629</v>
      </c>
      <c r="D1625" s="19">
        <v>2.1</v>
      </c>
      <c r="E1625" s="19" t="s">
        <v>16</v>
      </c>
      <c r="F1625" s="19" t="s">
        <v>630</v>
      </c>
    </row>
    <row r="1626" spans="1:6" ht="14.5" customHeight="1">
      <c r="A1626" s="5">
        <v>1899</v>
      </c>
      <c r="B1626" s="19" t="s">
        <v>291</v>
      </c>
      <c r="C1626" s="19" t="s">
        <v>287</v>
      </c>
      <c r="D1626" s="19">
        <v>17</v>
      </c>
      <c r="E1626" s="19" t="s">
        <v>9</v>
      </c>
      <c r="F1626" s="19" t="s">
        <v>637</v>
      </c>
    </row>
    <row r="1627" spans="1:6" ht="14.5" customHeight="1">
      <c r="A1627" s="5">
        <v>1899</v>
      </c>
      <c r="B1627" s="19" t="s">
        <v>291</v>
      </c>
      <c r="C1627" s="19" t="s">
        <v>848</v>
      </c>
      <c r="D1627" s="19">
        <v>10</v>
      </c>
      <c r="E1627" s="19" t="s">
        <v>9</v>
      </c>
      <c r="F1627" s="19" t="s">
        <v>849</v>
      </c>
    </row>
    <row r="1628" spans="1:6" ht="14.5" customHeight="1">
      <c r="A1628" s="5">
        <v>1899</v>
      </c>
      <c r="B1628" s="19" t="s">
        <v>291</v>
      </c>
      <c r="C1628" s="19" t="s">
        <v>291</v>
      </c>
      <c r="D1628" s="19">
        <v>10.959</v>
      </c>
      <c r="E1628" s="19" t="s">
        <v>16</v>
      </c>
      <c r="F1628" s="19" t="s">
        <v>305</v>
      </c>
    </row>
    <row r="1629" spans="1:6" ht="14.5" customHeight="1">
      <c r="A1629" s="5">
        <v>1899</v>
      </c>
      <c r="B1629" s="19" t="s">
        <v>291</v>
      </c>
      <c r="C1629" s="19" t="s">
        <v>291</v>
      </c>
      <c r="D1629" s="19">
        <v>20.48</v>
      </c>
      <c r="E1629" s="19" t="s">
        <v>16</v>
      </c>
      <c r="F1629" s="19" t="s">
        <v>304</v>
      </c>
    </row>
    <row r="1630" spans="1:6" ht="14.5" customHeight="1">
      <c r="A1630" s="5">
        <v>1899</v>
      </c>
      <c r="B1630" s="19" t="s">
        <v>291</v>
      </c>
      <c r="C1630" s="19" t="s">
        <v>291</v>
      </c>
      <c r="D1630" s="19">
        <v>24.9</v>
      </c>
      <c r="E1630" s="19" t="s">
        <v>16</v>
      </c>
      <c r="F1630" s="19" t="s">
        <v>303</v>
      </c>
    </row>
    <row r="1631" spans="1:6" ht="14.5" customHeight="1">
      <c r="A1631" s="5">
        <v>1899</v>
      </c>
      <c r="B1631" s="19" t="s">
        <v>291</v>
      </c>
      <c r="C1631" s="19" t="s">
        <v>291</v>
      </c>
      <c r="D1631" s="19">
        <v>53.910000000000004</v>
      </c>
      <c r="E1631" s="19" t="s">
        <v>9</v>
      </c>
      <c r="F1631" s="19" t="s">
        <v>82</v>
      </c>
    </row>
    <row r="1632" spans="1:6" ht="14.5" customHeight="1">
      <c r="A1632" s="5">
        <v>1899</v>
      </c>
      <c r="B1632" s="19" t="s">
        <v>291</v>
      </c>
      <c r="C1632" s="19" t="s">
        <v>291</v>
      </c>
      <c r="D1632" s="19">
        <v>131.4</v>
      </c>
      <c r="E1632" s="19" t="s">
        <v>16</v>
      </c>
      <c r="F1632" s="19" t="s">
        <v>82</v>
      </c>
    </row>
    <row r="1633" spans="1:6" ht="14.5" customHeight="1">
      <c r="A1633" s="5">
        <v>1899</v>
      </c>
      <c r="B1633" s="19" t="s">
        <v>291</v>
      </c>
      <c r="C1633" s="19" t="s">
        <v>291</v>
      </c>
      <c r="D1633" s="19">
        <v>32.119999999999997</v>
      </c>
      <c r="E1633" s="19" t="s">
        <v>195</v>
      </c>
      <c r="F1633" s="19" t="s">
        <v>82</v>
      </c>
    </row>
    <row r="1634" spans="1:6" ht="14.5" customHeight="1">
      <c r="A1634" s="5">
        <v>1899</v>
      </c>
      <c r="B1634" s="19" t="s">
        <v>291</v>
      </c>
      <c r="C1634" s="19" t="s">
        <v>291</v>
      </c>
      <c r="D1634" s="19">
        <v>28.5</v>
      </c>
      <c r="E1634" s="19" t="s">
        <v>195</v>
      </c>
      <c r="F1634" s="19" t="s">
        <v>633</v>
      </c>
    </row>
    <row r="1635" spans="1:6" ht="14.5" customHeight="1">
      <c r="A1635" s="5">
        <v>1899</v>
      </c>
      <c r="B1635" s="19" t="s">
        <v>291</v>
      </c>
      <c r="C1635" s="19" t="s">
        <v>291</v>
      </c>
      <c r="D1635" s="19">
        <v>6.95</v>
      </c>
      <c r="E1635" s="19" t="s">
        <v>16</v>
      </c>
      <c r="F1635" s="19" t="s">
        <v>634</v>
      </c>
    </row>
    <row r="1636" spans="1:6" ht="14.5" customHeight="1">
      <c r="A1636" s="5">
        <v>1899</v>
      </c>
      <c r="B1636" s="19" t="s">
        <v>291</v>
      </c>
      <c r="C1636" s="19" t="s">
        <v>291</v>
      </c>
      <c r="D1636" s="19">
        <v>54.24</v>
      </c>
      <c r="E1636" s="19" t="s">
        <v>9</v>
      </c>
      <c r="F1636" s="19" t="s">
        <v>308</v>
      </c>
    </row>
    <row r="1637" spans="1:6" ht="14.5" customHeight="1">
      <c r="A1637" s="5">
        <v>1899</v>
      </c>
      <c r="B1637" s="19" t="s">
        <v>291</v>
      </c>
      <c r="C1637" s="19" t="s">
        <v>291</v>
      </c>
      <c r="D1637" s="19">
        <v>21.54</v>
      </c>
      <c r="E1637" s="19" t="s">
        <v>9</v>
      </c>
      <c r="F1637" s="19" t="s">
        <v>636</v>
      </c>
    </row>
    <row r="1638" spans="1:6" ht="14.5" customHeight="1">
      <c r="A1638" s="5">
        <v>1899</v>
      </c>
      <c r="B1638" s="19" t="s">
        <v>291</v>
      </c>
      <c r="C1638" s="19" t="s">
        <v>312</v>
      </c>
      <c r="D1638" s="19">
        <v>10</v>
      </c>
      <c r="E1638" s="19" t="s">
        <v>9</v>
      </c>
      <c r="F1638" s="19" t="s">
        <v>313</v>
      </c>
    </row>
    <row r="1639" spans="1:6" ht="14.5" customHeight="1">
      <c r="A1639" s="5">
        <v>1899</v>
      </c>
      <c r="B1639" s="19" t="s">
        <v>291</v>
      </c>
      <c r="C1639" s="19" t="s">
        <v>314</v>
      </c>
      <c r="D1639" s="19">
        <v>6.36</v>
      </c>
      <c r="E1639" s="19" t="s">
        <v>9</v>
      </c>
      <c r="F1639" s="19" t="s">
        <v>315</v>
      </c>
    </row>
    <row r="1640" spans="1:6" ht="14.5" customHeight="1">
      <c r="A1640" s="5">
        <v>1899</v>
      </c>
      <c r="B1640" s="19" t="s">
        <v>291</v>
      </c>
      <c r="C1640" s="19" t="s">
        <v>316</v>
      </c>
      <c r="D1640" s="19">
        <v>1.5</v>
      </c>
      <c r="E1640" s="19" t="s">
        <v>16</v>
      </c>
      <c r="F1640" s="19" t="s">
        <v>317</v>
      </c>
    </row>
    <row r="1641" spans="1:6" ht="14.5" customHeight="1">
      <c r="A1641" s="5">
        <v>1899</v>
      </c>
      <c r="B1641" s="19" t="s">
        <v>291</v>
      </c>
      <c r="C1641" s="19" t="s">
        <v>318</v>
      </c>
      <c r="D1641" s="19">
        <v>7.75</v>
      </c>
      <c r="E1641" s="19" t="s">
        <v>9</v>
      </c>
      <c r="F1641" s="19" t="s">
        <v>850</v>
      </c>
    </row>
    <row r="1642" spans="1:6" ht="14.5" customHeight="1">
      <c r="A1642" s="5">
        <v>1899</v>
      </c>
      <c r="B1642" s="19" t="s">
        <v>291</v>
      </c>
      <c r="C1642" s="19" t="s">
        <v>320</v>
      </c>
      <c r="D1642" s="19">
        <v>12.25</v>
      </c>
      <c r="E1642" s="19" t="s">
        <v>9</v>
      </c>
      <c r="F1642" s="19" t="s">
        <v>321</v>
      </c>
    </row>
    <row r="1643" spans="1:6" ht="14.5" customHeight="1">
      <c r="A1643" s="5">
        <v>1899</v>
      </c>
      <c r="B1643" s="19" t="s">
        <v>291</v>
      </c>
      <c r="C1643" s="19" t="s">
        <v>912</v>
      </c>
      <c r="D1643" s="19">
        <v>9.75</v>
      </c>
      <c r="E1643" s="19" t="s">
        <v>9</v>
      </c>
      <c r="F1643" s="19" t="s">
        <v>913</v>
      </c>
    </row>
    <row r="1644" spans="1:6" ht="14.5" customHeight="1">
      <c r="A1644" s="5">
        <v>1899</v>
      </c>
      <c r="B1644" s="19" t="s">
        <v>291</v>
      </c>
      <c r="C1644" s="19" t="s">
        <v>640</v>
      </c>
      <c r="D1644" s="19">
        <v>6.5</v>
      </c>
      <c r="E1644" s="19" t="s">
        <v>9</v>
      </c>
      <c r="F1644" s="19" t="s">
        <v>641</v>
      </c>
    </row>
    <row r="1645" spans="1:6" ht="14.5" customHeight="1">
      <c r="A1645" s="5">
        <v>1899</v>
      </c>
      <c r="B1645" s="19" t="s">
        <v>291</v>
      </c>
      <c r="C1645" s="19" t="s">
        <v>851</v>
      </c>
      <c r="D1645" s="19">
        <v>4.4000000000000004</v>
      </c>
      <c r="E1645" s="19" t="s">
        <v>9</v>
      </c>
      <c r="F1645" s="19" t="s">
        <v>852</v>
      </c>
    </row>
    <row r="1646" spans="1:6" ht="14.5" customHeight="1">
      <c r="A1646" s="5">
        <v>1899</v>
      </c>
      <c r="B1646" s="19" t="s">
        <v>291</v>
      </c>
      <c r="C1646" s="19" t="s">
        <v>322</v>
      </c>
      <c r="D1646" s="19">
        <v>17</v>
      </c>
      <c r="E1646" s="19" t="s">
        <v>9</v>
      </c>
      <c r="F1646" s="19" t="s">
        <v>323</v>
      </c>
    </row>
    <row r="1647" spans="1:6" ht="14.5" customHeight="1">
      <c r="A1647" s="5">
        <v>1899</v>
      </c>
      <c r="B1647" s="19" t="s">
        <v>291</v>
      </c>
      <c r="C1647" s="19" t="s">
        <v>324</v>
      </c>
      <c r="D1647" s="19">
        <v>4</v>
      </c>
      <c r="E1647" s="19" t="s">
        <v>9</v>
      </c>
      <c r="F1647" s="19" t="s">
        <v>642</v>
      </c>
    </row>
    <row r="1648" spans="1:6" ht="14.5" customHeight="1">
      <c r="A1648" s="5">
        <v>1899</v>
      </c>
      <c r="B1648" s="19" t="s">
        <v>291</v>
      </c>
      <c r="C1648" s="19" t="s">
        <v>324</v>
      </c>
      <c r="D1648" s="19">
        <v>82.4</v>
      </c>
      <c r="E1648" s="19" t="s">
        <v>9</v>
      </c>
      <c r="F1648" s="19" t="s">
        <v>325</v>
      </c>
    </row>
    <row r="1649" spans="1:6" ht="14.5" customHeight="1">
      <c r="A1649" s="5">
        <v>1899</v>
      </c>
      <c r="B1649" s="19" t="s">
        <v>291</v>
      </c>
      <c r="C1649" s="19" t="s">
        <v>324</v>
      </c>
      <c r="D1649" s="19">
        <v>8.76</v>
      </c>
      <c r="E1649" s="19" t="s">
        <v>9</v>
      </c>
      <c r="F1649" s="19" t="s">
        <v>326</v>
      </c>
    </row>
    <row r="1650" spans="1:6" ht="14.5" customHeight="1">
      <c r="A1650" s="5">
        <v>1899</v>
      </c>
      <c r="B1650" s="19" t="s">
        <v>291</v>
      </c>
      <c r="C1650" s="19" t="s">
        <v>324</v>
      </c>
      <c r="D1650" s="19">
        <v>9</v>
      </c>
      <c r="E1650" s="19" t="s">
        <v>9</v>
      </c>
      <c r="F1650" s="19" t="s">
        <v>643</v>
      </c>
    </row>
    <row r="1651" spans="1:6" ht="14.5" customHeight="1">
      <c r="A1651" s="5">
        <v>1899</v>
      </c>
      <c r="B1651" s="19" t="s">
        <v>291</v>
      </c>
      <c r="C1651" s="19" t="s">
        <v>324</v>
      </c>
      <c r="D1651" s="19">
        <v>7.75</v>
      </c>
      <c r="E1651" s="19" t="s">
        <v>9</v>
      </c>
      <c r="F1651" s="19" t="s">
        <v>644</v>
      </c>
    </row>
    <row r="1652" spans="1:6" ht="14.5" customHeight="1">
      <c r="A1652" s="5">
        <v>1899</v>
      </c>
      <c r="B1652" s="19" t="s">
        <v>291</v>
      </c>
      <c r="C1652" s="19" t="s">
        <v>327</v>
      </c>
      <c r="D1652" s="19">
        <v>1.25</v>
      </c>
      <c r="E1652" s="19" t="s">
        <v>9</v>
      </c>
      <c r="F1652" s="19" t="s">
        <v>914</v>
      </c>
    </row>
    <row r="1653" spans="1:6" ht="14.5" customHeight="1">
      <c r="A1653" s="5">
        <v>1899</v>
      </c>
      <c r="B1653" s="19" t="s">
        <v>291</v>
      </c>
      <c r="C1653" s="19" t="s">
        <v>66</v>
      </c>
      <c r="D1653" s="19">
        <v>6.75</v>
      </c>
      <c r="E1653" s="19" t="s">
        <v>16</v>
      </c>
      <c r="F1653" s="19" t="s">
        <v>329</v>
      </c>
    </row>
    <row r="1654" spans="1:6" ht="14.5" customHeight="1">
      <c r="A1654" s="5">
        <v>1899</v>
      </c>
      <c r="B1654" s="19" t="s">
        <v>291</v>
      </c>
      <c r="C1654" s="19" t="s">
        <v>330</v>
      </c>
      <c r="D1654" s="19">
        <v>10.1</v>
      </c>
      <c r="E1654" s="19" t="s">
        <v>9</v>
      </c>
      <c r="F1654" s="19" t="s">
        <v>660</v>
      </c>
    </row>
    <row r="1655" spans="1:6" ht="14.5" customHeight="1">
      <c r="A1655" s="5">
        <v>1899</v>
      </c>
      <c r="B1655" s="19" t="s">
        <v>291</v>
      </c>
      <c r="C1655" s="19" t="s">
        <v>332</v>
      </c>
      <c r="D1655" s="19">
        <v>4.87</v>
      </c>
      <c r="E1655" s="19" t="s">
        <v>9</v>
      </c>
      <c r="F1655" s="19" t="s">
        <v>659</v>
      </c>
    </row>
    <row r="1656" spans="1:6" ht="14.5" customHeight="1">
      <c r="A1656" s="5">
        <v>1899</v>
      </c>
      <c r="B1656" s="19" t="s">
        <v>291</v>
      </c>
      <c r="C1656" s="19" t="s">
        <v>658</v>
      </c>
      <c r="D1656" s="19">
        <v>0.18099999999999999</v>
      </c>
      <c r="E1656" s="19" t="s">
        <v>195</v>
      </c>
      <c r="F1656" s="19" t="s">
        <v>657</v>
      </c>
    </row>
    <row r="1657" spans="1:6" ht="14.5" customHeight="1">
      <c r="A1657" s="5">
        <v>1899</v>
      </c>
      <c r="B1657" s="19" t="s">
        <v>291</v>
      </c>
      <c r="C1657" s="19" t="s">
        <v>336</v>
      </c>
      <c r="D1657" s="19">
        <v>2.6</v>
      </c>
      <c r="E1657" s="19" t="s">
        <v>9</v>
      </c>
      <c r="F1657" s="19" t="s">
        <v>337</v>
      </c>
    </row>
    <row r="1658" spans="1:6" ht="14.5" customHeight="1">
      <c r="A1658" s="5">
        <v>1899</v>
      </c>
      <c r="B1658" s="19" t="s">
        <v>291</v>
      </c>
      <c r="C1658" s="19" t="s">
        <v>338</v>
      </c>
      <c r="D1658" s="19">
        <v>35</v>
      </c>
      <c r="E1658" s="19" t="s">
        <v>9</v>
      </c>
      <c r="F1658" s="19" t="s">
        <v>656</v>
      </c>
    </row>
    <row r="1659" spans="1:6" ht="14.5" customHeight="1">
      <c r="A1659" s="5">
        <v>1899</v>
      </c>
      <c r="B1659" s="19" t="s">
        <v>291</v>
      </c>
      <c r="C1659" s="19" t="s">
        <v>338</v>
      </c>
      <c r="D1659" s="19">
        <v>28</v>
      </c>
      <c r="E1659" s="19" t="s">
        <v>9</v>
      </c>
      <c r="F1659" s="19" t="s">
        <v>655</v>
      </c>
    </row>
    <row r="1660" spans="1:6" ht="14.5" customHeight="1">
      <c r="A1660" s="5">
        <v>1899</v>
      </c>
      <c r="B1660" s="19" t="s">
        <v>291</v>
      </c>
      <c r="C1660" s="19" t="s">
        <v>340</v>
      </c>
      <c r="D1660" s="19">
        <v>53.83</v>
      </c>
      <c r="E1660" s="19" t="s">
        <v>9</v>
      </c>
      <c r="F1660" s="19" t="s">
        <v>653</v>
      </c>
    </row>
    <row r="1661" spans="1:6" ht="14.5" customHeight="1">
      <c r="A1661" s="5">
        <v>1899</v>
      </c>
      <c r="B1661" s="19" t="s">
        <v>291</v>
      </c>
      <c r="C1661" s="19" t="s">
        <v>340</v>
      </c>
      <c r="D1661" s="19">
        <v>7.46</v>
      </c>
      <c r="E1661" s="19" t="s">
        <v>9</v>
      </c>
      <c r="F1661" s="19" t="s">
        <v>652</v>
      </c>
    </row>
    <row r="1662" spans="1:6" ht="14.5" customHeight="1">
      <c r="A1662" s="5">
        <v>1899</v>
      </c>
      <c r="B1662" s="19" t="s">
        <v>291</v>
      </c>
      <c r="C1662" s="19" t="s">
        <v>340</v>
      </c>
      <c r="D1662" s="19">
        <v>10</v>
      </c>
      <c r="E1662" s="19" t="s">
        <v>9</v>
      </c>
      <c r="F1662" s="19" t="s">
        <v>853</v>
      </c>
    </row>
    <row r="1663" spans="1:6" ht="14.5" customHeight="1">
      <c r="A1663" s="5">
        <v>1899</v>
      </c>
      <c r="B1663" s="19" t="s">
        <v>291</v>
      </c>
      <c r="C1663" s="19" t="s">
        <v>344</v>
      </c>
      <c r="D1663" s="19">
        <v>12.75</v>
      </c>
      <c r="E1663" s="19" t="s">
        <v>9</v>
      </c>
      <c r="F1663" s="19" t="s">
        <v>345</v>
      </c>
    </row>
    <row r="1664" spans="1:6" ht="14.5" customHeight="1">
      <c r="A1664" s="5">
        <v>1899</v>
      </c>
      <c r="B1664" s="19" t="s">
        <v>291</v>
      </c>
      <c r="C1664" s="19" t="s">
        <v>352</v>
      </c>
      <c r="D1664" s="19">
        <v>35</v>
      </c>
      <c r="E1664" s="19" t="s">
        <v>9</v>
      </c>
      <c r="F1664" s="19" t="s">
        <v>353</v>
      </c>
    </row>
    <row r="1665" spans="1:6" ht="14.5" customHeight="1">
      <c r="A1665" s="5">
        <v>1899</v>
      </c>
      <c r="B1665" s="19" t="s">
        <v>291</v>
      </c>
      <c r="C1665" s="19" t="s">
        <v>352</v>
      </c>
      <c r="D1665" s="19">
        <v>9</v>
      </c>
      <c r="E1665" s="19" t="s">
        <v>9</v>
      </c>
      <c r="F1665" s="19" t="s">
        <v>650</v>
      </c>
    </row>
    <row r="1666" spans="1:6" ht="14.5" customHeight="1">
      <c r="A1666" s="5">
        <v>1899</v>
      </c>
      <c r="B1666" s="19" t="s">
        <v>291</v>
      </c>
      <c r="C1666" s="19" t="s">
        <v>354</v>
      </c>
      <c r="D1666" s="19">
        <v>25</v>
      </c>
      <c r="E1666" s="19" t="s">
        <v>9</v>
      </c>
      <c r="F1666" s="19" t="s">
        <v>355</v>
      </c>
    </row>
    <row r="1667" spans="1:6" ht="14.5" customHeight="1">
      <c r="A1667" s="5">
        <v>1899</v>
      </c>
      <c r="B1667" s="19" t="s">
        <v>291</v>
      </c>
      <c r="C1667" s="19" t="s">
        <v>354</v>
      </c>
      <c r="D1667" s="19">
        <v>3.08</v>
      </c>
      <c r="E1667" s="19" t="s">
        <v>9</v>
      </c>
      <c r="F1667" s="19" t="s">
        <v>356</v>
      </c>
    </row>
    <row r="1668" spans="1:6" ht="14.5" customHeight="1">
      <c r="A1668" s="5">
        <v>1899</v>
      </c>
      <c r="B1668" s="19" t="s">
        <v>291</v>
      </c>
      <c r="C1668" s="19" t="s">
        <v>358</v>
      </c>
      <c r="D1668" s="19">
        <v>6.5</v>
      </c>
      <c r="E1668" s="19" t="s">
        <v>9</v>
      </c>
      <c r="F1668" s="19" t="s">
        <v>649</v>
      </c>
    </row>
    <row r="1669" spans="1:6" ht="14.5" customHeight="1">
      <c r="A1669" s="5">
        <v>1899</v>
      </c>
      <c r="B1669" s="19" t="s">
        <v>291</v>
      </c>
      <c r="C1669" s="19" t="s">
        <v>648</v>
      </c>
      <c r="D1669" s="19">
        <v>9</v>
      </c>
      <c r="E1669" s="19" t="s">
        <v>9</v>
      </c>
      <c r="F1669" s="19" t="s">
        <v>647</v>
      </c>
    </row>
    <row r="1670" spans="1:6" ht="14.5" customHeight="1">
      <c r="A1670" s="5">
        <v>1899</v>
      </c>
      <c r="B1670" s="19" t="s">
        <v>291</v>
      </c>
      <c r="C1670" s="19" t="s">
        <v>646</v>
      </c>
      <c r="D1670" s="19">
        <v>10</v>
      </c>
      <c r="E1670" s="19" t="s">
        <v>9</v>
      </c>
      <c r="F1670" s="19" t="s">
        <v>915</v>
      </c>
    </row>
    <row r="1671" spans="1:6" ht="14.5" customHeight="1">
      <c r="A1671" s="5">
        <v>1899</v>
      </c>
      <c r="B1671" s="19" t="s">
        <v>291</v>
      </c>
      <c r="C1671" s="19" t="s">
        <v>360</v>
      </c>
      <c r="D1671" s="19">
        <v>5.25</v>
      </c>
      <c r="E1671" s="19" t="s">
        <v>9</v>
      </c>
      <c r="F1671" s="19" t="s">
        <v>361</v>
      </c>
    </row>
    <row r="1672" spans="1:6" ht="14.5" customHeight="1">
      <c r="A1672" s="5">
        <v>1899</v>
      </c>
      <c r="B1672" s="19" t="s">
        <v>291</v>
      </c>
      <c r="C1672" s="19" t="s">
        <v>362</v>
      </c>
      <c r="D1672" s="19">
        <v>15.33</v>
      </c>
      <c r="E1672" s="19" t="s">
        <v>9</v>
      </c>
      <c r="F1672" s="19" t="s">
        <v>363</v>
      </c>
    </row>
    <row r="1673" spans="1:6" ht="14.5" customHeight="1">
      <c r="A1673" s="5">
        <v>1899</v>
      </c>
      <c r="B1673" s="19" t="s">
        <v>368</v>
      </c>
      <c r="C1673" s="1" t="s">
        <v>364</v>
      </c>
      <c r="D1673" s="1">
        <v>53.6</v>
      </c>
    </row>
    <row r="1674" spans="1:6" ht="14.5" customHeight="1">
      <c r="A1674" s="5">
        <v>1899</v>
      </c>
      <c r="B1674" s="19" t="s">
        <v>368</v>
      </c>
      <c r="C1674" s="1" t="s">
        <v>365</v>
      </c>
      <c r="D1674" s="1">
        <v>240.59</v>
      </c>
    </row>
    <row r="1675" spans="1:6" ht="14.5" customHeight="1">
      <c r="A1675" s="5">
        <v>1899</v>
      </c>
      <c r="B1675" s="19" t="s">
        <v>368</v>
      </c>
      <c r="C1675" s="1" t="s">
        <v>366</v>
      </c>
      <c r="D1675" s="1">
        <v>7.33</v>
      </c>
    </row>
    <row r="1676" spans="1:6" ht="14.5" customHeight="1">
      <c r="A1676" s="5">
        <v>1899</v>
      </c>
      <c r="B1676" s="19" t="s">
        <v>368</v>
      </c>
      <c r="C1676" s="1" t="s">
        <v>367</v>
      </c>
      <c r="D1676" s="1">
        <v>4</v>
      </c>
    </row>
    <row r="1677" spans="1:6" ht="14.5" customHeight="1">
      <c r="A1677" s="5">
        <v>1899</v>
      </c>
      <c r="B1677" s="19" t="s">
        <v>413</v>
      </c>
      <c r="C1677" s="19" t="s">
        <v>916</v>
      </c>
      <c r="D1677" s="19">
        <v>27.2</v>
      </c>
    </row>
    <row r="1678" spans="1:6" ht="14.5" customHeight="1">
      <c r="A1678" s="5">
        <v>1899</v>
      </c>
      <c r="B1678" s="19" t="s">
        <v>413</v>
      </c>
      <c r="C1678" s="19" t="s">
        <v>662</v>
      </c>
      <c r="D1678" s="19">
        <v>4.5</v>
      </c>
    </row>
    <row r="1679" spans="1:6" ht="14.5" customHeight="1">
      <c r="A1679" s="5">
        <v>1899</v>
      </c>
      <c r="B1679" s="19" t="s">
        <v>413</v>
      </c>
      <c r="C1679" s="19" t="s">
        <v>663</v>
      </c>
      <c r="D1679" s="19">
        <v>4.5</v>
      </c>
      <c r="E1679" s="19" t="s">
        <v>16</v>
      </c>
      <c r="F1679" s="19" t="s">
        <v>411</v>
      </c>
    </row>
    <row r="1680" spans="1:6" ht="14.5" customHeight="1">
      <c r="A1680" s="5">
        <v>1899</v>
      </c>
      <c r="B1680" s="19" t="s">
        <v>413</v>
      </c>
      <c r="C1680" s="19" t="s">
        <v>372</v>
      </c>
      <c r="D1680" s="19">
        <v>84.36</v>
      </c>
      <c r="E1680" s="19" t="s">
        <v>9</v>
      </c>
      <c r="F1680" s="19" t="s">
        <v>854</v>
      </c>
    </row>
    <row r="1681" spans="1:6" ht="14.5" customHeight="1">
      <c r="A1681" s="5">
        <v>1899</v>
      </c>
      <c r="B1681" s="19" t="s">
        <v>413</v>
      </c>
      <c r="C1681" s="19" t="s">
        <v>372</v>
      </c>
      <c r="D1681" s="19">
        <v>53.5</v>
      </c>
      <c r="E1681" s="19" t="s">
        <v>9</v>
      </c>
      <c r="F1681" s="19" t="s">
        <v>917</v>
      </c>
    </row>
    <row r="1682" spans="1:6" ht="14.5" customHeight="1">
      <c r="A1682" s="5">
        <v>1899</v>
      </c>
      <c r="B1682" s="19" t="s">
        <v>413</v>
      </c>
      <c r="C1682" s="19" t="s">
        <v>372</v>
      </c>
      <c r="D1682" s="19">
        <v>4.75</v>
      </c>
      <c r="E1682" s="19" t="s">
        <v>195</v>
      </c>
      <c r="F1682" s="19" t="s">
        <v>390</v>
      </c>
    </row>
    <row r="1683" spans="1:6" ht="14.5" customHeight="1">
      <c r="A1683" s="5">
        <v>1899</v>
      </c>
      <c r="B1683" s="19" t="s">
        <v>413</v>
      </c>
      <c r="C1683" s="19" t="s">
        <v>372</v>
      </c>
      <c r="D1683" s="19">
        <v>2.46</v>
      </c>
      <c r="F1683" s="19" t="s">
        <v>855</v>
      </c>
    </row>
    <row r="1684" spans="1:6" ht="14.5" customHeight="1">
      <c r="A1684" s="5">
        <v>1899</v>
      </c>
      <c r="B1684" s="19" t="s">
        <v>413</v>
      </c>
      <c r="C1684" s="19" t="s">
        <v>372</v>
      </c>
      <c r="D1684" s="19">
        <v>7</v>
      </c>
      <c r="E1684" s="19" t="s">
        <v>70</v>
      </c>
      <c r="F1684" s="19" t="s">
        <v>918</v>
      </c>
    </row>
    <row r="1685" spans="1:6" ht="14.5" customHeight="1">
      <c r="A1685" s="5">
        <v>1899</v>
      </c>
      <c r="B1685" s="19" t="s">
        <v>413</v>
      </c>
      <c r="C1685" s="19" t="s">
        <v>372</v>
      </c>
      <c r="D1685" s="19">
        <v>5.5</v>
      </c>
      <c r="E1685" s="19" t="s">
        <v>16</v>
      </c>
      <c r="F1685" s="19" t="s">
        <v>918</v>
      </c>
    </row>
    <row r="1686" spans="1:6" ht="14.5" customHeight="1">
      <c r="A1686" s="5">
        <v>1899</v>
      </c>
      <c r="B1686" s="19" t="s">
        <v>413</v>
      </c>
      <c r="C1686" s="19" t="s">
        <v>372</v>
      </c>
      <c r="D1686" s="19">
        <v>26</v>
      </c>
      <c r="E1686" s="19" t="s">
        <v>9</v>
      </c>
      <c r="F1686" s="19" t="s">
        <v>670</v>
      </c>
    </row>
    <row r="1687" spans="1:6" ht="14.5" customHeight="1">
      <c r="A1687" s="5">
        <v>1899</v>
      </c>
      <c r="B1687" s="19" t="s">
        <v>413</v>
      </c>
      <c r="C1687" s="19" t="s">
        <v>373</v>
      </c>
      <c r="D1687" s="19">
        <v>4</v>
      </c>
    </row>
    <row r="1688" spans="1:6" ht="14.5" customHeight="1">
      <c r="A1688" s="5">
        <v>1899</v>
      </c>
      <c r="B1688" s="19" t="s">
        <v>413</v>
      </c>
      <c r="C1688" s="19" t="s">
        <v>374</v>
      </c>
      <c r="D1688" s="19">
        <v>5</v>
      </c>
    </row>
    <row r="1689" spans="1:6" ht="14.5" customHeight="1">
      <c r="A1689" s="5">
        <v>1899</v>
      </c>
      <c r="B1689" s="19" t="s">
        <v>413</v>
      </c>
      <c r="C1689" s="19" t="s">
        <v>375</v>
      </c>
      <c r="D1689" s="19">
        <v>128.11000000000001</v>
      </c>
    </row>
    <row r="1690" spans="1:6" ht="14.5" customHeight="1">
      <c r="A1690" s="5">
        <v>1899</v>
      </c>
      <c r="B1690" s="19" t="s">
        <v>413</v>
      </c>
      <c r="C1690" s="19" t="s">
        <v>376</v>
      </c>
      <c r="D1690" s="19">
        <v>8.15</v>
      </c>
    </row>
    <row r="1691" spans="1:6" ht="14.5" customHeight="1">
      <c r="A1691" s="5">
        <v>1899</v>
      </c>
      <c r="B1691" s="19" t="s">
        <v>413</v>
      </c>
      <c r="C1691" s="19" t="s">
        <v>377</v>
      </c>
      <c r="D1691" s="19">
        <v>41.66</v>
      </c>
    </row>
    <row r="1692" spans="1:6" ht="14.5" customHeight="1">
      <c r="A1692" s="5">
        <v>1899</v>
      </c>
      <c r="B1692" s="19" t="s">
        <v>413</v>
      </c>
      <c r="C1692" s="19" t="s">
        <v>378</v>
      </c>
      <c r="D1692" s="19">
        <v>2.5</v>
      </c>
    </row>
    <row r="1693" spans="1:6" ht="14.5" customHeight="1">
      <c r="A1693" s="5">
        <v>1899</v>
      </c>
      <c r="B1693" s="19" t="s">
        <v>413</v>
      </c>
      <c r="C1693" s="19" t="s">
        <v>379</v>
      </c>
      <c r="D1693" s="19">
        <v>4</v>
      </c>
    </row>
    <row r="1694" spans="1:6" ht="14.5" customHeight="1">
      <c r="A1694" s="5">
        <v>1899</v>
      </c>
      <c r="B1694" s="19" t="s">
        <v>413</v>
      </c>
      <c r="C1694" s="19" t="s">
        <v>380</v>
      </c>
      <c r="D1694" s="19">
        <v>2.5</v>
      </c>
    </row>
    <row r="1695" spans="1:6" ht="14.5" customHeight="1">
      <c r="A1695" s="5">
        <v>1899</v>
      </c>
      <c r="B1695" s="19" t="s">
        <v>413</v>
      </c>
      <c r="C1695" s="19" t="s">
        <v>664</v>
      </c>
      <c r="D1695" s="19">
        <v>14</v>
      </c>
    </row>
    <row r="1696" spans="1:6" ht="14.5" customHeight="1">
      <c r="A1696" s="5">
        <v>1899</v>
      </c>
      <c r="B1696" s="19" t="s">
        <v>413</v>
      </c>
      <c r="C1696" s="19" t="s">
        <v>665</v>
      </c>
      <c r="D1696" s="19">
        <v>24.5</v>
      </c>
      <c r="E1696" s="19" t="s">
        <v>9</v>
      </c>
      <c r="F1696" s="19" t="s">
        <v>672</v>
      </c>
    </row>
    <row r="1697" spans="1:6" ht="14.5" customHeight="1">
      <c r="A1697" s="5">
        <v>1899</v>
      </c>
      <c r="B1697" s="19" t="s">
        <v>413</v>
      </c>
      <c r="C1697" s="19" t="s">
        <v>666</v>
      </c>
      <c r="D1697" s="19">
        <v>3.13</v>
      </c>
    </row>
    <row r="1698" spans="1:6" ht="14.5" customHeight="1">
      <c r="A1698" s="5">
        <v>1899</v>
      </c>
      <c r="B1698" s="19" t="s">
        <v>413</v>
      </c>
      <c r="C1698" s="19" t="s">
        <v>381</v>
      </c>
      <c r="D1698" s="19">
        <v>18</v>
      </c>
      <c r="E1698" s="19" t="s">
        <v>9</v>
      </c>
      <c r="F1698" s="19" t="s">
        <v>858</v>
      </c>
    </row>
    <row r="1699" spans="1:6" ht="14.5" customHeight="1">
      <c r="A1699" s="5">
        <v>1899</v>
      </c>
      <c r="B1699" s="19" t="s">
        <v>413</v>
      </c>
      <c r="C1699" s="19" t="s">
        <v>381</v>
      </c>
      <c r="D1699" s="19">
        <v>14</v>
      </c>
      <c r="E1699" s="19" t="s">
        <v>70</v>
      </c>
      <c r="F1699" s="19" t="s">
        <v>919</v>
      </c>
    </row>
    <row r="1700" spans="1:6" ht="14.5" customHeight="1">
      <c r="A1700" s="5">
        <v>1899</v>
      </c>
      <c r="B1700" s="19" t="s">
        <v>413</v>
      </c>
      <c r="C1700" s="19" t="s">
        <v>382</v>
      </c>
      <c r="D1700" s="19">
        <v>11.5</v>
      </c>
      <c r="E1700" s="19" t="s">
        <v>195</v>
      </c>
      <c r="F1700" s="19" t="s">
        <v>403</v>
      </c>
    </row>
    <row r="1701" spans="1:6" ht="14.5" customHeight="1">
      <c r="A1701" s="5">
        <v>1899</v>
      </c>
      <c r="B1701" s="19" t="s">
        <v>413</v>
      </c>
      <c r="C1701" s="19" t="s">
        <v>382</v>
      </c>
      <c r="D1701" s="19">
        <v>8</v>
      </c>
      <c r="E1701" s="19" t="s">
        <v>195</v>
      </c>
      <c r="F1701" s="19" t="s">
        <v>675</v>
      </c>
    </row>
    <row r="1702" spans="1:6" ht="14.5" customHeight="1">
      <c r="A1702" s="5">
        <v>1899</v>
      </c>
      <c r="B1702" s="19" t="s">
        <v>413</v>
      </c>
      <c r="C1702" s="19" t="s">
        <v>382</v>
      </c>
      <c r="D1702" s="19">
        <v>58.17</v>
      </c>
      <c r="E1702" s="19" t="s">
        <v>195</v>
      </c>
      <c r="F1702" s="19" t="s">
        <v>401</v>
      </c>
    </row>
    <row r="1703" spans="1:6" ht="14.5" customHeight="1">
      <c r="A1703" s="5">
        <v>1899</v>
      </c>
      <c r="B1703" s="19" t="s">
        <v>413</v>
      </c>
      <c r="C1703" s="19" t="s">
        <v>382</v>
      </c>
      <c r="D1703" s="19">
        <v>13.65</v>
      </c>
      <c r="E1703" s="19" t="s">
        <v>16</v>
      </c>
      <c r="F1703" s="19" t="s">
        <v>401</v>
      </c>
    </row>
    <row r="1704" spans="1:6" ht="14.5" customHeight="1">
      <c r="A1704" s="5">
        <v>1899</v>
      </c>
      <c r="B1704" s="19" t="s">
        <v>413</v>
      </c>
      <c r="C1704" s="19" t="s">
        <v>382</v>
      </c>
      <c r="D1704" s="19">
        <v>12.16</v>
      </c>
      <c r="E1704" s="19" t="s">
        <v>70</v>
      </c>
      <c r="F1704" s="19" t="s">
        <v>401</v>
      </c>
    </row>
    <row r="1705" spans="1:6" ht="14.5" customHeight="1">
      <c r="A1705" s="5">
        <v>1899</v>
      </c>
      <c r="B1705" s="19" t="s">
        <v>413</v>
      </c>
      <c r="C1705" s="19" t="s">
        <v>382</v>
      </c>
      <c r="D1705" s="19">
        <v>94.39</v>
      </c>
      <c r="E1705" s="19" t="s">
        <v>9</v>
      </c>
      <c r="F1705" s="19" t="s">
        <v>401</v>
      </c>
    </row>
    <row r="1706" spans="1:6" ht="14.5" customHeight="1">
      <c r="A1706" s="5">
        <v>1899</v>
      </c>
      <c r="B1706" s="19" t="s">
        <v>413</v>
      </c>
      <c r="C1706" s="19" t="s">
        <v>382</v>
      </c>
      <c r="D1706" s="19">
        <v>7.5</v>
      </c>
      <c r="E1706" s="19" t="s">
        <v>195</v>
      </c>
      <c r="F1706" s="19" t="s">
        <v>676</v>
      </c>
    </row>
    <row r="1707" spans="1:6" ht="14.5" customHeight="1">
      <c r="A1707" s="5">
        <v>1899</v>
      </c>
      <c r="B1707" s="19" t="s">
        <v>413</v>
      </c>
      <c r="C1707" s="19" t="s">
        <v>382</v>
      </c>
      <c r="D1707" s="19">
        <v>2</v>
      </c>
      <c r="E1707" s="19" t="s">
        <v>16</v>
      </c>
      <c r="F1707" s="19" t="s">
        <v>676</v>
      </c>
    </row>
    <row r="1708" spans="1:6" ht="14.5" customHeight="1">
      <c r="A1708" s="5">
        <v>1899</v>
      </c>
      <c r="B1708" s="19" t="s">
        <v>413</v>
      </c>
      <c r="C1708" s="19" t="s">
        <v>382</v>
      </c>
      <c r="D1708" s="19">
        <v>2</v>
      </c>
      <c r="E1708" s="19" t="s">
        <v>70</v>
      </c>
      <c r="F1708" s="19" t="s">
        <v>676</v>
      </c>
    </row>
    <row r="1709" spans="1:6" ht="14.5" customHeight="1">
      <c r="A1709" s="5">
        <v>1899</v>
      </c>
      <c r="B1709" s="19" t="s">
        <v>413</v>
      </c>
      <c r="C1709" s="19" t="s">
        <v>382</v>
      </c>
      <c r="D1709" s="19">
        <v>27</v>
      </c>
      <c r="E1709" s="19" t="s">
        <v>9</v>
      </c>
      <c r="F1709" s="19" t="s">
        <v>920</v>
      </c>
    </row>
    <row r="1710" spans="1:6" ht="14.5" customHeight="1">
      <c r="A1710" s="5">
        <v>1899</v>
      </c>
      <c r="B1710" s="19" t="s">
        <v>413</v>
      </c>
      <c r="C1710" s="19" t="s">
        <v>382</v>
      </c>
      <c r="D1710" s="19">
        <v>9.85</v>
      </c>
      <c r="E1710" s="19" t="s">
        <v>9</v>
      </c>
      <c r="F1710" s="19" t="s">
        <v>677</v>
      </c>
    </row>
    <row r="1711" spans="1:6" ht="14.5" customHeight="1">
      <c r="A1711" s="5">
        <v>1899</v>
      </c>
      <c r="B1711" s="19" t="s">
        <v>413</v>
      </c>
      <c r="C1711" s="19" t="s">
        <v>382</v>
      </c>
      <c r="D1711" s="19">
        <v>11.5</v>
      </c>
      <c r="E1711" s="19" t="s">
        <v>195</v>
      </c>
      <c r="F1711" s="19" t="s">
        <v>404</v>
      </c>
    </row>
    <row r="1712" spans="1:6" ht="14.5" customHeight="1">
      <c r="A1712" s="5">
        <v>1899</v>
      </c>
      <c r="B1712" s="19" t="s">
        <v>413</v>
      </c>
      <c r="C1712" s="19" t="s">
        <v>382</v>
      </c>
      <c r="D1712" s="19">
        <v>1.5</v>
      </c>
      <c r="E1712" s="19" t="s">
        <v>16</v>
      </c>
      <c r="F1712" s="19" t="s">
        <v>404</v>
      </c>
    </row>
    <row r="1713" spans="1:6" ht="14.5" customHeight="1">
      <c r="A1713" s="5">
        <v>1899</v>
      </c>
      <c r="B1713" s="19" t="s">
        <v>413</v>
      </c>
      <c r="C1713" s="19" t="s">
        <v>383</v>
      </c>
      <c r="D1713" s="19">
        <v>8</v>
      </c>
      <c r="E1713" s="19" t="s">
        <v>70</v>
      </c>
      <c r="F1713" s="19" t="s">
        <v>861</v>
      </c>
    </row>
    <row r="1714" spans="1:6" ht="14.5" customHeight="1">
      <c r="A1714" s="5">
        <v>1899</v>
      </c>
      <c r="B1714" s="19" t="s">
        <v>413</v>
      </c>
      <c r="C1714" s="19" t="s">
        <v>383</v>
      </c>
      <c r="D1714" s="19">
        <v>12</v>
      </c>
      <c r="E1714" s="19" t="s">
        <v>9</v>
      </c>
      <c r="F1714" s="19" t="s">
        <v>407</v>
      </c>
    </row>
    <row r="1715" spans="1:6" ht="14.5" customHeight="1">
      <c r="A1715" s="5">
        <v>1899</v>
      </c>
      <c r="B1715" s="19" t="s">
        <v>413</v>
      </c>
      <c r="C1715" s="19" t="s">
        <v>383</v>
      </c>
      <c r="D1715" s="19">
        <v>17</v>
      </c>
      <c r="E1715" s="19" t="s">
        <v>9</v>
      </c>
      <c r="F1715" s="19" t="s">
        <v>678</v>
      </c>
    </row>
    <row r="1716" spans="1:6" ht="14.5" customHeight="1">
      <c r="A1716" s="5">
        <v>1899</v>
      </c>
      <c r="B1716" s="19" t="s">
        <v>413</v>
      </c>
      <c r="C1716" s="19" t="s">
        <v>383</v>
      </c>
      <c r="D1716" s="19">
        <v>2.5</v>
      </c>
      <c r="E1716" s="19" t="s">
        <v>16</v>
      </c>
      <c r="F1716" s="19" t="s">
        <v>409</v>
      </c>
    </row>
    <row r="1717" spans="1:6" ht="14.5" customHeight="1">
      <c r="A1717" s="5">
        <v>1899</v>
      </c>
      <c r="B1717" s="19" t="s">
        <v>413</v>
      </c>
      <c r="C1717" s="19" t="s">
        <v>667</v>
      </c>
      <c r="D1717" s="19">
        <v>2.5</v>
      </c>
    </row>
    <row r="1718" spans="1:6" ht="14.5" customHeight="1">
      <c r="A1718" s="5">
        <v>1899</v>
      </c>
      <c r="B1718" s="19" t="s">
        <v>413</v>
      </c>
      <c r="C1718" s="19" t="s">
        <v>668</v>
      </c>
      <c r="D1718" s="19">
        <v>5.5</v>
      </c>
    </row>
    <row r="1719" spans="1:6" ht="14.5" customHeight="1">
      <c r="A1719" s="5">
        <v>1899</v>
      </c>
      <c r="B1719" s="19" t="s">
        <v>413</v>
      </c>
      <c r="C1719" s="19" t="s">
        <v>384</v>
      </c>
      <c r="D1719" s="19">
        <v>7</v>
      </c>
    </row>
    <row r="1720" spans="1:6" ht="14.5" customHeight="1">
      <c r="A1720" s="5">
        <v>1899</v>
      </c>
      <c r="B1720" s="19" t="s">
        <v>413</v>
      </c>
      <c r="C1720" s="19" t="s">
        <v>385</v>
      </c>
      <c r="D1720" s="19">
        <v>8</v>
      </c>
    </row>
    <row r="1721" spans="1:6" ht="14.5" customHeight="1">
      <c r="A1721" s="5">
        <v>1899</v>
      </c>
      <c r="B1721" s="19" t="s">
        <v>413</v>
      </c>
      <c r="C1721" s="19" t="s">
        <v>387</v>
      </c>
      <c r="D1721" s="19">
        <v>12</v>
      </c>
      <c r="E1721" s="19" t="s">
        <v>9</v>
      </c>
      <c r="F1721" s="19" t="s">
        <v>412</v>
      </c>
    </row>
    <row r="1722" spans="1:6" ht="14.5" customHeight="1">
      <c r="A1722" s="5">
        <v>1899</v>
      </c>
      <c r="B1722" s="19" t="s">
        <v>413</v>
      </c>
      <c r="C1722" s="19" t="s">
        <v>388</v>
      </c>
      <c r="D1722" s="19">
        <v>1</v>
      </c>
    </row>
    <row r="1723" spans="1:6" ht="14.5" customHeight="1">
      <c r="A1723" s="5">
        <v>1899</v>
      </c>
      <c r="B1723" s="19" t="s">
        <v>424</v>
      </c>
      <c r="C1723" s="19" t="s">
        <v>414</v>
      </c>
      <c r="D1723" s="19">
        <v>7</v>
      </c>
    </row>
    <row r="1724" spans="1:6" ht="14.5" customHeight="1">
      <c r="A1724" s="5">
        <v>1899</v>
      </c>
      <c r="B1724" s="19" t="s">
        <v>424</v>
      </c>
      <c r="C1724" s="19" t="s">
        <v>415</v>
      </c>
      <c r="D1724" s="19">
        <f>33+15+10+3+3.75+15</f>
        <v>79.75</v>
      </c>
    </row>
    <row r="1725" spans="1:6" ht="14.5" customHeight="1">
      <c r="A1725" s="5">
        <v>1899</v>
      </c>
      <c r="B1725" s="19" t="s">
        <v>424</v>
      </c>
      <c r="C1725" s="19" t="s">
        <v>416</v>
      </c>
      <c r="D1725" s="19">
        <v>5.5</v>
      </c>
    </row>
    <row r="1726" spans="1:6" ht="14.5" customHeight="1">
      <c r="A1726" s="5">
        <v>1899</v>
      </c>
      <c r="B1726" s="19" t="s">
        <v>424</v>
      </c>
      <c r="C1726" s="19" t="s">
        <v>417</v>
      </c>
      <c r="D1726" s="19">
        <v>2</v>
      </c>
    </row>
    <row r="1727" spans="1:6" ht="14.5" customHeight="1">
      <c r="A1727" s="5">
        <v>1899</v>
      </c>
      <c r="B1727" s="19" t="s">
        <v>424</v>
      </c>
      <c r="C1727" s="19" t="s">
        <v>418</v>
      </c>
      <c r="D1727" s="19">
        <v>2.5</v>
      </c>
    </row>
    <row r="1728" spans="1:6" ht="14.5" customHeight="1">
      <c r="A1728" s="5">
        <v>1899</v>
      </c>
      <c r="B1728" s="19" t="s">
        <v>424</v>
      </c>
      <c r="C1728" s="19" t="s">
        <v>419</v>
      </c>
      <c r="D1728" s="19">
        <v>8</v>
      </c>
    </row>
    <row r="1729" spans="1:5" ht="14.5" customHeight="1">
      <c r="A1729" s="5">
        <v>1899</v>
      </c>
      <c r="B1729" s="19" t="s">
        <v>424</v>
      </c>
      <c r="C1729" s="19" t="s">
        <v>420</v>
      </c>
      <c r="D1729" s="19">
        <v>4</v>
      </c>
    </row>
    <row r="1730" spans="1:5" ht="14.5" customHeight="1">
      <c r="A1730" s="5">
        <v>1899</v>
      </c>
      <c r="B1730" s="19" t="s">
        <v>424</v>
      </c>
      <c r="C1730" s="19" t="s">
        <v>421</v>
      </c>
      <c r="D1730" s="19">
        <f>24+5.5</f>
        <v>29.5</v>
      </c>
    </row>
    <row r="1731" spans="1:5" ht="14.5" customHeight="1">
      <c r="A1731" s="5">
        <v>1899</v>
      </c>
      <c r="B1731" s="19" t="s">
        <v>424</v>
      </c>
      <c r="C1731" s="19" t="s">
        <v>422</v>
      </c>
      <c r="D1731" s="19">
        <v>70</v>
      </c>
    </row>
    <row r="1732" spans="1:5" ht="14.5" customHeight="1">
      <c r="A1732" s="5">
        <v>1899</v>
      </c>
      <c r="B1732" s="19" t="s">
        <v>424</v>
      </c>
      <c r="C1732" s="19" t="s">
        <v>423</v>
      </c>
      <c r="D1732" s="19">
        <f>46.9+10.5+7.5</f>
        <v>64.900000000000006</v>
      </c>
    </row>
    <row r="1733" spans="1:5" ht="14.5" customHeight="1">
      <c r="A1733" s="5">
        <v>1899</v>
      </c>
      <c r="B1733" s="19" t="s">
        <v>694</v>
      </c>
      <c r="C1733" s="19" t="s">
        <v>679</v>
      </c>
      <c r="D1733" s="19">
        <v>13.5</v>
      </c>
      <c r="E1733" s="19" t="s">
        <v>9</v>
      </c>
    </row>
    <row r="1734" spans="1:5" ht="14.5" customHeight="1">
      <c r="A1734" s="5">
        <v>1899</v>
      </c>
      <c r="B1734" s="19" t="s">
        <v>694</v>
      </c>
      <c r="C1734" s="19" t="s">
        <v>681</v>
      </c>
      <c r="D1734" s="19">
        <f>36+11+13+4</f>
        <v>64</v>
      </c>
      <c r="E1734" s="19" t="s">
        <v>9</v>
      </c>
    </row>
    <row r="1735" spans="1:5" ht="14.5" customHeight="1">
      <c r="A1735" s="5">
        <v>1899</v>
      </c>
      <c r="B1735" s="19" t="s">
        <v>694</v>
      </c>
      <c r="C1735" s="19" t="s">
        <v>682</v>
      </c>
      <c r="D1735" s="19">
        <v>2.52</v>
      </c>
      <c r="E1735" s="19" t="s">
        <v>9</v>
      </c>
    </row>
    <row r="1736" spans="1:5" ht="14.5" customHeight="1">
      <c r="A1736" s="5">
        <v>1899</v>
      </c>
      <c r="B1736" s="19" t="s">
        <v>694</v>
      </c>
      <c r="C1736" s="19" t="s">
        <v>683</v>
      </c>
      <c r="D1736" s="19">
        <v>7.5</v>
      </c>
      <c r="E1736" s="19" t="s">
        <v>16</v>
      </c>
    </row>
    <row r="1737" spans="1:5" ht="14.5" customHeight="1">
      <c r="A1737" s="5">
        <v>1899</v>
      </c>
      <c r="B1737" s="19" t="s">
        <v>694</v>
      </c>
      <c r="C1737" s="19" t="s">
        <v>684</v>
      </c>
      <c r="D1737" s="19">
        <f>12+7.5+12</f>
        <v>31.5</v>
      </c>
      <c r="E1737" s="19" t="s">
        <v>9</v>
      </c>
    </row>
    <row r="1738" spans="1:5" ht="14.5" customHeight="1">
      <c r="A1738" s="5">
        <v>1899</v>
      </c>
      <c r="B1738" s="19" t="s">
        <v>694</v>
      </c>
      <c r="C1738" s="19" t="s">
        <v>685</v>
      </c>
      <c r="D1738" s="19">
        <v>3.5</v>
      </c>
      <c r="E1738" s="19" t="s">
        <v>16</v>
      </c>
    </row>
    <row r="1739" spans="1:5" ht="14.5" customHeight="1">
      <c r="A1739" s="5">
        <v>1899</v>
      </c>
      <c r="B1739" s="19" t="s">
        <v>694</v>
      </c>
      <c r="C1739" s="19" t="s">
        <v>686</v>
      </c>
      <c r="D1739" s="19">
        <f>35.9</f>
        <v>35.9</v>
      </c>
      <c r="E1739" s="19" t="s">
        <v>9</v>
      </c>
    </row>
    <row r="1740" spans="1:5" ht="14.5" customHeight="1">
      <c r="A1740" s="5">
        <v>1899</v>
      </c>
      <c r="B1740" s="19" t="s">
        <v>694</v>
      </c>
      <c r="C1740" s="19" t="s">
        <v>687</v>
      </c>
      <c r="D1740" s="19">
        <v>36</v>
      </c>
      <c r="E1740" s="19" t="s">
        <v>9</v>
      </c>
    </row>
    <row r="1741" spans="1:5" ht="14.5" customHeight="1">
      <c r="A1741" s="5">
        <v>1899</v>
      </c>
      <c r="B1741" s="19" t="s">
        <v>694</v>
      </c>
      <c r="C1741" s="19" t="s">
        <v>688</v>
      </c>
      <c r="D1741" s="19">
        <v>3.88</v>
      </c>
      <c r="E1741" s="19" t="s">
        <v>9</v>
      </c>
    </row>
    <row r="1742" spans="1:5" ht="14.5" customHeight="1">
      <c r="A1742" s="5">
        <v>1899</v>
      </c>
      <c r="B1742" s="19" t="s">
        <v>694</v>
      </c>
      <c r="C1742" s="19" t="s">
        <v>689</v>
      </c>
      <c r="D1742" s="19">
        <v>1</v>
      </c>
      <c r="E1742" s="19" t="s">
        <v>16</v>
      </c>
    </row>
    <row r="1743" spans="1:5" ht="14.5" customHeight="1">
      <c r="A1743" s="5">
        <v>1899</v>
      </c>
      <c r="B1743" s="19" t="s">
        <v>694</v>
      </c>
      <c r="C1743" s="19" t="s">
        <v>690</v>
      </c>
      <c r="D1743" s="19">
        <v>4.5</v>
      </c>
      <c r="E1743" s="19" t="s">
        <v>16</v>
      </c>
    </row>
    <row r="1744" spans="1:5" ht="14.5" customHeight="1">
      <c r="A1744" s="5">
        <v>1899</v>
      </c>
      <c r="B1744" s="19" t="s">
        <v>694</v>
      </c>
      <c r="C1744" s="19" t="s">
        <v>691</v>
      </c>
      <c r="D1744" s="19">
        <f>34+10+5.5+5.5+5.8</f>
        <v>60.8</v>
      </c>
      <c r="E1744" s="19" t="s">
        <v>9</v>
      </c>
    </row>
    <row r="1745" spans="1:6" ht="14.5" customHeight="1">
      <c r="A1745" s="5">
        <v>1899</v>
      </c>
      <c r="B1745" s="19" t="s">
        <v>694</v>
      </c>
      <c r="C1745" s="19" t="s">
        <v>692</v>
      </c>
      <c r="D1745" s="19">
        <v>4.5</v>
      </c>
      <c r="E1745" s="19" t="s">
        <v>9</v>
      </c>
    </row>
    <row r="1746" spans="1:6" ht="14.5" customHeight="1">
      <c r="A1746" s="5">
        <v>1899</v>
      </c>
      <c r="B1746" s="19" t="s">
        <v>694</v>
      </c>
      <c r="C1746" s="19" t="s">
        <v>692</v>
      </c>
      <c r="D1746" s="19">
        <v>4</v>
      </c>
      <c r="E1746" s="19" t="s">
        <v>16</v>
      </c>
    </row>
    <row r="1747" spans="1:6" ht="14.5" customHeight="1">
      <c r="A1747" s="5">
        <v>1899</v>
      </c>
      <c r="B1747" s="19" t="s">
        <v>694</v>
      </c>
      <c r="C1747" s="19" t="s">
        <v>693</v>
      </c>
      <c r="D1747" s="19">
        <v>18.899999999999999</v>
      </c>
      <c r="E1747" s="19" t="s">
        <v>9</v>
      </c>
    </row>
    <row r="1748" spans="1:6" ht="14.5" customHeight="1">
      <c r="A1748" s="5">
        <v>1899</v>
      </c>
      <c r="B1748" s="19" t="s">
        <v>694</v>
      </c>
      <c r="C1748" s="19" t="s">
        <v>695</v>
      </c>
      <c r="D1748" s="19">
        <v>3.5</v>
      </c>
      <c r="E1748" s="19" t="s">
        <v>16</v>
      </c>
    </row>
    <row r="1749" spans="1:6" ht="14.5" customHeight="1">
      <c r="A1749" s="5">
        <v>1899</v>
      </c>
      <c r="B1749" s="19" t="s">
        <v>694</v>
      </c>
      <c r="C1749" s="19" t="s">
        <v>921</v>
      </c>
      <c r="D1749" s="19">
        <v>4</v>
      </c>
      <c r="E1749" s="19" t="s">
        <v>16</v>
      </c>
    </row>
    <row r="1750" spans="1:6" ht="14.5" customHeight="1">
      <c r="A1750" s="5">
        <v>1899</v>
      </c>
      <c r="B1750" s="19" t="s">
        <v>369</v>
      </c>
      <c r="C1750" s="19" t="s">
        <v>922</v>
      </c>
      <c r="D1750" s="19">
        <v>8</v>
      </c>
    </row>
    <row r="1751" spans="1:6" ht="14.5" customHeight="1">
      <c r="A1751" s="5">
        <v>1899</v>
      </c>
      <c r="B1751" s="19" t="s">
        <v>369</v>
      </c>
      <c r="C1751" s="19" t="s">
        <v>697</v>
      </c>
      <c r="D1751" s="19">
        <v>9</v>
      </c>
    </row>
    <row r="1752" spans="1:6" ht="14.5" customHeight="1">
      <c r="A1752" s="5">
        <v>1899</v>
      </c>
      <c r="B1752" s="19" t="s">
        <v>369</v>
      </c>
      <c r="C1752" s="19" t="s">
        <v>698</v>
      </c>
      <c r="D1752" s="19">
        <v>5</v>
      </c>
    </row>
    <row r="1753" spans="1:6" ht="14.5" customHeight="1">
      <c r="A1753" s="5">
        <v>1899</v>
      </c>
      <c r="B1753" s="19" t="s">
        <v>369</v>
      </c>
      <c r="C1753" s="19" t="s">
        <v>370</v>
      </c>
      <c r="D1753" s="19">
        <f>10+5</f>
        <v>15</v>
      </c>
    </row>
    <row r="1754" spans="1:6" ht="14.5" customHeight="1">
      <c r="A1754" s="5">
        <v>1899</v>
      </c>
      <c r="B1754" s="19" t="s">
        <v>369</v>
      </c>
      <c r="C1754" s="19" t="s">
        <v>371</v>
      </c>
      <c r="D1754" s="19">
        <v>10</v>
      </c>
    </row>
    <row r="1755" spans="1:6" ht="14.5" customHeight="1">
      <c r="A1755" s="5">
        <v>1899</v>
      </c>
      <c r="B1755" s="19" t="s">
        <v>369</v>
      </c>
      <c r="C1755" s="19" t="s">
        <v>578</v>
      </c>
      <c r="D1755" s="19">
        <v>8</v>
      </c>
    </row>
    <row r="1756" spans="1:6" ht="14.5" customHeight="1">
      <c r="A1756" s="5">
        <v>1899</v>
      </c>
      <c r="B1756" s="19" t="s">
        <v>369</v>
      </c>
      <c r="C1756" s="19" t="s">
        <v>863</v>
      </c>
      <c r="D1756" s="19">
        <v>12</v>
      </c>
    </row>
    <row r="1757" spans="1:6" ht="14.5" customHeight="1">
      <c r="A1757" s="5">
        <v>1899</v>
      </c>
      <c r="B1757" s="19" t="s">
        <v>55</v>
      </c>
      <c r="C1757" s="19" t="s">
        <v>712</v>
      </c>
      <c r="D1757" s="19">
        <v>25.84</v>
      </c>
      <c r="F1757" s="19" t="s">
        <v>699</v>
      </c>
    </row>
    <row r="1758" spans="1:6" ht="14.5" customHeight="1">
      <c r="A1758" s="5">
        <v>1899</v>
      </c>
      <c r="B1758" s="19" t="s">
        <v>55</v>
      </c>
      <c r="C1758" s="19" t="s">
        <v>713</v>
      </c>
      <c r="D1758" s="19">
        <v>3</v>
      </c>
      <c r="F1758" s="19" t="s">
        <v>700</v>
      </c>
    </row>
    <row r="1759" spans="1:6" ht="14.5" customHeight="1">
      <c r="A1759" s="5">
        <v>1899</v>
      </c>
      <c r="B1759" s="19" t="s">
        <v>55</v>
      </c>
      <c r="C1759" s="19" t="s">
        <v>714</v>
      </c>
      <c r="D1759" s="19">
        <v>3.5</v>
      </c>
      <c r="F1759" s="19" t="s">
        <v>701</v>
      </c>
    </row>
    <row r="1760" spans="1:6" ht="14.5" customHeight="1">
      <c r="A1760" s="5">
        <v>1899</v>
      </c>
      <c r="B1760" s="19" t="s">
        <v>55</v>
      </c>
      <c r="C1760" s="19" t="s">
        <v>715</v>
      </c>
      <c r="D1760" s="19">
        <v>3.2</v>
      </c>
      <c r="F1760" s="19" t="s">
        <v>702</v>
      </c>
    </row>
    <row r="1761" spans="1:6" ht="14.5" customHeight="1">
      <c r="A1761" s="5">
        <v>1899</v>
      </c>
      <c r="B1761" s="19" t="s">
        <v>55</v>
      </c>
      <c r="C1761" s="19" t="s">
        <v>716</v>
      </c>
      <c r="D1761" s="19">
        <v>14</v>
      </c>
      <c r="F1761" s="19" t="s">
        <v>703</v>
      </c>
    </row>
    <row r="1762" spans="1:6" ht="14.5" customHeight="1">
      <c r="A1762" s="5">
        <v>1899</v>
      </c>
      <c r="B1762" s="19" t="s">
        <v>55</v>
      </c>
      <c r="C1762" s="19" t="s">
        <v>717</v>
      </c>
      <c r="D1762" s="19">
        <v>22</v>
      </c>
      <c r="F1762" s="19" t="s">
        <v>704</v>
      </c>
    </row>
    <row r="1763" spans="1:6" ht="14.5" customHeight="1">
      <c r="A1763" s="5">
        <v>1899</v>
      </c>
      <c r="B1763" s="19" t="s">
        <v>55</v>
      </c>
      <c r="C1763" s="19" t="s">
        <v>717</v>
      </c>
      <c r="D1763" s="19">
        <v>11</v>
      </c>
      <c r="F1763" s="19" t="s">
        <v>705</v>
      </c>
    </row>
    <row r="1764" spans="1:6" ht="14.5" customHeight="1">
      <c r="A1764" s="5">
        <v>1899</v>
      </c>
      <c r="B1764" s="19" t="s">
        <v>55</v>
      </c>
      <c r="C1764" s="19" t="s">
        <v>717</v>
      </c>
      <c r="D1764" s="19">
        <v>8</v>
      </c>
      <c r="F1764" s="19" t="s">
        <v>706</v>
      </c>
    </row>
    <row r="1765" spans="1:6" ht="14.5" customHeight="1">
      <c r="A1765" s="5">
        <v>1899</v>
      </c>
      <c r="B1765" s="19" t="s">
        <v>55</v>
      </c>
      <c r="C1765" s="19" t="s">
        <v>56</v>
      </c>
      <c r="D1765" s="19">
        <v>5.5</v>
      </c>
      <c r="F1765" s="19" t="s">
        <v>61</v>
      </c>
    </row>
    <row r="1766" spans="1:6" ht="14.5" customHeight="1">
      <c r="A1766" s="5">
        <v>1899</v>
      </c>
      <c r="B1766" s="19" t="s">
        <v>55</v>
      </c>
      <c r="C1766" s="19" t="s">
        <v>56</v>
      </c>
      <c r="D1766" s="19">
        <v>5.5</v>
      </c>
      <c r="F1766" s="19" t="s">
        <v>707</v>
      </c>
    </row>
    <row r="1767" spans="1:6" ht="14.5" customHeight="1">
      <c r="A1767" s="5">
        <v>1899</v>
      </c>
      <c r="B1767" s="19" t="s">
        <v>55</v>
      </c>
      <c r="C1767" s="19" t="s">
        <v>57</v>
      </c>
      <c r="D1767" s="19">
        <v>3.25</v>
      </c>
      <c r="F1767" s="19" t="s">
        <v>58</v>
      </c>
    </row>
    <row r="1768" spans="1:6" ht="14.5" customHeight="1">
      <c r="A1768" s="5">
        <v>1899</v>
      </c>
      <c r="B1768" s="19" t="s">
        <v>55</v>
      </c>
      <c r="C1768" s="19" t="s">
        <v>718</v>
      </c>
      <c r="D1768" s="19">
        <v>11</v>
      </c>
      <c r="F1768" s="19" t="s">
        <v>708</v>
      </c>
    </row>
    <row r="1769" spans="1:6" ht="14.5" customHeight="1">
      <c r="A1769" s="5">
        <v>1899</v>
      </c>
      <c r="B1769" s="19" t="s">
        <v>55</v>
      </c>
      <c r="C1769" s="19" t="s">
        <v>59</v>
      </c>
      <c r="D1769" s="19">
        <v>75</v>
      </c>
      <c r="F1769" s="19" t="s">
        <v>60</v>
      </c>
    </row>
    <row r="1770" spans="1:6" ht="14.5" customHeight="1">
      <c r="A1770" s="5">
        <v>1899</v>
      </c>
      <c r="B1770" s="19" t="s">
        <v>55</v>
      </c>
      <c r="C1770" s="19" t="s">
        <v>59</v>
      </c>
      <c r="D1770" s="19">
        <v>16.5</v>
      </c>
      <c r="F1770" s="19" t="s">
        <v>709</v>
      </c>
    </row>
    <row r="1771" spans="1:6" ht="14.5" customHeight="1">
      <c r="A1771" s="5">
        <v>1899</v>
      </c>
      <c r="B1771" s="19" t="s">
        <v>55</v>
      </c>
      <c r="C1771" s="19" t="s">
        <v>924</v>
      </c>
      <c r="D1771" s="19">
        <v>2.5</v>
      </c>
      <c r="F1771" s="19" t="s">
        <v>925</v>
      </c>
    </row>
    <row r="1772" spans="1:6" ht="14.5" customHeight="1">
      <c r="A1772" s="5">
        <v>1899</v>
      </c>
      <c r="B1772" s="19" t="s">
        <v>55</v>
      </c>
      <c r="C1772" s="19" t="s">
        <v>719</v>
      </c>
      <c r="D1772" s="19">
        <v>19</v>
      </c>
      <c r="F1772" s="19" t="s">
        <v>710</v>
      </c>
    </row>
    <row r="1773" spans="1:6" ht="14.5" customHeight="1">
      <c r="A1773" s="5">
        <v>1899</v>
      </c>
      <c r="B1773" s="19" t="s">
        <v>55</v>
      </c>
      <c r="C1773" s="19" t="s">
        <v>720</v>
      </c>
      <c r="D1773" s="19">
        <v>8</v>
      </c>
      <c r="F1773" s="19" t="s">
        <v>711</v>
      </c>
    </row>
    <row r="1774" spans="1:6" ht="14.5" customHeight="1">
      <c r="A1774" s="5">
        <v>1899</v>
      </c>
      <c r="B1774" s="19" t="s">
        <v>440</v>
      </c>
      <c r="C1774" s="19" t="s">
        <v>425</v>
      </c>
      <c r="D1774" s="19">
        <v>7</v>
      </c>
    </row>
    <row r="1775" spans="1:6" ht="14.5" customHeight="1">
      <c r="A1775" s="5">
        <v>1899</v>
      </c>
      <c r="B1775" s="19" t="s">
        <v>440</v>
      </c>
      <c r="C1775" s="19" t="s">
        <v>426</v>
      </c>
      <c r="D1775" s="19">
        <v>18.5</v>
      </c>
    </row>
    <row r="1776" spans="1:6" ht="14.5" customHeight="1">
      <c r="A1776" s="5">
        <v>1899</v>
      </c>
      <c r="B1776" s="19" t="s">
        <v>440</v>
      </c>
      <c r="C1776" s="19" t="s">
        <v>427</v>
      </c>
      <c r="D1776" s="19">
        <v>4</v>
      </c>
    </row>
    <row r="1777" spans="1:6" ht="14.5" customHeight="1">
      <c r="A1777" s="5">
        <v>1899</v>
      </c>
      <c r="B1777" s="19" t="s">
        <v>440</v>
      </c>
      <c r="C1777" s="19" t="s">
        <v>721</v>
      </c>
      <c r="D1777" s="19">
        <v>4</v>
      </c>
    </row>
    <row r="1778" spans="1:6" ht="14.5" customHeight="1">
      <c r="A1778" s="5">
        <v>1899</v>
      </c>
      <c r="B1778" s="19" t="s">
        <v>440</v>
      </c>
      <c r="C1778" s="19" t="s">
        <v>428</v>
      </c>
      <c r="D1778" s="19">
        <v>14.4</v>
      </c>
      <c r="F1778" s="19" t="s">
        <v>429</v>
      </c>
    </row>
    <row r="1779" spans="1:6" ht="14.5" customHeight="1">
      <c r="A1779" s="5">
        <v>1899</v>
      </c>
      <c r="B1779" s="19" t="s">
        <v>440</v>
      </c>
      <c r="C1779" s="19" t="s">
        <v>428</v>
      </c>
      <c r="D1779" s="19">
        <v>4.5</v>
      </c>
      <c r="F1779" s="19" t="s">
        <v>430</v>
      </c>
    </row>
    <row r="1780" spans="1:6" ht="14.5" customHeight="1">
      <c r="A1780" s="5">
        <v>1899</v>
      </c>
      <c r="B1780" s="19" t="s">
        <v>440</v>
      </c>
      <c r="C1780" s="19" t="s">
        <v>428</v>
      </c>
      <c r="D1780" s="19">
        <v>12.75</v>
      </c>
      <c r="F1780" s="19" t="s">
        <v>431</v>
      </c>
    </row>
    <row r="1781" spans="1:6" ht="14.5" customHeight="1">
      <c r="A1781" s="5">
        <v>1899</v>
      </c>
      <c r="B1781" s="19" t="s">
        <v>440</v>
      </c>
      <c r="C1781" s="19" t="s">
        <v>428</v>
      </c>
      <c r="D1781" s="19">
        <f>10+6.5+7.5+16+2+5.5+1.5+8.5</f>
        <v>57.5</v>
      </c>
      <c r="F1781" s="19" t="s">
        <v>722</v>
      </c>
    </row>
    <row r="1782" spans="1:6" ht="14.5" customHeight="1">
      <c r="A1782" s="5">
        <v>1899</v>
      </c>
      <c r="B1782" s="19" t="s">
        <v>440</v>
      </c>
      <c r="C1782" s="19" t="s">
        <v>432</v>
      </c>
      <c r="D1782" s="19">
        <f>7.8+15+26</f>
        <v>48.8</v>
      </c>
      <c r="F1782" s="19" t="s">
        <v>433</v>
      </c>
    </row>
    <row r="1783" spans="1:6" ht="14.5" customHeight="1">
      <c r="A1783" s="5">
        <v>1899</v>
      </c>
      <c r="B1783" s="19" t="s">
        <v>440</v>
      </c>
      <c r="C1783" s="19" t="s">
        <v>432</v>
      </c>
      <c r="D1783" s="19">
        <f>2+6+3.25</f>
        <v>11.25</v>
      </c>
      <c r="F1783" s="19" t="s">
        <v>434</v>
      </c>
    </row>
    <row r="1784" spans="1:6" ht="14.5" customHeight="1">
      <c r="A1784" s="5">
        <v>1899</v>
      </c>
      <c r="B1784" s="19" t="s">
        <v>440</v>
      </c>
      <c r="C1784" s="19" t="s">
        <v>435</v>
      </c>
      <c r="D1784" s="19">
        <v>48</v>
      </c>
      <c r="F1784" s="19" t="s">
        <v>436</v>
      </c>
    </row>
    <row r="1785" spans="1:6" ht="14.5" customHeight="1">
      <c r="A1785" s="5">
        <v>1899</v>
      </c>
      <c r="B1785" s="19" t="s">
        <v>440</v>
      </c>
      <c r="C1785" s="19" t="s">
        <v>435</v>
      </c>
      <c r="D1785" s="19">
        <v>26</v>
      </c>
      <c r="F1785" s="19" t="s">
        <v>437</v>
      </c>
    </row>
    <row r="1786" spans="1:6" ht="14.5" customHeight="1">
      <c r="A1786" s="5">
        <v>1899</v>
      </c>
      <c r="B1786" s="19" t="s">
        <v>440</v>
      </c>
      <c r="C1786" s="19" t="s">
        <v>438</v>
      </c>
      <c r="D1786" s="19">
        <v>3</v>
      </c>
    </row>
    <row r="1787" spans="1:6" ht="14.5" customHeight="1">
      <c r="A1787" s="5">
        <v>1899</v>
      </c>
      <c r="B1787" s="19" t="s">
        <v>440</v>
      </c>
      <c r="C1787" s="19" t="s">
        <v>439</v>
      </c>
      <c r="D1787" s="19">
        <v>4</v>
      </c>
    </row>
    <row r="1788" spans="1:6" ht="14.5" customHeight="1">
      <c r="A1788" s="5">
        <v>1899</v>
      </c>
      <c r="B1788" s="19" t="s">
        <v>501</v>
      </c>
      <c r="C1788" s="19" t="s">
        <v>734</v>
      </c>
      <c r="D1788" s="19">
        <v>3</v>
      </c>
      <c r="F1788" s="19" t="s">
        <v>733</v>
      </c>
    </row>
    <row r="1789" spans="1:6" ht="14.5" customHeight="1">
      <c r="A1789" s="5">
        <v>1899</v>
      </c>
      <c r="B1789" s="19" t="s">
        <v>501</v>
      </c>
      <c r="C1789" s="19" t="s">
        <v>502</v>
      </c>
      <c r="D1789" s="19">
        <v>32</v>
      </c>
      <c r="F1789" s="19" t="s">
        <v>735</v>
      </c>
    </row>
    <row r="1790" spans="1:6" ht="14.5" customHeight="1">
      <c r="A1790" s="5">
        <v>1899</v>
      </c>
      <c r="B1790" s="19" t="s">
        <v>501</v>
      </c>
      <c r="C1790" s="19" t="s">
        <v>502</v>
      </c>
      <c r="D1790" s="19">
        <v>49</v>
      </c>
      <c r="F1790" s="19" t="s">
        <v>736</v>
      </c>
    </row>
    <row r="1791" spans="1:6" ht="14.5" customHeight="1">
      <c r="A1791" s="5">
        <v>1899</v>
      </c>
      <c r="B1791" s="19" t="s">
        <v>501</v>
      </c>
      <c r="C1791" s="19" t="s">
        <v>502</v>
      </c>
      <c r="D1791" s="19">
        <v>18</v>
      </c>
      <c r="F1791" s="19" t="s">
        <v>737</v>
      </c>
    </row>
    <row r="1792" spans="1:6" ht="14.5" customHeight="1">
      <c r="A1792" s="5">
        <v>1899</v>
      </c>
      <c r="B1792" s="19" t="s">
        <v>501</v>
      </c>
      <c r="C1792" s="19" t="s">
        <v>502</v>
      </c>
      <c r="D1792" s="19">
        <v>1</v>
      </c>
      <c r="F1792" s="19" t="s">
        <v>738</v>
      </c>
    </row>
    <row r="1793" spans="1:6" ht="14.5" customHeight="1">
      <c r="A1793" s="5">
        <v>1899</v>
      </c>
      <c r="B1793" s="19" t="s">
        <v>501</v>
      </c>
      <c r="C1793" s="19" t="s">
        <v>502</v>
      </c>
      <c r="D1793" s="19">
        <v>4.5</v>
      </c>
      <c r="F1793" s="19" t="s">
        <v>739</v>
      </c>
    </row>
    <row r="1794" spans="1:6" ht="14.5" customHeight="1">
      <c r="A1794" s="5">
        <v>1899</v>
      </c>
      <c r="B1794" s="19" t="s">
        <v>501</v>
      </c>
      <c r="C1794" s="19" t="s">
        <v>511</v>
      </c>
      <c r="D1794" s="19">
        <v>14</v>
      </c>
      <c r="F1794" s="19" t="s">
        <v>510</v>
      </c>
    </row>
    <row r="1795" spans="1:6" ht="14.5" customHeight="1">
      <c r="A1795" s="5">
        <v>1899</v>
      </c>
      <c r="B1795" s="19" t="s">
        <v>456</v>
      </c>
      <c r="C1795" s="19" t="s">
        <v>457</v>
      </c>
      <c r="D1795" s="19">
        <v>13.1</v>
      </c>
      <c r="E1795" s="19" t="s">
        <v>9</v>
      </c>
      <c r="F1795" s="19" t="s">
        <v>930</v>
      </c>
    </row>
    <row r="1796" spans="1:6" ht="14.5" customHeight="1">
      <c r="A1796" s="5">
        <v>1899</v>
      </c>
      <c r="B1796" s="19" t="s">
        <v>456</v>
      </c>
      <c r="C1796" s="19" t="s">
        <v>458</v>
      </c>
      <c r="D1796" s="19">
        <v>7</v>
      </c>
      <c r="E1796" s="19" t="s">
        <v>9</v>
      </c>
    </row>
    <row r="1797" spans="1:6" ht="14.5" customHeight="1">
      <c r="A1797" s="5">
        <v>1899</v>
      </c>
      <c r="B1797" s="19" t="s">
        <v>456</v>
      </c>
      <c r="C1797" s="19" t="s">
        <v>459</v>
      </c>
      <c r="D1797" s="19">
        <v>22</v>
      </c>
    </row>
    <row r="1798" spans="1:6" ht="14.5" customHeight="1">
      <c r="A1798" s="5">
        <v>1899</v>
      </c>
      <c r="B1798" s="19" t="s">
        <v>456</v>
      </c>
      <c r="C1798" s="19" t="s">
        <v>926</v>
      </c>
      <c r="D1798" s="19">
        <v>14.5</v>
      </c>
    </row>
    <row r="1799" spans="1:6" ht="14.5" customHeight="1">
      <c r="A1799" s="5">
        <v>1899</v>
      </c>
      <c r="B1799" s="19" t="s">
        <v>456</v>
      </c>
      <c r="C1799" s="19" t="s">
        <v>461</v>
      </c>
      <c r="D1799" s="19">
        <v>7</v>
      </c>
      <c r="F1799" s="19" t="s">
        <v>927</v>
      </c>
    </row>
    <row r="1800" spans="1:6" ht="14.5" customHeight="1">
      <c r="A1800" s="5">
        <v>1899</v>
      </c>
      <c r="B1800" s="19" t="s">
        <v>456</v>
      </c>
      <c r="C1800" s="19" t="s">
        <v>928</v>
      </c>
      <c r="D1800" s="19">
        <v>17.45</v>
      </c>
    </row>
    <row r="1801" spans="1:6" ht="14.5" customHeight="1">
      <c r="A1801" s="5">
        <v>1899</v>
      </c>
      <c r="B1801" s="19" t="s">
        <v>456</v>
      </c>
      <c r="C1801" s="19" t="s">
        <v>462</v>
      </c>
      <c r="D1801" s="19">
        <v>9</v>
      </c>
    </row>
    <row r="1802" spans="1:6" ht="14.5" customHeight="1">
      <c r="A1802" s="5">
        <v>1899</v>
      </c>
      <c r="B1802" s="19" t="s">
        <v>456</v>
      </c>
      <c r="C1802" s="19" t="s">
        <v>463</v>
      </c>
      <c r="D1802" s="19">
        <v>7.5</v>
      </c>
      <c r="E1802" s="19" t="s">
        <v>9</v>
      </c>
    </row>
    <row r="1803" spans="1:6" ht="14.5" customHeight="1">
      <c r="A1803" s="5">
        <v>1899</v>
      </c>
      <c r="B1803" s="19" t="s">
        <v>456</v>
      </c>
      <c r="C1803" s="19" t="s">
        <v>464</v>
      </c>
      <c r="D1803" s="19">
        <v>1.63</v>
      </c>
      <c r="E1803" s="19" t="s">
        <v>9</v>
      </c>
      <c r="F1803" s="19" t="s">
        <v>931</v>
      </c>
    </row>
    <row r="1804" spans="1:6" ht="14.5" customHeight="1">
      <c r="A1804" s="5">
        <v>1899</v>
      </c>
      <c r="B1804" s="19" t="s">
        <v>456</v>
      </c>
      <c r="C1804" s="19" t="s">
        <v>465</v>
      </c>
      <c r="D1804" s="19">
        <v>4</v>
      </c>
      <c r="E1804" s="19" t="s">
        <v>9</v>
      </c>
    </row>
    <row r="1805" spans="1:6" ht="14.5" customHeight="1">
      <c r="A1805" s="5">
        <v>1899</v>
      </c>
      <c r="B1805" s="19" t="s">
        <v>456</v>
      </c>
      <c r="C1805" s="19" t="s">
        <v>466</v>
      </c>
      <c r="D1805" s="19">
        <v>16</v>
      </c>
      <c r="E1805" s="19" t="s">
        <v>9</v>
      </c>
    </row>
    <row r="1806" spans="1:6" ht="14.5" customHeight="1">
      <c r="A1806" s="5">
        <v>1899</v>
      </c>
      <c r="B1806" s="19" t="s">
        <v>456</v>
      </c>
      <c r="C1806" s="19" t="s">
        <v>468</v>
      </c>
      <c r="D1806" s="19">
        <v>13</v>
      </c>
    </row>
    <row r="1807" spans="1:6" ht="14.5" customHeight="1">
      <c r="A1807" s="5">
        <v>1899</v>
      </c>
      <c r="B1807" s="19" t="s">
        <v>456</v>
      </c>
      <c r="C1807" s="19" t="s">
        <v>469</v>
      </c>
      <c r="D1807" s="19">
        <v>26</v>
      </c>
    </row>
    <row r="1808" spans="1:6" ht="14.5" customHeight="1">
      <c r="A1808" s="5">
        <v>1899</v>
      </c>
      <c r="B1808" s="19" t="s">
        <v>456</v>
      </c>
      <c r="C1808" s="19" t="s">
        <v>1345</v>
      </c>
      <c r="D1808" s="19">
        <v>141</v>
      </c>
    </row>
    <row r="1809" spans="1:6" ht="14.5" customHeight="1">
      <c r="A1809" s="5">
        <v>1899</v>
      </c>
      <c r="B1809" s="19" t="s">
        <v>456</v>
      </c>
      <c r="C1809" s="19" t="s">
        <v>1345</v>
      </c>
      <c r="D1809" s="19">
        <v>74</v>
      </c>
      <c r="F1809" s="19" t="s">
        <v>1349</v>
      </c>
    </row>
    <row r="1810" spans="1:6" ht="14.5" customHeight="1">
      <c r="A1810" s="5">
        <v>1899</v>
      </c>
      <c r="B1810" s="19" t="s">
        <v>1426</v>
      </c>
      <c r="C1810" s="19" t="s">
        <v>470</v>
      </c>
      <c r="D1810" s="19">
        <v>1022.12</v>
      </c>
    </row>
    <row r="1811" spans="1:6" ht="14.5" customHeight="1">
      <c r="A1811" s="5">
        <v>1899</v>
      </c>
      <c r="B1811" s="19" t="s">
        <v>1426</v>
      </c>
      <c r="C1811" s="19" t="s">
        <v>932</v>
      </c>
      <c r="D1811" s="19">
        <v>9</v>
      </c>
    </row>
    <row r="1812" spans="1:6" ht="14.5" customHeight="1">
      <c r="A1812" s="5">
        <v>1899</v>
      </c>
      <c r="B1812" s="19" t="s">
        <v>1426</v>
      </c>
      <c r="C1812" s="19" t="s">
        <v>933</v>
      </c>
      <c r="D1812" s="19">
        <v>18</v>
      </c>
    </row>
    <row r="1813" spans="1:6" ht="14.5" customHeight="1">
      <c r="A1813" s="5">
        <v>1899</v>
      </c>
      <c r="B1813" s="19" t="s">
        <v>1426</v>
      </c>
      <c r="C1813" s="19" t="s">
        <v>934</v>
      </c>
      <c r="D1813" s="19">
        <v>5</v>
      </c>
    </row>
    <row r="1814" spans="1:6" ht="14.5" customHeight="1">
      <c r="A1814" s="5">
        <v>1899</v>
      </c>
      <c r="B1814" s="19" t="s">
        <v>1426</v>
      </c>
      <c r="C1814" s="19" t="s">
        <v>473</v>
      </c>
      <c r="D1814" s="19">
        <v>11</v>
      </c>
    </row>
    <row r="1815" spans="1:6" ht="14.5" customHeight="1">
      <c r="A1815" s="5">
        <v>1899</v>
      </c>
      <c r="B1815" s="19" t="s">
        <v>1426</v>
      </c>
      <c r="C1815" s="19" t="s">
        <v>935</v>
      </c>
      <c r="D1815" s="19">
        <v>4</v>
      </c>
    </row>
    <row r="1816" spans="1:6" ht="14.5" customHeight="1">
      <c r="A1816" s="5">
        <v>1899</v>
      </c>
      <c r="B1816" s="19" t="s">
        <v>1426</v>
      </c>
      <c r="C1816" s="19" t="s">
        <v>475</v>
      </c>
      <c r="D1816" s="19">
        <v>3</v>
      </c>
    </row>
    <row r="1817" spans="1:6" ht="14.5" customHeight="1">
      <c r="A1817" s="5">
        <v>1899</v>
      </c>
      <c r="B1817" s="19" t="s">
        <v>1426</v>
      </c>
      <c r="C1817" s="19" t="s">
        <v>476</v>
      </c>
      <c r="D1817" s="19">
        <v>11</v>
      </c>
    </row>
    <row r="1818" spans="1:6" ht="14.5" customHeight="1">
      <c r="A1818" s="5">
        <v>1899</v>
      </c>
      <c r="B1818" s="19" t="s">
        <v>1426</v>
      </c>
      <c r="C1818" s="19" t="s">
        <v>477</v>
      </c>
      <c r="D1818" s="19">
        <v>3.5</v>
      </c>
    </row>
    <row r="1819" spans="1:6" ht="14.5" customHeight="1">
      <c r="A1819" s="5">
        <v>1899</v>
      </c>
      <c r="B1819" s="19" t="s">
        <v>1426</v>
      </c>
      <c r="C1819" s="19" t="s">
        <v>936</v>
      </c>
      <c r="D1819" s="19">
        <v>12</v>
      </c>
    </row>
    <row r="1820" spans="1:6" ht="14.5" customHeight="1">
      <c r="A1820" s="5">
        <v>1899</v>
      </c>
      <c r="B1820" s="19" t="s">
        <v>1426</v>
      </c>
      <c r="C1820" s="19" t="s">
        <v>937</v>
      </c>
      <c r="D1820" s="19">
        <v>13.5</v>
      </c>
    </row>
    <row r="1821" spans="1:6" ht="14.5" customHeight="1">
      <c r="A1821" s="5">
        <v>1899</v>
      </c>
      <c r="B1821" s="19" t="s">
        <v>1426</v>
      </c>
      <c r="C1821" s="19" t="s">
        <v>938</v>
      </c>
      <c r="D1821" s="19">
        <v>3</v>
      </c>
    </row>
    <row r="1822" spans="1:6" ht="14.5" customHeight="1">
      <c r="A1822" s="5">
        <v>1899</v>
      </c>
      <c r="B1822" s="19" t="s">
        <v>1426</v>
      </c>
      <c r="C1822" s="10" t="s">
        <v>939</v>
      </c>
      <c r="D1822" s="10">
        <v>28</v>
      </c>
    </row>
    <row r="1823" spans="1:6" ht="14.5" customHeight="1">
      <c r="A1823" s="5">
        <v>1899</v>
      </c>
      <c r="B1823" s="19" t="s">
        <v>1426</v>
      </c>
      <c r="C1823" s="19" t="s">
        <v>481</v>
      </c>
      <c r="D1823" s="19">
        <v>31</v>
      </c>
    </row>
    <row r="1824" spans="1:6" ht="14.5" customHeight="1">
      <c r="A1824" s="5">
        <v>1899</v>
      </c>
      <c r="B1824" s="19" t="s">
        <v>1426</v>
      </c>
      <c r="C1824" s="19" t="s">
        <v>482</v>
      </c>
      <c r="D1824" s="19">
        <v>6</v>
      </c>
    </row>
    <row r="1825" spans="1:4" ht="14.5" customHeight="1">
      <c r="A1825" s="5">
        <v>1899</v>
      </c>
      <c r="B1825" s="19" t="s">
        <v>1426</v>
      </c>
      <c r="C1825" s="19" t="s">
        <v>483</v>
      </c>
      <c r="D1825" s="19">
        <v>15</v>
      </c>
    </row>
    <row r="1826" spans="1:4" ht="14.5" customHeight="1">
      <c r="A1826" s="5">
        <v>1899</v>
      </c>
      <c r="B1826" s="19" t="s">
        <v>1426</v>
      </c>
      <c r="C1826" s="19" t="s">
        <v>484</v>
      </c>
      <c r="D1826" s="19">
        <v>3</v>
      </c>
    </row>
    <row r="1827" spans="1:4" ht="14.5" customHeight="1">
      <c r="A1827" s="5">
        <v>1899</v>
      </c>
      <c r="B1827" s="19" t="s">
        <v>1426</v>
      </c>
      <c r="C1827" s="19" t="s">
        <v>940</v>
      </c>
      <c r="D1827" s="19">
        <v>5</v>
      </c>
    </row>
    <row r="1828" spans="1:4" ht="14.5" customHeight="1">
      <c r="A1828" s="5">
        <v>1899</v>
      </c>
      <c r="B1828" s="19" t="s">
        <v>1426</v>
      </c>
      <c r="C1828" s="19" t="s">
        <v>486</v>
      </c>
      <c r="D1828" s="19">
        <v>25</v>
      </c>
    </row>
    <row r="1829" spans="1:4" ht="14.5" customHeight="1">
      <c r="A1829" s="5">
        <v>1899</v>
      </c>
      <c r="B1829" s="19" t="s">
        <v>1426</v>
      </c>
      <c r="C1829" s="19" t="s">
        <v>487</v>
      </c>
      <c r="D1829" s="19">
        <v>8.25</v>
      </c>
    </row>
    <row r="1830" spans="1:4" ht="14.5" customHeight="1">
      <c r="A1830" s="5">
        <v>1899</v>
      </c>
      <c r="B1830" s="19" t="s">
        <v>1426</v>
      </c>
      <c r="C1830" s="19" t="s">
        <v>488</v>
      </c>
      <c r="D1830" s="19">
        <v>12</v>
      </c>
    </row>
    <row r="1831" spans="1:4" ht="14.5" customHeight="1">
      <c r="A1831" s="5">
        <v>1899</v>
      </c>
      <c r="B1831" s="19" t="s">
        <v>1426</v>
      </c>
      <c r="C1831" s="19" t="s">
        <v>489</v>
      </c>
      <c r="D1831" s="19">
        <v>6</v>
      </c>
    </row>
    <row r="1832" spans="1:4" ht="14.5" customHeight="1">
      <c r="A1832" s="5">
        <v>1899</v>
      </c>
      <c r="B1832" s="19" t="s">
        <v>1426</v>
      </c>
      <c r="C1832" s="19" t="s">
        <v>490</v>
      </c>
      <c r="D1832" s="19">
        <v>3.5</v>
      </c>
    </row>
    <row r="1833" spans="1:4" ht="14.5" customHeight="1">
      <c r="A1833" s="5">
        <v>1899</v>
      </c>
      <c r="B1833" s="19" t="s">
        <v>1426</v>
      </c>
      <c r="C1833" s="19" t="s">
        <v>491</v>
      </c>
      <c r="D1833" s="19">
        <v>5</v>
      </c>
    </row>
    <row r="1834" spans="1:4" ht="14.5" customHeight="1">
      <c r="A1834" s="5">
        <v>1899</v>
      </c>
      <c r="B1834" s="19" t="s">
        <v>1426</v>
      </c>
      <c r="C1834" s="19" t="s">
        <v>492</v>
      </c>
      <c r="D1834" s="19">
        <v>8</v>
      </c>
    </row>
    <row r="1835" spans="1:4" ht="14.5" customHeight="1">
      <c r="A1835" s="5">
        <v>1899</v>
      </c>
      <c r="B1835" s="19" t="s">
        <v>1426</v>
      </c>
      <c r="C1835" s="19" t="s">
        <v>493</v>
      </c>
      <c r="D1835" s="19">
        <v>61</v>
      </c>
    </row>
    <row r="1836" spans="1:4" ht="14.5" customHeight="1">
      <c r="A1836" s="5">
        <v>1899</v>
      </c>
      <c r="B1836" s="19" t="s">
        <v>1426</v>
      </c>
      <c r="C1836" s="19" t="s">
        <v>494</v>
      </c>
      <c r="D1836" s="19">
        <v>15</v>
      </c>
    </row>
    <row r="1837" spans="1:4" ht="14.5" customHeight="1">
      <c r="A1837" s="5">
        <v>1899</v>
      </c>
      <c r="B1837" s="19" t="s">
        <v>1426</v>
      </c>
      <c r="C1837" s="19" t="s">
        <v>495</v>
      </c>
      <c r="D1837" s="19">
        <v>22</v>
      </c>
    </row>
    <row r="1838" spans="1:4" ht="14.5" customHeight="1">
      <c r="A1838" s="5">
        <v>1899</v>
      </c>
      <c r="B1838" s="19" t="s">
        <v>1426</v>
      </c>
      <c r="C1838" s="19" t="s">
        <v>497</v>
      </c>
      <c r="D1838" s="19">
        <v>20</v>
      </c>
    </row>
    <row r="1839" spans="1:4" ht="14.5" customHeight="1">
      <c r="A1839" s="5">
        <v>1899</v>
      </c>
      <c r="B1839" s="19" t="s">
        <v>1426</v>
      </c>
      <c r="C1839" s="19" t="s">
        <v>498</v>
      </c>
      <c r="D1839" s="19">
        <v>6.25</v>
      </c>
    </row>
    <row r="1840" spans="1:4" ht="14.5" customHeight="1">
      <c r="A1840" s="5">
        <v>1899</v>
      </c>
      <c r="B1840" s="19" t="s">
        <v>1426</v>
      </c>
      <c r="C1840" s="19" t="s">
        <v>499</v>
      </c>
      <c r="D1840" s="19">
        <v>5.5</v>
      </c>
    </row>
    <row r="1841" spans="1:4" ht="14.5" customHeight="1">
      <c r="A1841" s="5">
        <v>1899</v>
      </c>
      <c r="B1841" s="19" t="s">
        <v>1426</v>
      </c>
      <c r="C1841" s="19" t="s">
        <v>500</v>
      </c>
      <c r="D1841" s="19">
        <v>10</v>
      </c>
    </row>
    <row r="1842" spans="1:4" ht="14.5" customHeight="1">
      <c r="A1842" s="19">
        <v>1900</v>
      </c>
      <c r="B1842" s="19" t="s">
        <v>1426</v>
      </c>
      <c r="C1842" s="19" t="s">
        <v>470</v>
      </c>
      <c r="D1842" s="19">
        <v>1096.0999999999999</v>
      </c>
    </row>
    <row r="1843" spans="1:4" ht="14.5" customHeight="1">
      <c r="A1843" s="19">
        <v>1900</v>
      </c>
      <c r="B1843" s="19" t="s">
        <v>1426</v>
      </c>
      <c r="C1843" s="19" t="s">
        <v>932</v>
      </c>
      <c r="D1843" s="19">
        <v>12</v>
      </c>
    </row>
    <row r="1844" spans="1:4" ht="14.5" customHeight="1">
      <c r="A1844" s="19">
        <v>1900</v>
      </c>
      <c r="B1844" s="19" t="s">
        <v>1426</v>
      </c>
      <c r="C1844" s="19" t="s">
        <v>933</v>
      </c>
      <c r="D1844" s="19">
        <v>18</v>
      </c>
    </row>
    <row r="1845" spans="1:4" ht="14.5" customHeight="1">
      <c r="A1845" s="19">
        <v>1900</v>
      </c>
      <c r="B1845" s="19" t="s">
        <v>1426</v>
      </c>
      <c r="C1845" s="19" t="s">
        <v>934</v>
      </c>
      <c r="D1845" s="19">
        <v>5</v>
      </c>
    </row>
    <row r="1846" spans="1:4" ht="14.5" customHeight="1">
      <c r="A1846" s="19">
        <v>1900</v>
      </c>
      <c r="B1846" s="19" t="s">
        <v>1426</v>
      </c>
      <c r="C1846" s="19" t="s">
        <v>473</v>
      </c>
      <c r="D1846" s="19">
        <v>11</v>
      </c>
    </row>
    <row r="1847" spans="1:4" ht="14.5" customHeight="1">
      <c r="A1847" s="19">
        <v>1900</v>
      </c>
      <c r="B1847" s="19" t="s">
        <v>1426</v>
      </c>
      <c r="C1847" s="19" t="s">
        <v>935</v>
      </c>
      <c r="D1847" s="19">
        <v>4</v>
      </c>
    </row>
    <row r="1848" spans="1:4" ht="14.5" customHeight="1">
      <c r="A1848" s="19">
        <v>1900</v>
      </c>
      <c r="B1848" s="19" t="s">
        <v>1426</v>
      </c>
      <c r="C1848" s="19" t="s">
        <v>475</v>
      </c>
      <c r="D1848" s="19">
        <v>3</v>
      </c>
    </row>
    <row r="1849" spans="1:4" ht="14.5" customHeight="1">
      <c r="A1849" s="19">
        <v>1900</v>
      </c>
      <c r="B1849" s="19" t="s">
        <v>1426</v>
      </c>
      <c r="C1849" s="19" t="s">
        <v>476</v>
      </c>
      <c r="D1849" s="19">
        <v>11</v>
      </c>
    </row>
    <row r="1850" spans="1:4" ht="14.5" customHeight="1">
      <c r="A1850" s="19">
        <v>1900</v>
      </c>
      <c r="B1850" s="19" t="s">
        <v>1426</v>
      </c>
      <c r="C1850" s="19" t="s">
        <v>936</v>
      </c>
      <c r="D1850" s="19">
        <v>12</v>
      </c>
    </row>
    <row r="1851" spans="1:4" ht="14.5" customHeight="1">
      <c r="A1851" s="19">
        <v>1900</v>
      </c>
      <c r="B1851" s="19" t="s">
        <v>1426</v>
      </c>
      <c r="C1851" s="19" t="s">
        <v>937</v>
      </c>
      <c r="D1851" s="19">
        <v>13.5</v>
      </c>
    </row>
    <row r="1852" spans="1:4" ht="14.5" customHeight="1">
      <c r="A1852" s="19">
        <v>1900</v>
      </c>
      <c r="B1852" s="19" t="s">
        <v>1426</v>
      </c>
      <c r="C1852" s="19" t="s">
        <v>938</v>
      </c>
      <c r="D1852" s="19">
        <v>3</v>
      </c>
    </row>
    <row r="1853" spans="1:4" ht="14.5" customHeight="1">
      <c r="A1853" s="19">
        <v>1900</v>
      </c>
      <c r="B1853" s="19" t="s">
        <v>1426</v>
      </c>
      <c r="C1853" s="10" t="s">
        <v>939</v>
      </c>
      <c r="D1853" s="10">
        <v>28</v>
      </c>
    </row>
    <row r="1854" spans="1:4" ht="14.5" customHeight="1">
      <c r="A1854" s="19">
        <v>1900</v>
      </c>
      <c r="B1854" s="19" t="s">
        <v>1426</v>
      </c>
      <c r="C1854" s="19" t="s">
        <v>481</v>
      </c>
      <c r="D1854" s="19">
        <v>31</v>
      </c>
    </row>
    <row r="1855" spans="1:4" ht="14.5" customHeight="1">
      <c r="A1855" s="19">
        <v>1900</v>
      </c>
      <c r="B1855" s="19" t="s">
        <v>1426</v>
      </c>
      <c r="C1855" s="19" t="s">
        <v>482</v>
      </c>
      <c r="D1855" s="19">
        <v>6</v>
      </c>
    </row>
    <row r="1856" spans="1:4" ht="14.5" customHeight="1">
      <c r="A1856" s="19">
        <v>1900</v>
      </c>
      <c r="B1856" s="19" t="s">
        <v>1426</v>
      </c>
      <c r="C1856" s="19" t="s">
        <v>483</v>
      </c>
      <c r="D1856" s="19">
        <v>16</v>
      </c>
    </row>
    <row r="1857" spans="1:5" ht="14.5" customHeight="1">
      <c r="A1857" s="19">
        <v>1900</v>
      </c>
      <c r="B1857" s="19" t="s">
        <v>1426</v>
      </c>
      <c r="C1857" s="19" t="s">
        <v>484</v>
      </c>
      <c r="D1857" s="19">
        <v>3</v>
      </c>
    </row>
    <row r="1858" spans="1:5" ht="14.5" customHeight="1">
      <c r="A1858" s="19">
        <v>1900</v>
      </c>
      <c r="B1858" s="19" t="s">
        <v>1426</v>
      </c>
      <c r="C1858" s="19" t="s">
        <v>940</v>
      </c>
      <c r="D1858" s="19">
        <v>5</v>
      </c>
    </row>
    <row r="1859" spans="1:5" ht="14.5" customHeight="1">
      <c r="A1859" s="19">
        <v>1900</v>
      </c>
      <c r="B1859" s="19" t="s">
        <v>1426</v>
      </c>
      <c r="C1859" s="19" t="s">
        <v>486</v>
      </c>
      <c r="D1859" s="19">
        <v>25</v>
      </c>
    </row>
    <row r="1860" spans="1:5" ht="14.5" customHeight="1">
      <c r="A1860" s="19">
        <v>1900</v>
      </c>
      <c r="B1860" s="19" t="s">
        <v>1426</v>
      </c>
      <c r="C1860" s="19" t="s">
        <v>487</v>
      </c>
      <c r="D1860" s="19">
        <v>8.25</v>
      </c>
    </row>
    <row r="1861" spans="1:5" ht="14.5" customHeight="1">
      <c r="A1861" s="19">
        <v>1900</v>
      </c>
      <c r="B1861" s="19" t="s">
        <v>1426</v>
      </c>
      <c r="C1861" s="19" t="s">
        <v>488</v>
      </c>
      <c r="D1861" s="19">
        <v>7.5</v>
      </c>
    </row>
    <row r="1862" spans="1:5" ht="14.5" customHeight="1">
      <c r="A1862" s="19">
        <v>1900</v>
      </c>
      <c r="B1862" s="19" t="s">
        <v>1426</v>
      </c>
      <c r="C1862" s="19" t="s">
        <v>489</v>
      </c>
      <c r="D1862" s="19">
        <v>6</v>
      </c>
    </row>
    <row r="1863" spans="1:5" ht="14.5" customHeight="1">
      <c r="A1863" s="19">
        <v>1900</v>
      </c>
      <c r="B1863" s="19" t="s">
        <v>1426</v>
      </c>
      <c r="C1863" s="19" t="s">
        <v>490</v>
      </c>
      <c r="D1863" s="19">
        <v>3.5</v>
      </c>
    </row>
    <row r="1864" spans="1:5" ht="14.5" customHeight="1">
      <c r="A1864" s="19">
        <v>1900</v>
      </c>
      <c r="B1864" s="19" t="s">
        <v>1426</v>
      </c>
      <c r="C1864" s="19" t="s">
        <v>491</v>
      </c>
      <c r="D1864" s="19">
        <v>5</v>
      </c>
    </row>
    <row r="1865" spans="1:5" ht="14.5" customHeight="1">
      <c r="A1865" s="19">
        <v>1900</v>
      </c>
      <c r="B1865" s="19" t="s">
        <v>1426</v>
      </c>
      <c r="C1865" s="19" t="s">
        <v>492</v>
      </c>
      <c r="D1865" s="19">
        <v>8</v>
      </c>
    </row>
    <row r="1866" spans="1:5" ht="14.5" customHeight="1">
      <c r="A1866" s="19">
        <v>1900</v>
      </c>
      <c r="B1866" s="19" t="s">
        <v>1426</v>
      </c>
      <c r="C1866" s="19" t="s">
        <v>493</v>
      </c>
      <c r="D1866" s="19">
        <v>61</v>
      </c>
    </row>
    <row r="1867" spans="1:5" ht="14.5" customHeight="1">
      <c r="A1867" s="19">
        <v>1900</v>
      </c>
      <c r="B1867" s="19" t="s">
        <v>1426</v>
      </c>
      <c r="C1867" s="19" t="s">
        <v>494</v>
      </c>
      <c r="D1867" s="19">
        <v>17</v>
      </c>
    </row>
    <row r="1868" spans="1:5" ht="14.5" customHeight="1">
      <c r="A1868" s="19">
        <v>1900</v>
      </c>
      <c r="B1868" s="19" t="s">
        <v>1426</v>
      </c>
      <c r="C1868" s="19" t="s">
        <v>495</v>
      </c>
      <c r="D1868" s="19">
        <v>22</v>
      </c>
    </row>
    <row r="1869" spans="1:5" ht="14.5" customHeight="1">
      <c r="A1869" s="19">
        <v>1900</v>
      </c>
      <c r="B1869" s="19" t="s">
        <v>1426</v>
      </c>
      <c r="C1869" s="19" t="s">
        <v>497</v>
      </c>
      <c r="D1869" s="19">
        <v>20</v>
      </c>
    </row>
    <row r="1870" spans="1:5" ht="14.5" customHeight="1">
      <c r="A1870" s="19">
        <v>1900</v>
      </c>
      <c r="B1870" s="19" t="s">
        <v>1426</v>
      </c>
      <c r="C1870" s="19" t="s">
        <v>498</v>
      </c>
      <c r="D1870" s="19">
        <v>6.25</v>
      </c>
    </row>
    <row r="1871" spans="1:5" ht="14.5" customHeight="1">
      <c r="A1871" s="19">
        <v>1900</v>
      </c>
      <c r="B1871" s="19" t="s">
        <v>1426</v>
      </c>
      <c r="C1871" s="19" t="s">
        <v>499</v>
      </c>
      <c r="D1871" s="19">
        <v>5.5</v>
      </c>
    </row>
    <row r="1872" spans="1:5" ht="14.5" customHeight="1">
      <c r="A1872" s="19">
        <v>1900</v>
      </c>
      <c r="B1872" s="19" t="s">
        <v>1426</v>
      </c>
      <c r="C1872" s="19" t="s">
        <v>457</v>
      </c>
      <c r="D1872" s="19">
        <f>3.5+9</f>
        <v>12.5</v>
      </c>
      <c r="E1872" s="19" t="s">
        <v>9</v>
      </c>
    </row>
    <row r="1873" spans="1:6" ht="14.5" customHeight="1">
      <c r="A1873" s="19">
        <v>1900</v>
      </c>
      <c r="B1873" s="19" t="s">
        <v>1426</v>
      </c>
      <c r="C1873" s="19" t="s">
        <v>458</v>
      </c>
      <c r="D1873" s="19">
        <v>7</v>
      </c>
      <c r="E1873" s="19" t="s">
        <v>9</v>
      </c>
    </row>
    <row r="1874" spans="1:6" ht="14.5" customHeight="1">
      <c r="A1874" s="19">
        <v>1900</v>
      </c>
      <c r="B1874" s="19" t="s">
        <v>1426</v>
      </c>
      <c r="C1874" s="19" t="s">
        <v>459</v>
      </c>
      <c r="D1874" s="19">
        <v>22</v>
      </c>
      <c r="E1874" s="19" t="s">
        <v>9</v>
      </c>
    </row>
    <row r="1875" spans="1:6" ht="14.5" customHeight="1">
      <c r="A1875" s="19">
        <v>1900</v>
      </c>
      <c r="B1875" s="19" t="s">
        <v>1426</v>
      </c>
      <c r="C1875" s="19" t="s">
        <v>460</v>
      </c>
      <c r="D1875" s="19">
        <v>5.5</v>
      </c>
      <c r="E1875" s="19" t="s">
        <v>9</v>
      </c>
    </row>
    <row r="1876" spans="1:6" ht="14.5" customHeight="1">
      <c r="A1876" s="19">
        <v>1900</v>
      </c>
      <c r="B1876" s="19" t="s">
        <v>1426</v>
      </c>
      <c r="C1876" s="19" t="s">
        <v>926</v>
      </c>
      <c r="D1876" s="19">
        <v>14.5</v>
      </c>
    </row>
    <row r="1877" spans="1:6" ht="14.5" customHeight="1">
      <c r="A1877" s="19">
        <v>1900</v>
      </c>
      <c r="B1877" s="19" t="s">
        <v>1426</v>
      </c>
      <c r="C1877" s="19" t="s">
        <v>941</v>
      </c>
      <c r="D1877" s="19">
        <v>7</v>
      </c>
      <c r="F1877" s="19" t="s">
        <v>927</v>
      </c>
    </row>
    <row r="1878" spans="1:6" ht="14.5" customHeight="1">
      <c r="A1878" s="19">
        <v>1900</v>
      </c>
      <c r="B1878" s="19" t="s">
        <v>1426</v>
      </c>
      <c r="C1878" s="19" t="s">
        <v>928</v>
      </c>
      <c r="D1878" s="19">
        <v>17.45</v>
      </c>
    </row>
    <row r="1879" spans="1:6" ht="14.5" customHeight="1">
      <c r="A1879" s="19">
        <v>1900</v>
      </c>
      <c r="B1879" s="19" t="s">
        <v>1426</v>
      </c>
      <c r="C1879" s="19" t="s">
        <v>462</v>
      </c>
      <c r="D1879" s="19">
        <v>9</v>
      </c>
      <c r="E1879" s="19" t="s">
        <v>9</v>
      </c>
    </row>
    <row r="1880" spans="1:6" ht="14.5" customHeight="1">
      <c r="A1880" s="19">
        <v>1900</v>
      </c>
      <c r="B1880" s="19" t="s">
        <v>1426</v>
      </c>
      <c r="C1880" s="19" t="s">
        <v>463</v>
      </c>
      <c r="D1880" s="19">
        <v>7.5</v>
      </c>
      <c r="E1880" s="19" t="s">
        <v>9</v>
      </c>
    </row>
    <row r="1881" spans="1:6" ht="14.5" customHeight="1">
      <c r="A1881" s="19">
        <v>1900</v>
      </c>
      <c r="B1881" s="19" t="s">
        <v>1426</v>
      </c>
      <c r="C1881" s="19" t="s">
        <v>464</v>
      </c>
      <c r="D1881" s="19">
        <v>1.63</v>
      </c>
      <c r="E1881" s="19" t="s">
        <v>9</v>
      </c>
    </row>
    <row r="1882" spans="1:6" ht="14.5" customHeight="1">
      <c r="A1882" s="19">
        <v>1900</v>
      </c>
      <c r="B1882" s="19" t="s">
        <v>1426</v>
      </c>
      <c r="C1882" s="19" t="s">
        <v>465</v>
      </c>
      <c r="D1882" s="19">
        <v>4</v>
      </c>
      <c r="E1882" s="19" t="s">
        <v>9</v>
      </c>
    </row>
    <row r="1883" spans="1:6" ht="14.5" customHeight="1">
      <c r="A1883" s="19">
        <v>1900</v>
      </c>
      <c r="B1883" s="19" t="s">
        <v>1426</v>
      </c>
      <c r="C1883" s="19" t="s">
        <v>466</v>
      </c>
      <c r="D1883" s="19">
        <v>16</v>
      </c>
      <c r="E1883" s="19" t="s">
        <v>9</v>
      </c>
    </row>
    <row r="1884" spans="1:6" ht="14.5" customHeight="1">
      <c r="A1884" s="19">
        <v>1900</v>
      </c>
      <c r="B1884" s="19" t="s">
        <v>1426</v>
      </c>
      <c r="C1884" s="19" t="s">
        <v>468</v>
      </c>
      <c r="D1884" s="19">
        <v>19</v>
      </c>
    </row>
    <row r="1885" spans="1:6" ht="14.5" customHeight="1">
      <c r="A1885" s="19">
        <v>1900</v>
      </c>
      <c r="B1885" s="19" t="s">
        <v>1426</v>
      </c>
      <c r="C1885" s="19" t="s">
        <v>469</v>
      </c>
      <c r="D1885" s="19">
        <v>26</v>
      </c>
    </row>
    <row r="1886" spans="1:6" ht="14.5" customHeight="1">
      <c r="A1886" s="19">
        <v>1900</v>
      </c>
      <c r="B1886" s="19" t="s">
        <v>131</v>
      </c>
      <c r="C1886" s="19" t="s">
        <v>527</v>
      </c>
      <c r="D1886" s="19">
        <v>9.25</v>
      </c>
    </row>
    <row r="1887" spans="1:6" ht="14.5" customHeight="1">
      <c r="A1887" s="19">
        <v>1900</v>
      </c>
      <c r="B1887" s="19" t="s">
        <v>131</v>
      </c>
      <c r="C1887" s="19" t="s">
        <v>528</v>
      </c>
      <c r="D1887" s="19">
        <v>91.68</v>
      </c>
    </row>
    <row r="1888" spans="1:6" ht="14.5" customHeight="1">
      <c r="A1888" s="19">
        <v>1900</v>
      </c>
      <c r="B1888" s="19" t="s">
        <v>131</v>
      </c>
      <c r="C1888" s="19" t="s">
        <v>529</v>
      </c>
      <c r="D1888" s="19">
        <v>11.25</v>
      </c>
    </row>
    <row r="1889" spans="1:6" ht="14.5" customHeight="1">
      <c r="A1889" s="19">
        <v>1900</v>
      </c>
      <c r="B1889" s="19" t="s">
        <v>131</v>
      </c>
      <c r="C1889" s="19" t="s">
        <v>530</v>
      </c>
      <c r="D1889" s="19">
        <v>40</v>
      </c>
    </row>
    <row r="1890" spans="1:6" ht="14.5" customHeight="1">
      <c r="A1890" s="19">
        <v>1900</v>
      </c>
      <c r="B1890" s="19" t="s">
        <v>131</v>
      </c>
      <c r="C1890" s="19" t="s">
        <v>531</v>
      </c>
      <c r="D1890" s="19">
        <v>18.5</v>
      </c>
    </row>
    <row r="1891" spans="1:6" ht="14.5" customHeight="1">
      <c r="A1891" s="19">
        <v>1900</v>
      </c>
      <c r="B1891" s="19" t="s">
        <v>131</v>
      </c>
      <c r="C1891" s="19" t="s">
        <v>532</v>
      </c>
      <c r="D1891" s="19">
        <v>6.37</v>
      </c>
    </row>
    <row r="1892" spans="1:6" ht="14.5" customHeight="1">
      <c r="A1892" s="19">
        <v>1900</v>
      </c>
      <c r="B1892" s="19" t="s">
        <v>131</v>
      </c>
      <c r="C1892" s="19" t="s">
        <v>533</v>
      </c>
      <c r="D1892" s="19">
        <v>7.33</v>
      </c>
    </row>
    <row r="1893" spans="1:6" ht="14.5" customHeight="1">
      <c r="A1893" s="19">
        <v>1900</v>
      </c>
      <c r="B1893" s="19" t="s">
        <v>131</v>
      </c>
      <c r="C1893" s="19" t="s">
        <v>534</v>
      </c>
      <c r="D1893" s="19">
        <v>6</v>
      </c>
    </row>
    <row r="1894" spans="1:6" ht="14.5" customHeight="1">
      <c r="A1894" s="19">
        <v>1900</v>
      </c>
      <c r="B1894" s="19" t="s">
        <v>131</v>
      </c>
      <c r="C1894" s="19" t="s">
        <v>535</v>
      </c>
      <c r="D1894" s="19">
        <v>6</v>
      </c>
    </row>
    <row r="1895" spans="1:6" ht="14.5" customHeight="1">
      <c r="A1895" s="19">
        <v>1900</v>
      </c>
      <c r="B1895" s="19" t="s">
        <v>169</v>
      </c>
      <c r="C1895" s="19" t="s">
        <v>145</v>
      </c>
      <c r="D1895" s="19">
        <v>54.8</v>
      </c>
      <c r="F1895" s="19" t="s">
        <v>144</v>
      </c>
    </row>
    <row r="1896" spans="1:6" ht="14.5" customHeight="1">
      <c r="A1896" s="19">
        <v>1900</v>
      </c>
      <c r="B1896" s="19" t="s">
        <v>169</v>
      </c>
      <c r="C1896" s="19" t="s">
        <v>537</v>
      </c>
      <c r="D1896" s="19">
        <v>7.7</v>
      </c>
      <c r="F1896" s="19" t="s">
        <v>536</v>
      </c>
    </row>
    <row r="1897" spans="1:6" ht="14.5" customHeight="1">
      <c r="A1897" s="19">
        <v>1900</v>
      </c>
      <c r="B1897" s="19" t="s">
        <v>169</v>
      </c>
      <c r="C1897" s="19" t="s">
        <v>147</v>
      </c>
      <c r="D1897" s="19">
        <v>11.15</v>
      </c>
      <c r="F1897" s="19" t="s">
        <v>146</v>
      </c>
    </row>
    <row r="1898" spans="1:6" ht="14.5" customHeight="1">
      <c r="A1898" s="19">
        <v>1900</v>
      </c>
      <c r="B1898" s="19" t="s">
        <v>169</v>
      </c>
      <c r="C1898" s="19" t="s">
        <v>149</v>
      </c>
      <c r="D1898" s="19">
        <v>6.3</v>
      </c>
      <c r="F1898" s="19" t="s">
        <v>148</v>
      </c>
    </row>
    <row r="1899" spans="1:6" ht="14.5" customHeight="1">
      <c r="A1899" s="19">
        <v>1900</v>
      </c>
      <c r="B1899" s="19" t="s">
        <v>169</v>
      </c>
      <c r="C1899" s="19" t="s">
        <v>151</v>
      </c>
      <c r="D1899" s="19">
        <v>62.53</v>
      </c>
      <c r="F1899" s="19" t="s">
        <v>150</v>
      </c>
    </row>
    <row r="1900" spans="1:6" ht="14.5" customHeight="1">
      <c r="A1900" s="19">
        <v>1900</v>
      </c>
      <c r="B1900" s="19" t="s">
        <v>169</v>
      </c>
      <c r="C1900" s="19" t="s">
        <v>151</v>
      </c>
      <c r="D1900" s="19">
        <v>18.5</v>
      </c>
      <c r="F1900" s="19" t="s">
        <v>538</v>
      </c>
    </row>
    <row r="1901" spans="1:6" ht="14.5" customHeight="1">
      <c r="A1901" s="19">
        <v>1900</v>
      </c>
      <c r="B1901" s="19" t="s">
        <v>169</v>
      </c>
      <c r="C1901" s="19" t="s">
        <v>151</v>
      </c>
      <c r="D1901" s="19">
        <v>14</v>
      </c>
      <c r="F1901" s="19" t="s">
        <v>865</v>
      </c>
    </row>
    <row r="1902" spans="1:6" ht="14.5" customHeight="1">
      <c r="A1902" s="19">
        <v>1900</v>
      </c>
      <c r="B1902" s="19" t="s">
        <v>169</v>
      </c>
      <c r="C1902" s="19" t="s">
        <v>153</v>
      </c>
      <c r="D1902" s="19">
        <v>18</v>
      </c>
      <c r="F1902" s="19" t="s">
        <v>152</v>
      </c>
    </row>
    <row r="1903" spans="1:6" ht="14.5" customHeight="1">
      <c r="A1903" s="19">
        <v>1900</v>
      </c>
      <c r="B1903" s="19" t="s">
        <v>169</v>
      </c>
      <c r="C1903" s="19" t="s">
        <v>153</v>
      </c>
      <c r="D1903" s="19">
        <v>8</v>
      </c>
      <c r="F1903" s="19" t="s">
        <v>866</v>
      </c>
    </row>
    <row r="1904" spans="1:6" ht="14.5" customHeight="1">
      <c r="A1904" s="19">
        <v>1900</v>
      </c>
      <c r="B1904" s="19" t="s">
        <v>169</v>
      </c>
      <c r="D1904" s="19">
        <v>63.66</v>
      </c>
      <c r="F1904" s="19" t="s">
        <v>942</v>
      </c>
    </row>
    <row r="1905" spans="1:6" ht="14.5" customHeight="1">
      <c r="A1905" s="19">
        <v>1900</v>
      </c>
      <c r="B1905" s="19" t="s">
        <v>169</v>
      </c>
      <c r="C1905" s="19" t="s">
        <v>155</v>
      </c>
      <c r="D1905" s="19">
        <v>63.66</v>
      </c>
      <c r="F1905" s="19" t="s">
        <v>157</v>
      </c>
    </row>
    <row r="1906" spans="1:6" ht="14.5" customHeight="1">
      <c r="A1906" s="19">
        <v>1900</v>
      </c>
      <c r="B1906" s="19" t="s">
        <v>169</v>
      </c>
      <c r="D1906" s="19">
        <v>7.18</v>
      </c>
      <c r="F1906" s="19" t="s">
        <v>158</v>
      </c>
    </row>
    <row r="1907" spans="1:6" ht="14.5" customHeight="1">
      <c r="A1907" s="19">
        <v>1900</v>
      </c>
      <c r="B1907" s="19" t="s">
        <v>169</v>
      </c>
      <c r="C1907" s="19" t="s">
        <v>161</v>
      </c>
      <c r="D1907" s="19">
        <v>12.46</v>
      </c>
      <c r="F1907" s="19" t="s">
        <v>160</v>
      </c>
    </row>
    <row r="1908" spans="1:6" ht="14.5" customHeight="1">
      <c r="A1908" s="19">
        <v>1900</v>
      </c>
      <c r="B1908" s="19" t="s">
        <v>169</v>
      </c>
      <c r="C1908" s="19" t="s">
        <v>870</v>
      </c>
      <c r="D1908" s="19">
        <v>10</v>
      </c>
      <c r="F1908" s="19" t="s">
        <v>868</v>
      </c>
    </row>
    <row r="1909" spans="1:6" ht="14.5" customHeight="1">
      <c r="A1909" s="19">
        <v>1900</v>
      </c>
      <c r="B1909" s="19" t="s">
        <v>169</v>
      </c>
      <c r="D1909" s="19">
        <v>11.05</v>
      </c>
      <c r="F1909" s="19" t="s">
        <v>162</v>
      </c>
    </row>
    <row r="1910" spans="1:6" ht="14.5" customHeight="1">
      <c r="A1910" s="19">
        <v>1900</v>
      </c>
      <c r="B1910" s="19" t="s">
        <v>169</v>
      </c>
      <c r="D1910" s="19">
        <v>13</v>
      </c>
      <c r="F1910" s="19" t="s">
        <v>741</v>
      </c>
    </row>
    <row r="1911" spans="1:6" ht="14.5" customHeight="1">
      <c r="A1911" s="19">
        <v>1900</v>
      </c>
      <c r="B1911" s="19" t="s">
        <v>169</v>
      </c>
      <c r="D1911" s="19">
        <v>13.8</v>
      </c>
      <c r="F1911" s="19" t="s">
        <v>541</v>
      </c>
    </row>
    <row r="1912" spans="1:6" ht="14.5" customHeight="1">
      <c r="A1912" s="19">
        <v>1900</v>
      </c>
      <c r="B1912" s="19" t="s">
        <v>169</v>
      </c>
      <c r="D1912" s="19">
        <v>1.36</v>
      </c>
      <c r="F1912" s="19" t="s">
        <v>542</v>
      </c>
    </row>
    <row r="1913" spans="1:6" ht="14.5" customHeight="1">
      <c r="A1913" s="19">
        <v>1900</v>
      </c>
      <c r="B1913" s="19" t="s">
        <v>169</v>
      </c>
      <c r="D1913" s="19">
        <v>7.5</v>
      </c>
      <c r="F1913" s="19" t="s">
        <v>166</v>
      </c>
    </row>
    <row r="1914" spans="1:6" ht="14.5" customHeight="1">
      <c r="A1914" s="19">
        <v>1900</v>
      </c>
      <c r="B1914" s="19" t="s">
        <v>169</v>
      </c>
      <c r="D1914" s="19">
        <v>20</v>
      </c>
      <c r="F1914" s="19" t="s">
        <v>168</v>
      </c>
    </row>
    <row r="1915" spans="1:6" ht="14.5" customHeight="1">
      <c r="A1915" s="19">
        <v>1900</v>
      </c>
      <c r="B1915" s="19" t="s">
        <v>169</v>
      </c>
      <c r="D1915" s="19">
        <v>3</v>
      </c>
      <c r="F1915" s="19" t="s">
        <v>543</v>
      </c>
    </row>
    <row r="1916" spans="1:6" ht="14.5" customHeight="1">
      <c r="A1916" s="19">
        <v>1900</v>
      </c>
      <c r="B1916" s="19" t="s">
        <v>169</v>
      </c>
      <c r="D1916" s="19">
        <v>21.44</v>
      </c>
      <c r="F1916" s="19" t="s">
        <v>156</v>
      </c>
    </row>
    <row r="1917" spans="1:6" ht="14.5" customHeight="1">
      <c r="A1917" s="19">
        <v>1900</v>
      </c>
      <c r="B1917" s="19" t="s">
        <v>169</v>
      </c>
      <c r="C1917" s="19" t="s">
        <v>545</v>
      </c>
      <c r="D1917" s="19">
        <v>8.6199999999999992</v>
      </c>
      <c r="F1917" s="19" t="s">
        <v>544</v>
      </c>
    </row>
    <row r="1918" spans="1:6" ht="14.5" customHeight="1">
      <c r="A1918" s="19">
        <v>1900</v>
      </c>
      <c r="B1918" s="19" t="s">
        <v>169</v>
      </c>
      <c r="D1918" s="19">
        <v>12</v>
      </c>
      <c r="F1918" s="19" t="s">
        <v>943</v>
      </c>
    </row>
    <row r="1919" spans="1:6" ht="14.5" customHeight="1">
      <c r="A1919" s="19">
        <v>1900</v>
      </c>
      <c r="B1919" s="19" t="s">
        <v>172</v>
      </c>
      <c r="C1919" s="4" t="s">
        <v>170</v>
      </c>
      <c r="D1919" s="4">
        <v>1.5</v>
      </c>
      <c r="F1919" s="4" t="s">
        <v>171</v>
      </c>
    </row>
    <row r="1920" spans="1:6" ht="14.5" customHeight="1">
      <c r="A1920" s="19">
        <v>1900</v>
      </c>
      <c r="B1920" s="19" t="s">
        <v>172</v>
      </c>
      <c r="C1920" s="4" t="s">
        <v>173</v>
      </c>
      <c r="D1920" s="4">
        <v>9.5</v>
      </c>
      <c r="F1920" s="4" t="s">
        <v>174</v>
      </c>
    </row>
    <row r="1921" spans="1:6" ht="14.5" customHeight="1">
      <c r="A1921" s="19">
        <v>1900</v>
      </c>
      <c r="B1921" s="19" t="s">
        <v>172</v>
      </c>
      <c r="C1921" s="4" t="s">
        <v>173</v>
      </c>
      <c r="D1921" s="4">
        <v>5</v>
      </c>
      <c r="F1921" s="4" t="s">
        <v>175</v>
      </c>
    </row>
    <row r="1922" spans="1:6" ht="14.5" customHeight="1">
      <c r="A1922" s="19">
        <v>1900</v>
      </c>
      <c r="B1922" s="19" t="s">
        <v>172</v>
      </c>
      <c r="C1922" s="4" t="s">
        <v>173</v>
      </c>
      <c r="D1922" s="4">
        <v>3</v>
      </c>
      <c r="F1922" s="4" t="s">
        <v>176</v>
      </c>
    </row>
    <row r="1923" spans="1:6" ht="14.5" customHeight="1">
      <c r="A1923" s="19">
        <v>1900</v>
      </c>
      <c r="B1923" s="19" t="s">
        <v>172</v>
      </c>
      <c r="C1923" s="4" t="s">
        <v>177</v>
      </c>
      <c r="D1923" s="4">
        <v>5</v>
      </c>
      <c r="F1923" s="19" t="s">
        <v>548</v>
      </c>
    </row>
    <row r="1924" spans="1:6" ht="14.5" customHeight="1">
      <c r="A1924" s="19">
        <v>1900</v>
      </c>
      <c r="B1924" s="19" t="s">
        <v>172</v>
      </c>
      <c r="C1924" s="4" t="s">
        <v>547</v>
      </c>
      <c r="D1924" s="19">
        <v>19</v>
      </c>
      <c r="F1924" s="19" t="s">
        <v>549</v>
      </c>
    </row>
    <row r="1925" spans="1:6" ht="14.5" customHeight="1">
      <c r="A1925" s="19">
        <v>1900</v>
      </c>
      <c r="B1925" s="19" t="s">
        <v>172</v>
      </c>
      <c r="C1925" s="19" t="s">
        <v>179</v>
      </c>
      <c r="D1925" s="19">
        <v>24</v>
      </c>
      <c r="F1925" s="19" t="s">
        <v>743</v>
      </c>
    </row>
    <row r="1926" spans="1:6" ht="14.5" customHeight="1">
      <c r="A1926" s="19">
        <v>1900</v>
      </c>
      <c r="B1926" s="19" t="s">
        <v>172</v>
      </c>
      <c r="C1926" s="4" t="s">
        <v>181</v>
      </c>
      <c r="D1926" s="19">
        <v>4</v>
      </c>
      <c r="F1926" s="4" t="s">
        <v>550</v>
      </c>
    </row>
    <row r="1927" spans="1:6" ht="14.5" customHeight="1">
      <c r="A1927" s="19">
        <v>1900</v>
      </c>
      <c r="B1927" s="19" t="s">
        <v>62</v>
      </c>
      <c r="C1927" s="13" t="s">
        <v>64</v>
      </c>
      <c r="D1927" s="14">
        <v>5.5</v>
      </c>
      <c r="E1927" s="19" t="s">
        <v>9</v>
      </c>
    </row>
    <row r="1928" spans="1:6" ht="14.5" customHeight="1">
      <c r="A1928" s="19">
        <v>1900</v>
      </c>
      <c r="B1928" s="19" t="s">
        <v>62</v>
      </c>
      <c r="C1928" s="13" t="s">
        <v>551</v>
      </c>
      <c r="D1928" s="14">
        <v>112</v>
      </c>
      <c r="E1928" s="19" t="s">
        <v>9</v>
      </c>
    </row>
    <row r="1929" spans="1:6" ht="14.5" customHeight="1">
      <c r="A1929" s="19">
        <v>1900</v>
      </c>
      <c r="B1929" s="19" t="s">
        <v>62</v>
      </c>
      <c r="C1929" s="13" t="s">
        <v>69</v>
      </c>
      <c r="D1929" s="14">
        <v>25.13</v>
      </c>
      <c r="E1929" s="19" t="s">
        <v>9</v>
      </c>
    </row>
    <row r="1930" spans="1:6" ht="14.5" customHeight="1">
      <c r="A1930" s="19">
        <v>1900</v>
      </c>
      <c r="B1930" s="19" t="s">
        <v>62</v>
      </c>
      <c r="C1930" s="13" t="s">
        <v>552</v>
      </c>
      <c r="D1930" s="14">
        <v>4</v>
      </c>
      <c r="E1930" s="19" t="s">
        <v>70</v>
      </c>
    </row>
    <row r="1931" spans="1:6" ht="14.5" customHeight="1">
      <c r="A1931" s="19">
        <v>1900</v>
      </c>
      <c r="B1931" s="19" t="s">
        <v>62</v>
      </c>
      <c r="C1931" s="13" t="s">
        <v>552</v>
      </c>
      <c r="D1931" s="14">
        <v>20.399999999999999</v>
      </c>
      <c r="E1931" s="19" t="s">
        <v>9</v>
      </c>
    </row>
    <row r="1932" spans="1:6" ht="14.5" customHeight="1">
      <c r="A1932" s="19">
        <v>1900</v>
      </c>
      <c r="B1932" s="19" t="s">
        <v>62</v>
      </c>
      <c r="C1932" s="13" t="s">
        <v>73</v>
      </c>
      <c r="D1932" s="13">
        <v>6</v>
      </c>
      <c r="E1932" s="19" t="s">
        <v>16</v>
      </c>
    </row>
    <row r="1933" spans="1:6" ht="14.5" customHeight="1">
      <c r="A1933" s="19">
        <v>1900</v>
      </c>
      <c r="B1933" s="19" t="s">
        <v>62</v>
      </c>
      <c r="C1933" s="13" t="s">
        <v>74</v>
      </c>
      <c r="D1933" s="13">
        <v>5</v>
      </c>
      <c r="E1933" s="19" t="s">
        <v>16</v>
      </c>
    </row>
    <row r="1934" spans="1:6" ht="14.5" customHeight="1">
      <c r="A1934" s="19">
        <v>1900</v>
      </c>
      <c r="B1934" s="19" t="s">
        <v>62</v>
      </c>
      <c r="C1934" s="13" t="s">
        <v>65</v>
      </c>
      <c r="D1934" s="14">
        <v>27</v>
      </c>
      <c r="E1934" s="19" t="s">
        <v>9</v>
      </c>
    </row>
    <row r="1935" spans="1:6" ht="14.5" customHeight="1">
      <c r="A1935" s="19">
        <v>1900</v>
      </c>
      <c r="B1935" s="19" t="s">
        <v>62</v>
      </c>
      <c r="C1935" s="13" t="s">
        <v>66</v>
      </c>
      <c r="D1935" s="14">
        <v>6.5</v>
      </c>
      <c r="E1935" s="19" t="s">
        <v>9</v>
      </c>
    </row>
    <row r="1936" spans="1:6" ht="14.5" customHeight="1">
      <c r="A1936" s="19">
        <v>1900</v>
      </c>
      <c r="B1936" s="19" t="s">
        <v>62</v>
      </c>
      <c r="C1936" s="13" t="s">
        <v>67</v>
      </c>
      <c r="D1936" s="14">
        <v>35</v>
      </c>
      <c r="E1936" s="19" t="s">
        <v>9</v>
      </c>
    </row>
    <row r="1937" spans="1:6" ht="14.5" customHeight="1">
      <c r="A1937" s="19">
        <v>1900</v>
      </c>
      <c r="B1937" s="19" t="s">
        <v>62</v>
      </c>
      <c r="C1937" s="19" t="s">
        <v>67</v>
      </c>
      <c r="D1937" s="19">
        <v>5</v>
      </c>
      <c r="E1937" s="19" t="s">
        <v>70</v>
      </c>
    </row>
    <row r="1938" spans="1:6" ht="14.5" customHeight="1">
      <c r="A1938" s="19">
        <v>1900</v>
      </c>
      <c r="B1938" s="19" t="s">
        <v>441</v>
      </c>
      <c r="C1938" s="19" t="s">
        <v>442</v>
      </c>
      <c r="D1938" s="19">
        <v>100</v>
      </c>
      <c r="E1938" s="19" t="s">
        <v>9</v>
      </c>
      <c r="F1938" s="19" t="s">
        <v>838</v>
      </c>
    </row>
    <row r="1939" spans="1:6" ht="14.5" customHeight="1">
      <c r="A1939" s="19">
        <v>1900</v>
      </c>
      <c r="B1939" s="19" t="s">
        <v>441</v>
      </c>
      <c r="C1939" s="13" t="s">
        <v>552</v>
      </c>
      <c r="D1939" s="14">
        <v>6.5</v>
      </c>
      <c r="E1939" s="19" t="s">
        <v>9</v>
      </c>
      <c r="F1939" s="19" t="s">
        <v>444</v>
      </c>
    </row>
    <row r="1940" spans="1:6" ht="14.5" customHeight="1">
      <c r="A1940" s="19">
        <v>1900</v>
      </c>
      <c r="B1940" s="19" t="s">
        <v>441</v>
      </c>
      <c r="C1940" s="19" t="s">
        <v>446</v>
      </c>
      <c r="D1940" s="19">
        <v>27</v>
      </c>
      <c r="E1940" s="19" t="s">
        <v>9</v>
      </c>
      <c r="F1940" s="19" t="s">
        <v>445</v>
      </c>
    </row>
    <row r="1941" spans="1:6" ht="14.5" customHeight="1">
      <c r="A1941" s="19">
        <v>1900</v>
      </c>
      <c r="B1941" s="19" t="s">
        <v>441</v>
      </c>
      <c r="C1941" s="13" t="s">
        <v>448</v>
      </c>
      <c r="D1941" s="14">
        <v>31</v>
      </c>
      <c r="E1941" s="19" t="s">
        <v>9</v>
      </c>
      <c r="F1941" s="19" t="s">
        <v>871</v>
      </c>
    </row>
    <row r="1942" spans="1:6" ht="14.5" customHeight="1">
      <c r="A1942" s="19">
        <v>1900</v>
      </c>
      <c r="B1942" s="19" t="s">
        <v>441</v>
      </c>
      <c r="C1942" s="19" t="s">
        <v>747</v>
      </c>
      <c r="D1942" s="19">
        <v>22.5</v>
      </c>
      <c r="E1942" s="19" t="s">
        <v>9</v>
      </c>
      <c r="F1942" s="19" t="s">
        <v>748</v>
      </c>
    </row>
    <row r="1943" spans="1:6" ht="14.5" customHeight="1">
      <c r="A1943" s="19">
        <v>1900</v>
      </c>
      <c r="B1943" s="19" t="s">
        <v>441</v>
      </c>
      <c r="C1943" s="19" t="s">
        <v>450</v>
      </c>
      <c r="D1943" s="19">
        <v>111</v>
      </c>
      <c r="E1943" s="19" t="s">
        <v>9</v>
      </c>
      <c r="F1943" s="19" t="s">
        <v>945</v>
      </c>
    </row>
    <row r="1944" spans="1:6" ht="14.5" customHeight="1">
      <c r="A1944" s="19">
        <v>1900</v>
      </c>
      <c r="B1944" s="19" t="s">
        <v>441</v>
      </c>
      <c r="C1944" s="19" t="s">
        <v>450</v>
      </c>
      <c r="D1944" s="19">
        <v>7.5</v>
      </c>
      <c r="E1944" s="19" t="s">
        <v>9</v>
      </c>
      <c r="F1944" s="19" t="s">
        <v>946</v>
      </c>
    </row>
    <row r="1945" spans="1:6" ht="14.5" customHeight="1">
      <c r="A1945" s="19">
        <v>1900</v>
      </c>
      <c r="B1945" s="19" t="s">
        <v>441</v>
      </c>
      <c r="C1945" s="19" t="s">
        <v>750</v>
      </c>
      <c r="D1945" s="19">
        <v>6</v>
      </c>
      <c r="E1945" s="19" t="s">
        <v>9</v>
      </c>
      <c r="F1945" s="19" t="s">
        <v>947</v>
      </c>
    </row>
    <row r="1946" spans="1:6" ht="14.5" customHeight="1">
      <c r="A1946" s="19">
        <v>1900</v>
      </c>
      <c r="B1946" s="19" t="s">
        <v>441</v>
      </c>
      <c r="C1946" s="19" t="s">
        <v>752</v>
      </c>
      <c r="D1946" s="19">
        <v>15</v>
      </c>
      <c r="E1946" s="19" t="s">
        <v>9</v>
      </c>
      <c r="F1946" s="19" t="s">
        <v>753</v>
      </c>
    </row>
    <row r="1947" spans="1:6" ht="14.5" customHeight="1">
      <c r="A1947" s="19">
        <v>1900</v>
      </c>
      <c r="B1947" s="19" t="s">
        <v>441</v>
      </c>
      <c r="C1947" s="19" t="s">
        <v>754</v>
      </c>
      <c r="D1947" s="19">
        <v>5.5</v>
      </c>
      <c r="E1947" s="19" t="s">
        <v>9</v>
      </c>
      <c r="F1947" s="19" t="s">
        <v>755</v>
      </c>
    </row>
    <row r="1948" spans="1:6" ht="14.5" customHeight="1">
      <c r="A1948" s="19">
        <v>1900</v>
      </c>
      <c r="B1948" s="19" t="s">
        <v>441</v>
      </c>
      <c r="C1948" s="19" t="s">
        <v>462</v>
      </c>
      <c r="D1948" s="19">
        <v>4</v>
      </c>
      <c r="E1948" s="19" t="s">
        <v>9</v>
      </c>
      <c r="F1948" s="19" t="s">
        <v>770</v>
      </c>
    </row>
    <row r="1949" spans="1:6" ht="14.5" customHeight="1">
      <c r="A1949" s="19">
        <v>1900</v>
      </c>
      <c r="B1949" s="19" t="s">
        <v>441</v>
      </c>
      <c r="C1949" s="19" t="s">
        <v>759</v>
      </c>
      <c r="D1949" s="19">
        <v>6</v>
      </c>
      <c r="E1949" s="19" t="s">
        <v>9</v>
      </c>
      <c r="F1949" s="19" t="s">
        <v>758</v>
      </c>
    </row>
    <row r="1950" spans="1:6" ht="14.5" customHeight="1">
      <c r="A1950" s="19">
        <v>1900</v>
      </c>
      <c r="B1950" s="19" t="s">
        <v>441</v>
      </c>
      <c r="C1950" s="19" t="s">
        <v>763</v>
      </c>
      <c r="D1950" s="19">
        <v>7</v>
      </c>
      <c r="E1950" s="19" t="s">
        <v>9</v>
      </c>
      <c r="F1950" s="19" t="s">
        <v>762</v>
      </c>
    </row>
    <row r="1951" spans="1:6" ht="14.5" customHeight="1">
      <c r="A1951" s="19">
        <v>1900</v>
      </c>
      <c r="B1951" s="19" t="s">
        <v>441</v>
      </c>
      <c r="C1951" s="19" t="s">
        <v>763</v>
      </c>
      <c r="D1951" s="19">
        <v>2</v>
      </c>
      <c r="E1951" s="19" t="s">
        <v>9</v>
      </c>
      <c r="F1951" s="19" t="s">
        <v>764</v>
      </c>
    </row>
    <row r="1952" spans="1:6" ht="14.5" customHeight="1">
      <c r="A1952" s="19">
        <v>1900</v>
      </c>
      <c r="B1952" s="19" t="s">
        <v>441</v>
      </c>
      <c r="C1952" s="19" t="s">
        <v>59</v>
      </c>
      <c r="D1952" s="19">
        <v>11</v>
      </c>
      <c r="E1952" s="19" t="s">
        <v>9</v>
      </c>
      <c r="F1952" s="19" t="s">
        <v>873</v>
      </c>
    </row>
    <row r="1953" spans="1:6" ht="14.5" customHeight="1">
      <c r="A1953" s="19">
        <v>1900</v>
      </c>
      <c r="B1953" s="19" t="s">
        <v>441</v>
      </c>
      <c r="C1953" s="19" t="s">
        <v>455</v>
      </c>
      <c r="D1953" s="19">
        <v>17.5</v>
      </c>
      <c r="E1953" s="19" t="s">
        <v>9</v>
      </c>
      <c r="F1953" s="19" t="s">
        <v>948</v>
      </c>
    </row>
    <row r="1954" spans="1:6" ht="14.5" customHeight="1">
      <c r="A1954" s="19">
        <v>1900</v>
      </c>
      <c r="B1954" s="19" t="s">
        <v>441</v>
      </c>
      <c r="C1954" s="19" t="s">
        <v>767</v>
      </c>
      <c r="D1954" s="19">
        <v>5</v>
      </c>
      <c r="E1954" s="19" t="s">
        <v>9</v>
      </c>
      <c r="F1954" s="19" t="s">
        <v>772</v>
      </c>
    </row>
    <row r="1955" spans="1:6" ht="14.5" customHeight="1">
      <c r="A1955" s="19">
        <v>1900</v>
      </c>
      <c r="B1955" s="19" t="s">
        <v>441</v>
      </c>
      <c r="C1955" s="19" t="s">
        <v>440</v>
      </c>
      <c r="D1955" s="19">
        <v>5</v>
      </c>
      <c r="E1955" s="19" t="s">
        <v>9</v>
      </c>
      <c r="F1955" s="19" t="s">
        <v>773</v>
      </c>
    </row>
    <row r="1956" spans="1:6" ht="14.5" customHeight="1">
      <c r="A1956" s="19">
        <v>1900</v>
      </c>
      <c r="B1956" s="19" t="s">
        <v>512</v>
      </c>
      <c r="C1956" s="19" t="s">
        <v>774</v>
      </c>
      <c r="D1956" s="19">
        <f>2+3</f>
        <v>5</v>
      </c>
      <c r="E1956" s="19" t="s">
        <v>9</v>
      </c>
    </row>
    <row r="1957" spans="1:6" ht="14.5" customHeight="1">
      <c r="A1957" s="19">
        <v>1900</v>
      </c>
      <c r="B1957" s="19" t="s">
        <v>512</v>
      </c>
      <c r="C1957" s="19" t="s">
        <v>517</v>
      </c>
      <c r="D1957" s="19">
        <v>16.5</v>
      </c>
      <c r="E1957" s="19" t="s">
        <v>9</v>
      </c>
    </row>
    <row r="1958" spans="1:6" ht="14.5" customHeight="1">
      <c r="A1958" s="19">
        <v>1900</v>
      </c>
      <c r="B1958" s="19" t="s">
        <v>512</v>
      </c>
      <c r="C1958" s="19" t="s">
        <v>518</v>
      </c>
      <c r="D1958" s="19">
        <v>14</v>
      </c>
      <c r="E1958" s="19" t="s">
        <v>9</v>
      </c>
    </row>
    <row r="1959" spans="1:6" ht="14.5" customHeight="1">
      <c r="A1959" s="19">
        <v>1900</v>
      </c>
      <c r="B1959" s="19" t="s">
        <v>512</v>
      </c>
      <c r="C1959" s="19" t="s">
        <v>513</v>
      </c>
      <c r="D1959" s="19">
        <v>14</v>
      </c>
      <c r="E1959" s="19" t="s">
        <v>9</v>
      </c>
    </row>
    <row r="1960" spans="1:6" ht="14.5" customHeight="1">
      <c r="A1960" s="19">
        <v>1900</v>
      </c>
      <c r="B1960" s="19" t="s">
        <v>512</v>
      </c>
      <c r="C1960" s="19" t="s">
        <v>875</v>
      </c>
      <c r="D1960" s="19">
        <v>22.5</v>
      </c>
      <c r="E1960" s="19" t="s">
        <v>9</v>
      </c>
    </row>
    <row r="1961" spans="1:6" ht="14.5" customHeight="1">
      <c r="A1961" s="19">
        <v>1900</v>
      </c>
      <c r="B1961" s="19" t="s">
        <v>512</v>
      </c>
      <c r="C1961" s="19" t="s">
        <v>514</v>
      </c>
      <c r="D1961" s="19">
        <v>42</v>
      </c>
      <c r="E1961" s="19" t="s">
        <v>9</v>
      </c>
    </row>
    <row r="1962" spans="1:6" ht="14.5" customHeight="1">
      <c r="A1962" s="19">
        <v>1900</v>
      </c>
      <c r="B1962" s="19" t="s">
        <v>512</v>
      </c>
      <c r="C1962" s="19" t="s">
        <v>515</v>
      </c>
      <c r="D1962" s="19">
        <f>14+10.5</f>
        <v>24.5</v>
      </c>
      <c r="E1962" s="19" t="s">
        <v>9</v>
      </c>
    </row>
    <row r="1963" spans="1:6" ht="14.5" customHeight="1">
      <c r="A1963" s="19">
        <v>1900</v>
      </c>
      <c r="B1963" s="19" t="s">
        <v>512</v>
      </c>
      <c r="C1963" s="19" t="s">
        <v>519</v>
      </c>
      <c r="D1963" s="19">
        <v>4</v>
      </c>
      <c r="E1963" s="19" t="s">
        <v>9</v>
      </c>
    </row>
    <row r="1964" spans="1:6" ht="14.5" customHeight="1">
      <c r="A1964" s="19">
        <v>1900</v>
      </c>
      <c r="B1964" s="19" t="s">
        <v>512</v>
      </c>
      <c r="C1964" s="19" t="s">
        <v>520</v>
      </c>
      <c r="D1964" s="19">
        <v>7</v>
      </c>
      <c r="E1964" s="19" t="s">
        <v>9</v>
      </c>
    </row>
    <row r="1965" spans="1:6" ht="14.5" customHeight="1">
      <c r="A1965" s="19">
        <v>1900</v>
      </c>
      <c r="B1965" s="19" t="s">
        <v>512</v>
      </c>
      <c r="C1965" s="19" t="s">
        <v>521</v>
      </c>
      <c r="D1965" s="19">
        <v>3.5</v>
      </c>
      <c r="E1965" s="19" t="s">
        <v>9</v>
      </c>
    </row>
    <row r="1966" spans="1:6" ht="14.5" customHeight="1">
      <c r="A1966" s="19">
        <v>1900</v>
      </c>
      <c r="B1966" s="19" t="s">
        <v>512</v>
      </c>
      <c r="C1966" s="19" t="s">
        <v>522</v>
      </c>
      <c r="D1966" s="19">
        <v>17.600000000000001</v>
      </c>
      <c r="E1966" s="19" t="s">
        <v>9</v>
      </c>
    </row>
    <row r="1967" spans="1:6" ht="14.5" customHeight="1">
      <c r="A1967" s="19">
        <v>1900</v>
      </c>
      <c r="B1967" s="19" t="s">
        <v>512</v>
      </c>
      <c r="C1967" s="19" t="s">
        <v>523</v>
      </c>
      <c r="D1967" s="19">
        <v>8</v>
      </c>
      <c r="E1967" s="19" t="s">
        <v>9</v>
      </c>
    </row>
    <row r="1968" spans="1:6" ht="14.5" customHeight="1">
      <c r="A1968" s="19">
        <v>1900</v>
      </c>
      <c r="B1968" s="19" t="s">
        <v>512</v>
      </c>
      <c r="C1968" s="19" t="s">
        <v>524</v>
      </c>
      <c r="D1968" s="19">
        <v>6</v>
      </c>
      <c r="E1968" s="19" t="s">
        <v>9</v>
      </c>
    </row>
    <row r="1969" spans="1:6" ht="14.5" customHeight="1">
      <c r="A1969" s="19">
        <v>1900</v>
      </c>
      <c r="B1969" s="19" t="s">
        <v>512</v>
      </c>
      <c r="C1969" s="19" t="s">
        <v>516</v>
      </c>
      <c r="D1969" s="19">
        <v>40.5</v>
      </c>
      <c r="E1969" s="19" t="s">
        <v>9</v>
      </c>
    </row>
    <row r="1970" spans="1:6" ht="14.5" customHeight="1">
      <c r="A1970" s="19">
        <v>1900</v>
      </c>
      <c r="B1970" s="19" t="s">
        <v>512</v>
      </c>
      <c r="C1970" s="19" t="s">
        <v>525</v>
      </c>
      <c r="D1970" s="19">
        <v>3</v>
      </c>
      <c r="E1970" s="19" t="s">
        <v>9</v>
      </c>
    </row>
    <row r="1971" spans="1:6" ht="14.5" customHeight="1">
      <c r="A1971" s="19">
        <v>1900</v>
      </c>
      <c r="B1971" s="19" t="s">
        <v>512</v>
      </c>
      <c r="C1971" s="19" t="s">
        <v>526</v>
      </c>
      <c r="D1971" s="19">
        <v>18</v>
      </c>
      <c r="E1971" s="19" t="s">
        <v>9</v>
      </c>
    </row>
    <row r="1972" spans="1:6" ht="14.5" customHeight="1">
      <c r="A1972" s="19">
        <v>1900</v>
      </c>
      <c r="B1972" s="19" t="s">
        <v>98</v>
      </c>
      <c r="C1972" s="19" t="s">
        <v>876</v>
      </c>
      <c r="D1972" s="19">
        <v>5</v>
      </c>
    </row>
    <row r="1973" spans="1:6" ht="14.5" customHeight="1">
      <c r="A1973" s="19">
        <v>1900</v>
      </c>
      <c r="B1973" s="19" t="s">
        <v>98</v>
      </c>
      <c r="C1973" s="19" t="s">
        <v>879</v>
      </c>
      <c r="D1973" s="19">
        <v>10</v>
      </c>
      <c r="E1973" s="19" t="s">
        <v>16</v>
      </c>
      <c r="F1973" s="19" t="s">
        <v>107</v>
      </c>
    </row>
    <row r="1974" spans="1:6" ht="14.5" customHeight="1">
      <c r="A1974" s="19">
        <v>1900</v>
      </c>
      <c r="B1974" s="19" t="s">
        <v>98</v>
      </c>
      <c r="C1974" s="19" t="s">
        <v>877</v>
      </c>
      <c r="D1974" s="19">
        <v>5</v>
      </c>
    </row>
    <row r="1975" spans="1:6" ht="14.5" customHeight="1">
      <c r="A1975" s="19">
        <v>1900</v>
      </c>
      <c r="B1975" s="19" t="s">
        <v>98</v>
      </c>
      <c r="C1975" s="19" t="s">
        <v>878</v>
      </c>
      <c r="D1975" s="19">
        <v>7.25</v>
      </c>
    </row>
    <row r="1976" spans="1:6" ht="14.5" customHeight="1">
      <c r="A1976" s="19">
        <v>1900</v>
      </c>
      <c r="B1976" s="19" t="s">
        <v>98</v>
      </c>
      <c r="C1976" s="19" t="s">
        <v>778</v>
      </c>
      <c r="D1976" s="19">
        <v>13</v>
      </c>
      <c r="F1976" s="19" t="s">
        <v>883</v>
      </c>
    </row>
    <row r="1977" spans="1:6" ht="14.5" customHeight="1">
      <c r="A1977" s="19">
        <v>1900</v>
      </c>
      <c r="B1977" s="19" t="s">
        <v>98</v>
      </c>
      <c r="C1977" s="19" t="s">
        <v>879</v>
      </c>
      <c r="D1977" s="19">
        <v>130</v>
      </c>
      <c r="E1977" s="19" t="s">
        <v>9</v>
      </c>
      <c r="F1977" s="19" t="s">
        <v>107</v>
      </c>
    </row>
    <row r="1978" spans="1:6" ht="14.5" customHeight="1">
      <c r="A1978" s="19">
        <v>1900</v>
      </c>
      <c r="B1978" s="19" t="s">
        <v>98</v>
      </c>
      <c r="C1978" s="19" t="s">
        <v>880</v>
      </c>
      <c r="D1978" s="19">
        <v>4</v>
      </c>
    </row>
    <row r="1979" spans="1:6" ht="14.5" customHeight="1">
      <c r="A1979" s="19">
        <v>1900</v>
      </c>
      <c r="B1979" s="19" t="s">
        <v>98</v>
      </c>
      <c r="C1979" s="19" t="s">
        <v>881</v>
      </c>
      <c r="D1979" s="19">
        <v>8.5</v>
      </c>
    </row>
    <row r="1980" spans="1:6" ht="14.5" customHeight="1">
      <c r="A1980" s="19">
        <v>1900</v>
      </c>
      <c r="B1980" s="19" t="s">
        <v>98</v>
      </c>
      <c r="C1980" s="19" t="s">
        <v>882</v>
      </c>
      <c r="D1980" s="19">
        <v>15</v>
      </c>
    </row>
    <row r="1981" spans="1:6" ht="14.5" customHeight="1">
      <c r="A1981" s="19">
        <v>1900</v>
      </c>
      <c r="B1981" s="19" t="s">
        <v>211</v>
      </c>
      <c r="C1981" s="1" t="s">
        <v>199</v>
      </c>
      <c r="D1981" s="15">
        <v>115</v>
      </c>
      <c r="F1981" s="1" t="s">
        <v>949</v>
      </c>
    </row>
    <row r="1982" spans="1:6" ht="14.5" customHeight="1">
      <c r="A1982" s="19">
        <v>1900</v>
      </c>
      <c r="B1982" s="19" t="s">
        <v>211</v>
      </c>
      <c r="C1982" s="1" t="s">
        <v>199</v>
      </c>
      <c r="D1982" s="15">
        <v>35</v>
      </c>
      <c r="F1982" s="1" t="s">
        <v>198</v>
      </c>
    </row>
    <row r="1983" spans="1:6" ht="14.5" customHeight="1">
      <c r="A1983" s="19">
        <v>1900</v>
      </c>
      <c r="B1983" s="19" t="s">
        <v>211</v>
      </c>
      <c r="C1983" s="1" t="s">
        <v>199</v>
      </c>
      <c r="D1983" s="15">
        <v>12.4</v>
      </c>
      <c r="F1983" s="1" t="s">
        <v>200</v>
      </c>
    </row>
    <row r="1984" spans="1:6" ht="14.5" customHeight="1">
      <c r="A1984" s="19">
        <v>1900</v>
      </c>
      <c r="B1984" s="19" t="s">
        <v>211</v>
      </c>
      <c r="C1984" s="1" t="s">
        <v>199</v>
      </c>
      <c r="D1984" s="15">
        <v>10.9</v>
      </c>
      <c r="F1984" s="1" t="s">
        <v>202</v>
      </c>
    </row>
    <row r="1985" spans="1:6" ht="14.5" customHeight="1">
      <c r="A1985" s="19">
        <v>1900</v>
      </c>
      <c r="B1985" s="19" t="s">
        <v>211</v>
      </c>
      <c r="C1985" s="1" t="s">
        <v>210</v>
      </c>
      <c r="D1985" s="15">
        <v>4</v>
      </c>
      <c r="F1985" s="1" t="s">
        <v>558</v>
      </c>
    </row>
    <row r="1986" spans="1:6" ht="14.5" customHeight="1">
      <c r="A1986" s="19">
        <v>1900</v>
      </c>
      <c r="B1986" s="19" t="s">
        <v>211</v>
      </c>
      <c r="C1986" s="1" t="s">
        <v>208</v>
      </c>
      <c r="D1986" s="15">
        <v>5</v>
      </c>
      <c r="F1986" s="1" t="s">
        <v>207</v>
      </c>
    </row>
    <row r="1987" spans="1:6" ht="14.5" customHeight="1">
      <c r="A1987" s="19">
        <v>1900</v>
      </c>
      <c r="B1987" s="19" t="s">
        <v>211</v>
      </c>
      <c r="C1987" s="1" t="s">
        <v>205</v>
      </c>
      <c r="D1987" s="15">
        <v>3</v>
      </c>
      <c r="F1987" s="1" t="s">
        <v>204</v>
      </c>
    </row>
    <row r="1988" spans="1:6" ht="14.5" customHeight="1">
      <c r="A1988" s="19">
        <v>1900</v>
      </c>
      <c r="B1988" s="19" t="s">
        <v>211</v>
      </c>
      <c r="C1988" s="1" t="s">
        <v>205</v>
      </c>
      <c r="D1988" s="15">
        <v>5.25</v>
      </c>
      <c r="F1988" s="1" t="s">
        <v>950</v>
      </c>
    </row>
    <row r="1989" spans="1:6" ht="14.5" customHeight="1">
      <c r="A1989" s="19">
        <v>1900</v>
      </c>
      <c r="B1989" s="19" t="s">
        <v>196</v>
      </c>
      <c r="C1989" s="19" t="s">
        <v>192</v>
      </c>
      <c r="D1989" s="19">
        <v>337</v>
      </c>
      <c r="E1989" s="19" t="s">
        <v>9</v>
      </c>
      <c r="F1989" s="19" t="s">
        <v>884</v>
      </c>
    </row>
    <row r="1990" spans="1:6" ht="14.5" customHeight="1">
      <c r="A1990" s="19">
        <v>1900</v>
      </c>
      <c r="B1990" s="19" t="s">
        <v>196</v>
      </c>
      <c r="C1990" s="19" t="s">
        <v>194</v>
      </c>
      <c r="D1990" s="19">
        <v>6.5</v>
      </c>
      <c r="E1990" s="19" t="s">
        <v>9</v>
      </c>
      <c r="F1990" s="19" t="s">
        <v>191</v>
      </c>
    </row>
    <row r="1991" spans="1:6" ht="14.5" customHeight="1">
      <c r="A1991" s="19">
        <v>1900</v>
      </c>
      <c r="B1991" s="19" t="s">
        <v>196</v>
      </c>
      <c r="C1991" s="19" t="s">
        <v>566</v>
      </c>
      <c r="D1991" s="19">
        <v>9.3000000000000007</v>
      </c>
      <c r="E1991" s="19" t="s">
        <v>9</v>
      </c>
      <c r="F1991" s="19" t="s">
        <v>559</v>
      </c>
    </row>
    <row r="1992" spans="1:6" ht="14.5" customHeight="1">
      <c r="A1992" s="19">
        <v>1900</v>
      </c>
      <c r="B1992" s="19" t="s">
        <v>196</v>
      </c>
      <c r="C1992" s="19" t="s">
        <v>566</v>
      </c>
      <c r="D1992" s="19">
        <v>5.5</v>
      </c>
      <c r="E1992" s="19" t="s">
        <v>9</v>
      </c>
      <c r="F1992" s="19" t="s">
        <v>885</v>
      </c>
    </row>
    <row r="1993" spans="1:6" ht="14.5" customHeight="1">
      <c r="A1993" s="19">
        <v>1900</v>
      </c>
      <c r="B1993" s="19" t="s">
        <v>196</v>
      </c>
      <c r="C1993" s="19" t="s">
        <v>566</v>
      </c>
      <c r="D1993" s="19">
        <v>55</v>
      </c>
      <c r="F1993" s="19" t="s">
        <v>886</v>
      </c>
    </row>
    <row r="1994" spans="1:6" ht="14.5" customHeight="1">
      <c r="A1994" s="19">
        <v>1900</v>
      </c>
      <c r="B1994" s="19" t="s">
        <v>196</v>
      </c>
      <c r="C1994" s="19" t="s">
        <v>567</v>
      </c>
      <c r="D1994" s="19">
        <v>13.5</v>
      </c>
      <c r="E1994" s="19" t="s">
        <v>9</v>
      </c>
      <c r="F1994" s="19" t="s">
        <v>560</v>
      </c>
    </row>
    <row r="1995" spans="1:6" ht="14.5" customHeight="1">
      <c r="A1995" s="19">
        <v>1900</v>
      </c>
      <c r="B1995" s="19" t="s">
        <v>197</v>
      </c>
      <c r="D1995" s="19">
        <v>4</v>
      </c>
    </row>
    <row r="1996" spans="1:6" ht="14.5" customHeight="1">
      <c r="A1996" s="19">
        <v>1900</v>
      </c>
      <c r="B1996" s="19" t="s">
        <v>197</v>
      </c>
      <c r="D1996" s="19">
        <v>29</v>
      </c>
    </row>
    <row r="1997" spans="1:6" ht="14.5" customHeight="1">
      <c r="A1997" s="19">
        <v>1900</v>
      </c>
      <c r="B1997" s="19" t="s">
        <v>197</v>
      </c>
      <c r="D1997" s="19">
        <v>101</v>
      </c>
    </row>
    <row r="1998" spans="1:6" ht="14.5" customHeight="1">
      <c r="A1998" s="19">
        <v>1900</v>
      </c>
      <c r="B1998" s="19" t="s">
        <v>197</v>
      </c>
      <c r="D1998" s="19">
        <v>62</v>
      </c>
    </row>
    <row r="1999" spans="1:6" ht="14.5" customHeight="1">
      <c r="A1999" s="19">
        <v>1900</v>
      </c>
      <c r="B1999" s="19" t="s">
        <v>197</v>
      </c>
      <c r="D1999" s="19">
        <v>25</v>
      </c>
    </row>
    <row r="2000" spans="1:6" ht="14.5" customHeight="1">
      <c r="A2000" s="19">
        <v>1900</v>
      </c>
      <c r="B2000" s="19" t="s">
        <v>197</v>
      </c>
      <c r="D2000" s="19">
        <v>54</v>
      </c>
    </row>
    <row r="2001" spans="1:4" ht="14.5" customHeight="1">
      <c r="A2001" s="19">
        <v>1900</v>
      </c>
      <c r="B2001" s="19" t="s">
        <v>197</v>
      </c>
      <c r="D2001" s="19">
        <v>21.5</v>
      </c>
    </row>
    <row r="2002" spans="1:4" ht="14.5" customHeight="1">
      <c r="A2002" s="19">
        <v>1900</v>
      </c>
      <c r="B2002" s="19" t="s">
        <v>197</v>
      </c>
      <c r="D2002" s="19">
        <v>17</v>
      </c>
    </row>
    <row r="2003" spans="1:4" ht="14.5" customHeight="1">
      <c r="A2003" s="19">
        <v>1900</v>
      </c>
      <c r="B2003" s="19" t="s">
        <v>197</v>
      </c>
      <c r="D2003" s="19">
        <v>10.5</v>
      </c>
    </row>
    <row r="2004" spans="1:4" ht="14.5" customHeight="1">
      <c r="A2004" s="19">
        <v>1900</v>
      </c>
      <c r="B2004" s="19" t="s">
        <v>197</v>
      </c>
      <c r="D2004" s="19">
        <v>17.97</v>
      </c>
    </row>
    <row r="2005" spans="1:4" ht="14.5" customHeight="1">
      <c r="A2005" s="19">
        <v>1900</v>
      </c>
      <c r="B2005" s="19" t="s">
        <v>197</v>
      </c>
      <c r="D2005" s="19">
        <v>17</v>
      </c>
    </row>
    <row r="2006" spans="1:4" ht="14.5" customHeight="1">
      <c r="A2006" s="19">
        <v>1900</v>
      </c>
      <c r="B2006" s="19" t="s">
        <v>197</v>
      </c>
      <c r="D2006" s="19">
        <v>60</v>
      </c>
    </row>
    <row r="2007" spans="1:4" ht="14.5" customHeight="1">
      <c r="A2007" s="19">
        <v>1900</v>
      </c>
      <c r="B2007" s="19" t="s">
        <v>197</v>
      </c>
      <c r="D2007" s="19">
        <v>80</v>
      </c>
    </row>
    <row r="2008" spans="1:4" ht="14.5" customHeight="1">
      <c r="A2008" s="19">
        <v>1900</v>
      </c>
      <c r="B2008" s="19" t="s">
        <v>197</v>
      </c>
      <c r="D2008" s="19">
        <v>4</v>
      </c>
    </row>
    <row r="2009" spans="1:4" ht="14.5" customHeight="1">
      <c r="A2009" s="19">
        <v>1900</v>
      </c>
      <c r="B2009" s="19" t="s">
        <v>197</v>
      </c>
      <c r="D2009" s="19">
        <v>2</v>
      </c>
    </row>
    <row r="2010" spans="1:4" ht="14.5" customHeight="1">
      <c r="A2010" s="19">
        <v>1900</v>
      </c>
      <c r="B2010" s="19" t="s">
        <v>197</v>
      </c>
      <c r="D2010" s="19">
        <v>50</v>
      </c>
    </row>
    <row r="2011" spans="1:4" ht="14.5" customHeight="1">
      <c r="A2011" s="19">
        <v>1900</v>
      </c>
      <c r="B2011" s="19" t="s">
        <v>197</v>
      </c>
      <c r="D2011" s="19">
        <v>1.75</v>
      </c>
    </row>
    <row r="2012" spans="1:4" ht="14.5" customHeight="1">
      <c r="A2012" s="19">
        <v>1900</v>
      </c>
      <c r="B2012" s="19" t="s">
        <v>197</v>
      </c>
      <c r="D2012" s="19">
        <v>7.5</v>
      </c>
    </row>
    <row r="2013" spans="1:4" ht="14.5" customHeight="1">
      <c r="A2013" s="19">
        <v>1900</v>
      </c>
      <c r="B2013" s="19" t="s">
        <v>197</v>
      </c>
      <c r="D2013" s="19">
        <v>7</v>
      </c>
    </row>
    <row r="2014" spans="1:4" ht="14.5" customHeight="1">
      <c r="A2014" s="19">
        <v>1900</v>
      </c>
      <c r="B2014" s="19" t="s">
        <v>197</v>
      </c>
      <c r="D2014" s="19">
        <v>10.5</v>
      </c>
    </row>
    <row r="2015" spans="1:4" ht="14.5" customHeight="1">
      <c r="A2015" s="19">
        <v>1900</v>
      </c>
      <c r="B2015" s="19" t="s">
        <v>197</v>
      </c>
      <c r="D2015" s="19">
        <v>14</v>
      </c>
    </row>
    <row r="2016" spans="1:4" ht="14.5" customHeight="1">
      <c r="A2016" s="19">
        <v>1900</v>
      </c>
      <c r="B2016" s="19" t="s">
        <v>197</v>
      </c>
      <c r="D2016" s="19">
        <v>6</v>
      </c>
    </row>
    <row r="2017" spans="1:7" ht="14.5" customHeight="1">
      <c r="A2017" s="19">
        <v>1900</v>
      </c>
      <c r="B2017" s="19" t="s">
        <v>197</v>
      </c>
      <c r="D2017" s="19">
        <v>6.5</v>
      </c>
    </row>
    <row r="2018" spans="1:7" ht="14.5" customHeight="1">
      <c r="A2018" s="19">
        <v>1900</v>
      </c>
      <c r="B2018" s="19" t="s">
        <v>197</v>
      </c>
      <c r="D2018" s="19">
        <v>6</v>
      </c>
    </row>
    <row r="2019" spans="1:7" ht="14.5" customHeight="1">
      <c r="A2019" s="19">
        <v>1900</v>
      </c>
      <c r="B2019" s="19" t="s">
        <v>197</v>
      </c>
      <c r="D2019" s="19">
        <v>15</v>
      </c>
    </row>
    <row r="2020" spans="1:7" ht="14.5" customHeight="1">
      <c r="A2020" s="19">
        <v>1900</v>
      </c>
      <c r="B2020" s="19" t="s">
        <v>197</v>
      </c>
      <c r="D2020" s="19">
        <v>4</v>
      </c>
    </row>
    <row r="2021" spans="1:7" ht="14.5" customHeight="1">
      <c r="A2021" s="19">
        <v>1900</v>
      </c>
      <c r="B2021" s="19" t="s">
        <v>197</v>
      </c>
      <c r="D2021" s="19">
        <v>5.2</v>
      </c>
    </row>
    <row r="2022" spans="1:7" ht="14.5" customHeight="1">
      <c r="A2022" s="19">
        <v>1900</v>
      </c>
      <c r="B2022" s="19" t="s">
        <v>197</v>
      </c>
      <c r="D2022" s="19">
        <v>10.5</v>
      </c>
    </row>
    <row r="2023" spans="1:7" ht="14.5" customHeight="1">
      <c r="A2023" s="19">
        <v>1900</v>
      </c>
      <c r="B2023" s="19" t="s">
        <v>197</v>
      </c>
      <c r="D2023" s="19">
        <v>40</v>
      </c>
    </row>
    <row r="2024" spans="1:7" ht="14.5" customHeight="1">
      <c r="A2024" s="19">
        <v>1900</v>
      </c>
      <c r="B2024" s="19" t="s">
        <v>197</v>
      </c>
      <c r="D2024" s="19">
        <v>8</v>
      </c>
    </row>
    <row r="2025" spans="1:7" ht="14.5" customHeight="1">
      <c r="A2025" s="19">
        <v>1900</v>
      </c>
      <c r="B2025" s="19" t="s">
        <v>94</v>
      </c>
      <c r="C2025" s="19" t="s">
        <v>892</v>
      </c>
      <c r="D2025" s="19">
        <v>419.15</v>
      </c>
      <c r="G2025" s="19"/>
    </row>
    <row r="2026" spans="1:7" ht="14.5" customHeight="1">
      <c r="A2026" s="19">
        <v>1900</v>
      </c>
      <c r="B2026" s="19" t="s">
        <v>94</v>
      </c>
      <c r="D2026" s="19">
        <v>3</v>
      </c>
      <c r="F2026" s="1" t="s">
        <v>76</v>
      </c>
    </row>
    <row r="2027" spans="1:7" ht="14.5" customHeight="1">
      <c r="A2027" s="19">
        <v>1900</v>
      </c>
      <c r="B2027" s="19" t="s">
        <v>94</v>
      </c>
      <c r="D2027" s="19">
        <v>4.5</v>
      </c>
      <c r="F2027" s="1" t="s">
        <v>77</v>
      </c>
    </row>
    <row r="2028" spans="1:7" ht="14.5" customHeight="1">
      <c r="A2028" s="19">
        <v>1900</v>
      </c>
      <c r="B2028" s="19" t="s">
        <v>94</v>
      </c>
      <c r="C2028" s="19" t="s">
        <v>97</v>
      </c>
      <c r="D2028" s="19">
        <v>136</v>
      </c>
      <c r="F2028" s="1" t="s">
        <v>82</v>
      </c>
    </row>
    <row r="2029" spans="1:7" ht="14.5" customHeight="1">
      <c r="A2029" s="19">
        <v>1900</v>
      </c>
      <c r="B2029" s="19" t="s">
        <v>94</v>
      </c>
      <c r="C2029" s="19" t="s">
        <v>97</v>
      </c>
      <c r="D2029" s="19">
        <v>16.8</v>
      </c>
      <c r="F2029" s="19" t="s">
        <v>569</v>
      </c>
    </row>
    <row r="2030" spans="1:7" ht="14.5" customHeight="1">
      <c r="A2030" s="19">
        <v>1900</v>
      </c>
      <c r="B2030" s="19" t="s">
        <v>94</v>
      </c>
      <c r="C2030" s="19" t="s">
        <v>97</v>
      </c>
      <c r="D2030" s="19">
        <v>25</v>
      </c>
      <c r="F2030" s="19" t="s">
        <v>887</v>
      </c>
    </row>
    <row r="2031" spans="1:7" ht="14.5" customHeight="1">
      <c r="A2031" s="19">
        <v>1900</v>
      </c>
      <c r="B2031" s="19" t="s">
        <v>94</v>
      </c>
      <c r="C2031" s="19" t="s">
        <v>97</v>
      </c>
      <c r="D2031" s="19">
        <v>6</v>
      </c>
      <c r="F2031" s="19" t="s">
        <v>951</v>
      </c>
    </row>
    <row r="2032" spans="1:7" ht="14.5" customHeight="1">
      <c r="A2032" s="19">
        <v>1900</v>
      </c>
      <c r="B2032" s="19" t="s">
        <v>94</v>
      </c>
      <c r="C2032" s="19" t="s">
        <v>102</v>
      </c>
      <c r="D2032" s="19">
        <v>3</v>
      </c>
      <c r="F2032" s="19" t="s">
        <v>572</v>
      </c>
    </row>
    <row r="2033" spans="1:6" ht="14.5" customHeight="1">
      <c r="A2033" s="19">
        <v>1900</v>
      </c>
      <c r="B2033" s="19" t="s">
        <v>94</v>
      </c>
      <c r="C2033" s="19" t="s">
        <v>888</v>
      </c>
      <c r="D2033" s="19">
        <v>33</v>
      </c>
      <c r="F2033" s="19" t="s">
        <v>786</v>
      </c>
    </row>
    <row r="2034" spans="1:6" ht="14.5" customHeight="1">
      <c r="A2034" s="19">
        <v>1900</v>
      </c>
      <c r="B2034" s="19" t="s">
        <v>94</v>
      </c>
      <c r="C2034" s="19" t="s">
        <v>889</v>
      </c>
      <c r="D2034" s="19">
        <v>33</v>
      </c>
      <c r="F2034" s="1" t="s">
        <v>93</v>
      </c>
    </row>
    <row r="2035" spans="1:6" ht="14.5" customHeight="1">
      <c r="A2035" s="19">
        <v>1900</v>
      </c>
      <c r="B2035" s="19" t="s">
        <v>94</v>
      </c>
      <c r="C2035" s="19" t="s">
        <v>574</v>
      </c>
      <c r="D2035" s="19">
        <v>29</v>
      </c>
      <c r="F2035" s="19" t="s">
        <v>890</v>
      </c>
    </row>
    <row r="2036" spans="1:6" ht="14.5" customHeight="1">
      <c r="A2036" s="19">
        <v>1900</v>
      </c>
      <c r="B2036" s="19" t="s">
        <v>94</v>
      </c>
      <c r="C2036" s="19" t="s">
        <v>578</v>
      </c>
      <c r="D2036" s="19">
        <v>15.8</v>
      </c>
      <c r="F2036" s="19" t="s">
        <v>577</v>
      </c>
    </row>
    <row r="2037" spans="1:6" ht="14.5" customHeight="1">
      <c r="A2037" s="19">
        <v>1900</v>
      </c>
      <c r="B2037" s="19" t="s">
        <v>94</v>
      </c>
      <c r="C2037" s="1" t="s">
        <v>1155</v>
      </c>
      <c r="D2037" s="19">
        <v>2.5</v>
      </c>
      <c r="F2037" s="1" t="s">
        <v>789</v>
      </c>
    </row>
    <row r="2038" spans="1:6" ht="14.5" customHeight="1">
      <c r="A2038" s="19">
        <v>1900</v>
      </c>
      <c r="B2038" s="19" t="s">
        <v>94</v>
      </c>
      <c r="C2038" s="19" t="s">
        <v>810</v>
      </c>
      <c r="D2038" s="19">
        <v>419.15</v>
      </c>
      <c r="F2038" s="19" t="s">
        <v>952</v>
      </c>
    </row>
    <row r="2039" spans="1:6" ht="14.5" customHeight="1">
      <c r="A2039" s="19">
        <v>1900</v>
      </c>
      <c r="B2039" s="19" t="s">
        <v>94</v>
      </c>
      <c r="C2039" s="19" t="s">
        <v>810</v>
      </c>
      <c r="D2039" s="19">
        <v>6.65</v>
      </c>
      <c r="F2039" s="19" t="s">
        <v>790</v>
      </c>
    </row>
    <row r="2040" spans="1:6" ht="14.5" customHeight="1">
      <c r="A2040" s="19">
        <v>1900</v>
      </c>
      <c r="B2040" s="19" t="s">
        <v>94</v>
      </c>
      <c r="C2040" s="19" t="s">
        <v>810</v>
      </c>
      <c r="D2040" s="19">
        <v>34.479999999999997</v>
      </c>
      <c r="F2040" s="19" t="s">
        <v>791</v>
      </c>
    </row>
    <row r="2041" spans="1:6" ht="14.5" customHeight="1">
      <c r="A2041" s="19">
        <v>1900</v>
      </c>
      <c r="B2041" s="19" t="s">
        <v>94</v>
      </c>
      <c r="C2041" s="19" t="s">
        <v>810</v>
      </c>
      <c r="D2041" s="19">
        <v>16.36</v>
      </c>
      <c r="F2041" s="19" t="s">
        <v>792</v>
      </c>
    </row>
    <row r="2042" spans="1:6" ht="14.5" customHeight="1">
      <c r="A2042" s="19">
        <v>1900</v>
      </c>
      <c r="B2042" s="19" t="s">
        <v>94</v>
      </c>
      <c r="C2042" s="19" t="s">
        <v>810</v>
      </c>
      <c r="D2042" s="19">
        <v>6.75</v>
      </c>
      <c r="F2042" s="19" t="s">
        <v>793</v>
      </c>
    </row>
    <row r="2043" spans="1:6" ht="14.5" customHeight="1">
      <c r="A2043" s="19">
        <v>1900</v>
      </c>
      <c r="B2043" s="19" t="s">
        <v>94</v>
      </c>
      <c r="C2043" s="19" t="s">
        <v>810</v>
      </c>
      <c r="D2043" s="19">
        <v>5</v>
      </c>
      <c r="F2043" s="19" t="s">
        <v>794</v>
      </c>
    </row>
    <row r="2044" spans="1:6" ht="14.5" customHeight="1">
      <c r="A2044" s="19">
        <v>1900</v>
      </c>
      <c r="B2044" s="19" t="s">
        <v>94</v>
      </c>
      <c r="C2044" s="19" t="s">
        <v>810</v>
      </c>
      <c r="D2044" s="19">
        <v>6.79</v>
      </c>
      <c r="F2044" s="19" t="s">
        <v>795</v>
      </c>
    </row>
    <row r="2045" spans="1:6" ht="14.5" customHeight="1">
      <c r="A2045" s="19">
        <v>1900</v>
      </c>
      <c r="B2045" s="19" t="s">
        <v>94</v>
      </c>
      <c r="C2045" s="19" t="s">
        <v>810</v>
      </c>
      <c r="D2045" s="19">
        <v>60</v>
      </c>
      <c r="F2045" s="19" t="s">
        <v>796</v>
      </c>
    </row>
    <row r="2046" spans="1:6" ht="14.5" customHeight="1">
      <c r="A2046" s="19">
        <v>1900</v>
      </c>
      <c r="B2046" s="19" t="s">
        <v>94</v>
      </c>
      <c r="C2046" s="19" t="s">
        <v>810</v>
      </c>
      <c r="D2046" s="19">
        <v>10.56</v>
      </c>
      <c r="F2046" s="19" t="s">
        <v>797</v>
      </c>
    </row>
    <row r="2047" spans="1:6" ht="14.5" customHeight="1">
      <c r="A2047" s="19">
        <v>1900</v>
      </c>
      <c r="B2047" s="19" t="s">
        <v>94</v>
      </c>
      <c r="C2047" s="19" t="s">
        <v>810</v>
      </c>
      <c r="D2047" s="19">
        <v>26</v>
      </c>
      <c r="F2047" s="19" t="s">
        <v>798</v>
      </c>
    </row>
    <row r="2048" spans="1:6" ht="14.5" customHeight="1">
      <c r="A2048" s="19">
        <v>1900</v>
      </c>
      <c r="B2048" s="19" t="s">
        <v>94</v>
      </c>
      <c r="C2048" s="19" t="s">
        <v>810</v>
      </c>
      <c r="D2048" s="19">
        <v>9.6</v>
      </c>
      <c r="F2048" s="19" t="s">
        <v>799</v>
      </c>
    </row>
    <row r="2049" spans="1:6" ht="14.5" customHeight="1">
      <c r="A2049" s="19">
        <v>1900</v>
      </c>
      <c r="B2049" s="19" t="s">
        <v>94</v>
      </c>
      <c r="C2049" s="19" t="s">
        <v>810</v>
      </c>
      <c r="D2049" s="19">
        <v>9.6</v>
      </c>
      <c r="F2049" s="19" t="s">
        <v>800</v>
      </c>
    </row>
    <row r="2050" spans="1:6" ht="14.5" customHeight="1">
      <c r="A2050" s="19">
        <v>1900</v>
      </c>
      <c r="B2050" s="19" t="s">
        <v>94</v>
      </c>
      <c r="C2050" s="19" t="s">
        <v>810</v>
      </c>
      <c r="D2050" s="19">
        <v>2</v>
      </c>
      <c r="F2050" s="19" t="s">
        <v>801</v>
      </c>
    </row>
    <row r="2051" spans="1:6" ht="14.5" customHeight="1">
      <c r="A2051" s="19">
        <v>1900</v>
      </c>
      <c r="B2051" s="19" t="s">
        <v>94</v>
      </c>
      <c r="C2051" s="19" t="s">
        <v>810</v>
      </c>
      <c r="D2051" s="19">
        <v>10.5</v>
      </c>
      <c r="F2051" s="19" t="s">
        <v>802</v>
      </c>
    </row>
    <row r="2052" spans="1:6" ht="14.5" customHeight="1">
      <c r="A2052" s="19">
        <v>1900</v>
      </c>
      <c r="B2052" s="19" t="s">
        <v>94</v>
      </c>
      <c r="C2052" s="19" t="s">
        <v>810</v>
      </c>
      <c r="D2052" s="19">
        <v>18</v>
      </c>
      <c r="F2052" s="19" t="s">
        <v>803</v>
      </c>
    </row>
    <row r="2053" spans="1:6" ht="14.5" customHeight="1">
      <c r="A2053" s="19">
        <v>1900</v>
      </c>
      <c r="B2053" s="19" t="s">
        <v>94</v>
      </c>
      <c r="C2053" s="19" t="s">
        <v>810</v>
      </c>
      <c r="D2053" s="19">
        <v>14.62</v>
      </c>
      <c r="F2053" s="19" t="s">
        <v>804</v>
      </c>
    </row>
    <row r="2054" spans="1:6" ht="14.5" customHeight="1">
      <c r="A2054" s="19">
        <v>1900</v>
      </c>
      <c r="B2054" s="19" t="s">
        <v>94</v>
      </c>
      <c r="C2054" s="19" t="s">
        <v>810</v>
      </c>
      <c r="D2054" s="19">
        <v>28.5</v>
      </c>
      <c r="F2054" s="19" t="s">
        <v>805</v>
      </c>
    </row>
    <row r="2055" spans="1:6" ht="14.5" customHeight="1">
      <c r="A2055" s="19">
        <v>1900</v>
      </c>
      <c r="B2055" s="19" t="s">
        <v>94</v>
      </c>
      <c r="C2055" s="19" t="s">
        <v>810</v>
      </c>
      <c r="D2055" s="19">
        <v>21.68</v>
      </c>
      <c r="F2055" s="19" t="s">
        <v>806</v>
      </c>
    </row>
    <row r="2056" spans="1:6" ht="14.5" customHeight="1">
      <c r="A2056" s="19">
        <v>1900</v>
      </c>
      <c r="B2056" s="19" t="s">
        <v>94</v>
      </c>
      <c r="C2056" s="19" t="s">
        <v>810</v>
      </c>
      <c r="D2056" s="19">
        <v>75.5</v>
      </c>
      <c r="F2056" s="19" t="s">
        <v>807</v>
      </c>
    </row>
    <row r="2057" spans="1:6" ht="14.5" customHeight="1">
      <c r="A2057" s="19">
        <v>1900</v>
      </c>
      <c r="B2057" s="19" t="s">
        <v>94</v>
      </c>
      <c r="C2057" s="19" t="s">
        <v>810</v>
      </c>
      <c r="D2057" s="19">
        <v>5.1100000000000003</v>
      </c>
      <c r="F2057" s="19" t="s">
        <v>808</v>
      </c>
    </row>
    <row r="2058" spans="1:6" ht="14.5" customHeight="1">
      <c r="A2058" s="19">
        <v>1900</v>
      </c>
      <c r="B2058" s="19" t="s">
        <v>94</v>
      </c>
      <c r="C2058" s="19" t="s">
        <v>810</v>
      </c>
      <c r="D2058" s="19">
        <v>3</v>
      </c>
      <c r="F2058" s="19" t="s">
        <v>953</v>
      </c>
    </row>
    <row r="2059" spans="1:6" ht="14.5" customHeight="1">
      <c r="A2059" s="19">
        <v>1900</v>
      </c>
      <c r="B2059" s="19" t="s">
        <v>94</v>
      </c>
      <c r="C2059" s="19" t="s">
        <v>810</v>
      </c>
      <c r="D2059" s="19">
        <v>2</v>
      </c>
      <c r="F2059" s="19" t="s">
        <v>809</v>
      </c>
    </row>
    <row r="2060" spans="1:6" ht="14.5" customHeight="1">
      <c r="A2060" s="19">
        <v>1900</v>
      </c>
      <c r="B2060" s="19" t="s">
        <v>6</v>
      </c>
      <c r="C2060" s="1" t="s">
        <v>7</v>
      </c>
      <c r="D2060" s="1">
        <v>24</v>
      </c>
      <c r="F2060" s="1" t="s">
        <v>811</v>
      </c>
    </row>
    <row r="2061" spans="1:6" ht="14.5" customHeight="1">
      <c r="A2061" s="19">
        <v>1900</v>
      </c>
      <c r="B2061" s="19" t="s">
        <v>6</v>
      </c>
      <c r="C2061" s="1" t="s">
        <v>10</v>
      </c>
      <c r="D2061" s="1">
        <v>17</v>
      </c>
      <c r="F2061" s="1" t="s">
        <v>954</v>
      </c>
    </row>
    <row r="2062" spans="1:6" ht="14.5" customHeight="1">
      <c r="A2062" s="19">
        <v>1900</v>
      </c>
      <c r="B2062" s="19" t="s">
        <v>6</v>
      </c>
      <c r="C2062" s="1" t="s">
        <v>10</v>
      </c>
      <c r="D2062" s="1">
        <v>17</v>
      </c>
      <c r="F2062" s="1" t="s">
        <v>812</v>
      </c>
    </row>
    <row r="2063" spans="1:6" ht="14.5" customHeight="1">
      <c r="A2063" s="19">
        <v>1900</v>
      </c>
      <c r="B2063" s="19" t="s">
        <v>6</v>
      </c>
      <c r="C2063" s="1" t="s">
        <v>582</v>
      </c>
      <c r="D2063" s="1">
        <v>18</v>
      </c>
      <c r="F2063" s="1" t="s">
        <v>893</v>
      </c>
    </row>
    <row r="2064" spans="1:6" ht="14.5" customHeight="1">
      <c r="A2064" s="19">
        <v>1900</v>
      </c>
      <c r="B2064" s="19" t="s">
        <v>6</v>
      </c>
      <c r="C2064" s="1" t="s">
        <v>814</v>
      </c>
      <c r="D2064" s="1">
        <v>9</v>
      </c>
      <c r="F2064" s="1" t="s">
        <v>815</v>
      </c>
    </row>
    <row r="2065" spans="1:6" ht="14.5" customHeight="1">
      <c r="A2065" s="19">
        <v>1900</v>
      </c>
      <c r="B2065" s="19" t="s">
        <v>6</v>
      </c>
      <c r="C2065" s="1" t="s">
        <v>370</v>
      </c>
      <c r="D2065" s="1">
        <v>7.15</v>
      </c>
      <c r="F2065" s="1" t="s">
        <v>816</v>
      </c>
    </row>
    <row r="2066" spans="1:6" ht="14.5" customHeight="1">
      <c r="A2066" s="19">
        <v>1900</v>
      </c>
      <c r="B2066" s="19" t="s">
        <v>6</v>
      </c>
      <c r="C2066" s="1" t="s">
        <v>14</v>
      </c>
      <c r="D2066" s="1">
        <v>15.8</v>
      </c>
      <c r="F2066" s="1" t="s">
        <v>586</v>
      </c>
    </row>
    <row r="2067" spans="1:6" ht="14.5" customHeight="1">
      <c r="A2067" s="19">
        <v>1900</v>
      </c>
      <c r="B2067" s="19" t="s">
        <v>6</v>
      </c>
      <c r="C2067" s="1" t="s">
        <v>14</v>
      </c>
      <c r="D2067" s="1">
        <v>30</v>
      </c>
      <c r="F2067" s="1" t="s">
        <v>817</v>
      </c>
    </row>
    <row r="2068" spans="1:6" ht="14.5" customHeight="1">
      <c r="A2068" s="19">
        <v>1900</v>
      </c>
      <c r="B2068" s="19" t="s">
        <v>6</v>
      </c>
      <c r="C2068" s="1" t="s">
        <v>14</v>
      </c>
      <c r="D2068" s="1">
        <v>23.3</v>
      </c>
      <c r="F2068" s="1" t="s">
        <v>818</v>
      </c>
    </row>
    <row r="2069" spans="1:6" ht="14.5" customHeight="1">
      <c r="A2069" s="19">
        <v>1900</v>
      </c>
      <c r="B2069" s="19" t="s">
        <v>6</v>
      </c>
      <c r="C2069" s="1" t="s">
        <v>19</v>
      </c>
      <c r="D2069" s="1">
        <v>10.8</v>
      </c>
      <c r="F2069" s="1" t="s">
        <v>589</v>
      </c>
    </row>
    <row r="2070" spans="1:6" ht="14.5" customHeight="1">
      <c r="A2070" s="19">
        <v>1900</v>
      </c>
      <c r="B2070" s="19" t="s">
        <v>6</v>
      </c>
      <c r="C2070" s="1" t="s">
        <v>21</v>
      </c>
      <c r="D2070" s="1">
        <v>3.5</v>
      </c>
      <c r="F2070" s="1" t="s">
        <v>819</v>
      </c>
    </row>
    <row r="2071" spans="1:6" ht="14.5" customHeight="1">
      <c r="A2071" s="19">
        <v>1900</v>
      </c>
      <c r="B2071" s="19" t="s">
        <v>6</v>
      </c>
      <c r="C2071" s="1" t="s">
        <v>592</v>
      </c>
      <c r="D2071" s="1">
        <v>148</v>
      </c>
      <c r="F2071" s="1" t="s">
        <v>820</v>
      </c>
    </row>
    <row r="2072" spans="1:6" ht="14.5" customHeight="1">
      <c r="A2072" s="19">
        <v>1900</v>
      </c>
      <c r="B2072" s="19" t="s">
        <v>6</v>
      </c>
      <c r="C2072" s="1" t="s">
        <v>24</v>
      </c>
      <c r="D2072" s="1">
        <v>235</v>
      </c>
      <c r="F2072" s="1" t="s">
        <v>594</v>
      </c>
    </row>
    <row r="2073" spans="1:6" ht="14.5" customHeight="1">
      <c r="A2073" s="19">
        <v>1900</v>
      </c>
      <c r="B2073" s="19" t="s">
        <v>6</v>
      </c>
      <c r="C2073" s="1" t="s">
        <v>26</v>
      </c>
      <c r="D2073" s="1">
        <v>52</v>
      </c>
      <c r="F2073" s="1" t="s">
        <v>595</v>
      </c>
    </row>
    <row r="2074" spans="1:6" ht="14.5" customHeight="1">
      <c r="A2074" s="19">
        <v>1900</v>
      </c>
      <c r="B2074" s="19" t="s">
        <v>6</v>
      </c>
      <c r="C2074" s="1" t="s">
        <v>28</v>
      </c>
      <c r="D2074" s="1">
        <v>3.5</v>
      </c>
      <c r="F2074" s="1" t="s">
        <v>822</v>
      </c>
    </row>
    <row r="2075" spans="1:6" ht="14.5" customHeight="1">
      <c r="A2075" s="19">
        <v>1900</v>
      </c>
      <c r="B2075" s="19" t="s">
        <v>6</v>
      </c>
      <c r="C2075" s="1" t="s">
        <v>955</v>
      </c>
      <c r="D2075" s="1">
        <v>5.37</v>
      </c>
      <c r="F2075" s="1" t="s">
        <v>956</v>
      </c>
    </row>
    <row r="2076" spans="1:6" ht="14.5" customHeight="1">
      <c r="A2076" s="19">
        <v>1900</v>
      </c>
      <c r="B2076" s="19" t="s">
        <v>6</v>
      </c>
      <c r="C2076" s="1" t="s">
        <v>30</v>
      </c>
      <c r="D2076" s="1">
        <v>3.64</v>
      </c>
      <c r="F2076" s="1" t="s">
        <v>596</v>
      </c>
    </row>
    <row r="2077" spans="1:6" ht="14.5" customHeight="1">
      <c r="A2077" s="19">
        <v>1900</v>
      </c>
      <c r="B2077" s="19" t="s">
        <v>6</v>
      </c>
      <c r="C2077" s="1" t="s">
        <v>32</v>
      </c>
      <c r="D2077" s="1">
        <v>1.25</v>
      </c>
      <c r="F2077" s="1" t="s">
        <v>823</v>
      </c>
    </row>
    <row r="2078" spans="1:6" ht="14.5" customHeight="1">
      <c r="A2078" s="19">
        <v>1900</v>
      </c>
      <c r="B2078" s="19" t="s">
        <v>6</v>
      </c>
      <c r="C2078" s="1" t="s">
        <v>34</v>
      </c>
      <c r="D2078" s="1">
        <v>32.869999999999997</v>
      </c>
      <c r="F2078" s="1" t="s">
        <v>894</v>
      </c>
    </row>
    <row r="2079" spans="1:6" ht="14.5" customHeight="1">
      <c r="A2079" s="19">
        <v>1900</v>
      </c>
      <c r="B2079" s="19" t="s">
        <v>6</v>
      </c>
      <c r="C2079" s="1" t="s">
        <v>34</v>
      </c>
      <c r="D2079" s="1">
        <v>14</v>
      </c>
      <c r="F2079" s="1" t="s">
        <v>824</v>
      </c>
    </row>
    <row r="2080" spans="1:6" ht="14.5" customHeight="1">
      <c r="A2080" s="19">
        <v>1900</v>
      </c>
      <c r="B2080" s="19" t="s">
        <v>6</v>
      </c>
      <c r="C2080" s="1" t="s">
        <v>34</v>
      </c>
      <c r="D2080" s="1">
        <v>6</v>
      </c>
      <c r="F2080" s="1" t="s">
        <v>895</v>
      </c>
    </row>
    <row r="2081" spans="1:6" ht="14.5" customHeight="1">
      <c r="A2081" s="19">
        <v>1900</v>
      </c>
      <c r="B2081" s="19" t="s">
        <v>6</v>
      </c>
      <c r="C2081" s="1" t="s">
        <v>825</v>
      </c>
      <c r="D2081" s="1">
        <v>7</v>
      </c>
      <c r="F2081" s="1" t="s">
        <v>826</v>
      </c>
    </row>
    <row r="2082" spans="1:6" ht="14.5" customHeight="1">
      <c r="A2082" s="19">
        <v>1900</v>
      </c>
      <c r="B2082" s="19" t="s">
        <v>6</v>
      </c>
      <c r="C2082" s="1" t="s">
        <v>36</v>
      </c>
      <c r="D2082" s="1">
        <v>10</v>
      </c>
      <c r="F2082" s="1" t="s">
        <v>828</v>
      </c>
    </row>
    <row r="2083" spans="1:6" ht="14.5" customHeight="1">
      <c r="A2083" s="19">
        <v>1900</v>
      </c>
      <c r="B2083" s="19" t="s">
        <v>6</v>
      </c>
      <c r="C2083" s="1" t="s">
        <v>36</v>
      </c>
      <c r="D2083" s="1">
        <v>35</v>
      </c>
      <c r="F2083" s="1" t="s">
        <v>828</v>
      </c>
    </row>
    <row r="2084" spans="1:6" ht="14.5" customHeight="1">
      <c r="A2084" s="19">
        <v>1900</v>
      </c>
      <c r="B2084" s="19" t="s">
        <v>6</v>
      </c>
      <c r="C2084" s="1" t="s">
        <v>36</v>
      </c>
      <c r="D2084" s="1">
        <v>5.5</v>
      </c>
      <c r="F2084" s="1" t="s">
        <v>896</v>
      </c>
    </row>
    <row r="2085" spans="1:6" ht="14.5" customHeight="1">
      <c r="A2085" s="19">
        <v>1900</v>
      </c>
      <c r="B2085" s="19" t="s">
        <v>6</v>
      </c>
      <c r="C2085" s="1" t="s">
        <v>39</v>
      </c>
      <c r="D2085" s="1">
        <v>35</v>
      </c>
      <c r="F2085" s="1" t="s">
        <v>897</v>
      </c>
    </row>
    <row r="2086" spans="1:6" ht="14.5" customHeight="1">
      <c r="A2086" s="19">
        <v>1900</v>
      </c>
      <c r="B2086" s="19" t="s">
        <v>6</v>
      </c>
      <c r="C2086" s="1" t="s">
        <v>39</v>
      </c>
      <c r="D2086" s="1">
        <v>8</v>
      </c>
      <c r="F2086" s="1" t="s">
        <v>831</v>
      </c>
    </row>
    <row r="2087" spans="1:6" ht="14.5" customHeight="1">
      <c r="A2087" s="19">
        <v>1900</v>
      </c>
      <c r="B2087" s="19" t="s">
        <v>6</v>
      </c>
      <c r="C2087" s="1" t="s">
        <v>39</v>
      </c>
      <c r="D2087" s="1">
        <v>8</v>
      </c>
      <c r="F2087" s="1" t="s">
        <v>43</v>
      </c>
    </row>
    <row r="2088" spans="1:6" ht="14.5" customHeight="1">
      <c r="A2088" s="19">
        <v>1900</v>
      </c>
      <c r="B2088" s="19" t="s">
        <v>6</v>
      </c>
      <c r="C2088" s="1" t="s">
        <v>47</v>
      </c>
      <c r="D2088" s="1">
        <v>3.62</v>
      </c>
      <c r="F2088" s="1" t="s">
        <v>832</v>
      </c>
    </row>
    <row r="2089" spans="1:6" ht="14.5" customHeight="1">
      <c r="A2089" s="19">
        <v>1900</v>
      </c>
      <c r="B2089" s="19" t="s">
        <v>6</v>
      </c>
      <c r="C2089" s="1" t="s">
        <v>833</v>
      </c>
      <c r="D2089" s="1">
        <v>9</v>
      </c>
      <c r="F2089" s="1" t="s">
        <v>834</v>
      </c>
    </row>
    <row r="2090" spans="1:6" ht="14.5" customHeight="1">
      <c r="A2090" s="19">
        <v>1900</v>
      </c>
      <c r="B2090" s="19" t="s">
        <v>6</v>
      </c>
      <c r="C2090" s="1" t="s">
        <v>606</v>
      </c>
      <c r="D2090" s="1">
        <v>4</v>
      </c>
      <c r="F2090" s="1" t="s">
        <v>898</v>
      </c>
    </row>
    <row r="2091" spans="1:6" ht="14.5" customHeight="1">
      <c r="A2091" s="19">
        <v>1900</v>
      </c>
      <c r="B2091" s="19" t="s">
        <v>6</v>
      </c>
      <c r="C2091" s="1" t="s">
        <v>899</v>
      </c>
      <c r="D2091" s="1">
        <v>8</v>
      </c>
      <c r="F2091" s="1" t="s">
        <v>900</v>
      </c>
    </row>
    <row r="2092" spans="1:6" ht="14.5" customHeight="1">
      <c r="A2092" s="19">
        <v>1900</v>
      </c>
      <c r="B2092" s="19" t="s">
        <v>6</v>
      </c>
      <c r="C2092" s="1" t="s">
        <v>610</v>
      </c>
      <c r="D2092" s="1">
        <v>20</v>
      </c>
      <c r="F2092" s="1" t="s">
        <v>837</v>
      </c>
    </row>
    <row r="2093" spans="1:6" ht="14.5" customHeight="1">
      <c r="A2093" s="19">
        <v>1900</v>
      </c>
      <c r="B2093" s="19" t="s">
        <v>6</v>
      </c>
      <c r="C2093" s="1" t="s">
        <v>957</v>
      </c>
      <c r="D2093" s="1">
        <v>29</v>
      </c>
      <c r="F2093" s="1" t="s">
        <v>958</v>
      </c>
    </row>
    <row r="2094" spans="1:6" ht="14.5" customHeight="1">
      <c r="A2094" s="19">
        <v>1900</v>
      </c>
      <c r="B2094" s="19" t="s">
        <v>6</v>
      </c>
      <c r="C2094" s="1" t="s">
        <v>51</v>
      </c>
      <c r="D2094" s="1">
        <v>12</v>
      </c>
      <c r="F2094" s="1" t="s">
        <v>901</v>
      </c>
    </row>
    <row r="2095" spans="1:6" ht="14.5" customHeight="1">
      <c r="A2095" s="19">
        <v>1900</v>
      </c>
      <c r="B2095" s="19" t="s">
        <v>6</v>
      </c>
      <c r="C2095" s="1" t="s">
        <v>53</v>
      </c>
      <c r="D2095" s="1">
        <v>30</v>
      </c>
      <c r="F2095" s="1" t="s">
        <v>902</v>
      </c>
    </row>
    <row r="2096" spans="1:6" ht="14.5" customHeight="1">
      <c r="A2096" s="19">
        <v>1900</v>
      </c>
      <c r="B2096" s="19" t="s">
        <v>6</v>
      </c>
      <c r="C2096" s="1" t="s">
        <v>840</v>
      </c>
      <c r="D2096" s="1">
        <v>9</v>
      </c>
      <c r="F2096" s="1" t="s">
        <v>841</v>
      </c>
    </row>
    <row r="2097" spans="1:6" ht="14.5" customHeight="1">
      <c r="A2097" s="19">
        <v>1900</v>
      </c>
      <c r="B2097" s="19" t="s">
        <v>6</v>
      </c>
      <c r="C2097" s="1" t="s">
        <v>612</v>
      </c>
      <c r="D2097" s="1">
        <v>4.7</v>
      </c>
      <c r="F2097" s="1" t="s">
        <v>842</v>
      </c>
    </row>
    <row r="2098" spans="1:6" ht="14.5" customHeight="1">
      <c r="A2098" s="19">
        <v>1900</v>
      </c>
      <c r="B2098" s="19" t="s">
        <v>291</v>
      </c>
      <c r="C2098" s="19" t="s">
        <v>71</v>
      </c>
      <c r="D2098" s="19">
        <v>78</v>
      </c>
      <c r="E2098" s="19" t="s">
        <v>9</v>
      </c>
      <c r="F2098" s="19" t="s">
        <v>959</v>
      </c>
    </row>
    <row r="2099" spans="1:6" ht="14.5" customHeight="1">
      <c r="A2099" s="19">
        <v>1900</v>
      </c>
      <c r="B2099" s="19" t="s">
        <v>291</v>
      </c>
      <c r="C2099" s="19" t="s">
        <v>213</v>
      </c>
      <c r="D2099" s="19">
        <v>4.7</v>
      </c>
      <c r="E2099" s="19" t="s">
        <v>9</v>
      </c>
      <c r="F2099" s="19" t="s">
        <v>214</v>
      </c>
    </row>
    <row r="2100" spans="1:6" ht="14.5" customHeight="1">
      <c r="A2100" s="19">
        <v>1900</v>
      </c>
      <c r="B2100" s="19" t="s">
        <v>291</v>
      </c>
      <c r="C2100" s="19" t="s">
        <v>215</v>
      </c>
      <c r="D2100" s="19">
        <v>12.9</v>
      </c>
      <c r="E2100" s="19" t="s">
        <v>9</v>
      </c>
      <c r="F2100" s="19" t="s">
        <v>216</v>
      </c>
    </row>
    <row r="2101" spans="1:6" ht="14.5" customHeight="1">
      <c r="A2101" s="19">
        <v>1900</v>
      </c>
      <c r="B2101" s="19" t="s">
        <v>291</v>
      </c>
      <c r="C2101" s="19" t="s">
        <v>903</v>
      </c>
      <c r="D2101" s="19">
        <v>9.5</v>
      </c>
      <c r="E2101" s="19" t="s">
        <v>9</v>
      </c>
      <c r="F2101" s="19" t="s">
        <v>904</v>
      </c>
    </row>
    <row r="2102" spans="1:6" ht="14.5" customHeight="1">
      <c r="A2102" s="19">
        <v>1900</v>
      </c>
      <c r="B2102" s="19" t="s">
        <v>291</v>
      </c>
      <c r="C2102" s="19" t="s">
        <v>843</v>
      </c>
      <c r="D2102" s="19">
        <v>15.62</v>
      </c>
      <c r="E2102" s="19" t="s">
        <v>9</v>
      </c>
      <c r="F2102" s="19" t="s">
        <v>274</v>
      </c>
    </row>
    <row r="2103" spans="1:6" ht="14.5" customHeight="1">
      <c r="A2103" s="19">
        <v>1900</v>
      </c>
      <c r="B2103" s="19" t="s">
        <v>291</v>
      </c>
      <c r="C2103" s="19" t="s">
        <v>219</v>
      </c>
      <c r="D2103" s="19">
        <v>35.85</v>
      </c>
      <c r="E2103" s="19" t="s">
        <v>9</v>
      </c>
      <c r="F2103" s="19" t="s">
        <v>220</v>
      </c>
    </row>
    <row r="2104" spans="1:6" ht="14.5" customHeight="1">
      <c r="A2104" s="19">
        <v>1900</v>
      </c>
      <c r="B2104" s="19" t="s">
        <v>291</v>
      </c>
      <c r="C2104" s="19" t="s">
        <v>221</v>
      </c>
      <c r="D2104" s="19">
        <v>514.97</v>
      </c>
      <c r="E2104" s="19" t="s">
        <v>9</v>
      </c>
      <c r="F2104" s="19" t="s">
        <v>222</v>
      </c>
    </row>
    <row r="2105" spans="1:6" ht="14.5" customHeight="1">
      <c r="A2105" s="19">
        <v>1900</v>
      </c>
      <c r="B2105" s="19" t="s">
        <v>291</v>
      </c>
      <c r="C2105" s="19" t="s">
        <v>221</v>
      </c>
      <c r="D2105" s="19">
        <v>136</v>
      </c>
      <c r="E2105" s="19" t="s">
        <v>9</v>
      </c>
      <c r="F2105" s="19" t="s">
        <v>905</v>
      </c>
    </row>
    <row r="2106" spans="1:6" ht="14.5" customHeight="1">
      <c r="A2106" s="19">
        <v>1900</v>
      </c>
      <c r="B2106" s="19" t="s">
        <v>291</v>
      </c>
      <c r="C2106" s="19" t="s">
        <v>221</v>
      </c>
      <c r="D2106" s="19">
        <v>45.03</v>
      </c>
      <c r="E2106" s="19" t="s">
        <v>9</v>
      </c>
      <c r="F2106" s="19" t="s">
        <v>224</v>
      </c>
    </row>
    <row r="2107" spans="1:6" ht="14.5" customHeight="1">
      <c r="A2107" s="19">
        <v>1900</v>
      </c>
      <c r="B2107" s="19" t="s">
        <v>291</v>
      </c>
      <c r="C2107" s="19" t="s">
        <v>221</v>
      </c>
      <c r="D2107" s="19">
        <v>13.75</v>
      </c>
      <c r="E2107" s="19" t="s">
        <v>9</v>
      </c>
      <c r="F2107" s="19" t="s">
        <v>227</v>
      </c>
    </row>
    <row r="2108" spans="1:6" ht="14.5" customHeight="1">
      <c r="A2108" s="19">
        <v>1900</v>
      </c>
      <c r="B2108" s="19" t="s">
        <v>291</v>
      </c>
      <c r="C2108" s="19" t="s">
        <v>221</v>
      </c>
      <c r="D2108" s="19">
        <v>12.27</v>
      </c>
      <c r="E2108" s="19" t="s">
        <v>9</v>
      </c>
      <c r="F2108" s="19" t="s">
        <v>906</v>
      </c>
    </row>
    <row r="2109" spans="1:6" ht="14.5" customHeight="1">
      <c r="A2109" s="19">
        <v>1900</v>
      </c>
      <c r="B2109" s="19" t="s">
        <v>291</v>
      </c>
      <c r="C2109" s="19" t="s">
        <v>221</v>
      </c>
      <c r="D2109" s="19">
        <v>24.8</v>
      </c>
      <c r="E2109" s="19" t="s">
        <v>9</v>
      </c>
      <c r="F2109" s="19" t="s">
        <v>844</v>
      </c>
    </row>
    <row r="2110" spans="1:6" ht="14.5" customHeight="1">
      <c r="A2110" s="19">
        <v>1900</v>
      </c>
      <c r="B2110" s="19" t="s">
        <v>291</v>
      </c>
      <c r="C2110" s="19" t="s">
        <v>221</v>
      </c>
      <c r="D2110" s="19">
        <v>2.5</v>
      </c>
      <c r="E2110" s="19" t="s">
        <v>9</v>
      </c>
      <c r="F2110" s="19" t="s">
        <v>229</v>
      </c>
    </row>
    <row r="2111" spans="1:6" ht="14.5" customHeight="1">
      <c r="A2111" s="19">
        <v>1900</v>
      </c>
      <c r="B2111" s="19" t="s">
        <v>291</v>
      </c>
      <c r="C2111" s="19" t="s">
        <v>230</v>
      </c>
      <c r="D2111" s="19">
        <v>164.66</v>
      </c>
      <c r="E2111" s="19" t="s">
        <v>9</v>
      </c>
      <c r="F2111" s="19" t="s">
        <v>614</v>
      </c>
    </row>
    <row r="2112" spans="1:6" ht="14.5" customHeight="1">
      <c r="A2112" s="19">
        <v>1900</v>
      </c>
      <c r="B2112" s="19" t="s">
        <v>291</v>
      </c>
      <c r="C2112" s="19" t="s">
        <v>230</v>
      </c>
      <c r="D2112" s="19">
        <v>93.49</v>
      </c>
      <c r="E2112" s="19" t="s">
        <v>9</v>
      </c>
      <c r="F2112" s="19" t="s">
        <v>232</v>
      </c>
    </row>
    <row r="2113" spans="1:6" ht="14.5" customHeight="1">
      <c r="A2113" s="19">
        <v>1900</v>
      </c>
      <c r="B2113" s="19" t="s">
        <v>291</v>
      </c>
      <c r="C2113" s="19" t="s">
        <v>230</v>
      </c>
      <c r="D2113" s="19">
        <v>19.2</v>
      </c>
      <c r="E2113" s="19" t="s">
        <v>9</v>
      </c>
      <c r="F2113" s="19" t="s">
        <v>616</v>
      </c>
    </row>
    <row r="2114" spans="1:6" ht="14.5" customHeight="1">
      <c r="A2114" s="19">
        <v>1900</v>
      </c>
      <c r="B2114" s="19" t="s">
        <v>291</v>
      </c>
      <c r="C2114" s="19" t="s">
        <v>230</v>
      </c>
      <c r="D2114" s="19">
        <v>30</v>
      </c>
      <c r="E2114" s="19" t="s">
        <v>9</v>
      </c>
      <c r="F2114" s="19" t="s">
        <v>907</v>
      </c>
    </row>
    <row r="2115" spans="1:6" ht="14.5" customHeight="1">
      <c r="A2115" s="19">
        <v>1900</v>
      </c>
      <c r="B2115" s="19" t="s">
        <v>291</v>
      </c>
      <c r="C2115" s="19" t="s">
        <v>230</v>
      </c>
      <c r="D2115" s="19">
        <v>15.62</v>
      </c>
      <c r="E2115" s="19" t="s">
        <v>9</v>
      </c>
      <c r="F2115" s="19" t="s">
        <v>274</v>
      </c>
    </row>
    <row r="2116" spans="1:6" ht="14.5" customHeight="1">
      <c r="A2116" s="19">
        <v>1900</v>
      </c>
      <c r="B2116" s="19" t="s">
        <v>291</v>
      </c>
      <c r="C2116" s="19" t="s">
        <v>230</v>
      </c>
      <c r="D2116" s="19">
        <v>32.950000000000003</v>
      </c>
      <c r="E2116" s="19" t="s">
        <v>9</v>
      </c>
      <c r="F2116" s="19" t="s">
        <v>908</v>
      </c>
    </row>
    <row r="2117" spans="1:6" ht="14.5" customHeight="1">
      <c r="A2117" s="19">
        <v>1900</v>
      </c>
      <c r="B2117" s="19" t="s">
        <v>291</v>
      </c>
      <c r="C2117" s="19" t="s">
        <v>230</v>
      </c>
      <c r="D2117" s="19">
        <v>16.7</v>
      </c>
      <c r="E2117" s="19" t="s">
        <v>9</v>
      </c>
      <c r="F2117" s="19" t="s">
        <v>310</v>
      </c>
    </row>
    <row r="2118" spans="1:6" ht="14.5" customHeight="1">
      <c r="A2118" s="19">
        <v>1900</v>
      </c>
      <c r="B2118" s="19" t="s">
        <v>291</v>
      </c>
      <c r="C2118" s="19" t="s">
        <v>230</v>
      </c>
      <c r="D2118" s="19">
        <v>28</v>
      </c>
      <c r="E2118" s="19" t="s">
        <v>9</v>
      </c>
      <c r="F2118" s="19" t="s">
        <v>909</v>
      </c>
    </row>
    <row r="2119" spans="1:6" ht="14.5" customHeight="1">
      <c r="A2119" s="19">
        <v>1900</v>
      </c>
      <c r="B2119" s="19" t="s">
        <v>291</v>
      </c>
      <c r="C2119" s="19" t="s">
        <v>230</v>
      </c>
      <c r="D2119" s="19">
        <v>1.75</v>
      </c>
      <c r="E2119" s="19" t="s">
        <v>9</v>
      </c>
      <c r="F2119" s="19" t="s">
        <v>639</v>
      </c>
    </row>
    <row r="2120" spans="1:6" ht="14.5" customHeight="1">
      <c r="A2120" s="19">
        <v>1900</v>
      </c>
      <c r="B2120" s="19" t="s">
        <v>291</v>
      </c>
      <c r="C2120" s="19" t="s">
        <v>230</v>
      </c>
      <c r="D2120" s="19">
        <v>10</v>
      </c>
      <c r="E2120" s="19" t="s">
        <v>9</v>
      </c>
      <c r="F2120" s="19" t="s">
        <v>651</v>
      </c>
    </row>
    <row r="2121" spans="1:6" ht="14.5" customHeight="1">
      <c r="A2121" s="19">
        <v>1900</v>
      </c>
      <c r="B2121" s="19" t="s">
        <v>291</v>
      </c>
      <c r="C2121" s="19" t="s">
        <v>233</v>
      </c>
      <c r="D2121" s="19">
        <v>3</v>
      </c>
      <c r="E2121" s="19" t="s">
        <v>9</v>
      </c>
      <c r="F2121" s="19" t="s">
        <v>234</v>
      </c>
    </row>
    <row r="2122" spans="1:6" ht="14.5" customHeight="1">
      <c r="A2122" s="19">
        <v>1900</v>
      </c>
      <c r="B2122" s="19" t="s">
        <v>291</v>
      </c>
      <c r="C2122" s="19" t="s">
        <v>235</v>
      </c>
      <c r="D2122" s="19">
        <v>1.5</v>
      </c>
      <c r="E2122" s="19" t="s">
        <v>16</v>
      </c>
      <c r="F2122" s="19" t="s">
        <v>236</v>
      </c>
    </row>
    <row r="2123" spans="1:6" ht="14.5" customHeight="1">
      <c r="A2123" s="19">
        <v>1900</v>
      </c>
      <c r="B2123" s="19" t="s">
        <v>291</v>
      </c>
      <c r="C2123" s="19" t="s">
        <v>235</v>
      </c>
      <c r="D2123" s="19">
        <v>2</v>
      </c>
      <c r="E2123" s="19" t="s">
        <v>16</v>
      </c>
      <c r="F2123" s="19" t="s">
        <v>237</v>
      </c>
    </row>
    <row r="2124" spans="1:6" ht="14.5" customHeight="1">
      <c r="A2124" s="19">
        <v>1900</v>
      </c>
      <c r="B2124" s="19" t="s">
        <v>291</v>
      </c>
      <c r="C2124" s="19" t="s">
        <v>910</v>
      </c>
      <c r="D2124" s="19">
        <v>5.3</v>
      </c>
      <c r="E2124" s="19" t="s">
        <v>9</v>
      </c>
      <c r="F2124" s="19" t="s">
        <v>911</v>
      </c>
    </row>
    <row r="2125" spans="1:6" ht="14.5" customHeight="1">
      <c r="A2125" s="19">
        <v>1900</v>
      </c>
      <c r="B2125" s="19" t="s">
        <v>291</v>
      </c>
      <c r="C2125" s="19" t="s">
        <v>238</v>
      </c>
      <c r="D2125" s="19">
        <v>10.57</v>
      </c>
      <c r="E2125" s="19" t="s">
        <v>9</v>
      </c>
      <c r="F2125" s="19" t="s">
        <v>239</v>
      </c>
    </row>
    <row r="2126" spans="1:6" ht="14.5" customHeight="1">
      <c r="A2126" s="19">
        <v>1900</v>
      </c>
      <c r="B2126" s="19" t="s">
        <v>291</v>
      </c>
      <c r="C2126" s="19" t="s">
        <v>240</v>
      </c>
      <c r="D2126" s="19">
        <v>1.8</v>
      </c>
      <c r="E2126" s="19" t="s">
        <v>16</v>
      </c>
      <c r="F2126" s="19" t="s">
        <v>241</v>
      </c>
    </row>
    <row r="2127" spans="1:6" ht="14.5" customHeight="1">
      <c r="A2127" s="19">
        <v>1900</v>
      </c>
      <c r="B2127" s="19" t="s">
        <v>291</v>
      </c>
      <c r="C2127" s="19" t="s">
        <v>242</v>
      </c>
      <c r="D2127" s="19">
        <v>16.600000000000001</v>
      </c>
      <c r="E2127" s="19" t="s">
        <v>9</v>
      </c>
      <c r="F2127" s="19" t="s">
        <v>243</v>
      </c>
    </row>
    <row r="2128" spans="1:6" ht="14.5" customHeight="1">
      <c r="A2128" s="19">
        <v>1900</v>
      </c>
      <c r="B2128" s="19" t="s">
        <v>291</v>
      </c>
      <c r="C2128" s="19" t="s">
        <v>242</v>
      </c>
      <c r="D2128" s="19">
        <v>9.75</v>
      </c>
      <c r="E2128" s="19" t="s">
        <v>9</v>
      </c>
      <c r="F2128" s="19" t="s">
        <v>244</v>
      </c>
    </row>
    <row r="2129" spans="1:6" ht="14.5" customHeight="1">
      <c r="A2129" s="19">
        <v>1900</v>
      </c>
      <c r="B2129" s="19" t="s">
        <v>291</v>
      </c>
      <c r="C2129" s="19" t="s">
        <v>245</v>
      </c>
      <c r="D2129" s="19">
        <v>3.25</v>
      </c>
      <c r="E2129" s="19" t="s">
        <v>9</v>
      </c>
      <c r="F2129" s="19" t="s">
        <v>246</v>
      </c>
    </row>
    <row r="2130" spans="1:6" ht="14.5" customHeight="1">
      <c r="A2130" s="19">
        <v>1900</v>
      </c>
      <c r="B2130" s="19" t="s">
        <v>291</v>
      </c>
      <c r="C2130" s="19" t="s">
        <v>245</v>
      </c>
      <c r="D2130" s="19">
        <v>4</v>
      </c>
      <c r="E2130" s="19" t="s">
        <v>9</v>
      </c>
      <c r="F2130" s="19" t="s">
        <v>845</v>
      </c>
    </row>
    <row r="2131" spans="1:6" ht="14.5" customHeight="1">
      <c r="A2131" s="19">
        <v>1900</v>
      </c>
      <c r="B2131" s="19" t="s">
        <v>291</v>
      </c>
      <c r="C2131" s="19" t="s">
        <v>250</v>
      </c>
      <c r="D2131" s="19">
        <v>3.7</v>
      </c>
      <c r="E2131" s="19" t="s">
        <v>9</v>
      </c>
      <c r="F2131" s="19" t="s">
        <v>251</v>
      </c>
    </row>
    <row r="2132" spans="1:6" ht="14.5" customHeight="1">
      <c r="A2132" s="19">
        <v>1900</v>
      </c>
      <c r="B2132" s="19" t="s">
        <v>291</v>
      </c>
      <c r="C2132" s="19" t="s">
        <v>846</v>
      </c>
      <c r="D2132" s="19">
        <v>4.5</v>
      </c>
      <c r="E2132" s="19" t="s">
        <v>9</v>
      </c>
      <c r="F2132" s="19" t="s">
        <v>847</v>
      </c>
    </row>
    <row r="2133" spans="1:6" ht="14.5" customHeight="1">
      <c r="A2133" s="19">
        <v>1900</v>
      </c>
      <c r="B2133" s="19" t="s">
        <v>291</v>
      </c>
      <c r="C2133" s="19" t="s">
        <v>619</v>
      </c>
      <c r="D2133" s="19">
        <v>17.75</v>
      </c>
      <c r="E2133" s="19" t="s">
        <v>9</v>
      </c>
      <c r="F2133" s="19" t="s">
        <v>620</v>
      </c>
    </row>
    <row r="2134" spans="1:6" ht="14.5" customHeight="1">
      <c r="A2134" s="19">
        <v>1900</v>
      </c>
      <c r="B2134" s="19" t="s">
        <v>291</v>
      </c>
      <c r="C2134" s="19" t="s">
        <v>254</v>
      </c>
      <c r="D2134" s="19">
        <v>10</v>
      </c>
      <c r="E2134" s="19" t="s">
        <v>9</v>
      </c>
      <c r="F2134" s="19" t="s">
        <v>255</v>
      </c>
    </row>
    <row r="2135" spans="1:6" ht="14.5" customHeight="1">
      <c r="A2135" s="19">
        <v>1900</v>
      </c>
      <c r="B2135" s="19" t="s">
        <v>291</v>
      </c>
      <c r="C2135" s="19" t="s">
        <v>256</v>
      </c>
      <c r="D2135" s="19">
        <v>25.33</v>
      </c>
      <c r="E2135" s="19" t="s">
        <v>9</v>
      </c>
      <c r="F2135" s="19" t="s">
        <v>621</v>
      </c>
    </row>
    <row r="2136" spans="1:6" ht="14.5" customHeight="1">
      <c r="A2136" s="19">
        <v>1900</v>
      </c>
      <c r="B2136" s="19" t="s">
        <v>291</v>
      </c>
      <c r="C2136" s="19" t="s">
        <v>622</v>
      </c>
      <c r="D2136" s="19">
        <v>16.5</v>
      </c>
      <c r="E2136" s="19" t="s">
        <v>9</v>
      </c>
      <c r="F2136" s="19" t="s">
        <v>623</v>
      </c>
    </row>
    <row r="2137" spans="1:6" ht="14.5" customHeight="1">
      <c r="A2137" s="19">
        <v>1900</v>
      </c>
      <c r="B2137" s="19" t="s">
        <v>291</v>
      </c>
      <c r="C2137" s="19" t="s">
        <v>259</v>
      </c>
      <c r="D2137" s="19">
        <v>5.0599999999999996</v>
      </c>
      <c r="E2137" s="19" t="s">
        <v>9</v>
      </c>
      <c r="F2137" s="19" t="s">
        <v>260</v>
      </c>
    </row>
    <row r="2138" spans="1:6" ht="14.5" customHeight="1">
      <c r="A2138" s="19">
        <v>1900</v>
      </c>
      <c r="B2138" s="19" t="s">
        <v>291</v>
      </c>
      <c r="C2138" s="19" t="s">
        <v>259</v>
      </c>
      <c r="D2138" s="19">
        <v>4.5</v>
      </c>
      <c r="E2138" s="19" t="s">
        <v>9</v>
      </c>
      <c r="F2138" s="19" t="s">
        <v>261</v>
      </c>
    </row>
    <row r="2139" spans="1:6" ht="14.5" customHeight="1">
      <c r="A2139" s="19">
        <v>1900</v>
      </c>
      <c r="B2139" s="19" t="s">
        <v>291</v>
      </c>
      <c r="C2139" s="19" t="s">
        <v>262</v>
      </c>
      <c r="D2139" s="19">
        <v>30</v>
      </c>
      <c r="E2139" s="19" t="s">
        <v>9</v>
      </c>
      <c r="F2139" s="19" t="s">
        <v>960</v>
      </c>
    </row>
    <row r="2140" spans="1:6" ht="14.5" customHeight="1">
      <c r="A2140" s="19">
        <v>1900</v>
      </c>
      <c r="B2140" s="19" t="s">
        <v>291</v>
      </c>
      <c r="C2140" s="19" t="s">
        <v>264</v>
      </c>
      <c r="D2140" s="19">
        <v>3</v>
      </c>
      <c r="E2140" s="19" t="s">
        <v>9</v>
      </c>
      <c r="F2140" s="19" t="s">
        <v>265</v>
      </c>
    </row>
    <row r="2141" spans="1:6" ht="14.5" customHeight="1">
      <c r="A2141" s="19">
        <v>1900</v>
      </c>
      <c r="B2141" s="19" t="s">
        <v>291</v>
      </c>
      <c r="C2141" s="19" t="s">
        <v>266</v>
      </c>
      <c r="D2141" s="19">
        <v>5.75</v>
      </c>
      <c r="E2141" s="19" t="s">
        <v>9</v>
      </c>
      <c r="F2141" s="19" t="s">
        <v>267</v>
      </c>
    </row>
    <row r="2142" spans="1:6" ht="14.5" customHeight="1">
      <c r="A2142" s="19">
        <v>1900</v>
      </c>
      <c r="B2142" s="19" t="s">
        <v>291</v>
      </c>
      <c r="C2142" s="19" t="s">
        <v>268</v>
      </c>
      <c r="D2142" s="19">
        <v>18.670000000000002</v>
      </c>
      <c r="E2142" s="19" t="s">
        <v>9</v>
      </c>
      <c r="F2142" s="19" t="s">
        <v>269</v>
      </c>
    </row>
    <row r="2143" spans="1:6" ht="14.5" customHeight="1">
      <c r="A2143" s="19">
        <v>1900</v>
      </c>
      <c r="B2143" s="19" t="s">
        <v>291</v>
      </c>
      <c r="C2143" s="19" t="s">
        <v>270</v>
      </c>
      <c r="D2143" s="19">
        <v>4.21</v>
      </c>
      <c r="E2143" s="19" t="s">
        <v>9</v>
      </c>
      <c r="F2143" s="19" t="s">
        <v>271</v>
      </c>
    </row>
    <row r="2144" spans="1:6" ht="14.5" customHeight="1">
      <c r="A2144" s="19">
        <v>1900</v>
      </c>
      <c r="B2144" s="19" t="s">
        <v>291</v>
      </c>
      <c r="C2144" s="19" t="s">
        <v>270</v>
      </c>
      <c r="D2144" s="19">
        <v>5</v>
      </c>
      <c r="E2144" s="19" t="s">
        <v>9</v>
      </c>
      <c r="F2144" s="19" t="s">
        <v>624</v>
      </c>
    </row>
    <row r="2145" spans="1:6" ht="14.5" customHeight="1">
      <c r="A2145" s="19">
        <v>1900</v>
      </c>
      <c r="B2145" s="19" t="s">
        <v>291</v>
      </c>
      <c r="C2145" s="19" t="s">
        <v>275</v>
      </c>
      <c r="D2145" s="19">
        <v>1.5</v>
      </c>
      <c r="E2145" s="19" t="s">
        <v>16</v>
      </c>
      <c r="F2145" s="19" t="s">
        <v>276</v>
      </c>
    </row>
    <row r="2146" spans="1:6" ht="14.5" customHeight="1">
      <c r="A2146" s="19">
        <v>1900</v>
      </c>
      <c r="B2146" s="19" t="s">
        <v>291</v>
      </c>
      <c r="C2146" s="19" t="s">
        <v>625</v>
      </c>
      <c r="D2146" s="19">
        <v>8.6999999999999993</v>
      </c>
      <c r="E2146" s="19" t="s">
        <v>9</v>
      </c>
      <c r="F2146" s="19" t="s">
        <v>626</v>
      </c>
    </row>
    <row r="2147" spans="1:6" ht="14.5" customHeight="1">
      <c r="A2147" s="19">
        <v>1900</v>
      </c>
      <c r="B2147" s="19" t="s">
        <v>291</v>
      </c>
      <c r="C2147" s="19" t="s">
        <v>279</v>
      </c>
      <c r="D2147" s="19">
        <v>66.819999999999993</v>
      </c>
      <c r="E2147" s="19" t="s">
        <v>9</v>
      </c>
      <c r="F2147" s="19" t="s">
        <v>627</v>
      </c>
    </row>
    <row r="2148" spans="1:6" ht="14.5" customHeight="1">
      <c r="A2148" s="19">
        <v>1900</v>
      </c>
      <c r="B2148" s="19" t="s">
        <v>291</v>
      </c>
      <c r="C2148" s="19" t="s">
        <v>282</v>
      </c>
      <c r="D2148" s="19">
        <v>12.75</v>
      </c>
      <c r="E2148" s="19" t="s">
        <v>9</v>
      </c>
      <c r="F2148" s="19" t="s">
        <v>283</v>
      </c>
    </row>
    <row r="2149" spans="1:6" ht="14.5" customHeight="1">
      <c r="A2149" s="19">
        <v>1900</v>
      </c>
      <c r="B2149" s="19" t="s">
        <v>291</v>
      </c>
      <c r="C2149" s="19" t="s">
        <v>284</v>
      </c>
      <c r="D2149" s="19">
        <v>6</v>
      </c>
      <c r="E2149" s="19" t="s">
        <v>9</v>
      </c>
      <c r="F2149" s="19" t="s">
        <v>628</v>
      </c>
    </row>
    <row r="2150" spans="1:6" ht="14.5" customHeight="1">
      <c r="A2150" s="19">
        <v>1900</v>
      </c>
      <c r="B2150" s="19" t="s">
        <v>291</v>
      </c>
      <c r="C2150" s="19" t="s">
        <v>287</v>
      </c>
      <c r="D2150" s="19">
        <v>17</v>
      </c>
      <c r="E2150" s="19" t="s">
        <v>9</v>
      </c>
      <c r="F2150" s="19" t="s">
        <v>637</v>
      </c>
    </row>
    <row r="2151" spans="1:6" ht="14.5" customHeight="1">
      <c r="A2151" s="19">
        <v>1900</v>
      </c>
      <c r="B2151" s="19" t="s">
        <v>291</v>
      </c>
      <c r="C2151" s="19" t="s">
        <v>848</v>
      </c>
      <c r="D2151" s="19">
        <v>9.1199999999999992</v>
      </c>
      <c r="E2151" s="19" t="s">
        <v>9</v>
      </c>
      <c r="F2151" s="19" t="s">
        <v>849</v>
      </c>
    </row>
    <row r="2152" spans="1:6" ht="14.5" customHeight="1">
      <c r="A2152" s="19">
        <v>1900</v>
      </c>
      <c r="B2152" s="19" t="s">
        <v>291</v>
      </c>
      <c r="C2152" s="19" t="s">
        <v>291</v>
      </c>
      <c r="D2152" s="19">
        <v>14.34</v>
      </c>
      <c r="E2152" s="19" t="s">
        <v>16</v>
      </c>
      <c r="F2152" s="19" t="s">
        <v>305</v>
      </c>
    </row>
    <row r="2153" spans="1:6" ht="14.5" customHeight="1">
      <c r="A2153" s="19">
        <v>1900</v>
      </c>
      <c r="B2153" s="19" t="s">
        <v>291</v>
      </c>
      <c r="C2153" s="19" t="s">
        <v>291</v>
      </c>
      <c r="D2153" s="19">
        <v>20.48</v>
      </c>
      <c r="E2153" s="19" t="s">
        <v>16</v>
      </c>
      <c r="F2153" s="19" t="s">
        <v>304</v>
      </c>
    </row>
    <row r="2154" spans="1:6" ht="14.5" customHeight="1">
      <c r="A2154" s="19">
        <v>1900</v>
      </c>
      <c r="B2154" s="19" t="s">
        <v>291</v>
      </c>
      <c r="C2154" s="19" t="s">
        <v>291</v>
      </c>
      <c r="D2154" s="19">
        <v>24.9</v>
      </c>
      <c r="E2154" s="19" t="s">
        <v>16</v>
      </c>
      <c r="F2154" s="19" t="s">
        <v>303</v>
      </c>
    </row>
    <row r="2155" spans="1:6" ht="14.5" customHeight="1">
      <c r="A2155" s="19">
        <v>1900</v>
      </c>
      <c r="B2155" s="19" t="s">
        <v>291</v>
      </c>
      <c r="C2155" s="19" t="s">
        <v>291</v>
      </c>
      <c r="D2155" s="19">
        <v>83.88</v>
      </c>
      <c r="E2155" s="19" t="s">
        <v>9</v>
      </c>
      <c r="F2155" s="19" t="s">
        <v>82</v>
      </c>
    </row>
    <row r="2156" spans="1:6" ht="14.5" customHeight="1">
      <c r="A2156" s="19">
        <v>1900</v>
      </c>
      <c r="B2156" s="19" t="s">
        <v>291</v>
      </c>
      <c r="C2156" s="19" t="s">
        <v>291</v>
      </c>
      <c r="D2156" s="19">
        <v>131.4</v>
      </c>
      <c r="E2156" s="19" t="s">
        <v>16</v>
      </c>
      <c r="F2156" s="19" t="s">
        <v>82</v>
      </c>
    </row>
    <row r="2157" spans="1:6" ht="14.5" customHeight="1">
      <c r="A2157" s="19">
        <v>1900</v>
      </c>
      <c r="B2157" s="19" t="s">
        <v>291</v>
      </c>
      <c r="C2157" s="19" t="s">
        <v>291</v>
      </c>
      <c r="D2157" s="19">
        <v>32.119999999999997</v>
      </c>
      <c r="E2157" s="19" t="s">
        <v>195</v>
      </c>
      <c r="F2157" s="19" t="s">
        <v>82</v>
      </c>
    </row>
    <row r="2158" spans="1:6" ht="14.5" customHeight="1">
      <c r="A2158" s="19">
        <v>1900</v>
      </c>
      <c r="B2158" s="19" t="s">
        <v>291</v>
      </c>
      <c r="C2158" s="19" t="s">
        <v>291</v>
      </c>
      <c r="D2158" s="19">
        <v>28.5</v>
      </c>
      <c r="E2158" s="19" t="s">
        <v>195</v>
      </c>
      <c r="F2158" s="19" t="s">
        <v>633</v>
      </c>
    </row>
    <row r="2159" spans="1:6" ht="14.5" customHeight="1">
      <c r="A2159" s="19">
        <v>1900</v>
      </c>
      <c r="B2159" s="19" t="s">
        <v>291</v>
      </c>
      <c r="C2159" s="19" t="s">
        <v>291</v>
      </c>
      <c r="D2159" s="19">
        <v>6.95</v>
      </c>
      <c r="E2159" s="19" t="s">
        <v>16</v>
      </c>
      <c r="F2159" s="19" t="s">
        <v>634</v>
      </c>
    </row>
    <row r="2160" spans="1:6" ht="14.5" customHeight="1">
      <c r="A2160" s="19">
        <v>1900</v>
      </c>
      <c r="B2160" s="19" t="s">
        <v>291</v>
      </c>
      <c r="C2160" s="19" t="s">
        <v>291</v>
      </c>
      <c r="D2160" s="19">
        <v>54.24</v>
      </c>
      <c r="E2160" s="19" t="s">
        <v>9</v>
      </c>
      <c r="F2160" s="19" t="s">
        <v>308</v>
      </c>
    </row>
    <row r="2161" spans="1:6" ht="14.5" customHeight="1">
      <c r="A2161" s="19">
        <v>1900</v>
      </c>
      <c r="B2161" s="19" t="s">
        <v>291</v>
      </c>
      <c r="C2161" s="19" t="s">
        <v>291</v>
      </c>
      <c r="D2161" s="19">
        <v>21.86</v>
      </c>
      <c r="E2161" s="19" t="s">
        <v>9</v>
      </c>
      <c r="F2161" s="19" t="s">
        <v>636</v>
      </c>
    </row>
    <row r="2162" spans="1:6" ht="14.5" customHeight="1">
      <c r="A2162" s="19">
        <v>1900</v>
      </c>
      <c r="B2162" s="19" t="s">
        <v>291</v>
      </c>
      <c r="C2162" s="19" t="s">
        <v>312</v>
      </c>
      <c r="D2162" s="19">
        <v>14</v>
      </c>
      <c r="E2162" s="19" t="s">
        <v>9</v>
      </c>
      <c r="F2162" s="19" t="s">
        <v>313</v>
      </c>
    </row>
    <row r="2163" spans="1:6" ht="14.5" customHeight="1">
      <c r="A2163" s="19">
        <v>1900</v>
      </c>
      <c r="B2163" s="19" t="s">
        <v>291</v>
      </c>
      <c r="C2163" s="19" t="s">
        <v>314</v>
      </c>
      <c r="D2163" s="19">
        <v>13.33</v>
      </c>
      <c r="E2163" s="19" t="s">
        <v>9</v>
      </c>
      <c r="F2163" s="19" t="s">
        <v>315</v>
      </c>
    </row>
    <row r="2164" spans="1:6" ht="14.5" customHeight="1">
      <c r="A2164" s="19">
        <v>1900</v>
      </c>
      <c r="B2164" s="19" t="s">
        <v>291</v>
      </c>
      <c r="C2164" s="19" t="s">
        <v>316</v>
      </c>
      <c r="D2164" s="19">
        <v>1.5</v>
      </c>
      <c r="E2164" s="19" t="s">
        <v>16</v>
      </c>
      <c r="F2164" s="19" t="s">
        <v>317</v>
      </c>
    </row>
    <row r="2165" spans="1:6" ht="14.5" customHeight="1">
      <c r="A2165" s="19">
        <v>1900</v>
      </c>
      <c r="B2165" s="19" t="s">
        <v>291</v>
      </c>
      <c r="C2165" s="19" t="s">
        <v>318</v>
      </c>
      <c r="D2165" s="19">
        <v>7.75</v>
      </c>
      <c r="E2165" s="19" t="s">
        <v>9</v>
      </c>
      <c r="F2165" s="19" t="s">
        <v>850</v>
      </c>
    </row>
    <row r="2166" spans="1:6" ht="14.5" customHeight="1">
      <c r="A2166" s="19">
        <v>1900</v>
      </c>
      <c r="B2166" s="19" t="s">
        <v>291</v>
      </c>
      <c r="C2166" s="19" t="s">
        <v>320</v>
      </c>
      <c r="D2166" s="19">
        <v>12.25</v>
      </c>
      <c r="E2166" s="19" t="s">
        <v>9</v>
      </c>
      <c r="F2166" s="19" t="s">
        <v>321</v>
      </c>
    </row>
    <row r="2167" spans="1:6" ht="14.5" customHeight="1">
      <c r="A2167" s="19">
        <v>1900</v>
      </c>
      <c r="B2167" s="19" t="s">
        <v>291</v>
      </c>
      <c r="C2167" s="19" t="s">
        <v>912</v>
      </c>
      <c r="D2167" s="19">
        <v>9.75</v>
      </c>
      <c r="E2167" s="19" t="s">
        <v>9</v>
      </c>
      <c r="F2167" s="19" t="s">
        <v>913</v>
      </c>
    </row>
    <row r="2168" spans="1:6" ht="14.5" customHeight="1">
      <c r="A2168" s="19">
        <v>1900</v>
      </c>
      <c r="B2168" s="19" t="s">
        <v>291</v>
      </c>
      <c r="C2168" s="19" t="s">
        <v>640</v>
      </c>
      <c r="D2168" s="19">
        <v>6.5</v>
      </c>
      <c r="E2168" s="19" t="s">
        <v>9</v>
      </c>
      <c r="F2168" s="19" t="s">
        <v>641</v>
      </c>
    </row>
    <row r="2169" spans="1:6" ht="14.5" customHeight="1">
      <c r="A2169" s="19">
        <v>1900</v>
      </c>
      <c r="B2169" s="19" t="s">
        <v>291</v>
      </c>
      <c r="C2169" s="19" t="s">
        <v>961</v>
      </c>
      <c r="D2169" s="19">
        <v>5.9</v>
      </c>
      <c r="E2169" s="19" t="s">
        <v>9</v>
      </c>
      <c r="F2169" s="19" t="s">
        <v>962</v>
      </c>
    </row>
    <row r="2170" spans="1:6" ht="14.5" customHeight="1">
      <c r="A2170" s="19">
        <v>1900</v>
      </c>
      <c r="B2170" s="19" t="s">
        <v>291</v>
      </c>
      <c r="C2170" s="19" t="s">
        <v>851</v>
      </c>
      <c r="D2170" s="19">
        <v>4.4000000000000004</v>
      </c>
      <c r="E2170" s="19" t="s">
        <v>9</v>
      </c>
      <c r="F2170" s="19" t="s">
        <v>852</v>
      </c>
    </row>
    <row r="2171" spans="1:6" ht="14.5" customHeight="1">
      <c r="A2171" s="19">
        <v>1900</v>
      </c>
      <c r="B2171" s="19" t="s">
        <v>291</v>
      </c>
      <c r="C2171" s="19" t="s">
        <v>322</v>
      </c>
      <c r="D2171" s="19">
        <v>17</v>
      </c>
      <c r="E2171" s="19" t="s">
        <v>9</v>
      </c>
      <c r="F2171" s="19" t="s">
        <v>323</v>
      </c>
    </row>
    <row r="2172" spans="1:6" ht="14.5" customHeight="1">
      <c r="A2172" s="19">
        <v>1900</v>
      </c>
      <c r="B2172" s="19" t="s">
        <v>291</v>
      </c>
      <c r="C2172" s="19" t="s">
        <v>324</v>
      </c>
      <c r="D2172" s="19">
        <v>4.5</v>
      </c>
      <c r="E2172" s="19" t="s">
        <v>9</v>
      </c>
      <c r="F2172" s="19" t="s">
        <v>642</v>
      </c>
    </row>
    <row r="2173" spans="1:6" ht="14.5" customHeight="1">
      <c r="A2173" s="19">
        <v>1900</v>
      </c>
      <c r="B2173" s="19" t="s">
        <v>291</v>
      </c>
      <c r="C2173" s="19" t="s">
        <v>324</v>
      </c>
      <c r="D2173" s="19">
        <v>102.66</v>
      </c>
      <c r="E2173" s="19" t="s">
        <v>9</v>
      </c>
      <c r="F2173" s="19" t="s">
        <v>325</v>
      </c>
    </row>
    <row r="2174" spans="1:6" ht="14.5" customHeight="1">
      <c r="A2174" s="19">
        <v>1900</v>
      </c>
      <c r="B2174" s="19" t="s">
        <v>291</v>
      </c>
      <c r="C2174" s="19" t="s">
        <v>324</v>
      </c>
      <c r="D2174" s="19">
        <v>15.42</v>
      </c>
      <c r="E2174" s="19" t="s">
        <v>9</v>
      </c>
      <c r="F2174" s="19" t="s">
        <v>643</v>
      </c>
    </row>
    <row r="2175" spans="1:6" ht="14.5" customHeight="1">
      <c r="A2175" s="19">
        <v>1900</v>
      </c>
      <c r="B2175" s="19" t="s">
        <v>291</v>
      </c>
      <c r="C2175" s="19" t="s">
        <v>324</v>
      </c>
      <c r="D2175" s="19">
        <v>7.75</v>
      </c>
      <c r="E2175" s="19" t="s">
        <v>9</v>
      </c>
      <c r="F2175" s="19" t="s">
        <v>644</v>
      </c>
    </row>
    <row r="2176" spans="1:6" ht="14.5" customHeight="1">
      <c r="A2176" s="19">
        <v>1900</v>
      </c>
      <c r="B2176" s="19" t="s">
        <v>291</v>
      </c>
      <c r="C2176" s="19" t="s">
        <v>327</v>
      </c>
      <c r="D2176" s="19">
        <v>1.1399999999999999</v>
      </c>
      <c r="E2176" s="19" t="s">
        <v>9</v>
      </c>
      <c r="F2176" s="19" t="s">
        <v>914</v>
      </c>
    </row>
    <row r="2177" spans="1:6" ht="14.5" customHeight="1">
      <c r="A2177" s="19">
        <v>1900</v>
      </c>
      <c r="B2177" s="19" t="s">
        <v>291</v>
      </c>
      <c r="C2177" s="19" t="s">
        <v>66</v>
      </c>
      <c r="D2177" s="19">
        <v>6.75</v>
      </c>
      <c r="E2177" s="19" t="s">
        <v>16</v>
      </c>
      <c r="F2177" s="19" t="s">
        <v>329</v>
      </c>
    </row>
    <row r="2178" spans="1:6" ht="14.5" customHeight="1">
      <c r="A2178" s="19">
        <v>1900</v>
      </c>
      <c r="B2178" s="19" t="s">
        <v>291</v>
      </c>
      <c r="C2178" s="19" t="s">
        <v>330</v>
      </c>
      <c r="D2178" s="19">
        <v>12.94</v>
      </c>
      <c r="E2178" s="19" t="s">
        <v>9</v>
      </c>
      <c r="F2178" s="19" t="s">
        <v>660</v>
      </c>
    </row>
    <row r="2179" spans="1:6" ht="14.5" customHeight="1">
      <c r="A2179" s="19">
        <v>1900</v>
      </c>
      <c r="B2179" s="19" t="s">
        <v>291</v>
      </c>
      <c r="C2179" s="19" t="s">
        <v>332</v>
      </c>
      <c r="D2179" s="19">
        <v>7</v>
      </c>
      <c r="E2179" s="19" t="s">
        <v>9</v>
      </c>
      <c r="F2179" s="19" t="s">
        <v>659</v>
      </c>
    </row>
    <row r="2180" spans="1:6" ht="14.5" customHeight="1">
      <c r="A2180" s="19">
        <v>1900</v>
      </c>
      <c r="B2180" s="19" t="s">
        <v>291</v>
      </c>
      <c r="C2180" s="19" t="s">
        <v>658</v>
      </c>
      <c r="D2180" s="19">
        <v>0.18099999999999999</v>
      </c>
      <c r="E2180" s="19" t="s">
        <v>195</v>
      </c>
      <c r="F2180" s="19" t="s">
        <v>657</v>
      </c>
    </row>
    <row r="2181" spans="1:6" ht="14.5" customHeight="1">
      <c r="A2181" s="19">
        <v>1900</v>
      </c>
      <c r="B2181" s="19" t="s">
        <v>291</v>
      </c>
      <c r="C2181" s="19" t="s">
        <v>336</v>
      </c>
      <c r="D2181" s="19">
        <v>2.6</v>
      </c>
      <c r="E2181" s="19" t="s">
        <v>9</v>
      </c>
      <c r="F2181" s="19" t="s">
        <v>337</v>
      </c>
    </row>
    <row r="2182" spans="1:6" ht="14.5" customHeight="1">
      <c r="A2182" s="19">
        <v>1900</v>
      </c>
      <c r="B2182" s="19" t="s">
        <v>291</v>
      </c>
      <c r="C2182" s="19" t="s">
        <v>338</v>
      </c>
      <c r="D2182" s="19">
        <v>31</v>
      </c>
      <c r="E2182" s="19" t="s">
        <v>9</v>
      </c>
      <c r="F2182" s="19" t="s">
        <v>656</v>
      </c>
    </row>
    <row r="2183" spans="1:6" ht="14.5" customHeight="1">
      <c r="A2183" s="19">
        <v>1900</v>
      </c>
      <c r="B2183" s="19" t="s">
        <v>291</v>
      </c>
      <c r="C2183" s="19" t="s">
        <v>338</v>
      </c>
      <c r="D2183" s="19">
        <v>28</v>
      </c>
      <c r="E2183" s="19" t="s">
        <v>9</v>
      </c>
      <c r="F2183" s="19" t="s">
        <v>655</v>
      </c>
    </row>
    <row r="2184" spans="1:6" ht="14.5" customHeight="1">
      <c r="A2184" s="19">
        <v>1900</v>
      </c>
      <c r="B2184" s="19" t="s">
        <v>291</v>
      </c>
      <c r="C2184" s="19" t="s">
        <v>340</v>
      </c>
      <c r="D2184" s="19">
        <v>50.51</v>
      </c>
      <c r="E2184" s="19" t="s">
        <v>9</v>
      </c>
      <c r="F2184" s="19" t="s">
        <v>653</v>
      </c>
    </row>
    <row r="2185" spans="1:6" ht="14.5" customHeight="1">
      <c r="A2185" s="19">
        <v>1900</v>
      </c>
      <c r="B2185" s="19" t="s">
        <v>291</v>
      </c>
      <c r="C2185" s="19" t="s">
        <v>340</v>
      </c>
      <c r="D2185" s="19">
        <v>7.46</v>
      </c>
      <c r="E2185" s="19" t="s">
        <v>9</v>
      </c>
      <c r="F2185" s="19" t="s">
        <v>963</v>
      </c>
    </row>
    <row r="2186" spans="1:6" ht="14.5" customHeight="1">
      <c r="A2186" s="19">
        <v>1900</v>
      </c>
      <c r="B2186" s="19" t="s">
        <v>291</v>
      </c>
      <c r="C2186" s="19" t="s">
        <v>340</v>
      </c>
      <c r="D2186" s="19">
        <v>25</v>
      </c>
      <c r="E2186" s="19" t="s">
        <v>9</v>
      </c>
      <c r="F2186" s="19" t="s">
        <v>853</v>
      </c>
    </row>
    <row r="2187" spans="1:6" ht="14.5" customHeight="1">
      <c r="A2187" s="19">
        <v>1900</v>
      </c>
      <c r="B2187" s="19" t="s">
        <v>291</v>
      </c>
      <c r="C2187" s="19" t="s">
        <v>344</v>
      </c>
      <c r="D2187" s="19">
        <v>13.22</v>
      </c>
      <c r="E2187" s="19" t="s">
        <v>9</v>
      </c>
      <c r="F2187" s="19" t="s">
        <v>345</v>
      </c>
    </row>
    <row r="2188" spans="1:6" ht="14.5" customHeight="1">
      <c r="A2188" s="19">
        <v>1900</v>
      </c>
      <c r="B2188" s="19" t="s">
        <v>291</v>
      </c>
      <c r="C2188" s="19" t="s">
        <v>352</v>
      </c>
      <c r="D2188" s="19">
        <v>10</v>
      </c>
      <c r="E2188" s="19" t="s">
        <v>9</v>
      </c>
      <c r="F2188" s="19" t="s">
        <v>650</v>
      </c>
    </row>
    <row r="2189" spans="1:6" ht="14.5" customHeight="1">
      <c r="A2189" s="19">
        <v>1900</v>
      </c>
      <c r="B2189" s="19" t="s">
        <v>291</v>
      </c>
      <c r="C2189" s="19" t="s">
        <v>354</v>
      </c>
      <c r="D2189" s="19">
        <v>26.69</v>
      </c>
      <c r="E2189" s="19" t="s">
        <v>9</v>
      </c>
      <c r="F2189" s="19" t="s">
        <v>355</v>
      </c>
    </row>
    <row r="2190" spans="1:6" ht="14.5" customHeight="1">
      <c r="A2190" s="19">
        <v>1900</v>
      </c>
      <c r="B2190" s="19" t="s">
        <v>291</v>
      </c>
      <c r="C2190" s="19" t="s">
        <v>354</v>
      </c>
      <c r="D2190" s="19">
        <v>3.08</v>
      </c>
      <c r="E2190" s="19" t="s">
        <v>9</v>
      </c>
      <c r="F2190" s="19" t="s">
        <v>356</v>
      </c>
    </row>
    <row r="2191" spans="1:6" ht="14.5" customHeight="1">
      <c r="A2191" s="19">
        <v>1900</v>
      </c>
      <c r="B2191" s="19" t="s">
        <v>291</v>
      </c>
      <c r="C2191" s="19" t="s">
        <v>358</v>
      </c>
      <c r="D2191" s="19">
        <v>6.5</v>
      </c>
      <c r="E2191" s="19" t="s">
        <v>9</v>
      </c>
      <c r="F2191" s="19" t="s">
        <v>649</v>
      </c>
    </row>
    <row r="2192" spans="1:6" ht="14.5" customHeight="1">
      <c r="A2192" s="19">
        <v>1900</v>
      </c>
      <c r="B2192" s="19" t="s">
        <v>291</v>
      </c>
      <c r="C2192" s="19" t="s">
        <v>648</v>
      </c>
      <c r="D2192" s="19">
        <v>9</v>
      </c>
      <c r="E2192" s="19" t="s">
        <v>9</v>
      </c>
      <c r="F2192" s="19" t="s">
        <v>964</v>
      </c>
    </row>
    <row r="2193" spans="1:6" ht="14.5" customHeight="1">
      <c r="A2193" s="19">
        <v>1900</v>
      </c>
      <c r="B2193" s="19" t="s">
        <v>291</v>
      </c>
      <c r="C2193" s="19" t="s">
        <v>646</v>
      </c>
      <c r="D2193" s="19">
        <v>14.9</v>
      </c>
      <c r="E2193" s="19" t="s">
        <v>9</v>
      </c>
      <c r="F2193" s="19" t="s">
        <v>915</v>
      </c>
    </row>
    <row r="2194" spans="1:6" ht="14.5" customHeight="1">
      <c r="A2194" s="19">
        <v>1900</v>
      </c>
      <c r="B2194" s="19" t="s">
        <v>291</v>
      </c>
      <c r="C2194" s="19" t="s">
        <v>360</v>
      </c>
      <c r="D2194" s="19">
        <v>5.25</v>
      </c>
      <c r="E2194" s="19" t="s">
        <v>9</v>
      </c>
      <c r="F2194" s="19" t="s">
        <v>361</v>
      </c>
    </row>
    <row r="2195" spans="1:6" ht="14.5" customHeight="1">
      <c r="A2195" s="19">
        <v>1900</v>
      </c>
      <c r="B2195" s="19" t="s">
        <v>291</v>
      </c>
      <c r="C2195" s="19" t="s">
        <v>362</v>
      </c>
      <c r="D2195" s="19">
        <v>18.57</v>
      </c>
      <c r="E2195" s="19" t="s">
        <v>9</v>
      </c>
      <c r="F2195" s="19" t="s">
        <v>363</v>
      </c>
    </row>
    <row r="2196" spans="1:6" ht="14.5" customHeight="1">
      <c r="A2196" s="19">
        <v>1900</v>
      </c>
      <c r="B2196" s="19" t="s">
        <v>368</v>
      </c>
      <c r="C2196" s="1" t="s">
        <v>364</v>
      </c>
      <c r="D2196" s="1">
        <v>45.6</v>
      </c>
    </row>
    <row r="2197" spans="1:6" ht="14.5" customHeight="1">
      <c r="A2197" s="19">
        <v>1900</v>
      </c>
      <c r="B2197" s="19" t="s">
        <v>368</v>
      </c>
      <c r="C2197" s="1" t="s">
        <v>365</v>
      </c>
      <c r="D2197" s="1">
        <v>253.60599999999999</v>
      </c>
    </row>
    <row r="2198" spans="1:6" ht="14.5" customHeight="1">
      <c r="A2198" s="19">
        <v>1900</v>
      </c>
      <c r="B2198" s="19" t="s">
        <v>368</v>
      </c>
      <c r="C2198" s="1" t="s">
        <v>366</v>
      </c>
      <c r="D2198" s="1">
        <v>7.33</v>
      </c>
    </row>
    <row r="2199" spans="1:6" ht="14.5" customHeight="1">
      <c r="A2199" s="19">
        <v>1900</v>
      </c>
      <c r="B2199" s="19" t="s">
        <v>368</v>
      </c>
      <c r="C2199" s="1" t="s">
        <v>367</v>
      </c>
      <c r="D2199" s="1">
        <v>4</v>
      </c>
    </row>
    <row r="2200" spans="1:6" ht="14.5" customHeight="1">
      <c r="A2200" s="19">
        <v>1900</v>
      </c>
      <c r="B2200" s="19" t="s">
        <v>413</v>
      </c>
      <c r="C2200" s="19" t="s">
        <v>916</v>
      </c>
      <c r="D2200" s="19">
        <v>27.2</v>
      </c>
    </row>
    <row r="2201" spans="1:6" ht="14.5" customHeight="1">
      <c r="A2201" s="19">
        <v>1900</v>
      </c>
      <c r="B2201" s="19" t="s">
        <v>413</v>
      </c>
      <c r="C2201" s="19" t="s">
        <v>662</v>
      </c>
      <c r="D2201" s="19">
        <v>4.5</v>
      </c>
    </row>
    <row r="2202" spans="1:6" ht="14.5" customHeight="1">
      <c r="A2202" s="19">
        <v>1900</v>
      </c>
      <c r="B2202" s="19" t="s">
        <v>413</v>
      </c>
      <c r="C2202" s="19" t="s">
        <v>663</v>
      </c>
      <c r="D2202" s="19">
        <v>4.5</v>
      </c>
      <c r="E2202" s="19" t="s">
        <v>16</v>
      </c>
      <c r="F2202" s="19" t="s">
        <v>411</v>
      </c>
    </row>
    <row r="2203" spans="1:6" ht="14.5" customHeight="1">
      <c r="A2203" s="19">
        <v>1900</v>
      </c>
      <c r="B2203" s="19" t="s">
        <v>413</v>
      </c>
      <c r="C2203" s="19" t="s">
        <v>663</v>
      </c>
      <c r="D2203" s="19">
        <v>4</v>
      </c>
      <c r="E2203" s="19" t="s">
        <v>16</v>
      </c>
      <c r="F2203" s="19" t="s">
        <v>965</v>
      </c>
    </row>
    <row r="2204" spans="1:6" ht="14.5" customHeight="1">
      <c r="A2204" s="19">
        <v>1900</v>
      </c>
      <c r="B2204" s="19" t="s">
        <v>413</v>
      </c>
      <c r="C2204" s="19" t="s">
        <v>372</v>
      </c>
      <c r="D2204" s="19">
        <v>94.36</v>
      </c>
      <c r="E2204" s="19" t="s">
        <v>9</v>
      </c>
      <c r="F2204" s="19" t="s">
        <v>854</v>
      </c>
    </row>
    <row r="2205" spans="1:6" ht="14.5" customHeight="1">
      <c r="A2205" s="19">
        <v>1900</v>
      </c>
      <c r="B2205" s="19" t="s">
        <v>413</v>
      </c>
      <c r="C2205" s="19" t="s">
        <v>372</v>
      </c>
      <c r="D2205" s="19">
        <v>59.5</v>
      </c>
      <c r="E2205" s="19" t="s">
        <v>9</v>
      </c>
      <c r="F2205" s="19" t="s">
        <v>918</v>
      </c>
    </row>
    <row r="2206" spans="1:6" ht="14.5" customHeight="1">
      <c r="A2206" s="19">
        <v>1900</v>
      </c>
      <c r="B2206" s="19" t="s">
        <v>413</v>
      </c>
      <c r="C2206" s="19" t="s">
        <v>372</v>
      </c>
      <c r="D2206" s="19">
        <v>7</v>
      </c>
      <c r="E2206" s="19" t="s">
        <v>70</v>
      </c>
      <c r="F2206" s="19" t="s">
        <v>918</v>
      </c>
    </row>
    <row r="2207" spans="1:6" ht="14.5" customHeight="1">
      <c r="A2207" s="19">
        <v>1900</v>
      </c>
      <c r="B2207" s="19" t="s">
        <v>413</v>
      </c>
      <c r="C2207" s="19" t="s">
        <v>372</v>
      </c>
      <c r="D2207" s="19">
        <v>5.5</v>
      </c>
      <c r="E2207" s="19" t="s">
        <v>16</v>
      </c>
      <c r="F2207" s="19" t="s">
        <v>918</v>
      </c>
    </row>
    <row r="2208" spans="1:6" ht="14.5" customHeight="1">
      <c r="A2208" s="19">
        <v>1900</v>
      </c>
      <c r="B2208" s="19" t="s">
        <v>413</v>
      </c>
      <c r="C2208" s="19" t="s">
        <v>372</v>
      </c>
      <c r="D2208" s="19">
        <v>4.75</v>
      </c>
      <c r="E2208" s="19" t="s">
        <v>195</v>
      </c>
      <c r="F2208" s="19" t="s">
        <v>390</v>
      </c>
    </row>
    <row r="2209" spans="1:6" ht="14.5" customHeight="1">
      <c r="A2209" s="19">
        <v>1900</v>
      </c>
      <c r="B2209" s="19" t="s">
        <v>413</v>
      </c>
      <c r="C2209" s="19" t="s">
        <v>372</v>
      </c>
      <c r="D2209" s="19">
        <v>2.46</v>
      </c>
      <c r="F2209" s="19" t="s">
        <v>966</v>
      </c>
    </row>
    <row r="2210" spans="1:6" ht="14.5" customHeight="1">
      <c r="A2210" s="19">
        <v>1900</v>
      </c>
      <c r="B2210" s="19" t="s">
        <v>413</v>
      </c>
      <c r="C2210" s="19" t="s">
        <v>372</v>
      </c>
      <c r="D2210" s="19">
        <v>26</v>
      </c>
      <c r="E2210" s="19" t="s">
        <v>9</v>
      </c>
      <c r="F2210" s="19" t="s">
        <v>670</v>
      </c>
    </row>
    <row r="2211" spans="1:6" ht="14.5" customHeight="1">
      <c r="A2211" s="19">
        <v>1900</v>
      </c>
      <c r="B2211" s="19" t="s">
        <v>413</v>
      </c>
      <c r="C2211" s="19" t="s">
        <v>373</v>
      </c>
      <c r="D2211" s="19">
        <v>4</v>
      </c>
    </row>
    <row r="2212" spans="1:6" ht="14.5" customHeight="1">
      <c r="A2212" s="19">
        <v>1900</v>
      </c>
      <c r="B2212" s="19" t="s">
        <v>413</v>
      </c>
      <c r="C2212" s="19" t="s">
        <v>374</v>
      </c>
      <c r="D2212" s="19">
        <v>5</v>
      </c>
    </row>
    <row r="2213" spans="1:6" ht="14.5" customHeight="1">
      <c r="A2213" s="19">
        <v>1900</v>
      </c>
      <c r="B2213" s="19" t="s">
        <v>413</v>
      </c>
      <c r="C2213" s="19" t="s">
        <v>375</v>
      </c>
      <c r="D2213" s="19">
        <v>129.41</v>
      </c>
    </row>
    <row r="2214" spans="1:6" ht="14.5" customHeight="1">
      <c r="A2214" s="19">
        <v>1900</v>
      </c>
      <c r="B2214" s="19" t="s">
        <v>413</v>
      </c>
      <c r="C2214" s="19" t="s">
        <v>376</v>
      </c>
      <c r="D2214" s="19">
        <v>8.15</v>
      </c>
    </row>
    <row r="2215" spans="1:6" ht="14.5" customHeight="1">
      <c r="A2215" s="19">
        <v>1900</v>
      </c>
      <c r="B2215" s="19" t="s">
        <v>413</v>
      </c>
      <c r="C2215" s="19" t="s">
        <v>377</v>
      </c>
      <c r="D2215" s="19">
        <v>41.66</v>
      </c>
    </row>
    <row r="2216" spans="1:6" ht="14.5" customHeight="1">
      <c r="A2216" s="19">
        <v>1900</v>
      </c>
      <c r="B2216" s="19" t="s">
        <v>413</v>
      </c>
      <c r="C2216" s="19" t="s">
        <v>380</v>
      </c>
      <c r="D2216" s="19">
        <v>3.45</v>
      </c>
    </row>
    <row r="2217" spans="1:6" ht="14.5" customHeight="1">
      <c r="A2217" s="19">
        <v>1900</v>
      </c>
      <c r="B2217" s="19" t="s">
        <v>413</v>
      </c>
      <c r="C2217" s="19" t="s">
        <v>664</v>
      </c>
      <c r="D2217" s="19">
        <v>10</v>
      </c>
    </row>
    <row r="2218" spans="1:6" ht="14.5" customHeight="1">
      <c r="A2218" s="19">
        <v>1900</v>
      </c>
      <c r="B2218" s="19" t="s">
        <v>413</v>
      </c>
      <c r="C2218" s="19" t="s">
        <v>665</v>
      </c>
      <c r="D2218" s="19">
        <v>24.5</v>
      </c>
      <c r="F2218" s="19" t="s">
        <v>672</v>
      </c>
    </row>
    <row r="2219" spans="1:6" ht="14.5" customHeight="1">
      <c r="A2219" s="19">
        <v>1900</v>
      </c>
      <c r="B2219" s="19" t="s">
        <v>413</v>
      </c>
      <c r="C2219" s="19" t="s">
        <v>666</v>
      </c>
      <c r="D2219" s="19">
        <v>3.13</v>
      </c>
    </row>
    <row r="2220" spans="1:6" ht="14.5" customHeight="1">
      <c r="A2220" s="19">
        <v>1900</v>
      </c>
      <c r="B2220" s="19" t="s">
        <v>413</v>
      </c>
      <c r="C2220" s="19" t="s">
        <v>381</v>
      </c>
      <c r="D2220" s="19">
        <v>18</v>
      </c>
      <c r="E2220" s="19" t="s">
        <v>9</v>
      </c>
      <c r="F2220" s="19" t="s">
        <v>858</v>
      </c>
    </row>
    <row r="2221" spans="1:6" ht="14.5" customHeight="1">
      <c r="A2221" s="19">
        <v>1900</v>
      </c>
      <c r="B2221" s="19" t="s">
        <v>413</v>
      </c>
      <c r="C2221" s="19" t="s">
        <v>381</v>
      </c>
      <c r="D2221" s="19">
        <v>14</v>
      </c>
      <c r="E2221" s="19" t="s">
        <v>70</v>
      </c>
      <c r="F2221" s="19" t="s">
        <v>919</v>
      </c>
    </row>
    <row r="2222" spans="1:6" ht="14.5" customHeight="1">
      <c r="A2222" s="19">
        <v>1900</v>
      </c>
      <c r="B2222" s="19" t="s">
        <v>413</v>
      </c>
      <c r="C2222" s="19" t="s">
        <v>382</v>
      </c>
      <c r="D2222" s="19">
        <v>11.5</v>
      </c>
      <c r="E2222" s="19" t="s">
        <v>195</v>
      </c>
      <c r="F2222" s="19" t="s">
        <v>403</v>
      </c>
    </row>
    <row r="2223" spans="1:6" ht="14.5" customHeight="1">
      <c r="A2223" s="19">
        <v>1900</v>
      </c>
      <c r="B2223" s="19" t="s">
        <v>413</v>
      </c>
      <c r="C2223" s="19" t="s">
        <v>382</v>
      </c>
      <c r="D2223" s="19">
        <v>8</v>
      </c>
      <c r="E2223" s="19" t="s">
        <v>195</v>
      </c>
      <c r="F2223" s="19" t="s">
        <v>675</v>
      </c>
    </row>
    <row r="2224" spans="1:6" ht="14.5" customHeight="1">
      <c r="A2224" s="19">
        <v>1900</v>
      </c>
      <c r="B2224" s="19" t="s">
        <v>413</v>
      </c>
      <c r="C2224" s="19" t="s">
        <v>382</v>
      </c>
      <c r="D2224" s="19">
        <v>58.17</v>
      </c>
      <c r="E2224" s="19" t="s">
        <v>195</v>
      </c>
      <c r="F2224" s="19" t="s">
        <v>967</v>
      </c>
    </row>
    <row r="2225" spans="1:6" ht="14.5" customHeight="1">
      <c r="A2225" s="19">
        <v>1900</v>
      </c>
      <c r="B2225" s="19" t="s">
        <v>413</v>
      </c>
      <c r="C2225" s="19" t="s">
        <v>382</v>
      </c>
      <c r="D2225" s="19">
        <v>9</v>
      </c>
      <c r="E2225" s="19" t="s">
        <v>16</v>
      </c>
      <c r="F2225" s="19" t="s">
        <v>967</v>
      </c>
    </row>
    <row r="2226" spans="1:6" ht="14.5" customHeight="1">
      <c r="A2226" s="19">
        <v>1900</v>
      </c>
      <c r="B2226" s="19" t="s">
        <v>413</v>
      </c>
      <c r="C2226" s="19" t="s">
        <v>382</v>
      </c>
      <c r="D2226" s="19">
        <v>11.8</v>
      </c>
      <c r="E2226" s="19" t="s">
        <v>70</v>
      </c>
      <c r="F2226" s="19" t="s">
        <v>967</v>
      </c>
    </row>
    <row r="2227" spans="1:6" ht="14.5" customHeight="1">
      <c r="A2227" s="19">
        <v>1900</v>
      </c>
      <c r="B2227" s="19" t="s">
        <v>413</v>
      </c>
      <c r="C2227" s="19" t="s">
        <v>382</v>
      </c>
      <c r="D2227" s="19">
        <v>102</v>
      </c>
      <c r="E2227" s="19" t="s">
        <v>9</v>
      </c>
      <c r="F2227" s="19" t="s">
        <v>967</v>
      </c>
    </row>
    <row r="2228" spans="1:6" ht="14.5" customHeight="1">
      <c r="A2228" s="19">
        <v>1900</v>
      </c>
      <c r="B2228" s="19" t="s">
        <v>413</v>
      </c>
      <c r="C2228" s="19" t="s">
        <v>382</v>
      </c>
      <c r="D2228" s="19">
        <v>7.5</v>
      </c>
      <c r="E2228" s="19" t="s">
        <v>195</v>
      </c>
      <c r="F2228" s="19" t="s">
        <v>676</v>
      </c>
    </row>
    <row r="2229" spans="1:6" ht="14.5" customHeight="1">
      <c r="A2229" s="19">
        <v>1900</v>
      </c>
      <c r="B2229" s="19" t="s">
        <v>413</v>
      </c>
      <c r="C2229" s="19" t="s">
        <v>382</v>
      </c>
      <c r="D2229" s="19">
        <v>2</v>
      </c>
      <c r="E2229" s="19" t="s">
        <v>16</v>
      </c>
      <c r="F2229" s="19" t="s">
        <v>676</v>
      </c>
    </row>
    <row r="2230" spans="1:6" ht="14.5" customHeight="1">
      <c r="A2230" s="19">
        <v>1900</v>
      </c>
      <c r="B2230" s="19" t="s">
        <v>413</v>
      </c>
      <c r="C2230" s="19" t="s">
        <v>382</v>
      </c>
      <c r="D2230" s="19">
        <v>2</v>
      </c>
      <c r="E2230" s="19" t="s">
        <v>70</v>
      </c>
      <c r="F2230" s="19" t="s">
        <v>676</v>
      </c>
    </row>
    <row r="2231" spans="1:6" ht="14.5" customHeight="1">
      <c r="A2231" s="19">
        <v>1900</v>
      </c>
      <c r="B2231" s="19" t="s">
        <v>413</v>
      </c>
      <c r="C2231" s="19" t="s">
        <v>382</v>
      </c>
      <c r="D2231" s="19">
        <v>27</v>
      </c>
      <c r="E2231" s="19" t="s">
        <v>9</v>
      </c>
      <c r="F2231" s="19" t="s">
        <v>920</v>
      </c>
    </row>
    <row r="2232" spans="1:6" ht="14.5" customHeight="1">
      <c r="A2232" s="19">
        <v>1900</v>
      </c>
      <c r="B2232" s="19" t="s">
        <v>413</v>
      </c>
      <c r="C2232" s="19" t="s">
        <v>382</v>
      </c>
      <c r="D2232" s="19">
        <v>11.5</v>
      </c>
      <c r="E2232" s="19" t="s">
        <v>195</v>
      </c>
      <c r="F2232" s="19" t="s">
        <v>404</v>
      </c>
    </row>
    <row r="2233" spans="1:6" ht="14.5" customHeight="1">
      <c r="A2233" s="19">
        <v>1900</v>
      </c>
      <c r="B2233" s="19" t="s">
        <v>413</v>
      </c>
      <c r="C2233" s="19" t="s">
        <v>382</v>
      </c>
      <c r="D2233" s="19">
        <v>1.5</v>
      </c>
      <c r="E2233" s="19" t="s">
        <v>16</v>
      </c>
      <c r="F2233" s="19" t="s">
        <v>404</v>
      </c>
    </row>
    <row r="2234" spans="1:6" ht="14.5" customHeight="1">
      <c r="A2234" s="19">
        <v>1900</v>
      </c>
      <c r="B2234" s="19" t="s">
        <v>413</v>
      </c>
      <c r="C2234" s="19" t="s">
        <v>382</v>
      </c>
      <c r="D2234" s="19">
        <v>9.85</v>
      </c>
      <c r="E2234" s="19" t="s">
        <v>9</v>
      </c>
      <c r="F2234" s="19" t="s">
        <v>677</v>
      </c>
    </row>
    <row r="2235" spans="1:6" ht="14.5" customHeight="1">
      <c r="A2235" s="19">
        <v>1900</v>
      </c>
      <c r="B2235" s="19" t="s">
        <v>413</v>
      </c>
      <c r="C2235" s="19" t="s">
        <v>383</v>
      </c>
      <c r="D2235" s="19">
        <v>8</v>
      </c>
      <c r="E2235" s="19" t="s">
        <v>70</v>
      </c>
      <c r="F2235" s="19" t="s">
        <v>861</v>
      </c>
    </row>
    <row r="2236" spans="1:6" ht="14.5" customHeight="1">
      <c r="A2236" s="19">
        <v>1900</v>
      </c>
      <c r="B2236" s="19" t="s">
        <v>413</v>
      </c>
      <c r="C2236" s="19" t="s">
        <v>383</v>
      </c>
      <c r="D2236" s="19">
        <v>12</v>
      </c>
      <c r="E2236" s="19" t="s">
        <v>9</v>
      </c>
      <c r="F2236" s="19" t="s">
        <v>407</v>
      </c>
    </row>
    <row r="2237" spans="1:6" ht="14.5" customHeight="1">
      <c r="A2237" s="19">
        <v>1900</v>
      </c>
      <c r="B2237" s="19" t="s">
        <v>413</v>
      </c>
      <c r="C2237" s="19" t="s">
        <v>383</v>
      </c>
      <c r="D2237" s="19">
        <v>19</v>
      </c>
      <c r="E2237" s="19" t="s">
        <v>9</v>
      </c>
      <c r="F2237" s="19" t="s">
        <v>678</v>
      </c>
    </row>
    <row r="2238" spans="1:6" ht="14.5" customHeight="1">
      <c r="A2238" s="19">
        <v>1900</v>
      </c>
      <c r="B2238" s="19" t="s">
        <v>413</v>
      </c>
      <c r="C2238" s="19" t="s">
        <v>667</v>
      </c>
      <c r="D2238" s="19">
        <v>2.5</v>
      </c>
    </row>
    <row r="2239" spans="1:6" ht="14.5" customHeight="1">
      <c r="A2239" s="19">
        <v>1900</v>
      </c>
      <c r="B2239" s="19" t="s">
        <v>413</v>
      </c>
      <c r="C2239" s="19" t="s">
        <v>668</v>
      </c>
      <c r="D2239" s="19">
        <v>5.5</v>
      </c>
    </row>
    <row r="2240" spans="1:6" ht="14.5" customHeight="1">
      <c r="A2240" s="19">
        <v>1900</v>
      </c>
      <c r="B2240" s="19" t="s">
        <v>413</v>
      </c>
      <c r="C2240" s="19" t="s">
        <v>384</v>
      </c>
      <c r="D2240" s="19">
        <v>7</v>
      </c>
    </row>
    <row r="2241" spans="1:6" ht="14.5" customHeight="1">
      <c r="A2241" s="19">
        <v>1900</v>
      </c>
      <c r="B2241" s="19" t="s">
        <v>413</v>
      </c>
      <c r="C2241" s="19" t="s">
        <v>385</v>
      </c>
      <c r="D2241" s="19">
        <v>8</v>
      </c>
    </row>
    <row r="2242" spans="1:6" ht="14.5" customHeight="1">
      <c r="A2242" s="19">
        <v>1900</v>
      </c>
      <c r="B2242" s="19" t="s">
        <v>413</v>
      </c>
      <c r="C2242" s="19" t="s">
        <v>386</v>
      </c>
      <c r="D2242" s="19">
        <v>8.5</v>
      </c>
    </row>
    <row r="2243" spans="1:6" ht="14.5" customHeight="1">
      <c r="A2243" s="19">
        <v>1900</v>
      </c>
      <c r="B2243" s="19" t="s">
        <v>413</v>
      </c>
      <c r="C2243" s="19" t="s">
        <v>387</v>
      </c>
      <c r="D2243" s="19">
        <v>12</v>
      </c>
      <c r="E2243" s="19" t="s">
        <v>9</v>
      </c>
      <c r="F2243" s="19" t="s">
        <v>412</v>
      </c>
    </row>
    <row r="2244" spans="1:6" ht="14.5" customHeight="1">
      <c r="A2244" s="19">
        <v>1900</v>
      </c>
      <c r="B2244" s="19" t="s">
        <v>424</v>
      </c>
      <c r="C2244" s="19" t="s">
        <v>414</v>
      </c>
      <c r="D2244" s="19">
        <v>7</v>
      </c>
    </row>
    <row r="2245" spans="1:6" ht="14.5" customHeight="1">
      <c r="A2245" s="19">
        <v>1900</v>
      </c>
      <c r="B2245" s="19" t="s">
        <v>424</v>
      </c>
      <c r="C2245" s="19" t="s">
        <v>415</v>
      </c>
      <c r="D2245" s="19">
        <f>33+9+2.25+9+15</f>
        <v>68.25</v>
      </c>
    </row>
    <row r="2246" spans="1:6" ht="14.5" customHeight="1">
      <c r="A2246" s="19">
        <v>1900</v>
      </c>
      <c r="B2246" s="19" t="s">
        <v>424</v>
      </c>
      <c r="C2246" s="19" t="s">
        <v>416</v>
      </c>
      <c r="D2246" s="19">
        <v>5.5</v>
      </c>
    </row>
    <row r="2247" spans="1:6" ht="14.5" customHeight="1">
      <c r="A2247" s="19">
        <v>1900</v>
      </c>
      <c r="B2247" s="19" t="s">
        <v>424</v>
      </c>
      <c r="C2247" s="19" t="s">
        <v>417</v>
      </c>
    </row>
    <row r="2248" spans="1:6" ht="14.5" customHeight="1">
      <c r="A2248" s="19">
        <v>1900</v>
      </c>
      <c r="B2248" s="19" t="s">
        <v>424</v>
      </c>
      <c r="C2248" s="19" t="s">
        <v>418</v>
      </c>
      <c r="D2248" s="19">
        <v>2.5</v>
      </c>
    </row>
    <row r="2249" spans="1:6" ht="14.5" customHeight="1">
      <c r="A2249" s="19">
        <v>1900</v>
      </c>
      <c r="B2249" s="19" t="s">
        <v>424</v>
      </c>
      <c r="C2249" s="19" t="s">
        <v>419</v>
      </c>
      <c r="D2249" s="19">
        <v>8</v>
      </c>
    </row>
    <row r="2250" spans="1:6" ht="14.5" customHeight="1">
      <c r="A2250" s="19">
        <v>1900</v>
      </c>
      <c r="B2250" s="19" t="s">
        <v>424</v>
      </c>
      <c r="C2250" s="19" t="s">
        <v>420</v>
      </c>
      <c r="D2250" s="19">
        <v>4</v>
      </c>
    </row>
    <row r="2251" spans="1:6" ht="14.5" customHeight="1">
      <c r="A2251" s="19">
        <v>1900</v>
      </c>
      <c r="B2251" s="19" t="s">
        <v>424</v>
      </c>
      <c r="C2251" s="19" t="s">
        <v>421</v>
      </c>
      <c r="D2251" s="19">
        <f>24+5.5</f>
        <v>29.5</v>
      </c>
    </row>
    <row r="2252" spans="1:6" ht="14.5" customHeight="1">
      <c r="A2252" s="19">
        <v>1900</v>
      </c>
      <c r="B2252" s="19" t="s">
        <v>424</v>
      </c>
      <c r="C2252" s="19" t="s">
        <v>422</v>
      </c>
      <c r="D2252" s="19">
        <v>70</v>
      </c>
    </row>
    <row r="2253" spans="1:6" ht="14.5" customHeight="1">
      <c r="A2253" s="19">
        <v>1900</v>
      </c>
      <c r="B2253" s="19" t="s">
        <v>424</v>
      </c>
      <c r="C2253" s="19" t="s">
        <v>423</v>
      </c>
      <c r="D2253" s="19">
        <v>66.2</v>
      </c>
    </row>
    <row r="2254" spans="1:6" ht="14.5" customHeight="1">
      <c r="A2254" s="19">
        <v>1900</v>
      </c>
      <c r="B2254" s="19" t="s">
        <v>694</v>
      </c>
      <c r="C2254" s="19" t="s">
        <v>968</v>
      </c>
      <c r="D2254" s="19">
        <v>13.5</v>
      </c>
      <c r="E2254" s="19" t="s">
        <v>9</v>
      </c>
    </row>
    <row r="2255" spans="1:6" ht="14.5" customHeight="1">
      <c r="A2255" s="19">
        <v>1900</v>
      </c>
      <c r="B2255" s="19" t="s">
        <v>694</v>
      </c>
      <c r="C2255" s="19" t="s">
        <v>969</v>
      </c>
      <c r="D2255" s="19">
        <v>62</v>
      </c>
      <c r="E2255" s="19" t="s">
        <v>9</v>
      </c>
    </row>
    <row r="2256" spans="1:6" ht="14.5" customHeight="1">
      <c r="A2256" s="19">
        <v>1900</v>
      </c>
      <c r="B2256" s="19" t="s">
        <v>694</v>
      </c>
      <c r="C2256" s="19" t="s">
        <v>683</v>
      </c>
      <c r="D2256" s="19">
        <v>7.5</v>
      </c>
      <c r="E2256" s="19" t="s">
        <v>16</v>
      </c>
    </row>
    <row r="2257" spans="1:5" ht="14.5" customHeight="1">
      <c r="A2257" s="19">
        <v>1900</v>
      </c>
      <c r="B2257" s="19" t="s">
        <v>694</v>
      </c>
      <c r="C2257" s="19" t="s">
        <v>684</v>
      </c>
      <c r="D2257" s="19">
        <f>12+7.5+12</f>
        <v>31.5</v>
      </c>
      <c r="E2257" s="19" t="s">
        <v>9</v>
      </c>
    </row>
    <row r="2258" spans="1:5" ht="14.5" customHeight="1">
      <c r="A2258" s="19">
        <v>1900</v>
      </c>
      <c r="B2258" s="19" t="s">
        <v>694</v>
      </c>
      <c r="C2258" s="19" t="s">
        <v>685</v>
      </c>
      <c r="D2258" s="19">
        <v>3.5</v>
      </c>
      <c r="E2258" s="19" t="s">
        <v>16</v>
      </c>
    </row>
    <row r="2259" spans="1:5" ht="14.5" customHeight="1">
      <c r="A2259" s="19">
        <v>1900</v>
      </c>
      <c r="B2259" s="19" t="s">
        <v>694</v>
      </c>
      <c r="C2259" s="19" t="s">
        <v>686</v>
      </c>
      <c r="D2259" s="19">
        <v>35.9</v>
      </c>
      <c r="E2259" s="19" t="s">
        <v>9</v>
      </c>
    </row>
    <row r="2260" spans="1:5" ht="14.5" customHeight="1">
      <c r="A2260" s="19">
        <v>1900</v>
      </c>
      <c r="B2260" s="19" t="s">
        <v>694</v>
      </c>
      <c r="C2260" s="19" t="s">
        <v>687</v>
      </c>
      <c r="D2260" s="19">
        <v>36</v>
      </c>
      <c r="E2260" s="19" t="s">
        <v>9</v>
      </c>
    </row>
    <row r="2261" spans="1:5" ht="14.5" customHeight="1">
      <c r="A2261" s="19">
        <v>1900</v>
      </c>
      <c r="B2261" s="19" t="s">
        <v>694</v>
      </c>
      <c r="C2261" s="19" t="s">
        <v>688</v>
      </c>
      <c r="D2261" s="19">
        <v>3.88</v>
      </c>
      <c r="E2261" s="19" t="s">
        <v>9</v>
      </c>
    </row>
    <row r="2262" spans="1:5" ht="14.5" customHeight="1">
      <c r="A2262" s="19">
        <v>1900</v>
      </c>
      <c r="B2262" s="19" t="s">
        <v>694</v>
      </c>
      <c r="C2262" s="19" t="s">
        <v>689</v>
      </c>
      <c r="D2262" s="19">
        <v>1</v>
      </c>
      <c r="E2262" s="19" t="s">
        <v>16</v>
      </c>
    </row>
    <row r="2263" spans="1:5" ht="14.5" customHeight="1">
      <c r="A2263" s="19">
        <v>1900</v>
      </c>
      <c r="B2263" s="19" t="s">
        <v>694</v>
      </c>
      <c r="C2263" s="19" t="s">
        <v>690</v>
      </c>
      <c r="D2263" s="19">
        <v>4.5</v>
      </c>
      <c r="E2263" s="19" t="s">
        <v>16</v>
      </c>
    </row>
    <row r="2264" spans="1:5" ht="14.5" customHeight="1">
      <c r="A2264" s="19">
        <v>1900</v>
      </c>
      <c r="B2264" s="19" t="s">
        <v>694</v>
      </c>
      <c r="C2264" s="19" t="s">
        <v>691</v>
      </c>
      <c r="D2264" s="19">
        <f>34+10+5.5+5.8+5.5</f>
        <v>60.8</v>
      </c>
      <c r="E2264" s="19" t="s">
        <v>9</v>
      </c>
    </row>
    <row r="2265" spans="1:5" ht="14.5" customHeight="1">
      <c r="A2265" s="19">
        <v>1900</v>
      </c>
      <c r="B2265" s="19" t="s">
        <v>694</v>
      </c>
      <c r="C2265" s="19" t="s">
        <v>692</v>
      </c>
      <c r="D2265" s="19">
        <v>4</v>
      </c>
      <c r="E2265" s="19" t="s">
        <v>16</v>
      </c>
    </row>
    <row r="2266" spans="1:5" ht="14.5" customHeight="1">
      <c r="A2266" s="19">
        <v>1900</v>
      </c>
      <c r="B2266" s="19" t="s">
        <v>694</v>
      </c>
      <c r="C2266" s="19" t="s">
        <v>692</v>
      </c>
      <c r="D2266" s="19">
        <f>4.5</f>
        <v>4.5</v>
      </c>
      <c r="E2266" s="19" t="s">
        <v>9</v>
      </c>
    </row>
    <row r="2267" spans="1:5" ht="14.5" customHeight="1">
      <c r="A2267" s="19">
        <v>1900</v>
      </c>
      <c r="B2267" s="19" t="s">
        <v>694</v>
      </c>
      <c r="C2267" s="19" t="s">
        <v>693</v>
      </c>
      <c r="D2267" s="19">
        <v>18.899999999999999</v>
      </c>
      <c r="E2267" s="19" t="s">
        <v>9</v>
      </c>
    </row>
    <row r="2268" spans="1:5" ht="14.5" customHeight="1">
      <c r="A2268" s="19">
        <v>1900</v>
      </c>
      <c r="B2268" s="19" t="s">
        <v>694</v>
      </c>
      <c r="C2268" s="19" t="s">
        <v>695</v>
      </c>
      <c r="D2268" s="19">
        <v>3.5</v>
      </c>
      <c r="E2268" s="19" t="s">
        <v>16</v>
      </c>
    </row>
    <row r="2269" spans="1:5" ht="14.5" customHeight="1">
      <c r="A2269" s="19">
        <v>1900</v>
      </c>
      <c r="B2269" s="19" t="s">
        <v>694</v>
      </c>
      <c r="C2269" s="19" t="s">
        <v>921</v>
      </c>
      <c r="D2269" s="19">
        <v>4</v>
      </c>
      <c r="E2269" s="19" t="s">
        <v>16</v>
      </c>
    </row>
    <row r="2270" spans="1:5" ht="14.5" customHeight="1">
      <c r="A2270" s="19">
        <v>1900</v>
      </c>
      <c r="B2270" s="19" t="s">
        <v>369</v>
      </c>
      <c r="C2270" s="19" t="s">
        <v>922</v>
      </c>
      <c r="D2270" s="19">
        <v>8</v>
      </c>
    </row>
    <row r="2271" spans="1:5" ht="14.5" customHeight="1">
      <c r="A2271" s="19">
        <v>1900</v>
      </c>
      <c r="B2271" s="19" t="s">
        <v>369</v>
      </c>
      <c r="C2271" s="19" t="s">
        <v>697</v>
      </c>
      <c r="D2271" s="19">
        <v>9</v>
      </c>
    </row>
    <row r="2272" spans="1:5" ht="14.5" customHeight="1">
      <c r="A2272" s="19">
        <v>1900</v>
      </c>
      <c r="B2272" s="19" t="s">
        <v>369</v>
      </c>
      <c r="C2272" s="19" t="s">
        <v>698</v>
      </c>
      <c r="D2272" s="19">
        <v>5</v>
      </c>
    </row>
    <row r="2273" spans="1:6" ht="14.5" customHeight="1">
      <c r="A2273" s="19">
        <v>1900</v>
      </c>
      <c r="B2273" s="19" t="s">
        <v>369</v>
      </c>
      <c r="C2273" s="19" t="s">
        <v>370</v>
      </c>
      <c r="D2273" s="19">
        <f>10+5</f>
        <v>15</v>
      </c>
    </row>
    <row r="2274" spans="1:6" ht="14.5" customHeight="1">
      <c r="A2274" s="19">
        <v>1900</v>
      </c>
      <c r="B2274" s="19" t="s">
        <v>369</v>
      </c>
      <c r="C2274" s="19" t="s">
        <v>371</v>
      </c>
      <c r="D2274" s="19">
        <v>9</v>
      </c>
    </row>
    <row r="2275" spans="1:6" ht="14.5" customHeight="1">
      <c r="A2275" s="19">
        <v>1900</v>
      </c>
      <c r="B2275" s="19" t="s">
        <v>369</v>
      </c>
      <c r="C2275" s="19" t="s">
        <v>578</v>
      </c>
      <c r="D2275" s="19">
        <v>8</v>
      </c>
    </row>
    <row r="2276" spans="1:6" ht="14.5" customHeight="1">
      <c r="A2276" s="19">
        <v>1900</v>
      </c>
      <c r="B2276" s="19" t="s">
        <v>369</v>
      </c>
      <c r="C2276" s="19" t="s">
        <v>863</v>
      </c>
      <c r="D2276" s="19">
        <v>12</v>
      </c>
    </row>
    <row r="2277" spans="1:6" ht="14.5" customHeight="1">
      <c r="A2277" s="19">
        <v>1900</v>
      </c>
      <c r="B2277" s="19" t="s">
        <v>55</v>
      </c>
      <c r="C2277" s="19" t="s">
        <v>712</v>
      </c>
      <c r="D2277" s="19">
        <v>21</v>
      </c>
      <c r="F2277" s="19" t="s">
        <v>699</v>
      </c>
    </row>
    <row r="2278" spans="1:6" ht="14.5" customHeight="1">
      <c r="A2278" s="19">
        <v>1900</v>
      </c>
      <c r="B2278" s="19" t="s">
        <v>55</v>
      </c>
      <c r="C2278" s="19" t="s">
        <v>713</v>
      </c>
      <c r="D2278" s="19">
        <v>3</v>
      </c>
      <c r="F2278" s="19" t="s">
        <v>700</v>
      </c>
    </row>
    <row r="2279" spans="1:6" ht="14.5" customHeight="1">
      <c r="A2279" s="19">
        <v>1900</v>
      </c>
      <c r="B2279" s="19" t="s">
        <v>55</v>
      </c>
      <c r="C2279" s="19" t="s">
        <v>714</v>
      </c>
      <c r="D2279" s="19">
        <v>3.5</v>
      </c>
      <c r="F2279" s="19" t="s">
        <v>701</v>
      </c>
    </row>
    <row r="2280" spans="1:6" ht="14.5" customHeight="1">
      <c r="A2280" s="19">
        <v>1900</v>
      </c>
      <c r="B2280" s="19" t="s">
        <v>55</v>
      </c>
      <c r="C2280" s="19" t="s">
        <v>715</v>
      </c>
      <c r="D2280" s="19">
        <v>3.2</v>
      </c>
      <c r="F2280" s="19" t="s">
        <v>702</v>
      </c>
    </row>
    <row r="2281" spans="1:6" ht="14.5" customHeight="1">
      <c r="A2281" s="19">
        <v>1900</v>
      </c>
      <c r="B2281" s="19" t="s">
        <v>55</v>
      </c>
      <c r="C2281" s="19" t="s">
        <v>716</v>
      </c>
      <c r="D2281" s="19">
        <v>14</v>
      </c>
      <c r="F2281" s="19" t="s">
        <v>703</v>
      </c>
    </row>
    <row r="2282" spans="1:6" ht="14.5" customHeight="1">
      <c r="A2282" s="19">
        <v>1900</v>
      </c>
      <c r="B2282" s="19" t="s">
        <v>55</v>
      </c>
      <c r="C2282" s="19" t="s">
        <v>717</v>
      </c>
      <c r="D2282" s="19">
        <v>22</v>
      </c>
      <c r="F2282" s="19" t="s">
        <v>704</v>
      </c>
    </row>
    <row r="2283" spans="1:6" ht="14.5" customHeight="1">
      <c r="A2283" s="19">
        <v>1900</v>
      </c>
      <c r="B2283" s="19" t="s">
        <v>55</v>
      </c>
      <c r="C2283" s="19" t="s">
        <v>717</v>
      </c>
      <c r="D2283" s="19">
        <v>11</v>
      </c>
      <c r="F2283" s="19" t="s">
        <v>705</v>
      </c>
    </row>
    <row r="2284" spans="1:6" ht="14.5" customHeight="1">
      <c r="A2284" s="19">
        <v>1900</v>
      </c>
      <c r="B2284" s="19" t="s">
        <v>55</v>
      </c>
      <c r="C2284" s="19" t="s">
        <v>717</v>
      </c>
      <c r="D2284" s="19">
        <v>17</v>
      </c>
      <c r="F2284" s="19" t="s">
        <v>923</v>
      </c>
    </row>
    <row r="2285" spans="1:6" ht="14.5" customHeight="1">
      <c r="A2285" s="19">
        <v>1900</v>
      </c>
      <c r="B2285" s="19" t="s">
        <v>55</v>
      </c>
      <c r="C2285" s="19" t="s">
        <v>717</v>
      </c>
      <c r="D2285" s="19">
        <v>9</v>
      </c>
      <c r="F2285" s="19" t="s">
        <v>706</v>
      </c>
    </row>
    <row r="2286" spans="1:6" ht="14.5" customHeight="1">
      <c r="A2286" s="19">
        <v>1900</v>
      </c>
      <c r="B2286" s="19" t="s">
        <v>55</v>
      </c>
      <c r="C2286" s="19" t="s">
        <v>56</v>
      </c>
      <c r="D2286" s="19">
        <v>5.5</v>
      </c>
      <c r="F2286" s="19" t="s">
        <v>61</v>
      </c>
    </row>
    <row r="2287" spans="1:6" ht="14.5" customHeight="1">
      <c r="A2287" s="19">
        <v>1900</v>
      </c>
      <c r="B2287" s="19" t="s">
        <v>55</v>
      </c>
      <c r="C2287" s="19" t="s">
        <v>56</v>
      </c>
      <c r="D2287" s="19">
        <v>7</v>
      </c>
      <c r="F2287" s="19" t="s">
        <v>707</v>
      </c>
    </row>
    <row r="2288" spans="1:6" ht="14.5" customHeight="1">
      <c r="A2288" s="19">
        <v>1900</v>
      </c>
      <c r="B2288" s="19" t="s">
        <v>55</v>
      </c>
      <c r="C2288" s="19" t="s">
        <v>57</v>
      </c>
      <c r="D2288" s="19">
        <v>9.5</v>
      </c>
      <c r="F2288" s="19" t="s">
        <v>58</v>
      </c>
    </row>
    <row r="2289" spans="1:6" ht="14.5" customHeight="1">
      <c r="A2289" s="19">
        <v>1900</v>
      </c>
      <c r="B2289" s="19" t="s">
        <v>55</v>
      </c>
      <c r="C2289" s="19" t="s">
        <v>718</v>
      </c>
      <c r="D2289" s="19">
        <v>11</v>
      </c>
      <c r="F2289" s="19" t="s">
        <v>708</v>
      </c>
    </row>
    <row r="2290" spans="1:6" ht="14.5" customHeight="1">
      <c r="A2290" s="19">
        <v>1900</v>
      </c>
      <c r="B2290" s="19" t="s">
        <v>55</v>
      </c>
      <c r="C2290" s="19" t="s">
        <v>59</v>
      </c>
      <c r="D2290" s="19">
        <v>75</v>
      </c>
      <c r="F2290" s="19" t="s">
        <v>60</v>
      </c>
    </row>
    <row r="2291" spans="1:6" ht="14.5" customHeight="1">
      <c r="A2291" s="19">
        <v>1900</v>
      </c>
      <c r="B2291" s="19" t="s">
        <v>55</v>
      </c>
      <c r="C2291" s="19" t="s">
        <v>59</v>
      </c>
      <c r="D2291" s="19">
        <v>16.5</v>
      </c>
      <c r="F2291" s="19" t="s">
        <v>709</v>
      </c>
    </row>
    <row r="2292" spans="1:6" ht="14.5" customHeight="1">
      <c r="A2292" s="19">
        <v>1900</v>
      </c>
      <c r="B2292" s="19" t="s">
        <v>55</v>
      </c>
      <c r="C2292" s="19" t="s">
        <v>924</v>
      </c>
      <c r="D2292" s="19">
        <v>2.5</v>
      </c>
      <c r="F2292" s="19" t="s">
        <v>925</v>
      </c>
    </row>
    <row r="2293" spans="1:6" ht="14.5" customHeight="1">
      <c r="A2293" s="19">
        <v>1900</v>
      </c>
      <c r="B2293" s="19" t="s">
        <v>55</v>
      </c>
      <c r="C2293" s="19" t="s">
        <v>719</v>
      </c>
      <c r="D2293" s="19">
        <v>19</v>
      </c>
      <c r="F2293" s="19" t="s">
        <v>710</v>
      </c>
    </row>
    <row r="2294" spans="1:6" ht="14.5" customHeight="1">
      <c r="A2294" s="19">
        <v>1900</v>
      </c>
      <c r="B2294" s="19" t="s">
        <v>55</v>
      </c>
      <c r="C2294" s="19" t="s">
        <v>720</v>
      </c>
      <c r="D2294" s="19">
        <v>8</v>
      </c>
      <c r="F2294" s="19" t="s">
        <v>711</v>
      </c>
    </row>
    <row r="2295" spans="1:6" ht="14.5" customHeight="1">
      <c r="A2295" s="19">
        <v>1900</v>
      </c>
      <c r="B2295" s="19" t="s">
        <v>440</v>
      </c>
      <c r="C2295" s="19" t="s">
        <v>425</v>
      </c>
      <c r="D2295" s="19">
        <v>7</v>
      </c>
      <c r="F2295" s="1"/>
    </row>
    <row r="2296" spans="1:6" ht="14.5" customHeight="1">
      <c r="A2296" s="19">
        <v>1900</v>
      </c>
      <c r="B2296" s="19" t="s">
        <v>440</v>
      </c>
      <c r="C2296" s="19" t="s">
        <v>426</v>
      </c>
      <c r="D2296" s="19">
        <v>18.5</v>
      </c>
      <c r="F2296" s="1"/>
    </row>
    <row r="2297" spans="1:6" ht="14.5" customHeight="1">
      <c r="A2297" s="19">
        <v>1900</v>
      </c>
      <c r="B2297" s="19" t="s">
        <v>440</v>
      </c>
      <c r="C2297" s="19" t="s">
        <v>427</v>
      </c>
      <c r="D2297" s="19">
        <v>4</v>
      </c>
      <c r="F2297" s="1"/>
    </row>
    <row r="2298" spans="1:6" ht="14.5" customHeight="1">
      <c r="A2298" s="19">
        <v>1900</v>
      </c>
      <c r="B2298" s="19" t="s">
        <v>440</v>
      </c>
      <c r="C2298" s="19" t="s">
        <v>721</v>
      </c>
      <c r="D2298" s="19">
        <v>4</v>
      </c>
      <c r="F2298" s="1"/>
    </row>
    <row r="2299" spans="1:6" ht="14.5" customHeight="1">
      <c r="A2299" s="19">
        <v>1900</v>
      </c>
      <c r="B2299" s="19" t="s">
        <v>440</v>
      </c>
      <c r="C2299" s="19" t="s">
        <v>428</v>
      </c>
      <c r="D2299" s="19">
        <v>15</v>
      </c>
      <c r="F2299" s="19" t="s">
        <v>429</v>
      </c>
    </row>
    <row r="2300" spans="1:6" ht="14.5" customHeight="1">
      <c r="A2300" s="19">
        <v>1900</v>
      </c>
      <c r="B2300" s="19" t="s">
        <v>440</v>
      </c>
      <c r="C2300" s="19" t="s">
        <v>428</v>
      </c>
      <c r="D2300" s="19">
        <v>4.5</v>
      </c>
      <c r="F2300" s="19" t="s">
        <v>430</v>
      </c>
    </row>
    <row r="2301" spans="1:6" ht="14.5" customHeight="1">
      <c r="A2301" s="19">
        <v>1900</v>
      </c>
      <c r="B2301" s="19" t="s">
        <v>440</v>
      </c>
      <c r="C2301" s="19" t="s">
        <v>428</v>
      </c>
      <c r="D2301" s="19">
        <v>13.5</v>
      </c>
      <c r="F2301" s="19" t="s">
        <v>431</v>
      </c>
    </row>
    <row r="2302" spans="1:6" ht="14.5" customHeight="1">
      <c r="A2302" s="19">
        <v>1900</v>
      </c>
      <c r="B2302" s="19" t="s">
        <v>440</v>
      </c>
      <c r="C2302" s="19" t="s">
        <v>428</v>
      </c>
      <c r="D2302" s="19">
        <f>10+16+2+5.5+8.5+6.5</f>
        <v>48.5</v>
      </c>
      <c r="F2302" s="19" t="s">
        <v>722</v>
      </c>
    </row>
    <row r="2303" spans="1:6" ht="14.5" customHeight="1">
      <c r="A2303" s="19">
        <v>1900</v>
      </c>
      <c r="B2303" s="19" t="s">
        <v>440</v>
      </c>
      <c r="C2303" s="19" t="s">
        <v>432</v>
      </c>
      <c r="D2303" s="19">
        <v>33.299999999999997</v>
      </c>
      <c r="F2303" s="19" t="s">
        <v>433</v>
      </c>
    </row>
    <row r="2304" spans="1:6" ht="14.5" customHeight="1">
      <c r="A2304" s="19">
        <v>1900</v>
      </c>
      <c r="B2304" s="19" t="s">
        <v>440</v>
      </c>
      <c r="C2304" s="19" t="s">
        <v>432</v>
      </c>
      <c r="D2304" s="19">
        <f>2+6+3.25</f>
        <v>11.25</v>
      </c>
      <c r="F2304" s="19" t="s">
        <v>434</v>
      </c>
    </row>
    <row r="2305" spans="1:6" ht="14.5" customHeight="1">
      <c r="A2305" s="19">
        <v>1900</v>
      </c>
      <c r="B2305" s="19" t="s">
        <v>440</v>
      </c>
      <c r="C2305" s="19" t="s">
        <v>435</v>
      </c>
      <c r="D2305" s="19">
        <v>60.61</v>
      </c>
      <c r="F2305" s="19" t="s">
        <v>436</v>
      </c>
    </row>
    <row r="2306" spans="1:6" ht="14.5" customHeight="1">
      <c r="A2306" s="19">
        <v>1900</v>
      </c>
      <c r="B2306" s="19" t="s">
        <v>440</v>
      </c>
      <c r="C2306" s="19" t="s">
        <v>435</v>
      </c>
      <c r="D2306" s="19">
        <v>26</v>
      </c>
      <c r="F2306" s="19" t="s">
        <v>437</v>
      </c>
    </row>
    <row r="2307" spans="1:6" ht="14.5" customHeight="1">
      <c r="A2307" s="19">
        <v>1900</v>
      </c>
      <c r="B2307" s="19" t="s">
        <v>440</v>
      </c>
      <c r="C2307" s="19" t="s">
        <v>438</v>
      </c>
      <c r="D2307" s="19">
        <v>3</v>
      </c>
      <c r="F2307" s="1"/>
    </row>
    <row r="2308" spans="1:6" ht="14.5" customHeight="1">
      <c r="A2308" s="19">
        <v>1900</v>
      </c>
      <c r="B2308" s="19" t="s">
        <v>440</v>
      </c>
      <c r="C2308" s="19" t="s">
        <v>439</v>
      </c>
      <c r="D2308" s="19">
        <v>4</v>
      </c>
      <c r="F2308" s="1"/>
    </row>
    <row r="2309" spans="1:6" ht="14.5" customHeight="1">
      <c r="A2309" s="19">
        <v>1900</v>
      </c>
      <c r="B2309" s="19" t="s">
        <v>501</v>
      </c>
      <c r="C2309" s="19" t="s">
        <v>734</v>
      </c>
      <c r="D2309" s="19">
        <v>3</v>
      </c>
      <c r="F2309" s="19" t="s">
        <v>733</v>
      </c>
    </row>
    <row r="2310" spans="1:6" ht="14.5" customHeight="1">
      <c r="A2310" s="19">
        <v>1900</v>
      </c>
      <c r="B2310" s="19" t="s">
        <v>501</v>
      </c>
      <c r="C2310" s="19" t="s">
        <v>502</v>
      </c>
      <c r="D2310" s="19">
        <v>32</v>
      </c>
      <c r="F2310" s="19" t="s">
        <v>735</v>
      </c>
    </row>
    <row r="2311" spans="1:6" ht="14.5" customHeight="1">
      <c r="A2311" s="19">
        <v>1900</v>
      </c>
      <c r="B2311" s="19" t="s">
        <v>501</v>
      </c>
      <c r="C2311" s="19" t="s">
        <v>502</v>
      </c>
      <c r="D2311" s="19">
        <v>49</v>
      </c>
      <c r="F2311" s="19" t="s">
        <v>736</v>
      </c>
    </row>
    <row r="2312" spans="1:6" ht="14.5" customHeight="1">
      <c r="A2312" s="19">
        <v>1900</v>
      </c>
      <c r="B2312" s="19" t="s">
        <v>501</v>
      </c>
      <c r="C2312" s="19" t="s">
        <v>502</v>
      </c>
      <c r="D2312" s="19">
        <v>41</v>
      </c>
      <c r="F2312" s="19" t="s">
        <v>970</v>
      </c>
    </row>
    <row r="2313" spans="1:6" ht="14.5" customHeight="1">
      <c r="A2313" s="19">
        <v>1900</v>
      </c>
      <c r="B2313" s="19" t="s">
        <v>501</v>
      </c>
      <c r="C2313" s="19" t="s">
        <v>502</v>
      </c>
      <c r="D2313" s="19">
        <v>4</v>
      </c>
      <c r="F2313" s="19" t="s">
        <v>739</v>
      </c>
    </row>
    <row r="2314" spans="1:6" ht="14.5" customHeight="1">
      <c r="A2314" s="19">
        <v>1900</v>
      </c>
      <c r="B2314" s="19" t="s">
        <v>501</v>
      </c>
      <c r="C2314" s="19" t="s">
        <v>502</v>
      </c>
      <c r="D2314" s="19">
        <v>18</v>
      </c>
      <c r="F2314" s="19" t="s">
        <v>737</v>
      </c>
    </row>
    <row r="2315" spans="1:6" ht="14.5" customHeight="1">
      <c r="A2315" s="19">
        <v>1900</v>
      </c>
      <c r="B2315" s="19" t="s">
        <v>501</v>
      </c>
      <c r="C2315" s="19" t="s">
        <v>502</v>
      </c>
      <c r="D2315" s="19">
        <v>1</v>
      </c>
      <c r="F2315" s="19" t="s">
        <v>506</v>
      </c>
    </row>
    <row r="2316" spans="1:6" ht="14.5" customHeight="1">
      <c r="A2316" s="19">
        <v>1900</v>
      </c>
      <c r="B2316" s="19" t="s">
        <v>501</v>
      </c>
      <c r="C2316" s="19" t="s">
        <v>511</v>
      </c>
      <c r="D2316" s="19">
        <v>14</v>
      </c>
      <c r="F2316" s="19" t="s">
        <v>510</v>
      </c>
    </row>
    <row r="2317" spans="1:6" ht="14.5" customHeight="1">
      <c r="A2317" s="19">
        <v>1900</v>
      </c>
      <c r="B2317" s="19" t="s">
        <v>456</v>
      </c>
      <c r="C2317" s="19" t="s">
        <v>457</v>
      </c>
      <c r="D2317" s="19">
        <f>3.5+9</f>
        <v>12.5</v>
      </c>
      <c r="E2317" s="19" t="s">
        <v>9</v>
      </c>
    </row>
    <row r="2318" spans="1:6" ht="14.5" customHeight="1">
      <c r="A2318" s="19">
        <v>1900</v>
      </c>
      <c r="B2318" s="19" t="s">
        <v>456</v>
      </c>
      <c r="C2318" s="19" t="s">
        <v>458</v>
      </c>
      <c r="D2318" s="19">
        <v>7</v>
      </c>
      <c r="E2318" s="19" t="s">
        <v>9</v>
      </c>
    </row>
    <row r="2319" spans="1:6" ht="14.5" customHeight="1">
      <c r="A2319" s="19">
        <v>1900</v>
      </c>
      <c r="B2319" s="19" t="s">
        <v>456</v>
      </c>
      <c r="C2319" s="19" t="s">
        <v>459</v>
      </c>
      <c r="D2319" s="19">
        <v>22</v>
      </c>
      <c r="E2319" s="19" t="s">
        <v>9</v>
      </c>
    </row>
    <row r="2320" spans="1:6" ht="14.5" customHeight="1">
      <c r="A2320" s="19">
        <v>1900</v>
      </c>
      <c r="B2320" s="19" t="s">
        <v>456</v>
      </c>
      <c r="C2320" s="19" t="s">
        <v>460</v>
      </c>
      <c r="D2320" s="19">
        <v>5.5</v>
      </c>
      <c r="E2320" s="19" t="s">
        <v>9</v>
      </c>
    </row>
    <row r="2321" spans="1:6" ht="14.5" customHeight="1">
      <c r="A2321" s="19">
        <v>1900</v>
      </c>
      <c r="B2321" s="19" t="s">
        <v>456</v>
      </c>
      <c r="C2321" s="19" t="s">
        <v>926</v>
      </c>
      <c r="D2321" s="19">
        <v>14.5</v>
      </c>
      <c r="E2321" s="19" t="s">
        <v>9</v>
      </c>
    </row>
    <row r="2322" spans="1:6" ht="14.5" customHeight="1">
      <c r="A2322" s="19">
        <v>1900</v>
      </c>
      <c r="B2322" s="19" t="s">
        <v>456</v>
      </c>
      <c r="C2322" s="19" t="s">
        <v>941</v>
      </c>
      <c r="D2322" s="19">
        <v>7</v>
      </c>
      <c r="F2322" s="19" t="s">
        <v>927</v>
      </c>
    </row>
    <row r="2323" spans="1:6" ht="14.5" customHeight="1">
      <c r="A2323" s="19">
        <v>1900</v>
      </c>
      <c r="B2323" s="19" t="s">
        <v>456</v>
      </c>
      <c r="C2323" s="19" t="s">
        <v>928</v>
      </c>
      <c r="D2323" s="19">
        <v>17.45</v>
      </c>
    </row>
    <row r="2324" spans="1:6" ht="14.5" customHeight="1">
      <c r="A2324" s="19">
        <v>1900</v>
      </c>
      <c r="B2324" s="19" t="s">
        <v>456</v>
      </c>
      <c r="C2324" s="19" t="s">
        <v>462</v>
      </c>
      <c r="D2324" s="19">
        <v>9</v>
      </c>
      <c r="E2324" s="19" t="s">
        <v>9</v>
      </c>
    </row>
    <row r="2325" spans="1:6" ht="14.5" customHeight="1">
      <c r="A2325" s="19">
        <v>1900</v>
      </c>
      <c r="B2325" s="19" t="s">
        <v>456</v>
      </c>
      <c r="C2325" s="19" t="s">
        <v>463</v>
      </c>
      <c r="D2325" s="19">
        <v>7.5</v>
      </c>
      <c r="E2325" s="19" t="s">
        <v>9</v>
      </c>
    </row>
    <row r="2326" spans="1:6" ht="14.5" customHeight="1">
      <c r="A2326" s="19">
        <v>1900</v>
      </c>
      <c r="B2326" s="19" t="s">
        <v>456</v>
      </c>
      <c r="C2326" s="19" t="s">
        <v>464</v>
      </c>
      <c r="D2326" s="19">
        <v>1.63</v>
      </c>
      <c r="E2326" s="19" t="s">
        <v>9</v>
      </c>
    </row>
    <row r="2327" spans="1:6" ht="14.5" customHeight="1">
      <c r="A2327" s="19">
        <v>1900</v>
      </c>
      <c r="B2327" s="19" t="s">
        <v>456</v>
      </c>
      <c r="C2327" s="19" t="s">
        <v>465</v>
      </c>
      <c r="D2327" s="19">
        <v>4</v>
      </c>
      <c r="E2327" s="19" t="s">
        <v>9</v>
      </c>
    </row>
    <row r="2328" spans="1:6" ht="14.5" customHeight="1">
      <c r="A2328" s="19">
        <v>1900</v>
      </c>
      <c r="B2328" s="19" t="s">
        <v>456</v>
      </c>
      <c r="C2328" s="19" t="s">
        <v>466</v>
      </c>
      <c r="D2328" s="19">
        <v>16</v>
      </c>
      <c r="E2328" s="19" t="s">
        <v>9</v>
      </c>
    </row>
    <row r="2329" spans="1:6" ht="14.5" customHeight="1">
      <c r="A2329" s="19">
        <v>1900</v>
      </c>
      <c r="B2329" s="19" t="s">
        <v>456</v>
      </c>
      <c r="C2329" s="19" t="s">
        <v>468</v>
      </c>
      <c r="D2329" s="19">
        <v>19</v>
      </c>
    </row>
    <row r="2330" spans="1:6" ht="14.5" customHeight="1">
      <c r="A2330" s="19">
        <v>1900</v>
      </c>
      <c r="B2330" s="19" t="s">
        <v>456</v>
      </c>
      <c r="C2330" s="19" t="s">
        <v>469</v>
      </c>
      <c r="D2330" s="19">
        <v>26</v>
      </c>
    </row>
    <row r="2331" spans="1:6" ht="14.5" customHeight="1">
      <c r="A2331" s="19">
        <v>1900</v>
      </c>
      <c r="B2331" s="19" t="s">
        <v>456</v>
      </c>
      <c r="C2331" s="19" t="s">
        <v>1345</v>
      </c>
      <c r="D2331" s="19">
        <v>141</v>
      </c>
    </row>
    <row r="2332" spans="1:6" ht="14.5" customHeight="1">
      <c r="A2332" s="19">
        <v>1900</v>
      </c>
      <c r="B2332" s="19" t="s">
        <v>456</v>
      </c>
      <c r="C2332" s="19" t="s">
        <v>1345</v>
      </c>
      <c r="D2332" s="19">
        <v>74</v>
      </c>
      <c r="F2332" s="19" t="s">
        <v>1349</v>
      </c>
    </row>
    <row r="2333" spans="1:6" ht="14.5" customHeight="1">
      <c r="A2333" s="19">
        <v>1901</v>
      </c>
      <c r="B2333" s="19" t="s">
        <v>131</v>
      </c>
      <c r="C2333" s="19" t="s">
        <v>527</v>
      </c>
      <c r="D2333" s="19">
        <v>9.25</v>
      </c>
    </row>
    <row r="2334" spans="1:6" ht="14.5" customHeight="1">
      <c r="A2334" s="19">
        <v>1901</v>
      </c>
      <c r="B2334" s="19" t="s">
        <v>131</v>
      </c>
      <c r="C2334" s="19" t="s">
        <v>528</v>
      </c>
      <c r="D2334" s="19">
        <v>68.5</v>
      </c>
    </row>
    <row r="2335" spans="1:6" ht="14.5" customHeight="1">
      <c r="A2335" s="19">
        <v>1901</v>
      </c>
      <c r="B2335" s="19" t="s">
        <v>131</v>
      </c>
      <c r="C2335" s="19" t="s">
        <v>529</v>
      </c>
      <c r="D2335" s="19">
        <v>11.25</v>
      </c>
    </row>
    <row r="2336" spans="1:6" ht="14.5" customHeight="1">
      <c r="A2336" s="19">
        <v>1901</v>
      </c>
      <c r="B2336" s="19" t="s">
        <v>131</v>
      </c>
      <c r="C2336" s="19" t="s">
        <v>971</v>
      </c>
      <c r="D2336" s="19">
        <v>5</v>
      </c>
    </row>
    <row r="2337" spans="1:6" ht="14.5" customHeight="1">
      <c r="A2337" s="19">
        <v>1901</v>
      </c>
      <c r="B2337" s="19" t="s">
        <v>131</v>
      </c>
      <c r="C2337" s="19" t="s">
        <v>530</v>
      </c>
      <c r="D2337" s="19">
        <v>40</v>
      </c>
    </row>
    <row r="2338" spans="1:6" ht="14.5" customHeight="1">
      <c r="A2338" s="19">
        <v>1901</v>
      </c>
      <c r="B2338" s="19" t="s">
        <v>131</v>
      </c>
      <c r="C2338" s="19" t="s">
        <v>531</v>
      </c>
      <c r="D2338" s="19">
        <v>14.5</v>
      </c>
    </row>
    <row r="2339" spans="1:6" ht="14.5" customHeight="1">
      <c r="A2339" s="19">
        <v>1901</v>
      </c>
      <c r="B2339" s="19" t="s">
        <v>131</v>
      </c>
      <c r="C2339" s="19" t="s">
        <v>532</v>
      </c>
      <c r="D2339" s="19">
        <v>6.37</v>
      </c>
    </row>
    <row r="2340" spans="1:6" ht="14.5" customHeight="1">
      <c r="A2340" s="19">
        <v>1901</v>
      </c>
      <c r="B2340" s="19" t="s">
        <v>131</v>
      </c>
      <c r="C2340" s="19" t="s">
        <v>533</v>
      </c>
      <c r="D2340" s="19">
        <v>7.33</v>
      </c>
    </row>
    <row r="2341" spans="1:6" ht="14.5" customHeight="1">
      <c r="A2341" s="19">
        <v>1901</v>
      </c>
      <c r="B2341" s="19" t="s">
        <v>131</v>
      </c>
      <c r="C2341" s="19" t="s">
        <v>534</v>
      </c>
      <c r="D2341" s="19">
        <v>6</v>
      </c>
    </row>
    <row r="2342" spans="1:6" ht="14.5" customHeight="1">
      <c r="A2342" s="19">
        <v>1901</v>
      </c>
      <c r="B2342" s="19" t="s">
        <v>169</v>
      </c>
      <c r="D2342" s="19">
        <v>22.56</v>
      </c>
      <c r="F2342" s="19" t="s">
        <v>975</v>
      </c>
    </row>
    <row r="2343" spans="1:6" ht="14.5" customHeight="1">
      <c r="A2343" s="19">
        <v>1901</v>
      </c>
      <c r="B2343" s="19" t="s">
        <v>169</v>
      </c>
      <c r="D2343" s="19">
        <v>7.9</v>
      </c>
      <c r="F2343" s="19" t="s">
        <v>536</v>
      </c>
    </row>
    <row r="2344" spans="1:6" ht="14.5" customHeight="1">
      <c r="A2344" s="19">
        <v>1901</v>
      </c>
      <c r="B2344" s="19" t="s">
        <v>169</v>
      </c>
      <c r="D2344" s="19">
        <v>11.15</v>
      </c>
      <c r="F2344" s="19" t="s">
        <v>146</v>
      </c>
    </row>
    <row r="2345" spans="1:6" ht="14.5" customHeight="1">
      <c r="A2345" s="19">
        <v>1901</v>
      </c>
      <c r="B2345" s="19" t="s">
        <v>169</v>
      </c>
      <c r="D2345" s="19">
        <v>6.3</v>
      </c>
      <c r="F2345" s="19" t="s">
        <v>148</v>
      </c>
    </row>
    <row r="2346" spans="1:6" ht="14.5" customHeight="1">
      <c r="A2346" s="19">
        <v>1901</v>
      </c>
      <c r="B2346" s="19" t="s">
        <v>169</v>
      </c>
      <c r="D2346" s="19">
        <f>68.2+9.5</f>
        <v>77.7</v>
      </c>
      <c r="F2346" s="19" t="s">
        <v>150</v>
      </c>
    </row>
    <row r="2347" spans="1:6" ht="14.5" customHeight="1">
      <c r="A2347" s="19">
        <v>1901</v>
      </c>
      <c r="B2347" s="19" t="s">
        <v>169</v>
      </c>
      <c r="D2347" s="19">
        <v>18.5</v>
      </c>
      <c r="F2347" s="19" t="s">
        <v>538</v>
      </c>
    </row>
    <row r="2348" spans="1:6" ht="14.5" customHeight="1">
      <c r="A2348" s="19">
        <v>1901</v>
      </c>
      <c r="B2348" s="19" t="s">
        <v>169</v>
      </c>
      <c r="D2348" s="19">
        <v>10.7</v>
      </c>
      <c r="F2348" s="19" t="s">
        <v>865</v>
      </c>
    </row>
    <row r="2349" spans="1:6" ht="14.5" customHeight="1">
      <c r="A2349" s="19">
        <v>1901</v>
      </c>
      <c r="B2349" s="19" t="s">
        <v>169</v>
      </c>
      <c r="D2349" s="19">
        <v>30</v>
      </c>
      <c r="F2349" s="19" t="s">
        <v>972</v>
      </c>
    </row>
    <row r="2350" spans="1:6" ht="14.5" customHeight="1">
      <c r="A2350" s="19">
        <v>1901</v>
      </c>
      <c r="B2350" s="19" t="s">
        <v>169</v>
      </c>
      <c r="D2350" s="19">
        <v>19.7</v>
      </c>
      <c r="F2350" s="19" t="s">
        <v>152</v>
      </c>
    </row>
    <row r="2351" spans="1:6" ht="14.5" customHeight="1">
      <c r="A2351" s="19">
        <v>1901</v>
      </c>
      <c r="B2351" s="19" t="s">
        <v>169</v>
      </c>
      <c r="D2351" s="19">
        <v>15</v>
      </c>
      <c r="F2351" s="19" t="s">
        <v>866</v>
      </c>
    </row>
    <row r="2352" spans="1:6" ht="14.5" customHeight="1">
      <c r="A2352" s="19">
        <v>1901</v>
      </c>
      <c r="B2352" s="19" t="s">
        <v>169</v>
      </c>
      <c r="D2352" s="19">
        <v>9.9</v>
      </c>
      <c r="F2352" s="19" t="s">
        <v>973</v>
      </c>
    </row>
    <row r="2353" spans="1:6" ht="14.5" customHeight="1">
      <c r="A2353" s="19">
        <v>1901</v>
      </c>
      <c r="B2353" s="19" t="s">
        <v>169</v>
      </c>
      <c r="D2353" s="19">
        <f>10.67+2.56</f>
        <v>13.23</v>
      </c>
      <c r="F2353" s="19" t="s">
        <v>942</v>
      </c>
    </row>
    <row r="2354" spans="1:6" ht="14.5" customHeight="1">
      <c r="A2354" s="19">
        <v>1901</v>
      </c>
      <c r="B2354" s="19" t="s">
        <v>169</v>
      </c>
      <c r="D2354" s="19">
        <v>65</v>
      </c>
      <c r="F2354" s="19" t="s">
        <v>157</v>
      </c>
    </row>
    <row r="2355" spans="1:6" ht="14.5" customHeight="1">
      <c r="A2355" s="19">
        <v>1901</v>
      </c>
      <c r="B2355" s="19" t="s">
        <v>169</v>
      </c>
      <c r="D2355" s="19">
        <v>8.07</v>
      </c>
      <c r="F2355" s="19" t="s">
        <v>158</v>
      </c>
    </row>
    <row r="2356" spans="1:6" ht="14.5" customHeight="1">
      <c r="A2356" s="19">
        <v>1901</v>
      </c>
      <c r="B2356" s="19" t="s">
        <v>169</v>
      </c>
      <c r="D2356" s="19">
        <v>12.46</v>
      </c>
      <c r="F2356" s="19" t="s">
        <v>160</v>
      </c>
    </row>
    <row r="2357" spans="1:6" ht="14.5" customHeight="1">
      <c r="A2357" s="19">
        <v>1901</v>
      </c>
      <c r="B2357" s="19" t="s">
        <v>169</v>
      </c>
      <c r="C2357" s="19" t="s">
        <v>976</v>
      </c>
      <c r="D2357" s="19">
        <v>15.75</v>
      </c>
      <c r="F2357" s="19" t="s">
        <v>868</v>
      </c>
    </row>
    <row r="2358" spans="1:6" ht="14.5" customHeight="1">
      <c r="A2358" s="19">
        <v>1901</v>
      </c>
      <c r="B2358" s="19" t="s">
        <v>169</v>
      </c>
      <c r="C2358" s="19" t="s">
        <v>163</v>
      </c>
      <c r="D2358" s="19">
        <v>18</v>
      </c>
      <c r="F2358" s="19" t="s">
        <v>162</v>
      </c>
    </row>
    <row r="2359" spans="1:6" ht="14.5" customHeight="1">
      <c r="A2359" s="19">
        <v>1901</v>
      </c>
      <c r="B2359" s="19" t="s">
        <v>169</v>
      </c>
      <c r="C2359" s="19" t="s">
        <v>977</v>
      </c>
      <c r="D2359" s="19">
        <v>13</v>
      </c>
      <c r="F2359" s="19" t="s">
        <v>741</v>
      </c>
    </row>
    <row r="2360" spans="1:6" ht="14.5" customHeight="1">
      <c r="A2360" s="19">
        <v>1901</v>
      </c>
      <c r="B2360" s="19" t="s">
        <v>169</v>
      </c>
      <c r="D2360" s="19">
        <v>30.5</v>
      </c>
      <c r="F2360" s="19" t="s">
        <v>541</v>
      </c>
    </row>
    <row r="2361" spans="1:6" ht="14.5" customHeight="1">
      <c r="A2361" s="19">
        <v>1901</v>
      </c>
      <c r="B2361" s="19" t="s">
        <v>169</v>
      </c>
      <c r="D2361" s="19">
        <v>22.56</v>
      </c>
      <c r="F2361" s="19" t="s">
        <v>164</v>
      </c>
    </row>
    <row r="2362" spans="1:6" ht="14.5" customHeight="1">
      <c r="A2362" s="19">
        <v>1901</v>
      </c>
      <c r="B2362" s="19" t="s">
        <v>169</v>
      </c>
      <c r="D2362" s="19">
        <v>21.6</v>
      </c>
      <c r="F2362" s="19" t="s">
        <v>156</v>
      </c>
    </row>
    <row r="2363" spans="1:6" ht="14.5" customHeight="1">
      <c r="A2363" s="19">
        <v>1901</v>
      </c>
      <c r="B2363" s="19" t="s">
        <v>169</v>
      </c>
      <c r="D2363" s="19">
        <v>1.36</v>
      </c>
      <c r="F2363" s="19" t="s">
        <v>542</v>
      </c>
    </row>
    <row r="2364" spans="1:6" ht="14.5" customHeight="1">
      <c r="A2364" s="19">
        <v>1901</v>
      </c>
      <c r="B2364" s="19" t="s">
        <v>169</v>
      </c>
      <c r="D2364" s="19">
        <v>20</v>
      </c>
      <c r="F2364" s="19" t="s">
        <v>166</v>
      </c>
    </row>
    <row r="2365" spans="1:6" ht="14.5" customHeight="1">
      <c r="A2365" s="19">
        <v>1901</v>
      </c>
      <c r="B2365" s="19" t="s">
        <v>169</v>
      </c>
      <c r="D2365" s="19">
        <v>20</v>
      </c>
      <c r="F2365" s="19" t="s">
        <v>168</v>
      </c>
    </row>
    <row r="2366" spans="1:6" ht="14.5" customHeight="1">
      <c r="A2366" s="19">
        <v>1901</v>
      </c>
      <c r="B2366" s="19" t="s">
        <v>169</v>
      </c>
      <c r="C2366" s="19" t="s">
        <v>978</v>
      </c>
      <c r="D2366" s="19">
        <v>11.67</v>
      </c>
      <c r="F2366" s="19" t="s">
        <v>543</v>
      </c>
    </row>
    <row r="2367" spans="1:6" ht="14.5" customHeight="1">
      <c r="A2367" s="19">
        <v>1901</v>
      </c>
      <c r="B2367" s="19" t="s">
        <v>169</v>
      </c>
      <c r="D2367" s="19">
        <v>21.6</v>
      </c>
      <c r="F2367" s="19" t="s">
        <v>974</v>
      </c>
    </row>
    <row r="2368" spans="1:6" ht="14.5" customHeight="1">
      <c r="A2368" s="19">
        <v>1901</v>
      </c>
      <c r="B2368" s="19" t="s">
        <v>169</v>
      </c>
      <c r="C2368" s="19" t="s">
        <v>545</v>
      </c>
      <c r="D2368" s="19">
        <v>8.6199999999999992</v>
      </c>
      <c r="F2368" s="19" t="s">
        <v>544</v>
      </c>
    </row>
    <row r="2369" spans="1:6" ht="14.5" customHeight="1">
      <c r="A2369" s="19">
        <v>1901</v>
      </c>
      <c r="B2369" s="19" t="s">
        <v>172</v>
      </c>
      <c r="C2369" s="4" t="s">
        <v>170</v>
      </c>
      <c r="D2369" s="4">
        <v>1.5</v>
      </c>
      <c r="F2369" s="4" t="s">
        <v>171</v>
      </c>
    </row>
    <row r="2370" spans="1:6" ht="14.5" customHeight="1">
      <c r="A2370" s="19">
        <v>1901</v>
      </c>
      <c r="B2370" s="19" t="s">
        <v>172</v>
      </c>
      <c r="C2370" s="4" t="s">
        <v>173</v>
      </c>
      <c r="D2370" s="4">
        <v>17.5</v>
      </c>
      <c r="F2370" s="4" t="s">
        <v>174</v>
      </c>
    </row>
    <row r="2371" spans="1:6" ht="14.5" customHeight="1">
      <c r="A2371" s="19">
        <v>1901</v>
      </c>
      <c r="B2371" s="19" t="s">
        <v>172</v>
      </c>
      <c r="C2371" s="4" t="s">
        <v>173</v>
      </c>
      <c r="D2371" s="4">
        <v>5</v>
      </c>
      <c r="F2371" s="4" t="s">
        <v>175</v>
      </c>
    </row>
    <row r="2372" spans="1:6" ht="14.5" customHeight="1">
      <c r="A2372" s="19">
        <v>1901</v>
      </c>
      <c r="B2372" s="19" t="s">
        <v>172</v>
      </c>
      <c r="C2372" s="4" t="s">
        <v>173</v>
      </c>
      <c r="D2372" s="4">
        <v>3</v>
      </c>
      <c r="F2372" s="4" t="s">
        <v>176</v>
      </c>
    </row>
    <row r="2373" spans="1:6" ht="14.5" customHeight="1">
      <c r="A2373" s="19">
        <v>1901</v>
      </c>
      <c r="B2373" s="19" t="s">
        <v>172</v>
      </c>
      <c r="C2373" s="4" t="s">
        <v>177</v>
      </c>
      <c r="D2373" s="4">
        <v>5</v>
      </c>
      <c r="F2373" s="19" t="s">
        <v>548</v>
      </c>
    </row>
    <row r="2374" spans="1:6" ht="14.5" customHeight="1">
      <c r="A2374" s="19">
        <v>1901</v>
      </c>
      <c r="B2374" s="19" t="s">
        <v>172</v>
      </c>
      <c r="C2374" s="4" t="s">
        <v>547</v>
      </c>
      <c r="D2374" s="4">
        <v>19</v>
      </c>
      <c r="F2374" s="19" t="s">
        <v>549</v>
      </c>
    </row>
    <row r="2375" spans="1:6" ht="14.5" customHeight="1">
      <c r="A2375" s="19">
        <v>1901</v>
      </c>
      <c r="B2375" s="19" t="s">
        <v>172</v>
      </c>
      <c r="C2375" s="4" t="s">
        <v>179</v>
      </c>
      <c r="D2375" s="4">
        <v>24</v>
      </c>
      <c r="F2375" s="19" t="s">
        <v>743</v>
      </c>
    </row>
    <row r="2376" spans="1:6" ht="14.5" customHeight="1">
      <c r="A2376" s="19">
        <v>1901</v>
      </c>
      <c r="B2376" s="19" t="s">
        <v>172</v>
      </c>
      <c r="C2376" s="4" t="s">
        <v>181</v>
      </c>
      <c r="D2376" s="4">
        <v>4</v>
      </c>
      <c r="F2376" s="4" t="s">
        <v>550</v>
      </c>
    </row>
    <row r="2377" spans="1:6" ht="14.5" customHeight="1">
      <c r="A2377" s="19">
        <v>1901</v>
      </c>
      <c r="B2377" s="19" t="s">
        <v>62</v>
      </c>
      <c r="C2377" s="13" t="s">
        <v>64</v>
      </c>
      <c r="D2377" s="14">
        <v>5.5</v>
      </c>
      <c r="E2377" s="19" t="s">
        <v>9</v>
      </c>
    </row>
    <row r="2378" spans="1:6" ht="14.5" customHeight="1">
      <c r="A2378" s="19">
        <v>1901</v>
      </c>
      <c r="B2378" s="19" t="s">
        <v>62</v>
      </c>
      <c r="C2378" s="13" t="s">
        <v>551</v>
      </c>
      <c r="D2378" s="14">
        <v>127</v>
      </c>
      <c r="E2378" s="19" t="s">
        <v>9</v>
      </c>
    </row>
    <row r="2379" spans="1:6" ht="14.5" customHeight="1">
      <c r="A2379" s="19">
        <v>1901</v>
      </c>
      <c r="B2379" s="19" t="s">
        <v>62</v>
      </c>
      <c r="C2379" s="13" t="s">
        <v>69</v>
      </c>
      <c r="D2379" s="14">
        <v>26.5</v>
      </c>
      <c r="E2379" s="19" t="s">
        <v>9</v>
      </c>
    </row>
    <row r="2380" spans="1:6" ht="14.5" customHeight="1">
      <c r="A2380" s="19">
        <v>1901</v>
      </c>
      <c r="B2380" s="19" t="s">
        <v>62</v>
      </c>
      <c r="C2380" s="13" t="s">
        <v>552</v>
      </c>
      <c r="D2380" s="14">
        <v>4</v>
      </c>
      <c r="E2380" s="19" t="s">
        <v>70</v>
      </c>
    </row>
    <row r="2381" spans="1:6" ht="14.5" customHeight="1">
      <c r="A2381" s="19">
        <v>1901</v>
      </c>
      <c r="B2381" s="19" t="s">
        <v>62</v>
      </c>
      <c r="C2381" s="13" t="s">
        <v>552</v>
      </c>
      <c r="D2381" s="14">
        <v>20.399999999999999</v>
      </c>
      <c r="E2381" s="19" t="s">
        <v>9</v>
      </c>
    </row>
    <row r="2382" spans="1:6" ht="14.5" customHeight="1">
      <c r="A2382" s="19">
        <v>1901</v>
      </c>
      <c r="B2382" s="19" t="s">
        <v>62</v>
      </c>
      <c r="C2382" s="13" t="s">
        <v>73</v>
      </c>
      <c r="D2382" s="13">
        <v>6</v>
      </c>
      <c r="E2382" s="19" t="s">
        <v>16</v>
      </c>
    </row>
    <row r="2383" spans="1:6" ht="14.5" customHeight="1">
      <c r="A2383" s="19">
        <v>1901</v>
      </c>
      <c r="B2383" s="19" t="s">
        <v>62</v>
      </c>
      <c r="C2383" s="13" t="s">
        <v>74</v>
      </c>
      <c r="D2383" s="13">
        <v>5</v>
      </c>
      <c r="E2383" s="19" t="s">
        <v>16</v>
      </c>
    </row>
    <row r="2384" spans="1:6" ht="14.5" customHeight="1">
      <c r="A2384" s="19">
        <v>1901</v>
      </c>
      <c r="B2384" s="19" t="s">
        <v>62</v>
      </c>
      <c r="C2384" s="13" t="s">
        <v>65</v>
      </c>
      <c r="D2384" s="14">
        <v>27</v>
      </c>
      <c r="E2384" s="19" t="s">
        <v>9</v>
      </c>
    </row>
    <row r="2385" spans="1:5" ht="14.5" customHeight="1">
      <c r="A2385" s="19">
        <v>1901</v>
      </c>
      <c r="B2385" s="19" t="s">
        <v>62</v>
      </c>
      <c r="C2385" s="13" t="s">
        <v>66</v>
      </c>
      <c r="D2385" s="14">
        <v>6.5</v>
      </c>
      <c r="E2385" s="19" t="s">
        <v>9</v>
      </c>
    </row>
    <row r="2386" spans="1:5" ht="14.5" customHeight="1">
      <c r="A2386" s="19">
        <v>1901</v>
      </c>
      <c r="B2386" s="19" t="s">
        <v>62</v>
      </c>
      <c r="C2386" s="13" t="s">
        <v>67</v>
      </c>
      <c r="D2386" s="14">
        <v>40</v>
      </c>
      <c r="E2386" s="19" t="s">
        <v>9</v>
      </c>
    </row>
    <row r="2387" spans="1:5" ht="14.5" customHeight="1">
      <c r="A2387" s="19">
        <v>1901</v>
      </c>
      <c r="B2387" s="19" t="s">
        <v>62</v>
      </c>
      <c r="C2387" s="13" t="s">
        <v>983</v>
      </c>
      <c r="D2387" s="14">
        <v>4</v>
      </c>
      <c r="E2387" s="19" t="s">
        <v>9</v>
      </c>
    </row>
    <row r="2388" spans="1:5" ht="14.5" customHeight="1">
      <c r="A2388" s="19">
        <v>1901</v>
      </c>
      <c r="B2388" s="19" t="s">
        <v>1426</v>
      </c>
      <c r="C2388" s="19" t="s">
        <v>470</v>
      </c>
      <c r="D2388" s="19">
        <v>1145.33</v>
      </c>
    </row>
    <row r="2389" spans="1:5" ht="14.5" customHeight="1">
      <c r="A2389" s="19">
        <v>1901</v>
      </c>
      <c r="B2389" s="19" t="s">
        <v>1426</v>
      </c>
      <c r="C2389" s="19" t="s">
        <v>932</v>
      </c>
      <c r="D2389" s="19">
        <v>12</v>
      </c>
    </row>
    <row r="2390" spans="1:5" ht="14.5" customHeight="1">
      <c r="A2390" s="19">
        <v>1901</v>
      </c>
      <c r="B2390" s="19" t="s">
        <v>1426</v>
      </c>
      <c r="C2390" s="19" t="s">
        <v>933</v>
      </c>
      <c r="D2390" s="19">
        <v>18</v>
      </c>
    </row>
    <row r="2391" spans="1:5" ht="14.5" customHeight="1">
      <c r="A2391" s="19">
        <v>1901</v>
      </c>
      <c r="B2391" s="19" t="s">
        <v>1426</v>
      </c>
      <c r="C2391" s="19" t="s">
        <v>934</v>
      </c>
      <c r="D2391" s="19">
        <v>48</v>
      </c>
    </row>
    <row r="2392" spans="1:5" ht="14.5" customHeight="1">
      <c r="A2392" s="19">
        <v>1901</v>
      </c>
      <c r="B2392" s="19" t="s">
        <v>1426</v>
      </c>
      <c r="C2392" s="19" t="s">
        <v>473</v>
      </c>
      <c r="D2392" s="19">
        <v>13</v>
      </c>
    </row>
    <row r="2393" spans="1:5" ht="14.5" customHeight="1">
      <c r="A2393" s="19">
        <v>1901</v>
      </c>
      <c r="B2393" s="19" t="s">
        <v>1426</v>
      </c>
      <c r="C2393" s="19" t="s">
        <v>935</v>
      </c>
      <c r="D2393" s="19">
        <v>4</v>
      </c>
    </row>
    <row r="2394" spans="1:5" ht="14.5" customHeight="1">
      <c r="A2394" s="19">
        <v>1901</v>
      </c>
      <c r="B2394" s="19" t="s">
        <v>1426</v>
      </c>
      <c r="C2394" s="19" t="s">
        <v>475</v>
      </c>
      <c r="D2394" s="19">
        <v>3</v>
      </c>
    </row>
    <row r="2395" spans="1:5" ht="14.5" customHeight="1">
      <c r="A2395" s="19">
        <v>1901</v>
      </c>
      <c r="B2395" s="19" t="s">
        <v>1426</v>
      </c>
      <c r="C2395" s="19" t="s">
        <v>476</v>
      </c>
      <c r="D2395" s="19">
        <v>11</v>
      </c>
    </row>
    <row r="2396" spans="1:5" ht="14.5" customHeight="1">
      <c r="A2396" s="19">
        <v>1901</v>
      </c>
      <c r="B2396" s="19" t="s">
        <v>1426</v>
      </c>
      <c r="C2396" s="19" t="s">
        <v>936</v>
      </c>
      <c r="D2396" s="19">
        <v>12</v>
      </c>
    </row>
    <row r="2397" spans="1:5" ht="14.5" customHeight="1">
      <c r="A2397" s="19">
        <v>1901</v>
      </c>
      <c r="B2397" s="19" t="s">
        <v>1426</v>
      </c>
      <c r="C2397" s="19" t="s">
        <v>937</v>
      </c>
      <c r="D2397" s="19">
        <v>13.5</v>
      </c>
    </row>
    <row r="2398" spans="1:5" ht="14.5" customHeight="1">
      <c r="A2398" s="19">
        <v>1901</v>
      </c>
      <c r="B2398" s="19" t="s">
        <v>1426</v>
      </c>
      <c r="C2398" s="10" t="s">
        <v>939</v>
      </c>
      <c r="D2398" s="10">
        <v>18</v>
      </c>
    </row>
    <row r="2399" spans="1:5" ht="14.5" customHeight="1">
      <c r="A2399" s="19">
        <v>1901</v>
      </c>
      <c r="B2399" s="19" t="s">
        <v>1426</v>
      </c>
      <c r="C2399" s="19" t="s">
        <v>481</v>
      </c>
      <c r="D2399" s="19">
        <v>31</v>
      </c>
    </row>
    <row r="2400" spans="1:5" ht="14.5" customHeight="1">
      <c r="A2400" s="19">
        <v>1901</v>
      </c>
      <c r="B2400" s="19" t="s">
        <v>1426</v>
      </c>
      <c r="C2400" s="19" t="s">
        <v>482</v>
      </c>
      <c r="D2400" s="19">
        <v>6</v>
      </c>
    </row>
    <row r="2401" spans="1:6" ht="14.5" customHeight="1">
      <c r="A2401" s="19">
        <v>1901</v>
      </c>
      <c r="B2401" s="19" t="s">
        <v>1426</v>
      </c>
      <c r="C2401" s="19" t="s">
        <v>483</v>
      </c>
      <c r="D2401" s="19">
        <v>20</v>
      </c>
    </row>
    <row r="2402" spans="1:6" ht="14.5" customHeight="1">
      <c r="A2402" s="19">
        <v>1901</v>
      </c>
      <c r="B2402" s="19" t="s">
        <v>1426</v>
      </c>
      <c r="C2402" s="19" t="s">
        <v>940</v>
      </c>
      <c r="D2402" s="19">
        <v>5</v>
      </c>
    </row>
    <row r="2403" spans="1:6" ht="14.5" customHeight="1">
      <c r="A2403" s="19">
        <v>1901</v>
      </c>
      <c r="B2403" s="19" t="s">
        <v>1426</v>
      </c>
      <c r="C2403" s="19" t="s">
        <v>486</v>
      </c>
      <c r="D2403" s="19">
        <v>25</v>
      </c>
    </row>
    <row r="2404" spans="1:6" ht="14.5" customHeight="1">
      <c r="A2404" s="19">
        <v>1901</v>
      </c>
      <c r="B2404" s="19" t="s">
        <v>1426</v>
      </c>
      <c r="C2404" s="19" t="s">
        <v>487</v>
      </c>
      <c r="D2404" s="19">
        <v>8.25</v>
      </c>
    </row>
    <row r="2405" spans="1:6" ht="14.5" customHeight="1">
      <c r="A2405" s="19">
        <v>1901</v>
      </c>
      <c r="B2405" s="19" t="s">
        <v>1426</v>
      </c>
      <c r="C2405" s="19" t="s">
        <v>488</v>
      </c>
      <c r="D2405" s="19">
        <v>7.5</v>
      </c>
    </row>
    <row r="2406" spans="1:6" ht="14.5" customHeight="1">
      <c r="A2406" s="19">
        <v>1901</v>
      </c>
      <c r="B2406" s="19" t="s">
        <v>1426</v>
      </c>
      <c r="C2406" s="19" t="s">
        <v>489</v>
      </c>
      <c r="D2406" s="19">
        <v>8</v>
      </c>
    </row>
    <row r="2407" spans="1:6" ht="14.5" customHeight="1">
      <c r="A2407" s="19">
        <v>1901</v>
      </c>
      <c r="B2407" s="19" t="s">
        <v>1426</v>
      </c>
      <c r="C2407" s="19" t="s">
        <v>490</v>
      </c>
      <c r="D2407" s="19">
        <v>3.5</v>
      </c>
    </row>
    <row r="2408" spans="1:6" ht="14.5" customHeight="1">
      <c r="A2408" s="19">
        <v>1901</v>
      </c>
      <c r="B2408" s="19" t="s">
        <v>1426</v>
      </c>
      <c r="C2408" s="19" t="s">
        <v>491</v>
      </c>
      <c r="D2408" s="19">
        <v>5</v>
      </c>
    </row>
    <row r="2409" spans="1:6" ht="14.5" customHeight="1">
      <c r="A2409" s="19">
        <v>1901</v>
      </c>
      <c r="B2409" s="19" t="s">
        <v>1426</v>
      </c>
      <c r="C2409" s="19" t="s">
        <v>492</v>
      </c>
      <c r="D2409" s="19">
        <v>8</v>
      </c>
    </row>
    <row r="2410" spans="1:6" ht="14.5" customHeight="1">
      <c r="A2410" s="19">
        <v>1901</v>
      </c>
      <c r="B2410" s="19" t="s">
        <v>1426</v>
      </c>
      <c r="C2410" s="19" t="s">
        <v>493</v>
      </c>
      <c r="D2410" s="19">
        <v>61</v>
      </c>
    </row>
    <row r="2411" spans="1:6" ht="14.5" customHeight="1">
      <c r="A2411" s="19">
        <v>1901</v>
      </c>
      <c r="B2411" s="19" t="s">
        <v>1426</v>
      </c>
      <c r="C2411" s="19" t="s">
        <v>494</v>
      </c>
      <c r="D2411" s="19">
        <v>17</v>
      </c>
    </row>
    <row r="2412" spans="1:6" ht="14.5" customHeight="1">
      <c r="A2412" s="19">
        <v>1901</v>
      </c>
      <c r="B2412" s="19" t="s">
        <v>1426</v>
      </c>
      <c r="C2412" s="19" t="s">
        <v>495</v>
      </c>
      <c r="D2412" s="19">
        <v>22</v>
      </c>
    </row>
    <row r="2413" spans="1:6" ht="14.5" customHeight="1">
      <c r="A2413" s="19">
        <v>1901</v>
      </c>
      <c r="B2413" s="19" t="s">
        <v>1426</v>
      </c>
      <c r="C2413" s="19" t="s">
        <v>497</v>
      </c>
      <c r="D2413" s="19">
        <v>20</v>
      </c>
    </row>
    <row r="2414" spans="1:6" ht="14.5" customHeight="1">
      <c r="A2414" s="19">
        <v>1901</v>
      </c>
      <c r="B2414" s="19" t="s">
        <v>1426</v>
      </c>
      <c r="C2414" s="19" t="s">
        <v>498</v>
      </c>
      <c r="D2414" s="19">
        <v>6.25</v>
      </c>
    </row>
    <row r="2415" spans="1:6" ht="14.5" customHeight="1">
      <c r="A2415" s="19">
        <v>1901</v>
      </c>
      <c r="B2415" s="19" t="s">
        <v>1426</v>
      </c>
      <c r="C2415" s="19" t="s">
        <v>499</v>
      </c>
      <c r="D2415" s="19">
        <v>5.5</v>
      </c>
    </row>
    <row r="2416" spans="1:6" ht="14.5" customHeight="1">
      <c r="A2416" s="19">
        <v>1901</v>
      </c>
      <c r="B2416" s="19" t="s">
        <v>441</v>
      </c>
      <c r="C2416" s="19" t="s">
        <v>442</v>
      </c>
      <c r="D2416" s="19">
        <v>164</v>
      </c>
      <c r="E2416" s="19" t="s">
        <v>9</v>
      </c>
      <c r="F2416" s="19" t="s">
        <v>984</v>
      </c>
    </row>
    <row r="2417" spans="1:6" ht="14.5" customHeight="1">
      <c r="A2417" s="19">
        <v>1901</v>
      </c>
      <c r="B2417" s="19" t="s">
        <v>441</v>
      </c>
      <c r="C2417" s="19" t="s">
        <v>552</v>
      </c>
      <c r="D2417" s="19">
        <v>6.5</v>
      </c>
      <c r="E2417" s="19" t="s">
        <v>9</v>
      </c>
      <c r="F2417" s="19" t="s">
        <v>444</v>
      </c>
    </row>
    <row r="2418" spans="1:6" ht="14.5" customHeight="1">
      <c r="A2418" s="19">
        <v>1901</v>
      </c>
      <c r="B2418" s="19" t="s">
        <v>441</v>
      </c>
      <c r="C2418" s="19" t="s">
        <v>446</v>
      </c>
      <c r="D2418" s="19">
        <v>24</v>
      </c>
      <c r="E2418" s="19" t="s">
        <v>9</v>
      </c>
      <c r="F2418" s="19" t="s">
        <v>985</v>
      </c>
    </row>
    <row r="2419" spans="1:6" ht="14.5" customHeight="1">
      <c r="A2419" s="19">
        <v>1901</v>
      </c>
      <c r="B2419" s="19" t="s">
        <v>441</v>
      </c>
      <c r="C2419" s="19" t="s">
        <v>448</v>
      </c>
      <c r="D2419" s="19">
        <v>31</v>
      </c>
      <c r="E2419" s="19" t="s">
        <v>9</v>
      </c>
      <c r="F2419" s="19" t="s">
        <v>871</v>
      </c>
    </row>
    <row r="2420" spans="1:6" ht="14.5" customHeight="1">
      <c r="A2420" s="19">
        <v>1901</v>
      </c>
      <c r="B2420" s="19" t="s">
        <v>441</v>
      </c>
      <c r="C2420" s="19" t="s">
        <v>747</v>
      </c>
      <c r="D2420" s="19">
        <v>22.5</v>
      </c>
      <c r="E2420" s="19" t="s">
        <v>9</v>
      </c>
      <c r="F2420" s="19" t="s">
        <v>748</v>
      </c>
    </row>
    <row r="2421" spans="1:6" ht="14.5" customHeight="1">
      <c r="A2421" s="19">
        <v>1901</v>
      </c>
      <c r="B2421" s="19" t="s">
        <v>441</v>
      </c>
      <c r="C2421" s="19" t="s">
        <v>450</v>
      </c>
      <c r="D2421" s="19">
        <v>120</v>
      </c>
      <c r="E2421" s="19" t="s">
        <v>9</v>
      </c>
      <c r="F2421" s="19" t="s">
        <v>872</v>
      </c>
    </row>
    <row r="2422" spans="1:6" ht="14.5" customHeight="1">
      <c r="A2422" s="19">
        <v>1901</v>
      </c>
      <c r="B2422" s="19" t="s">
        <v>441</v>
      </c>
      <c r="C2422" s="19" t="s">
        <v>450</v>
      </c>
      <c r="D2422" s="19">
        <v>7.5</v>
      </c>
      <c r="E2422" s="19" t="s">
        <v>9</v>
      </c>
      <c r="F2422" s="19" t="s">
        <v>946</v>
      </c>
    </row>
    <row r="2423" spans="1:6" ht="14.5" customHeight="1">
      <c r="A2423" s="19">
        <v>1901</v>
      </c>
      <c r="B2423" s="19" t="s">
        <v>441</v>
      </c>
      <c r="C2423" s="19" t="s">
        <v>450</v>
      </c>
      <c r="D2423" s="19">
        <v>17</v>
      </c>
      <c r="E2423" s="19" t="s">
        <v>9</v>
      </c>
      <c r="F2423" s="19" t="s">
        <v>986</v>
      </c>
    </row>
    <row r="2424" spans="1:6" ht="14.5" customHeight="1">
      <c r="A2424" s="19">
        <v>1901</v>
      </c>
      <c r="B2424" s="19" t="s">
        <v>441</v>
      </c>
      <c r="C2424" s="19" t="s">
        <v>450</v>
      </c>
      <c r="D2424" s="19">
        <v>9</v>
      </c>
      <c r="E2424" s="19" t="s">
        <v>9</v>
      </c>
      <c r="F2424" s="19" t="s">
        <v>987</v>
      </c>
    </row>
    <row r="2425" spans="1:6" ht="14.5" customHeight="1">
      <c r="A2425" s="19">
        <v>1901</v>
      </c>
      <c r="B2425" s="19" t="s">
        <v>441</v>
      </c>
      <c r="C2425" s="19" t="s">
        <v>750</v>
      </c>
      <c r="D2425" s="19">
        <v>6</v>
      </c>
      <c r="E2425" s="19" t="s">
        <v>9</v>
      </c>
      <c r="F2425" s="19" t="s">
        <v>988</v>
      </c>
    </row>
    <row r="2426" spans="1:6" ht="14.5" customHeight="1">
      <c r="A2426" s="19">
        <v>1901</v>
      </c>
      <c r="B2426" s="19" t="s">
        <v>441</v>
      </c>
      <c r="C2426" s="19" t="s">
        <v>752</v>
      </c>
      <c r="D2426" s="19">
        <v>17.5</v>
      </c>
      <c r="E2426" s="19" t="s">
        <v>9</v>
      </c>
      <c r="F2426" s="19" t="s">
        <v>753</v>
      </c>
    </row>
    <row r="2427" spans="1:6" ht="14.5" customHeight="1">
      <c r="A2427" s="19">
        <v>1901</v>
      </c>
      <c r="B2427" s="19" t="s">
        <v>441</v>
      </c>
      <c r="C2427" s="19" t="s">
        <v>754</v>
      </c>
      <c r="D2427" s="19">
        <v>5.5</v>
      </c>
      <c r="E2427" s="19" t="s">
        <v>9</v>
      </c>
      <c r="F2427" s="19" t="s">
        <v>990</v>
      </c>
    </row>
    <row r="2428" spans="1:6" ht="14.5" customHeight="1">
      <c r="A2428" s="19">
        <v>1901</v>
      </c>
      <c r="B2428" s="19" t="s">
        <v>441</v>
      </c>
      <c r="C2428" s="19" t="s">
        <v>462</v>
      </c>
      <c r="D2428" s="19">
        <v>4</v>
      </c>
      <c r="E2428" s="19" t="s">
        <v>9</v>
      </c>
      <c r="F2428" s="19" t="s">
        <v>770</v>
      </c>
    </row>
    <row r="2429" spans="1:6" ht="14.5" customHeight="1">
      <c r="A2429" s="19">
        <v>1901</v>
      </c>
      <c r="B2429" s="19" t="s">
        <v>441</v>
      </c>
      <c r="C2429" s="19" t="s">
        <v>759</v>
      </c>
      <c r="D2429" s="19">
        <v>6</v>
      </c>
      <c r="E2429" s="19" t="s">
        <v>9</v>
      </c>
      <c r="F2429" s="19" t="s">
        <v>758</v>
      </c>
    </row>
    <row r="2430" spans="1:6" ht="14.5" customHeight="1">
      <c r="A2430" s="19">
        <v>1901</v>
      </c>
      <c r="B2430" s="19" t="s">
        <v>441</v>
      </c>
      <c r="C2430" s="19" t="s">
        <v>763</v>
      </c>
      <c r="D2430" s="19">
        <v>7</v>
      </c>
      <c r="E2430" s="19" t="s">
        <v>9</v>
      </c>
      <c r="F2430" s="19" t="s">
        <v>762</v>
      </c>
    </row>
    <row r="2431" spans="1:6" ht="14.5" customHeight="1">
      <c r="A2431" s="19">
        <v>1901</v>
      </c>
      <c r="B2431" s="19" t="s">
        <v>441</v>
      </c>
      <c r="C2431" s="19" t="s">
        <v>763</v>
      </c>
      <c r="D2431" s="19">
        <v>2</v>
      </c>
      <c r="E2431" s="19" t="s">
        <v>9</v>
      </c>
      <c r="F2431" s="19" t="s">
        <v>764</v>
      </c>
    </row>
    <row r="2432" spans="1:6" ht="14.5" customHeight="1">
      <c r="A2432" s="19">
        <v>1901</v>
      </c>
      <c r="B2432" s="19" t="s">
        <v>441</v>
      </c>
      <c r="C2432" s="19" t="s">
        <v>59</v>
      </c>
      <c r="D2432" s="19">
        <v>11</v>
      </c>
      <c r="E2432" s="19" t="s">
        <v>9</v>
      </c>
      <c r="F2432" s="19" t="s">
        <v>765</v>
      </c>
    </row>
    <row r="2433" spans="1:6" ht="14.5" customHeight="1">
      <c r="A2433" s="19">
        <v>1901</v>
      </c>
      <c r="B2433" s="19" t="s">
        <v>441</v>
      </c>
      <c r="C2433" s="19" t="s">
        <v>452</v>
      </c>
      <c r="D2433" s="19">
        <v>41.3</v>
      </c>
      <c r="E2433" s="19" t="s">
        <v>9</v>
      </c>
      <c r="F2433" s="19" t="s">
        <v>991</v>
      </c>
    </row>
    <row r="2434" spans="1:6" ht="14.5" customHeight="1">
      <c r="A2434" s="19">
        <v>1901</v>
      </c>
      <c r="B2434" s="19" t="s">
        <v>441</v>
      </c>
      <c r="C2434" s="19" t="s">
        <v>455</v>
      </c>
      <c r="D2434" s="19">
        <v>28.5</v>
      </c>
      <c r="E2434" s="19" t="s">
        <v>9</v>
      </c>
      <c r="F2434" s="19" t="s">
        <v>948</v>
      </c>
    </row>
    <row r="2435" spans="1:6" ht="14.5" customHeight="1">
      <c r="A2435" s="19">
        <v>1901</v>
      </c>
      <c r="B2435" s="19" t="s">
        <v>441</v>
      </c>
      <c r="C2435" s="19" t="s">
        <v>767</v>
      </c>
      <c r="D2435" s="19">
        <v>5</v>
      </c>
      <c r="E2435" s="19" t="s">
        <v>9</v>
      </c>
      <c r="F2435" s="19" t="s">
        <v>772</v>
      </c>
    </row>
    <row r="2436" spans="1:6" ht="14.5" customHeight="1">
      <c r="A2436" s="19">
        <v>1901</v>
      </c>
      <c r="B2436" s="19" t="s">
        <v>441</v>
      </c>
      <c r="C2436" s="19" t="s">
        <v>440</v>
      </c>
      <c r="D2436" s="19">
        <v>5</v>
      </c>
      <c r="E2436" s="19" t="s">
        <v>9</v>
      </c>
      <c r="F2436" s="19" t="s">
        <v>773</v>
      </c>
    </row>
    <row r="2437" spans="1:6" ht="14.5" customHeight="1">
      <c r="A2437" s="19">
        <v>1901</v>
      </c>
      <c r="B2437" s="19" t="s">
        <v>512</v>
      </c>
      <c r="C2437" s="19" t="s">
        <v>774</v>
      </c>
      <c r="D2437" s="19">
        <f>2+4</f>
        <v>6</v>
      </c>
      <c r="E2437" s="19" t="s">
        <v>9</v>
      </c>
    </row>
    <row r="2438" spans="1:6" ht="14.5" customHeight="1">
      <c r="A2438" s="19">
        <v>1901</v>
      </c>
      <c r="B2438" s="19" t="s">
        <v>512</v>
      </c>
      <c r="C2438" s="19" t="s">
        <v>517</v>
      </c>
      <c r="D2438" s="19">
        <v>16.5</v>
      </c>
      <c r="E2438" s="19" t="s">
        <v>9</v>
      </c>
    </row>
    <row r="2439" spans="1:6" ht="14.5" customHeight="1">
      <c r="A2439" s="19">
        <v>1901</v>
      </c>
      <c r="B2439" s="19" t="s">
        <v>512</v>
      </c>
      <c r="C2439" s="19" t="s">
        <v>518</v>
      </c>
      <c r="D2439" s="19">
        <v>14</v>
      </c>
      <c r="E2439" s="19" t="s">
        <v>9</v>
      </c>
    </row>
    <row r="2440" spans="1:6" ht="14.5" customHeight="1">
      <c r="A2440" s="19">
        <v>1901</v>
      </c>
      <c r="B2440" s="19" t="s">
        <v>512</v>
      </c>
      <c r="C2440" s="19" t="s">
        <v>513</v>
      </c>
      <c r="D2440" s="19">
        <v>14</v>
      </c>
      <c r="E2440" s="19" t="s">
        <v>9</v>
      </c>
    </row>
    <row r="2441" spans="1:6" ht="14.5" customHeight="1">
      <c r="A2441" s="19">
        <v>1901</v>
      </c>
      <c r="B2441" s="19" t="s">
        <v>512</v>
      </c>
      <c r="C2441" s="19" t="s">
        <v>875</v>
      </c>
      <c r="D2441" s="19">
        <f>22.5+25</f>
        <v>47.5</v>
      </c>
      <c r="E2441" s="19" t="s">
        <v>9</v>
      </c>
    </row>
    <row r="2442" spans="1:6" ht="14.5" customHeight="1">
      <c r="A2442" s="19">
        <v>1901</v>
      </c>
      <c r="B2442" s="19" t="s">
        <v>512</v>
      </c>
      <c r="C2442" s="19" t="s">
        <v>514</v>
      </c>
      <c r="D2442" s="19">
        <v>55</v>
      </c>
      <c r="E2442" s="19" t="s">
        <v>9</v>
      </c>
    </row>
    <row r="2443" spans="1:6" ht="14.5" customHeight="1">
      <c r="A2443" s="19">
        <v>1901</v>
      </c>
      <c r="B2443" s="19" t="s">
        <v>512</v>
      </c>
      <c r="C2443" s="19" t="s">
        <v>515</v>
      </c>
      <c r="D2443" s="19">
        <v>25</v>
      </c>
      <c r="E2443" s="19" t="s">
        <v>9</v>
      </c>
    </row>
    <row r="2444" spans="1:6" ht="14.5" customHeight="1">
      <c r="A2444" s="19">
        <v>1901</v>
      </c>
      <c r="B2444" s="19" t="s">
        <v>512</v>
      </c>
      <c r="C2444" s="19" t="s">
        <v>519</v>
      </c>
      <c r="D2444" s="19">
        <v>4</v>
      </c>
      <c r="E2444" s="19" t="s">
        <v>9</v>
      </c>
    </row>
    <row r="2445" spans="1:6" ht="14.5" customHeight="1">
      <c r="A2445" s="19">
        <v>1901</v>
      </c>
      <c r="B2445" s="19" t="s">
        <v>512</v>
      </c>
      <c r="C2445" s="19" t="s">
        <v>997</v>
      </c>
      <c r="D2445" s="19">
        <v>3.5</v>
      </c>
      <c r="E2445" s="19" t="s">
        <v>9</v>
      </c>
    </row>
    <row r="2446" spans="1:6" ht="14.5" customHeight="1">
      <c r="A2446" s="19">
        <v>1901</v>
      </c>
      <c r="B2446" s="19" t="s">
        <v>512</v>
      </c>
      <c r="C2446" s="19" t="s">
        <v>520</v>
      </c>
      <c r="D2446" s="19">
        <v>7</v>
      </c>
      <c r="E2446" s="19" t="s">
        <v>9</v>
      </c>
    </row>
    <row r="2447" spans="1:6" ht="14.5" customHeight="1">
      <c r="A2447" s="19">
        <v>1901</v>
      </c>
      <c r="B2447" s="19" t="s">
        <v>512</v>
      </c>
      <c r="C2447" s="19" t="s">
        <v>521</v>
      </c>
      <c r="D2447" s="19">
        <v>3.5</v>
      </c>
      <c r="E2447" s="19" t="s">
        <v>9</v>
      </c>
    </row>
    <row r="2448" spans="1:6" ht="14.5" customHeight="1">
      <c r="A2448" s="19">
        <v>1901</v>
      </c>
      <c r="B2448" s="19" t="s">
        <v>512</v>
      </c>
      <c r="C2448" s="19" t="s">
        <v>522</v>
      </c>
      <c r="D2448" s="19">
        <v>17.600000000000001</v>
      </c>
      <c r="E2448" s="19" t="s">
        <v>9</v>
      </c>
    </row>
    <row r="2449" spans="1:6" ht="14.5" customHeight="1">
      <c r="A2449" s="19">
        <v>1901</v>
      </c>
      <c r="B2449" s="19" t="s">
        <v>512</v>
      </c>
      <c r="C2449" s="19" t="s">
        <v>523</v>
      </c>
      <c r="D2449" s="19">
        <v>8</v>
      </c>
      <c r="E2449" s="19" t="s">
        <v>9</v>
      </c>
    </row>
    <row r="2450" spans="1:6" ht="14.5" customHeight="1">
      <c r="A2450" s="19">
        <v>1901</v>
      </c>
      <c r="B2450" s="19" t="s">
        <v>512</v>
      </c>
      <c r="C2450" s="19" t="s">
        <v>524</v>
      </c>
      <c r="D2450" s="19">
        <v>7.5</v>
      </c>
      <c r="E2450" s="19" t="s">
        <v>9</v>
      </c>
    </row>
    <row r="2451" spans="1:6" ht="14.5" customHeight="1">
      <c r="A2451" s="19">
        <v>1901</v>
      </c>
      <c r="B2451" s="19" t="s">
        <v>512</v>
      </c>
      <c r="C2451" s="19" t="s">
        <v>516</v>
      </c>
      <c r="D2451" s="19">
        <v>40.5</v>
      </c>
      <c r="E2451" s="19" t="s">
        <v>9</v>
      </c>
    </row>
    <row r="2452" spans="1:6" ht="14.5" customHeight="1">
      <c r="A2452" s="19">
        <v>1901</v>
      </c>
      <c r="B2452" s="19" t="s">
        <v>512</v>
      </c>
      <c r="C2452" s="19" t="s">
        <v>525</v>
      </c>
      <c r="D2452" s="19">
        <v>3</v>
      </c>
      <c r="E2452" s="19" t="s">
        <v>9</v>
      </c>
    </row>
    <row r="2453" spans="1:6" ht="14.5" customHeight="1">
      <c r="A2453" s="19">
        <v>1901</v>
      </c>
      <c r="B2453" s="19" t="s">
        <v>512</v>
      </c>
      <c r="C2453" s="19" t="s">
        <v>526</v>
      </c>
      <c r="D2453" s="19">
        <v>25</v>
      </c>
      <c r="E2453" s="19" t="s">
        <v>9</v>
      </c>
    </row>
    <row r="2454" spans="1:6" ht="14.5" customHeight="1">
      <c r="A2454" s="19">
        <v>1901</v>
      </c>
      <c r="B2454" s="19" t="s">
        <v>98</v>
      </c>
      <c r="C2454" s="19" t="s">
        <v>876</v>
      </c>
      <c r="D2454" s="19">
        <v>5</v>
      </c>
    </row>
    <row r="2455" spans="1:6" ht="14.5" customHeight="1">
      <c r="A2455" s="19">
        <v>1901</v>
      </c>
      <c r="B2455" s="19" t="s">
        <v>98</v>
      </c>
      <c r="C2455" s="19" t="s">
        <v>877</v>
      </c>
      <c r="D2455" s="19">
        <v>5</v>
      </c>
    </row>
    <row r="2456" spans="1:6" ht="14.5" customHeight="1">
      <c r="A2456" s="19">
        <v>1901</v>
      </c>
      <c r="B2456" s="19" t="s">
        <v>98</v>
      </c>
      <c r="C2456" s="19" t="s">
        <v>878</v>
      </c>
      <c r="D2456" s="19">
        <v>7.25</v>
      </c>
    </row>
    <row r="2457" spans="1:6" ht="14.5" customHeight="1">
      <c r="A2457" s="19">
        <v>1901</v>
      </c>
      <c r="B2457" s="19" t="s">
        <v>98</v>
      </c>
      <c r="C2457" s="19" t="s">
        <v>778</v>
      </c>
      <c r="D2457" s="19">
        <v>13</v>
      </c>
      <c r="F2457" s="19" t="s">
        <v>883</v>
      </c>
    </row>
    <row r="2458" spans="1:6" ht="14.5" customHeight="1">
      <c r="A2458" s="19">
        <v>1901</v>
      </c>
      <c r="B2458" s="19" t="s">
        <v>98</v>
      </c>
      <c r="C2458" s="19" t="s">
        <v>999</v>
      </c>
      <c r="D2458" s="19">
        <v>3</v>
      </c>
      <c r="E2458" s="19" t="s">
        <v>16</v>
      </c>
      <c r="F2458" s="19" t="s">
        <v>107</v>
      </c>
    </row>
    <row r="2459" spans="1:6" ht="14.5" customHeight="1">
      <c r="A2459" s="19">
        <v>1901</v>
      </c>
      <c r="B2459" s="19" t="s">
        <v>98</v>
      </c>
      <c r="C2459" s="19" t="s">
        <v>879</v>
      </c>
      <c r="D2459" s="19">
        <v>137</v>
      </c>
      <c r="E2459" s="19" t="s">
        <v>9</v>
      </c>
      <c r="F2459" s="19" t="s">
        <v>107</v>
      </c>
    </row>
    <row r="2460" spans="1:6" ht="14.5" customHeight="1">
      <c r="A2460" s="19">
        <v>1901</v>
      </c>
      <c r="B2460" s="19" t="s">
        <v>98</v>
      </c>
      <c r="C2460" s="19" t="s">
        <v>880</v>
      </c>
      <c r="D2460" s="19">
        <v>4.2</v>
      </c>
    </row>
    <row r="2461" spans="1:6" ht="14.5" customHeight="1">
      <c r="A2461" s="19">
        <v>1901</v>
      </c>
      <c r="B2461" s="19" t="s">
        <v>98</v>
      </c>
      <c r="C2461" s="19" t="s">
        <v>881</v>
      </c>
      <c r="D2461" s="19">
        <v>10</v>
      </c>
    </row>
    <row r="2462" spans="1:6" ht="14.5" customHeight="1">
      <c r="A2462" s="19">
        <v>1901</v>
      </c>
      <c r="B2462" s="19" t="s">
        <v>98</v>
      </c>
      <c r="C2462" s="19" t="s">
        <v>882</v>
      </c>
      <c r="D2462" s="19">
        <v>15</v>
      </c>
    </row>
    <row r="2463" spans="1:6" ht="14.5" customHeight="1">
      <c r="A2463" s="19">
        <v>1901</v>
      </c>
      <c r="B2463" s="19" t="s">
        <v>211</v>
      </c>
      <c r="C2463" s="1" t="s">
        <v>199</v>
      </c>
      <c r="D2463" s="15">
        <v>115</v>
      </c>
      <c r="F2463" s="1" t="s">
        <v>949</v>
      </c>
    </row>
    <row r="2464" spans="1:6" ht="14.5" customHeight="1">
      <c r="A2464" s="19">
        <v>1901</v>
      </c>
      <c r="B2464" s="19" t="s">
        <v>211</v>
      </c>
      <c r="C2464" s="1" t="s">
        <v>199</v>
      </c>
      <c r="D2464" s="15">
        <v>35</v>
      </c>
      <c r="F2464" s="1" t="s">
        <v>198</v>
      </c>
    </row>
    <row r="2465" spans="1:6" ht="14.5" customHeight="1">
      <c r="A2465" s="19">
        <v>1901</v>
      </c>
      <c r="B2465" s="19" t="s">
        <v>211</v>
      </c>
      <c r="C2465" s="1" t="s">
        <v>199</v>
      </c>
      <c r="D2465" s="15">
        <v>12.4</v>
      </c>
      <c r="F2465" s="1" t="s">
        <v>200</v>
      </c>
    </row>
    <row r="2466" spans="1:6" ht="14.5" customHeight="1">
      <c r="A2466" s="19">
        <v>1901</v>
      </c>
      <c r="B2466" s="19" t="s">
        <v>211</v>
      </c>
      <c r="C2466" s="1" t="s">
        <v>199</v>
      </c>
      <c r="D2466" s="15">
        <v>10.9</v>
      </c>
      <c r="F2466" s="1" t="s">
        <v>202</v>
      </c>
    </row>
    <row r="2467" spans="1:6" ht="14.5" customHeight="1">
      <c r="A2467" s="19">
        <v>1901</v>
      </c>
      <c r="B2467" s="19" t="s">
        <v>211</v>
      </c>
      <c r="C2467" s="1" t="s">
        <v>199</v>
      </c>
      <c r="D2467" s="15">
        <v>10</v>
      </c>
      <c r="F2467" s="1" t="s">
        <v>1001</v>
      </c>
    </row>
    <row r="2468" spans="1:6" ht="14.5" customHeight="1">
      <c r="A2468" s="19">
        <v>1901</v>
      </c>
      <c r="B2468" s="19" t="s">
        <v>211</v>
      </c>
      <c r="C2468" s="1" t="s">
        <v>210</v>
      </c>
      <c r="D2468" s="15">
        <v>4</v>
      </c>
      <c r="F2468" s="1" t="s">
        <v>558</v>
      </c>
    </row>
    <row r="2469" spans="1:6" ht="14.5" customHeight="1">
      <c r="A2469" s="19">
        <v>1901</v>
      </c>
      <c r="B2469" s="19" t="s">
        <v>211</v>
      </c>
      <c r="C2469" s="1" t="s">
        <v>208</v>
      </c>
      <c r="D2469" s="15">
        <v>5</v>
      </c>
      <c r="F2469" s="1" t="s">
        <v>207</v>
      </c>
    </row>
    <row r="2470" spans="1:6" ht="14.5" customHeight="1">
      <c r="A2470" s="19">
        <v>1901</v>
      </c>
      <c r="B2470" s="19" t="s">
        <v>211</v>
      </c>
      <c r="C2470" s="1" t="s">
        <v>205</v>
      </c>
      <c r="D2470" s="15">
        <v>9.5</v>
      </c>
      <c r="F2470" s="1" t="s">
        <v>204</v>
      </c>
    </row>
    <row r="2471" spans="1:6" ht="14.5" customHeight="1">
      <c r="A2471" s="19">
        <v>1901</v>
      </c>
      <c r="B2471" s="19" t="s">
        <v>196</v>
      </c>
      <c r="C2471" s="19" t="s">
        <v>192</v>
      </c>
      <c r="D2471" s="19">
        <v>359</v>
      </c>
      <c r="E2471" s="19" t="s">
        <v>9</v>
      </c>
      <c r="F2471" s="19" t="s">
        <v>884</v>
      </c>
    </row>
    <row r="2472" spans="1:6" ht="14.5" customHeight="1">
      <c r="A2472" s="19">
        <v>1901</v>
      </c>
      <c r="B2472" s="19" t="s">
        <v>196</v>
      </c>
      <c r="C2472" s="19" t="s">
        <v>194</v>
      </c>
      <c r="D2472" s="19">
        <v>6.5</v>
      </c>
      <c r="E2472" s="19" t="s">
        <v>9</v>
      </c>
      <c r="F2472" s="19" t="s">
        <v>191</v>
      </c>
    </row>
    <row r="2473" spans="1:6" ht="14.5" customHeight="1">
      <c r="A2473" s="19">
        <v>1901</v>
      </c>
      <c r="B2473" s="19" t="s">
        <v>196</v>
      </c>
      <c r="C2473" s="19" t="s">
        <v>566</v>
      </c>
      <c r="D2473" s="19">
        <v>9.3000000000000007</v>
      </c>
      <c r="E2473" s="19" t="s">
        <v>9</v>
      </c>
      <c r="F2473" s="19" t="s">
        <v>559</v>
      </c>
    </row>
    <row r="2474" spans="1:6" ht="14.5" customHeight="1">
      <c r="A2474" s="19">
        <v>1901</v>
      </c>
      <c r="B2474" s="19" t="s">
        <v>196</v>
      </c>
      <c r="C2474" s="19" t="s">
        <v>566</v>
      </c>
      <c r="D2474" s="19">
        <v>5.5</v>
      </c>
      <c r="E2474" s="19" t="s">
        <v>9</v>
      </c>
      <c r="F2474" s="19" t="s">
        <v>885</v>
      </c>
    </row>
    <row r="2475" spans="1:6" ht="14.5" customHeight="1">
      <c r="A2475" s="19">
        <v>1901</v>
      </c>
      <c r="B2475" s="19" t="s">
        <v>196</v>
      </c>
      <c r="C2475" s="19" t="s">
        <v>566</v>
      </c>
      <c r="D2475" s="19">
        <v>55</v>
      </c>
      <c r="E2475" s="19" t="s">
        <v>9</v>
      </c>
      <c r="F2475" s="19" t="s">
        <v>1002</v>
      </c>
    </row>
    <row r="2476" spans="1:6" ht="14.5" customHeight="1">
      <c r="A2476" s="19">
        <v>1901</v>
      </c>
      <c r="B2476" s="19" t="s">
        <v>196</v>
      </c>
      <c r="C2476" s="19" t="s">
        <v>567</v>
      </c>
      <c r="D2476" s="19">
        <v>13.5</v>
      </c>
      <c r="E2476" s="19" t="s">
        <v>9</v>
      </c>
      <c r="F2476" s="19" t="s">
        <v>560</v>
      </c>
    </row>
    <row r="2477" spans="1:6" ht="14.5" customHeight="1">
      <c r="A2477" s="19">
        <v>1901</v>
      </c>
      <c r="B2477" s="19" t="s">
        <v>197</v>
      </c>
      <c r="D2477" s="2">
        <v>4</v>
      </c>
    </row>
    <row r="2478" spans="1:6" ht="14.5" customHeight="1">
      <c r="A2478" s="19">
        <v>1901</v>
      </c>
      <c r="B2478" s="19" t="s">
        <v>197</v>
      </c>
      <c r="D2478" s="2">
        <v>33</v>
      </c>
    </row>
    <row r="2479" spans="1:6" ht="14.5" customHeight="1">
      <c r="A2479" s="19">
        <v>1901</v>
      </c>
      <c r="B2479" s="19" t="s">
        <v>197</v>
      </c>
      <c r="D2479" s="2">
        <v>101</v>
      </c>
    </row>
    <row r="2480" spans="1:6" ht="14.5" customHeight="1">
      <c r="A2480" s="19">
        <v>1901</v>
      </c>
      <c r="B2480" s="19" t="s">
        <v>197</v>
      </c>
      <c r="D2480" s="2">
        <v>62</v>
      </c>
    </row>
    <row r="2481" spans="1:4" ht="14.5" customHeight="1">
      <c r="A2481" s="19">
        <v>1901</v>
      </c>
      <c r="B2481" s="19" t="s">
        <v>197</v>
      </c>
      <c r="D2481" s="2">
        <v>25</v>
      </c>
    </row>
    <row r="2482" spans="1:4" ht="14.5" customHeight="1">
      <c r="A2482" s="19">
        <v>1901</v>
      </c>
      <c r="B2482" s="19" t="s">
        <v>197</v>
      </c>
      <c r="D2482" s="2">
        <v>54</v>
      </c>
    </row>
    <row r="2483" spans="1:4" ht="14.5" customHeight="1">
      <c r="A2483" s="19">
        <v>1901</v>
      </c>
      <c r="B2483" s="19" t="s">
        <v>197</v>
      </c>
      <c r="D2483" s="2">
        <v>33</v>
      </c>
    </row>
    <row r="2484" spans="1:4" ht="14.5" customHeight="1">
      <c r="A2484" s="19">
        <v>1901</v>
      </c>
      <c r="B2484" s="19" t="s">
        <v>197</v>
      </c>
      <c r="D2484" s="2">
        <v>73</v>
      </c>
    </row>
    <row r="2485" spans="1:4" ht="14.5" customHeight="1">
      <c r="A2485" s="19">
        <v>1901</v>
      </c>
      <c r="B2485" s="19" t="s">
        <v>197</v>
      </c>
      <c r="D2485" s="2">
        <v>17</v>
      </c>
    </row>
    <row r="2486" spans="1:4" ht="14.5" customHeight="1">
      <c r="A2486" s="19">
        <v>1901</v>
      </c>
      <c r="B2486" s="19" t="s">
        <v>197</v>
      </c>
      <c r="D2486" s="2">
        <v>10.5</v>
      </c>
    </row>
    <row r="2487" spans="1:4" ht="14.5" customHeight="1">
      <c r="A2487" s="19">
        <v>1901</v>
      </c>
      <c r="B2487" s="19" t="s">
        <v>197</v>
      </c>
      <c r="D2487" s="2">
        <v>17.97</v>
      </c>
    </row>
    <row r="2488" spans="1:4" ht="14.5" customHeight="1">
      <c r="A2488" s="19">
        <v>1901</v>
      </c>
      <c r="B2488" s="19" t="s">
        <v>197</v>
      </c>
      <c r="D2488" s="2">
        <v>17</v>
      </c>
    </row>
    <row r="2489" spans="1:4" ht="14.5" customHeight="1">
      <c r="A2489" s="19">
        <v>1901</v>
      </c>
      <c r="B2489" s="19" t="s">
        <v>197</v>
      </c>
      <c r="D2489" s="2">
        <v>60</v>
      </c>
    </row>
    <row r="2490" spans="1:4" ht="14.5" customHeight="1">
      <c r="A2490" s="19">
        <v>1901</v>
      </c>
      <c r="B2490" s="19" t="s">
        <v>197</v>
      </c>
      <c r="D2490" s="2">
        <v>90</v>
      </c>
    </row>
    <row r="2491" spans="1:4" ht="14.5" customHeight="1">
      <c r="A2491" s="19">
        <v>1901</v>
      </c>
      <c r="B2491" s="19" t="s">
        <v>197</v>
      </c>
      <c r="D2491" s="2">
        <v>7.5</v>
      </c>
    </row>
    <row r="2492" spans="1:4" ht="14.5" customHeight="1">
      <c r="A2492" s="19">
        <v>1901</v>
      </c>
      <c r="B2492" s="19" t="s">
        <v>197</v>
      </c>
      <c r="D2492" s="2">
        <v>50</v>
      </c>
    </row>
    <row r="2493" spans="1:4" ht="14.5" customHeight="1">
      <c r="A2493" s="19">
        <v>1901</v>
      </c>
      <c r="B2493" s="19" t="s">
        <v>197</v>
      </c>
      <c r="D2493" s="2">
        <v>1.75</v>
      </c>
    </row>
    <row r="2494" spans="1:4" ht="14.5" customHeight="1">
      <c r="A2494" s="19">
        <v>1901</v>
      </c>
      <c r="B2494" s="19" t="s">
        <v>197</v>
      </c>
      <c r="D2494" s="2">
        <v>13</v>
      </c>
    </row>
    <row r="2495" spans="1:4" ht="14.5" customHeight="1">
      <c r="A2495" s="19">
        <v>1901</v>
      </c>
      <c r="B2495" s="19" t="s">
        <v>197</v>
      </c>
      <c r="D2495" s="2">
        <v>7.5</v>
      </c>
    </row>
    <row r="2496" spans="1:4" ht="14.5" customHeight="1">
      <c r="A2496" s="19">
        <v>1901</v>
      </c>
      <c r="B2496" s="19" t="s">
        <v>197</v>
      </c>
      <c r="D2496" s="2">
        <v>12</v>
      </c>
    </row>
    <row r="2497" spans="1:7" ht="14.5" customHeight="1">
      <c r="A2497" s="19">
        <v>1901</v>
      </c>
      <c r="B2497" s="19" t="s">
        <v>197</v>
      </c>
      <c r="D2497" s="2">
        <v>50</v>
      </c>
    </row>
    <row r="2498" spans="1:7" ht="14.5" customHeight="1">
      <c r="A2498" s="19">
        <v>1901</v>
      </c>
      <c r="B2498" s="19" t="s">
        <v>197</v>
      </c>
      <c r="D2498" s="2">
        <v>10.5</v>
      </c>
    </row>
    <row r="2499" spans="1:7" ht="14.5" customHeight="1">
      <c r="A2499" s="19">
        <v>1901</v>
      </c>
      <c r="B2499" s="19" t="s">
        <v>197</v>
      </c>
      <c r="D2499" s="2">
        <v>14</v>
      </c>
    </row>
    <row r="2500" spans="1:7" ht="14.5" customHeight="1">
      <c r="A2500" s="19">
        <v>1901</v>
      </c>
      <c r="B2500" s="19" t="s">
        <v>197</v>
      </c>
      <c r="D2500" s="2">
        <v>6</v>
      </c>
    </row>
    <row r="2501" spans="1:7" ht="14.5" customHeight="1">
      <c r="A2501" s="19">
        <v>1901</v>
      </c>
      <c r="B2501" s="19" t="s">
        <v>197</v>
      </c>
      <c r="D2501" s="2">
        <v>6.5</v>
      </c>
    </row>
    <row r="2502" spans="1:7" ht="14.5" customHeight="1">
      <c r="A2502" s="19">
        <v>1901</v>
      </c>
      <c r="B2502" s="19" t="s">
        <v>197</v>
      </c>
      <c r="D2502" s="2">
        <v>6</v>
      </c>
    </row>
    <row r="2503" spans="1:7" ht="14.5" customHeight="1">
      <c r="A2503" s="19">
        <v>1901</v>
      </c>
      <c r="B2503" s="19" t="s">
        <v>197</v>
      </c>
      <c r="D2503" s="2">
        <v>15</v>
      </c>
    </row>
    <row r="2504" spans="1:7" ht="14.5" customHeight="1">
      <c r="A2504" s="19">
        <v>1901</v>
      </c>
      <c r="B2504" s="19" t="s">
        <v>197</v>
      </c>
      <c r="D2504" s="2">
        <v>4.5</v>
      </c>
    </row>
    <row r="2505" spans="1:7" ht="14.5" customHeight="1">
      <c r="A2505" s="19">
        <v>1901</v>
      </c>
      <c r="B2505" s="19" t="s">
        <v>197</v>
      </c>
      <c r="D2505" s="2">
        <v>5.2</v>
      </c>
    </row>
    <row r="2506" spans="1:7" ht="14.5" customHeight="1">
      <c r="A2506" s="19">
        <v>1901</v>
      </c>
      <c r="B2506" s="19" t="s">
        <v>197</v>
      </c>
      <c r="D2506" s="2">
        <v>10.5</v>
      </c>
    </row>
    <row r="2507" spans="1:7" ht="14.5" customHeight="1">
      <c r="A2507" s="19">
        <v>1901</v>
      </c>
      <c r="B2507" s="19" t="s">
        <v>197</v>
      </c>
      <c r="D2507" s="2">
        <v>40</v>
      </c>
    </row>
    <row r="2508" spans="1:7" ht="14.5" customHeight="1">
      <c r="A2508" s="19">
        <v>1901</v>
      </c>
      <c r="B2508" s="19" t="s">
        <v>197</v>
      </c>
      <c r="D2508" s="2">
        <v>8</v>
      </c>
    </row>
    <row r="2509" spans="1:7" ht="14.5" customHeight="1">
      <c r="A2509" s="19">
        <v>1901</v>
      </c>
      <c r="B2509" s="19" t="s">
        <v>94</v>
      </c>
      <c r="D2509" s="2">
        <v>419.15</v>
      </c>
      <c r="G2509" s="19"/>
    </row>
    <row r="2510" spans="1:7" ht="14.5" customHeight="1">
      <c r="A2510" s="19">
        <v>1901</v>
      </c>
      <c r="B2510" s="19" t="s">
        <v>94</v>
      </c>
      <c r="D2510" s="19">
        <v>3</v>
      </c>
      <c r="F2510" s="1" t="s">
        <v>76</v>
      </c>
    </row>
    <row r="2511" spans="1:7" ht="14.5" customHeight="1">
      <c r="A2511" s="19">
        <v>1901</v>
      </c>
      <c r="B2511" s="19" t="s">
        <v>94</v>
      </c>
      <c r="D2511" s="19">
        <v>4.5</v>
      </c>
      <c r="F2511" s="1" t="s">
        <v>77</v>
      </c>
    </row>
    <row r="2512" spans="1:7" ht="14.5" customHeight="1">
      <c r="A2512" s="19">
        <v>1901</v>
      </c>
      <c r="B2512" s="19" t="s">
        <v>94</v>
      </c>
      <c r="C2512" s="19" t="s">
        <v>97</v>
      </c>
      <c r="D2512" s="19">
        <v>142</v>
      </c>
      <c r="F2512" s="1" t="s">
        <v>82</v>
      </c>
    </row>
    <row r="2513" spans="1:6" ht="14.5" customHeight="1">
      <c r="A2513" s="19">
        <v>1901</v>
      </c>
      <c r="B2513" s="19" t="s">
        <v>94</v>
      </c>
      <c r="C2513" s="19" t="s">
        <v>97</v>
      </c>
      <c r="D2513" s="19">
        <v>25</v>
      </c>
      <c r="F2513" s="19" t="s">
        <v>887</v>
      </c>
    </row>
    <row r="2514" spans="1:6" ht="14.5" customHeight="1">
      <c r="A2514" s="19">
        <v>1901</v>
      </c>
      <c r="B2514" s="19" t="s">
        <v>94</v>
      </c>
      <c r="C2514" s="19" t="s">
        <v>97</v>
      </c>
      <c r="D2514" s="19">
        <v>6</v>
      </c>
      <c r="F2514" s="19" t="s">
        <v>951</v>
      </c>
    </row>
    <row r="2515" spans="1:6" ht="14.5" customHeight="1">
      <c r="A2515" s="19">
        <v>1901</v>
      </c>
      <c r="B2515" s="19" t="s">
        <v>94</v>
      </c>
      <c r="C2515" s="19" t="s">
        <v>97</v>
      </c>
      <c r="D2515" s="19">
        <v>50</v>
      </c>
      <c r="F2515" s="19" t="s">
        <v>1004</v>
      </c>
    </row>
    <row r="2516" spans="1:6" ht="14.5" customHeight="1">
      <c r="A2516" s="19">
        <v>1901</v>
      </c>
      <c r="B2516" s="19" t="s">
        <v>94</v>
      </c>
      <c r="C2516" s="19" t="s">
        <v>102</v>
      </c>
      <c r="D2516" s="19">
        <v>3</v>
      </c>
      <c r="F2516" s="19" t="s">
        <v>572</v>
      </c>
    </row>
    <row r="2517" spans="1:6" ht="14.5" customHeight="1">
      <c r="A2517" s="19">
        <v>1901</v>
      </c>
      <c r="B2517" s="19" t="s">
        <v>94</v>
      </c>
      <c r="C2517" s="19" t="s">
        <v>888</v>
      </c>
      <c r="D2517" s="19">
        <v>40</v>
      </c>
      <c r="F2517" s="19" t="s">
        <v>786</v>
      </c>
    </row>
    <row r="2518" spans="1:6" ht="14.5" customHeight="1">
      <c r="A2518" s="19">
        <v>1901</v>
      </c>
      <c r="B2518" s="19" t="s">
        <v>94</v>
      </c>
      <c r="C2518" s="19" t="s">
        <v>889</v>
      </c>
      <c r="D2518" s="19">
        <v>41</v>
      </c>
      <c r="F2518" s="1" t="s">
        <v>93</v>
      </c>
    </row>
    <row r="2519" spans="1:6" ht="14.5" customHeight="1">
      <c r="A2519" s="19">
        <v>1901</v>
      </c>
      <c r="B2519" s="19" t="s">
        <v>94</v>
      </c>
      <c r="C2519" s="19" t="s">
        <v>574</v>
      </c>
      <c r="D2519" s="19">
        <v>29</v>
      </c>
      <c r="F2519" s="19" t="s">
        <v>890</v>
      </c>
    </row>
    <row r="2520" spans="1:6" ht="14.5" customHeight="1">
      <c r="A2520" s="19">
        <v>1901</v>
      </c>
      <c r="B2520" s="19" t="s">
        <v>94</v>
      </c>
      <c r="C2520" s="19" t="s">
        <v>578</v>
      </c>
      <c r="D2520" s="19">
        <v>20.8</v>
      </c>
      <c r="F2520" s="19" t="s">
        <v>577</v>
      </c>
    </row>
    <row r="2521" spans="1:6" ht="14.5" customHeight="1">
      <c r="A2521" s="19">
        <v>1901</v>
      </c>
      <c r="B2521" s="19" t="s">
        <v>94</v>
      </c>
      <c r="C2521" s="1" t="s">
        <v>1155</v>
      </c>
      <c r="D2521" s="19">
        <v>2.5</v>
      </c>
      <c r="F2521" s="1" t="s">
        <v>789</v>
      </c>
    </row>
    <row r="2522" spans="1:6" ht="14.5" customHeight="1">
      <c r="A2522" s="19">
        <v>1901</v>
      </c>
      <c r="B2522" s="19" t="s">
        <v>94</v>
      </c>
      <c r="C2522" s="19" t="s">
        <v>1007</v>
      </c>
      <c r="D2522" s="19">
        <v>2</v>
      </c>
      <c r="F2522" s="19" t="s">
        <v>1005</v>
      </c>
    </row>
    <row r="2523" spans="1:6" ht="14.5" customHeight="1">
      <c r="A2523" s="19">
        <v>1901</v>
      </c>
      <c r="B2523" s="19" t="s">
        <v>94</v>
      </c>
      <c r="C2523" s="19" t="s">
        <v>477</v>
      </c>
      <c r="D2523" s="19">
        <v>4.5</v>
      </c>
      <c r="F2523" s="19" t="s">
        <v>1006</v>
      </c>
    </row>
    <row r="2524" spans="1:6" ht="14.5" customHeight="1">
      <c r="A2524" s="19">
        <v>1901</v>
      </c>
      <c r="B2524" s="19" t="s">
        <v>6</v>
      </c>
      <c r="C2524" s="1" t="s">
        <v>7</v>
      </c>
      <c r="D2524" s="1">
        <v>26.5</v>
      </c>
      <c r="F2524" s="1" t="s">
        <v>811</v>
      </c>
    </row>
    <row r="2525" spans="1:6" ht="14.5" customHeight="1">
      <c r="A2525" s="19">
        <v>1901</v>
      </c>
      <c r="B2525" s="19" t="s">
        <v>6</v>
      </c>
      <c r="C2525" s="1" t="s">
        <v>10</v>
      </c>
      <c r="D2525" s="1">
        <v>17</v>
      </c>
      <c r="F2525" s="1" t="s">
        <v>954</v>
      </c>
    </row>
    <row r="2526" spans="1:6" ht="14.5" customHeight="1">
      <c r="A2526" s="19">
        <v>1901</v>
      </c>
      <c r="B2526" s="19" t="s">
        <v>6</v>
      </c>
      <c r="C2526" s="1" t="s">
        <v>10</v>
      </c>
      <c r="D2526" s="1">
        <v>17</v>
      </c>
      <c r="F2526" s="1" t="s">
        <v>812</v>
      </c>
    </row>
    <row r="2527" spans="1:6" ht="14.5" customHeight="1">
      <c r="A2527" s="19">
        <v>1901</v>
      </c>
      <c r="B2527" s="19" t="s">
        <v>6</v>
      </c>
      <c r="C2527" s="1" t="s">
        <v>582</v>
      </c>
      <c r="D2527" s="1">
        <v>23</v>
      </c>
      <c r="F2527" s="1" t="s">
        <v>893</v>
      </c>
    </row>
    <row r="2528" spans="1:6" ht="14.5" customHeight="1">
      <c r="A2528" s="19">
        <v>1901</v>
      </c>
      <c r="B2528" s="19" t="s">
        <v>6</v>
      </c>
      <c r="C2528" s="1" t="s">
        <v>814</v>
      </c>
      <c r="D2528" s="1">
        <v>9</v>
      </c>
      <c r="F2528" s="1" t="s">
        <v>815</v>
      </c>
    </row>
    <row r="2529" spans="1:6" ht="14.5" customHeight="1">
      <c r="A2529" s="19">
        <v>1901</v>
      </c>
      <c r="B2529" s="19" t="s">
        <v>6</v>
      </c>
      <c r="C2529" s="1" t="s">
        <v>370</v>
      </c>
      <c r="D2529" s="1">
        <v>7.15</v>
      </c>
      <c r="F2529" s="1" t="s">
        <v>816</v>
      </c>
    </row>
    <row r="2530" spans="1:6" ht="14.5" customHeight="1">
      <c r="A2530" s="19">
        <v>1901</v>
      </c>
      <c r="B2530" s="19" t="s">
        <v>6</v>
      </c>
      <c r="C2530" s="1" t="s">
        <v>14</v>
      </c>
      <c r="D2530" s="1">
        <v>17.97</v>
      </c>
      <c r="F2530" s="1" t="s">
        <v>586</v>
      </c>
    </row>
    <row r="2531" spans="1:6" ht="14.5" customHeight="1">
      <c r="A2531" s="19">
        <v>1901</v>
      </c>
      <c r="B2531" s="19" t="s">
        <v>6</v>
      </c>
      <c r="C2531" s="1" t="s">
        <v>14</v>
      </c>
      <c r="D2531" s="1">
        <v>30</v>
      </c>
      <c r="F2531" s="1" t="s">
        <v>817</v>
      </c>
    </row>
    <row r="2532" spans="1:6" ht="14.5" customHeight="1">
      <c r="A2532" s="19">
        <v>1901</v>
      </c>
      <c r="B2532" s="19" t="s">
        <v>6</v>
      </c>
      <c r="C2532" s="1" t="s">
        <v>14</v>
      </c>
      <c r="D2532" s="1">
        <v>29.1</v>
      </c>
      <c r="F2532" s="1" t="s">
        <v>818</v>
      </c>
    </row>
    <row r="2533" spans="1:6" ht="14.5" customHeight="1">
      <c r="A2533" s="19">
        <v>1901</v>
      </c>
      <c r="B2533" s="19" t="s">
        <v>6</v>
      </c>
      <c r="C2533" s="1" t="s">
        <v>14</v>
      </c>
      <c r="D2533" s="1">
        <v>30</v>
      </c>
      <c r="F2533" s="1" t="s">
        <v>958</v>
      </c>
    </row>
    <row r="2534" spans="1:6" ht="14.5" customHeight="1">
      <c r="A2534" s="19">
        <v>1901</v>
      </c>
      <c r="B2534" s="19" t="s">
        <v>6</v>
      </c>
      <c r="C2534" s="1" t="s">
        <v>21</v>
      </c>
      <c r="D2534" s="1">
        <v>3.5</v>
      </c>
      <c r="F2534" s="1" t="s">
        <v>819</v>
      </c>
    </row>
    <row r="2535" spans="1:6" ht="14.5" customHeight="1">
      <c r="A2535" s="19">
        <v>1901</v>
      </c>
      <c r="B2535" s="19" t="s">
        <v>6</v>
      </c>
      <c r="C2535" s="1" t="s">
        <v>1010</v>
      </c>
      <c r="D2535" s="1">
        <v>12</v>
      </c>
      <c r="F2535" s="1" t="s">
        <v>1011</v>
      </c>
    </row>
    <row r="2536" spans="1:6" ht="14.5" customHeight="1">
      <c r="A2536" s="19">
        <v>1901</v>
      </c>
      <c r="B2536" s="19" t="s">
        <v>6</v>
      </c>
      <c r="C2536" s="1" t="s">
        <v>592</v>
      </c>
      <c r="D2536" s="1">
        <v>154.69999999999999</v>
      </c>
      <c r="F2536" s="1" t="s">
        <v>820</v>
      </c>
    </row>
    <row r="2537" spans="1:6" ht="14.5" customHeight="1">
      <c r="A2537" s="19">
        <v>1901</v>
      </c>
      <c r="B2537" s="19" t="s">
        <v>6</v>
      </c>
      <c r="C2537" s="1" t="s">
        <v>24</v>
      </c>
      <c r="D2537" s="1">
        <v>235.68</v>
      </c>
      <c r="F2537" s="1" t="s">
        <v>594</v>
      </c>
    </row>
    <row r="2538" spans="1:6" ht="14.5" customHeight="1">
      <c r="A2538" s="19">
        <v>1901</v>
      </c>
      <c r="B2538" s="19" t="s">
        <v>6</v>
      </c>
      <c r="C2538" s="1" t="s">
        <v>955</v>
      </c>
      <c r="D2538" s="1">
        <v>5.37</v>
      </c>
      <c r="F2538" s="1" t="s">
        <v>956</v>
      </c>
    </row>
    <row r="2539" spans="1:6" ht="14.5" customHeight="1">
      <c r="A2539" s="19">
        <v>1901</v>
      </c>
      <c r="B2539" s="19" t="s">
        <v>6</v>
      </c>
      <c r="C2539" s="1" t="s">
        <v>30</v>
      </c>
      <c r="D2539" s="1">
        <v>3.64</v>
      </c>
      <c r="F2539" s="1" t="s">
        <v>596</v>
      </c>
    </row>
    <row r="2540" spans="1:6" ht="14.5" customHeight="1">
      <c r="A2540" s="19">
        <v>1901</v>
      </c>
      <c r="B2540" s="19" t="s">
        <v>6</v>
      </c>
      <c r="C2540" s="1" t="s">
        <v>32</v>
      </c>
      <c r="D2540" s="1">
        <v>1.25</v>
      </c>
      <c r="F2540" s="1" t="s">
        <v>823</v>
      </c>
    </row>
    <row r="2541" spans="1:6" ht="14.5" customHeight="1">
      <c r="A2541" s="19">
        <v>1901</v>
      </c>
      <c r="B2541" s="19" t="s">
        <v>6</v>
      </c>
      <c r="C2541" s="1" t="s">
        <v>34</v>
      </c>
      <c r="D2541" s="1">
        <v>52</v>
      </c>
      <c r="F2541" s="1" t="s">
        <v>34</v>
      </c>
    </row>
    <row r="2542" spans="1:6" ht="14.5" customHeight="1">
      <c r="A2542" s="19">
        <v>1901</v>
      </c>
      <c r="B2542" s="19" t="s">
        <v>6</v>
      </c>
      <c r="C2542" s="1" t="s">
        <v>34</v>
      </c>
      <c r="D2542" s="1">
        <v>32.869999999999997</v>
      </c>
      <c r="F2542" s="1" t="s">
        <v>894</v>
      </c>
    </row>
    <row r="2543" spans="1:6" ht="14.5" customHeight="1">
      <c r="A2543" s="19">
        <v>1901</v>
      </c>
      <c r="B2543" s="19" t="s">
        <v>6</v>
      </c>
      <c r="C2543" s="1" t="s">
        <v>34</v>
      </c>
      <c r="D2543" s="1">
        <v>14</v>
      </c>
      <c r="F2543" s="1" t="s">
        <v>824</v>
      </c>
    </row>
    <row r="2544" spans="1:6" ht="14.5" customHeight="1">
      <c r="A2544" s="19">
        <v>1901</v>
      </c>
      <c r="B2544" s="19" t="s">
        <v>6</v>
      </c>
      <c r="C2544" s="1" t="s">
        <v>34</v>
      </c>
      <c r="D2544" s="1">
        <v>6</v>
      </c>
      <c r="F2544" s="1" t="s">
        <v>895</v>
      </c>
    </row>
    <row r="2545" spans="1:6" ht="14.5" customHeight="1">
      <c r="A2545" s="19">
        <v>1901</v>
      </c>
      <c r="B2545" s="19" t="s">
        <v>6</v>
      </c>
      <c r="C2545" s="1" t="s">
        <v>825</v>
      </c>
      <c r="D2545" s="1">
        <v>7</v>
      </c>
      <c r="F2545" s="1" t="s">
        <v>826</v>
      </c>
    </row>
    <row r="2546" spans="1:6" ht="14.5" customHeight="1">
      <c r="A2546" s="19">
        <v>1901</v>
      </c>
      <c r="B2546" s="19" t="s">
        <v>6</v>
      </c>
      <c r="C2546" s="1" t="s">
        <v>36</v>
      </c>
      <c r="D2546" s="1">
        <v>10</v>
      </c>
      <c r="F2546" s="1" t="s">
        <v>828</v>
      </c>
    </row>
    <row r="2547" spans="1:6" ht="14.5" customHeight="1">
      <c r="A2547" s="19">
        <v>1901</v>
      </c>
      <c r="B2547" s="19" t="s">
        <v>6</v>
      </c>
      <c r="C2547" s="1" t="s">
        <v>36</v>
      </c>
      <c r="D2547" s="1">
        <v>1.5</v>
      </c>
      <c r="F2547" s="1" t="s">
        <v>828</v>
      </c>
    </row>
    <row r="2548" spans="1:6" ht="14.5" customHeight="1">
      <c r="A2548" s="19">
        <v>1901</v>
      </c>
      <c r="B2548" s="19" t="s">
        <v>6</v>
      </c>
      <c r="C2548" s="1" t="s">
        <v>36</v>
      </c>
      <c r="D2548" s="1">
        <v>5.4</v>
      </c>
      <c r="F2548" s="1" t="s">
        <v>896</v>
      </c>
    </row>
    <row r="2549" spans="1:6" ht="14.5" customHeight="1">
      <c r="A2549" s="19">
        <v>1901</v>
      </c>
      <c r="B2549" s="19" t="s">
        <v>6</v>
      </c>
      <c r="C2549" s="1" t="s">
        <v>39</v>
      </c>
      <c r="D2549" s="1">
        <v>35</v>
      </c>
      <c r="F2549" s="1" t="s">
        <v>897</v>
      </c>
    </row>
    <row r="2550" spans="1:6" ht="14.5" customHeight="1">
      <c r="A2550" s="19">
        <v>1901</v>
      </c>
      <c r="B2550" s="19" t="s">
        <v>6</v>
      </c>
      <c r="C2550" s="1" t="s">
        <v>39</v>
      </c>
      <c r="D2550" s="1">
        <v>8</v>
      </c>
      <c r="F2550" s="1" t="s">
        <v>831</v>
      </c>
    </row>
    <row r="2551" spans="1:6" ht="14.5" customHeight="1">
      <c r="A2551" s="19">
        <v>1901</v>
      </c>
      <c r="B2551" s="19" t="s">
        <v>6</v>
      </c>
      <c r="C2551" s="1" t="s">
        <v>39</v>
      </c>
      <c r="D2551" s="1">
        <v>8</v>
      </c>
      <c r="F2551" s="1" t="s">
        <v>43</v>
      </c>
    </row>
    <row r="2552" spans="1:6" ht="14.5" customHeight="1">
      <c r="A2552" s="19">
        <v>1901</v>
      </c>
      <c r="B2552" s="19" t="s">
        <v>6</v>
      </c>
      <c r="C2552" s="1" t="s">
        <v>47</v>
      </c>
      <c r="D2552" s="1">
        <v>3.62</v>
      </c>
      <c r="F2552" s="1" t="s">
        <v>832</v>
      </c>
    </row>
    <row r="2553" spans="1:6" ht="14.5" customHeight="1">
      <c r="A2553" s="19">
        <v>1901</v>
      </c>
      <c r="B2553" s="19" t="s">
        <v>6</v>
      </c>
      <c r="C2553" s="1" t="s">
        <v>606</v>
      </c>
      <c r="D2553" s="1">
        <v>4</v>
      </c>
      <c r="F2553" s="1" t="s">
        <v>898</v>
      </c>
    </row>
    <row r="2554" spans="1:6" ht="14.5" customHeight="1">
      <c r="A2554" s="19">
        <v>1901</v>
      </c>
      <c r="B2554" s="19" t="s">
        <v>6</v>
      </c>
      <c r="C2554" s="1" t="s">
        <v>610</v>
      </c>
      <c r="D2554" s="1">
        <v>20</v>
      </c>
      <c r="F2554" s="1" t="s">
        <v>837</v>
      </c>
    </row>
    <row r="2555" spans="1:6" ht="14.5" customHeight="1">
      <c r="A2555" s="19">
        <v>1901</v>
      </c>
      <c r="B2555" s="19" t="s">
        <v>6</v>
      </c>
      <c r="C2555" s="1" t="s">
        <v>957</v>
      </c>
      <c r="D2555" s="1">
        <v>16</v>
      </c>
      <c r="F2555" s="1" t="s">
        <v>958</v>
      </c>
    </row>
    <row r="2556" spans="1:6" ht="14.5" customHeight="1">
      <c r="A2556" s="19">
        <v>1901</v>
      </c>
      <c r="B2556" s="19" t="s">
        <v>6</v>
      </c>
      <c r="C2556" s="1" t="s">
        <v>53</v>
      </c>
      <c r="D2556" s="1">
        <v>40</v>
      </c>
      <c r="F2556" s="1" t="s">
        <v>902</v>
      </c>
    </row>
    <row r="2557" spans="1:6" ht="14.5" customHeight="1">
      <c r="A2557" s="19">
        <v>1901</v>
      </c>
      <c r="B2557" s="19" t="s">
        <v>6</v>
      </c>
      <c r="C2557" s="1" t="s">
        <v>612</v>
      </c>
      <c r="D2557" s="1">
        <v>4.7</v>
      </c>
      <c r="F2557" s="1" t="s">
        <v>842</v>
      </c>
    </row>
    <row r="2558" spans="1:6" ht="14.5" customHeight="1">
      <c r="A2558" s="19">
        <v>1901</v>
      </c>
      <c r="B2558" s="19" t="s">
        <v>291</v>
      </c>
      <c r="C2558" s="19" t="s">
        <v>71</v>
      </c>
      <c r="D2558" s="19">
        <v>77.2</v>
      </c>
      <c r="E2558" s="19" t="s">
        <v>9</v>
      </c>
      <c r="F2558" s="19" t="s">
        <v>959</v>
      </c>
    </row>
    <row r="2559" spans="1:6" ht="14.5" customHeight="1">
      <c r="A2559" s="19">
        <v>1901</v>
      </c>
      <c r="B2559" s="19" t="s">
        <v>291</v>
      </c>
      <c r="C2559" s="19" t="s">
        <v>213</v>
      </c>
      <c r="D2559" s="19">
        <v>4.7</v>
      </c>
      <c r="E2559" s="19" t="s">
        <v>9</v>
      </c>
      <c r="F2559" s="19" t="s">
        <v>214</v>
      </c>
    </row>
    <row r="2560" spans="1:6" ht="14.5" customHeight="1">
      <c r="A2560" s="19">
        <v>1901</v>
      </c>
      <c r="B2560" s="19" t="s">
        <v>291</v>
      </c>
      <c r="C2560" s="19" t="s">
        <v>215</v>
      </c>
      <c r="D2560" s="19">
        <v>12.9</v>
      </c>
      <c r="E2560" s="19" t="s">
        <v>9</v>
      </c>
      <c r="F2560" s="19" t="s">
        <v>216</v>
      </c>
    </row>
    <row r="2561" spans="1:6" ht="14.5" customHeight="1">
      <c r="A2561" s="19">
        <v>1901</v>
      </c>
      <c r="B2561" s="19" t="s">
        <v>291</v>
      </c>
      <c r="C2561" s="19" t="s">
        <v>903</v>
      </c>
      <c r="D2561" s="19">
        <v>9.5</v>
      </c>
      <c r="E2561" s="19" t="s">
        <v>9</v>
      </c>
      <c r="F2561" s="19" t="s">
        <v>904</v>
      </c>
    </row>
    <row r="2562" spans="1:6" ht="14.5" customHeight="1">
      <c r="A2562" s="19">
        <v>1901</v>
      </c>
      <c r="B2562" s="19" t="s">
        <v>291</v>
      </c>
      <c r="C2562" s="19" t="s">
        <v>843</v>
      </c>
      <c r="D2562" s="19">
        <v>15.62</v>
      </c>
      <c r="E2562" s="19" t="s">
        <v>9</v>
      </c>
      <c r="F2562" s="19" t="s">
        <v>274</v>
      </c>
    </row>
    <row r="2563" spans="1:6" ht="14.5" customHeight="1">
      <c r="A2563" s="19">
        <v>1901</v>
      </c>
      <c r="B2563" s="19" t="s">
        <v>291</v>
      </c>
      <c r="C2563" s="19" t="s">
        <v>219</v>
      </c>
      <c r="D2563" s="19">
        <v>36.25</v>
      </c>
      <c r="E2563" s="19" t="s">
        <v>9</v>
      </c>
      <c r="F2563" s="19" t="s">
        <v>220</v>
      </c>
    </row>
    <row r="2564" spans="1:6" ht="14.5" customHeight="1">
      <c r="A2564" s="19">
        <v>1901</v>
      </c>
      <c r="B2564" s="19" t="s">
        <v>291</v>
      </c>
      <c r="C2564" s="19" t="s">
        <v>221</v>
      </c>
      <c r="D2564" s="19">
        <v>514.97</v>
      </c>
      <c r="E2564" s="19" t="s">
        <v>9</v>
      </c>
      <c r="F2564" s="19" t="s">
        <v>222</v>
      </c>
    </row>
    <row r="2565" spans="1:6" ht="14.5" customHeight="1">
      <c r="A2565" s="19">
        <v>1901</v>
      </c>
      <c r="B2565" s="19" t="s">
        <v>291</v>
      </c>
      <c r="C2565" s="19" t="s">
        <v>221</v>
      </c>
      <c r="D2565" s="19">
        <v>136</v>
      </c>
      <c r="E2565" s="19" t="s">
        <v>9</v>
      </c>
      <c r="F2565" s="19" t="s">
        <v>905</v>
      </c>
    </row>
    <row r="2566" spans="1:6" ht="14.5" customHeight="1">
      <c r="A2566" s="19">
        <v>1901</v>
      </c>
      <c r="B2566" s="19" t="s">
        <v>291</v>
      </c>
      <c r="C2566" s="19" t="s">
        <v>221</v>
      </c>
      <c r="D2566" s="19">
        <v>20.85</v>
      </c>
      <c r="E2566" s="19" t="s">
        <v>9</v>
      </c>
      <c r="F2566" s="19" t="s">
        <v>228</v>
      </c>
    </row>
    <row r="2567" spans="1:6" ht="14.5" customHeight="1">
      <c r="A2567" s="19">
        <v>1901</v>
      </c>
      <c r="B2567" s="19" t="s">
        <v>291</v>
      </c>
      <c r="C2567" s="19" t="s">
        <v>221</v>
      </c>
      <c r="D2567" s="19">
        <v>47.22</v>
      </c>
      <c r="E2567" s="19" t="s">
        <v>9</v>
      </c>
      <c r="F2567" s="19" t="s">
        <v>224</v>
      </c>
    </row>
    <row r="2568" spans="1:6" ht="14.5" customHeight="1">
      <c r="A2568" s="19">
        <v>1901</v>
      </c>
      <c r="B2568" s="19" t="s">
        <v>291</v>
      </c>
      <c r="C2568" s="19" t="s">
        <v>221</v>
      </c>
      <c r="D2568" s="19">
        <v>13.75</v>
      </c>
      <c r="E2568" s="19" t="s">
        <v>9</v>
      </c>
      <c r="F2568" s="19" t="s">
        <v>227</v>
      </c>
    </row>
    <row r="2569" spans="1:6" ht="14.5" customHeight="1">
      <c r="A2569" s="19">
        <v>1901</v>
      </c>
      <c r="B2569" s="19" t="s">
        <v>291</v>
      </c>
      <c r="C2569" s="19" t="s">
        <v>221</v>
      </c>
      <c r="D2569" s="19">
        <v>12.27</v>
      </c>
      <c r="E2569" s="19" t="s">
        <v>9</v>
      </c>
      <c r="F2569" s="19" t="s">
        <v>906</v>
      </c>
    </row>
    <row r="2570" spans="1:6" ht="14.5" customHeight="1">
      <c r="A2570" s="19">
        <v>1901</v>
      </c>
      <c r="B2570" s="19" t="s">
        <v>291</v>
      </c>
      <c r="C2570" s="19" t="s">
        <v>221</v>
      </c>
      <c r="D2570" s="19">
        <v>24.8</v>
      </c>
      <c r="E2570" s="19" t="s">
        <v>9</v>
      </c>
      <c r="F2570" s="19" t="s">
        <v>844</v>
      </c>
    </row>
    <row r="2571" spans="1:6" ht="14.5" customHeight="1">
      <c r="A2571" s="19">
        <v>1901</v>
      </c>
      <c r="B2571" s="19" t="s">
        <v>291</v>
      </c>
      <c r="C2571" s="19" t="s">
        <v>221</v>
      </c>
      <c r="D2571" s="19">
        <v>2.5</v>
      </c>
      <c r="E2571" s="19" t="s">
        <v>9</v>
      </c>
      <c r="F2571" s="19" t="s">
        <v>229</v>
      </c>
    </row>
    <row r="2572" spans="1:6" ht="14.5" customHeight="1">
      <c r="A2572" s="19">
        <v>1901</v>
      </c>
      <c r="B2572" s="19" t="s">
        <v>291</v>
      </c>
      <c r="C2572" s="19" t="s">
        <v>221</v>
      </c>
      <c r="D2572" s="19">
        <v>35</v>
      </c>
      <c r="E2572" s="19" t="s">
        <v>9</v>
      </c>
      <c r="F2572" s="19" t="s">
        <v>1026</v>
      </c>
    </row>
    <row r="2573" spans="1:6" ht="14.5" customHeight="1">
      <c r="A2573" s="19">
        <v>1901</v>
      </c>
      <c r="B2573" s="19" t="s">
        <v>291</v>
      </c>
      <c r="C2573" s="19" t="s">
        <v>230</v>
      </c>
      <c r="D2573" s="19">
        <v>171.76</v>
      </c>
      <c r="E2573" s="19" t="s">
        <v>9</v>
      </c>
      <c r="F2573" s="19" t="s">
        <v>614</v>
      </c>
    </row>
    <row r="2574" spans="1:6" ht="14.5" customHeight="1">
      <c r="A2574" s="19">
        <v>1901</v>
      </c>
      <c r="B2574" s="19" t="s">
        <v>291</v>
      </c>
      <c r="C2574" s="19" t="s">
        <v>230</v>
      </c>
      <c r="D2574" s="19">
        <v>94.41</v>
      </c>
      <c r="E2574" s="19" t="s">
        <v>9</v>
      </c>
      <c r="F2574" s="19" t="s">
        <v>232</v>
      </c>
    </row>
    <row r="2575" spans="1:6" ht="14.5" customHeight="1">
      <c r="A2575" s="19">
        <v>1901</v>
      </c>
      <c r="B2575" s="19" t="s">
        <v>291</v>
      </c>
      <c r="C2575" s="19" t="s">
        <v>230</v>
      </c>
      <c r="D2575" s="19">
        <v>23.24</v>
      </c>
      <c r="E2575" s="19" t="s">
        <v>9</v>
      </c>
      <c r="F2575" s="19" t="s">
        <v>616</v>
      </c>
    </row>
    <row r="2576" spans="1:6" ht="14.5" customHeight="1">
      <c r="A2576" s="19">
        <v>1901</v>
      </c>
      <c r="B2576" s="19" t="s">
        <v>291</v>
      </c>
      <c r="C2576" s="19" t="s">
        <v>230</v>
      </c>
      <c r="D2576" s="19">
        <v>30</v>
      </c>
      <c r="E2576" s="19" t="s">
        <v>9</v>
      </c>
      <c r="F2576" s="19" t="s">
        <v>907</v>
      </c>
    </row>
    <row r="2577" spans="1:6" ht="14.5" customHeight="1">
      <c r="A2577" s="19">
        <v>1901</v>
      </c>
      <c r="B2577" s="19" t="s">
        <v>291</v>
      </c>
      <c r="C2577" s="19" t="s">
        <v>230</v>
      </c>
      <c r="D2577" s="19">
        <v>15.23</v>
      </c>
      <c r="E2577" s="19" t="s">
        <v>9</v>
      </c>
      <c r="F2577" s="19" t="s">
        <v>274</v>
      </c>
    </row>
    <row r="2578" spans="1:6" ht="14.5" customHeight="1">
      <c r="A2578" s="19">
        <v>1901</v>
      </c>
      <c r="B2578" s="19" t="s">
        <v>291</v>
      </c>
      <c r="C2578" s="19" t="s">
        <v>230</v>
      </c>
      <c r="D2578" s="19">
        <v>40.4</v>
      </c>
      <c r="E2578" s="19" t="s">
        <v>9</v>
      </c>
      <c r="F2578" s="19" t="s">
        <v>908</v>
      </c>
    </row>
    <row r="2579" spans="1:6" ht="14.5" customHeight="1">
      <c r="A2579" s="19">
        <v>1901</v>
      </c>
      <c r="B2579" s="19" t="s">
        <v>291</v>
      </c>
      <c r="C2579" s="19" t="s">
        <v>230</v>
      </c>
      <c r="D2579" s="19">
        <v>16</v>
      </c>
      <c r="E2579" s="19" t="s">
        <v>9</v>
      </c>
      <c r="F2579" s="19" t="s">
        <v>1027</v>
      </c>
    </row>
    <row r="2580" spans="1:6" ht="14.5" customHeight="1">
      <c r="A2580" s="19">
        <v>1901</v>
      </c>
      <c r="B2580" s="19" t="s">
        <v>291</v>
      </c>
      <c r="C2580" s="19" t="s">
        <v>230</v>
      </c>
      <c r="D2580" s="19">
        <v>17.03</v>
      </c>
      <c r="E2580" s="19" t="s">
        <v>9</v>
      </c>
      <c r="F2580" s="19" t="s">
        <v>310</v>
      </c>
    </row>
    <row r="2581" spans="1:6" ht="14.5" customHeight="1">
      <c r="A2581" s="19">
        <v>1901</v>
      </c>
      <c r="B2581" s="19" t="s">
        <v>291</v>
      </c>
      <c r="C2581" s="19" t="s">
        <v>230</v>
      </c>
      <c r="D2581" s="19">
        <v>28</v>
      </c>
      <c r="E2581" s="19" t="s">
        <v>9</v>
      </c>
      <c r="F2581" s="19" t="s">
        <v>909</v>
      </c>
    </row>
    <row r="2582" spans="1:6" ht="14.5" customHeight="1">
      <c r="A2582" s="19">
        <v>1901</v>
      </c>
      <c r="B2582" s="19" t="s">
        <v>291</v>
      </c>
      <c r="C2582" s="19" t="s">
        <v>230</v>
      </c>
      <c r="D2582" s="19">
        <v>1.75</v>
      </c>
      <c r="E2582" s="19" t="s">
        <v>9</v>
      </c>
      <c r="F2582" s="19" t="s">
        <v>639</v>
      </c>
    </row>
    <row r="2583" spans="1:6" ht="14.5" customHeight="1">
      <c r="A2583" s="19">
        <v>1901</v>
      </c>
      <c r="B2583" s="19" t="s">
        <v>291</v>
      </c>
      <c r="C2583" s="19" t="s">
        <v>230</v>
      </c>
      <c r="D2583" s="19">
        <v>4.8099999999999996</v>
      </c>
      <c r="E2583" s="19" t="s">
        <v>9</v>
      </c>
      <c r="F2583" s="19" t="s">
        <v>651</v>
      </c>
    </row>
    <row r="2584" spans="1:6" ht="14.5" customHeight="1">
      <c r="A2584" s="19">
        <v>1901</v>
      </c>
      <c r="B2584" s="19" t="s">
        <v>291</v>
      </c>
      <c r="C2584" s="19" t="s">
        <v>230</v>
      </c>
      <c r="D2584" s="19">
        <v>21.33</v>
      </c>
      <c r="E2584" s="19" t="s">
        <v>9</v>
      </c>
      <c r="F2584" s="19" t="s">
        <v>1028</v>
      </c>
    </row>
    <row r="2585" spans="1:6" ht="14.5" customHeight="1">
      <c r="A2585" s="19">
        <v>1901</v>
      </c>
      <c r="B2585" s="19" t="s">
        <v>291</v>
      </c>
      <c r="C2585" s="19" t="s">
        <v>233</v>
      </c>
      <c r="D2585" s="19">
        <v>3</v>
      </c>
      <c r="E2585" s="19" t="s">
        <v>9</v>
      </c>
      <c r="F2585" s="19" t="s">
        <v>234</v>
      </c>
    </row>
    <row r="2586" spans="1:6" ht="14.5" customHeight="1">
      <c r="A2586" s="19">
        <v>1901</v>
      </c>
      <c r="B2586" s="19" t="s">
        <v>291</v>
      </c>
      <c r="C2586" s="19" t="s">
        <v>235</v>
      </c>
      <c r="D2586" s="19">
        <v>1.5</v>
      </c>
      <c r="E2586" s="19" t="s">
        <v>16</v>
      </c>
      <c r="F2586" s="19" t="s">
        <v>236</v>
      </c>
    </row>
    <row r="2587" spans="1:6" ht="14.5" customHeight="1">
      <c r="A2587" s="19">
        <v>1901</v>
      </c>
      <c r="B2587" s="19" t="s">
        <v>291</v>
      </c>
      <c r="C2587" s="19" t="s">
        <v>235</v>
      </c>
      <c r="D2587" s="19">
        <v>2</v>
      </c>
      <c r="E2587" s="19" t="s">
        <v>16</v>
      </c>
      <c r="F2587" s="19" t="s">
        <v>237</v>
      </c>
    </row>
    <row r="2588" spans="1:6" ht="14.5" customHeight="1">
      <c r="A2588" s="19">
        <v>1901</v>
      </c>
      <c r="B2588" s="19" t="s">
        <v>291</v>
      </c>
      <c r="C2588" s="19" t="s">
        <v>617</v>
      </c>
      <c r="D2588" s="19">
        <v>6.35</v>
      </c>
      <c r="E2588" s="19" t="s">
        <v>9</v>
      </c>
      <c r="F2588" s="19" t="s">
        <v>1029</v>
      </c>
    </row>
    <row r="2589" spans="1:6" ht="14.5" customHeight="1">
      <c r="A2589" s="19">
        <v>1901</v>
      </c>
      <c r="B2589" s="19" t="s">
        <v>291</v>
      </c>
      <c r="C2589" s="19" t="s">
        <v>910</v>
      </c>
      <c r="D2589" s="19">
        <v>5.9</v>
      </c>
      <c r="E2589" s="19" t="s">
        <v>9</v>
      </c>
      <c r="F2589" s="19" t="s">
        <v>911</v>
      </c>
    </row>
    <row r="2590" spans="1:6" ht="14.5" customHeight="1">
      <c r="A2590" s="19">
        <v>1901</v>
      </c>
      <c r="B2590" s="19" t="s">
        <v>291</v>
      </c>
      <c r="C2590" s="19" t="s">
        <v>238</v>
      </c>
      <c r="D2590" s="19">
        <v>10.57</v>
      </c>
      <c r="E2590" s="19" t="s">
        <v>9</v>
      </c>
      <c r="F2590" s="19" t="s">
        <v>239</v>
      </c>
    </row>
    <row r="2591" spans="1:6" ht="14.5" customHeight="1">
      <c r="A2591" s="19">
        <v>1901</v>
      </c>
      <c r="B2591" s="19" t="s">
        <v>291</v>
      </c>
      <c r="C2591" s="19" t="s">
        <v>240</v>
      </c>
      <c r="D2591" s="19">
        <v>1.8</v>
      </c>
      <c r="E2591" s="19" t="s">
        <v>16</v>
      </c>
      <c r="F2591" s="19" t="s">
        <v>241</v>
      </c>
    </row>
    <row r="2592" spans="1:6" ht="14.5" customHeight="1">
      <c r="A2592" s="19">
        <v>1901</v>
      </c>
      <c r="B2592" s="19" t="s">
        <v>291</v>
      </c>
      <c r="C2592" s="19" t="s">
        <v>1030</v>
      </c>
      <c r="D2592" s="19">
        <v>3.1</v>
      </c>
      <c r="E2592" s="19" t="s">
        <v>9</v>
      </c>
      <c r="F2592" s="19" t="s">
        <v>1031</v>
      </c>
    </row>
    <row r="2593" spans="1:6" ht="14.5" customHeight="1">
      <c r="A2593" s="19">
        <v>1901</v>
      </c>
      <c r="B2593" s="19" t="s">
        <v>291</v>
      </c>
      <c r="C2593" s="19" t="s">
        <v>242</v>
      </c>
      <c r="D2593" s="19">
        <v>17.149999999999999</v>
      </c>
      <c r="E2593" s="19" t="s">
        <v>9</v>
      </c>
      <c r="F2593" s="19" t="s">
        <v>243</v>
      </c>
    </row>
    <row r="2594" spans="1:6" ht="14.5" customHeight="1">
      <c r="A2594" s="19">
        <v>1901</v>
      </c>
      <c r="B2594" s="19" t="s">
        <v>291</v>
      </c>
      <c r="C2594" s="19" t="s">
        <v>242</v>
      </c>
      <c r="D2594" s="19">
        <v>9.75</v>
      </c>
      <c r="E2594" s="19" t="s">
        <v>9</v>
      </c>
      <c r="F2594" s="19" t="s">
        <v>244</v>
      </c>
    </row>
    <row r="2595" spans="1:6" ht="14.5" customHeight="1">
      <c r="A2595" s="19">
        <v>1901</v>
      </c>
      <c r="B2595" s="19" t="s">
        <v>291</v>
      </c>
      <c r="C2595" s="19" t="s">
        <v>245</v>
      </c>
      <c r="D2595" s="19">
        <v>7.25</v>
      </c>
      <c r="E2595" s="19" t="s">
        <v>9</v>
      </c>
      <c r="F2595" s="19" t="s">
        <v>246</v>
      </c>
    </row>
    <row r="2596" spans="1:6" ht="14.5" customHeight="1">
      <c r="A2596" s="19">
        <v>1901</v>
      </c>
      <c r="B2596" s="19" t="s">
        <v>291</v>
      </c>
      <c r="C2596" s="19" t="s">
        <v>245</v>
      </c>
      <c r="D2596" s="19">
        <v>4</v>
      </c>
      <c r="E2596" s="19" t="s">
        <v>9</v>
      </c>
      <c r="F2596" s="19" t="s">
        <v>845</v>
      </c>
    </row>
    <row r="2597" spans="1:6" ht="14.5" customHeight="1">
      <c r="A2597" s="19">
        <v>1901</v>
      </c>
      <c r="B2597" s="19" t="s">
        <v>291</v>
      </c>
      <c r="C2597" s="19" t="s">
        <v>250</v>
      </c>
      <c r="D2597" s="19">
        <v>3.7</v>
      </c>
      <c r="E2597" s="19" t="s">
        <v>9</v>
      </c>
      <c r="F2597" s="19" t="s">
        <v>251</v>
      </c>
    </row>
    <row r="2598" spans="1:6" ht="14.5" customHeight="1">
      <c r="A2598" s="19">
        <v>1901</v>
      </c>
      <c r="B2598" s="19" t="s">
        <v>291</v>
      </c>
      <c r="C2598" s="19" t="s">
        <v>846</v>
      </c>
      <c r="D2598" s="19">
        <v>4.66</v>
      </c>
      <c r="E2598" s="19" t="s">
        <v>9</v>
      </c>
      <c r="F2598" s="19" t="s">
        <v>847</v>
      </c>
    </row>
    <row r="2599" spans="1:6" ht="14.5" customHeight="1">
      <c r="A2599" s="19">
        <v>1901</v>
      </c>
      <c r="B2599" s="19" t="s">
        <v>291</v>
      </c>
      <c r="C2599" s="19" t="s">
        <v>619</v>
      </c>
      <c r="D2599" s="19">
        <v>17.75</v>
      </c>
      <c r="E2599" s="19" t="s">
        <v>9</v>
      </c>
      <c r="F2599" s="19" t="s">
        <v>620</v>
      </c>
    </row>
    <row r="2600" spans="1:6" ht="14.5" customHeight="1">
      <c r="A2600" s="19">
        <v>1901</v>
      </c>
      <c r="B2600" s="19" t="s">
        <v>291</v>
      </c>
      <c r="C2600" s="19" t="s">
        <v>254</v>
      </c>
      <c r="D2600" s="19">
        <v>15</v>
      </c>
      <c r="E2600" s="19" t="s">
        <v>9</v>
      </c>
      <c r="F2600" s="19" t="s">
        <v>255</v>
      </c>
    </row>
    <row r="2601" spans="1:6" ht="14.5" customHeight="1">
      <c r="A2601" s="19">
        <v>1901</v>
      </c>
      <c r="B2601" s="19" t="s">
        <v>291</v>
      </c>
      <c r="C2601" s="19" t="s">
        <v>256</v>
      </c>
      <c r="D2601" s="19">
        <v>25.33</v>
      </c>
      <c r="E2601" s="19" t="s">
        <v>9</v>
      </c>
      <c r="F2601" s="19" t="s">
        <v>621</v>
      </c>
    </row>
    <row r="2602" spans="1:6" ht="14.5" customHeight="1">
      <c r="A2602" s="19">
        <v>1901</v>
      </c>
      <c r="B2602" s="19" t="s">
        <v>291</v>
      </c>
      <c r="C2602" s="19" t="s">
        <v>1032</v>
      </c>
      <c r="D2602" s="19">
        <v>21</v>
      </c>
      <c r="E2602" s="19" t="s">
        <v>9</v>
      </c>
      <c r="F2602" s="19" t="s">
        <v>1033</v>
      </c>
    </row>
    <row r="2603" spans="1:6" ht="14.5" customHeight="1">
      <c r="A2603" s="19">
        <v>1901</v>
      </c>
      <c r="B2603" s="19" t="s">
        <v>291</v>
      </c>
      <c r="C2603" s="19" t="s">
        <v>1034</v>
      </c>
      <c r="D2603" s="19">
        <v>2.4900000000000002</v>
      </c>
      <c r="E2603" s="19" t="s">
        <v>9</v>
      </c>
      <c r="F2603" s="19" t="s">
        <v>1035</v>
      </c>
    </row>
    <row r="2604" spans="1:6" ht="14.5" customHeight="1">
      <c r="A2604" s="19">
        <v>1901</v>
      </c>
      <c r="B2604" s="19" t="s">
        <v>291</v>
      </c>
      <c r="C2604" s="19" t="s">
        <v>1036</v>
      </c>
      <c r="D2604" s="19">
        <v>6</v>
      </c>
      <c r="E2604" s="19" t="s">
        <v>9</v>
      </c>
      <c r="F2604" s="19" t="s">
        <v>1037</v>
      </c>
    </row>
    <row r="2605" spans="1:6" ht="14.5" customHeight="1">
      <c r="A2605" s="19">
        <v>1901</v>
      </c>
      <c r="B2605" s="19" t="s">
        <v>291</v>
      </c>
      <c r="C2605" s="19" t="s">
        <v>622</v>
      </c>
      <c r="D2605" s="19">
        <v>8</v>
      </c>
      <c r="E2605" s="19" t="s">
        <v>9</v>
      </c>
      <c r="F2605" s="19" t="s">
        <v>623</v>
      </c>
    </row>
    <row r="2606" spans="1:6" ht="14.5" customHeight="1">
      <c r="A2606" s="19">
        <v>1901</v>
      </c>
      <c r="B2606" s="19" t="s">
        <v>291</v>
      </c>
      <c r="C2606" s="19" t="s">
        <v>259</v>
      </c>
      <c r="D2606" s="19">
        <v>5.0599999999999996</v>
      </c>
      <c r="E2606" s="19" t="s">
        <v>9</v>
      </c>
      <c r="F2606" s="19" t="s">
        <v>260</v>
      </c>
    </row>
    <row r="2607" spans="1:6" ht="14.5" customHeight="1">
      <c r="A2607" s="19">
        <v>1901</v>
      </c>
      <c r="B2607" s="19" t="s">
        <v>291</v>
      </c>
      <c r="C2607" s="19" t="s">
        <v>259</v>
      </c>
      <c r="D2607" s="19">
        <v>4.33</v>
      </c>
      <c r="E2607" s="19" t="s">
        <v>9</v>
      </c>
      <c r="F2607" s="19" t="s">
        <v>261</v>
      </c>
    </row>
    <row r="2608" spans="1:6" ht="14.5" customHeight="1">
      <c r="A2608" s="19">
        <v>1901</v>
      </c>
      <c r="B2608" s="19" t="s">
        <v>291</v>
      </c>
      <c r="C2608" s="19" t="s">
        <v>262</v>
      </c>
      <c r="D2608" s="19">
        <v>19.5</v>
      </c>
      <c r="E2608" s="19" t="s">
        <v>9</v>
      </c>
      <c r="F2608" s="19" t="s">
        <v>960</v>
      </c>
    </row>
    <row r="2609" spans="1:6" ht="14.5" customHeight="1">
      <c r="A2609" s="19">
        <v>1901</v>
      </c>
      <c r="B2609" s="19" t="s">
        <v>291</v>
      </c>
      <c r="C2609" s="19" t="s">
        <v>264</v>
      </c>
      <c r="D2609" s="19">
        <v>3.2</v>
      </c>
      <c r="E2609" s="19" t="s">
        <v>9</v>
      </c>
      <c r="F2609" s="19" t="s">
        <v>265</v>
      </c>
    </row>
    <row r="2610" spans="1:6" ht="14.5" customHeight="1">
      <c r="A2610" s="19">
        <v>1901</v>
      </c>
      <c r="B2610" s="19" t="s">
        <v>291</v>
      </c>
      <c r="C2610" s="19" t="s">
        <v>266</v>
      </c>
      <c r="D2610" s="19">
        <v>7.58</v>
      </c>
      <c r="E2610" s="19" t="s">
        <v>9</v>
      </c>
      <c r="F2610" s="19" t="s">
        <v>267</v>
      </c>
    </row>
    <row r="2611" spans="1:6" ht="14.5" customHeight="1">
      <c r="A2611" s="19">
        <v>1901</v>
      </c>
      <c r="B2611" s="19" t="s">
        <v>291</v>
      </c>
      <c r="C2611" s="19" t="s">
        <v>268</v>
      </c>
      <c r="D2611" s="19">
        <v>19.100000000000001</v>
      </c>
      <c r="E2611" s="19" t="s">
        <v>9</v>
      </c>
      <c r="F2611" s="19" t="s">
        <v>269</v>
      </c>
    </row>
    <row r="2612" spans="1:6" ht="14.5" customHeight="1">
      <c r="A2612" s="19">
        <v>1901</v>
      </c>
      <c r="B2612" s="19" t="s">
        <v>291</v>
      </c>
      <c r="C2612" s="19" t="s">
        <v>270</v>
      </c>
      <c r="D2612" s="19">
        <v>4.21</v>
      </c>
      <c r="E2612" s="19" t="s">
        <v>9</v>
      </c>
      <c r="F2612" s="19" t="s">
        <v>271</v>
      </c>
    </row>
    <row r="2613" spans="1:6" ht="14.5" customHeight="1">
      <c r="A2613" s="19">
        <v>1901</v>
      </c>
      <c r="B2613" s="19" t="s">
        <v>291</v>
      </c>
      <c r="C2613" s="19" t="s">
        <v>270</v>
      </c>
      <c r="D2613" s="19">
        <v>6</v>
      </c>
      <c r="E2613" s="19" t="s">
        <v>9</v>
      </c>
      <c r="F2613" s="19" t="s">
        <v>624</v>
      </c>
    </row>
    <row r="2614" spans="1:6" ht="14.5" customHeight="1">
      <c r="A2614" s="19">
        <v>1901</v>
      </c>
      <c r="B2614" s="19" t="s">
        <v>291</v>
      </c>
      <c r="C2614" s="19" t="s">
        <v>275</v>
      </c>
      <c r="D2614" s="19">
        <v>1.5</v>
      </c>
      <c r="E2614" s="19" t="s">
        <v>16</v>
      </c>
      <c r="F2614" s="19" t="s">
        <v>276</v>
      </c>
    </row>
    <row r="2615" spans="1:6" ht="14.5" customHeight="1">
      <c r="A2615" s="19">
        <v>1901</v>
      </c>
      <c r="B2615" s="19" t="s">
        <v>291</v>
      </c>
      <c r="C2615" s="19" t="s">
        <v>625</v>
      </c>
      <c r="D2615" s="19">
        <v>8.6999999999999993</v>
      </c>
      <c r="E2615" s="19" t="s">
        <v>9</v>
      </c>
      <c r="F2615" s="19" t="s">
        <v>626</v>
      </c>
    </row>
    <row r="2616" spans="1:6" ht="14.5" customHeight="1">
      <c r="A2616" s="19">
        <v>1901</v>
      </c>
      <c r="B2616" s="19" t="s">
        <v>291</v>
      </c>
      <c r="C2616" s="19" t="s">
        <v>279</v>
      </c>
      <c r="D2616" s="19">
        <v>65.22</v>
      </c>
      <c r="E2616" s="19" t="s">
        <v>9</v>
      </c>
      <c r="F2616" s="19" t="s">
        <v>627</v>
      </c>
    </row>
    <row r="2617" spans="1:6" ht="14.5" customHeight="1">
      <c r="A2617" s="19">
        <v>1901</v>
      </c>
      <c r="B2617" s="19" t="s">
        <v>291</v>
      </c>
      <c r="C2617" s="19" t="s">
        <v>282</v>
      </c>
      <c r="D2617" s="19">
        <v>12.84</v>
      </c>
      <c r="E2617" s="19" t="s">
        <v>9</v>
      </c>
      <c r="F2617" s="19" t="s">
        <v>283</v>
      </c>
    </row>
    <row r="2618" spans="1:6" ht="14.5" customHeight="1">
      <c r="A2618" s="19">
        <v>1901</v>
      </c>
      <c r="B2618" s="19" t="s">
        <v>291</v>
      </c>
      <c r="C2618" s="19" t="s">
        <v>284</v>
      </c>
      <c r="D2618" s="19">
        <v>6</v>
      </c>
      <c r="E2618" s="19" t="s">
        <v>9</v>
      </c>
      <c r="F2618" s="19" t="s">
        <v>628</v>
      </c>
    </row>
    <row r="2619" spans="1:6" ht="14.5" customHeight="1">
      <c r="A2619" s="19">
        <v>1901</v>
      </c>
      <c r="B2619" s="19" t="s">
        <v>291</v>
      </c>
      <c r="C2619" s="19" t="s">
        <v>287</v>
      </c>
      <c r="D2619" s="19">
        <v>16.5</v>
      </c>
      <c r="E2619" s="19" t="s">
        <v>9</v>
      </c>
      <c r="F2619" s="19" t="s">
        <v>637</v>
      </c>
    </row>
    <row r="2620" spans="1:6" ht="14.5" customHeight="1">
      <c r="A2620" s="19">
        <v>1901</v>
      </c>
      <c r="B2620" s="19" t="s">
        <v>291</v>
      </c>
      <c r="C2620" s="19" t="s">
        <v>848</v>
      </c>
      <c r="D2620" s="19">
        <v>9.15</v>
      </c>
      <c r="E2620" s="19" t="s">
        <v>9</v>
      </c>
      <c r="F2620" s="19" t="s">
        <v>849</v>
      </c>
    </row>
    <row r="2621" spans="1:6" ht="14.5" customHeight="1">
      <c r="A2621" s="19">
        <v>1901</v>
      </c>
      <c r="B2621" s="19" t="s">
        <v>291</v>
      </c>
      <c r="C2621" s="19" t="s">
        <v>291</v>
      </c>
      <c r="D2621" s="19">
        <v>14.34</v>
      </c>
      <c r="E2621" s="19" t="s">
        <v>16</v>
      </c>
      <c r="F2621" s="19" t="s">
        <v>305</v>
      </c>
    </row>
    <row r="2622" spans="1:6" ht="14.5" customHeight="1">
      <c r="A2622" s="19">
        <v>1901</v>
      </c>
      <c r="B2622" s="19" t="s">
        <v>291</v>
      </c>
      <c r="C2622" s="19" t="s">
        <v>291</v>
      </c>
      <c r="D2622" s="19">
        <v>20.48</v>
      </c>
      <c r="E2622" s="19" t="s">
        <v>16</v>
      </c>
      <c r="F2622" s="19" t="s">
        <v>304</v>
      </c>
    </row>
    <row r="2623" spans="1:6" ht="14.5" customHeight="1">
      <c r="A2623" s="19">
        <v>1901</v>
      </c>
      <c r="B2623" s="19" t="s">
        <v>291</v>
      </c>
      <c r="C2623" s="19" t="s">
        <v>291</v>
      </c>
      <c r="D2623" s="19">
        <v>7.58</v>
      </c>
      <c r="E2623" s="19" t="s">
        <v>9</v>
      </c>
      <c r="F2623" s="19" t="s">
        <v>303</v>
      </c>
    </row>
    <row r="2624" spans="1:6" ht="14.5" customHeight="1">
      <c r="A2624" s="19">
        <v>1901</v>
      </c>
      <c r="B2624" s="19" t="s">
        <v>291</v>
      </c>
      <c r="C2624" s="19" t="s">
        <v>291</v>
      </c>
      <c r="D2624" s="19">
        <v>24.9</v>
      </c>
      <c r="E2624" s="19" t="s">
        <v>16</v>
      </c>
      <c r="F2624" s="19" t="s">
        <v>303</v>
      </c>
    </row>
    <row r="2625" spans="1:6" ht="14.5" customHeight="1">
      <c r="A2625" s="19">
        <v>1901</v>
      </c>
      <c r="B2625" s="19" t="s">
        <v>291</v>
      </c>
      <c r="C2625" s="19" t="s">
        <v>291</v>
      </c>
      <c r="D2625" s="19">
        <v>62.599999999999994</v>
      </c>
      <c r="E2625" s="19" t="s">
        <v>9</v>
      </c>
      <c r="F2625" s="19" t="s">
        <v>82</v>
      </c>
    </row>
    <row r="2626" spans="1:6" ht="14.5" customHeight="1">
      <c r="A2626" s="19">
        <v>1901</v>
      </c>
      <c r="B2626" s="19" t="s">
        <v>291</v>
      </c>
      <c r="C2626" s="19" t="s">
        <v>291</v>
      </c>
      <c r="D2626" s="19">
        <v>131.4</v>
      </c>
      <c r="E2626" s="19" t="s">
        <v>16</v>
      </c>
      <c r="F2626" s="19" t="s">
        <v>82</v>
      </c>
    </row>
    <row r="2627" spans="1:6" ht="14.5" customHeight="1">
      <c r="A2627" s="19">
        <v>1901</v>
      </c>
      <c r="B2627" s="19" t="s">
        <v>291</v>
      </c>
      <c r="C2627" s="19" t="s">
        <v>291</v>
      </c>
      <c r="D2627" s="19">
        <v>29.375</v>
      </c>
      <c r="E2627" s="19" t="s">
        <v>9</v>
      </c>
      <c r="F2627" s="19" t="s">
        <v>633</v>
      </c>
    </row>
    <row r="2628" spans="1:6" ht="14.5" customHeight="1">
      <c r="A2628" s="19">
        <v>1901</v>
      </c>
      <c r="B2628" s="19" t="s">
        <v>291</v>
      </c>
      <c r="C2628" s="19" t="s">
        <v>291</v>
      </c>
      <c r="D2628" s="19">
        <v>9.6999999999999993</v>
      </c>
      <c r="E2628" s="19" t="s">
        <v>16</v>
      </c>
      <c r="F2628" s="19" t="s">
        <v>634</v>
      </c>
    </row>
    <row r="2629" spans="1:6" ht="14.5" customHeight="1">
      <c r="A2629" s="19">
        <v>1901</v>
      </c>
      <c r="B2629" s="19" t="s">
        <v>291</v>
      </c>
      <c r="C2629" s="19" t="s">
        <v>291</v>
      </c>
      <c r="D2629" s="19">
        <v>59.86</v>
      </c>
      <c r="E2629" s="19" t="s">
        <v>9</v>
      </c>
      <c r="F2629" s="19" t="s">
        <v>308</v>
      </c>
    </row>
    <row r="2630" spans="1:6" ht="14.5" customHeight="1">
      <c r="A2630" s="19">
        <v>1901</v>
      </c>
      <c r="B2630" s="19" t="s">
        <v>291</v>
      </c>
      <c r="C2630" s="19" t="s">
        <v>291</v>
      </c>
      <c r="D2630" s="19">
        <v>33.72</v>
      </c>
      <c r="E2630" s="19" t="s">
        <v>9</v>
      </c>
      <c r="F2630" s="19" t="s">
        <v>636</v>
      </c>
    </row>
    <row r="2631" spans="1:6" ht="14.5" customHeight="1">
      <c r="A2631" s="19">
        <v>1901</v>
      </c>
      <c r="B2631" s="19" t="s">
        <v>291</v>
      </c>
      <c r="C2631" s="19" t="s">
        <v>309</v>
      </c>
      <c r="D2631" s="19">
        <v>14.4</v>
      </c>
      <c r="E2631" s="19" t="s">
        <v>9</v>
      </c>
      <c r="F2631" s="19" t="s">
        <v>1038</v>
      </c>
    </row>
    <row r="2632" spans="1:6" ht="14.5" customHeight="1">
      <c r="A2632" s="19">
        <v>1901</v>
      </c>
      <c r="B2632" s="19" t="s">
        <v>291</v>
      </c>
      <c r="C2632" s="19" t="s">
        <v>312</v>
      </c>
      <c r="D2632" s="19">
        <v>10</v>
      </c>
      <c r="E2632" s="19" t="s">
        <v>9</v>
      </c>
      <c r="F2632" s="19" t="s">
        <v>313</v>
      </c>
    </row>
    <row r="2633" spans="1:6" ht="14.5" customHeight="1">
      <c r="A2633" s="19">
        <v>1901</v>
      </c>
      <c r="B2633" s="19" t="s">
        <v>291</v>
      </c>
      <c r="C2633" s="19" t="s">
        <v>314</v>
      </c>
      <c r="D2633" s="19">
        <v>13.33</v>
      </c>
      <c r="E2633" s="19" t="s">
        <v>9</v>
      </c>
      <c r="F2633" s="19" t="s">
        <v>315</v>
      </c>
    </row>
    <row r="2634" spans="1:6" ht="14.5" customHeight="1">
      <c r="A2634" s="19">
        <v>1901</v>
      </c>
      <c r="B2634" s="19" t="s">
        <v>291</v>
      </c>
      <c r="C2634" s="19" t="s">
        <v>316</v>
      </c>
      <c r="D2634" s="19">
        <v>1.5</v>
      </c>
      <c r="E2634" s="19" t="s">
        <v>16</v>
      </c>
      <c r="F2634" s="19" t="s">
        <v>317</v>
      </c>
    </row>
    <row r="2635" spans="1:6" ht="14.5" customHeight="1">
      <c r="A2635" s="19">
        <v>1901</v>
      </c>
      <c r="B2635" s="19" t="s">
        <v>291</v>
      </c>
      <c r="C2635" s="19" t="s">
        <v>318</v>
      </c>
      <c r="D2635" s="19">
        <v>7.75</v>
      </c>
      <c r="E2635" s="19" t="s">
        <v>9</v>
      </c>
      <c r="F2635" s="19" t="s">
        <v>850</v>
      </c>
    </row>
    <row r="2636" spans="1:6" ht="14.5" customHeight="1">
      <c r="A2636" s="19">
        <v>1901</v>
      </c>
      <c r="B2636" s="19" t="s">
        <v>291</v>
      </c>
      <c r="C2636" s="19" t="s">
        <v>320</v>
      </c>
      <c r="D2636" s="19">
        <v>11.5</v>
      </c>
      <c r="E2636" s="19" t="s">
        <v>9</v>
      </c>
      <c r="F2636" s="19" t="s">
        <v>321</v>
      </c>
    </row>
    <row r="2637" spans="1:6" ht="14.5" customHeight="1">
      <c r="A2637" s="19">
        <v>1901</v>
      </c>
      <c r="B2637" s="19" t="s">
        <v>291</v>
      </c>
      <c r="C2637" s="19" t="s">
        <v>912</v>
      </c>
      <c r="D2637" s="19">
        <v>9.25</v>
      </c>
      <c r="E2637" s="19" t="s">
        <v>9</v>
      </c>
      <c r="F2637" s="19" t="s">
        <v>913</v>
      </c>
    </row>
    <row r="2638" spans="1:6" ht="14.5" customHeight="1">
      <c r="A2638" s="19">
        <v>1901</v>
      </c>
      <c r="B2638" s="19" t="s">
        <v>291</v>
      </c>
      <c r="C2638" s="19" t="s">
        <v>640</v>
      </c>
      <c r="D2638" s="19">
        <v>6.5</v>
      </c>
      <c r="E2638" s="19" t="s">
        <v>9</v>
      </c>
      <c r="F2638" s="19" t="s">
        <v>641</v>
      </c>
    </row>
    <row r="2639" spans="1:6" ht="14.5" customHeight="1">
      <c r="A2639" s="19">
        <v>1901</v>
      </c>
      <c r="B2639" s="19" t="s">
        <v>291</v>
      </c>
      <c r="C2639" s="19" t="s">
        <v>961</v>
      </c>
      <c r="D2639" s="19">
        <v>8.25</v>
      </c>
      <c r="E2639" s="19" t="s">
        <v>9</v>
      </c>
      <c r="F2639" s="19" t="s">
        <v>962</v>
      </c>
    </row>
    <row r="2640" spans="1:6" ht="14.5" customHeight="1">
      <c r="A2640" s="19">
        <v>1901</v>
      </c>
      <c r="B2640" s="19" t="s">
        <v>291</v>
      </c>
      <c r="C2640" s="19" t="s">
        <v>851</v>
      </c>
      <c r="D2640" s="19">
        <v>4.4000000000000004</v>
      </c>
      <c r="E2640" s="19" t="s">
        <v>9</v>
      </c>
      <c r="F2640" s="19" t="s">
        <v>852</v>
      </c>
    </row>
    <row r="2641" spans="1:6" ht="14.5" customHeight="1">
      <c r="A2641" s="19">
        <v>1901</v>
      </c>
      <c r="B2641" s="19" t="s">
        <v>291</v>
      </c>
      <c r="C2641" s="19" t="s">
        <v>322</v>
      </c>
      <c r="D2641" s="19">
        <v>17.329999999999998</v>
      </c>
      <c r="E2641" s="19" t="s">
        <v>9</v>
      </c>
      <c r="F2641" s="19" t="s">
        <v>323</v>
      </c>
    </row>
    <row r="2642" spans="1:6" ht="14.5" customHeight="1">
      <c r="A2642" s="19">
        <v>1901</v>
      </c>
      <c r="B2642" s="19" t="s">
        <v>291</v>
      </c>
      <c r="C2642" s="19" t="s">
        <v>324</v>
      </c>
      <c r="D2642" s="19">
        <v>4.5</v>
      </c>
      <c r="E2642" s="19" t="s">
        <v>9</v>
      </c>
      <c r="F2642" s="19" t="s">
        <v>642</v>
      </c>
    </row>
    <row r="2643" spans="1:6" ht="14.5" customHeight="1">
      <c r="A2643" s="19">
        <v>1901</v>
      </c>
      <c r="B2643" s="19" t="s">
        <v>291</v>
      </c>
      <c r="C2643" s="19" t="s">
        <v>324</v>
      </c>
      <c r="D2643" s="19">
        <v>104.66</v>
      </c>
      <c r="E2643" s="19" t="s">
        <v>9</v>
      </c>
      <c r="F2643" s="19" t="s">
        <v>325</v>
      </c>
    </row>
    <row r="2644" spans="1:6" ht="14.5" customHeight="1">
      <c r="A2644" s="19">
        <v>1901</v>
      </c>
      <c r="B2644" s="19" t="s">
        <v>291</v>
      </c>
      <c r="C2644" s="19" t="s">
        <v>324</v>
      </c>
      <c r="D2644" s="19">
        <v>15.42</v>
      </c>
      <c r="E2644" s="19" t="s">
        <v>9</v>
      </c>
      <c r="F2644" s="19" t="s">
        <v>1039</v>
      </c>
    </row>
    <row r="2645" spans="1:6" ht="14.5" customHeight="1">
      <c r="A2645" s="19">
        <v>1901</v>
      </c>
      <c r="B2645" s="19" t="s">
        <v>291</v>
      </c>
      <c r="C2645" s="19" t="s">
        <v>324</v>
      </c>
      <c r="D2645" s="19">
        <v>7.75</v>
      </c>
      <c r="E2645" s="19" t="s">
        <v>9</v>
      </c>
      <c r="F2645" s="19" t="s">
        <v>644</v>
      </c>
    </row>
    <row r="2646" spans="1:6" ht="14.5" customHeight="1">
      <c r="A2646" s="19">
        <v>1901</v>
      </c>
      <c r="B2646" s="19" t="s">
        <v>291</v>
      </c>
      <c r="C2646" s="19" t="s">
        <v>327</v>
      </c>
      <c r="D2646" s="19">
        <v>1.1399999999999999</v>
      </c>
      <c r="E2646" s="19" t="s">
        <v>9</v>
      </c>
      <c r="F2646" s="19" t="s">
        <v>914</v>
      </c>
    </row>
    <row r="2647" spans="1:6" ht="14.5" customHeight="1">
      <c r="A2647" s="19">
        <v>1901</v>
      </c>
      <c r="B2647" s="19" t="s">
        <v>291</v>
      </c>
      <c r="C2647" s="19" t="s">
        <v>66</v>
      </c>
      <c r="D2647" s="19">
        <v>6.5</v>
      </c>
      <c r="E2647" s="19" t="s">
        <v>16</v>
      </c>
      <c r="F2647" s="19" t="s">
        <v>329</v>
      </c>
    </row>
    <row r="2648" spans="1:6" ht="14.5" customHeight="1">
      <c r="A2648" s="19">
        <v>1901</v>
      </c>
      <c r="B2648" s="19" t="s">
        <v>291</v>
      </c>
      <c r="C2648" s="19" t="s">
        <v>330</v>
      </c>
      <c r="D2648" s="19">
        <v>14.84</v>
      </c>
      <c r="E2648" s="19" t="s">
        <v>9</v>
      </c>
      <c r="F2648" s="19" t="s">
        <v>660</v>
      </c>
    </row>
    <row r="2649" spans="1:6" ht="14.5" customHeight="1">
      <c r="A2649" s="19">
        <v>1901</v>
      </c>
      <c r="B2649" s="19" t="s">
        <v>291</v>
      </c>
      <c r="C2649" s="19" t="s">
        <v>332</v>
      </c>
      <c r="D2649" s="19">
        <v>7.5</v>
      </c>
      <c r="E2649" s="19" t="s">
        <v>9</v>
      </c>
      <c r="F2649" s="19" t="s">
        <v>659</v>
      </c>
    </row>
    <row r="2650" spans="1:6" ht="14.5" customHeight="1">
      <c r="A2650" s="19">
        <v>1901</v>
      </c>
      <c r="B2650" s="19" t="s">
        <v>291</v>
      </c>
      <c r="C2650" s="19" t="s">
        <v>658</v>
      </c>
      <c r="D2650" s="19">
        <v>0.18099999999999999</v>
      </c>
      <c r="E2650" s="19" t="s">
        <v>195</v>
      </c>
      <c r="F2650" s="19" t="s">
        <v>657</v>
      </c>
    </row>
    <row r="2651" spans="1:6" ht="14.5" customHeight="1">
      <c r="A2651" s="19">
        <v>1901</v>
      </c>
      <c r="B2651" s="19" t="s">
        <v>291</v>
      </c>
      <c r="C2651" s="19" t="s">
        <v>336</v>
      </c>
      <c r="D2651" s="19">
        <v>2.6</v>
      </c>
      <c r="E2651" s="19" t="s">
        <v>9</v>
      </c>
      <c r="F2651" s="19" t="s">
        <v>337</v>
      </c>
    </row>
    <row r="2652" spans="1:6" ht="14.5" customHeight="1">
      <c r="A2652" s="19">
        <v>1901</v>
      </c>
      <c r="B2652" s="19" t="s">
        <v>291</v>
      </c>
      <c r="C2652" s="19" t="s">
        <v>338</v>
      </c>
      <c r="D2652" s="19">
        <v>31</v>
      </c>
      <c r="E2652" s="19" t="s">
        <v>9</v>
      </c>
      <c r="F2652" s="19" t="s">
        <v>656</v>
      </c>
    </row>
    <row r="2653" spans="1:6" ht="14.5" customHeight="1">
      <c r="A2653" s="19">
        <v>1901</v>
      </c>
      <c r="B2653" s="19" t="s">
        <v>291</v>
      </c>
      <c r="C2653" s="19" t="s">
        <v>338</v>
      </c>
      <c r="D2653" s="19">
        <v>28.6</v>
      </c>
      <c r="E2653" s="19" t="s">
        <v>9</v>
      </c>
      <c r="F2653" s="19" t="s">
        <v>655</v>
      </c>
    </row>
    <row r="2654" spans="1:6" ht="14.5" customHeight="1">
      <c r="A2654" s="19">
        <v>1901</v>
      </c>
      <c r="B2654" s="19" t="s">
        <v>291</v>
      </c>
      <c r="C2654" s="19" t="s">
        <v>340</v>
      </c>
      <c r="D2654" s="19">
        <v>63.17</v>
      </c>
      <c r="E2654" s="19" t="s">
        <v>9</v>
      </c>
      <c r="F2654" s="19" t="s">
        <v>653</v>
      </c>
    </row>
    <row r="2655" spans="1:6" ht="14.5" customHeight="1">
      <c r="A2655" s="19">
        <v>1901</v>
      </c>
      <c r="B2655" s="19" t="s">
        <v>291</v>
      </c>
      <c r="C2655" s="19" t="s">
        <v>340</v>
      </c>
      <c r="D2655" s="19">
        <v>27</v>
      </c>
      <c r="E2655" s="19" t="s">
        <v>9</v>
      </c>
      <c r="F2655" s="19" t="s">
        <v>1040</v>
      </c>
    </row>
    <row r="2656" spans="1:6" ht="14.5" customHeight="1">
      <c r="A2656" s="19">
        <v>1901</v>
      </c>
      <c r="B2656" s="19" t="s">
        <v>291</v>
      </c>
      <c r="C2656" s="19" t="s">
        <v>340</v>
      </c>
      <c r="D2656" s="19">
        <v>14.31</v>
      </c>
      <c r="E2656" s="19" t="s">
        <v>9</v>
      </c>
      <c r="F2656" s="19" t="s">
        <v>853</v>
      </c>
    </row>
    <row r="2657" spans="1:6" ht="14.5" customHeight="1">
      <c r="A2657" s="19">
        <v>1901</v>
      </c>
      <c r="B2657" s="19" t="s">
        <v>291</v>
      </c>
      <c r="C2657" s="19" t="s">
        <v>344</v>
      </c>
      <c r="D2657" s="19">
        <v>13.35</v>
      </c>
      <c r="E2657" s="19" t="s">
        <v>9</v>
      </c>
      <c r="F2657" s="19" t="s">
        <v>345</v>
      </c>
    </row>
    <row r="2658" spans="1:6" ht="14.5" customHeight="1">
      <c r="A2658" s="19">
        <v>1901</v>
      </c>
      <c r="B2658" s="19" t="s">
        <v>291</v>
      </c>
      <c r="C2658" s="19" t="s">
        <v>352</v>
      </c>
      <c r="D2658" s="19">
        <v>10</v>
      </c>
      <c r="E2658" s="19" t="s">
        <v>9</v>
      </c>
      <c r="F2658" s="19" t="s">
        <v>650</v>
      </c>
    </row>
    <row r="2659" spans="1:6" ht="14.5" customHeight="1">
      <c r="A2659" s="19">
        <v>1901</v>
      </c>
      <c r="B2659" s="19" t="s">
        <v>291</v>
      </c>
      <c r="C2659" s="19" t="s">
        <v>354</v>
      </c>
      <c r="D2659" s="19">
        <v>26.69</v>
      </c>
      <c r="E2659" s="19" t="s">
        <v>9</v>
      </c>
      <c r="F2659" s="19" t="s">
        <v>355</v>
      </c>
    </row>
    <row r="2660" spans="1:6" ht="14.5" customHeight="1">
      <c r="A2660" s="19">
        <v>1901</v>
      </c>
      <c r="B2660" s="19" t="s">
        <v>291</v>
      </c>
      <c r="C2660" s="19" t="s">
        <v>354</v>
      </c>
      <c r="D2660" s="19">
        <v>3.08</v>
      </c>
      <c r="E2660" s="19" t="s">
        <v>9</v>
      </c>
      <c r="F2660" s="19" t="s">
        <v>356</v>
      </c>
    </row>
    <row r="2661" spans="1:6" ht="14.5" customHeight="1">
      <c r="A2661" s="19">
        <v>1901</v>
      </c>
      <c r="B2661" s="19" t="s">
        <v>291</v>
      </c>
      <c r="C2661" s="19" t="s">
        <v>358</v>
      </c>
      <c r="D2661" s="19">
        <v>10.47</v>
      </c>
      <c r="E2661" s="19" t="s">
        <v>9</v>
      </c>
      <c r="F2661" s="19" t="s">
        <v>649</v>
      </c>
    </row>
    <row r="2662" spans="1:6" ht="14.5" customHeight="1">
      <c r="A2662" s="19">
        <v>1901</v>
      </c>
      <c r="B2662" s="19" t="s">
        <v>291</v>
      </c>
      <c r="C2662" s="19" t="s">
        <v>648</v>
      </c>
      <c r="D2662" s="19">
        <v>9</v>
      </c>
      <c r="E2662" s="19" t="s">
        <v>9</v>
      </c>
      <c r="F2662" s="19" t="s">
        <v>964</v>
      </c>
    </row>
    <row r="2663" spans="1:6" ht="14.5" customHeight="1">
      <c r="A2663" s="19">
        <v>1901</v>
      </c>
      <c r="B2663" s="19" t="s">
        <v>291</v>
      </c>
      <c r="C2663" s="19" t="s">
        <v>646</v>
      </c>
      <c r="D2663" s="19">
        <v>18.2</v>
      </c>
      <c r="E2663" s="19" t="s">
        <v>9</v>
      </c>
      <c r="F2663" s="19" t="s">
        <v>915</v>
      </c>
    </row>
    <row r="2664" spans="1:6" ht="14.5" customHeight="1">
      <c r="A2664" s="19">
        <v>1901</v>
      </c>
      <c r="B2664" s="19" t="s">
        <v>291</v>
      </c>
      <c r="C2664" s="19" t="s">
        <v>360</v>
      </c>
      <c r="D2664" s="19">
        <v>5.25</v>
      </c>
      <c r="E2664" s="19" t="s">
        <v>9</v>
      </c>
      <c r="F2664" s="19" t="s">
        <v>361</v>
      </c>
    </row>
    <row r="2665" spans="1:6" ht="14.5" customHeight="1">
      <c r="A2665" s="19">
        <v>1901</v>
      </c>
      <c r="B2665" s="19" t="s">
        <v>291</v>
      </c>
      <c r="C2665" s="19" t="s">
        <v>362</v>
      </c>
      <c r="D2665" s="19">
        <v>19.07</v>
      </c>
      <c r="E2665" s="19" t="s">
        <v>9</v>
      </c>
      <c r="F2665" s="19" t="s">
        <v>363</v>
      </c>
    </row>
    <row r="2666" spans="1:6" ht="14.5" customHeight="1">
      <c r="A2666" s="19">
        <v>1901</v>
      </c>
      <c r="B2666" s="19" t="s">
        <v>368</v>
      </c>
      <c r="C2666" s="1" t="s">
        <v>364</v>
      </c>
      <c r="D2666" s="1">
        <v>76.5</v>
      </c>
    </row>
    <row r="2667" spans="1:6" ht="14.5" customHeight="1">
      <c r="A2667" s="19">
        <v>1901</v>
      </c>
      <c r="B2667" s="19" t="s">
        <v>368</v>
      </c>
      <c r="C2667" s="1" t="s">
        <v>365</v>
      </c>
      <c r="D2667" s="1">
        <v>253.60599999999999</v>
      </c>
    </row>
    <row r="2668" spans="1:6" ht="14.5" customHeight="1">
      <c r="A2668" s="19">
        <v>1901</v>
      </c>
      <c r="B2668" s="19" t="s">
        <v>368</v>
      </c>
      <c r="C2668" s="1" t="s">
        <v>366</v>
      </c>
      <c r="D2668" s="1">
        <v>7.33</v>
      </c>
    </row>
    <row r="2669" spans="1:6" ht="14.5" customHeight="1">
      <c r="A2669" s="19">
        <v>1901</v>
      </c>
      <c r="B2669" s="19" t="s">
        <v>368</v>
      </c>
      <c r="C2669" s="1" t="s">
        <v>367</v>
      </c>
      <c r="D2669" s="1">
        <v>4</v>
      </c>
    </row>
    <row r="2670" spans="1:6" ht="14.5" customHeight="1">
      <c r="A2670" s="19">
        <v>1901</v>
      </c>
      <c r="B2670" s="19" t="s">
        <v>501</v>
      </c>
      <c r="C2670" s="19" t="s">
        <v>734</v>
      </c>
      <c r="D2670" s="19">
        <v>3</v>
      </c>
      <c r="F2670" s="19" t="s">
        <v>1076</v>
      </c>
    </row>
    <row r="2671" spans="1:6" ht="14.5" customHeight="1">
      <c r="A2671" s="19">
        <v>1901</v>
      </c>
      <c r="B2671" s="19" t="s">
        <v>501</v>
      </c>
      <c r="C2671" s="19" t="s">
        <v>502</v>
      </c>
      <c r="D2671" s="19">
        <v>29</v>
      </c>
      <c r="F2671" s="19" t="s">
        <v>735</v>
      </c>
    </row>
    <row r="2672" spans="1:6" ht="14.5" customHeight="1">
      <c r="A2672" s="19">
        <v>1901</v>
      </c>
      <c r="B2672" s="19" t="s">
        <v>501</v>
      </c>
      <c r="C2672" s="19" t="s">
        <v>502</v>
      </c>
      <c r="D2672" s="1">
        <v>58</v>
      </c>
      <c r="F2672" s="19" t="s">
        <v>736</v>
      </c>
    </row>
    <row r="2673" spans="1:6" ht="14.5" customHeight="1">
      <c r="A2673" s="19">
        <v>1901</v>
      </c>
      <c r="B2673" s="19" t="s">
        <v>501</v>
      </c>
      <c r="C2673" s="19" t="s">
        <v>502</v>
      </c>
      <c r="D2673" s="1">
        <v>22</v>
      </c>
      <c r="F2673" s="19" t="s">
        <v>970</v>
      </c>
    </row>
    <row r="2674" spans="1:6" ht="14.5" customHeight="1">
      <c r="A2674" s="19">
        <v>1901</v>
      </c>
      <c r="B2674" s="19" t="s">
        <v>501</v>
      </c>
      <c r="C2674" s="19" t="s">
        <v>511</v>
      </c>
      <c r="D2674" s="19">
        <v>14</v>
      </c>
      <c r="F2674" s="19" t="s">
        <v>510</v>
      </c>
    </row>
    <row r="2675" spans="1:6" ht="14.5" customHeight="1">
      <c r="A2675" s="19">
        <v>1901</v>
      </c>
      <c r="B2675" s="19" t="s">
        <v>413</v>
      </c>
      <c r="C2675" s="19" t="s">
        <v>663</v>
      </c>
      <c r="D2675" s="19">
        <v>4.5</v>
      </c>
      <c r="E2675" s="19" t="s">
        <v>16</v>
      </c>
      <c r="F2675" s="19" t="s">
        <v>411</v>
      </c>
    </row>
    <row r="2676" spans="1:6" ht="14.5" customHeight="1">
      <c r="A2676" s="19">
        <v>1901</v>
      </c>
      <c r="B2676" s="19" t="s">
        <v>413</v>
      </c>
      <c r="C2676" s="19" t="s">
        <v>372</v>
      </c>
      <c r="D2676" s="19">
        <v>4</v>
      </c>
      <c r="E2676" s="19" t="s">
        <v>16</v>
      </c>
      <c r="F2676" s="19" t="s">
        <v>965</v>
      </c>
    </row>
    <row r="2677" spans="1:6" ht="14.5" customHeight="1">
      <c r="A2677" s="19">
        <v>1901</v>
      </c>
      <c r="B2677" s="19" t="s">
        <v>413</v>
      </c>
      <c r="C2677" s="19" t="s">
        <v>372</v>
      </c>
      <c r="D2677" s="19">
        <v>94.36</v>
      </c>
      <c r="E2677" s="19" t="s">
        <v>9</v>
      </c>
      <c r="F2677" s="19" t="s">
        <v>854</v>
      </c>
    </row>
    <row r="2678" spans="1:6" ht="14.5" customHeight="1">
      <c r="A2678" s="19">
        <v>1901</v>
      </c>
      <c r="B2678" s="19" t="s">
        <v>413</v>
      </c>
      <c r="C2678" s="19" t="s">
        <v>372</v>
      </c>
      <c r="D2678" s="19">
        <v>59.5</v>
      </c>
      <c r="E2678" s="19" t="s">
        <v>9</v>
      </c>
      <c r="F2678" s="19" t="s">
        <v>1081</v>
      </c>
    </row>
    <row r="2679" spans="1:6" ht="14.5" customHeight="1">
      <c r="A2679" s="19">
        <v>1901</v>
      </c>
      <c r="B2679" s="19" t="s">
        <v>413</v>
      </c>
      <c r="C2679" s="19" t="s">
        <v>372</v>
      </c>
      <c r="D2679" s="19">
        <v>7</v>
      </c>
      <c r="E2679" s="19" t="s">
        <v>70</v>
      </c>
      <c r="F2679" s="19" t="s">
        <v>1081</v>
      </c>
    </row>
    <row r="2680" spans="1:6" ht="14.5" customHeight="1">
      <c r="A2680" s="19">
        <v>1901</v>
      </c>
      <c r="B2680" s="19" t="s">
        <v>413</v>
      </c>
      <c r="C2680" s="19" t="s">
        <v>372</v>
      </c>
      <c r="D2680" s="19">
        <v>5.5</v>
      </c>
      <c r="E2680" s="19" t="s">
        <v>16</v>
      </c>
      <c r="F2680" s="19" t="s">
        <v>1081</v>
      </c>
    </row>
    <row r="2681" spans="1:6" ht="14.5" customHeight="1">
      <c r="A2681" s="19">
        <v>1901</v>
      </c>
      <c r="B2681" s="19" t="s">
        <v>413</v>
      </c>
      <c r="C2681" s="19" t="s">
        <v>372</v>
      </c>
      <c r="D2681" s="19">
        <v>4.75</v>
      </c>
      <c r="E2681" s="19" t="s">
        <v>195</v>
      </c>
      <c r="F2681" s="19" t="s">
        <v>390</v>
      </c>
    </row>
    <row r="2682" spans="1:6" ht="14.5" customHeight="1">
      <c r="A2682" s="19">
        <v>1901</v>
      </c>
      <c r="B2682" s="19" t="s">
        <v>413</v>
      </c>
      <c r="C2682" s="19" t="s">
        <v>372</v>
      </c>
      <c r="D2682" s="19">
        <v>26</v>
      </c>
      <c r="E2682" s="19" t="s">
        <v>9</v>
      </c>
      <c r="F2682" s="19" t="s">
        <v>670</v>
      </c>
    </row>
    <row r="2683" spans="1:6" ht="14.5" customHeight="1">
      <c r="A2683" s="19">
        <v>1901</v>
      </c>
      <c r="B2683" s="19" t="s">
        <v>413</v>
      </c>
      <c r="C2683" s="19" t="s">
        <v>373</v>
      </c>
      <c r="D2683" s="19">
        <v>4</v>
      </c>
    </row>
    <row r="2684" spans="1:6" ht="14.5" customHeight="1">
      <c r="A2684" s="19">
        <v>1901</v>
      </c>
      <c r="B2684" s="19" t="s">
        <v>413</v>
      </c>
      <c r="C2684" s="19" t="s">
        <v>374</v>
      </c>
      <c r="D2684" s="19">
        <v>5</v>
      </c>
    </row>
    <row r="2685" spans="1:6" ht="14.5" customHeight="1">
      <c r="A2685" s="19">
        <v>1901</v>
      </c>
      <c r="B2685" s="19" t="s">
        <v>413</v>
      </c>
      <c r="C2685" s="19" t="s">
        <v>375</v>
      </c>
      <c r="D2685" s="19">
        <v>131.88999999999999</v>
      </c>
    </row>
    <row r="2686" spans="1:6" ht="14.5" customHeight="1">
      <c r="A2686" s="19">
        <v>1901</v>
      </c>
      <c r="B2686" s="19" t="s">
        <v>413</v>
      </c>
      <c r="C2686" s="19" t="s">
        <v>376</v>
      </c>
      <c r="D2686" s="19">
        <v>8.15</v>
      </c>
    </row>
    <row r="2687" spans="1:6" ht="14.5" customHeight="1">
      <c r="A2687" s="19">
        <v>1901</v>
      </c>
      <c r="B2687" s="19" t="s">
        <v>413</v>
      </c>
      <c r="C2687" s="19" t="s">
        <v>377</v>
      </c>
      <c r="D2687" s="19">
        <v>51.66</v>
      </c>
    </row>
    <row r="2688" spans="1:6" ht="14.5" customHeight="1">
      <c r="A2688" s="19">
        <v>1901</v>
      </c>
      <c r="B2688" s="19" t="s">
        <v>413</v>
      </c>
      <c r="C2688" s="19" t="s">
        <v>378</v>
      </c>
      <c r="D2688" s="19">
        <v>2.5</v>
      </c>
    </row>
    <row r="2689" spans="1:6" ht="14.5" customHeight="1">
      <c r="A2689" s="19">
        <v>1901</v>
      </c>
      <c r="B2689" s="19" t="s">
        <v>413</v>
      </c>
      <c r="C2689" s="19" t="s">
        <v>380</v>
      </c>
      <c r="D2689" s="19">
        <v>4.75</v>
      </c>
    </row>
    <row r="2690" spans="1:6" ht="14.5" customHeight="1">
      <c r="A2690" s="19">
        <v>1901</v>
      </c>
      <c r="B2690" s="19" t="s">
        <v>413</v>
      </c>
      <c r="C2690" s="19" t="s">
        <v>664</v>
      </c>
      <c r="D2690" s="19">
        <v>10</v>
      </c>
    </row>
    <row r="2691" spans="1:6" ht="14.5" customHeight="1">
      <c r="A2691" s="19">
        <v>1901</v>
      </c>
      <c r="B2691" s="19" t="s">
        <v>413</v>
      </c>
      <c r="C2691" s="19" t="s">
        <v>665</v>
      </c>
      <c r="D2691" s="19">
        <v>24.5</v>
      </c>
      <c r="E2691" s="19" t="s">
        <v>9</v>
      </c>
      <c r="F2691" s="19" t="s">
        <v>672</v>
      </c>
    </row>
    <row r="2692" spans="1:6" ht="14.5" customHeight="1">
      <c r="A2692" s="19">
        <v>1901</v>
      </c>
      <c r="B2692" s="19" t="s">
        <v>413</v>
      </c>
      <c r="C2692" s="19" t="s">
        <v>381</v>
      </c>
      <c r="D2692" s="19">
        <v>18</v>
      </c>
      <c r="E2692" s="19" t="s">
        <v>9</v>
      </c>
      <c r="F2692" s="19" t="s">
        <v>858</v>
      </c>
    </row>
    <row r="2693" spans="1:6" ht="14.5" customHeight="1">
      <c r="A2693" s="19">
        <v>1901</v>
      </c>
      <c r="B2693" s="19" t="s">
        <v>413</v>
      </c>
      <c r="C2693" s="19" t="s">
        <v>382</v>
      </c>
      <c r="D2693" s="19">
        <v>11.5</v>
      </c>
      <c r="E2693" s="19" t="s">
        <v>195</v>
      </c>
      <c r="F2693" s="19" t="s">
        <v>403</v>
      </c>
    </row>
    <row r="2694" spans="1:6" ht="14.5" customHeight="1">
      <c r="A2694" s="19">
        <v>1901</v>
      </c>
      <c r="B2694" s="19" t="s">
        <v>413</v>
      </c>
      <c r="C2694" s="19" t="s">
        <v>382</v>
      </c>
      <c r="D2694" s="19">
        <v>3.4</v>
      </c>
      <c r="E2694" s="19" t="s">
        <v>195</v>
      </c>
      <c r="F2694" s="19" t="s">
        <v>675</v>
      </c>
    </row>
    <row r="2695" spans="1:6" ht="14.5" customHeight="1">
      <c r="A2695" s="19">
        <v>1901</v>
      </c>
      <c r="B2695" s="19" t="s">
        <v>413</v>
      </c>
      <c r="C2695" s="19" t="s">
        <v>382</v>
      </c>
      <c r="D2695" s="19">
        <v>52.24</v>
      </c>
      <c r="E2695" s="19" t="s">
        <v>195</v>
      </c>
      <c r="F2695" s="19" t="s">
        <v>967</v>
      </c>
    </row>
    <row r="2696" spans="1:6" ht="14.5" customHeight="1">
      <c r="A2696" s="19">
        <v>1901</v>
      </c>
      <c r="B2696" s="19" t="s">
        <v>413</v>
      </c>
      <c r="C2696" s="19" t="s">
        <v>382</v>
      </c>
      <c r="D2696" s="19">
        <v>8.0299999999999994</v>
      </c>
      <c r="E2696" s="19" t="s">
        <v>16</v>
      </c>
      <c r="F2696" s="19" t="s">
        <v>967</v>
      </c>
    </row>
    <row r="2697" spans="1:6" ht="14.5" customHeight="1">
      <c r="A2697" s="19">
        <v>1901</v>
      </c>
      <c r="B2697" s="19" t="s">
        <v>413</v>
      </c>
      <c r="C2697" s="19" t="s">
        <v>382</v>
      </c>
      <c r="D2697" s="19">
        <v>11.8</v>
      </c>
      <c r="E2697" s="19" t="s">
        <v>70</v>
      </c>
      <c r="F2697" s="19" t="s">
        <v>967</v>
      </c>
    </row>
    <row r="2698" spans="1:6" ht="14.5" customHeight="1">
      <c r="A2698" s="19">
        <v>1901</v>
      </c>
      <c r="B2698" s="19" t="s">
        <v>413</v>
      </c>
      <c r="C2698" s="19" t="s">
        <v>382</v>
      </c>
      <c r="D2698" s="19">
        <v>110.1</v>
      </c>
      <c r="E2698" s="19" t="s">
        <v>9</v>
      </c>
      <c r="F2698" s="19" t="s">
        <v>967</v>
      </c>
    </row>
    <row r="2699" spans="1:6" ht="14.5" customHeight="1">
      <c r="A2699" s="19">
        <v>1901</v>
      </c>
      <c r="B2699" s="19" t="s">
        <v>413</v>
      </c>
      <c r="C2699" s="19" t="s">
        <v>382</v>
      </c>
      <c r="D2699" s="19">
        <v>7.5</v>
      </c>
      <c r="E2699" s="19" t="s">
        <v>195</v>
      </c>
      <c r="F2699" s="19" t="s">
        <v>676</v>
      </c>
    </row>
    <row r="2700" spans="1:6" ht="14.5" customHeight="1">
      <c r="A2700" s="19">
        <v>1901</v>
      </c>
      <c r="B2700" s="19" t="s">
        <v>413</v>
      </c>
      <c r="C2700" s="19" t="s">
        <v>382</v>
      </c>
      <c r="D2700" s="19">
        <v>2</v>
      </c>
      <c r="E2700" s="19" t="s">
        <v>16</v>
      </c>
      <c r="F2700" s="19" t="s">
        <v>676</v>
      </c>
    </row>
    <row r="2701" spans="1:6" ht="14.5" customHeight="1">
      <c r="A2701" s="19">
        <v>1901</v>
      </c>
      <c r="B2701" s="19" t="s">
        <v>413</v>
      </c>
      <c r="C2701" s="19" t="s">
        <v>382</v>
      </c>
      <c r="D2701" s="19">
        <v>3</v>
      </c>
      <c r="E2701" s="19" t="s">
        <v>70</v>
      </c>
      <c r="F2701" s="19" t="s">
        <v>676</v>
      </c>
    </row>
    <row r="2702" spans="1:6" ht="14.5" customHeight="1">
      <c r="A2702" s="19">
        <v>1901</v>
      </c>
      <c r="B2702" s="19" t="s">
        <v>413</v>
      </c>
      <c r="C2702" s="19" t="s">
        <v>382</v>
      </c>
      <c r="D2702" s="19">
        <v>36</v>
      </c>
      <c r="E2702" s="19" t="s">
        <v>9</v>
      </c>
      <c r="F2702" s="19" t="s">
        <v>920</v>
      </c>
    </row>
    <row r="2703" spans="1:6" ht="14.5" customHeight="1">
      <c r="A2703" s="19">
        <v>1901</v>
      </c>
      <c r="B2703" s="19" t="s">
        <v>413</v>
      </c>
      <c r="C2703" s="19" t="s">
        <v>382</v>
      </c>
      <c r="D2703" s="19">
        <v>11.5</v>
      </c>
      <c r="E2703" s="19" t="s">
        <v>195</v>
      </c>
      <c r="F2703" s="19" t="s">
        <v>404</v>
      </c>
    </row>
    <row r="2704" spans="1:6" ht="14.5" customHeight="1">
      <c r="A2704" s="19">
        <v>1901</v>
      </c>
      <c r="B2704" s="19" t="s">
        <v>413</v>
      </c>
      <c r="C2704" s="19" t="s">
        <v>382</v>
      </c>
      <c r="D2704" s="19">
        <v>1.5</v>
      </c>
      <c r="E2704" s="19" t="s">
        <v>16</v>
      </c>
      <c r="F2704" s="19" t="s">
        <v>404</v>
      </c>
    </row>
    <row r="2705" spans="1:6" ht="14.5" customHeight="1">
      <c r="A2705" s="19">
        <v>1901</v>
      </c>
      <c r="B2705" s="19" t="s">
        <v>413</v>
      </c>
      <c r="C2705" s="19" t="s">
        <v>382</v>
      </c>
      <c r="D2705" s="19">
        <v>9.85</v>
      </c>
      <c r="E2705" s="19" t="s">
        <v>9</v>
      </c>
      <c r="F2705" s="19" t="s">
        <v>677</v>
      </c>
    </row>
    <row r="2706" spans="1:6" ht="14.5" customHeight="1">
      <c r="A2706" s="19">
        <v>1901</v>
      </c>
      <c r="B2706" s="19" t="s">
        <v>413</v>
      </c>
      <c r="C2706" s="19" t="s">
        <v>383</v>
      </c>
      <c r="D2706" s="19">
        <v>12</v>
      </c>
      <c r="E2706" s="19" t="s">
        <v>9</v>
      </c>
      <c r="F2706" s="19" t="s">
        <v>407</v>
      </c>
    </row>
    <row r="2707" spans="1:6" ht="14.5" customHeight="1">
      <c r="A2707" s="19">
        <v>1901</v>
      </c>
      <c r="B2707" s="19" t="s">
        <v>413</v>
      </c>
      <c r="C2707" s="19" t="s">
        <v>383</v>
      </c>
      <c r="D2707" s="19">
        <v>19</v>
      </c>
      <c r="E2707" s="19" t="s">
        <v>9</v>
      </c>
      <c r="F2707" s="19" t="s">
        <v>1082</v>
      </c>
    </row>
    <row r="2708" spans="1:6" ht="14.5" customHeight="1">
      <c r="A2708" s="19">
        <v>1901</v>
      </c>
      <c r="B2708" s="19" t="s">
        <v>413</v>
      </c>
      <c r="C2708" s="19" t="s">
        <v>667</v>
      </c>
      <c r="D2708" s="19">
        <v>2.5</v>
      </c>
    </row>
    <row r="2709" spans="1:6" ht="14.5" customHeight="1">
      <c r="A2709" s="19">
        <v>1901</v>
      </c>
      <c r="B2709" s="19" t="s">
        <v>413</v>
      </c>
      <c r="C2709" s="19" t="s">
        <v>668</v>
      </c>
      <c r="D2709" s="19">
        <v>5.5</v>
      </c>
    </row>
    <row r="2710" spans="1:6" ht="14.5" customHeight="1">
      <c r="A2710" s="19">
        <v>1901</v>
      </c>
      <c r="B2710" s="19" t="s">
        <v>413</v>
      </c>
      <c r="C2710" s="19" t="s">
        <v>384</v>
      </c>
      <c r="D2710" s="19">
        <v>7</v>
      </c>
    </row>
    <row r="2711" spans="1:6" ht="14.5" customHeight="1">
      <c r="A2711" s="19">
        <v>1901</v>
      </c>
      <c r="B2711" s="19" t="s">
        <v>413</v>
      </c>
      <c r="C2711" s="19" t="s">
        <v>385</v>
      </c>
      <c r="D2711" s="19">
        <v>8</v>
      </c>
    </row>
    <row r="2712" spans="1:6" ht="14.5" customHeight="1">
      <c r="A2712" s="19">
        <v>1901</v>
      </c>
      <c r="B2712" s="19" t="s">
        <v>413</v>
      </c>
      <c r="C2712" s="19" t="s">
        <v>386</v>
      </c>
      <c r="D2712" s="19">
        <v>8.5</v>
      </c>
    </row>
    <row r="2713" spans="1:6" ht="14.5" customHeight="1">
      <c r="A2713" s="19">
        <v>1901</v>
      </c>
      <c r="B2713" s="19" t="s">
        <v>413</v>
      </c>
      <c r="C2713" s="19" t="s">
        <v>387</v>
      </c>
      <c r="D2713" s="19">
        <v>12</v>
      </c>
      <c r="E2713" s="19" t="s">
        <v>9</v>
      </c>
      <c r="F2713" s="19" t="s">
        <v>412</v>
      </c>
    </row>
    <row r="2714" spans="1:6" ht="14.5" customHeight="1">
      <c r="A2714" s="19">
        <v>1901</v>
      </c>
      <c r="B2714" s="19" t="s">
        <v>424</v>
      </c>
      <c r="C2714" s="19" t="s">
        <v>414</v>
      </c>
      <c r="D2714" s="19">
        <v>7</v>
      </c>
    </row>
    <row r="2715" spans="1:6" ht="14.5" customHeight="1">
      <c r="A2715" s="19">
        <v>1901</v>
      </c>
      <c r="B2715" s="19" t="s">
        <v>424</v>
      </c>
      <c r="C2715" s="19" t="s">
        <v>415</v>
      </c>
      <c r="D2715" s="19">
        <f>33+9+2.25+7.75+21.5</f>
        <v>73.5</v>
      </c>
    </row>
    <row r="2716" spans="1:6" ht="14.5" customHeight="1">
      <c r="A2716" s="19">
        <v>1901</v>
      </c>
      <c r="B2716" s="19" t="s">
        <v>424</v>
      </c>
      <c r="C2716" s="19" t="s">
        <v>416</v>
      </c>
      <c r="D2716" s="19">
        <v>5.5</v>
      </c>
    </row>
    <row r="2717" spans="1:6" ht="14.5" customHeight="1">
      <c r="A2717" s="19">
        <v>1901</v>
      </c>
      <c r="B2717" s="19" t="s">
        <v>424</v>
      </c>
      <c r="C2717" s="19" t="s">
        <v>419</v>
      </c>
      <c r="D2717" s="19">
        <v>8</v>
      </c>
    </row>
    <row r="2718" spans="1:6" ht="14.5" customHeight="1">
      <c r="A2718" s="19">
        <v>1901</v>
      </c>
      <c r="B2718" s="19" t="s">
        <v>424</v>
      </c>
      <c r="C2718" s="19" t="s">
        <v>420</v>
      </c>
      <c r="D2718" s="19">
        <v>4</v>
      </c>
    </row>
    <row r="2719" spans="1:6" ht="14.5" customHeight="1">
      <c r="A2719" s="19">
        <v>1901</v>
      </c>
      <c r="B2719" s="19" t="s">
        <v>424</v>
      </c>
      <c r="C2719" s="19" t="s">
        <v>421</v>
      </c>
      <c r="D2719" s="19">
        <f>24+5.5</f>
        <v>29.5</v>
      </c>
    </row>
    <row r="2720" spans="1:6" ht="14.5" customHeight="1">
      <c r="A2720" s="19">
        <v>1901</v>
      </c>
      <c r="B2720" s="19" t="s">
        <v>424</v>
      </c>
      <c r="C2720" s="19" t="s">
        <v>422</v>
      </c>
      <c r="D2720" s="19">
        <v>75</v>
      </c>
    </row>
    <row r="2721" spans="1:5" ht="14.5" customHeight="1">
      <c r="A2721" s="19">
        <v>1901</v>
      </c>
      <c r="B2721" s="19" t="s">
        <v>424</v>
      </c>
      <c r="C2721" s="19" t="s">
        <v>423</v>
      </c>
      <c r="D2721" s="19">
        <v>66.2</v>
      </c>
    </row>
    <row r="2722" spans="1:5" ht="14.5" customHeight="1">
      <c r="A2722" s="19">
        <v>1901</v>
      </c>
      <c r="B2722" s="19" t="s">
        <v>694</v>
      </c>
      <c r="C2722" s="19" t="s">
        <v>968</v>
      </c>
      <c r="D2722" s="19">
        <v>13.5</v>
      </c>
      <c r="E2722" s="19" t="s">
        <v>9</v>
      </c>
    </row>
    <row r="2723" spans="1:5" ht="14.5" customHeight="1">
      <c r="A2723" s="19">
        <v>1901</v>
      </c>
      <c r="B2723" s="19" t="s">
        <v>694</v>
      </c>
      <c r="C2723" s="19" t="s">
        <v>969</v>
      </c>
      <c r="D2723" s="19">
        <v>57</v>
      </c>
      <c r="E2723" s="19" t="s">
        <v>9</v>
      </c>
    </row>
    <row r="2724" spans="1:5" ht="14.5" customHeight="1">
      <c r="A2724" s="19">
        <v>1901</v>
      </c>
      <c r="B2724" s="19" t="s">
        <v>694</v>
      </c>
      <c r="C2724" s="19" t="s">
        <v>683</v>
      </c>
      <c r="D2724" s="19">
        <v>4</v>
      </c>
      <c r="E2724" s="19" t="s">
        <v>16</v>
      </c>
    </row>
    <row r="2725" spans="1:5" ht="14.5" customHeight="1">
      <c r="A2725" s="19">
        <v>1901</v>
      </c>
      <c r="B2725" s="19" t="s">
        <v>694</v>
      </c>
      <c r="C2725" s="19" t="s">
        <v>684</v>
      </c>
      <c r="D2725" s="19">
        <f>12+7.5+12</f>
        <v>31.5</v>
      </c>
      <c r="E2725" s="19" t="s">
        <v>9</v>
      </c>
    </row>
    <row r="2726" spans="1:5" ht="14.5" customHeight="1">
      <c r="A2726" s="19">
        <v>1901</v>
      </c>
      <c r="B2726" s="19" t="s">
        <v>694</v>
      </c>
      <c r="C2726" s="19" t="s">
        <v>685</v>
      </c>
      <c r="D2726" s="19">
        <v>3.5</v>
      </c>
      <c r="E2726" s="19" t="s">
        <v>16</v>
      </c>
    </row>
    <row r="2727" spans="1:5" ht="14.5" customHeight="1">
      <c r="A2727" s="19">
        <v>1901</v>
      </c>
      <c r="B2727" s="19" t="s">
        <v>694</v>
      </c>
      <c r="C2727" s="19" t="s">
        <v>686</v>
      </c>
      <c r="D2727" s="19">
        <v>35.9</v>
      </c>
      <c r="E2727" s="19" t="s">
        <v>9</v>
      </c>
    </row>
    <row r="2728" spans="1:5" ht="14.5" customHeight="1">
      <c r="A2728" s="19">
        <v>1901</v>
      </c>
      <c r="B2728" s="19" t="s">
        <v>694</v>
      </c>
      <c r="C2728" s="19" t="s">
        <v>687</v>
      </c>
      <c r="D2728" s="19">
        <f>36</f>
        <v>36</v>
      </c>
      <c r="E2728" s="19" t="s">
        <v>9</v>
      </c>
    </row>
    <row r="2729" spans="1:5" ht="14.5" customHeight="1">
      <c r="A2729" s="19">
        <v>1901</v>
      </c>
      <c r="B2729" s="19" t="s">
        <v>694</v>
      </c>
      <c r="C2729" s="19" t="s">
        <v>688</v>
      </c>
      <c r="D2729" s="19">
        <v>3.88</v>
      </c>
      <c r="E2729" s="19" t="s">
        <v>9</v>
      </c>
    </row>
    <row r="2730" spans="1:5" ht="14.5" customHeight="1">
      <c r="A2730" s="19">
        <v>1901</v>
      </c>
      <c r="B2730" s="19" t="s">
        <v>694</v>
      </c>
      <c r="C2730" s="19" t="s">
        <v>689</v>
      </c>
      <c r="D2730" s="19">
        <v>5</v>
      </c>
      <c r="E2730" s="19" t="s">
        <v>16</v>
      </c>
    </row>
    <row r="2731" spans="1:5" ht="14.5" customHeight="1">
      <c r="A2731" s="19">
        <v>1901</v>
      </c>
      <c r="B2731" s="19" t="s">
        <v>694</v>
      </c>
      <c r="C2731" s="19" t="s">
        <v>690</v>
      </c>
      <c r="D2731" s="19">
        <v>4.5</v>
      </c>
      <c r="E2731" s="19" t="s">
        <v>16</v>
      </c>
    </row>
    <row r="2732" spans="1:5" ht="14.5" customHeight="1">
      <c r="A2732" s="19">
        <v>1901</v>
      </c>
      <c r="B2732" s="19" t="s">
        <v>694</v>
      </c>
      <c r="C2732" s="19" t="s">
        <v>691</v>
      </c>
      <c r="D2732" s="19">
        <v>42.6</v>
      </c>
      <c r="E2732" s="19" t="s">
        <v>9</v>
      </c>
    </row>
    <row r="2733" spans="1:5" ht="14.5" customHeight="1">
      <c r="A2733" s="19">
        <v>1901</v>
      </c>
      <c r="B2733" s="19" t="s">
        <v>694</v>
      </c>
      <c r="C2733" s="19" t="s">
        <v>692</v>
      </c>
      <c r="D2733" s="19">
        <v>15</v>
      </c>
      <c r="E2733" s="19" t="s">
        <v>9</v>
      </c>
    </row>
    <row r="2734" spans="1:5" ht="14.5" customHeight="1">
      <c r="A2734" s="19">
        <v>1901</v>
      </c>
      <c r="B2734" s="19" t="s">
        <v>694</v>
      </c>
      <c r="C2734" s="19" t="s">
        <v>693</v>
      </c>
      <c r="D2734" s="19">
        <v>18.899999999999999</v>
      </c>
      <c r="E2734" s="19" t="s">
        <v>9</v>
      </c>
    </row>
    <row r="2735" spans="1:5" ht="14.5" customHeight="1">
      <c r="A2735" s="19">
        <v>1901</v>
      </c>
      <c r="B2735" s="19" t="s">
        <v>694</v>
      </c>
      <c r="C2735" s="19" t="s">
        <v>695</v>
      </c>
      <c r="D2735" s="19">
        <v>3.5</v>
      </c>
      <c r="E2735" s="19" t="s">
        <v>16</v>
      </c>
    </row>
    <row r="2736" spans="1:5" ht="14.5" customHeight="1">
      <c r="A2736" s="19">
        <v>1901</v>
      </c>
      <c r="B2736" s="19" t="s">
        <v>694</v>
      </c>
      <c r="C2736" s="19" t="s">
        <v>921</v>
      </c>
      <c r="D2736" s="19">
        <v>4</v>
      </c>
      <c r="E2736" s="19" t="s">
        <v>16</v>
      </c>
    </row>
    <row r="2737" spans="1:6" ht="14.5" customHeight="1">
      <c r="A2737" s="19">
        <v>1901</v>
      </c>
      <c r="B2737" s="19" t="s">
        <v>369</v>
      </c>
      <c r="C2737" s="19" t="s">
        <v>922</v>
      </c>
      <c r="D2737" s="19">
        <v>8</v>
      </c>
    </row>
    <row r="2738" spans="1:6" ht="14.5" customHeight="1">
      <c r="A2738" s="19">
        <v>1901</v>
      </c>
      <c r="B2738" s="19" t="s">
        <v>369</v>
      </c>
      <c r="C2738" s="19" t="s">
        <v>1084</v>
      </c>
      <c r="D2738" s="19">
        <v>6</v>
      </c>
    </row>
    <row r="2739" spans="1:6" ht="14.5" customHeight="1">
      <c r="A2739" s="19">
        <v>1901</v>
      </c>
      <c r="B2739" s="19" t="s">
        <v>369</v>
      </c>
      <c r="C2739" s="19" t="s">
        <v>698</v>
      </c>
      <c r="D2739" s="19">
        <v>5</v>
      </c>
    </row>
    <row r="2740" spans="1:6" ht="14.5" customHeight="1">
      <c r="A2740" s="19">
        <v>1901</v>
      </c>
      <c r="B2740" s="19" t="s">
        <v>369</v>
      </c>
      <c r="C2740" s="19" t="s">
        <v>370</v>
      </c>
      <c r="D2740" s="19">
        <f>10+5</f>
        <v>15</v>
      </c>
    </row>
    <row r="2741" spans="1:6" ht="14.5" customHeight="1">
      <c r="A2741" s="19">
        <v>1901</v>
      </c>
      <c r="B2741" s="19" t="s">
        <v>369</v>
      </c>
      <c r="C2741" s="19" t="s">
        <v>371</v>
      </c>
      <c r="D2741" s="19">
        <v>10</v>
      </c>
    </row>
    <row r="2742" spans="1:6" ht="14.5" customHeight="1">
      <c r="A2742" s="19">
        <v>1901</v>
      </c>
      <c r="B2742" s="19" t="s">
        <v>369</v>
      </c>
      <c r="C2742" s="19" t="s">
        <v>1085</v>
      </c>
      <c r="D2742" s="19">
        <v>40</v>
      </c>
    </row>
    <row r="2743" spans="1:6" ht="14.5" customHeight="1">
      <c r="A2743" s="19">
        <v>1901</v>
      </c>
      <c r="B2743" s="19" t="s">
        <v>369</v>
      </c>
      <c r="C2743" s="19" t="s">
        <v>578</v>
      </c>
      <c r="D2743" s="19">
        <v>8</v>
      </c>
    </row>
    <row r="2744" spans="1:6" ht="14.5" customHeight="1">
      <c r="A2744" s="19">
        <v>1901</v>
      </c>
      <c r="B2744" s="19" t="s">
        <v>369</v>
      </c>
      <c r="C2744" s="19" t="s">
        <v>863</v>
      </c>
      <c r="D2744" s="19">
        <v>12</v>
      </c>
    </row>
    <row r="2745" spans="1:6" ht="14.5" customHeight="1">
      <c r="A2745" s="19">
        <v>1901</v>
      </c>
      <c r="B2745" s="19" t="s">
        <v>55</v>
      </c>
      <c r="C2745" s="19" t="s">
        <v>712</v>
      </c>
      <c r="D2745" s="19">
        <v>21</v>
      </c>
      <c r="F2745" s="19" t="s">
        <v>699</v>
      </c>
    </row>
    <row r="2746" spans="1:6" ht="14.5" customHeight="1">
      <c r="A2746" s="19">
        <v>1901</v>
      </c>
      <c r="B2746" s="19" t="s">
        <v>55</v>
      </c>
      <c r="C2746" s="19" t="s">
        <v>713</v>
      </c>
      <c r="D2746" s="19">
        <v>3</v>
      </c>
      <c r="F2746" s="19" t="s">
        <v>700</v>
      </c>
    </row>
    <row r="2747" spans="1:6" ht="14.5" customHeight="1">
      <c r="A2747" s="19">
        <v>1901</v>
      </c>
      <c r="B2747" s="19" t="s">
        <v>55</v>
      </c>
      <c r="C2747" s="19" t="s">
        <v>714</v>
      </c>
      <c r="D2747" s="19">
        <v>3.5</v>
      </c>
      <c r="F2747" s="19" t="s">
        <v>701</v>
      </c>
    </row>
    <row r="2748" spans="1:6" ht="14.5" customHeight="1">
      <c r="A2748" s="19">
        <v>1901</v>
      </c>
      <c r="B2748" s="19" t="s">
        <v>55</v>
      </c>
      <c r="C2748" s="19" t="s">
        <v>715</v>
      </c>
      <c r="D2748" s="19">
        <v>6</v>
      </c>
      <c r="F2748" s="19" t="s">
        <v>702</v>
      </c>
    </row>
    <row r="2749" spans="1:6" ht="14.5" customHeight="1">
      <c r="A2749" s="19">
        <v>1901</v>
      </c>
      <c r="B2749" s="19" t="s">
        <v>55</v>
      </c>
      <c r="C2749" s="19" t="s">
        <v>716</v>
      </c>
      <c r="D2749" s="19">
        <v>22.25</v>
      </c>
      <c r="F2749" s="19" t="s">
        <v>703</v>
      </c>
    </row>
    <row r="2750" spans="1:6" ht="14.5" customHeight="1">
      <c r="A2750" s="19">
        <v>1901</v>
      </c>
      <c r="B2750" s="19" t="s">
        <v>55</v>
      </c>
      <c r="C2750" s="19" t="s">
        <v>716</v>
      </c>
      <c r="D2750" s="19">
        <v>7</v>
      </c>
      <c r="F2750" s="19" t="s">
        <v>1086</v>
      </c>
    </row>
    <row r="2751" spans="1:6" ht="14.5" customHeight="1">
      <c r="A2751" s="19">
        <v>1901</v>
      </c>
      <c r="B2751" s="19" t="s">
        <v>55</v>
      </c>
      <c r="C2751" s="19" t="s">
        <v>717</v>
      </c>
      <c r="D2751" s="19">
        <v>37</v>
      </c>
      <c r="F2751" s="19" t="s">
        <v>704</v>
      </c>
    </row>
    <row r="2752" spans="1:6" ht="14.5" customHeight="1">
      <c r="A2752" s="19">
        <v>1901</v>
      </c>
      <c r="B2752" s="19" t="s">
        <v>55</v>
      </c>
      <c r="C2752" s="19" t="s">
        <v>717</v>
      </c>
      <c r="D2752" s="19">
        <v>17</v>
      </c>
      <c r="F2752" s="19" t="s">
        <v>923</v>
      </c>
    </row>
    <row r="2753" spans="1:6" ht="14.5" customHeight="1">
      <c r="A2753" s="19">
        <v>1901</v>
      </c>
      <c r="B2753" s="19" t="s">
        <v>55</v>
      </c>
      <c r="C2753" s="19" t="s">
        <v>717</v>
      </c>
      <c r="D2753" s="19">
        <v>9</v>
      </c>
      <c r="F2753" s="19" t="s">
        <v>706</v>
      </c>
    </row>
    <row r="2754" spans="1:6" ht="14.5" customHeight="1">
      <c r="A2754" s="19">
        <v>1901</v>
      </c>
      <c r="B2754" s="19" t="s">
        <v>55</v>
      </c>
      <c r="C2754" s="19" t="s">
        <v>56</v>
      </c>
      <c r="D2754" s="19">
        <v>5.5</v>
      </c>
      <c r="F2754" s="19" t="s">
        <v>61</v>
      </c>
    </row>
    <row r="2755" spans="1:6" ht="14.5" customHeight="1">
      <c r="A2755" s="19">
        <v>1901</v>
      </c>
      <c r="B2755" s="19" t="s">
        <v>55</v>
      </c>
      <c r="C2755" s="19" t="s">
        <v>56</v>
      </c>
      <c r="D2755" s="19">
        <v>7</v>
      </c>
      <c r="F2755" s="19" t="s">
        <v>707</v>
      </c>
    </row>
    <row r="2756" spans="1:6" ht="14.5" customHeight="1">
      <c r="A2756" s="19">
        <v>1901</v>
      </c>
      <c r="B2756" s="19" t="s">
        <v>55</v>
      </c>
      <c r="C2756" s="19" t="s">
        <v>57</v>
      </c>
      <c r="D2756" s="19">
        <v>9.5</v>
      </c>
      <c r="F2756" s="19" t="s">
        <v>58</v>
      </c>
    </row>
    <row r="2757" spans="1:6" ht="14.5" customHeight="1">
      <c r="A2757" s="19">
        <v>1901</v>
      </c>
      <c r="B2757" s="19" t="s">
        <v>55</v>
      </c>
      <c r="C2757" s="19" t="s">
        <v>718</v>
      </c>
      <c r="D2757" s="19">
        <v>18</v>
      </c>
      <c r="F2757" s="19" t="s">
        <v>708</v>
      </c>
    </row>
    <row r="2758" spans="1:6" ht="14.5" customHeight="1">
      <c r="A2758" s="19">
        <v>1901</v>
      </c>
      <c r="B2758" s="19" t="s">
        <v>55</v>
      </c>
      <c r="C2758" s="19" t="s">
        <v>59</v>
      </c>
      <c r="D2758" s="19">
        <v>69</v>
      </c>
      <c r="F2758" s="19" t="s">
        <v>60</v>
      </c>
    </row>
    <row r="2759" spans="1:6" ht="14.5" customHeight="1">
      <c r="A2759" s="19">
        <v>1901</v>
      </c>
      <c r="B2759" s="19" t="s">
        <v>55</v>
      </c>
      <c r="C2759" s="19" t="s">
        <v>59</v>
      </c>
      <c r="D2759" s="19">
        <v>17.2</v>
      </c>
      <c r="F2759" s="19" t="s">
        <v>709</v>
      </c>
    </row>
    <row r="2760" spans="1:6" ht="14.5" customHeight="1">
      <c r="A2760" s="19">
        <v>1901</v>
      </c>
      <c r="B2760" s="19" t="s">
        <v>55</v>
      </c>
      <c r="C2760" s="19" t="s">
        <v>924</v>
      </c>
      <c r="D2760" s="19">
        <v>2.5</v>
      </c>
      <c r="F2760" s="19" t="s">
        <v>925</v>
      </c>
    </row>
    <row r="2761" spans="1:6" ht="14.5" customHeight="1">
      <c r="A2761" s="19">
        <v>1901</v>
      </c>
      <c r="B2761" s="19" t="s">
        <v>55</v>
      </c>
      <c r="C2761" s="19" t="s">
        <v>719</v>
      </c>
      <c r="D2761" s="19">
        <v>18.5</v>
      </c>
      <c r="F2761" s="19" t="s">
        <v>710</v>
      </c>
    </row>
    <row r="2762" spans="1:6" ht="14.5" customHeight="1">
      <c r="A2762" s="19">
        <v>1901</v>
      </c>
      <c r="B2762" s="19" t="s">
        <v>55</v>
      </c>
      <c r="C2762" s="19" t="s">
        <v>720</v>
      </c>
      <c r="D2762" s="19">
        <v>8</v>
      </c>
      <c r="F2762" s="19" t="s">
        <v>711</v>
      </c>
    </row>
    <row r="2763" spans="1:6" ht="14.5" customHeight="1">
      <c r="A2763" s="19">
        <v>1901</v>
      </c>
      <c r="B2763" s="19" t="s">
        <v>440</v>
      </c>
      <c r="C2763" s="19" t="s">
        <v>425</v>
      </c>
      <c r="D2763" s="19">
        <v>7</v>
      </c>
      <c r="F2763" s="1"/>
    </row>
    <row r="2764" spans="1:6" ht="14.5" customHeight="1">
      <c r="A2764" s="19">
        <v>1901</v>
      </c>
      <c r="B2764" s="19" t="s">
        <v>440</v>
      </c>
      <c r="C2764" s="19" t="s">
        <v>426</v>
      </c>
      <c r="D2764" s="19">
        <v>18.5</v>
      </c>
      <c r="F2764" s="1"/>
    </row>
    <row r="2765" spans="1:6" ht="14.5" customHeight="1">
      <c r="A2765" s="19">
        <v>1901</v>
      </c>
      <c r="B2765" s="19" t="s">
        <v>440</v>
      </c>
      <c r="C2765" s="19" t="s">
        <v>427</v>
      </c>
      <c r="D2765" s="19">
        <v>4</v>
      </c>
      <c r="F2765" s="1"/>
    </row>
    <row r="2766" spans="1:6" ht="14.5" customHeight="1">
      <c r="A2766" s="19">
        <v>1901</v>
      </c>
      <c r="B2766" s="19" t="s">
        <v>440</v>
      </c>
      <c r="C2766" s="19" t="s">
        <v>721</v>
      </c>
      <c r="D2766" s="19">
        <v>4</v>
      </c>
      <c r="F2766" s="1"/>
    </row>
    <row r="2767" spans="1:6" ht="14.5" customHeight="1">
      <c r="A2767" s="19">
        <v>1901</v>
      </c>
      <c r="B2767" s="19" t="s">
        <v>440</v>
      </c>
      <c r="C2767" s="19" t="s">
        <v>428</v>
      </c>
      <c r="D2767" s="19">
        <f>66+5.5</f>
        <v>71.5</v>
      </c>
      <c r="F2767" s="19" t="s">
        <v>430</v>
      </c>
    </row>
    <row r="2768" spans="1:6" ht="14.5" customHeight="1">
      <c r="A2768" s="19">
        <v>1901</v>
      </c>
      <c r="B2768" s="19" t="s">
        <v>440</v>
      </c>
      <c r="C2768" s="19" t="s">
        <v>428</v>
      </c>
      <c r="D2768" s="19">
        <v>13.5</v>
      </c>
      <c r="F2768" s="19" t="s">
        <v>431</v>
      </c>
    </row>
    <row r="2769" spans="1:6" ht="14.5" customHeight="1">
      <c r="A2769" s="19">
        <v>1901</v>
      </c>
      <c r="B2769" s="19" t="s">
        <v>440</v>
      </c>
      <c r="C2769" s="19" t="s">
        <v>428</v>
      </c>
      <c r="D2769" s="19">
        <f>5</f>
        <v>5</v>
      </c>
      <c r="F2769" s="19" t="s">
        <v>722</v>
      </c>
    </row>
    <row r="2770" spans="1:6" ht="14.5" customHeight="1">
      <c r="A2770" s="19">
        <v>1901</v>
      </c>
      <c r="B2770" s="19" t="s">
        <v>440</v>
      </c>
      <c r="C2770" s="19" t="s">
        <v>432</v>
      </c>
      <c r="D2770" s="19">
        <v>33.299999999999997</v>
      </c>
      <c r="F2770" s="19" t="s">
        <v>433</v>
      </c>
    </row>
    <row r="2771" spans="1:6" ht="14.5" customHeight="1">
      <c r="A2771" s="19">
        <v>1901</v>
      </c>
      <c r="B2771" s="19" t="s">
        <v>440</v>
      </c>
      <c r="C2771" s="19" t="s">
        <v>432</v>
      </c>
      <c r="D2771" s="19">
        <f>2+6+3.25</f>
        <v>11.25</v>
      </c>
      <c r="F2771" s="19" t="s">
        <v>434</v>
      </c>
    </row>
    <row r="2772" spans="1:6" ht="14.5" customHeight="1">
      <c r="A2772" s="19">
        <v>1901</v>
      </c>
      <c r="B2772" s="19" t="s">
        <v>440</v>
      </c>
      <c r="C2772" s="19" t="s">
        <v>435</v>
      </c>
      <c r="D2772" s="19">
        <v>60.61</v>
      </c>
      <c r="F2772" s="19" t="s">
        <v>436</v>
      </c>
    </row>
    <row r="2773" spans="1:6" ht="14.5" customHeight="1">
      <c r="A2773" s="19">
        <v>1901</v>
      </c>
      <c r="B2773" s="19" t="s">
        <v>440</v>
      </c>
      <c r="C2773" s="19" t="s">
        <v>435</v>
      </c>
      <c r="D2773" s="19">
        <v>26</v>
      </c>
      <c r="F2773" s="19" t="s">
        <v>437</v>
      </c>
    </row>
    <row r="2774" spans="1:6" ht="14.5" customHeight="1">
      <c r="A2774" s="19">
        <v>1901</v>
      </c>
      <c r="B2774" s="19" t="s">
        <v>440</v>
      </c>
      <c r="C2774" s="19" t="s">
        <v>438</v>
      </c>
      <c r="D2774" s="19">
        <v>3</v>
      </c>
      <c r="F2774" s="1"/>
    </row>
    <row r="2775" spans="1:6" ht="14.5" customHeight="1">
      <c r="A2775" s="19">
        <v>1901</v>
      </c>
      <c r="B2775" s="19" t="s">
        <v>440</v>
      </c>
      <c r="C2775" s="19" t="s">
        <v>439</v>
      </c>
      <c r="D2775" s="19">
        <v>6</v>
      </c>
      <c r="F2775" s="1"/>
    </row>
    <row r="2776" spans="1:6" ht="14.5" customHeight="1">
      <c r="A2776" s="19">
        <v>1901</v>
      </c>
      <c r="B2776" s="19" t="s">
        <v>440</v>
      </c>
      <c r="C2776" s="19" t="s">
        <v>457</v>
      </c>
      <c r="D2776" s="19">
        <f>3.5+9</f>
        <v>12.5</v>
      </c>
      <c r="E2776" s="19" t="s">
        <v>9</v>
      </c>
    </row>
    <row r="2777" spans="1:6" ht="14.5" customHeight="1">
      <c r="A2777" s="19">
        <v>1901</v>
      </c>
      <c r="B2777" s="19" t="s">
        <v>440</v>
      </c>
      <c r="C2777" s="19" t="s">
        <v>458</v>
      </c>
      <c r="D2777" s="19">
        <v>7</v>
      </c>
      <c r="E2777" s="19" t="s">
        <v>9</v>
      </c>
    </row>
    <row r="2778" spans="1:6" ht="14.5" customHeight="1">
      <c r="A2778" s="19">
        <v>1901</v>
      </c>
      <c r="B2778" s="19" t="s">
        <v>440</v>
      </c>
      <c r="C2778" s="19" t="s">
        <v>459</v>
      </c>
      <c r="D2778" s="19">
        <v>22</v>
      </c>
      <c r="E2778" s="19" t="s">
        <v>9</v>
      </c>
    </row>
    <row r="2779" spans="1:6" ht="14.5" customHeight="1">
      <c r="A2779" s="19">
        <v>1901</v>
      </c>
      <c r="B2779" s="19" t="s">
        <v>440</v>
      </c>
      <c r="C2779" s="19" t="s">
        <v>460</v>
      </c>
      <c r="D2779" s="19">
        <v>6.6</v>
      </c>
      <c r="E2779" s="19" t="s">
        <v>9</v>
      </c>
    </row>
    <row r="2780" spans="1:6" ht="14.5" customHeight="1">
      <c r="A2780" s="19">
        <v>1901</v>
      </c>
      <c r="B2780" s="19" t="s">
        <v>440</v>
      </c>
      <c r="C2780" s="19" t="s">
        <v>926</v>
      </c>
      <c r="D2780" s="19">
        <v>13.5</v>
      </c>
      <c r="E2780" s="19" t="s">
        <v>9</v>
      </c>
    </row>
    <row r="2781" spans="1:6" ht="14.5" customHeight="1">
      <c r="A2781" s="19">
        <v>1901</v>
      </c>
      <c r="B2781" s="19" t="s">
        <v>440</v>
      </c>
      <c r="C2781" s="19" t="s">
        <v>941</v>
      </c>
      <c r="D2781" s="19">
        <v>7</v>
      </c>
      <c r="F2781" s="19" t="s">
        <v>927</v>
      </c>
    </row>
    <row r="2782" spans="1:6" ht="14.5" customHeight="1">
      <c r="A2782" s="19">
        <v>1901</v>
      </c>
      <c r="B2782" s="19" t="s">
        <v>440</v>
      </c>
      <c r="C2782" s="19" t="s">
        <v>928</v>
      </c>
      <c r="D2782" s="19">
        <f>13.95+3.1</f>
        <v>17.05</v>
      </c>
    </row>
    <row r="2783" spans="1:6" ht="14.5" customHeight="1">
      <c r="A2783" s="19">
        <v>1901</v>
      </c>
      <c r="B2783" s="19" t="s">
        <v>440</v>
      </c>
      <c r="C2783" s="19" t="s">
        <v>462</v>
      </c>
      <c r="D2783" s="19">
        <v>9</v>
      </c>
      <c r="E2783" s="19" t="s">
        <v>9</v>
      </c>
    </row>
    <row r="2784" spans="1:6" ht="14.5" customHeight="1">
      <c r="A2784" s="19">
        <v>1901</v>
      </c>
      <c r="B2784" s="19" t="s">
        <v>440</v>
      </c>
      <c r="C2784" s="19" t="s">
        <v>463</v>
      </c>
      <c r="D2784" s="19">
        <v>7.5</v>
      </c>
      <c r="E2784" s="19" t="s">
        <v>9</v>
      </c>
    </row>
    <row r="2785" spans="1:6" ht="14.5" customHeight="1">
      <c r="A2785" s="19">
        <v>1901</v>
      </c>
      <c r="B2785" s="19" t="s">
        <v>440</v>
      </c>
      <c r="C2785" s="19" t="s">
        <v>464</v>
      </c>
      <c r="D2785" s="19">
        <v>1.63</v>
      </c>
      <c r="E2785" s="19" t="s">
        <v>9</v>
      </c>
    </row>
    <row r="2786" spans="1:6" ht="14.5" customHeight="1">
      <c r="A2786" s="19">
        <v>1901</v>
      </c>
      <c r="B2786" s="19" t="s">
        <v>440</v>
      </c>
      <c r="C2786" s="19" t="s">
        <v>465</v>
      </c>
      <c r="D2786" s="19">
        <v>4</v>
      </c>
      <c r="E2786" s="19" t="s">
        <v>9</v>
      </c>
    </row>
    <row r="2787" spans="1:6" ht="14.5" customHeight="1">
      <c r="A2787" s="19">
        <v>1901</v>
      </c>
      <c r="B2787" s="19" t="s">
        <v>440</v>
      </c>
      <c r="C2787" s="19" t="s">
        <v>466</v>
      </c>
      <c r="D2787" s="19">
        <v>30</v>
      </c>
      <c r="E2787" s="19" t="s">
        <v>9</v>
      </c>
    </row>
    <row r="2788" spans="1:6" ht="14.5" customHeight="1">
      <c r="A2788" s="19">
        <v>1901</v>
      </c>
      <c r="B2788" s="19" t="s">
        <v>440</v>
      </c>
      <c r="C2788" s="19" t="s">
        <v>468</v>
      </c>
      <c r="D2788" s="19">
        <v>19</v>
      </c>
      <c r="E2788" s="19" t="s">
        <v>9</v>
      </c>
    </row>
    <row r="2789" spans="1:6" ht="14.5" customHeight="1">
      <c r="A2789" s="19">
        <v>1901</v>
      </c>
      <c r="B2789" s="19" t="s">
        <v>440</v>
      </c>
      <c r="C2789" s="19" t="s">
        <v>1089</v>
      </c>
      <c r="D2789" s="19">
        <v>4.75</v>
      </c>
    </row>
    <row r="2790" spans="1:6" ht="14.5" customHeight="1">
      <c r="A2790" s="19">
        <v>1901</v>
      </c>
      <c r="B2790" s="19" t="s">
        <v>456</v>
      </c>
      <c r="C2790" s="19" t="s">
        <v>1345</v>
      </c>
      <c r="D2790" s="19">
        <v>141</v>
      </c>
    </row>
    <row r="2791" spans="1:6" ht="14.5" customHeight="1">
      <c r="A2791" s="19">
        <v>1901</v>
      </c>
      <c r="B2791" s="19" t="s">
        <v>456</v>
      </c>
      <c r="C2791" s="19" t="s">
        <v>1345</v>
      </c>
      <c r="D2791" s="19">
        <v>74</v>
      </c>
      <c r="F2791" s="19" t="s">
        <v>1349</v>
      </c>
    </row>
    <row r="2792" spans="1:6" ht="14.5" customHeight="1">
      <c r="A2792" s="19">
        <v>1901</v>
      </c>
      <c r="B2792" s="19" t="s">
        <v>456</v>
      </c>
      <c r="C2792" s="19" t="s">
        <v>457</v>
      </c>
      <c r="D2792" s="19">
        <v>12.5</v>
      </c>
      <c r="E2792" s="19" t="s">
        <v>9</v>
      </c>
    </row>
    <row r="2793" spans="1:6" ht="14.5" customHeight="1">
      <c r="A2793" s="19">
        <v>1901</v>
      </c>
      <c r="B2793" s="19" t="s">
        <v>456</v>
      </c>
      <c r="C2793" s="19" t="s">
        <v>458</v>
      </c>
      <c r="D2793" s="19">
        <v>7</v>
      </c>
      <c r="E2793" s="19" t="s">
        <v>9</v>
      </c>
    </row>
    <row r="2794" spans="1:6" ht="14.5" customHeight="1">
      <c r="A2794" s="19">
        <v>1901</v>
      </c>
      <c r="B2794" s="19" t="s">
        <v>456</v>
      </c>
      <c r="C2794" s="19" t="s">
        <v>459</v>
      </c>
      <c r="D2794" s="19">
        <v>22</v>
      </c>
      <c r="E2794" s="19" t="s">
        <v>9</v>
      </c>
    </row>
    <row r="2795" spans="1:6" ht="14.5" customHeight="1">
      <c r="A2795" s="19">
        <v>1901</v>
      </c>
      <c r="B2795" s="19" t="s">
        <v>456</v>
      </c>
      <c r="C2795" s="19" t="s">
        <v>460</v>
      </c>
      <c r="D2795" s="19">
        <v>6.6</v>
      </c>
      <c r="E2795" s="19" t="s">
        <v>9</v>
      </c>
    </row>
    <row r="2796" spans="1:6" ht="14.5" customHeight="1">
      <c r="A2796" s="19">
        <v>1901</v>
      </c>
      <c r="B2796" s="19" t="s">
        <v>456</v>
      </c>
      <c r="C2796" s="19" t="s">
        <v>926</v>
      </c>
      <c r="D2796" s="19">
        <v>13.5</v>
      </c>
      <c r="E2796" s="19" t="s">
        <v>9</v>
      </c>
    </row>
    <row r="2797" spans="1:6" ht="14.5" customHeight="1">
      <c r="A2797" s="19">
        <v>1901</v>
      </c>
      <c r="B2797" s="19" t="s">
        <v>456</v>
      </c>
      <c r="C2797" s="19" t="s">
        <v>941</v>
      </c>
      <c r="D2797" s="19">
        <v>7</v>
      </c>
      <c r="F2797" s="19" t="s">
        <v>927</v>
      </c>
    </row>
    <row r="2798" spans="1:6" ht="14.5" customHeight="1">
      <c r="A2798" s="19">
        <v>1901</v>
      </c>
      <c r="B2798" s="19" t="s">
        <v>456</v>
      </c>
      <c r="C2798" s="19" t="s">
        <v>928</v>
      </c>
      <c r="D2798" s="19">
        <f>13.95+3.1</f>
        <v>17.05</v>
      </c>
    </row>
    <row r="2799" spans="1:6" ht="14.5" customHeight="1">
      <c r="A2799" s="19">
        <v>1901</v>
      </c>
      <c r="B2799" s="19" t="s">
        <v>456</v>
      </c>
      <c r="C2799" s="19" t="s">
        <v>462</v>
      </c>
      <c r="D2799" s="19">
        <v>9</v>
      </c>
      <c r="E2799" s="19" t="s">
        <v>9</v>
      </c>
    </row>
    <row r="2800" spans="1:6" ht="14.5" customHeight="1">
      <c r="A2800" s="19">
        <v>1901</v>
      </c>
      <c r="B2800" s="19" t="s">
        <v>456</v>
      </c>
      <c r="C2800" s="19" t="s">
        <v>463</v>
      </c>
      <c r="D2800" s="19">
        <v>7.5</v>
      </c>
      <c r="E2800" s="19" t="s">
        <v>9</v>
      </c>
    </row>
    <row r="2801" spans="1:6" ht="14.5" customHeight="1">
      <c r="A2801" s="19">
        <v>1901</v>
      </c>
      <c r="B2801" s="19" t="s">
        <v>456</v>
      </c>
      <c r="C2801" s="19" t="s">
        <v>464</v>
      </c>
      <c r="D2801" s="19">
        <v>1.63</v>
      </c>
      <c r="E2801" s="19" t="s">
        <v>9</v>
      </c>
    </row>
    <row r="2802" spans="1:6" ht="14.5" customHeight="1">
      <c r="A2802" s="19">
        <v>1901</v>
      </c>
      <c r="B2802" s="19" t="s">
        <v>456</v>
      </c>
      <c r="C2802" s="19" t="s">
        <v>465</v>
      </c>
      <c r="D2802" s="19">
        <v>4</v>
      </c>
      <c r="E2802" s="19" t="s">
        <v>9</v>
      </c>
    </row>
    <row r="2803" spans="1:6" ht="14.5" customHeight="1">
      <c r="A2803" s="19">
        <v>1901</v>
      </c>
      <c r="B2803" s="19" t="s">
        <v>456</v>
      </c>
      <c r="C2803" s="19" t="s">
        <v>466</v>
      </c>
      <c r="D2803" s="19">
        <v>30</v>
      </c>
      <c r="E2803" s="19" t="s">
        <v>9</v>
      </c>
    </row>
    <row r="2804" spans="1:6" ht="14.5" customHeight="1">
      <c r="A2804" s="19">
        <v>1901</v>
      </c>
      <c r="B2804" s="19" t="s">
        <v>456</v>
      </c>
      <c r="C2804" s="19" t="s">
        <v>468</v>
      </c>
      <c r="D2804" s="19">
        <v>19</v>
      </c>
    </row>
    <row r="2805" spans="1:6" ht="14.5" customHeight="1">
      <c r="A2805" s="19">
        <v>1901</v>
      </c>
      <c r="B2805" s="19" t="s">
        <v>456</v>
      </c>
      <c r="C2805" s="19" t="s">
        <v>1089</v>
      </c>
      <c r="D2805" s="19">
        <v>4.75</v>
      </c>
    </row>
    <row r="2806" spans="1:6" ht="14.5" customHeight="1">
      <c r="A2806" s="19">
        <v>1902</v>
      </c>
      <c r="B2806" s="19" t="s">
        <v>131</v>
      </c>
      <c r="C2806" s="19" t="s">
        <v>527</v>
      </c>
      <c r="D2806" s="19">
        <v>9.25</v>
      </c>
    </row>
    <row r="2807" spans="1:6" ht="14.5" customHeight="1">
      <c r="A2807" s="19">
        <v>1902</v>
      </c>
      <c r="B2807" s="19" t="s">
        <v>131</v>
      </c>
      <c r="C2807" s="19" t="s">
        <v>528</v>
      </c>
      <c r="D2807" s="19">
        <v>65</v>
      </c>
    </row>
    <row r="2808" spans="1:6" ht="14.5" customHeight="1">
      <c r="A2808" s="19">
        <v>1902</v>
      </c>
      <c r="B2808" s="19" t="s">
        <v>131</v>
      </c>
      <c r="C2808" s="19" t="s">
        <v>529</v>
      </c>
      <c r="D2808" s="19">
        <v>21.25</v>
      </c>
    </row>
    <row r="2809" spans="1:6" ht="14.5" customHeight="1">
      <c r="A2809" s="19">
        <v>1902</v>
      </c>
      <c r="B2809" s="19" t="s">
        <v>131</v>
      </c>
      <c r="C2809" s="19" t="s">
        <v>971</v>
      </c>
      <c r="D2809" s="19">
        <v>5</v>
      </c>
    </row>
    <row r="2810" spans="1:6" ht="14.5" customHeight="1">
      <c r="A2810" s="19">
        <v>1902</v>
      </c>
      <c r="B2810" s="19" t="s">
        <v>131</v>
      </c>
      <c r="C2810" s="19" t="s">
        <v>530</v>
      </c>
      <c r="D2810" s="19">
        <v>42</v>
      </c>
    </row>
    <row r="2811" spans="1:6" ht="14.5" customHeight="1">
      <c r="A2811" s="19">
        <v>1902</v>
      </c>
      <c r="B2811" s="19" t="s">
        <v>131</v>
      </c>
      <c r="C2811" s="19" t="s">
        <v>531</v>
      </c>
      <c r="D2811" s="19">
        <v>19</v>
      </c>
    </row>
    <row r="2812" spans="1:6" ht="14.5" customHeight="1">
      <c r="A2812" s="19">
        <v>1902</v>
      </c>
      <c r="B2812" s="19" t="s">
        <v>131</v>
      </c>
      <c r="C2812" s="19" t="s">
        <v>532</v>
      </c>
      <c r="D2812" s="19">
        <v>6.37</v>
      </c>
    </row>
    <row r="2813" spans="1:6" ht="14.5" customHeight="1">
      <c r="A2813" s="19">
        <v>1902</v>
      </c>
      <c r="B2813" s="19" t="s">
        <v>131</v>
      </c>
      <c r="C2813" s="19" t="s">
        <v>533</v>
      </c>
      <c r="D2813" s="19">
        <v>7.33</v>
      </c>
    </row>
    <row r="2814" spans="1:6" ht="14.5" customHeight="1">
      <c r="A2814" s="19">
        <v>1902</v>
      </c>
      <c r="B2814" s="19" t="s">
        <v>131</v>
      </c>
      <c r="C2814" s="19" t="s">
        <v>534</v>
      </c>
      <c r="D2814" s="19">
        <v>5.5</v>
      </c>
    </row>
    <row r="2815" spans="1:6" ht="14.5" customHeight="1">
      <c r="A2815" s="19">
        <v>1902</v>
      </c>
      <c r="B2815" s="19" t="s">
        <v>169</v>
      </c>
      <c r="D2815" s="19">
        <v>7.9</v>
      </c>
      <c r="F2815" s="19" t="s">
        <v>536</v>
      </c>
    </row>
    <row r="2816" spans="1:6" ht="14.5" customHeight="1">
      <c r="A2816" s="19">
        <v>1902</v>
      </c>
      <c r="B2816" s="19" t="s">
        <v>169</v>
      </c>
      <c r="D2816" s="19">
        <v>11.15</v>
      </c>
      <c r="F2816" s="19" t="s">
        <v>979</v>
      </c>
    </row>
    <row r="2817" spans="1:6" ht="14.5" customHeight="1">
      <c r="A2817" s="19">
        <v>1902</v>
      </c>
      <c r="B2817" s="19" t="s">
        <v>169</v>
      </c>
      <c r="D2817" s="19">
        <v>7.67</v>
      </c>
      <c r="F2817" s="19" t="s">
        <v>148</v>
      </c>
    </row>
    <row r="2818" spans="1:6" ht="14.5" customHeight="1">
      <c r="A2818" s="19">
        <v>1902</v>
      </c>
      <c r="B2818" s="19" t="s">
        <v>169</v>
      </c>
      <c r="D2818" s="19">
        <f>76.5+10.2</f>
        <v>86.7</v>
      </c>
      <c r="F2818" s="19" t="s">
        <v>150</v>
      </c>
    </row>
    <row r="2819" spans="1:6" ht="14.5" customHeight="1">
      <c r="A2819" s="19">
        <v>1902</v>
      </c>
      <c r="B2819" s="19" t="s">
        <v>169</v>
      </c>
      <c r="D2819" s="19">
        <v>18.5</v>
      </c>
      <c r="F2819" s="19" t="s">
        <v>538</v>
      </c>
    </row>
    <row r="2820" spans="1:6" ht="14.5" customHeight="1">
      <c r="A2820" s="19">
        <v>1902</v>
      </c>
      <c r="B2820" s="19" t="s">
        <v>169</v>
      </c>
      <c r="D2820" s="19">
        <v>10.7</v>
      </c>
      <c r="F2820" s="19" t="s">
        <v>865</v>
      </c>
    </row>
    <row r="2821" spans="1:6" ht="14.5" customHeight="1">
      <c r="A2821" s="19">
        <v>1902</v>
      </c>
      <c r="B2821" s="19" t="s">
        <v>169</v>
      </c>
      <c r="D2821" s="19">
        <v>19.600000000000001</v>
      </c>
      <c r="F2821" s="19" t="s">
        <v>152</v>
      </c>
    </row>
    <row r="2822" spans="1:6" ht="14.5" customHeight="1">
      <c r="A2822" s="19">
        <v>1902</v>
      </c>
      <c r="B2822" s="19" t="s">
        <v>169</v>
      </c>
      <c r="D2822" s="19">
        <v>15</v>
      </c>
      <c r="F2822" s="19" t="s">
        <v>866</v>
      </c>
    </row>
    <row r="2823" spans="1:6" ht="14.5" customHeight="1">
      <c r="A2823" s="19">
        <v>1902</v>
      </c>
      <c r="B2823" s="19" t="s">
        <v>169</v>
      </c>
      <c r="D2823" s="19">
        <v>9.9</v>
      </c>
      <c r="F2823" s="19" t="s">
        <v>973</v>
      </c>
    </row>
    <row r="2824" spans="1:6" ht="14.5" customHeight="1">
      <c r="A2824" s="19">
        <v>1902</v>
      </c>
      <c r="B2824" s="19" t="s">
        <v>169</v>
      </c>
      <c r="D2824" s="19">
        <f>10.67+2.56</f>
        <v>13.23</v>
      </c>
      <c r="F2824" s="19" t="s">
        <v>942</v>
      </c>
    </row>
    <row r="2825" spans="1:6" ht="14.5" customHeight="1">
      <c r="A2825" s="19">
        <v>1902</v>
      </c>
      <c r="B2825" s="19" t="s">
        <v>169</v>
      </c>
      <c r="D2825" s="19">
        <v>68</v>
      </c>
      <c r="F2825" s="19" t="s">
        <v>157</v>
      </c>
    </row>
    <row r="2826" spans="1:6" ht="14.5" customHeight="1">
      <c r="A2826" s="19">
        <v>1902</v>
      </c>
      <c r="B2826" s="19" t="s">
        <v>169</v>
      </c>
      <c r="D2826" s="19">
        <v>8.07</v>
      </c>
      <c r="F2826" s="19" t="s">
        <v>158</v>
      </c>
    </row>
    <row r="2827" spans="1:6" ht="14.5" customHeight="1">
      <c r="A2827" s="19">
        <v>1902</v>
      </c>
      <c r="B2827" s="19" t="s">
        <v>169</v>
      </c>
      <c r="D2827" s="19">
        <v>12.46</v>
      </c>
      <c r="F2827" s="19" t="s">
        <v>160</v>
      </c>
    </row>
    <row r="2828" spans="1:6" ht="14.5" customHeight="1">
      <c r="A2828" s="19">
        <v>1902</v>
      </c>
      <c r="B2828" s="19" t="s">
        <v>169</v>
      </c>
      <c r="D2828" s="19">
        <f>15.75+3.75</f>
        <v>19.5</v>
      </c>
      <c r="F2828" s="19" t="s">
        <v>868</v>
      </c>
    </row>
    <row r="2829" spans="1:6" ht="14.5" customHeight="1">
      <c r="A2829" s="19">
        <v>1902</v>
      </c>
      <c r="B2829" s="19" t="s">
        <v>169</v>
      </c>
      <c r="D2829" s="19">
        <v>12.69</v>
      </c>
      <c r="F2829" s="19" t="s">
        <v>162</v>
      </c>
    </row>
    <row r="2830" spans="1:6" ht="14.5" customHeight="1">
      <c r="A2830" s="19">
        <v>1902</v>
      </c>
      <c r="B2830" s="19" t="s">
        <v>169</v>
      </c>
      <c r="D2830" s="19">
        <v>8.6199999999999992</v>
      </c>
      <c r="F2830" s="19" t="s">
        <v>972</v>
      </c>
    </row>
    <row r="2831" spans="1:6" ht="14.5" customHeight="1">
      <c r="A2831" s="19">
        <v>1902</v>
      </c>
      <c r="B2831" s="19" t="s">
        <v>169</v>
      </c>
      <c r="D2831" s="19">
        <v>13</v>
      </c>
      <c r="F2831" s="19" t="s">
        <v>980</v>
      </c>
    </row>
    <row r="2832" spans="1:6" ht="14.5" customHeight="1">
      <c r="A2832" s="19">
        <v>1902</v>
      </c>
      <c r="B2832" s="19" t="s">
        <v>169</v>
      </c>
      <c r="D2832" s="19">
        <v>14.1</v>
      </c>
      <c r="F2832" s="19" t="s">
        <v>541</v>
      </c>
    </row>
    <row r="2833" spans="1:6" ht="14.5" customHeight="1">
      <c r="A2833" s="19">
        <v>1902</v>
      </c>
      <c r="B2833" s="19" t="s">
        <v>169</v>
      </c>
      <c r="D2833" s="19">
        <v>22.56</v>
      </c>
      <c r="F2833" s="19" t="s">
        <v>164</v>
      </c>
    </row>
    <row r="2834" spans="1:6" ht="14.5" customHeight="1">
      <c r="A2834" s="19">
        <v>1902</v>
      </c>
      <c r="B2834" s="19" t="s">
        <v>169</v>
      </c>
      <c r="D2834" s="19">
        <v>23.97</v>
      </c>
      <c r="F2834" s="19" t="s">
        <v>156</v>
      </c>
    </row>
    <row r="2835" spans="1:6" ht="14.5" customHeight="1">
      <c r="A2835" s="19">
        <v>1902</v>
      </c>
      <c r="B2835" s="19" t="s">
        <v>169</v>
      </c>
      <c r="D2835" s="19">
        <v>1.36</v>
      </c>
      <c r="F2835" s="19" t="s">
        <v>542</v>
      </c>
    </row>
    <row r="2836" spans="1:6" ht="14.5" customHeight="1">
      <c r="A2836" s="19">
        <v>1902</v>
      </c>
      <c r="B2836" s="19" t="s">
        <v>169</v>
      </c>
      <c r="D2836" s="19">
        <v>7.5</v>
      </c>
      <c r="F2836" s="19" t="s">
        <v>166</v>
      </c>
    </row>
    <row r="2837" spans="1:6" ht="14.5" customHeight="1">
      <c r="A2837" s="19">
        <v>1902</v>
      </c>
      <c r="B2837" s="19" t="s">
        <v>169</v>
      </c>
      <c r="D2837" s="19">
        <v>20</v>
      </c>
      <c r="F2837" s="19" t="s">
        <v>168</v>
      </c>
    </row>
    <row r="2838" spans="1:6" ht="14.5" customHeight="1">
      <c r="A2838" s="19">
        <v>1902</v>
      </c>
      <c r="B2838" s="19" t="s">
        <v>169</v>
      </c>
      <c r="D2838" s="19">
        <v>12</v>
      </c>
      <c r="F2838" s="19" t="s">
        <v>543</v>
      </c>
    </row>
    <row r="2839" spans="1:6" ht="14.5" customHeight="1">
      <c r="A2839" s="19">
        <v>1902</v>
      </c>
      <c r="B2839" s="19" t="s">
        <v>169</v>
      </c>
      <c r="D2839" s="19">
        <v>5.5</v>
      </c>
      <c r="F2839" s="19" t="s">
        <v>981</v>
      </c>
    </row>
    <row r="2840" spans="1:6" ht="14.5" customHeight="1">
      <c r="A2840" s="19">
        <v>1902</v>
      </c>
      <c r="B2840" s="19" t="s">
        <v>172</v>
      </c>
      <c r="C2840" s="4" t="s">
        <v>170</v>
      </c>
      <c r="D2840" s="4">
        <v>1.5</v>
      </c>
      <c r="F2840" s="4" t="s">
        <v>171</v>
      </c>
    </row>
    <row r="2841" spans="1:6" ht="14.5" customHeight="1">
      <c r="A2841" s="19">
        <v>1902</v>
      </c>
      <c r="B2841" s="19" t="s">
        <v>172</v>
      </c>
      <c r="C2841" s="4" t="s">
        <v>173</v>
      </c>
      <c r="D2841" s="4">
        <v>7.68</v>
      </c>
      <c r="F2841" s="4" t="s">
        <v>982</v>
      </c>
    </row>
    <row r="2842" spans="1:6" ht="14.5" customHeight="1">
      <c r="A2842" s="19">
        <v>1902</v>
      </c>
      <c r="B2842" s="19" t="s">
        <v>172</v>
      </c>
      <c r="C2842" s="4" t="s">
        <v>173</v>
      </c>
      <c r="D2842" s="4">
        <v>9.5</v>
      </c>
      <c r="F2842" s="4" t="s">
        <v>174</v>
      </c>
    </row>
    <row r="2843" spans="1:6" ht="14.5" customHeight="1">
      <c r="A2843" s="19">
        <v>1902</v>
      </c>
      <c r="B2843" s="19" t="s">
        <v>172</v>
      </c>
      <c r="C2843" s="4" t="s">
        <v>173</v>
      </c>
      <c r="D2843" s="4">
        <v>5</v>
      </c>
      <c r="F2843" s="4" t="s">
        <v>175</v>
      </c>
    </row>
    <row r="2844" spans="1:6" ht="14.5" customHeight="1">
      <c r="A2844" s="19">
        <v>1902</v>
      </c>
      <c r="B2844" s="19" t="s">
        <v>172</v>
      </c>
      <c r="C2844" s="4" t="s">
        <v>177</v>
      </c>
      <c r="D2844" s="4">
        <v>5</v>
      </c>
      <c r="F2844" s="4" t="s">
        <v>548</v>
      </c>
    </row>
    <row r="2845" spans="1:6" ht="14.5" customHeight="1">
      <c r="A2845" s="19">
        <v>1902</v>
      </c>
      <c r="B2845" s="19" t="s">
        <v>172</v>
      </c>
      <c r="C2845" s="4" t="s">
        <v>547</v>
      </c>
      <c r="D2845" s="4">
        <v>19</v>
      </c>
      <c r="F2845" s="4" t="s">
        <v>549</v>
      </c>
    </row>
    <row r="2846" spans="1:6" ht="14.5" customHeight="1">
      <c r="A2846" s="19">
        <v>1902</v>
      </c>
      <c r="B2846" s="19" t="s">
        <v>172</v>
      </c>
      <c r="C2846" s="4" t="s">
        <v>179</v>
      </c>
      <c r="D2846" s="4">
        <v>24</v>
      </c>
      <c r="F2846" s="19" t="s">
        <v>743</v>
      </c>
    </row>
    <row r="2847" spans="1:6" ht="14.5" customHeight="1">
      <c r="A2847" s="19">
        <v>1902</v>
      </c>
      <c r="B2847" s="19" t="s">
        <v>172</v>
      </c>
      <c r="C2847" s="4" t="s">
        <v>181</v>
      </c>
      <c r="D2847" s="4">
        <v>4</v>
      </c>
      <c r="F2847" s="4" t="s">
        <v>550</v>
      </c>
    </row>
    <row r="2848" spans="1:6" ht="14.5" customHeight="1">
      <c r="A2848" s="19">
        <v>1902</v>
      </c>
      <c r="B2848" s="19" t="s">
        <v>62</v>
      </c>
      <c r="C2848" s="13" t="s">
        <v>64</v>
      </c>
      <c r="D2848" s="14">
        <v>5.5</v>
      </c>
      <c r="E2848" s="19" t="s">
        <v>9</v>
      </c>
    </row>
    <row r="2849" spans="1:5" ht="14.5" customHeight="1">
      <c r="A2849" s="19">
        <v>1902</v>
      </c>
      <c r="B2849" s="19" t="s">
        <v>62</v>
      </c>
      <c r="C2849" s="13" t="s">
        <v>551</v>
      </c>
      <c r="D2849" s="14">
        <v>135</v>
      </c>
      <c r="E2849" s="19" t="s">
        <v>9</v>
      </c>
    </row>
    <row r="2850" spans="1:5" ht="14.5" customHeight="1">
      <c r="A2850" s="19">
        <v>1902</v>
      </c>
      <c r="B2850" s="19" t="s">
        <v>62</v>
      </c>
      <c r="C2850" s="13" t="s">
        <v>69</v>
      </c>
      <c r="D2850" s="14">
        <v>26.5</v>
      </c>
      <c r="E2850" s="19" t="s">
        <v>9</v>
      </c>
    </row>
    <row r="2851" spans="1:5" ht="14.5" customHeight="1">
      <c r="A2851" s="19">
        <v>1902</v>
      </c>
      <c r="B2851" s="19" t="s">
        <v>62</v>
      </c>
      <c r="C2851" s="13" t="s">
        <v>552</v>
      </c>
      <c r="D2851" s="14">
        <v>5</v>
      </c>
      <c r="E2851" s="19" t="s">
        <v>70</v>
      </c>
    </row>
    <row r="2852" spans="1:5" ht="14.5" customHeight="1">
      <c r="A2852" s="19">
        <v>1902</v>
      </c>
      <c r="B2852" s="19" t="s">
        <v>62</v>
      </c>
      <c r="C2852" s="13" t="s">
        <v>552</v>
      </c>
      <c r="D2852" s="14">
        <v>14.5</v>
      </c>
      <c r="E2852" s="19" t="s">
        <v>9</v>
      </c>
    </row>
    <row r="2853" spans="1:5" ht="14.5" customHeight="1">
      <c r="A2853" s="19">
        <v>1902</v>
      </c>
      <c r="B2853" s="19" t="s">
        <v>62</v>
      </c>
      <c r="C2853" s="13" t="s">
        <v>73</v>
      </c>
      <c r="D2853" s="13">
        <v>6</v>
      </c>
      <c r="E2853" s="19" t="s">
        <v>16</v>
      </c>
    </row>
    <row r="2854" spans="1:5" ht="14.5" customHeight="1">
      <c r="A2854" s="19">
        <v>1902</v>
      </c>
      <c r="B2854" s="19" t="s">
        <v>62</v>
      </c>
      <c r="C2854" s="13" t="s">
        <v>74</v>
      </c>
      <c r="D2854" s="13">
        <v>5</v>
      </c>
      <c r="E2854" s="19" t="s">
        <v>16</v>
      </c>
    </row>
    <row r="2855" spans="1:5" ht="14.5" customHeight="1">
      <c r="A2855" s="19">
        <v>1902</v>
      </c>
      <c r="B2855" s="19" t="s">
        <v>62</v>
      </c>
      <c r="C2855" s="13" t="s">
        <v>65</v>
      </c>
      <c r="D2855" s="14">
        <v>27</v>
      </c>
      <c r="E2855" s="19" t="s">
        <v>9</v>
      </c>
    </row>
    <row r="2856" spans="1:5" ht="14.5" customHeight="1">
      <c r="A2856" s="19">
        <v>1902</v>
      </c>
      <c r="B2856" s="19" t="s">
        <v>62</v>
      </c>
      <c r="C2856" s="13" t="s">
        <v>66</v>
      </c>
      <c r="D2856" s="14">
        <v>6.5</v>
      </c>
      <c r="E2856" s="19" t="s">
        <v>9</v>
      </c>
    </row>
    <row r="2857" spans="1:5" ht="14.5" customHeight="1">
      <c r="A2857" s="19">
        <v>1902</v>
      </c>
      <c r="B2857" s="19" t="s">
        <v>62</v>
      </c>
      <c r="C2857" s="13" t="s">
        <v>67</v>
      </c>
      <c r="D2857" s="14">
        <v>55</v>
      </c>
      <c r="E2857" s="19" t="s">
        <v>9</v>
      </c>
    </row>
    <row r="2858" spans="1:5" ht="14.5" customHeight="1">
      <c r="A2858" s="19">
        <v>1902</v>
      </c>
      <c r="B2858" s="19" t="s">
        <v>62</v>
      </c>
      <c r="C2858" s="13" t="s">
        <v>983</v>
      </c>
      <c r="D2858" s="14">
        <v>4</v>
      </c>
      <c r="E2858" s="19" t="s">
        <v>9</v>
      </c>
    </row>
    <row r="2859" spans="1:5" ht="14.5" customHeight="1">
      <c r="A2859" s="19">
        <v>1902</v>
      </c>
      <c r="B2859" s="19" t="s">
        <v>1426</v>
      </c>
      <c r="C2859" s="13" t="s">
        <v>470</v>
      </c>
      <c r="D2859" s="16">
        <v>1150.28</v>
      </c>
    </row>
    <row r="2860" spans="1:5" ht="14.5" customHeight="1">
      <c r="A2860" s="19">
        <v>1902</v>
      </c>
      <c r="B2860" s="19" t="s">
        <v>1426</v>
      </c>
      <c r="C2860" s="19" t="s">
        <v>932</v>
      </c>
      <c r="D2860" s="19">
        <v>12</v>
      </c>
    </row>
    <row r="2861" spans="1:5" ht="14.5" customHeight="1">
      <c r="A2861" s="19">
        <v>1902</v>
      </c>
      <c r="B2861" s="19" t="s">
        <v>1426</v>
      </c>
      <c r="C2861" s="19" t="s">
        <v>933</v>
      </c>
      <c r="D2861" s="19">
        <v>18</v>
      </c>
    </row>
    <row r="2862" spans="1:5" ht="14.5" customHeight="1">
      <c r="A2862" s="19">
        <v>1902</v>
      </c>
      <c r="B2862" s="19" t="s">
        <v>1426</v>
      </c>
      <c r="C2862" s="19" t="s">
        <v>934</v>
      </c>
      <c r="D2862" s="19">
        <v>54</v>
      </c>
    </row>
    <row r="2863" spans="1:5" ht="14.5" customHeight="1">
      <c r="A2863" s="19">
        <v>1902</v>
      </c>
      <c r="B2863" s="19" t="s">
        <v>1426</v>
      </c>
      <c r="C2863" s="19" t="s">
        <v>473</v>
      </c>
      <c r="D2863" s="19">
        <v>13</v>
      </c>
    </row>
    <row r="2864" spans="1:5" ht="14.5" customHeight="1">
      <c r="A2864" s="19">
        <v>1902</v>
      </c>
      <c r="B2864" s="19" t="s">
        <v>1426</v>
      </c>
      <c r="C2864" s="19" t="s">
        <v>935</v>
      </c>
      <c r="D2864" s="19">
        <v>10.56</v>
      </c>
    </row>
    <row r="2865" spans="1:4" ht="14.5" customHeight="1">
      <c r="A2865" s="19">
        <v>1902</v>
      </c>
      <c r="B2865" s="19" t="s">
        <v>1426</v>
      </c>
      <c r="C2865" s="19" t="s">
        <v>475</v>
      </c>
      <c r="D2865" s="19">
        <v>3</v>
      </c>
    </row>
    <row r="2866" spans="1:4" ht="14.5" customHeight="1">
      <c r="A2866" s="19">
        <v>1902</v>
      </c>
      <c r="B2866" s="19" t="s">
        <v>1426</v>
      </c>
      <c r="C2866" s="19" t="s">
        <v>476</v>
      </c>
      <c r="D2866" s="19">
        <v>11</v>
      </c>
    </row>
    <row r="2867" spans="1:4" ht="14.5" customHeight="1">
      <c r="A2867" s="19">
        <v>1902</v>
      </c>
      <c r="B2867" s="19" t="s">
        <v>1426</v>
      </c>
      <c r="C2867" s="19" t="s">
        <v>936</v>
      </c>
      <c r="D2867" s="19">
        <v>19</v>
      </c>
    </row>
    <row r="2868" spans="1:4" ht="14.5" customHeight="1">
      <c r="A2868" s="19">
        <v>1902</v>
      </c>
      <c r="B2868" s="19" t="s">
        <v>1426</v>
      </c>
      <c r="C2868" s="19" t="s">
        <v>937</v>
      </c>
      <c r="D2868" s="19">
        <v>13.5</v>
      </c>
    </row>
    <row r="2869" spans="1:4" ht="14.5" customHeight="1">
      <c r="A2869" s="19">
        <v>1902</v>
      </c>
      <c r="B2869" s="19" t="s">
        <v>1426</v>
      </c>
      <c r="C2869" s="10" t="s">
        <v>939</v>
      </c>
      <c r="D2869" s="10">
        <v>18</v>
      </c>
    </row>
    <row r="2870" spans="1:4" ht="14.5" customHeight="1">
      <c r="A2870" s="19">
        <v>1902</v>
      </c>
      <c r="B2870" s="19" t="s">
        <v>1426</v>
      </c>
      <c r="C2870" s="19" t="s">
        <v>481</v>
      </c>
      <c r="D2870" s="19">
        <v>31</v>
      </c>
    </row>
    <row r="2871" spans="1:4" ht="14.5" customHeight="1">
      <c r="A2871" s="19">
        <v>1902</v>
      </c>
      <c r="B2871" s="19" t="s">
        <v>1426</v>
      </c>
      <c r="C2871" s="19" t="s">
        <v>482</v>
      </c>
      <c r="D2871" s="19">
        <v>7</v>
      </c>
    </row>
    <row r="2872" spans="1:4" ht="14.5" customHeight="1">
      <c r="A2872" s="19">
        <v>1902</v>
      </c>
      <c r="B2872" s="19" t="s">
        <v>1426</v>
      </c>
      <c r="C2872" s="19" t="s">
        <v>483</v>
      </c>
      <c r="D2872" s="19">
        <v>20</v>
      </c>
    </row>
    <row r="2873" spans="1:4" ht="14.5" customHeight="1">
      <c r="A2873" s="19">
        <v>1902</v>
      </c>
      <c r="B2873" s="19" t="s">
        <v>1426</v>
      </c>
      <c r="C2873" s="19" t="s">
        <v>940</v>
      </c>
      <c r="D2873" s="19">
        <v>5</v>
      </c>
    </row>
    <row r="2874" spans="1:4" ht="14.5" customHeight="1">
      <c r="A2874" s="19">
        <v>1902</v>
      </c>
      <c r="B2874" s="19" t="s">
        <v>1426</v>
      </c>
      <c r="C2874" s="19" t="s">
        <v>486</v>
      </c>
      <c r="D2874" s="19">
        <v>25</v>
      </c>
    </row>
    <row r="2875" spans="1:4" ht="14.5" customHeight="1">
      <c r="A2875" s="19">
        <v>1902</v>
      </c>
      <c r="B2875" s="19" t="s">
        <v>1426</v>
      </c>
      <c r="C2875" s="19" t="s">
        <v>487</v>
      </c>
      <c r="D2875" s="19">
        <v>8.5</v>
      </c>
    </row>
    <row r="2876" spans="1:4" ht="14.5" customHeight="1">
      <c r="A2876" s="19">
        <v>1902</v>
      </c>
      <c r="B2876" s="19" t="s">
        <v>1426</v>
      </c>
      <c r="C2876" s="19" t="s">
        <v>488</v>
      </c>
      <c r="D2876" s="19">
        <v>7.5</v>
      </c>
    </row>
    <row r="2877" spans="1:4" ht="14.5" customHeight="1">
      <c r="A2877" s="19">
        <v>1902</v>
      </c>
      <c r="B2877" s="19" t="s">
        <v>1426</v>
      </c>
      <c r="C2877" s="19" t="s">
        <v>489</v>
      </c>
      <c r="D2877" s="19">
        <v>8</v>
      </c>
    </row>
    <row r="2878" spans="1:4" ht="14.5" customHeight="1">
      <c r="A2878" s="19">
        <v>1902</v>
      </c>
      <c r="B2878" s="19" t="s">
        <v>1426</v>
      </c>
      <c r="C2878" s="19" t="s">
        <v>490</v>
      </c>
      <c r="D2878" s="19">
        <v>3.5</v>
      </c>
    </row>
    <row r="2879" spans="1:4" ht="14.5" customHeight="1">
      <c r="A2879" s="19">
        <v>1902</v>
      </c>
      <c r="B2879" s="19" t="s">
        <v>1426</v>
      </c>
      <c r="C2879" s="19" t="s">
        <v>491</v>
      </c>
      <c r="D2879" s="19">
        <v>5</v>
      </c>
    </row>
    <row r="2880" spans="1:4" ht="14.5" customHeight="1">
      <c r="A2880" s="19">
        <v>1902</v>
      </c>
      <c r="B2880" s="19" t="s">
        <v>1426</v>
      </c>
      <c r="C2880" s="19" t="s">
        <v>492</v>
      </c>
      <c r="D2880" s="19">
        <v>8</v>
      </c>
    </row>
    <row r="2881" spans="1:6" ht="14.5" customHeight="1">
      <c r="A2881" s="19">
        <v>1902</v>
      </c>
      <c r="B2881" s="19" t="s">
        <v>1426</v>
      </c>
      <c r="C2881" s="19" t="s">
        <v>493</v>
      </c>
      <c r="D2881" s="19">
        <v>61</v>
      </c>
    </row>
    <row r="2882" spans="1:6" ht="14.5" customHeight="1">
      <c r="A2882" s="19">
        <v>1902</v>
      </c>
      <c r="B2882" s="19" t="s">
        <v>1426</v>
      </c>
      <c r="C2882" s="19" t="s">
        <v>494</v>
      </c>
      <c r="D2882" s="19">
        <v>17</v>
      </c>
    </row>
    <row r="2883" spans="1:6" ht="14.5" customHeight="1">
      <c r="A2883" s="19">
        <v>1902</v>
      </c>
      <c r="B2883" s="19" t="s">
        <v>1426</v>
      </c>
      <c r="C2883" s="19" t="s">
        <v>495</v>
      </c>
      <c r="D2883" s="19">
        <v>22</v>
      </c>
    </row>
    <row r="2884" spans="1:6" ht="14.5" customHeight="1">
      <c r="A2884" s="19">
        <v>1902</v>
      </c>
      <c r="B2884" s="19" t="s">
        <v>1426</v>
      </c>
      <c r="C2884" s="19" t="s">
        <v>497</v>
      </c>
      <c r="D2884" s="19">
        <v>20</v>
      </c>
    </row>
    <row r="2885" spans="1:6" ht="14.5" customHeight="1">
      <c r="A2885" s="19">
        <v>1902</v>
      </c>
      <c r="B2885" s="19" t="s">
        <v>1426</v>
      </c>
      <c r="C2885" s="19" t="s">
        <v>498</v>
      </c>
      <c r="D2885" s="19">
        <v>6.25</v>
      </c>
    </row>
    <row r="2886" spans="1:6" ht="14.5" customHeight="1">
      <c r="A2886" s="19">
        <v>1902</v>
      </c>
      <c r="B2886" s="19" t="s">
        <v>1426</v>
      </c>
      <c r="C2886" s="19" t="s">
        <v>499</v>
      </c>
      <c r="D2886" s="19">
        <v>14</v>
      </c>
    </row>
    <row r="2887" spans="1:6" ht="14.5" customHeight="1">
      <c r="A2887" s="19">
        <v>1902</v>
      </c>
      <c r="B2887" s="19" t="s">
        <v>441</v>
      </c>
      <c r="C2887" s="19" t="s">
        <v>442</v>
      </c>
      <c r="D2887" s="19">
        <v>164</v>
      </c>
      <c r="F2887" s="19" t="s">
        <v>984</v>
      </c>
    </row>
    <row r="2888" spans="1:6" ht="14.5" customHeight="1">
      <c r="A2888" s="19">
        <v>1902</v>
      </c>
      <c r="B2888" s="19" t="s">
        <v>441</v>
      </c>
      <c r="C2888" s="19" t="s">
        <v>552</v>
      </c>
      <c r="D2888" s="19">
        <v>7</v>
      </c>
      <c r="F2888" s="19" t="s">
        <v>444</v>
      </c>
    </row>
    <row r="2889" spans="1:6" ht="14.5" customHeight="1">
      <c r="A2889" s="19">
        <v>1902</v>
      </c>
      <c r="B2889" s="19" t="s">
        <v>441</v>
      </c>
      <c r="C2889" s="19" t="s">
        <v>992</v>
      </c>
      <c r="D2889" s="19">
        <v>31</v>
      </c>
      <c r="F2889" s="19" t="s">
        <v>985</v>
      </c>
    </row>
    <row r="2890" spans="1:6" ht="14.5" customHeight="1">
      <c r="A2890" s="19">
        <v>1902</v>
      </c>
      <c r="B2890" s="19" t="s">
        <v>441</v>
      </c>
      <c r="C2890" s="19" t="s">
        <v>448</v>
      </c>
      <c r="D2890" s="19">
        <v>31</v>
      </c>
      <c r="F2890" s="19" t="s">
        <v>871</v>
      </c>
    </row>
    <row r="2891" spans="1:6" ht="14.5" customHeight="1">
      <c r="A2891" s="19">
        <v>1902</v>
      </c>
      <c r="B2891" s="19" t="s">
        <v>441</v>
      </c>
      <c r="C2891" s="19" t="s">
        <v>747</v>
      </c>
      <c r="D2891" s="19">
        <v>22.5</v>
      </c>
      <c r="F2891" s="19" t="s">
        <v>748</v>
      </c>
    </row>
    <row r="2892" spans="1:6" ht="14.5" customHeight="1">
      <c r="A2892" s="19">
        <v>1902</v>
      </c>
      <c r="B2892" s="19" t="s">
        <v>441</v>
      </c>
      <c r="C2892" s="19" t="s">
        <v>450</v>
      </c>
      <c r="D2892" s="19">
        <v>120</v>
      </c>
      <c r="F2892" s="19" t="s">
        <v>872</v>
      </c>
    </row>
    <row r="2893" spans="1:6" ht="14.5" customHeight="1">
      <c r="A2893" s="19">
        <v>1902</v>
      </c>
      <c r="B2893" s="19" t="s">
        <v>441</v>
      </c>
      <c r="C2893" s="19" t="s">
        <v>450</v>
      </c>
      <c r="D2893" s="19">
        <v>7.5</v>
      </c>
      <c r="F2893" s="19" t="s">
        <v>946</v>
      </c>
    </row>
    <row r="2894" spans="1:6" ht="14.5" customHeight="1">
      <c r="A2894" s="19">
        <v>1902</v>
      </c>
      <c r="B2894" s="19" t="s">
        <v>441</v>
      </c>
      <c r="C2894" s="19" t="s">
        <v>450</v>
      </c>
      <c r="D2894" s="19">
        <v>17</v>
      </c>
      <c r="F2894" s="19" t="s">
        <v>986</v>
      </c>
    </row>
    <row r="2895" spans="1:6" ht="14.5" customHeight="1">
      <c r="A2895" s="19">
        <v>1902</v>
      </c>
      <c r="B2895" s="19" t="s">
        <v>441</v>
      </c>
      <c r="C2895" s="19" t="s">
        <v>450</v>
      </c>
      <c r="D2895" s="19">
        <v>9</v>
      </c>
      <c r="F2895" s="19" t="s">
        <v>987</v>
      </c>
    </row>
    <row r="2896" spans="1:6" ht="14.5" customHeight="1">
      <c r="A2896" s="19">
        <v>1902</v>
      </c>
      <c r="B2896" s="19" t="s">
        <v>441</v>
      </c>
      <c r="C2896" s="19" t="s">
        <v>750</v>
      </c>
      <c r="D2896" s="19">
        <v>6</v>
      </c>
      <c r="F2896" s="19" t="s">
        <v>988</v>
      </c>
    </row>
    <row r="2897" spans="1:6" ht="14.5" customHeight="1">
      <c r="A2897" s="19">
        <v>1902</v>
      </c>
      <c r="B2897" s="19" t="s">
        <v>441</v>
      </c>
      <c r="C2897" s="19" t="s">
        <v>752</v>
      </c>
      <c r="D2897" s="19">
        <v>17.5</v>
      </c>
      <c r="F2897" s="19" t="s">
        <v>753</v>
      </c>
    </row>
    <row r="2898" spans="1:6" ht="14.5" customHeight="1">
      <c r="A2898" s="19">
        <v>1902</v>
      </c>
      <c r="B2898" s="19" t="s">
        <v>441</v>
      </c>
      <c r="C2898" s="19" t="s">
        <v>754</v>
      </c>
      <c r="D2898" s="19">
        <v>5.5</v>
      </c>
      <c r="F2898" s="19" t="s">
        <v>989</v>
      </c>
    </row>
    <row r="2899" spans="1:6" ht="14.5" customHeight="1">
      <c r="A2899" s="19">
        <v>1902</v>
      </c>
      <c r="B2899" s="19" t="s">
        <v>441</v>
      </c>
      <c r="C2899" s="19" t="s">
        <v>462</v>
      </c>
      <c r="D2899" s="19">
        <v>4</v>
      </c>
      <c r="F2899" s="19" t="s">
        <v>770</v>
      </c>
    </row>
    <row r="2900" spans="1:6" ht="14.5" customHeight="1">
      <c r="A2900" s="19">
        <v>1902</v>
      </c>
      <c r="B2900" s="19" t="s">
        <v>441</v>
      </c>
      <c r="C2900" s="19" t="s">
        <v>757</v>
      </c>
      <c r="D2900" s="19">
        <v>5.25</v>
      </c>
      <c r="F2900" s="19" t="s">
        <v>993</v>
      </c>
    </row>
    <row r="2901" spans="1:6" ht="14.5" customHeight="1">
      <c r="A2901" s="19">
        <v>1902</v>
      </c>
      <c r="B2901" s="19" t="s">
        <v>441</v>
      </c>
      <c r="C2901" s="19" t="s">
        <v>759</v>
      </c>
      <c r="D2901" s="19">
        <v>2</v>
      </c>
      <c r="F2901" s="19" t="s">
        <v>758</v>
      </c>
    </row>
    <row r="2902" spans="1:6" ht="14.5" customHeight="1">
      <c r="A2902" s="19">
        <v>1902</v>
      </c>
      <c r="B2902" s="19" t="s">
        <v>441</v>
      </c>
      <c r="C2902" s="19" t="s">
        <v>763</v>
      </c>
      <c r="D2902" s="19">
        <v>7</v>
      </c>
      <c r="F2902" s="19" t="s">
        <v>762</v>
      </c>
    </row>
    <row r="2903" spans="1:6" ht="14.5" customHeight="1">
      <c r="A2903" s="19">
        <v>1902</v>
      </c>
      <c r="B2903" s="19" t="s">
        <v>441</v>
      </c>
      <c r="C2903" s="19" t="s">
        <v>763</v>
      </c>
      <c r="D2903" s="19">
        <v>2</v>
      </c>
      <c r="F2903" s="19" t="s">
        <v>764</v>
      </c>
    </row>
    <row r="2904" spans="1:6" ht="14.5" customHeight="1">
      <c r="A2904" s="19">
        <v>1902</v>
      </c>
      <c r="B2904" s="19" t="s">
        <v>441</v>
      </c>
      <c r="C2904" s="19" t="s">
        <v>59</v>
      </c>
      <c r="D2904" s="19">
        <v>11</v>
      </c>
      <c r="F2904" s="19" t="s">
        <v>765</v>
      </c>
    </row>
    <row r="2905" spans="1:6" ht="14.5" customHeight="1">
      <c r="A2905" s="19">
        <v>1902</v>
      </c>
      <c r="B2905" s="19" t="s">
        <v>441</v>
      </c>
      <c r="C2905" s="19" t="s">
        <v>59</v>
      </c>
      <c r="D2905" s="19">
        <v>17</v>
      </c>
      <c r="F2905" s="19" t="s">
        <v>994</v>
      </c>
    </row>
    <row r="2906" spans="1:6" ht="14.5" customHeight="1">
      <c r="A2906" s="19">
        <v>1902</v>
      </c>
      <c r="B2906" s="19" t="s">
        <v>441</v>
      </c>
      <c r="C2906" s="19" t="s">
        <v>452</v>
      </c>
      <c r="D2906" s="19">
        <v>48</v>
      </c>
      <c r="F2906" s="19" t="s">
        <v>874</v>
      </c>
    </row>
    <row r="2907" spans="1:6" ht="14.5" customHeight="1">
      <c r="A2907" s="19">
        <v>1902</v>
      </c>
      <c r="B2907" s="19" t="s">
        <v>441</v>
      </c>
      <c r="C2907" s="19" t="s">
        <v>455</v>
      </c>
      <c r="D2907" s="19">
        <v>34</v>
      </c>
      <c r="F2907" s="19" t="s">
        <v>948</v>
      </c>
    </row>
    <row r="2908" spans="1:6" ht="14.5" customHeight="1">
      <c r="A2908" s="19">
        <v>1902</v>
      </c>
      <c r="B2908" s="19" t="s">
        <v>441</v>
      </c>
      <c r="C2908" s="19" t="s">
        <v>767</v>
      </c>
      <c r="D2908" s="19">
        <v>7.5</v>
      </c>
      <c r="F2908" s="19" t="s">
        <v>772</v>
      </c>
    </row>
    <row r="2909" spans="1:6" ht="14.5" customHeight="1">
      <c r="A2909" s="19">
        <v>1902</v>
      </c>
      <c r="B2909" s="19" t="s">
        <v>441</v>
      </c>
      <c r="C2909" s="19" t="s">
        <v>995</v>
      </c>
      <c r="D2909" s="19">
        <v>18.5</v>
      </c>
      <c r="F2909" s="19" t="s">
        <v>996</v>
      </c>
    </row>
    <row r="2910" spans="1:6" ht="14.5" customHeight="1">
      <c r="A2910" s="19">
        <v>1902</v>
      </c>
      <c r="B2910" s="19" t="s">
        <v>441</v>
      </c>
      <c r="C2910" s="19" t="s">
        <v>440</v>
      </c>
      <c r="D2910" s="19">
        <v>5</v>
      </c>
      <c r="F2910" s="19" t="s">
        <v>773</v>
      </c>
    </row>
    <row r="2911" spans="1:6" ht="14.5" customHeight="1">
      <c r="A2911" s="19">
        <v>1902</v>
      </c>
      <c r="B2911" s="19" t="s">
        <v>512</v>
      </c>
      <c r="C2911" s="19" t="s">
        <v>774</v>
      </c>
      <c r="D2911" s="19">
        <f>2+4.5</f>
        <v>6.5</v>
      </c>
    </row>
    <row r="2912" spans="1:6" ht="14.5" customHeight="1">
      <c r="A2912" s="19">
        <v>1902</v>
      </c>
      <c r="B2912" s="19" t="s">
        <v>512</v>
      </c>
      <c r="C2912" s="19" t="s">
        <v>517</v>
      </c>
      <c r="D2912" s="19">
        <v>16.5</v>
      </c>
    </row>
    <row r="2913" spans="1:4" ht="14.5" customHeight="1">
      <c r="A2913" s="19">
        <v>1902</v>
      </c>
      <c r="B2913" s="19" t="s">
        <v>512</v>
      </c>
      <c r="C2913" s="19" t="s">
        <v>518</v>
      </c>
      <c r="D2913" s="19">
        <v>14</v>
      </c>
    </row>
    <row r="2914" spans="1:4" ht="14.5" customHeight="1">
      <c r="A2914" s="19">
        <v>1902</v>
      </c>
      <c r="B2914" s="19" t="s">
        <v>512</v>
      </c>
      <c r="C2914" s="19" t="s">
        <v>513</v>
      </c>
      <c r="D2914" s="19">
        <v>12</v>
      </c>
    </row>
    <row r="2915" spans="1:4" ht="14.5" customHeight="1">
      <c r="A2915" s="19">
        <v>1902</v>
      </c>
      <c r="B2915" s="19" t="s">
        <v>512</v>
      </c>
      <c r="C2915" s="19" t="s">
        <v>875</v>
      </c>
      <c r="D2915" s="19">
        <f>22.5+25</f>
        <v>47.5</v>
      </c>
    </row>
    <row r="2916" spans="1:4" ht="14.5" customHeight="1">
      <c r="A2916" s="19">
        <v>1902</v>
      </c>
      <c r="B2916" s="19" t="s">
        <v>512</v>
      </c>
      <c r="C2916" s="19" t="s">
        <v>515</v>
      </c>
      <c r="D2916" s="19">
        <v>25</v>
      </c>
    </row>
    <row r="2917" spans="1:4" ht="14.5" customHeight="1">
      <c r="A2917" s="19">
        <v>1902</v>
      </c>
      <c r="B2917" s="19" t="s">
        <v>512</v>
      </c>
      <c r="C2917" s="19" t="s">
        <v>519</v>
      </c>
      <c r="D2917" s="19">
        <v>4</v>
      </c>
    </row>
    <row r="2918" spans="1:4" ht="14.5" customHeight="1">
      <c r="A2918" s="19">
        <v>1902</v>
      </c>
      <c r="B2918" s="19" t="s">
        <v>512</v>
      </c>
      <c r="C2918" s="19" t="s">
        <v>997</v>
      </c>
      <c r="D2918" s="19">
        <v>3.5</v>
      </c>
    </row>
    <row r="2919" spans="1:4" ht="14.5" customHeight="1">
      <c r="A2919" s="19">
        <v>1902</v>
      </c>
      <c r="B2919" s="19" t="s">
        <v>512</v>
      </c>
      <c r="C2919" s="19" t="s">
        <v>520</v>
      </c>
      <c r="D2919" s="19">
        <v>7</v>
      </c>
    </row>
    <row r="2920" spans="1:4" ht="14.5" customHeight="1">
      <c r="A2920" s="19">
        <v>1902</v>
      </c>
      <c r="B2920" s="19" t="s">
        <v>512</v>
      </c>
      <c r="C2920" s="19" t="s">
        <v>521</v>
      </c>
      <c r="D2920" s="19">
        <v>3.5</v>
      </c>
    </row>
    <row r="2921" spans="1:4" ht="14.5" customHeight="1">
      <c r="A2921" s="19">
        <v>1902</v>
      </c>
      <c r="B2921" s="19" t="s">
        <v>512</v>
      </c>
      <c r="C2921" s="19" t="s">
        <v>522</v>
      </c>
      <c r="D2921" s="19">
        <v>17.600000000000001</v>
      </c>
    </row>
    <row r="2922" spans="1:4" ht="14.5" customHeight="1">
      <c r="A2922" s="19">
        <v>1902</v>
      </c>
      <c r="B2922" s="19" t="s">
        <v>512</v>
      </c>
      <c r="C2922" s="19" t="s">
        <v>523</v>
      </c>
      <c r="D2922" s="19">
        <v>8</v>
      </c>
    </row>
    <row r="2923" spans="1:4" ht="14.5" customHeight="1">
      <c r="A2923" s="19">
        <v>1902</v>
      </c>
      <c r="B2923" s="19" t="s">
        <v>512</v>
      </c>
      <c r="C2923" s="19" t="s">
        <v>524</v>
      </c>
      <c r="D2923" s="19">
        <v>7.5</v>
      </c>
    </row>
    <row r="2924" spans="1:4" ht="14.5" customHeight="1">
      <c r="A2924" s="19">
        <v>1902</v>
      </c>
      <c r="B2924" s="19" t="s">
        <v>512</v>
      </c>
      <c r="C2924" s="19" t="s">
        <v>516</v>
      </c>
      <c r="D2924" s="19">
        <v>40.5</v>
      </c>
    </row>
    <row r="2925" spans="1:4" ht="14.5" customHeight="1">
      <c r="A2925" s="19">
        <v>1902</v>
      </c>
      <c r="B2925" s="19" t="s">
        <v>512</v>
      </c>
      <c r="C2925" s="19" t="s">
        <v>525</v>
      </c>
      <c r="D2925" s="19">
        <v>3</v>
      </c>
    </row>
    <row r="2926" spans="1:4" ht="14.5" customHeight="1">
      <c r="A2926" s="19">
        <v>1902</v>
      </c>
      <c r="B2926" s="19" t="s">
        <v>512</v>
      </c>
      <c r="C2926" s="19" t="s">
        <v>526</v>
      </c>
      <c r="D2926" s="19">
        <v>48</v>
      </c>
    </row>
    <row r="2927" spans="1:4" ht="14.5" customHeight="1">
      <c r="A2927" s="19">
        <v>1902</v>
      </c>
      <c r="B2927" s="19" t="s">
        <v>98</v>
      </c>
      <c r="C2927" s="19" t="s">
        <v>876</v>
      </c>
      <c r="D2927" s="19">
        <v>5</v>
      </c>
    </row>
    <row r="2928" spans="1:4" ht="14.5" customHeight="1">
      <c r="A2928" s="19">
        <v>1902</v>
      </c>
      <c r="B2928" s="19" t="s">
        <v>98</v>
      </c>
      <c r="C2928" s="19" t="s">
        <v>877</v>
      </c>
      <c r="D2928" s="19">
        <v>5</v>
      </c>
    </row>
    <row r="2929" spans="1:6" ht="14.5" customHeight="1">
      <c r="A2929" s="19">
        <v>1902</v>
      </c>
      <c r="B2929" s="19" t="s">
        <v>98</v>
      </c>
      <c r="C2929" s="19" t="s">
        <v>878</v>
      </c>
      <c r="D2929" s="19">
        <v>7.25</v>
      </c>
    </row>
    <row r="2930" spans="1:6" ht="14.5" customHeight="1">
      <c r="A2930" s="19">
        <v>1902</v>
      </c>
      <c r="B2930" s="19" t="s">
        <v>98</v>
      </c>
      <c r="C2930" s="19" t="s">
        <v>998</v>
      </c>
      <c r="D2930" s="19">
        <v>15</v>
      </c>
      <c r="F2930" s="19" t="s">
        <v>883</v>
      </c>
    </row>
    <row r="2931" spans="1:6" ht="14.5" customHeight="1">
      <c r="A2931" s="19">
        <v>1902</v>
      </c>
      <c r="B2931" s="19" t="s">
        <v>98</v>
      </c>
      <c r="C2931" s="19" t="s">
        <v>998</v>
      </c>
      <c r="D2931" s="19">
        <v>13</v>
      </c>
      <c r="F2931" s="19" t="s">
        <v>1000</v>
      </c>
    </row>
    <row r="2932" spans="1:6" ht="14.5" customHeight="1">
      <c r="A2932" s="19">
        <v>1902</v>
      </c>
      <c r="B2932" s="19" t="s">
        <v>98</v>
      </c>
      <c r="C2932" s="19" t="s">
        <v>879</v>
      </c>
      <c r="D2932" s="19">
        <v>3</v>
      </c>
      <c r="E2932" s="19" t="s">
        <v>16</v>
      </c>
      <c r="F2932" s="19" t="s">
        <v>107</v>
      </c>
    </row>
    <row r="2933" spans="1:6" ht="14.5" customHeight="1">
      <c r="A2933" s="19">
        <v>1902</v>
      </c>
      <c r="B2933" s="19" t="s">
        <v>98</v>
      </c>
      <c r="C2933" s="19" t="s">
        <v>879</v>
      </c>
      <c r="D2933" s="19">
        <v>137</v>
      </c>
      <c r="E2933" s="19" t="s">
        <v>9</v>
      </c>
      <c r="F2933" s="19" t="s">
        <v>107</v>
      </c>
    </row>
    <row r="2934" spans="1:6" ht="14.5" customHeight="1">
      <c r="A2934" s="19">
        <v>1902</v>
      </c>
      <c r="B2934" s="19" t="s">
        <v>98</v>
      </c>
      <c r="C2934" s="19" t="s">
        <v>880</v>
      </c>
      <c r="D2934" s="19">
        <v>4.2</v>
      </c>
    </row>
    <row r="2935" spans="1:6" ht="14.5" customHeight="1">
      <c r="A2935" s="19">
        <v>1902</v>
      </c>
      <c r="B2935" s="19" t="s">
        <v>98</v>
      </c>
      <c r="C2935" s="19" t="s">
        <v>881</v>
      </c>
      <c r="D2935" s="19">
        <v>10</v>
      </c>
    </row>
    <row r="2936" spans="1:6" ht="14.5" customHeight="1">
      <c r="A2936" s="19">
        <v>1902</v>
      </c>
      <c r="B2936" s="19" t="s">
        <v>98</v>
      </c>
      <c r="C2936" s="19" t="s">
        <v>882</v>
      </c>
      <c r="D2936" s="19">
        <v>15</v>
      </c>
    </row>
    <row r="2937" spans="1:6" ht="14.5" customHeight="1">
      <c r="A2937" s="19">
        <v>1902</v>
      </c>
      <c r="B2937" s="19" t="s">
        <v>211</v>
      </c>
      <c r="C2937" s="1" t="s">
        <v>210</v>
      </c>
      <c r="D2937" s="15">
        <v>4</v>
      </c>
      <c r="F2937" s="1" t="s">
        <v>558</v>
      </c>
    </row>
    <row r="2938" spans="1:6" ht="14.5" customHeight="1">
      <c r="A2938" s="19">
        <v>1902</v>
      </c>
      <c r="B2938" s="19" t="s">
        <v>211</v>
      </c>
      <c r="C2938" s="1" t="s">
        <v>208</v>
      </c>
      <c r="D2938" s="15">
        <v>5</v>
      </c>
      <c r="F2938" s="1" t="s">
        <v>207</v>
      </c>
    </row>
    <row r="2939" spans="1:6" ht="14.5" customHeight="1">
      <c r="A2939" s="19">
        <v>1902</v>
      </c>
      <c r="B2939" s="19" t="s">
        <v>211</v>
      </c>
      <c r="C2939" s="1" t="s">
        <v>199</v>
      </c>
      <c r="D2939" s="15">
        <v>115</v>
      </c>
      <c r="F2939" s="1" t="s">
        <v>949</v>
      </c>
    </row>
    <row r="2940" spans="1:6" ht="14.5" customHeight="1">
      <c r="A2940" s="19">
        <v>1902</v>
      </c>
      <c r="B2940" s="19" t="s">
        <v>211</v>
      </c>
      <c r="C2940" s="1" t="s">
        <v>205</v>
      </c>
      <c r="D2940" s="15">
        <v>9.5</v>
      </c>
      <c r="F2940" s="1" t="s">
        <v>204</v>
      </c>
    </row>
    <row r="2941" spans="1:6" ht="14.5" customHeight="1">
      <c r="A2941" s="19">
        <v>1902</v>
      </c>
      <c r="B2941" s="19" t="s">
        <v>211</v>
      </c>
      <c r="C2941" s="1" t="s">
        <v>199</v>
      </c>
      <c r="D2941" s="15">
        <v>35</v>
      </c>
      <c r="F2941" s="1" t="s">
        <v>198</v>
      </c>
    </row>
    <row r="2942" spans="1:6" ht="14.5" customHeight="1">
      <c r="A2942" s="19">
        <v>1902</v>
      </c>
      <c r="B2942" s="19" t="s">
        <v>211</v>
      </c>
      <c r="C2942" s="1" t="s">
        <v>199</v>
      </c>
      <c r="D2942" s="15">
        <v>12.4</v>
      </c>
      <c r="F2942" s="1" t="s">
        <v>200</v>
      </c>
    </row>
    <row r="2943" spans="1:6" ht="14.5" customHeight="1">
      <c r="A2943" s="19">
        <v>1902</v>
      </c>
      <c r="B2943" s="19" t="s">
        <v>211</v>
      </c>
      <c r="C2943" s="1" t="s">
        <v>199</v>
      </c>
      <c r="D2943" s="15">
        <v>10.9</v>
      </c>
      <c r="F2943" s="1" t="s">
        <v>202</v>
      </c>
    </row>
    <row r="2944" spans="1:6" ht="14.5" customHeight="1">
      <c r="A2944" s="19">
        <v>1902</v>
      </c>
      <c r="B2944" s="19" t="s">
        <v>211</v>
      </c>
      <c r="C2944" s="1" t="s">
        <v>199</v>
      </c>
      <c r="D2944" s="15">
        <v>10</v>
      </c>
      <c r="F2944" s="1" t="s">
        <v>1001</v>
      </c>
    </row>
    <row r="2945" spans="1:6" ht="14.5" customHeight="1">
      <c r="A2945" s="19">
        <v>1902</v>
      </c>
      <c r="B2945" s="19" t="s">
        <v>196</v>
      </c>
      <c r="C2945" s="19" t="s">
        <v>192</v>
      </c>
      <c r="D2945" s="19">
        <v>353</v>
      </c>
      <c r="F2945" s="19" t="s">
        <v>884</v>
      </c>
    </row>
    <row r="2946" spans="1:6" ht="14.5" customHeight="1">
      <c r="A2946" s="19">
        <v>1902</v>
      </c>
      <c r="B2946" s="19" t="s">
        <v>196</v>
      </c>
      <c r="C2946" s="19" t="s">
        <v>194</v>
      </c>
      <c r="D2946" s="19">
        <v>6.5</v>
      </c>
      <c r="F2946" s="19" t="s">
        <v>191</v>
      </c>
    </row>
    <row r="2947" spans="1:6" ht="14.5" customHeight="1">
      <c r="A2947" s="19">
        <v>1902</v>
      </c>
      <c r="B2947" s="19" t="s">
        <v>196</v>
      </c>
      <c r="C2947" s="19" t="s">
        <v>566</v>
      </c>
      <c r="D2947" s="19">
        <v>9.3000000000000007</v>
      </c>
      <c r="F2947" s="19" t="s">
        <v>559</v>
      </c>
    </row>
    <row r="2948" spans="1:6" ht="14.5" customHeight="1">
      <c r="A2948" s="19">
        <v>1902</v>
      </c>
      <c r="B2948" s="19" t="s">
        <v>196</v>
      </c>
      <c r="C2948" s="19" t="s">
        <v>566</v>
      </c>
      <c r="D2948" s="19">
        <v>5.5</v>
      </c>
      <c r="F2948" s="19" t="s">
        <v>885</v>
      </c>
    </row>
    <row r="2949" spans="1:6" ht="14.5" customHeight="1">
      <c r="A2949" s="19">
        <v>1902</v>
      </c>
      <c r="B2949" s="19" t="s">
        <v>196</v>
      </c>
      <c r="C2949" s="19" t="s">
        <v>566</v>
      </c>
      <c r="D2949" s="19">
        <v>55</v>
      </c>
      <c r="F2949" s="19" t="s">
        <v>1002</v>
      </c>
    </row>
    <row r="2950" spans="1:6" ht="14.5" customHeight="1">
      <c r="A2950" s="19">
        <v>1902</v>
      </c>
      <c r="B2950" s="19" t="s">
        <v>196</v>
      </c>
      <c r="C2950" s="19" t="s">
        <v>567</v>
      </c>
      <c r="D2950" s="19">
        <v>13.5</v>
      </c>
      <c r="F2950" s="19" t="s">
        <v>560</v>
      </c>
    </row>
    <row r="2951" spans="1:6" ht="14.5" customHeight="1">
      <c r="A2951" s="19">
        <v>1902</v>
      </c>
      <c r="B2951" s="19" t="s">
        <v>196</v>
      </c>
      <c r="C2951" s="19" t="s">
        <v>567</v>
      </c>
      <c r="D2951" s="19">
        <v>11</v>
      </c>
      <c r="F2951" s="19" t="s">
        <v>1003</v>
      </c>
    </row>
    <row r="2952" spans="1:6" ht="14.5" customHeight="1">
      <c r="A2952" s="19">
        <v>1902</v>
      </c>
      <c r="B2952" s="19" t="s">
        <v>197</v>
      </c>
      <c r="D2952" s="2">
        <v>4</v>
      </c>
    </row>
    <row r="2953" spans="1:6" ht="14.5" customHeight="1">
      <c r="A2953" s="19">
        <v>1902</v>
      </c>
      <c r="B2953" s="19" t="s">
        <v>197</v>
      </c>
      <c r="D2953" s="2">
        <v>33</v>
      </c>
    </row>
    <row r="2954" spans="1:6" ht="14.5" customHeight="1">
      <c r="A2954" s="19">
        <v>1902</v>
      </c>
      <c r="B2954" s="19" t="s">
        <v>197</v>
      </c>
      <c r="D2954" s="2">
        <v>379.5</v>
      </c>
    </row>
    <row r="2955" spans="1:6" ht="14.5" customHeight="1">
      <c r="A2955" s="19">
        <v>1902</v>
      </c>
      <c r="B2955" s="19" t="s">
        <v>197</v>
      </c>
      <c r="D2955" s="2">
        <v>100</v>
      </c>
    </row>
    <row r="2956" spans="1:6" ht="14.5" customHeight="1">
      <c r="A2956" s="19">
        <v>1902</v>
      </c>
      <c r="B2956" s="19" t="s">
        <v>197</v>
      </c>
      <c r="D2956" s="2">
        <v>117.5</v>
      </c>
    </row>
    <row r="2957" spans="1:6" ht="14.5" customHeight="1">
      <c r="A2957" s="19">
        <v>1902</v>
      </c>
      <c r="B2957" s="19" t="s">
        <v>197</v>
      </c>
      <c r="D2957" s="2">
        <v>17</v>
      </c>
    </row>
    <row r="2958" spans="1:6" ht="14.5" customHeight="1">
      <c r="A2958" s="19">
        <v>1902</v>
      </c>
      <c r="B2958" s="19" t="s">
        <v>197</v>
      </c>
      <c r="D2958" s="2">
        <v>17.97</v>
      </c>
    </row>
    <row r="2959" spans="1:6" ht="14.5" customHeight="1">
      <c r="A2959" s="19">
        <v>1902</v>
      </c>
      <c r="B2959" s="19" t="s">
        <v>197</v>
      </c>
      <c r="D2959" s="2">
        <v>17</v>
      </c>
    </row>
    <row r="2960" spans="1:6" ht="14.5" customHeight="1">
      <c r="A2960" s="19">
        <v>1902</v>
      </c>
      <c r="B2960" s="19" t="s">
        <v>197</v>
      </c>
      <c r="D2960" s="2">
        <v>88</v>
      </c>
    </row>
    <row r="2961" spans="1:4" ht="14.5" customHeight="1">
      <c r="A2961" s="19">
        <v>1902</v>
      </c>
      <c r="B2961" s="19" t="s">
        <v>197</v>
      </c>
      <c r="D2961" s="2">
        <v>7.5</v>
      </c>
    </row>
    <row r="2962" spans="1:4" ht="14.5" customHeight="1">
      <c r="A2962" s="19">
        <v>1902</v>
      </c>
      <c r="B2962" s="19" t="s">
        <v>197</v>
      </c>
      <c r="D2962" s="2">
        <v>2</v>
      </c>
    </row>
    <row r="2963" spans="1:4" ht="14.5" customHeight="1">
      <c r="A2963" s="19">
        <v>1902</v>
      </c>
      <c r="B2963" s="19" t="s">
        <v>197</v>
      </c>
      <c r="D2963" s="2">
        <v>54.2</v>
      </c>
    </row>
    <row r="2964" spans="1:4" ht="14.5" customHeight="1">
      <c r="A2964" s="19">
        <v>1902</v>
      </c>
      <c r="B2964" s="19" t="s">
        <v>197</v>
      </c>
      <c r="D2964" s="2">
        <v>39</v>
      </c>
    </row>
    <row r="2965" spans="1:4" ht="14.5" customHeight="1">
      <c r="A2965" s="19">
        <v>1902</v>
      </c>
      <c r="B2965" s="19" t="s">
        <v>197</v>
      </c>
      <c r="D2965" s="2">
        <v>17</v>
      </c>
    </row>
    <row r="2966" spans="1:4" ht="14.5" customHeight="1">
      <c r="A2966" s="19">
        <v>1902</v>
      </c>
      <c r="B2966" s="19" t="s">
        <v>197</v>
      </c>
      <c r="D2966" s="2">
        <v>1.75</v>
      </c>
    </row>
    <row r="2967" spans="1:4" ht="14.5" customHeight="1">
      <c r="A2967" s="19">
        <v>1902</v>
      </c>
      <c r="B2967" s="19" t="s">
        <v>197</v>
      </c>
      <c r="D2967" s="2">
        <v>13</v>
      </c>
    </row>
    <row r="2968" spans="1:4" ht="14.5" customHeight="1">
      <c r="A2968" s="19">
        <v>1902</v>
      </c>
      <c r="B2968" s="19" t="s">
        <v>197</v>
      </c>
      <c r="D2968" s="2">
        <v>7.5</v>
      </c>
    </row>
    <row r="2969" spans="1:4" ht="14.5" customHeight="1">
      <c r="A2969" s="19">
        <v>1902</v>
      </c>
      <c r="B2969" s="19" t="s">
        <v>197</v>
      </c>
      <c r="D2969" s="2">
        <v>12</v>
      </c>
    </row>
    <row r="2970" spans="1:4" ht="14.5" customHeight="1">
      <c r="A2970" s="19">
        <v>1902</v>
      </c>
      <c r="B2970" s="19" t="s">
        <v>197</v>
      </c>
      <c r="D2970" s="2">
        <v>50</v>
      </c>
    </row>
    <row r="2971" spans="1:4" ht="14.5" customHeight="1">
      <c r="A2971" s="19">
        <v>1902</v>
      </c>
      <c r="B2971" s="19" t="s">
        <v>197</v>
      </c>
      <c r="D2971" s="2">
        <v>10.5</v>
      </c>
    </row>
    <row r="2972" spans="1:4" ht="14.5" customHeight="1">
      <c r="A2972" s="19">
        <v>1902</v>
      </c>
      <c r="B2972" s="19" t="s">
        <v>197</v>
      </c>
      <c r="D2972" s="2">
        <v>14</v>
      </c>
    </row>
    <row r="2973" spans="1:4" ht="14.5" customHeight="1">
      <c r="A2973" s="19">
        <v>1902</v>
      </c>
      <c r="B2973" s="19" t="s">
        <v>197</v>
      </c>
      <c r="D2973" s="2">
        <v>6</v>
      </c>
    </row>
    <row r="2974" spans="1:4" ht="14.5" customHeight="1">
      <c r="A2974" s="19">
        <v>1902</v>
      </c>
      <c r="B2974" s="19" t="s">
        <v>197</v>
      </c>
      <c r="D2974" s="2">
        <v>6.5</v>
      </c>
    </row>
    <row r="2975" spans="1:4" ht="14.5" customHeight="1">
      <c r="A2975" s="19">
        <v>1902</v>
      </c>
      <c r="B2975" s="19" t="s">
        <v>197</v>
      </c>
      <c r="D2975" s="2">
        <v>15</v>
      </c>
    </row>
    <row r="2976" spans="1:4" ht="14.5" customHeight="1">
      <c r="A2976" s="19">
        <v>1902</v>
      </c>
      <c r="B2976" s="19" t="s">
        <v>197</v>
      </c>
      <c r="D2976" s="2">
        <v>4.5</v>
      </c>
    </row>
    <row r="2977" spans="1:6" ht="14.5" customHeight="1">
      <c r="A2977" s="19">
        <v>1902</v>
      </c>
      <c r="B2977" s="19" t="s">
        <v>197</v>
      </c>
      <c r="D2977" s="2">
        <v>5.2</v>
      </c>
    </row>
    <row r="2978" spans="1:6" ht="14.5" customHeight="1">
      <c r="A2978" s="19">
        <v>1902</v>
      </c>
      <c r="B2978" s="19" t="s">
        <v>197</v>
      </c>
      <c r="D2978" s="2">
        <v>10.5</v>
      </c>
    </row>
    <row r="2979" spans="1:6" ht="14.5" customHeight="1">
      <c r="A2979" s="19">
        <v>1902</v>
      </c>
      <c r="B2979" s="19" t="s">
        <v>197</v>
      </c>
      <c r="D2979" s="2">
        <v>35</v>
      </c>
    </row>
    <row r="2980" spans="1:6" ht="14.5" customHeight="1">
      <c r="A2980" s="19">
        <v>1902</v>
      </c>
      <c r="B2980" s="19" t="s">
        <v>197</v>
      </c>
      <c r="D2980" s="2">
        <v>20</v>
      </c>
    </row>
    <row r="2981" spans="1:6" ht="14.5" customHeight="1">
      <c r="A2981" s="19">
        <v>1902</v>
      </c>
      <c r="B2981" s="19" t="s">
        <v>197</v>
      </c>
      <c r="D2981" s="2">
        <v>8</v>
      </c>
    </row>
    <row r="2982" spans="1:6" ht="14.5" customHeight="1">
      <c r="A2982" s="19">
        <v>1902</v>
      </c>
      <c r="B2982" s="19" t="s">
        <v>94</v>
      </c>
      <c r="D2982" s="19">
        <v>3</v>
      </c>
      <c r="F2982" s="1" t="s">
        <v>76</v>
      </c>
    </row>
    <row r="2983" spans="1:6" ht="14.5" customHeight="1">
      <c r="A2983" s="19">
        <v>1902</v>
      </c>
      <c r="B2983" s="19" t="s">
        <v>94</v>
      </c>
      <c r="D2983" s="19">
        <v>4.5</v>
      </c>
      <c r="F2983" s="1" t="s">
        <v>77</v>
      </c>
    </row>
    <row r="2984" spans="1:6" ht="14.5" customHeight="1">
      <c r="A2984" s="19">
        <v>1902</v>
      </c>
      <c r="B2984" s="19" t="s">
        <v>94</v>
      </c>
      <c r="C2984" s="19" t="s">
        <v>97</v>
      </c>
      <c r="D2984" s="2">
        <v>140.96</v>
      </c>
      <c r="F2984" s="1" t="s">
        <v>82</v>
      </c>
    </row>
    <row r="2985" spans="1:6" ht="14.5" customHeight="1">
      <c r="A2985" s="19">
        <v>1902</v>
      </c>
      <c r="B2985" s="19" t="s">
        <v>94</v>
      </c>
      <c r="D2985" s="2">
        <v>39</v>
      </c>
      <c r="F2985" s="19" t="s">
        <v>887</v>
      </c>
    </row>
    <row r="2986" spans="1:6" ht="14.5" customHeight="1">
      <c r="A2986" s="19">
        <v>1902</v>
      </c>
      <c r="B2986" s="19" t="s">
        <v>94</v>
      </c>
      <c r="D2986" s="2">
        <v>50</v>
      </c>
      <c r="F2986" s="19" t="s">
        <v>1004</v>
      </c>
    </row>
    <row r="2987" spans="1:6" ht="14.5" customHeight="1">
      <c r="A2987" s="19">
        <v>1902</v>
      </c>
      <c r="B2987" s="19" t="s">
        <v>94</v>
      </c>
      <c r="C2987" s="19" t="s">
        <v>888</v>
      </c>
      <c r="D2987" s="2">
        <v>40</v>
      </c>
      <c r="F2987" s="19" t="s">
        <v>786</v>
      </c>
    </row>
    <row r="2988" spans="1:6" ht="14.5" customHeight="1">
      <c r="A2988" s="19">
        <v>1902</v>
      </c>
      <c r="B2988" s="19" t="s">
        <v>94</v>
      </c>
      <c r="C2988" s="19" t="s">
        <v>889</v>
      </c>
      <c r="D2988" s="2">
        <v>41</v>
      </c>
      <c r="F2988" s="1" t="s">
        <v>93</v>
      </c>
    </row>
    <row r="2989" spans="1:6" ht="14.5" customHeight="1">
      <c r="A2989" s="19">
        <v>1902</v>
      </c>
      <c r="B2989" s="19" t="s">
        <v>94</v>
      </c>
      <c r="C2989" s="19" t="s">
        <v>574</v>
      </c>
      <c r="D2989" s="2">
        <v>29</v>
      </c>
      <c r="F2989" s="19" t="s">
        <v>890</v>
      </c>
    </row>
    <row r="2990" spans="1:6" ht="14.5" customHeight="1">
      <c r="A2990" s="19">
        <v>1902</v>
      </c>
      <c r="B2990" s="19" t="s">
        <v>94</v>
      </c>
      <c r="C2990" s="19" t="s">
        <v>497</v>
      </c>
      <c r="D2990" s="2">
        <v>15.8</v>
      </c>
      <c r="F2990" s="19" t="s">
        <v>577</v>
      </c>
    </row>
    <row r="2991" spans="1:6" ht="14.5" customHeight="1">
      <c r="A2991" s="19">
        <v>1902</v>
      </c>
      <c r="B2991" s="19" t="s">
        <v>94</v>
      </c>
      <c r="C2991" s="1" t="s">
        <v>1155</v>
      </c>
      <c r="D2991" s="2">
        <v>2.5</v>
      </c>
      <c r="F2991" s="1" t="s">
        <v>789</v>
      </c>
    </row>
    <row r="2992" spans="1:6" ht="14.5" customHeight="1">
      <c r="A2992" s="19">
        <v>1902</v>
      </c>
      <c r="B2992" s="19" t="s">
        <v>94</v>
      </c>
      <c r="C2992" s="19" t="s">
        <v>1007</v>
      </c>
      <c r="D2992" s="19">
        <v>2</v>
      </c>
      <c r="F2992" s="19" t="s">
        <v>1005</v>
      </c>
    </row>
    <row r="2993" spans="1:7" ht="14.5" customHeight="1">
      <c r="A2993" s="19">
        <v>1902</v>
      </c>
      <c r="B2993" s="19" t="s">
        <v>94</v>
      </c>
      <c r="C2993" s="19" t="s">
        <v>477</v>
      </c>
      <c r="D2993" s="19">
        <v>4.5</v>
      </c>
      <c r="F2993" s="19" t="s">
        <v>1006</v>
      </c>
    </row>
    <row r="2994" spans="1:7" ht="14.5" customHeight="1">
      <c r="A2994" s="19">
        <v>1902</v>
      </c>
      <c r="B2994" s="19" t="s">
        <v>94</v>
      </c>
      <c r="C2994" s="19" t="s">
        <v>892</v>
      </c>
      <c r="D2994" s="2">
        <v>361.7</v>
      </c>
      <c r="G2994" s="19"/>
    </row>
    <row r="2995" spans="1:7" ht="14.5" customHeight="1">
      <c r="A2995" s="19">
        <v>1902</v>
      </c>
      <c r="B2995" s="19" t="s">
        <v>94</v>
      </c>
      <c r="C2995" s="1" t="s">
        <v>1009</v>
      </c>
      <c r="D2995" s="19">
        <v>13</v>
      </c>
      <c r="F2995" s="1" t="s">
        <v>1008</v>
      </c>
    </row>
    <row r="2996" spans="1:7" ht="14.5" customHeight="1">
      <c r="A2996" s="19">
        <v>1902</v>
      </c>
      <c r="B2996" s="19" t="s">
        <v>6</v>
      </c>
      <c r="C2996" s="1" t="s">
        <v>7</v>
      </c>
      <c r="D2996" s="1">
        <v>24.5</v>
      </c>
      <c r="F2996" s="1" t="s">
        <v>811</v>
      </c>
    </row>
    <row r="2997" spans="1:7" ht="14.5" customHeight="1">
      <c r="A2997" s="19">
        <v>1902</v>
      </c>
      <c r="B2997" s="19" t="s">
        <v>6</v>
      </c>
      <c r="C2997" s="1" t="s">
        <v>7</v>
      </c>
      <c r="D2997" s="1">
        <v>2.13</v>
      </c>
      <c r="F2997" s="1" t="s">
        <v>1012</v>
      </c>
    </row>
    <row r="2998" spans="1:7" ht="14.5" customHeight="1">
      <c r="A2998" s="19">
        <v>1902</v>
      </c>
      <c r="B2998" s="19" t="s">
        <v>6</v>
      </c>
      <c r="C2998" s="1" t="s">
        <v>10</v>
      </c>
      <c r="D2998" s="1">
        <v>17</v>
      </c>
      <c r="F2998" s="1" t="s">
        <v>954</v>
      </c>
    </row>
    <row r="2999" spans="1:7" ht="14.5" customHeight="1">
      <c r="A2999" s="19">
        <v>1902</v>
      </c>
      <c r="B2999" s="19" t="s">
        <v>6</v>
      </c>
      <c r="C2999" s="1" t="s">
        <v>10</v>
      </c>
      <c r="D2999" s="1">
        <v>17</v>
      </c>
      <c r="F2999" s="1" t="s">
        <v>812</v>
      </c>
    </row>
    <row r="3000" spans="1:7" ht="14.5" customHeight="1">
      <c r="A3000" s="19">
        <v>1902</v>
      </c>
      <c r="B3000" s="19" t="s">
        <v>6</v>
      </c>
      <c r="C3000" s="1" t="s">
        <v>582</v>
      </c>
      <c r="D3000" s="1">
        <v>36</v>
      </c>
      <c r="F3000" s="1" t="s">
        <v>893</v>
      </c>
    </row>
    <row r="3001" spans="1:7" ht="14.5" customHeight="1">
      <c r="A3001" s="19">
        <v>1902</v>
      </c>
      <c r="B3001" s="19" t="s">
        <v>6</v>
      </c>
      <c r="C3001" s="1" t="s">
        <v>814</v>
      </c>
      <c r="D3001" s="1">
        <v>9</v>
      </c>
      <c r="F3001" s="1" t="s">
        <v>815</v>
      </c>
    </row>
    <row r="3002" spans="1:7" ht="14.5" customHeight="1">
      <c r="A3002" s="19">
        <v>1902</v>
      </c>
      <c r="B3002" s="19" t="s">
        <v>6</v>
      </c>
      <c r="C3002" s="1" t="s">
        <v>370</v>
      </c>
      <c r="D3002" s="1">
        <v>7.5</v>
      </c>
      <c r="F3002" s="1" t="s">
        <v>816</v>
      </c>
    </row>
    <row r="3003" spans="1:7" ht="14.5" customHeight="1">
      <c r="A3003" s="19">
        <v>1902</v>
      </c>
      <c r="B3003" s="19" t="s">
        <v>6</v>
      </c>
      <c r="C3003" s="1" t="s">
        <v>370</v>
      </c>
      <c r="D3003" s="1">
        <v>7.15</v>
      </c>
      <c r="F3003" s="1" t="s">
        <v>1013</v>
      </c>
    </row>
    <row r="3004" spans="1:7" ht="14.5" customHeight="1">
      <c r="A3004" s="19">
        <v>1902</v>
      </c>
      <c r="B3004" s="19" t="s">
        <v>6</v>
      </c>
      <c r="C3004" s="1" t="s">
        <v>370</v>
      </c>
      <c r="D3004" s="1">
        <v>6.6</v>
      </c>
      <c r="F3004" s="1" t="s">
        <v>1014</v>
      </c>
    </row>
    <row r="3005" spans="1:7" ht="14.5" customHeight="1">
      <c r="A3005" s="19">
        <v>1902</v>
      </c>
      <c r="B3005" s="19" t="s">
        <v>6</v>
      </c>
      <c r="C3005" s="1" t="s">
        <v>14</v>
      </c>
      <c r="D3005" s="1">
        <v>53.58</v>
      </c>
      <c r="F3005" s="1" t="s">
        <v>586</v>
      </c>
    </row>
    <row r="3006" spans="1:7" ht="14.5" customHeight="1">
      <c r="A3006" s="19">
        <v>1902</v>
      </c>
      <c r="B3006" s="19" t="s">
        <v>6</v>
      </c>
      <c r="C3006" s="1" t="s">
        <v>14</v>
      </c>
      <c r="D3006" s="1">
        <v>30.18</v>
      </c>
      <c r="F3006" s="1" t="s">
        <v>817</v>
      </c>
    </row>
    <row r="3007" spans="1:7" ht="14.5" customHeight="1">
      <c r="A3007" s="19">
        <v>1902</v>
      </c>
      <c r="B3007" s="19" t="s">
        <v>6</v>
      </c>
      <c r="C3007" s="1" t="s">
        <v>14</v>
      </c>
      <c r="D3007" s="1">
        <v>24.78</v>
      </c>
      <c r="F3007" s="1" t="s">
        <v>818</v>
      </c>
    </row>
    <row r="3008" spans="1:7" ht="14.5" customHeight="1">
      <c r="A3008" s="19">
        <v>1902</v>
      </c>
      <c r="B3008" s="19" t="s">
        <v>6</v>
      </c>
      <c r="C3008" s="1" t="s">
        <v>14</v>
      </c>
      <c r="D3008" s="1">
        <v>23</v>
      </c>
      <c r="F3008" s="1" t="s">
        <v>958</v>
      </c>
    </row>
    <row r="3009" spans="1:6" ht="14.5" customHeight="1">
      <c r="A3009" s="19">
        <v>1902</v>
      </c>
      <c r="B3009" s="19" t="s">
        <v>6</v>
      </c>
      <c r="C3009" s="1" t="s">
        <v>19</v>
      </c>
      <c r="D3009" s="1">
        <v>10.4</v>
      </c>
      <c r="F3009" s="1" t="s">
        <v>1015</v>
      </c>
    </row>
    <row r="3010" spans="1:6" ht="14.5" customHeight="1">
      <c r="A3010" s="19">
        <v>1902</v>
      </c>
      <c r="B3010" s="19" t="s">
        <v>6</v>
      </c>
      <c r="C3010" s="1" t="s">
        <v>21</v>
      </c>
      <c r="D3010" s="1">
        <v>3.5</v>
      </c>
      <c r="F3010" s="1" t="s">
        <v>819</v>
      </c>
    </row>
    <row r="3011" spans="1:6" ht="14.5" customHeight="1">
      <c r="A3011" s="19">
        <v>1902</v>
      </c>
      <c r="B3011" s="19" t="s">
        <v>6</v>
      </c>
      <c r="C3011" s="1" t="s">
        <v>1010</v>
      </c>
      <c r="D3011" s="1">
        <v>20.9</v>
      </c>
      <c r="F3011" s="1" t="s">
        <v>1011</v>
      </c>
    </row>
    <row r="3012" spans="1:6" ht="14.5" customHeight="1">
      <c r="A3012" s="19">
        <v>1902</v>
      </c>
      <c r="B3012" s="19" t="s">
        <v>6</v>
      </c>
      <c r="C3012" s="1" t="s">
        <v>592</v>
      </c>
      <c r="D3012" s="1">
        <v>154.69999999999999</v>
      </c>
      <c r="F3012" s="1" t="s">
        <v>820</v>
      </c>
    </row>
    <row r="3013" spans="1:6" ht="14.5" customHeight="1">
      <c r="A3013" s="19">
        <v>1902</v>
      </c>
      <c r="B3013" s="19" t="s">
        <v>6</v>
      </c>
      <c r="C3013" s="1" t="s">
        <v>24</v>
      </c>
      <c r="D3013" s="1">
        <v>247</v>
      </c>
      <c r="F3013" s="1" t="s">
        <v>594</v>
      </c>
    </row>
    <row r="3014" spans="1:6" ht="14.5" customHeight="1">
      <c r="A3014" s="19">
        <v>1902</v>
      </c>
      <c r="B3014" s="19" t="s">
        <v>6</v>
      </c>
      <c r="C3014" s="1" t="s">
        <v>28</v>
      </c>
      <c r="D3014" s="1">
        <v>4.97</v>
      </c>
      <c r="F3014" s="1" t="s">
        <v>1016</v>
      </c>
    </row>
    <row r="3015" spans="1:6" ht="14.5" customHeight="1">
      <c r="A3015" s="19">
        <v>1902</v>
      </c>
      <c r="B3015" s="19" t="s">
        <v>6</v>
      </c>
      <c r="C3015" s="1" t="s">
        <v>955</v>
      </c>
      <c r="D3015" s="1">
        <v>4.97</v>
      </c>
      <c r="F3015" s="1" t="s">
        <v>956</v>
      </c>
    </row>
    <row r="3016" spans="1:6" ht="14.5" customHeight="1">
      <c r="A3016" s="19">
        <v>1902</v>
      </c>
      <c r="B3016" s="19" t="s">
        <v>6</v>
      </c>
      <c r="C3016" s="1" t="s">
        <v>1017</v>
      </c>
      <c r="D3016" s="1">
        <v>6.98</v>
      </c>
      <c r="F3016" s="1" t="s">
        <v>1018</v>
      </c>
    </row>
    <row r="3017" spans="1:6" ht="14.5" customHeight="1">
      <c r="A3017" s="19">
        <v>1902</v>
      </c>
      <c r="B3017" s="19" t="s">
        <v>6</v>
      </c>
      <c r="C3017" s="1" t="s">
        <v>1019</v>
      </c>
      <c r="D3017" s="1">
        <v>20</v>
      </c>
      <c r="F3017" s="1" t="s">
        <v>1020</v>
      </c>
    </row>
    <row r="3018" spans="1:6" ht="14.5" customHeight="1">
      <c r="A3018" s="19">
        <v>1902</v>
      </c>
      <c r="B3018" s="19" t="s">
        <v>6</v>
      </c>
      <c r="C3018" s="1" t="s">
        <v>30</v>
      </c>
      <c r="D3018" s="1">
        <v>12.54</v>
      </c>
      <c r="F3018" s="1" t="s">
        <v>596</v>
      </c>
    </row>
    <row r="3019" spans="1:6" ht="14.5" customHeight="1">
      <c r="A3019" s="19">
        <v>1902</v>
      </c>
      <c r="B3019" s="19" t="s">
        <v>6</v>
      </c>
      <c r="C3019" s="1" t="s">
        <v>32</v>
      </c>
      <c r="D3019" s="1">
        <v>1.25</v>
      </c>
      <c r="F3019" s="1" t="s">
        <v>823</v>
      </c>
    </row>
    <row r="3020" spans="1:6" ht="14.5" customHeight="1">
      <c r="A3020" s="19">
        <v>1902</v>
      </c>
      <c r="B3020" s="19" t="s">
        <v>6</v>
      </c>
      <c r="C3020" s="1" t="s">
        <v>34</v>
      </c>
      <c r="D3020" s="1">
        <v>70</v>
      </c>
      <c r="F3020" s="1" t="s">
        <v>34</v>
      </c>
    </row>
    <row r="3021" spans="1:6" ht="14.5" customHeight="1">
      <c r="A3021" s="19">
        <v>1902</v>
      </c>
      <c r="B3021" s="19" t="s">
        <v>6</v>
      </c>
      <c r="C3021" s="1" t="s">
        <v>825</v>
      </c>
      <c r="D3021" s="1">
        <v>7.12</v>
      </c>
      <c r="F3021" s="1" t="s">
        <v>826</v>
      </c>
    </row>
    <row r="3022" spans="1:6" ht="14.5" customHeight="1">
      <c r="A3022" s="19">
        <v>1902</v>
      </c>
      <c r="B3022" s="19" t="s">
        <v>6</v>
      </c>
      <c r="C3022" s="1" t="s">
        <v>36</v>
      </c>
      <c r="D3022" s="1">
        <v>15.1</v>
      </c>
      <c r="F3022" s="1" t="s">
        <v>828</v>
      </c>
    </row>
    <row r="3023" spans="1:6" ht="14.5" customHeight="1">
      <c r="A3023" s="19">
        <v>1902</v>
      </c>
      <c r="B3023" s="19" t="s">
        <v>6</v>
      </c>
      <c r="C3023" s="1" t="s">
        <v>36</v>
      </c>
      <c r="D3023" s="1">
        <v>1.5</v>
      </c>
      <c r="F3023" s="1" t="s">
        <v>828</v>
      </c>
    </row>
    <row r="3024" spans="1:6" ht="14.5" customHeight="1">
      <c r="A3024" s="19">
        <v>1902</v>
      </c>
      <c r="B3024" s="19" t="s">
        <v>6</v>
      </c>
      <c r="C3024" s="1" t="s">
        <v>36</v>
      </c>
      <c r="D3024" s="1">
        <v>15.1</v>
      </c>
      <c r="F3024" s="1" t="s">
        <v>896</v>
      </c>
    </row>
    <row r="3025" spans="1:6" ht="14.5" customHeight="1">
      <c r="A3025" s="19">
        <v>1902</v>
      </c>
      <c r="B3025" s="19" t="s">
        <v>6</v>
      </c>
      <c r="C3025" s="1" t="s">
        <v>39</v>
      </c>
      <c r="D3025" s="1">
        <v>5.5</v>
      </c>
      <c r="F3025" s="1" t="s">
        <v>897</v>
      </c>
    </row>
    <row r="3026" spans="1:6" ht="14.5" customHeight="1">
      <c r="A3026" s="19">
        <v>1902</v>
      </c>
      <c r="B3026" s="19" t="s">
        <v>6</v>
      </c>
      <c r="C3026" s="1" t="s">
        <v>47</v>
      </c>
      <c r="D3026" s="1">
        <v>5.24</v>
      </c>
      <c r="F3026" s="1" t="s">
        <v>832</v>
      </c>
    </row>
    <row r="3027" spans="1:6" ht="14.5" customHeight="1">
      <c r="A3027" s="19">
        <v>1902</v>
      </c>
      <c r="B3027" s="19" t="s">
        <v>6</v>
      </c>
      <c r="C3027" s="1" t="s">
        <v>606</v>
      </c>
      <c r="D3027" s="1">
        <v>3.125</v>
      </c>
      <c r="F3027" s="1" t="s">
        <v>898</v>
      </c>
    </row>
    <row r="3028" spans="1:6" ht="14.5" customHeight="1">
      <c r="A3028" s="19">
        <v>1902</v>
      </c>
      <c r="B3028" s="19" t="s">
        <v>6</v>
      </c>
      <c r="C3028" s="1" t="s">
        <v>610</v>
      </c>
      <c r="D3028" s="1">
        <v>10.199999999999999</v>
      </c>
      <c r="F3028" s="1" t="s">
        <v>837</v>
      </c>
    </row>
    <row r="3029" spans="1:6" ht="14.5" customHeight="1">
      <c r="A3029" s="19">
        <v>1902</v>
      </c>
      <c r="B3029" s="19" t="s">
        <v>6</v>
      </c>
      <c r="C3029" s="1" t="s">
        <v>53</v>
      </c>
      <c r="D3029" s="1">
        <v>20</v>
      </c>
      <c r="F3029" s="1" t="s">
        <v>902</v>
      </c>
    </row>
    <row r="3030" spans="1:6" ht="14.5" customHeight="1">
      <c r="A3030" s="19">
        <v>1902</v>
      </c>
      <c r="B3030" s="19" t="s">
        <v>6</v>
      </c>
      <c r="C3030" s="1" t="s">
        <v>53</v>
      </c>
      <c r="D3030" s="1">
        <v>7.3</v>
      </c>
      <c r="F3030" s="1" t="s">
        <v>1021</v>
      </c>
    </row>
    <row r="3031" spans="1:6" ht="14.5" customHeight="1">
      <c r="A3031" s="19">
        <v>1902</v>
      </c>
      <c r="B3031" s="19" t="s">
        <v>6</v>
      </c>
      <c r="C3031" s="1" t="s">
        <v>53</v>
      </c>
      <c r="D3031" s="1">
        <v>7</v>
      </c>
      <c r="F3031" s="1" t="s">
        <v>1022</v>
      </c>
    </row>
    <row r="3032" spans="1:6" ht="14.5" customHeight="1">
      <c r="A3032" s="19">
        <v>1902</v>
      </c>
      <c r="B3032" s="19" t="s">
        <v>6</v>
      </c>
      <c r="C3032" s="1" t="s">
        <v>53</v>
      </c>
      <c r="D3032" s="1">
        <v>11.03</v>
      </c>
      <c r="F3032" s="1" t="s">
        <v>1023</v>
      </c>
    </row>
    <row r="3033" spans="1:6" ht="14.5" customHeight="1">
      <c r="A3033" s="19">
        <v>1902</v>
      </c>
      <c r="B3033" s="19" t="s">
        <v>6</v>
      </c>
      <c r="C3033" s="1" t="s">
        <v>53</v>
      </c>
      <c r="D3033" s="1">
        <v>22.64</v>
      </c>
      <c r="F3033" s="1" t="s">
        <v>1024</v>
      </c>
    </row>
    <row r="3034" spans="1:6" ht="14.5" customHeight="1">
      <c r="A3034" s="19">
        <v>1902</v>
      </c>
      <c r="B3034" s="19" t="s">
        <v>291</v>
      </c>
      <c r="C3034" s="19" t="s">
        <v>71</v>
      </c>
      <c r="D3034" s="19">
        <v>77.75</v>
      </c>
      <c r="F3034" s="19" t="s">
        <v>959</v>
      </c>
    </row>
    <row r="3035" spans="1:6" ht="14.5" customHeight="1">
      <c r="A3035" s="19">
        <v>1902</v>
      </c>
      <c r="B3035" s="19" t="s">
        <v>291</v>
      </c>
      <c r="C3035" s="19" t="s">
        <v>213</v>
      </c>
      <c r="D3035" s="19">
        <v>5.73</v>
      </c>
      <c r="F3035" s="19" t="s">
        <v>214</v>
      </c>
    </row>
    <row r="3036" spans="1:6" ht="14.5" customHeight="1">
      <c r="A3036" s="19">
        <v>1902</v>
      </c>
      <c r="B3036" s="19" t="s">
        <v>291</v>
      </c>
      <c r="C3036" s="19" t="s">
        <v>215</v>
      </c>
      <c r="D3036" s="19">
        <v>20.010000000000002</v>
      </c>
      <c r="F3036" s="19" t="s">
        <v>1041</v>
      </c>
    </row>
    <row r="3037" spans="1:6" ht="14.5" customHeight="1">
      <c r="A3037" s="19">
        <v>1902</v>
      </c>
      <c r="B3037" s="19" t="s">
        <v>291</v>
      </c>
      <c r="C3037" s="19" t="s">
        <v>903</v>
      </c>
      <c r="D3037" s="19">
        <v>12</v>
      </c>
      <c r="F3037" s="19" t="s">
        <v>904</v>
      </c>
    </row>
    <row r="3038" spans="1:6" ht="14.5" customHeight="1">
      <c r="A3038" s="19">
        <v>1902</v>
      </c>
      <c r="B3038" s="19" t="s">
        <v>291</v>
      </c>
      <c r="C3038" s="19" t="s">
        <v>219</v>
      </c>
      <c r="D3038" s="19">
        <v>36.25</v>
      </c>
      <c r="F3038" s="19" t="s">
        <v>220</v>
      </c>
    </row>
    <row r="3039" spans="1:6" ht="14.5" customHeight="1">
      <c r="A3039" s="19">
        <v>1902</v>
      </c>
      <c r="B3039" s="19" t="s">
        <v>291</v>
      </c>
      <c r="C3039" s="19" t="s">
        <v>221</v>
      </c>
      <c r="D3039" s="19">
        <v>523.72</v>
      </c>
      <c r="F3039" s="19" t="s">
        <v>1025</v>
      </c>
    </row>
    <row r="3040" spans="1:6" ht="14.5" customHeight="1">
      <c r="A3040" s="19">
        <v>1902</v>
      </c>
      <c r="B3040" s="19" t="s">
        <v>291</v>
      </c>
      <c r="C3040" s="19" t="s">
        <v>221</v>
      </c>
      <c r="D3040" s="19">
        <v>47.22</v>
      </c>
      <c r="F3040" s="19" t="s">
        <v>224</v>
      </c>
    </row>
    <row r="3041" spans="1:6" ht="14.5" customHeight="1">
      <c r="A3041" s="19">
        <v>1902</v>
      </c>
      <c r="B3041" s="19" t="s">
        <v>291</v>
      </c>
      <c r="C3041" s="19" t="s">
        <v>221</v>
      </c>
      <c r="D3041" s="19">
        <v>12.27</v>
      </c>
      <c r="F3041" s="19" t="s">
        <v>906</v>
      </c>
    </row>
    <row r="3042" spans="1:6" ht="14.5" customHeight="1">
      <c r="A3042" s="19">
        <v>1902</v>
      </c>
      <c r="B3042" s="19" t="s">
        <v>291</v>
      </c>
      <c r="C3042" s="19" t="s">
        <v>221</v>
      </c>
      <c r="D3042" s="19">
        <v>35</v>
      </c>
      <c r="F3042" s="19" t="s">
        <v>1026</v>
      </c>
    </row>
    <row r="3043" spans="1:6" ht="14.5" customHeight="1">
      <c r="A3043" s="19">
        <v>1902</v>
      </c>
      <c r="B3043" s="19" t="s">
        <v>291</v>
      </c>
      <c r="C3043" s="19" t="s">
        <v>221</v>
      </c>
      <c r="D3043" s="19">
        <v>49.5</v>
      </c>
      <c r="F3043" s="19" t="s">
        <v>227</v>
      </c>
    </row>
    <row r="3044" spans="1:6" ht="14.5" customHeight="1">
      <c r="A3044" s="19">
        <v>1902</v>
      </c>
      <c r="B3044" s="19" t="s">
        <v>291</v>
      </c>
      <c r="C3044" s="19" t="s">
        <v>221</v>
      </c>
      <c r="D3044" s="19">
        <v>2.5</v>
      </c>
      <c r="F3044" s="19" t="s">
        <v>229</v>
      </c>
    </row>
    <row r="3045" spans="1:6" ht="14.5" customHeight="1">
      <c r="A3045" s="19">
        <v>1902</v>
      </c>
      <c r="B3045" s="19" t="s">
        <v>291</v>
      </c>
      <c r="C3045" s="19" t="s">
        <v>221</v>
      </c>
      <c r="D3045" s="19">
        <v>20.85</v>
      </c>
      <c r="F3045" s="19" t="s">
        <v>1042</v>
      </c>
    </row>
    <row r="3046" spans="1:6" ht="14.5" customHeight="1">
      <c r="A3046" s="19">
        <v>1902</v>
      </c>
      <c r="B3046" s="19" t="s">
        <v>291</v>
      </c>
      <c r="D3046" s="19">
        <v>24.8</v>
      </c>
      <c r="F3046" s="19" t="s">
        <v>844</v>
      </c>
    </row>
    <row r="3047" spans="1:6" ht="14.5" customHeight="1">
      <c r="A3047" s="19">
        <v>1902</v>
      </c>
      <c r="B3047" s="19" t="s">
        <v>291</v>
      </c>
      <c r="C3047" s="19" t="s">
        <v>230</v>
      </c>
      <c r="D3047" s="19">
        <v>352.95</v>
      </c>
      <c r="F3047" s="19" t="s">
        <v>1043</v>
      </c>
    </row>
    <row r="3048" spans="1:6" ht="14.5" customHeight="1">
      <c r="A3048" s="19">
        <v>1902</v>
      </c>
      <c r="B3048" s="19" t="s">
        <v>291</v>
      </c>
      <c r="C3048" s="19" t="s">
        <v>230</v>
      </c>
      <c r="D3048" s="19">
        <v>21.33</v>
      </c>
      <c r="F3048" s="19" t="s">
        <v>1028</v>
      </c>
    </row>
    <row r="3049" spans="1:6" ht="14.5" customHeight="1">
      <c r="A3049" s="19">
        <v>1902</v>
      </c>
      <c r="B3049" s="19" t="s">
        <v>291</v>
      </c>
      <c r="C3049" s="19" t="s">
        <v>230</v>
      </c>
      <c r="D3049" s="19">
        <v>14.5</v>
      </c>
      <c r="F3049" s="19" t="s">
        <v>1044</v>
      </c>
    </row>
    <row r="3050" spans="1:6" ht="14.5" customHeight="1">
      <c r="A3050" s="19">
        <v>1902</v>
      </c>
      <c r="B3050" s="19" t="s">
        <v>291</v>
      </c>
      <c r="C3050" s="19" t="s">
        <v>233</v>
      </c>
      <c r="D3050" s="19">
        <v>3</v>
      </c>
      <c r="F3050" s="19" t="s">
        <v>234</v>
      </c>
    </row>
    <row r="3051" spans="1:6" ht="14.5" customHeight="1">
      <c r="A3051" s="19">
        <v>1902</v>
      </c>
      <c r="B3051" s="19" t="s">
        <v>291</v>
      </c>
      <c r="C3051" s="19" t="s">
        <v>1045</v>
      </c>
      <c r="D3051" s="19">
        <v>2.9</v>
      </c>
      <c r="F3051" s="19" t="s">
        <v>1046</v>
      </c>
    </row>
    <row r="3052" spans="1:6" ht="14.5" customHeight="1">
      <c r="A3052" s="19">
        <v>1902</v>
      </c>
      <c r="B3052" s="19" t="s">
        <v>291</v>
      </c>
      <c r="C3052" s="19" t="s">
        <v>617</v>
      </c>
      <c r="D3052" s="19">
        <v>6.35</v>
      </c>
      <c r="F3052" s="19" t="s">
        <v>1029</v>
      </c>
    </row>
    <row r="3053" spans="1:6" ht="14.5" customHeight="1">
      <c r="A3053" s="19">
        <v>1902</v>
      </c>
      <c r="B3053" s="19" t="s">
        <v>291</v>
      </c>
      <c r="C3053" s="19" t="s">
        <v>910</v>
      </c>
      <c r="D3053" s="19">
        <v>5.9</v>
      </c>
      <c r="F3053" s="19" t="s">
        <v>911</v>
      </c>
    </row>
    <row r="3054" spans="1:6" ht="14.5" customHeight="1">
      <c r="A3054" s="19">
        <v>1902</v>
      </c>
      <c r="B3054" s="19" t="s">
        <v>291</v>
      </c>
      <c r="C3054" s="19" t="s">
        <v>238</v>
      </c>
      <c r="D3054" s="19">
        <v>10.5</v>
      </c>
      <c r="F3054" s="19" t="s">
        <v>239</v>
      </c>
    </row>
    <row r="3055" spans="1:6" ht="14.5" customHeight="1">
      <c r="A3055" s="19">
        <v>1902</v>
      </c>
      <c r="B3055" s="19" t="s">
        <v>291</v>
      </c>
      <c r="C3055" s="19" t="s">
        <v>1030</v>
      </c>
      <c r="D3055" s="19">
        <v>3.1</v>
      </c>
      <c r="F3055" s="19" t="s">
        <v>1047</v>
      </c>
    </row>
    <row r="3056" spans="1:6" ht="14.5" customHeight="1">
      <c r="A3056" s="19">
        <v>1902</v>
      </c>
      <c r="B3056" s="19" t="s">
        <v>291</v>
      </c>
      <c r="C3056" s="19" t="s">
        <v>242</v>
      </c>
      <c r="D3056" s="19">
        <v>17.21</v>
      </c>
      <c r="F3056" s="19" t="s">
        <v>1048</v>
      </c>
    </row>
    <row r="3057" spans="1:6" ht="14.5" customHeight="1">
      <c r="A3057" s="19">
        <v>1902</v>
      </c>
      <c r="B3057" s="19" t="s">
        <v>291</v>
      </c>
      <c r="C3057" s="19" t="s">
        <v>242</v>
      </c>
      <c r="D3057" s="19">
        <v>26.65</v>
      </c>
      <c r="F3057" s="19" t="s">
        <v>1049</v>
      </c>
    </row>
    <row r="3058" spans="1:6" ht="14.5" customHeight="1">
      <c r="A3058" s="19">
        <v>1902</v>
      </c>
      <c r="B3058" s="19" t="s">
        <v>291</v>
      </c>
      <c r="C3058" s="19" t="s">
        <v>245</v>
      </c>
      <c r="D3058" s="19">
        <v>3.25</v>
      </c>
      <c r="F3058" s="19" t="s">
        <v>246</v>
      </c>
    </row>
    <row r="3059" spans="1:6" ht="14.5" customHeight="1">
      <c r="A3059" s="19">
        <v>1902</v>
      </c>
      <c r="B3059" s="19" t="s">
        <v>291</v>
      </c>
      <c r="C3059" s="19" t="s">
        <v>245</v>
      </c>
      <c r="D3059" s="19">
        <v>4</v>
      </c>
      <c r="F3059" s="19" t="s">
        <v>845</v>
      </c>
    </row>
    <row r="3060" spans="1:6" ht="14.5" customHeight="1">
      <c r="A3060" s="19">
        <v>1902</v>
      </c>
      <c r="B3060" s="19" t="s">
        <v>291</v>
      </c>
      <c r="C3060" s="19" t="s">
        <v>1050</v>
      </c>
      <c r="D3060" s="19">
        <v>3.6</v>
      </c>
      <c r="F3060" s="19" t="s">
        <v>1051</v>
      </c>
    </row>
    <row r="3061" spans="1:6" ht="14.5" customHeight="1">
      <c r="A3061" s="19">
        <v>1902</v>
      </c>
      <c r="B3061" s="19" t="s">
        <v>291</v>
      </c>
      <c r="C3061" s="19" t="s">
        <v>250</v>
      </c>
      <c r="D3061" s="19">
        <v>3.7</v>
      </c>
      <c r="F3061" s="19" t="s">
        <v>251</v>
      </c>
    </row>
    <row r="3062" spans="1:6" ht="14.5" customHeight="1">
      <c r="A3062" s="19">
        <v>1902</v>
      </c>
      <c r="B3062" s="19" t="s">
        <v>291</v>
      </c>
      <c r="C3062" s="19" t="s">
        <v>846</v>
      </c>
      <c r="D3062" s="19">
        <v>4.66</v>
      </c>
      <c r="F3062" s="19" t="s">
        <v>847</v>
      </c>
    </row>
    <row r="3063" spans="1:6" ht="14.5" customHeight="1">
      <c r="A3063" s="19">
        <v>1902</v>
      </c>
      <c r="B3063" s="19" t="s">
        <v>291</v>
      </c>
      <c r="C3063" s="19" t="s">
        <v>619</v>
      </c>
      <c r="D3063" s="19">
        <v>17.75</v>
      </c>
      <c r="F3063" s="19" t="s">
        <v>620</v>
      </c>
    </row>
    <row r="3064" spans="1:6" ht="14.5" customHeight="1">
      <c r="A3064" s="19">
        <v>1902</v>
      </c>
      <c r="B3064" s="19" t="s">
        <v>291</v>
      </c>
      <c r="C3064" s="19" t="s">
        <v>254</v>
      </c>
      <c r="D3064" s="19">
        <v>17</v>
      </c>
      <c r="F3064" s="19" t="s">
        <v>1052</v>
      </c>
    </row>
    <row r="3065" spans="1:6" ht="14.5" customHeight="1">
      <c r="A3065" s="19">
        <v>1902</v>
      </c>
      <c r="B3065" s="19" t="s">
        <v>291</v>
      </c>
      <c r="C3065" s="19" t="s">
        <v>256</v>
      </c>
      <c r="D3065" s="19">
        <v>37.590000000000003</v>
      </c>
      <c r="F3065" s="19" t="s">
        <v>621</v>
      </c>
    </row>
    <row r="3066" spans="1:6" ht="14.5" customHeight="1">
      <c r="A3066" s="19">
        <v>1902</v>
      </c>
      <c r="B3066" s="19" t="s">
        <v>291</v>
      </c>
      <c r="C3066" s="19" t="s">
        <v>256</v>
      </c>
      <c r="D3066" s="19">
        <v>19.13</v>
      </c>
      <c r="F3066" s="19" t="s">
        <v>1053</v>
      </c>
    </row>
    <row r="3067" spans="1:6" ht="14.5" customHeight="1">
      <c r="A3067" s="19">
        <v>1902</v>
      </c>
      <c r="B3067" s="19" t="s">
        <v>291</v>
      </c>
      <c r="C3067" s="19" t="s">
        <v>256</v>
      </c>
      <c r="D3067" s="19">
        <v>4.63</v>
      </c>
      <c r="F3067" s="19" t="s">
        <v>1054</v>
      </c>
    </row>
    <row r="3068" spans="1:6" ht="14.5" customHeight="1">
      <c r="A3068" s="19">
        <v>1902</v>
      </c>
      <c r="B3068" s="19" t="s">
        <v>291</v>
      </c>
      <c r="C3068" s="19" t="s">
        <v>1055</v>
      </c>
      <c r="D3068" s="19">
        <v>32.11</v>
      </c>
      <c r="F3068" s="19" t="s">
        <v>1033</v>
      </c>
    </row>
    <row r="3069" spans="1:6" ht="14.5" customHeight="1">
      <c r="A3069" s="19">
        <v>1902</v>
      </c>
      <c r="B3069" s="19" t="s">
        <v>291</v>
      </c>
      <c r="C3069" s="19" t="s">
        <v>1034</v>
      </c>
      <c r="D3069" s="19">
        <v>3</v>
      </c>
      <c r="F3069" s="19" t="s">
        <v>1035</v>
      </c>
    </row>
    <row r="3070" spans="1:6" ht="14.5" customHeight="1">
      <c r="A3070" s="19">
        <v>1902</v>
      </c>
      <c r="B3070" s="19" t="s">
        <v>291</v>
      </c>
      <c r="C3070" s="19" t="s">
        <v>1036</v>
      </c>
      <c r="D3070" s="19">
        <v>6</v>
      </c>
      <c r="F3070" s="19" t="s">
        <v>1056</v>
      </c>
    </row>
    <row r="3071" spans="1:6" ht="14.5" customHeight="1">
      <c r="A3071" s="19">
        <v>1902</v>
      </c>
      <c r="B3071" s="19" t="s">
        <v>291</v>
      </c>
      <c r="C3071" s="19" t="s">
        <v>622</v>
      </c>
      <c r="D3071" s="19">
        <v>8</v>
      </c>
      <c r="F3071" s="19" t="s">
        <v>1057</v>
      </c>
    </row>
    <row r="3072" spans="1:6" ht="14.5" customHeight="1">
      <c r="A3072" s="19">
        <v>1902</v>
      </c>
      <c r="B3072" s="19" t="s">
        <v>291</v>
      </c>
      <c r="C3072" s="19" t="s">
        <v>259</v>
      </c>
      <c r="D3072" s="19">
        <v>5.0599999999999996</v>
      </c>
      <c r="F3072" s="19" t="s">
        <v>260</v>
      </c>
    </row>
    <row r="3073" spans="1:6" ht="14.5" customHeight="1">
      <c r="A3073" s="19">
        <v>1902</v>
      </c>
      <c r="B3073" s="19" t="s">
        <v>291</v>
      </c>
      <c r="C3073" s="19" t="s">
        <v>259</v>
      </c>
      <c r="D3073" s="19">
        <v>4.33</v>
      </c>
      <c r="F3073" s="19" t="s">
        <v>261</v>
      </c>
    </row>
    <row r="3074" spans="1:6" ht="14.5" customHeight="1">
      <c r="A3074" s="19">
        <v>1902</v>
      </c>
      <c r="B3074" s="19" t="s">
        <v>291</v>
      </c>
      <c r="C3074" s="19" t="s">
        <v>262</v>
      </c>
      <c r="D3074" s="19">
        <v>37.5</v>
      </c>
      <c r="F3074" s="19" t="s">
        <v>960</v>
      </c>
    </row>
    <row r="3075" spans="1:6" ht="14.5" customHeight="1">
      <c r="A3075" s="19">
        <v>1902</v>
      </c>
      <c r="B3075" s="19" t="s">
        <v>291</v>
      </c>
      <c r="C3075" s="19" t="s">
        <v>264</v>
      </c>
      <c r="D3075" s="19">
        <v>3.2</v>
      </c>
      <c r="F3075" s="19" t="s">
        <v>265</v>
      </c>
    </row>
    <row r="3076" spans="1:6" ht="14.5" customHeight="1">
      <c r="A3076" s="19">
        <v>1902</v>
      </c>
      <c r="B3076" s="19" t="s">
        <v>291</v>
      </c>
      <c r="C3076" s="19" t="s">
        <v>266</v>
      </c>
      <c r="D3076" s="19">
        <v>7.68</v>
      </c>
      <c r="F3076" s="19" t="s">
        <v>267</v>
      </c>
    </row>
    <row r="3077" spans="1:6" ht="14.5" customHeight="1">
      <c r="A3077" s="19">
        <v>1902</v>
      </c>
      <c r="B3077" s="19" t="s">
        <v>291</v>
      </c>
      <c r="C3077" s="19" t="s">
        <v>268</v>
      </c>
      <c r="D3077" s="19">
        <v>19.100000000000001</v>
      </c>
      <c r="F3077" s="19" t="s">
        <v>269</v>
      </c>
    </row>
    <row r="3078" spans="1:6" ht="14.5" customHeight="1">
      <c r="A3078" s="19">
        <v>1902</v>
      </c>
      <c r="B3078" s="19" t="s">
        <v>291</v>
      </c>
      <c r="C3078" s="19" t="s">
        <v>270</v>
      </c>
      <c r="D3078" s="19">
        <v>4.2</v>
      </c>
      <c r="F3078" s="19" t="s">
        <v>1058</v>
      </c>
    </row>
    <row r="3079" spans="1:6" ht="14.5" customHeight="1">
      <c r="A3079" s="19">
        <v>1902</v>
      </c>
      <c r="B3079" s="19" t="s">
        <v>291</v>
      </c>
      <c r="C3079" s="19" t="s">
        <v>625</v>
      </c>
      <c r="D3079" s="19">
        <v>8.6999999999999993</v>
      </c>
      <c r="F3079" s="19" t="s">
        <v>626</v>
      </c>
    </row>
    <row r="3080" spans="1:6" ht="14.5" customHeight="1">
      <c r="A3080" s="19">
        <v>1902</v>
      </c>
      <c r="B3080" s="19" t="s">
        <v>291</v>
      </c>
      <c r="C3080" s="19" t="s">
        <v>279</v>
      </c>
      <c r="D3080" s="19">
        <v>65.22</v>
      </c>
      <c r="F3080" s="19" t="s">
        <v>627</v>
      </c>
    </row>
    <row r="3081" spans="1:6" ht="14.5" customHeight="1">
      <c r="A3081" s="19">
        <v>1902</v>
      </c>
      <c r="B3081" s="19" t="s">
        <v>291</v>
      </c>
      <c r="C3081" s="19" t="s">
        <v>282</v>
      </c>
      <c r="D3081" s="19">
        <v>12.84</v>
      </c>
      <c r="F3081" s="19" t="s">
        <v>1059</v>
      </c>
    </row>
    <row r="3082" spans="1:6" ht="14.5" customHeight="1">
      <c r="A3082" s="19">
        <v>1902</v>
      </c>
      <c r="B3082" s="19" t="s">
        <v>291</v>
      </c>
      <c r="C3082" s="19" t="s">
        <v>284</v>
      </c>
      <c r="D3082" s="19">
        <v>6</v>
      </c>
      <c r="F3082" s="19" t="s">
        <v>628</v>
      </c>
    </row>
    <row r="3083" spans="1:6" ht="14.5" customHeight="1">
      <c r="A3083" s="19">
        <v>1902</v>
      </c>
      <c r="B3083" s="19" t="s">
        <v>291</v>
      </c>
      <c r="C3083" s="19" t="s">
        <v>287</v>
      </c>
      <c r="D3083" s="19">
        <v>16.5</v>
      </c>
      <c r="F3083" s="19" t="s">
        <v>1060</v>
      </c>
    </row>
    <row r="3084" spans="1:6" ht="14.5" customHeight="1">
      <c r="A3084" s="19">
        <v>1902</v>
      </c>
      <c r="B3084" s="19" t="s">
        <v>291</v>
      </c>
      <c r="C3084" s="19" t="s">
        <v>848</v>
      </c>
      <c r="D3084" s="19">
        <v>9.27</v>
      </c>
      <c r="F3084" s="19" t="s">
        <v>1061</v>
      </c>
    </row>
    <row r="3085" spans="1:6" ht="14.5" customHeight="1">
      <c r="A3085" s="19">
        <v>1902</v>
      </c>
      <c r="B3085" s="19" t="s">
        <v>291</v>
      </c>
      <c r="C3085" s="19" t="s">
        <v>291</v>
      </c>
      <c r="D3085" s="19">
        <v>117.14</v>
      </c>
      <c r="F3085" s="19" t="s">
        <v>1062</v>
      </c>
    </row>
    <row r="3086" spans="1:6" ht="14.5" customHeight="1">
      <c r="A3086" s="19">
        <v>1902</v>
      </c>
      <c r="B3086" s="19" t="s">
        <v>291</v>
      </c>
      <c r="C3086" s="19" t="s">
        <v>291</v>
      </c>
      <c r="D3086" s="19">
        <v>197.15</v>
      </c>
      <c r="F3086" s="19" t="s">
        <v>82</v>
      </c>
    </row>
    <row r="3087" spans="1:6" ht="14.5" customHeight="1">
      <c r="A3087" s="19">
        <v>1902</v>
      </c>
      <c r="B3087" s="19" t="s">
        <v>291</v>
      </c>
      <c r="C3087" s="19" t="s">
        <v>291</v>
      </c>
      <c r="D3087" s="19">
        <v>15.12</v>
      </c>
      <c r="F3087" s="19" t="s">
        <v>292</v>
      </c>
    </row>
    <row r="3088" spans="1:6" ht="14.5" customHeight="1">
      <c r="A3088" s="19">
        <v>1902</v>
      </c>
      <c r="B3088" s="19" t="s">
        <v>291</v>
      </c>
      <c r="C3088" s="19" t="s">
        <v>291</v>
      </c>
      <c r="D3088" s="19">
        <v>2.0499999999999998</v>
      </c>
      <c r="F3088" s="19" t="s">
        <v>632</v>
      </c>
    </row>
    <row r="3089" spans="1:6" ht="14.5" customHeight="1">
      <c r="A3089" s="19">
        <v>1902</v>
      </c>
      <c r="B3089" s="19" t="s">
        <v>291</v>
      </c>
      <c r="C3089" s="19" t="s">
        <v>291</v>
      </c>
      <c r="D3089" s="19">
        <v>29.375</v>
      </c>
      <c r="F3089" s="19" t="s">
        <v>300</v>
      </c>
    </row>
    <row r="3090" spans="1:6" ht="14.5" customHeight="1">
      <c r="A3090" s="19">
        <v>1902</v>
      </c>
      <c r="B3090" s="19" t="s">
        <v>291</v>
      </c>
      <c r="C3090" s="19" t="s">
        <v>291</v>
      </c>
      <c r="D3090" s="19">
        <v>11.39</v>
      </c>
      <c r="F3090" s="19" t="s">
        <v>303</v>
      </c>
    </row>
    <row r="3091" spans="1:6" ht="14.5" customHeight="1">
      <c r="A3091" s="19">
        <v>1902</v>
      </c>
      <c r="B3091" s="19" t="s">
        <v>291</v>
      </c>
      <c r="C3091" s="19" t="s">
        <v>291</v>
      </c>
      <c r="D3091" s="19">
        <v>62.62</v>
      </c>
      <c r="F3091" s="19" t="s">
        <v>308</v>
      </c>
    </row>
    <row r="3092" spans="1:6" ht="14.5" customHeight="1">
      <c r="A3092" s="19">
        <v>1902</v>
      </c>
      <c r="B3092" s="19" t="s">
        <v>291</v>
      </c>
      <c r="C3092" s="19" t="s">
        <v>291</v>
      </c>
      <c r="D3092" s="19">
        <v>7</v>
      </c>
      <c r="F3092" s="19" t="s">
        <v>1063</v>
      </c>
    </row>
    <row r="3093" spans="1:6" ht="14.5" customHeight="1">
      <c r="A3093" s="19">
        <v>1902</v>
      </c>
      <c r="B3093" s="19" t="s">
        <v>291</v>
      </c>
      <c r="C3093" s="19" t="s">
        <v>291</v>
      </c>
      <c r="D3093" s="19">
        <v>30.24</v>
      </c>
      <c r="F3093" s="19" t="s">
        <v>636</v>
      </c>
    </row>
    <row r="3094" spans="1:6" ht="14.5" customHeight="1">
      <c r="A3094" s="19">
        <v>1902</v>
      </c>
      <c r="B3094" s="19" t="s">
        <v>291</v>
      </c>
      <c r="C3094" s="19" t="s">
        <v>309</v>
      </c>
      <c r="D3094" s="19">
        <v>14.4</v>
      </c>
      <c r="F3094" s="19" t="s">
        <v>1064</v>
      </c>
    </row>
    <row r="3095" spans="1:6" ht="14.5" customHeight="1">
      <c r="A3095" s="19">
        <v>1902</v>
      </c>
      <c r="B3095" s="19" t="s">
        <v>291</v>
      </c>
      <c r="C3095" s="19" t="s">
        <v>312</v>
      </c>
      <c r="D3095" s="19">
        <v>10</v>
      </c>
      <c r="F3095" s="19" t="s">
        <v>313</v>
      </c>
    </row>
    <row r="3096" spans="1:6" ht="14.5" customHeight="1">
      <c r="A3096" s="19">
        <v>1902</v>
      </c>
      <c r="B3096" s="19" t="s">
        <v>291</v>
      </c>
      <c r="C3096" s="19" t="s">
        <v>314</v>
      </c>
      <c r="D3096" s="19">
        <v>13.8</v>
      </c>
      <c r="F3096" s="19" t="s">
        <v>315</v>
      </c>
    </row>
    <row r="3097" spans="1:6" ht="14.5" customHeight="1">
      <c r="A3097" s="19">
        <v>1902</v>
      </c>
      <c r="B3097" s="19" t="s">
        <v>291</v>
      </c>
      <c r="C3097" s="19" t="s">
        <v>318</v>
      </c>
      <c r="D3097" s="19">
        <v>7.75</v>
      </c>
      <c r="F3097" s="19" t="s">
        <v>850</v>
      </c>
    </row>
    <row r="3098" spans="1:6" ht="14.5" customHeight="1">
      <c r="A3098" s="19">
        <v>1902</v>
      </c>
      <c r="B3098" s="19" t="s">
        <v>291</v>
      </c>
      <c r="C3098" s="19" t="s">
        <v>1065</v>
      </c>
      <c r="D3098" s="19">
        <v>3</v>
      </c>
      <c r="F3098" s="19" t="s">
        <v>1066</v>
      </c>
    </row>
    <row r="3099" spans="1:6" ht="14.5" customHeight="1">
      <c r="A3099" s="19">
        <v>1902</v>
      </c>
      <c r="B3099" s="19" t="s">
        <v>291</v>
      </c>
      <c r="C3099" s="19" t="s">
        <v>320</v>
      </c>
      <c r="D3099" s="19">
        <v>11.5</v>
      </c>
      <c r="F3099" s="19" t="s">
        <v>1067</v>
      </c>
    </row>
    <row r="3100" spans="1:6" ht="14.5" customHeight="1">
      <c r="A3100" s="19">
        <v>1902</v>
      </c>
      <c r="B3100" s="19" t="s">
        <v>291</v>
      </c>
      <c r="C3100" s="19" t="s">
        <v>1068</v>
      </c>
      <c r="D3100" s="19">
        <v>12</v>
      </c>
      <c r="F3100" s="19" t="s">
        <v>1069</v>
      </c>
    </row>
    <row r="3101" spans="1:6" ht="14.5" customHeight="1">
      <c r="A3101" s="19">
        <v>1902</v>
      </c>
      <c r="B3101" s="19" t="s">
        <v>291</v>
      </c>
      <c r="C3101" s="19" t="s">
        <v>912</v>
      </c>
      <c r="D3101" s="19">
        <v>9.25</v>
      </c>
      <c r="F3101" s="19" t="s">
        <v>913</v>
      </c>
    </row>
    <row r="3102" spans="1:6" ht="14.5" customHeight="1">
      <c r="A3102" s="19">
        <v>1902</v>
      </c>
      <c r="B3102" s="19" t="s">
        <v>291</v>
      </c>
      <c r="C3102" s="19" t="s">
        <v>640</v>
      </c>
      <c r="D3102" s="19">
        <v>6.5</v>
      </c>
      <c r="F3102" s="19" t="s">
        <v>641</v>
      </c>
    </row>
    <row r="3103" spans="1:6" ht="14.5" customHeight="1">
      <c r="A3103" s="19">
        <v>1902</v>
      </c>
      <c r="B3103" s="19" t="s">
        <v>291</v>
      </c>
      <c r="C3103" s="19" t="s">
        <v>961</v>
      </c>
      <c r="D3103" s="19">
        <v>8.32</v>
      </c>
      <c r="F3103" s="19" t="s">
        <v>962</v>
      </c>
    </row>
    <row r="3104" spans="1:6" ht="14.5" customHeight="1">
      <c r="A3104" s="19">
        <v>1902</v>
      </c>
      <c r="B3104" s="19" t="s">
        <v>291</v>
      </c>
      <c r="C3104" s="19" t="s">
        <v>851</v>
      </c>
      <c r="D3104" s="19">
        <v>4.4000000000000004</v>
      </c>
      <c r="F3104" s="19" t="s">
        <v>852</v>
      </c>
    </row>
    <row r="3105" spans="1:6" ht="14.5" customHeight="1">
      <c r="A3105" s="19">
        <v>1902</v>
      </c>
      <c r="B3105" s="19" t="s">
        <v>291</v>
      </c>
      <c r="C3105" s="19" t="s">
        <v>322</v>
      </c>
      <c r="D3105" s="19">
        <v>17.329999999999998</v>
      </c>
      <c r="F3105" s="19" t="s">
        <v>1070</v>
      </c>
    </row>
    <row r="3106" spans="1:6" ht="14.5" customHeight="1">
      <c r="A3106" s="19">
        <v>1902</v>
      </c>
      <c r="B3106" s="19" t="s">
        <v>291</v>
      </c>
      <c r="C3106" s="19" t="s">
        <v>324</v>
      </c>
      <c r="D3106" s="19">
        <v>86.93</v>
      </c>
      <c r="F3106" s="19" t="s">
        <v>325</v>
      </c>
    </row>
    <row r="3107" spans="1:6" ht="14.5" customHeight="1">
      <c r="A3107" s="19">
        <v>1902</v>
      </c>
      <c r="B3107" s="19" t="s">
        <v>291</v>
      </c>
      <c r="C3107" s="19" t="s">
        <v>324</v>
      </c>
      <c r="D3107" s="19">
        <v>19.420000000000002</v>
      </c>
      <c r="F3107" s="19" t="s">
        <v>1039</v>
      </c>
    </row>
    <row r="3108" spans="1:6" ht="14.5" customHeight="1">
      <c r="A3108" s="19">
        <v>1902</v>
      </c>
      <c r="B3108" s="19" t="s">
        <v>291</v>
      </c>
      <c r="C3108" s="19" t="s">
        <v>324</v>
      </c>
      <c r="D3108" s="19">
        <v>7.75</v>
      </c>
      <c r="F3108" s="19" t="s">
        <v>644</v>
      </c>
    </row>
    <row r="3109" spans="1:6" ht="14.5" customHeight="1">
      <c r="A3109" s="19">
        <v>1902</v>
      </c>
      <c r="B3109" s="19" t="s">
        <v>291</v>
      </c>
      <c r="C3109" s="19" t="s">
        <v>324</v>
      </c>
      <c r="D3109" s="19">
        <v>38</v>
      </c>
      <c r="F3109" s="19" t="s">
        <v>1071</v>
      </c>
    </row>
    <row r="3110" spans="1:6" ht="14.5" customHeight="1">
      <c r="A3110" s="19">
        <v>1902</v>
      </c>
      <c r="B3110" s="19" t="s">
        <v>291</v>
      </c>
      <c r="C3110" s="19" t="s">
        <v>327</v>
      </c>
      <c r="D3110" s="19">
        <v>1.04</v>
      </c>
      <c r="F3110" s="19" t="s">
        <v>1072</v>
      </c>
    </row>
    <row r="3111" spans="1:6" ht="14.5" customHeight="1">
      <c r="A3111" s="19">
        <v>1902</v>
      </c>
      <c r="B3111" s="19" t="s">
        <v>291</v>
      </c>
      <c r="C3111" s="19" t="s">
        <v>66</v>
      </c>
      <c r="D3111" s="19">
        <v>6.75</v>
      </c>
      <c r="F3111" s="19" t="s">
        <v>329</v>
      </c>
    </row>
    <row r="3112" spans="1:6" ht="14.5" customHeight="1">
      <c r="A3112" s="19">
        <v>1902</v>
      </c>
      <c r="B3112" s="19" t="s">
        <v>291</v>
      </c>
      <c r="C3112" s="19" t="s">
        <v>332</v>
      </c>
      <c r="D3112" s="19">
        <v>35</v>
      </c>
      <c r="F3112" s="19" t="s">
        <v>659</v>
      </c>
    </row>
    <row r="3113" spans="1:6" ht="14.5" customHeight="1">
      <c r="A3113" s="19">
        <v>1902</v>
      </c>
      <c r="B3113" s="19" t="s">
        <v>291</v>
      </c>
      <c r="C3113" s="19" t="s">
        <v>658</v>
      </c>
      <c r="D3113" s="19">
        <v>1.6</v>
      </c>
      <c r="F3113" s="19" t="s">
        <v>1073</v>
      </c>
    </row>
    <row r="3114" spans="1:6" ht="14.5" customHeight="1">
      <c r="A3114" s="19">
        <v>1902</v>
      </c>
      <c r="B3114" s="19" t="s">
        <v>291</v>
      </c>
      <c r="C3114" s="19" t="s">
        <v>336</v>
      </c>
      <c r="D3114" s="19">
        <v>2</v>
      </c>
      <c r="F3114" s="19" t="s">
        <v>337</v>
      </c>
    </row>
    <row r="3115" spans="1:6" ht="14.5" customHeight="1">
      <c r="A3115" s="19">
        <v>1902</v>
      </c>
      <c r="B3115" s="19" t="s">
        <v>291</v>
      </c>
      <c r="C3115" s="19" t="s">
        <v>338</v>
      </c>
      <c r="D3115" s="19">
        <v>31</v>
      </c>
      <c r="F3115" s="19" t="s">
        <v>1074</v>
      </c>
    </row>
    <row r="3116" spans="1:6" ht="14.5" customHeight="1">
      <c r="A3116" s="19">
        <v>1902</v>
      </c>
      <c r="B3116" s="19" t="s">
        <v>291</v>
      </c>
      <c r="C3116" s="19" t="s">
        <v>338</v>
      </c>
      <c r="D3116" s="19">
        <v>28.6</v>
      </c>
      <c r="F3116" s="19" t="s">
        <v>655</v>
      </c>
    </row>
    <row r="3117" spans="1:6" ht="14.5" customHeight="1">
      <c r="A3117" s="19">
        <v>1902</v>
      </c>
      <c r="B3117" s="19" t="s">
        <v>291</v>
      </c>
      <c r="C3117" s="19" t="s">
        <v>344</v>
      </c>
      <c r="D3117" s="19">
        <v>13.35</v>
      </c>
      <c r="F3117" s="19" t="s">
        <v>345</v>
      </c>
    </row>
    <row r="3118" spans="1:6" ht="14.5" customHeight="1">
      <c r="A3118" s="19">
        <v>1902</v>
      </c>
      <c r="B3118" s="19" t="s">
        <v>291</v>
      </c>
      <c r="C3118" s="19" t="s">
        <v>340</v>
      </c>
      <c r="D3118" s="19">
        <v>64.38</v>
      </c>
      <c r="F3118" s="19" t="s">
        <v>653</v>
      </c>
    </row>
    <row r="3119" spans="1:6" ht="14.5" customHeight="1">
      <c r="A3119" s="19">
        <v>1902</v>
      </c>
      <c r="B3119" s="19" t="s">
        <v>291</v>
      </c>
      <c r="C3119" s="19" t="s">
        <v>340</v>
      </c>
      <c r="D3119" s="19">
        <v>23.03</v>
      </c>
      <c r="F3119" s="19" t="s">
        <v>1075</v>
      </c>
    </row>
    <row r="3120" spans="1:6" ht="14.5" customHeight="1">
      <c r="A3120" s="19">
        <v>1902</v>
      </c>
      <c r="B3120" s="19" t="s">
        <v>291</v>
      </c>
      <c r="C3120" s="19" t="s">
        <v>352</v>
      </c>
      <c r="D3120" s="19">
        <v>10</v>
      </c>
      <c r="F3120" s="19" t="s">
        <v>650</v>
      </c>
    </row>
    <row r="3121" spans="1:6" ht="14.5" customHeight="1">
      <c r="A3121" s="19">
        <v>1902</v>
      </c>
      <c r="B3121" s="19" t="s">
        <v>291</v>
      </c>
      <c r="C3121" s="19" t="s">
        <v>354</v>
      </c>
      <c r="D3121" s="19">
        <v>3.08</v>
      </c>
      <c r="F3121" s="19" t="s">
        <v>356</v>
      </c>
    </row>
    <row r="3122" spans="1:6" ht="14.5" customHeight="1">
      <c r="A3122" s="19">
        <v>1902</v>
      </c>
      <c r="B3122" s="19" t="s">
        <v>291</v>
      </c>
      <c r="C3122" s="19" t="s">
        <v>358</v>
      </c>
      <c r="D3122" s="19">
        <v>10.47</v>
      </c>
      <c r="F3122" s="19" t="s">
        <v>964</v>
      </c>
    </row>
    <row r="3123" spans="1:6" ht="14.5" customHeight="1">
      <c r="A3123" s="19">
        <v>1902</v>
      </c>
      <c r="B3123" s="19" t="s">
        <v>291</v>
      </c>
      <c r="C3123" s="19" t="s">
        <v>646</v>
      </c>
      <c r="D3123" s="19">
        <v>18.7</v>
      </c>
      <c r="F3123" s="19" t="s">
        <v>915</v>
      </c>
    </row>
    <row r="3124" spans="1:6" ht="14.5" customHeight="1">
      <c r="A3124" s="19">
        <v>1902</v>
      </c>
      <c r="B3124" s="19" t="s">
        <v>291</v>
      </c>
      <c r="C3124" s="19" t="s">
        <v>360</v>
      </c>
      <c r="D3124" s="19">
        <v>4.5</v>
      </c>
      <c r="F3124" s="19" t="s">
        <v>361</v>
      </c>
    </row>
    <row r="3125" spans="1:6" ht="14.5" customHeight="1">
      <c r="A3125" s="19">
        <v>1902</v>
      </c>
      <c r="B3125" s="19" t="s">
        <v>291</v>
      </c>
      <c r="C3125" s="19" t="s">
        <v>362</v>
      </c>
      <c r="D3125" s="19">
        <v>26.77</v>
      </c>
      <c r="F3125" s="19" t="s">
        <v>363</v>
      </c>
    </row>
    <row r="3126" spans="1:6" ht="14.5" customHeight="1">
      <c r="A3126" s="19">
        <v>1902</v>
      </c>
      <c r="B3126" s="19" t="s">
        <v>368</v>
      </c>
      <c r="C3126" s="1" t="s">
        <v>364</v>
      </c>
      <c r="D3126" s="1">
        <v>83.95</v>
      </c>
    </row>
    <row r="3127" spans="1:6" ht="14.5" customHeight="1">
      <c r="A3127" s="19">
        <v>1902</v>
      </c>
      <c r="B3127" s="19" t="s">
        <v>368</v>
      </c>
      <c r="C3127" s="1" t="s">
        <v>365</v>
      </c>
      <c r="D3127" s="1">
        <v>343.60599999999999</v>
      </c>
    </row>
    <row r="3128" spans="1:6" ht="14.5" customHeight="1">
      <c r="A3128" s="19">
        <v>1902</v>
      </c>
      <c r="B3128" s="19" t="s">
        <v>368</v>
      </c>
      <c r="C3128" s="1" t="s">
        <v>366</v>
      </c>
      <c r="D3128" s="1">
        <v>7.33</v>
      </c>
    </row>
    <row r="3129" spans="1:6" ht="14.5" customHeight="1">
      <c r="A3129" s="19">
        <v>1902</v>
      </c>
      <c r="B3129" s="19" t="s">
        <v>368</v>
      </c>
      <c r="C3129" s="1" t="s">
        <v>367</v>
      </c>
      <c r="D3129" s="1">
        <v>4.5</v>
      </c>
    </row>
    <row r="3130" spans="1:6" ht="14.5" customHeight="1">
      <c r="A3130" s="19">
        <v>1902</v>
      </c>
      <c r="B3130" s="19" t="s">
        <v>501</v>
      </c>
      <c r="C3130" s="1" t="s">
        <v>734</v>
      </c>
      <c r="D3130" s="1">
        <v>4</v>
      </c>
      <c r="F3130" s="19" t="s">
        <v>1078</v>
      </c>
    </row>
    <row r="3131" spans="1:6" ht="14.5" customHeight="1">
      <c r="A3131" s="19">
        <v>1902</v>
      </c>
      <c r="B3131" s="19" t="s">
        <v>501</v>
      </c>
      <c r="C3131" s="1" t="s">
        <v>502</v>
      </c>
      <c r="D3131" s="1">
        <v>29</v>
      </c>
      <c r="F3131" s="19" t="s">
        <v>735</v>
      </c>
    </row>
    <row r="3132" spans="1:6" ht="14.5" customHeight="1">
      <c r="A3132" s="19">
        <v>1902</v>
      </c>
      <c r="B3132" s="19" t="s">
        <v>501</v>
      </c>
      <c r="C3132" s="1" t="s">
        <v>502</v>
      </c>
      <c r="D3132" s="1">
        <v>65</v>
      </c>
      <c r="F3132" s="1" t="s">
        <v>736</v>
      </c>
    </row>
    <row r="3133" spans="1:6" ht="14.5" customHeight="1">
      <c r="A3133" s="19">
        <v>1902</v>
      </c>
      <c r="B3133" s="19" t="s">
        <v>501</v>
      </c>
      <c r="C3133" s="1" t="s">
        <v>502</v>
      </c>
      <c r="D3133" s="1">
        <v>28</v>
      </c>
      <c r="F3133" s="1" t="s">
        <v>970</v>
      </c>
    </row>
    <row r="3134" spans="1:6" ht="14.5" customHeight="1">
      <c r="A3134" s="19">
        <v>1902</v>
      </c>
      <c r="B3134" s="19" t="s">
        <v>501</v>
      </c>
      <c r="C3134" s="1" t="s">
        <v>511</v>
      </c>
      <c r="D3134" s="1">
        <v>3.5</v>
      </c>
      <c r="F3134" s="19" t="s">
        <v>1077</v>
      </c>
    </row>
    <row r="3135" spans="1:6" ht="14.5" customHeight="1">
      <c r="A3135" s="19">
        <v>1902</v>
      </c>
      <c r="B3135" s="19" t="s">
        <v>413</v>
      </c>
      <c r="C3135" s="19" t="s">
        <v>663</v>
      </c>
      <c r="D3135" s="19">
        <v>4.5</v>
      </c>
      <c r="E3135" s="19" t="s">
        <v>16</v>
      </c>
      <c r="F3135" s="19" t="s">
        <v>411</v>
      </c>
    </row>
    <row r="3136" spans="1:6" ht="14.5" customHeight="1">
      <c r="A3136" s="19">
        <v>1902</v>
      </c>
      <c r="B3136" s="19" t="s">
        <v>413</v>
      </c>
      <c r="C3136" s="19" t="s">
        <v>663</v>
      </c>
      <c r="D3136" s="19">
        <v>4</v>
      </c>
      <c r="E3136" s="19" t="s">
        <v>16</v>
      </c>
      <c r="F3136" s="19" t="s">
        <v>965</v>
      </c>
    </row>
    <row r="3137" spans="1:6" ht="14.5" customHeight="1">
      <c r="A3137" s="19">
        <v>1902</v>
      </c>
      <c r="B3137" s="19" t="s">
        <v>413</v>
      </c>
      <c r="C3137" s="19" t="s">
        <v>1079</v>
      </c>
      <c r="D3137" s="19">
        <v>8.5</v>
      </c>
    </row>
    <row r="3138" spans="1:6" ht="14.5" customHeight="1">
      <c r="A3138" s="19">
        <v>1902</v>
      </c>
      <c r="B3138" s="19" t="s">
        <v>413</v>
      </c>
      <c r="C3138" s="19" t="s">
        <v>372</v>
      </c>
      <c r="D3138" s="19">
        <v>94.36</v>
      </c>
      <c r="E3138" s="19" t="s">
        <v>9</v>
      </c>
      <c r="F3138" s="19" t="s">
        <v>854</v>
      </c>
    </row>
    <row r="3139" spans="1:6" ht="14.5" customHeight="1">
      <c r="A3139" s="19">
        <v>1902</v>
      </c>
      <c r="B3139" s="19" t="s">
        <v>413</v>
      </c>
      <c r="C3139" s="19" t="s">
        <v>372</v>
      </c>
      <c r="D3139" s="19">
        <v>59.5</v>
      </c>
      <c r="E3139" s="19" t="s">
        <v>9</v>
      </c>
      <c r="F3139" s="19" t="s">
        <v>1081</v>
      </c>
    </row>
    <row r="3140" spans="1:6" ht="14.5" customHeight="1">
      <c r="A3140" s="19">
        <v>1902</v>
      </c>
      <c r="B3140" s="19" t="s">
        <v>413</v>
      </c>
      <c r="C3140" s="19" t="s">
        <v>372</v>
      </c>
      <c r="D3140" s="19">
        <v>7</v>
      </c>
      <c r="E3140" s="19" t="s">
        <v>70</v>
      </c>
      <c r="F3140" s="19" t="s">
        <v>1081</v>
      </c>
    </row>
    <row r="3141" spans="1:6" ht="14.5" customHeight="1">
      <c r="A3141" s="19">
        <v>1902</v>
      </c>
      <c r="B3141" s="19" t="s">
        <v>413</v>
      </c>
      <c r="C3141" s="19" t="s">
        <v>372</v>
      </c>
      <c r="D3141" s="19">
        <v>5.5</v>
      </c>
      <c r="E3141" s="19" t="s">
        <v>16</v>
      </c>
      <c r="F3141" s="19" t="s">
        <v>1081</v>
      </c>
    </row>
    <row r="3142" spans="1:6" ht="14.5" customHeight="1">
      <c r="A3142" s="19">
        <v>1902</v>
      </c>
      <c r="B3142" s="19" t="s">
        <v>413</v>
      </c>
      <c r="C3142" s="19" t="s">
        <v>372</v>
      </c>
      <c r="D3142" s="19">
        <v>5.5</v>
      </c>
      <c r="E3142" s="19" t="s">
        <v>195</v>
      </c>
      <c r="F3142" s="19" t="s">
        <v>390</v>
      </c>
    </row>
    <row r="3143" spans="1:6" ht="14.5" customHeight="1">
      <c r="A3143" s="19">
        <v>1902</v>
      </c>
      <c r="B3143" s="19" t="s">
        <v>413</v>
      </c>
      <c r="C3143" s="19" t="s">
        <v>372</v>
      </c>
      <c r="D3143" s="19">
        <v>26</v>
      </c>
      <c r="E3143" s="19" t="s">
        <v>9</v>
      </c>
      <c r="F3143" s="19" t="s">
        <v>670</v>
      </c>
    </row>
    <row r="3144" spans="1:6" ht="14.5" customHeight="1">
      <c r="A3144" s="19">
        <v>1902</v>
      </c>
      <c r="B3144" s="19" t="s">
        <v>413</v>
      </c>
      <c r="C3144" s="19" t="s">
        <v>373</v>
      </c>
      <c r="D3144" s="19">
        <v>4</v>
      </c>
    </row>
    <row r="3145" spans="1:6" ht="14.5" customHeight="1">
      <c r="A3145" s="19">
        <v>1902</v>
      </c>
      <c r="B3145" s="19" t="s">
        <v>413</v>
      </c>
      <c r="C3145" s="19" t="s">
        <v>374</v>
      </c>
      <c r="D3145" s="19">
        <v>5</v>
      </c>
    </row>
    <row r="3146" spans="1:6" ht="14.5" customHeight="1">
      <c r="A3146" s="19">
        <v>1902</v>
      </c>
      <c r="B3146" s="19" t="s">
        <v>413</v>
      </c>
      <c r="C3146" s="19" t="s">
        <v>375</v>
      </c>
      <c r="D3146" s="19">
        <v>131.88999999999999</v>
      </c>
    </row>
    <row r="3147" spans="1:6" ht="14.5" customHeight="1">
      <c r="A3147" s="19">
        <v>1902</v>
      </c>
      <c r="B3147" s="19" t="s">
        <v>413</v>
      </c>
      <c r="C3147" s="19" t="s">
        <v>376</v>
      </c>
      <c r="D3147" s="19">
        <v>8.15</v>
      </c>
    </row>
    <row r="3148" spans="1:6" ht="14.5" customHeight="1">
      <c r="A3148" s="19">
        <v>1902</v>
      </c>
      <c r="B3148" s="19" t="s">
        <v>413</v>
      </c>
      <c r="C3148" s="19" t="s">
        <v>377</v>
      </c>
      <c r="D3148" s="19">
        <v>89</v>
      </c>
    </row>
    <row r="3149" spans="1:6" ht="14.5" customHeight="1">
      <c r="A3149" s="19">
        <v>1902</v>
      </c>
      <c r="B3149" s="19" t="s">
        <v>413</v>
      </c>
      <c r="C3149" s="19" t="s">
        <v>1080</v>
      </c>
      <c r="D3149" s="19">
        <v>2</v>
      </c>
    </row>
    <row r="3150" spans="1:6" ht="14.5" customHeight="1">
      <c r="A3150" s="19">
        <v>1902</v>
      </c>
      <c r="B3150" s="19" t="s">
        <v>413</v>
      </c>
      <c r="C3150" s="19" t="s">
        <v>380</v>
      </c>
      <c r="D3150" s="19">
        <v>7.53</v>
      </c>
    </row>
    <row r="3151" spans="1:6" ht="14.5" customHeight="1">
      <c r="A3151" s="19">
        <v>1902</v>
      </c>
      <c r="B3151" s="19" t="s">
        <v>413</v>
      </c>
      <c r="C3151" s="19" t="s">
        <v>664</v>
      </c>
      <c r="D3151" s="19">
        <v>10</v>
      </c>
    </row>
    <row r="3152" spans="1:6" ht="14.5" customHeight="1">
      <c r="A3152" s="19">
        <v>1902</v>
      </c>
      <c r="B3152" s="19" t="s">
        <v>413</v>
      </c>
      <c r="C3152" s="19" t="s">
        <v>665</v>
      </c>
      <c r="D3152" s="19">
        <v>24.5</v>
      </c>
      <c r="E3152" s="19" t="s">
        <v>9</v>
      </c>
      <c r="F3152" s="19" t="s">
        <v>672</v>
      </c>
    </row>
    <row r="3153" spans="1:6" ht="14.5" customHeight="1">
      <c r="A3153" s="19">
        <v>1902</v>
      </c>
      <c r="B3153" s="19" t="s">
        <v>413</v>
      </c>
      <c r="C3153" s="19" t="s">
        <v>381</v>
      </c>
      <c r="D3153" s="19">
        <v>18</v>
      </c>
      <c r="E3153" s="19" t="s">
        <v>9</v>
      </c>
      <c r="F3153" s="19" t="s">
        <v>858</v>
      </c>
    </row>
    <row r="3154" spans="1:6" ht="14.5" customHeight="1">
      <c r="A3154" s="19">
        <v>1902</v>
      </c>
      <c r="B3154" s="19" t="s">
        <v>413</v>
      </c>
      <c r="C3154" s="19" t="s">
        <v>382</v>
      </c>
      <c r="D3154" s="19">
        <v>11.5</v>
      </c>
      <c r="E3154" s="19" t="s">
        <v>195</v>
      </c>
      <c r="F3154" s="19" t="s">
        <v>403</v>
      </c>
    </row>
    <row r="3155" spans="1:6" ht="14.5" customHeight="1">
      <c r="A3155" s="19">
        <v>1902</v>
      </c>
      <c r="B3155" s="19" t="s">
        <v>413</v>
      </c>
      <c r="C3155" s="19" t="s">
        <v>382</v>
      </c>
      <c r="D3155" s="19">
        <v>3.84</v>
      </c>
      <c r="E3155" s="19" t="s">
        <v>195</v>
      </c>
      <c r="F3155" s="19" t="s">
        <v>675</v>
      </c>
    </row>
    <row r="3156" spans="1:6" ht="14.5" customHeight="1">
      <c r="A3156" s="19">
        <v>1902</v>
      </c>
      <c r="B3156" s="19" t="s">
        <v>413</v>
      </c>
      <c r="C3156" s="19" t="s">
        <v>382</v>
      </c>
      <c r="D3156" s="19">
        <v>40.72</v>
      </c>
      <c r="E3156" s="19" t="s">
        <v>195</v>
      </c>
      <c r="F3156" s="19" t="s">
        <v>967</v>
      </c>
    </row>
    <row r="3157" spans="1:6" ht="14.5" customHeight="1">
      <c r="A3157" s="19">
        <v>1902</v>
      </c>
      <c r="B3157" s="19" t="s">
        <v>413</v>
      </c>
      <c r="C3157" s="19" t="s">
        <v>382</v>
      </c>
      <c r="D3157" s="19">
        <v>2.5299999999999998</v>
      </c>
      <c r="E3157" s="19" t="s">
        <v>16</v>
      </c>
      <c r="F3157" s="19" t="s">
        <v>967</v>
      </c>
    </row>
    <row r="3158" spans="1:6" ht="14.5" customHeight="1">
      <c r="A3158" s="19">
        <v>1902</v>
      </c>
      <c r="B3158" s="19" t="s">
        <v>413</v>
      </c>
      <c r="C3158" s="19" t="s">
        <v>382</v>
      </c>
      <c r="D3158" s="19">
        <v>11.72</v>
      </c>
      <c r="E3158" s="19" t="s">
        <v>70</v>
      </c>
      <c r="F3158" s="19" t="s">
        <v>967</v>
      </c>
    </row>
    <row r="3159" spans="1:6" ht="14.5" customHeight="1">
      <c r="A3159" s="19">
        <v>1902</v>
      </c>
      <c r="B3159" s="19" t="s">
        <v>413</v>
      </c>
      <c r="C3159" s="19" t="s">
        <v>382</v>
      </c>
      <c r="D3159" s="19">
        <v>121.59</v>
      </c>
      <c r="E3159" s="19" t="s">
        <v>9</v>
      </c>
      <c r="F3159" s="19" t="s">
        <v>967</v>
      </c>
    </row>
    <row r="3160" spans="1:6" ht="14.5" customHeight="1">
      <c r="A3160" s="19">
        <v>1902</v>
      </c>
      <c r="B3160" s="19" t="s">
        <v>413</v>
      </c>
      <c r="C3160" s="19" t="s">
        <v>382</v>
      </c>
      <c r="D3160" s="19">
        <v>7.5</v>
      </c>
      <c r="E3160" s="19" t="s">
        <v>195</v>
      </c>
      <c r="F3160" s="19" t="s">
        <v>676</v>
      </c>
    </row>
    <row r="3161" spans="1:6" ht="14.5" customHeight="1">
      <c r="A3161" s="19">
        <v>1902</v>
      </c>
      <c r="B3161" s="19" t="s">
        <v>413</v>
      </c>
      <c r="C3161" s="19" t="s">
        <v>382</v>
      </c>
      <c r="D3161" s="19">
        <v>2</v>
      </c>
      <c r="E3161" s="19" t="s">
        <v>16</v>
      </c>
      <c r="F3161" s="19" t="s">
        <v>676</v>
      </c>
    </row>
    <row r="3162" spans="1:6" ht="14.5" customHeight="1">
      <c r="A3162" s="19">
        <v>1902</v>
      </c>
      <c r="B3162" s="19" t="s">
        <v>413</v>
      </c>
      <c r="C3162" s="19" t="s">
        <v>382</v>
      </c>
      <c r="D3162" s="19">
        <v>2</v>
      </c>
      <c r="E3162" s="19" t="s">
        <v>70</v>
      </c>
      <c r="F3162" s="19" t="s">
        <v>676</v>
      </c>
    </row>
    <row r="3163" spans="1:6" ht="14.5" customHeight="1">
      <c r="A3163" s="19">
        <v>1902</v>
      </c>
      <c r="B3163" s="19" t="s">
        <v>413</v>
      </c>
      <c r="C3163" s="19" t="s">
        <v>382</v>
      </c>
      <c r="D3163" s="19">
        <v>36</v>
      </c>
      <c r="E3163" s="19" t="s">
        <v>9</v>
      </c>
      <c r="F3163" s="19" t="s">
        <v>920</v>
      </c>
    </row>
    <row r="3164" spans="1:6" ht="14.5" customHeight="1">
      <c r="A3164" s="19">
        <v>1902</v>
      </c>
      <c r="B3164" s="19" t="s">
        <v>413</v>
      </c>
      <c r="C3164" s="19" t="s">
        <v>382</v>
      </c>
      <c r="D3164" s="19">
        <v>11.5</v>
      </c>
      <c r="E3164" s="19" t="s">
        <v>195</v>
      </c>
      <c r="F3164" s="19" t="s">
        <v>404</v>
      </c>
    </row>
    <row r="3165" spans="1:6" ht="14.5" customHeight="1">
      <c r="A3165" s="19">
        <v>1902</v>
      </c>
      <c r="B3165" s="19" t="s">
        <v>413</v>
      </c>
      <c r="C3165" s="19" t="s">
        <v>382</v>
      </c>
      <c r="D3165" s="19">
        <v>1.5</v>
      </c>
      <c r="E3165" s="19" t="s">
        <v>16</v>
      </c>
      <c r="F3165" s="19" t="s">
        <v>404</v>
      </c>
    </row>
    <row r="3166" spans="1:6" ht="14.5" customHeight="1">
      <c r="A3166" s="19">
        <v>1902</v>
      </c>
      <c r="B3166" s="19" t="s">
        <v>413</v>
      </c>
      <c r="C3166" s="19" t="s">
        <v>382</v>
      </c>
      <c r="D3166" s="19">
        <v>9.85</v>
      </c>
      <c r="E3166" s="19" t="s">
        <v>9</v>
      </c>
      <c r="F3166" s="19" t="s">
        <v>677</v>
      </c>
    </row>
    <row r="3167" spans="1:6" ht="14.5" customHeight="1">
      <c r="A3167" s="19">
        <v>1902</v>
      </c>
      <c r="B3167" s="19" t="s">
        <v>413</v>
      </c>
      <c r="C3167" s="19" t="s">
        <v>383</v>
      </c>
      <c r="D3167" s="19">
        <v>21</v>
      </c>
      <c r="E3167" s="19" t="s">
        <v>9</v>
      </c>
      <c r="F3167" s="19" t="s">
        <v>407</v>
      </c>
    </row>
    <row r="3168" spans="1:6" ht="14.5" customHeight="1">
      <c r="A3168" s="19">
        <v>1902</v>
      </c>
      <c r="B3168" s="19" t="s">
        <v>413</v>
      </c>
      <c r="C3168" s="19" t="s">
        <v>383</v>
      </c>
      <c r="D3168" s="19">
        <v>15</v>
      </c>
      <c r="E3168" s="19" t="s">
        <v>9</v>
      </c>
      <c r="F3168" s="19" t="s">
        <v>1082</v>
      </c>
    </row>
    <row r="3169" spans="1:6" ht="14.5" customHeight="1">
      <c r="A3169" s="19">
        <v>1902</v>
      </c>
      <c r="B3169" s="19" t="s">
        <v>413</v>
      </c>
      <c r="C3169" s="19" t="s">
        <v>668</v>
      </c>
      <c r="D3169" s="19">
        <v>5.5</v>
      </c>
    </row>
    <row r="3170" spans="1:6" ht="14.5" customHeight="1">
      <c r="A3170" s="19">
        <v>1902</v>
      </c>
      <c r="B3170" s="19" t="s">
        <v>413</v>
      </c>
      <c r="C3170" s="19" t="s">
        <v>384</v>
      </c>
      <c r="D3170" s="19">
        <v>8</v>
      </c>
    </row>
    <row r="3171" spans="1:6" ht="14.5" customHeight="1">
      <c r="A3171" s="19">
        <v>1902</v>
      </c>
      <c r="B3171" s="19" t="s">
        <v>413</v>
      </c>
      <c r="C3171" s="19" t="s">
        <v>385</v>
      </c>
      <c r="D3171" s="19">
        <v>8</v>
      </c>
    </row>
    <row r="3172" spans="1:6" ht="14.5" customHeight="1">
      <c r="A3172" s="19">
        <v>1902</v>
      </c>
      <c r="B3172" s="19" t="s">
        <v>413</v>
      </c>
      <c r="C3172" s="19" t="s">
        <v>386</v>
      </c>
      <c r="D3172" s="19">
        <v>8.5</v>
      </c>
    </row>
    <row r="3173" spans="1:6" ht="14.5" customHeight="1">
      <c r="A3173" s="19">
        <v>1902</v>
      </c>
      <c r="B3173" s="19" t="s">
        <v>413</v>
      </c>
      <c r="C3173" s="19" t="s">
        <v>387</v>
      </c>
      <c r="D3173" s="19">
        <v>12</v>
      </c>
      <c r="E3173" s="19" t="s">
        <v>9</v>
      </c>
      <c r="F3173" s="19" t="s">
        <v>412</v>
      </c>
    </row>
    <row r="3174" spans="1:6" ht="14.5" customHeight="1">
      <c r="A3174" s="19">
        <v>1902</v>
      </c>
      <c r="B3174" s="19" t="s">
        <v>424</v>
      </c>
      <c r="C3174" s="19" t="s">
        <v>414</v>
      </c>
      <c r="D3174" s="19">
        <v>7</v>
      </c>
    </row>
    <row r="3175" spans="1:6" ht="14.5" customHeight="1">
      <c r="A3175" s="19">
        <v>1902</v>
      </c>
      <c r="B3175" s="19" t="s">
        <v>424</v>
      </c>
      <c r="C3175" s="19" t="s">
        <v>415</v>
      </c>
      <c r="D3175" s="19">
        <f>41+8+2.25+7+16</f>
        <v>74.25</v>
      </c>
    </row>
    <row r="3176" spans="1:6" ht="14.5" customHeight="1">
      <c r="A3176" s="19">
        <v>1902</v>
      </c>
      <c r="B3176" s="19" t="s">
        <v>424</v>
      </c>
      <c r="C3176" s="19" t="s">
        <v>416</v>
      </c>
      <c r="D3176" s="19">
        <v>5.5</v>
      </c>
    </row>
    <row r="3177" spans="1:6" ht="14.5" customHeight="1">
      <c r="A3177" s="19">
        <v>1902</v>
      </c>
      <c r="B3177" s="19" t="s">
        <v>424</v>
      </c>
      <c r="C3177" s="19" t="s">
        <v>419</v>
      </c>
      <c r="D3177" s="19">
        <v>8</v>
      </c>
    </row>
    <row r="3178" spans="1:6" ht="14.5" customHeight="1">
      <c r="A3178" s="19">
        <v>1902</v>
      </c>
      <c r="B3178" s="19" t="s">
        <v>424</v>
      </c>
      <c r="C3178" s="19" t="s">
        <v>420</v>
      </c>
      <c r="D3178" s="19">
        <v>3</v>
      </c>
    </row>
    <row r="3179" spans="1:6" ht="14.5" customHeight="1">
      <c r="A3179" s="19">
        <v>1902</v>
      </c>
      <c r="B3179" s="19" t="s">
        <v>424</v>
      </c>
      <c r="C3179" s="19" t="s">
        <v>421</v>
      </c>
      <c r="D3179" s="19">
        <f>24+6</f>
        <v>30</v>
      </c>
    </row>
    <row r="3180" spans="1:6" ht="14.5" customHeight="1">
      <c r="A3180" s="19">
        <v>1902</v>
      </c>
      <c r="B3180" s="19" t="s">
        <v>424</v>
      </c>
      <c r="C3180" s="19" t="s">
        <v>422</v>
      </c>
      <c r="D3180" s="19">
        <v>90</v>
      </c>
    </row>
    <row r="3181" spans="1:6" ht="14.5" customHeight="1">
      <c r="A3181" s="19">
        <v>1902</v>
      </c>
      <c r="B3181" s="19" t="s">
        <v>424</v>
      </c>
      <c r="C3181" s="19" t="s">
        <v>423</v>
      </c>
      <c r="D3181" s="19">
        <v>66.2</v>
      </c>
    </row>
    <row r="3182" spans="1:6" ht="14.5" customHeight="1">
      <c r="A3182" s="19">
        <v>1902</v>
      </c>
      <c r="B3182" s="19" t="s">
        <v>694</v>
      </c>
      <c r="C3182" s="19" t="s">
        <v>679</v>
      </c>
      <c r="D3182" s="19">
        <v>13.5</v>
      </c>
      <c r="E3182" s="19" t="s">
        <v>9</v>
      </c>
    </row>
    <row r="3183" spans="1:6" ht="14.5" customHeight="1">
      <c r="A3183" s="19">
        <v>1902</v>
      </c>
      <c r="B3183" s="19" t="s">
        <v>694</v>
      </c>
      <c r="C3183" s="19" t="s">
        <v>969</v>
      </c>
      <c r="D3183" s="19">
        <v>52</v>
      </c>
      <c r="E3183" s="19" t="s">
        <v>9</v>
      </c>
    </row>
    <row r="3184" spans="1:6" ht="14.5" customHeight="1">
      <c r="A3184" s="19">
        <v>1902</v>
      </c>
      <c r="B3184" s="19" t="s">
        <v>694</v>
      </c>
      <c r="C3184" s="19" t="s">
        <v>683</v>
      </c>
      <c r="D3184" s="19">
        <v>4</v>
      </c>
      <c r="E3184" s="19" t="s">
        <v>16</v>
      </c>
    </row>
    <row r="3185" spans="1:5" ht="14.5" customHeight="1">
      <c r="A3185" s="19">
        <v>1902</v>
      </c>
      <c r="B3185" s="19" t="s">
        <v>694</v>
      </c>
      <c r="C3185" s="19" t="s">
        <v>684</v>
      </c>
      <c r="D3185" s="19">
        <f>60+12</f>
        <v>72</v>
      </c>
      <c r="E3185" s="19" t="s">
        <v>9</v>
      </c>
    </row>
    <row r="3186" spans="1:5" ht="14.5" customHeight="1">
      <c r="A3186" s="19">
        <v>1902</v>
      </c>
      <c r="B3186" s="19" t="s">
        <v>694</v>
      </c>
      <c r="C3186" s="19" t="s">
        <v>1083</v>
      </c>
      <c r="D3186" s="19">
        <v>3.5</v>
      </c>
      <c r="E3186" s="19" t="s">
        <v>16</v>
      </c>
    </row>
    <row r="3187" spans="1:5" ht="14.5" customHeight="1">
      <c r="A3187" s="19">
        <v>1902</v>
      </c>
      <c r="B3187" s="19" t="s">
        <v>694</v>
      </c>
      <c r="C3187" s="19" t="s">
        <v>686</v>
      </c>
      <c r="D3187" s="19">
        <f>35.9</f>
        <v>35.9</v>
      </c>
      <c r="E3187" s="19" t="s">
        <v>9</v>
      </c>
    </row>
    <row r="3188" spans="1:5" ht="14.5" customHeight="1">
      <c r="A3188" s="19">
        <v>1902</v>
      </c>
      <c r="B3188" s="19" t="s">
        <v>694</v>
      </c>
      <c r="C3188" s="19" t="s">
        <v>687</v>
      </c>
      <c r="D3188" s="19">
        <f>36</f>
        <v>36</v>
      </c>
      <c r="E3188" s="19" t="s">
        <v>9</v>
      </c>
    </row>
    <row r="3189" spans="1:5" ht="14.5" customHeight="1">
      <c r="A3189" s="19">
        <v>1902</v>
      </c>
      <c r="B3189" s="19" t="s">
        <v>694</v>
      </c>
      <c r="C3189" s="19" t="s">
        <v>688</v>
      </c>
      <c r="D3189" s="19">
        <v>3.88</v>
      </c>
      <c r="E3189" s="19" t="s">
        <v>9</v>
      </c>
    </row>
    <row r="3190" spans="1:5" ht="14.5" customHeight="1">
      <c r="A3190" s="19">
        <v>1902</v>
      </c>
      <c r="B3190" s="19" t="s">
        <v>694</v>
      </c>
      <c r="C3190" s="19" t="s">
        <v>689</v>
      </c>
      <c r="D3190" s="19">
        <v>5</v>
      </c>
      <c r="E3190" s="19" t="s">
        <v>16</v>
      </c>
    </row>
    <row r="3191" spans="1:5" ht="14.5" customHeight="1">
      <c r="A3191" s="19">
        <v>1902</v>
      </c>
      <c r="B3191" s="19" t="s">
        <v>694</v>
      </c>
      <c r="C3191" s="19" t="s">
        <v>690</v>
      </c>
      <c r="D3191" s="19">
        <v>6</v>
      </c>
      <c r="E3191" s="19" t="s">
        <v>9</v>
      </c>
    </row>
    <row r="3192" spans="1:5" ht="14.5" customHeight="1">
      <c r="A3192" s="19">
        <v>1902</v>
      </c>
      <c r="B3192" s="19" t="s">
        <v>694</v>
      </c>
      <c r="C3192" s="19" t="s">
        <v>690</v>
      </c>
      <c r="D3192" s="19">
        <v>4.5</v>
      </c>
      <c r="E3192" s="19" t="s">
        <v>16</v>
      </c>
    </row>
    <row r="3193" spans="1:5" ht="14.5" customHeight="1">
      <c r="A3193" s="19">
        <v>1902</v>
      </c>
      <c r="B3193" s="19" t="s">
        <v>694</v>
      </c>
      <c r="C3193" s="19" t="s">
        <v>691</v>
      </c>
      <c r="D3193" s="19">
        <f>45</f>
        <v>45</v>
      </c>
      <c r="E3193" s="19" t="s">
        <v>9</v>
      </c>
    </row>
    <row r="3194" spans="1:5" ht="14.5" customHeight="1">
      <c r="A3194" s="19">
        <v>1902</v>
      </c>
      <c r="B3194" s="19" t="s">
        <v>694</v>
      </c>
      <c r="C3194" s="19" t="s">
        <v>692</v>
      </c>
      <c r="D3194" s="19">
        <v>15</v>
      </c>
      <c r="E3194" s="19" t="s">
        <v>9</v>
      </c>
    </row>
    <row r="3195" spans="1:5" ht="14.5" customHeight="1">
      <c r="A3195" s="19">
        <v>1902</v>
      </c>
      <c r="B3195" s="19" t="s">
        <v>694</v>
      </c>
      <c r="C3195" s="19" t="s">
        <v>693</v>
      </c>
      <c r="D3195" s="19">
        <v>18.899999999999999</v>
      </c>
      <c r="E3195" s="19" t="s">
        <v>9</v>
      </c>
    </row>
    <row r="3196" spans="1:5" ht="14.5" customHeight="1">
      <c r="A3196" s="19">
        <v>1902</v>
      </c>
      <c r="B3196" s="19" t="s">
        <v>694</v>
      </c>
      <c r="C3196" s="19" t="s">
        <v>695</v>
      </c>
      <c r="D3196" s="19">
        <v>3.5</v>
      </c>
      <c r="E3196" s="19" t="s">
        <v>16</v>
      </c>
    </row>
    <row r="3197" spans="1:5" ht="14.5" customHeight="1">
      <c r="A3197" s="19">
        <v>1902</v>
      </c>
      <c r="B3197" s="19" t="s">
        <v>694</v>
      </c>
      <c r="C3197" s="19" t="s">
        <v>921</v>
      </c>
      <c r="D3197" s="19">
        <v>4</v>
      </c>
      <c r="E3197" s="19" t="s">
        <v>16</v>
      </c>
    </row>
    <row r="3198" spans="1:5" ht="14.5" customHeight="1">
      <c r="A3198" s="19">
        <v>1902</v>
      </c>
      <c r="B3198" s="19" t="s">
        <v>369</v>
      </c>
      <c r="C3198" s="19" t="s">
        <v>922</v>
      </c>
      <c r="D3198" s="19">
        <v>8</v>
      </c>
    </row>
    <row r="3199" spans="1:5" ht="14.5" customHeight="1">
      <c r="A3199" s="19">
        <v>1902</v>
      </c>
      <c r="B3199" s="19" t="s">
        <v>369</v>
      </c>
      <c r="C3199" s="19" t="s">
        <v>1084</v>
      </c>
      <c r="D3199" s="19">
        <v>6</v>
      </c>
    </row>
    <row r="3200" spans="1:5" ht="14.5" customHeight="1">
      <c r="A3200" s="19">
        <v>1902</v>
      </c>
      <c r="B3200" s="19" t="s">
        <v>369</v>
      </c>
      <c r="C3200" s="19" t="s">
        <v>370</v>
      </c>
      <c r="D3200" s="19">
        <f>10+5</f>
        <v>15</v>
      </c>
    </row>
    <row r="3201" spans="1:6" ht="14.5" customHeight="1">
      <c r="A3201" s="19">
        <v>1902</v>
      </c>
      <c r="B3201" s="19" t="s">
        <v>369</v>
      </c>
      <c r="C3201" s="19" t="s">
        <v>371</v>
      </c>
      <c r="D3201" s="19">
        <v>10</v>
      </c>
    </row>
    <row r="3202" spans="1:6" ht="14.5" customHeight="1">
      <c r="A3202" s="19">
        <v>1902</v>
      </c>
      <c r="B3202" s="19" t="s">
        <v>369</v>
      </c>
      <c r="C3202" s="19" t="s">
        <v>1085</v>
      </c>
      <c r="D3202" s="19">
        <v>40</v>
      </c>
    </row>
    <row r="3203" spans="1:6" ht="14.5" customHeight="1">
      <c r="A3203" s="19">
        <v>1902</v>
      </c>
      <c r="B3203" s="19" t="s">
        <v>369</v>
      </c>
      <c r="C3203" s="19" t="s">
        <v>578</v>
      </c>
      <c r="D3203" s="19">
        <v>8</v>
      </c>
    </row>
    <row r="3204" spans="1:6" ht="14.5" customHeight="1">
      <c r="A3204" s="19">
        <v>1902</v>
      </c>
      <c r="B3204" s="19" t="s">
        <v>369</v>
      </c>
      <c r="C3204" s="19" t="s">
        <v>863</v>
      </c>
      <c r="D3204" s="19">
        <v>12</v>
      </c>
    </row>
    <row r="3205" spans="1:6" ht="14.5" customHeight="1">
      <c r="A3205" s="19">
        <v>1902</v>
      </c>
      <c r="B3205" s="19" t="s">
        <v>55</v>
      </c>
      <c r="C3205" s="19" t="s">
        <v>712</v>
      </c>
      <c r="D3205" s="19">
        <v>26.4</v>
      </c>
      <c r="F3205" s="19" t="s">
        <v>699</v>
      </c>
    </row>
    <row r="3206" spans="1:6" ht="14.5" customHeight="1">
      <c r="A3206" s="19">
        <v>1902</v>
      </c>
      <c r="B3206" s="19" t="s">
        <v>55</v>
      </c>
      <c r="C3206" s="19" t="s">
        <v>713</v>
      </c>
      <c r="D3206" s="19">
        <v>6</v>
      </c>
      <c r="F3206" s="19" t="s">
        <v>700</v>
      </c>
    </row>
    <row r="3207" spans="1:6" ht="14.5" customHeight="1">
      <c r="A3207" s="19">
        <v>1902</v>
      </c>
      <c r="B3207" s="19" t="s">
        <v>55</v>
      </c>
      <c r="C3207" s="19" t="s">
        <v>714</v>
      </c>
      <c r="D3207" s="19">
        <v>3.5</v>
      </c>
      <c r="F3207" s="19" t="s">
        <v>701</v>
      </c>
    </row>
    <row r="3208" spans="1:6" ht="14.5" customHeight="1">
      <c r="A3208" s="19">
        <v>1902</v>
      </c>
      <c r="B3208" s="19" t="s">
        <v>55</v>
      </c>
      <c r="C3208" s="19" t="s">
        <v>715</v>
      </c>
      <c r="D3208" s="19">
        <v>6</v>
      </c>
      <c r="F3208" s="19" t="s">
        <v>702</v>
      </c>
    </row>
    <row r="3209" spans="1:6" ht="14.5" customHeight="1">
      <c r="A3209" s="19">
        <v>1902</v>
      </c>
      <c r="B3209" s="19" t="s">
        <v>55</v>
      </c>
      <c r="C3209" s="19" t="s">
        <v>716</v>
      </c>
      <c r="D3209" s="19">
        <v>22.25</v>
      </c>
      <c r="F3209" s="19" t="s">
        <v>703</v>
      </c>
    </row>
    <row r="3210" spans="1:6" ht="14.5" customHeight="1">
      <c r="A3210" s="19">
        <v>1902</v>
      </c>
      <c r="B3210" s="19" t="s">
        <v>55</v>
      </c>
      <c r="C3210" s="19" t="s">
        <v>716</v>
      </c>
      <c r="D3210" s="19">
        <v>7</v>
      </c>
      <c r="F3210" s="19" t="s">
        <v>1086</v>
      </c>
    </row>
    <row r="3211" spans="1:6" ht="14.5" customHeight="1">
      <c r="A3211" s="19">
        <v>1902</v>
      </c>
      <c r="B3211" s="19" t="s">
        <v>55</v>
      </c>
      <c r="C3211" s="19" t="s">
        <v>717</v>
      </c>
      <c r="D3211" s="19">
        <v>49</v>
      </c>
      <c r="F3211" s="19" t="s">
        <v>704</v>
      </c>
    </row>
    <row r="3212" spans="1:6" ht="14.5" customHeight="1">
      <c r="A3212" s="19">
        <v>1902</v>
      </c>
      <c r="B3212" s="19" t="s">
        <v>55</v>
      </c>
      <c r="C3212" s="19" t="s">
        <v>717</v>
      </c>
      <c r="D3212" s="19">
        <v>17</v>
      </c>
      <c r="F3212" s="19" t="s">
        <v>923</v>
      </c>
    </row>
    <row r="3213" spans="1:6" ht="14.5" customHeight="1">
      <c r="A3213" s="19">
        <v>1902</v>
      </c>
      <c r="B3213" s="19" t="s">
        <v>55</v>
      </c>
      <c r="C3213" s="19" t="s">
        <v>717</v>
      </c>
      <c r="D3213" s="19">
        <v>9</v>
      </c>
      <c r="F3213" s="19" t="s">
        <v>706</v>
      </c>
    </row>
    <row r="3214" spans="1:6" ht="14.5" customHeight="1">
      <c r="A3214" s="19">
        <v>1902</v>
      </c>
      <c r="B3214" s="19" t="s">
        <v>55</v>
      </c>
      <c r="C3214" s="19" t="s">
        <v>56</v>
      </c>
      <c r="D3214" s="19">
        <v>5.5</v>
      </c>
      <c r="F3214" s="19" t="s">
        <v>61</v>
      </c>
    </row>
    <row r="3215" spans="1:6" ht="14.5" customHeight="1">
      <c r="A3215" s="19">
        <v>1902</v>
      </c>
      <c r="B3215" s="19" t="s">
        <v>55</v>
      </c>
      <c r="C3215" s="19" t="s">
        <v>56</v>
      </c>
      <c r="D3215" s="19">
        <v>7</v>
      </c>
      <c r="F3215" s="19" t="s">
        <v>707</v>
      </c>
    </row>
    <row r="3216" spans="1:6" ht="14.5" customHeight="1">
      <c r="A3216" s="19">
        <v>1902</v>
      </c>
      <c r="B3216" s="19" t="s">
        <v>55</v>
      </c>
      <c r="C3216" s="19" t="s">
        <v>57</v>
      </c>
      <c r="D3216" s="19">
        <v>9.5</v>
      </c>
      <c r="F3216" s="19" t="s">
        <v>58</v>
      </c>
    </row>
    <row r="3217" spans="1:6" ht="14.5" customHeight="1">
      <c r="A3217" s="19">
        <v>1902</v>
      </c>
      <c r="B3217" s="19" t="s">
        <v>55</v>
      </c>
      <c r="C3217" s="19" t="s">
        <v>718</v>
      </c>
      <c r="D3217" s="19">
        <v>18</v>
      </c>
      <c r="F3217" s="19" t="s">
        <v>708</v>
      </c>
    </row>
    <row r="3218" spans="1:6" ht="14.5" customHeight="1">
      <c r="A3218" s="19">
        <v>1902</v>
      </c>
      <c r="B3218" s="19" t="s">
        <v>55</v>
      </c>
      <c r="C3218" s="19" t="s">
        <v>59</v>
      </c>
      <c r="D3218" s="19">
        <v>76</v>
      </c>
      <c r="F3218" s="19" t="s">
        <v>60</v>
      </c>
    </row>
    <row r="3219" spans="1:6" ht="14.5" customHeight="1">
      <c r="A3219" s="19">
        <v>1902</v>
      </c>
      <c r="B3219" s="19" t="s">
        <v>55</v>
      </c>
      <c r="C3219" s="19" t="s">
        <v>59</v>
      </c>
      <c r="D3219" s="19">
        <v>16.57</v>
      </c>
      <c r="F3219" s="19" t="s">
        <v>709</v>
      </c>
    </row>
    <row r="3220" spans="1:6" ht="14.5" customHeight="1">
      <c r="A3220" s="19">
        <v>1902</v>
      </c>
      <c r="B3220" s="19" t="s">
        <v>55</v>
      </c>
      <c r="C3220" s="19" t="s">
        <v>59</v>
      </c>
      <c r="D3220" s="19">
        <v>20.7</v>
      </c>
      <c r="F3220" s="19" t="s">
        <v>1087</v>
      </c>
    </row>
    <row r="3221" spans="1:6" ht="14.5" customHeight="1">
      <c r="A3221" s="19">
        <v>1902</v>
      </c>
      <c r="B3221" s="19" t="s">
        <v>55</v>
      </c>
      <c r="C3221" s="19" t="s">
        <v>924</v>
      </c>
      <c r="D3221" s="19">
        <v>2.5</v>
      </c>
      <c r="F3221" s="19" t="s">
        <v>925</v>
      </c>
    </row>
    <row r="3222" spans="1:6" ht="14.5" customHeight="1">
      <c r="A3222" s="19">
        <v>1902</v>
      </c>
      <c r="B3222" s="19" t="s">
        <v>55</v>
      </c>
      <c r="C3222" s="19" t="s">
        <v>719</v>
      </c>
      <c r="D3222" s="19">
        <v>18.5</v>
      </c>
      <c r="F3222" s="19" t="s">
        <v>710</v>
      </c>
    </row>
    <row r="3223" spans="1:6" ht="14.5" customHeight="1">
      <c r="A3223" s="19">
        <v>1902</v>
      </c>
      <c r="B3223" s="19" t="s">
        <v>55</v>
      </c>
      <c r="C3223" s="19" t="s">
        <v>720</v>
      </c>
      <c r="D3223" s="19">
        <v>8</v>
      </c>
      <c r="F3223" s="19" t="s">
        <v>711</v>
      </c>
    </row>
    <row r="3224" spans="1:6" ht="14.5" customHeight="1">
      <c r="A3224" s="19">
        <v>1902</v>
      </c>
      <c r="B3224" s="19" t="s">
        <v>440</v>
      </c>
      <c r="C3224" s="19" t="s">
        <v>425</v>
      </c>
      <c r="D3224" s="19">
        <v>9.9</v>
      </c>
      <c r="F3224" s="1"/>
    </row>
    <row r="3225" spans="1:6" ht="14.5" customHeight="1">
      <c r="A3225" s="19">
        <v>1902</v>
      </c>
      <c r="B3225" s="19" t="s">
        <v>440</v>
      </c>
      <c r="C3225" s="19" t="s">
        <v>426</v>
      </c>
      <c r="D3225" s="19">
        <v>18.5</v>
      </c>
      <c r="F3225" s="1"/>
    </row>
    <row r="3226" spans="1:6" ht="14.5" customHeight="1">
      <c r="A3226" s="19">
        <v>1902</v>
      </c>
      <c r="B3226" s="19" t="s">
        <v>440</v>
      </c>
      <c r="C3226" s="19" t="s">
        <v>427</v>
      </c>
      <c r="D3226" s="19">
        <v>4</v>
      </c>
      <c r="F3226" s="1"/>
    </row>
    <row r="3227" spans="1:6" ht="14.5" customHeight="1">
      <c r="A3227" s="19">
        <v>1902</v>
      </c>
      <c r="B3227" s="19" t="s">
        <v>440</v>
      </c>
      <c r="C3227" s="19" t="s">
        <v>721</v>
      </c>
      <c r="D3227" s="19">
        <v>4</v>
      </c>
      <c r="F3227" s="1"/>
    </row>
    <row r="3228" spans="1:6" ht="14.5" customHeight="1">
      <c r="A3228" s="19">
        <v>1902</v>
      </c>
      <c r="B3228" s="19" t="s">
        <v>440</v>
      </c>
      <c r="C3228" s="19" t="s">
        <v>428</v>
      </c>
      <c r="D3228" s="19">
        <v>66</v>
      </c>
      <c r="F3228" s="19" t="s">
        <v>429</v>
      </c>
    </row>
    <row r="3229" spans="1:6" ht="14.5" customHeight="1">
      <c r="A3229" s="19">
        <v>1902</v>
      </c>
      <c r="B3229" s="19" t="s">
        <v>440</v>
      </c>
      <c r="C3229" s="19" t="s">
        <v>428</v>
      </c>
      <c r="D3229" s="19">
        <v>13.5</v>
      </c>
      <c r="F3229" s="19" t="s">
        <v>431</v>
      </c>
    </row>
    <row r="3230" spans="1:6" ht="14.5" customHeight="1">
      <c r="A3230" s="19">
        <v>1902</v>
      </c>
      <c r="B3230" s="19" t="s">
        <v>440</v>
      </c>
      <c r="C3230" s="19" t="s">
        <v>428</v>
      </c>
      <c r="D3230" s="19">
        <v>5</v>
      </c>
      <c r="F3230" s="19" t="s">
        <v>722</v>
      </c>
    </row>
    <row r="3231" spans="1:6" ht="14.5" customHeight="1">
      <c r="A3231" s="19">
        <v>1902</v>
      </c>
      <c r="B3231" s="19" t="s">
        <v>440</v>
      </c>
      <c r="C3231" s="19" t="s">
        <v>432</v>
      </c>
      <c r="D3231" s="19">
        <v>33.299999999999997</v>
      </c>
      <c r="F3231" s="19" t="s">
        <v>433</v>
      </c>
    </row>
    <row r="3232" spans="1:6" ht="14.5" customHeight="1">
      <c r="A3232" s="19">
        <v>1902</v>
      </c>
      <c r="B3232" s="19" t="s">
        <v>440</v>
      </c>
      <c r="C3232" s="19" t="s">
        <v>435</v>
      </c>
      <c r="D3232" s="19">
        <v>61</v>
      </c>
      <c r="F3232" s="19" t="s">
        <v>436</v>
      </c>
    </row>
    <row r="3233" spans="1:6" ht="14.5" customHeight="1">
      <c r="A3233" s="19">
        <v>1902</v>
      </c>
      <c r="B3233" s="19" t="s">
        <v>440</v>
      </c>
      <c r="C3233" s="19" t="s">
        <v>435</v>
      </c>
      <c r="D3233" s="19">
        <v>41</v>
      </c>
      <c r="F3233" s="19" t="s">
        <v>437</v>
      </c>
    </row>
    <row r="3234" spans="1:6" ht="14.5" customHeight="1">
      <c r="A3234" s="19">
        <v>1902</v>
      </c>
      <c r="B3234" s="19" t="s">
        <v>440</v>
      </c>
      <c r="C3234" s="19" t="s">
        <v>438</v>
      </c>
      <c r="D3234" s="19">
        <v>3</v>
      </c>
      <c r="F3234" s="1"/>
    </row>
    <row r="3235" spans="1:6" ht="14.5" customHeight="1">
      <c r="A3235" s="19">
        <v>1902</v>
      </c>
      <c r="B3235" s="19" t="s">
        <v>440</v>
      </c>
      <c r="C3235" s="19" t="s">
        <v>439</v>
      </c>
      <c r="D3235" s="19">
        <v>6</v>
      </c>
      <c r="F3235" s="1"/>
    </row>
    <row r="3236" spans="1:6" ht="14.5" customHeight="1">
      <c r="A3236" s="19">
        <v>1902</v>
      </c>
      <c r="B3236" s="19" t="s">
        <v>456</v>
      </c>
      <c r="C3236" s="19" t="s">
        <v>457</v>
      </c>
      <c r="D3236" s="19">
        <f>3.5+26.5</f>
        <v>30</v>
      </c>
      <c r="E3236" s="19" t="s">
        <v>9</v>
      </c>
    </row>
    <row r="3237" spans="1:6" ht="14.5" customHeight="1">
      <c r="A3237" s="19">
        <v>1902</v>
      </c>
      <c r="B3237" s="19" t="s">
        <v>456</v>
      </c>
      <c r="C3237" s="19" t="s">
        <v>458</v>
      </c>
      <c r="D3237" s="19">
        <v>7</v>
      </c>
      <c r="E3237" s="19" t="s">
        <v>9</v>
      </c>
    </row>
    <row r="3238" spans="1:6" ht="14.5" customHeight="1">
      <c r="A3238" s="19">
        <v>1902</v>
      </c>
      <c r="B3238" s="19" t="s">
        <v>456</v>
      </c>
      <c r="C3238" s="19" t="s">
        <v>459</v>
      </c>
      <c r="D3238" s="19">
        <v>22</v>
      </c>
      <c r="E3238" s="19" t="s">
        <v>9</v>
      </c>
    </row>
    <row r="3239" spans="1:6" ht="14.5" customHeight="1">
      <c r="A3239" s="19">
        <v>1902</v>
      </c>
      <c r="B3239" s="19" t="s">
        <v>456</v>
      </c>
      <c r="C3239" s="19" t="s">
        <v>460</v>
      </c>
      <c r="D3239" s="19">
        <v>6.6</v>
      </c>
      <c r="E3239" s="19" t="s">
        <v>9</v>
      </c>
    </row>
    <row r="3240" spans="1:6" ht="14.5" customHeight="1">
      <c r="A3240" s="19">
        <v>1902</v>
      </c>
      <c r="B3240" s="19" t="s">
        <v>456</v>
      </c>
      <c r="C3240" s="19" t="s">
        <v>926</v>
      </c>
      <c r="D3240" s="19">
        <v>13.5</v>
      </c>
      <c r="E3240" s="19" t="s">
        <v>9</v>
      </c>
    </row>
    <row r="3241" spans="1:6" ht="14.5" customHeight="1">
      <c r="A3241" s="19">
        <v>1902</v>
      </c>
      <c r="B3241" s="19" t="s">
        <v>456</v>
      </c>
      <c r="C3241" s="19" t="s">
        <v>941</v>
      </c>
      <c r="D3241" s="19">
        <v>7</v>
      </c>
      <c r="F3241" s="19" t="s">
        <v>927</v>
      </c>
    </row>
    <row r="3242" spans="1:6" ht="14.5" customHeight="1">
      <c r="A3242" s="19">
        <v>1902</v>
      </c>
      <c r="B3242" s="19" t="s">
        <v>456</v>
      </c>
      <c r="C3242" s="19" t="s">
        <v>928</v>
      </c>
      <c r="D3242" s="19">
        <f>12.19+3.1</f>
        <v>15.29</v>
      </c>
    </row>
    <row r="3243" spans="1:6" ht="14.5" customHeight="1">
      <c r="A3243" s="19">
        <v>1902</v>
      </c>
      <c r="B3243" s="19" t="s">
        <v>456</v>
      </c>
      <c r="C3243" s="19" t="s">
        <v>462</v>
      </c>
      <c r="D3243" s="19">
        <v>10.5</v>
      </c>
      <c r="E3243" s="19" t="s">
        <v>9</v>
      </c>
    </row>
    <row r="3244" spans="1:6" ht="14.5" customHeight="1">
      <c r="A3244" s="19">
        <v>1902</v>
      </c>
      <c r="B3244" s="19" t="s">
        <v>456</v>
      </c>
      <c r="C3244" s="19" t="s">
        <v>463</v>
      </c>
      <c r="D3244" s="19">
        <v>7.5</v>
      </c>
      <c r="E3244" s="19" t="s">
        <v>9</v>
      </c>
    </row>
    <row r="3245" spans="1:6" ht="14.5" customHeight="1">
      <c r="A3245" s="19">
        <v>1902</v>
      </c>
      <c r="B3245" s="19" t="s">
        <v>456</v>
      </c>
      <c r="C3245" s="19" t="s">
        <v>464</v>
      </c>
      <c r="D3245" s="19">
        <v>1.65</v>
      </c>
      <c r="E3245" s="19" t="s">
        <v>9</v>
      </c>
    </row>
    <row r="3246" spans="1:6" ht="14.5" customHeight="1">
      <c r="A3246" s="19">
        <v>1902</v>
      </c>
      <c r="B3246" s="19" t="s">
        <v>456</v>
      </c>
      <c r="C3246" s="19" t="s">
        <v>465</v>
      </c>
      <c r="D3246" s="19">
        <v>4</v>
      </c>
      <c r="E3246" s="19" t="s">
        <v>9</v>
      </c>
    </row>
    <row r="3247" spans="1:6" ht="14.5" customHeight="1">
      <c r="A3247" s="19">
        <v>1902</v>
      </c>
      <c r="B3247" s="19" t="s">
        <v>456</v>
      </c>
      <c r="C3247" s="19" t="s">
        <v>466</v>
      </c>
      <c r="D3247" s="19">
        <v>40</v>
      </c>
      <c r="E3247" s="19" t="s">
        <v>9</v>
      </c>
    </row>
    <row r="3248" spans="1:6" ht="14.5" customHeight="1">
      <c r="A3248" s="19">
        <v>1902</v>
      </c>
      <c r="B3248" s="19" t="s">
        <v>456</v>
      </c>
      <c r="C3248" s="19" t="s">
        <v>468</v>
      </c>
      <c r="D3248" s="19">
        <v>19</v>
      </c>
    </row>
    <row r="3249" spans="1:6" ht="14.5" customHeight="1">
      <c r="A3249" s="19">
        <v>1902</v>
      </c>
      <c r="B3249" s="19" t="s">
        <v>456</v>
      </c>
      <c r="C3249" s="19" t="s">
        <v>1088</v>
      </c>
      <c r="D3249" s="19">
        <v>28</v>
      </c>
    </row>
    <row r="3250" spans="1:6" ht="14.5" customHeight="1">
      <c r="A3250" s="19">
        <v>1902</v>
      </c>
      <c r="B3250" s="19" t="s">
        <v>456</v>
      </c>
      <c r="C3250" s="19" t="s">
        <v>1089</v>
      </c>
      <c r="D3250" s="19">
        <v>4.75</v>
      </c>
    </row>
    <row r="3251" spans="1:6" ht="14.5" customHeight="1">
      <c r="A3251" s="19">
        <v>1902</v>
      </c>
      <c r="B3251" s="19" t="s">
        <v>456</v>
      </c>
      <c r="C3251" s="19" t="s">
        <v>1345</v>
      </c>
      <c r="D3251" s="19">
        <v>141</v>
      </c>
    </row>
    <row r="3252" spans="1:6" ht="14.5" customHeight="1">
      <c r="A3252" s="19">
        <v>1902</v>
      </c>
      <c r="B3252" s="19" t="s">
        <v>456</v>
      </c>
      <c r="C3252" s="19" t="s">
        <v>1345</v>
      </c>
      <c r="D3252" s="19">
        <v>74</v>
      </c>
      <c r="F3252" s="19" t="s">
        <v>1349</v>
      </c>
    </row>
    <row r="3253" spans="1:6" ht="14.5" customHeight="1">
      <c r="A3253" s="19">
        <v>1903</v>
      </c>
      <c r="B3253" s="19" t="s">
        <v>131</v>
      </c>
      <c r="C3253" s="19" t="s">
        <v>527</v>
      </c>
      <c r="D3253" s="19">
        <v>10</v>
      </c>
    </row>
    <row r="3254" spans="1:6" ht="14.5" customHeight="1">
      <c r="A3254" s="19">
        <v>1903</v>
      </c>
      <c r="B3254" s="19" t="s">
        <v>131</v>
      </c>
      <c r="C3254" s="19" t="s">
        <v>528</v>
      </c>
      <c r="D3254" s="19">
        <v>99.18</v>
      </c>
    </row>
    <row r="3255" spans="1:6" ht="14.5" customHeight="1">
      <c r="A3255" s="19">
        <v>1903</v>
      </c>
      <c r="B3255" s="19" t="s">
        <v>131</v>
      </c>
      <c r="C3255" s="19" t="s">
        <v>529</v>
      </c>
      <c r="D3255" s="19">
        <v>11.25</v>
      </c>
    </row>
    <row r="3256" spans="1:6" ht="14.5" customHeight="1">
      <c r="A3256" s="19">
        <v>1903</v>
      </c>
      <c r="B3256" s="19" t="s">
        <v>131</v>
      </c>
      <c r="C3256" s="19" t="s">
        <v>971</v>
      </c>
      <c r="D3256" s="19">
        <v>5</v>
      </c>
    </row>
    <row r="3257" spans="1:6" ht="14.5" customHeight="1">
      <c r="A3257" s="19">
        <v>1903</v>
      </c>
      <c r="B3257" s="19" t="s">
        <v>131</v>
      </c>
      <c r="C3257" s="19" t="s">
        <v>530</v>
      </c>
      <c r="D3257" s="19">
        <v>42</v>
      </c>
    </row>
    <row r="3258" spans="1:6" ht="14.5" customHeight="1">
      <c r="A3258" s="19">
        <v>1903</v>
      </c>
      <c r="B3258" s="19" t="s">
        <v>131</v>
      </c>
      <c r="C3258" s="19" t="s">
        <v>531</v>
      </c>
      <c r="D3258" s="19">
        <v>20</v>
      </c>
    </row>
    <row r="3259" spans="1:6" ht="14.5" customHeight="1">
      <c r="A3259" s="19">
        <v>1903</v>
      </c>
      <c r="B3259" s="19" t="s">
        <v>131</v>
      </c>
      <c r="C3259" s="19" t="s">
        <v>532</v>
      </c>
      <c r="D3259" s="19">
        <v>6.37</v>
      </c>
    </row>
    <row r="3260" spans="1:6" ht="14.5" customHeight="1">
      <c r="A3260" s="19">
        <v>1903</v>
      </c>
      <c r="B3260" s="19" t="s">
        <v>131</v>
      </c>
      <c r="C3260" s="19" t="s">
        <v>533</v>
      </c>
      <c r="D3260" s="19">
        <v>7.33</v>
      </c>
    </row>
    <row r="3261" spans="1:6" ht="14.5" customHeight="1">
      <c r="A3261" s="19">
        <v>1903</v>
      </c>
      <c r="B3261" s="19" t="s">
        <v>131</v>
      </c>
      <c r="C3261" s="19" t="s">
        <v>534</v>
      </c>
      <c r="D3261" s="19">
        <v>6</v>
      </c>
    </row>
    <row r="3262" spans="1:6" ht="14.5" customHeight="1">
      <c r="A3262" s="19">
        <v>1903</v>
      </c>
      <c r="B3262" s="19" t="s">
        <v>169</v>
      </c>
      <c r="D3262" s="19">
        <v>161</v>
      </c>
      <c r="F3262" s="19" t="s">
        <v>975</v>
      </c>
    </row>
    <row r="3263" spans="1:6" ht="14.5" customHeight="1">
      <c r="A3263" s="19">
        <v>1903</v>
      </c>
      <c r="B3263" s="19" t="s">
        <v>169</v>
      </c>
      <c r="D3263" s="19">
        <v>10</v>
      </c>
      <c r="F3263" s="19" t="s">
        <v>1091</v>
      </c>
    </row>
    <row r="3264" spans="1:6" ht="14.5" customHeight="1">
      <c r="A3264" s="19">
        <v>1903</v>
      </c>
      <c r="B3264" s="19" t="s">
        <v>169</v>
      </c>
      <c r="D3264" s="19">
        <v>7.9</v>
      </c>
      <c r="F3264" s="19" t="s">
        <v>536</v>
      </c>
    </row>
    <row r="3265" spans="1:6" ht="14.5" customHeight="1">
      <c r="A3265" s="19">
        <v>1903</v>
      </c>
      <c r="B3265" s="19" t="s">
        <v>169</v>
      </c>
      <c r="D3265" s="19">
        <v>11.15</v>
      </c>
      <c r="F3265" s="19" t="s">
        <v>979</v>
      </c>
    </row>
    <row r="3266" spans="1:6" ht="14.5" customHeight="1">
      <c r="A3266" s="19">
        <v>1903</v>
      </c>
      <c r="B3266" s="19" t="s">
        <v>169</v>
      </c>
      <c r="D3266" s="19">
        <f>76.5+10.2</f>
        <v>86.7</v>
      </c>
      <c r="F3266" s="19" t="s">
        <v>150</v>
      </c>
    </row>
    <row r="3267" spans="1:6" ht="14.5" customHeight="1">
      <c r="A3267" s="19">
        <v>1903</v>
      </c>
      <c r="B3267" s="19" t="s">
        <v>169</v>
      </c>
      <c r="D3267" s="19">
        <v>18.5</v>
      </c>
      <c r="F3267" s="19" t="s">
        <v>538</v>
      </c>
    </row>
    <row r="3268" spans="1:6" ht="14.5" customHeight="1">
      <c r="A3268" s="19">
        <v>1903</v>
      </c>
      <c r="B3268" s="19" t="s">
        <v>169</v>
      </c>
      <c r="D3268" s="19">
        <v>10.7</v>
      </c>
      <c r="F3268" s="19" t="s">
        <v>865</v>
      </c>
    </row>
    <row r="3269" spans="1:6" ht="14.5" customHeight="1">
      <c r="A3269" s="19">
        <v>1903</v>
      </c>
      <c r="B3269" s="19" t="s">
        <v>169</v>
      </c>
      <c r="D3269" s="19">
        <v>19.600000000000001</v>
      </c>
      <c r="F3269" s="19" t="s">
        <v>152</v>
      </c>
    </row>
    <row r="3270" spans="1:6" ht="14.5" customHeight="1">
      <c r="A3270" s="19">
        <v>1903</v>
      </c>
      <c r="B3270" s="19" t="s">
        <v>169</v>
      </c>
      <c r="D3270" s="19">
        <v>15</v>
      </c>
      <c r="F3270" s="19" t="s">
        <v>866</v>
      </c>
    </row>
    <row r="3271" spans="1:6" ht="14.5" customHeight="1">
      <c r="A3271" s="19">
        <v>1903</v>
      </c>
      <c r="B3271" s="19" t="s">
        <v>169</v>
      </c>
      <c r="D3271" s="19">
        <v>9.9</v>
      </c>
      <c r="F3271" s="19" t="s">
        <v>973</v>
      </c>
    </row>
    <row r="3272" spans="1:6" ht="14.5" customHeight="1">
      <c r="A3272" s="19">
        <v>1903</v>
      </c>
      <c r="B3272" s="19" t="s">
        <v>169</v>
      </c>
      <c r="D3272" s="19">
        <f>10.67+2.56</f>
        <v>13.23</v>
      </c>
      <c r="F3272" s="19" t="s">
        <v>942</v>
      </c>
    </row>
    <row r="3273" spans="1:6" ht="14.5" customHeight="1">
      <c r="A3273" s="19">
        <v>1903</v>
      </c>
      <c r="B3273" s="19" t="s">
        <v>169</v>
      </c>
      <c r="D3273" s="19">
        <v>23.97</v>
      </c>
      <c r="F3273" s="19" t="s">
        <v>1092</v>
      </c>
    </row>
    <row r="3274" spans="1:6" ht="14.5" customHeight="1">
      <c r="A3274" s="19">
        <v>1903</v>
      </c>
      <c r="B3274" s="19" t="s">
        <v>169</v>
      </c>
      <c r="D3274" s="19">
        <v>68</v>
      </c>
      <c r="F3274" s="19" t="s">
        <v>157</v>
      </c>
    </row>
    <row r="3275" spans="1:6" ht="14.5" customHeight="1">
      <c r="A3275" s="19">
        <v>1903</v>
      </c>
      <c r="B3275" s="19" t="s">
        <v>169</v>
      </c>
      <c r="D3275" s="19">
        <v>8.07</v>
      </c>
      <c r="F3275" s="19" t="s">
        <v>158</v>
      </c>
    </row>
    <row r="3276" spans="1:6" ht="14.5" customHeight="1">
      <c r="A3276" s="19">
        <v>1903</v>
      </c>
      <c r="B3276" s="19" t="s">
        <v>169</v>
      </c>
      <c r="D3276" s="19">
        <v>12.46</v>
      </c>
      <c r="F3276" s="19" t="s">
        <v>160</v>
      </c>
    </row>
    <row r="3277" spans="1:6" ht="14.5" customHeight="1">
      <c r="A3277" s="19">
        <v>1903</v>
      </c>
      <c r="B3277" s="19" t="s">
        <v>169</v>
      </c>
      <c r="D3277" s="19">
        <v>50</v>
      </c>
      <c r="F3277" s="19" t="s">
        <v>868</v>
      </c>
    </row>
    <row r="3278" spans="1:6" ht="14.5" customHeight="1">
      <c r="A3278" s="19">
        <v>1903</v>
      </c>
      <c r="B3278" s="19" t="s">
        <v>169</v>
      </c>
      <c r="D3278" s="19">
        <v>12.69</v>
      </c>
      <c r="F3278" s="19" t="s">
        <v>162</v>
      </c>
    </row>
    <row r="3279" spans="1:6" ht="14.5" customHeight="1">
      <c r="A3279" s="19">
        <v>1903</v>
      </c>
      <c r="B3279" s="19" t="s">
        <v>169</v>
      </c>
      <c r="D3279" s="19">
        <v>4.91</v>
      </c>
      <c r="F3279" s="19" t="s">
        <v>1093</v>
      </c>
    </row>
    <row r="3280" spans="1:6" ht="14.5" customHeight="1">
      <c r="A3280" s="19">
        <v>1903</v>
      </c>
      <c r="B3280" s="19" t="s">
        <v>169</v>
      </c>
      <c r="D3280" s="19">
        <v>16</v>
      </c>
      <c r="F3280" s="19" t="s">
        <v>972</v>
      </c>
    </row>
    <row r="3281" spans="1:6" ht="14.5" customHeight="1">
      <c r="A3281" s="19">
        <v>1903</v>
      </c>
      <c r="B3281" s="19" t="s">
        <v>169</v>
      </c>
      <c r="D3281" s="19">
        <v>13</v>
      </c>
      <c r="F3281" s="19" t="s">
        <v>980</v>
      </c>
    </row>
    <row r="3282" spans="1:6" ht="14.5" customHeight="1">
      <c r="A3282" s="19">
        <v>1903</v>
      </c>
      <c r="B3282" s="19" t="s">
        <v>172</v>
      </c>
      <c r="C3282" s="4" t="s">
        <v>1094</v>
      </c>
      <c r="D3282" s="4">
        <v>3</v>
      </c>
      <c r="F3282" s="4" t="s">
        <v>1095</v>
      </c>
    </row>
    <row r="3283" spans="1:6" ht="14.5" customHeight="1">
      <c r="A3283" s="19">
        <v>1903</v>
      </c>
      <c r="B3283" s="19" t="s">
        <v>172</v>
      </c>
      <c r="C3283" s="4" t="s">
        <v>170</v>
      </c>
      <c r="D3283" s="4">
        <v>2</v>
      </c>
      <c r="F3283" s="4" t="s">
        <v>171</v>
      </c>
    </row>
    <row r="3284" spans="1:6" ht="14.5" customHeight="1">
      <c r="A3284" s="19">
        <v>1903</v>
      </c>
      <c r="B3284" s="19" t="s">
        <v>172</v>
      </c>
      <c r="C3284" s="4" t="s">
        <v>173</v>
      </c>
      <c r="D3284" s="4">
        <v>18</v>
      </c>
      <c r="F3284" s="4" t="s">
        <v>982</v>
      </c>
    </row>
    <row r="3285" spans="1:6" ht="14.5" customHeight="1">
      <c r="A3285" s="19">
        <v>1903</v>
      </c>
      <c r="B3285" s="19" t="s">
        <v>172</v>
      </c>
      <c r="C3285" s="4" t="s">
        <v>177</v>
      </c>
      <c r="D3285" s="4">
        <v>5</v>
      </c>
      <c r="F3285" s="4" t="s">
        <v>548</v>
      </c>
    </row>
    <row r="3286" spans="1:6" ht="14.5" customHeight="1">
      <c r="A3286" s="19">
        <v>1903</v>
      </c>
      <c r="B3286" s="19" t="s">
        <v>172</v>
      </c>
      <c r="C3286" s="4" t="s">
        <v>547</v>
      </c>
      <c r="D3286" s="4">
        <v>19</v>
      </c>
      <c r="F3286" s="4" t="s">
        <v>1096</v>
      </c>
    </row>
    <row r="3287" spans="1:6" ht="14.5" customHeight="1">
      <c r="A3287" s="19">
        <v>1903</v>
      </c>
      <c r="B3287" s="19" t="s">
        <v>172</v>
      </c>
      <c r="C3287" s="4" t="s">
        <v>179</v>
      </c>
      <c r="D3287" s="4">
        <v>26</v>
      </c>
      <c r="F3287" s="4" t="s">
        <v>743</v>
      </c>
    </row>
    <row r="3288" spans="1:6" ht="14.5" customHeight="1">
      <c r="A3288" s="19">
        <v>1903</v>
      </c>
      <c r="B3288" s="19" t="s">
        <v>172</v>
      </c>
      <c r="C3288" s="4" t="s">
        <v>181</v>
      </c>
      <c r="D3288" s="4">
        <v>4</v>
      </c>
      <c r="F3288" s="4" t="s">
        <v>550</v>
      </c>
    </row>
    <row r="3289" spans="1:6" ht="14.5" customHeight="1">
      <c r="A3289" s="19">
        <v>1903</v>
      </c>
      <c r="B3289" s="19" t="s">
        <v>62</v>
      </c>
      <c r="C3289" s="13" t="s">
        <v>64</v>
      </c>
      <c r="D3289" s="14">
        <v>7</v>
      </c>
      <c r="E3289" s="19" t="s">
        <v>9</v>
      </c>
    </row>
    <row r="3290" spans="1:6" ht="14.5" customHeight="1">
      <c r="A3290" s="19">
        <v>1903</v>
      </c>
      <c r="B3290" s="19" t="s">
        <v>62</v>
      </c>
      <c r="C3290" s="13" t="s">
        <v>551</v>
      </c>
      <c r="D3290" s="14">
        <v>142</v>
      </c>
      <c r="E3290" s="19" t="s">
        <v>9</v>
      </c>
    </row>
    <row r="3291" spans="1:6" ht="14.5" customHeight="1">
      <c r="A3291" s="19">
        <v>1903</v>
      </c>
      <c r="B3291" s="19" t="s">
        <v>62</v>
      </c>
      <c r="C3291" s="13" t="s">
        <v>69</v>
      </c>
      <c r="D3291" s="14">
        <v>56</v>
      </c>
      <c r="E3291" s="19" t="s">
        <v>9</v>
      </c>
    </row>
    <row r="3292" spans="1:6" ht="14.5" customHeight="1">
      <c r="A3292" s="19">
        <v>1903</v>
      </c>
      <c r="B3292" s="19" t="s">
        <v>62</v>
      </c>
      <c r="C3292" s="13" t="s">
        <v>552</v>
      </c>
      <c r="D3292" s="14">
        <v>5</v>
      </c>
      <c r="E3292" s="19" t="s">
        <v>70</v>
      </c>
    </row>
    <row r="3293" spans="1:6" ht="14.5" customHeight="1">
      <c r="A3293" s="19">
        <v>1903</v>
      </c>
      <c r="B3293" s="19" t="s">
        <v>62</v>
      </c>
      <c r="C3293" s="13" t="s">
        <v>552</v>
      </c>
      <c r="D3293" s="14">
        <v>14.5</v>
      </c>
      <c r="E3293" s="19" t="s">
        <v>9</v>
      </c>
    </row>
    <row r="3294" spans="1:6" ht="14.5" customHeight="1">
      <c r="A3294" s="19">
        <v>1903</v>
      </c>
      <c r="B3294" s="19" t="s">
        <v>62</v>
      </c>
      <c r="C3294" s="13" t="s">
        <v>73</v>
      </c>
      <c r="D3294" s="13">
        <v>6</v>
      </c>
      <c r="E3294" s="19" t="s">
        <v>16</v>
      </c>
    </row>
    <row r="3295" spans="1:6" ht="14.5" customHeight="1">
      <c r="A3295" s="19">
        <v>1903</v>
      </c>
      <c r="B3295" s="19" t="s">
        <v>62</v>
      </c>
      <c r="C3295" s="13" t="s">
        <v>74</v>
      </c>
      <c r="D3295" s="14">
        <v>13</v>
      </c>
      <c r="E3295" s="19" t="s">
        <v>9</v>
      </c>
    </row>
    <row r="3296" spans="1:6" ht="14.5" customHeight="1">
      <c r="A3296" s="19">
        <v>1903</v>
      </c>
      <c r="B3296" s="19" t="s">
        <v>62</v>
      </c>
      <c r="C3296" s="13" t="s">
        <v>65</v>
      </c>
      <c r="D3296" s="14">
        <v>30</v>
      </c>
      <c r="E3296" s="19" t="s">
        <v>9</v>
      </c>
    </row>
    <row r="3297" spans="1:5" ht="14.5" customHeight="1">
      <c r="A3297" s="19">
        <v>1903</v>
      </c>
      <c r="B3297" s="19" t="s">
        <v>62</v>
      </c>
      <c r="C3297" s="13" t="s">
        <v>66</v>
      </c>
      <c r="D3297" s="14">
        <v>6.5</v>
      </c>
      <c r="E3297" s="19" t="s">
        <v>9</v>
      </c>
    </row>
    <row r="3298" spans="1:5" ht="14.5" customHeight="1">
      <c r="A3298" s="19">
        <v>1903</v>
      </c>
      <c r="B3298" s="19" t="s">
        <v>62</v>
      </c>
      <c r="C3298" s="13" t="s">
        <v>67</v>
      </c>
      <c r="D3298" s="14">
        <v>55</v>
      </c>
      <c r="E3298" s="19" t="s">
        <v>9</v>
      </c>
    </row>
    <row r="3299" spans="1:5" ht="14.5" customHeight="1">
      <c r="A3299" s="19">
        <v>1903</v>
      </c>
      <c r="B3299" s="19" t="s">
        <v>62</v>
      </c>
      <c r="C3299" s="13" t="s">
        <v>983</v>
      </c>
      <c r="D3299" s="14">
        <v>4</v>
      </c>
      <c r="E3299" s="19" t="s">
        <v>9</v>
      </c>
    </row>
    <row r="3300" spans="1:5" ht="14.5" customHeight="1">
      <c r="A3300" s="19">
        <v>1903</v>
      </c>
      <c r="B3300" s="19" t="s">
        <v>1426</v>
      </c>
      <c r="C3300" s="19" t="s">
        <v>470</v>
      </c>
      <c r="D3300" s="19">
        <v>1131.26</v>
      </c>
    </row>
    <row r="3301" spans="1:5" ht="14.5" customHeight="1">
      <c r="A3301" s="19">
        <v>1903</v>
      </c>
      <c r="B3301" s="19" t="s">
        <v>1426</v>
      </c>
      <c r="C3301" s="19" t="s">
        <v>932</v>
      </c>
      <c r="D3301" s="19">
        <v>12</v>
      </c>
    </row>
    <row r="3302" spans="1:5" ht="14.5" customHeight="1">
      <c r="A3302" s="19">
        <v>1903</v>
      </c>
      <c r="B3302" s="19" t="s">
        <v>1426</v>
      </c>
      <c r="C3302" s="19" t="s">
        <v>933</v>
      </c>
      <c r="D3302" s="19">
        <v>60</v>
      </c>
    </row>
    <row r="3303" spans="1:5" ht="14.5" customHeight="1">
      <c r="A3303" s="19">
        <v>1903</v>
      </c>
      <c r="B3303" s="19" t="s">
        <v>1426</v>
      </c>
      <c r="C3303" s="19" t="s">
        <v>934</v>
      </c>
      <c r="D3303" s="19">
        <v>54</v>
      </c>
    </row>
    <row r="3304" spans="1:5" ht="14.5" customHeight="1">
      <c r="A3304" s="19">
        <v>1903</v>
      </c>
      <c r="B3304" s="19" t="s">
        <v>1426</v>
      </c>
      <c r="C3304" s="19" t="s">
        <v>473</v>
      </c>
      <c r="D3304" s="19">
        <v>21</v>
      </c>
    </row>
    <row r="3305" spans="1:5" ht="14.5" customHeight="1">
      <c r="A3305" s="19">
        <v>1903</v>
      </c>
      <c r="B3305" s="19" t="s">
        <v>1426</v>
      </c>
      <c r="C3305" s="19" t="s">
        <v>935</v>
      </c>
      <c r="D3305" s="19">
        <v>10.56</v>
      </c>
    </row>
    <row r="3306" spans="1:5" ht="14.5" customHeight="1">
      <c r="A3306" s="19">
        <v>1903</v>
      </c>
      <c r="B3306" s="19" t="s">
        <v>1426</v>
      </c>
      <c r="C3306" s="19" t="s">
        <v>475</v>
      </c>
      <c r="D3306" s="19">
        <v>3</v>
      </c>
    </row>
    <row r="3307" spans="1:5" ht="14.5" customHeight="1">
      <c r="A3307" s="19">
        <v>1903</v>
      </c>
      <c r="B3307" s="19" t="s">
        <v>1426</v>
      </c>
      <c r="C3307" s="19" t="s">
        <v>476</v>
      </c>
      <c r="D3307" s="19">
        <v>21</v>
      </c>
    </row>
    <row r="3308" spans="1:5" ht="14.5" customHeight="1">
      <c r="A3308" s="19">
        <v>1903</v>
      </c>
      <c r="B3308" s="19" t="s">
        <v>1426</v>
      </c>
      <c r="C3308" s="19" t="s">
        <v>936</v>
      </c>
      <c r="D3308" s="19">
        <v>36</v>
      </c>
    </row>
    <row r="3309" spans="1:5" ht="14.5" customHeight="1">
      <c r="A3309" s="19">
        <v>1903</v>
      </c>
      <c r="B3309" s="19" t="s">
        <v>1426</v>
      </c>
      <c r="C3309" s="19" t="s">
        <v>937</v>
      </c>
      <c r="D3309" s="19">
        <v>13.5</v>
      </c>
    </row>
    <row r="3310" spans="1:5" ht="14.5" customHeight="1">
      <c r="A3310" s="19">
        <v>1903</v>
      </c>
      <c r="B3310" s="19" t="s">
        <v>1426</v>
      </c>
      <c r="C3310" s="19" t="s">
        <v>938</v>
      </c>
      <c r="D3310" s="19">
        <v>65</v>
      </c>
    </row>
    <row r="3311" spans="1:5" ht="14.5" customHeight="1">
      <c r="A3311" s="19">
        <v>1903</v>
      </c>
      <c r="B3311" s="19" t="s">
        <v>1426</v>
      </c>
      <c r="C3311" s="10" t="s">
        <v>939</v>
      </c>
      <c r="D3311" s="10">
        <v>160</v>
      </c>
    </row>
    <row r="3312" spans="1:5" ht="14.5" customHeight="1">
      <c r="A3312" s="19">
        <v>1903</v>
      </c>
      <c r="B3312" s="19" t="s">
        <v>1426</v>
      </c>
      <c r="C3312" s="19" t="s">
        <v>481</v>
      </c>
      <c r="D3312" s="19">
        <v>31</v>
      </c>
    </row>
    <row r="3313" spans="1:4" ht="14.5" customHeight="1">
      <c r="A3313" s="19">
        <v>1903</v>
      </c>
      <c r="B3313" s="19" t="s">
        <v>1426</v>
      </c>
      <c r="C3313" s="19" t="s">
        <v>482</v>
      </c>
      <c r="D3313" s="19">
        <v>7</v>
      </c>
    </row>
    <row r="3314" spans="1:4" ht="14.5" customHeight="1">
      <c r="A3314" s="19">
        <v>1903</v>
      </c>
      <c r="B3314" s="19" t="s">
        <v>1426</v>
      </c>
      <c r="C3314" s="19" t="s">
        <v>483</v>
      </c>
      <c r="D3314" s="19">
        <v>114.5</v>
      </c>
    </row>
    <row r="3315" spans="1:4" ht="14.5" customHeight="1">
      <c r="A3315" s="19">
        <v>1903</v>
      </c>
      <c r="B3315" s="19" t="s">
        <v>1426</v>
      </c>
      <c r="C3315" s="19" t="s">
        <v>940</v>
      </c>
      <c r="D3315" s="19">
        <v>5</v>
      </c>
    </row>
    <row r="3316" spans="1:4" ht="14.5" customHeight="1">
      <c r="A3316" s="19">
        <v>1903</v>
      </c>
      <c r="B3316" s="19" t="s">
        <v>1426</v>
      </c>
      <c r="C3316" s="19" t="s">
        <v>486</v>
      </c>
      <c r="D3316" s="19">
        <v>86.5</v>
      </c>
    </row>
    <row r="3317" spans="1:4" ht="14.5" customHeight="1">
      <c r="A3317" s="19">
        <v>1903</v>
      </c>
      <c r="B3317" s="19" t="s">
        <v>1426</v>
      </c>
      <c r="C3317" s="19" t="s">
        <v>487</v>
      </c>
      <c r="D3317" s="19">
        <v>13.2</v>
      </c>
    </row>
    <row r="3318" spans="1:4" ht="14.5" customHeight="1">
      <c r="A3318" s="19">
        <v>1903</v>
      </c>
      <c r="B3318" s="19" t="s">
        <v>1426</v>
      </c>
      <c r="C3318" s="19" t="s">
        <v>488</v>
      </c>
      <c r="D3318" s="19">
        <v>7.5</v>
      </c>
    </row>
    <row r="3319" spans="1:4" ht="14.5" customHeight="1">
      <c r="A3319" s="19">
        <v>1903</v>
      </c>
      <c r="B3319" s="19" t="s">
        <v>1426</v>
      </c>
      <c r="C3319" s="19" t="s">
        <v>489</v>
      </c>
      <c r="D3319" s="19">
        <v>8</v>
      </c>
    </row>
    <row r="3320" spans="1:4" ht="14.5" customHeight="1">
      <c r="A3320" s="19">
        <v>1903</v>
      </c>
      <c r="B3320" s="19" t="s">
        <v>1426</v>
      </c>
      <c r="C3320" s="19" t="s">
        <v>1099</v>
      </c>
      <c r="D3320" s="19">
        <v>95</v>
      </c>
    </row>
    <row r="3321" spans="1:4" ht="14.5" customHeight="1">
      <c r="A3321" s="19">
        <v>1903</v>
      </c>
      <c r="B3321" s="19" t="s">
        <v>1426</v>
      </c>
      <c r="C3321" s="19" t="s">
        <v>1100</v>
      </c>
      <c r="D3321" s="19">
        <v>17</v>
      </c>
    </row>
    <row r="3322" spans="1:4" ht="14.5" customHeight="1">
      <c r="A3322" s="19">
        <v>1903</v>
      </c>
      <c r="B3322" s="19" t="s">
        <v>1426</v>
      </c>
      <c r="C3322" s="19" t="s">
        <v>490</v>
      </c>
      <c r="D3322" s="19">
        <v>3.5</v>
      </c>
    </row>
    <row r="3323" spans="1:4" ht="14.5" customHeight="1">
      <c r="A3323" s="19">
        <v>1903</v>
      </c>
      <c r="B3323" s="19" t="s">
        <v>1426</v>
      </c>
      <c r="C3323" s="19" t="s">
        <v>491</v>
      </c>
      <c r="D3323" s="19">
        <v>6</v>
      </c>
    </row>
    <row r="3324" spans="1:4" ht="14.5" customHeight="1">
      <c r="A3324" s="19">
        <v>1903</v>
      </c>
      <c r="B3324" s="19" t="s">
        <v>1426</v>
      </c>
      <c r="C3324" s="19" t="s">
        <v>492</v>
      </c>
      <c r="D3324" s="19">
        <v>8</v>
      </c>
    </row>
    <row r="3325" spans="1:4" ht="14.5" customHeight="1">
      <c r="A3325" s="19">
        <v>1903</v>
      </c>
      <c r="B3325" s="19" t="s">
        <v>1426</v>
      </c>
      <c r="C3325" s="19" t="s">
        <v>1103</v>
      </c>
      <c r="D3325" s="19">
        <v>19</v>
      </c>
    </row>
    <row r="3326" spans="1:4" ht="14.5" customHeight="1">
      <c r="A3326" s="19">
        <v>1903</v>
      </c>
      <c r="B3326" s="19" t="s">
        <v>1426</v>
      </c>
      <c r="C3326" s="19" t="s">
        <v>493</v>
      </c>
      <c r="D3326" s="19">
        <v>100.2</v>
      </c>
    </row>
    <row r="3327" spans="1:4" ht="14.5" customHeight="1">
      <c r="A3327" s="19">
        <v>1903</v>
      </c>
      <c r="B3327" s="19" t="s">
        <v>1426</v>
      </c>
      <c r="C3327" s="19" t="s">
        <v>494</v>
      </c>
      <c r="D3327" s="19">
        <v>17</v>
      </c>
    </row>
    <row r="3328" spans="1:4" ht="14.5" customHeight="1">
      <c r="A3328" s="19">
        <v>1903</v>
      </c>
      <c r="B3328" s="19" t="s">
        <v>1426</v>
      </c>
      <c r="C3328" s="19" t="s">
        <v>495</v>
      </c>
      <c r="D3328" s="19">
        <v>98</v>
      </c>
    </row>
    <row r="3329" spans="1:6" ht="14.5" customHeight="1">
      <c r="A3329" s="19">
        <v>1903</v>
      </c>
      <c r="B3329" s="19" t="s">
        <v>1426</v>
      </c>
      <c r="C3329" s="19" t="s">
        <v>497</v>
      </c>
      <c r="D3329" s="19">
        <v>22</v>
      </c>
    </row>
    <row r="3330" spans="1:6" ht="14.5" customHeight="1">
      <c r="A3330" s="19">
        <v>1903</v>
      </c>
      <c r="B3330" s="19" t="s">
        <v>1426</v>
      </c>
      <c r="C3330" s="19" t="s">
        <v>498</v>
      </c>
      <c r="D3330" s="19">
        <v>6.25</v>
      </c>
    </row>
    <row r="3331" spans="1:6" ht="14.5" customHeight="1">
      <c r="A3331" s="19">
        <v>1903</v>
      </c>
      <c r="B3331" s="19" t="s">
        <v>1426</v>
      </c>
      <c r="C3331" s="19" t="s">
        <v>499</v>
      </c>
      <c r="D3331" s="19">
        <v>14.5</v>
      </c>
    </row>
    <row r="3332" spans="1:6" ht="14.5" customHeight="1">
      <c r="A3332" s="19">
        <v>1903</v>
      </c>
      <c r="B3332" s="19" t="s">
        <v>441</v>
      </c>
      <c r="C3332" s="19" t="s">
        <v>442</v>
      </c>
      <c r="D3332" s="19">
        <v>164</v>
      </c>
      <c r="E3332" s="19" t="s">
        <v>9</v>
      </c>
      <c r="F3332" s="19" t="s">
        <v>984</v>
      </c>
    </row>
    <row r="3333" spans="1:6" ht="14.5" customHeight="1">
      <c r="A3333" s="19">
        <v>1903</v>
      </c>
      <c r="B3333" s="19" t="s">
        <v>441</v>
      </c>
      <c r="C3333" s="19" t="s">
        <v>68</v>
      </c>
      <c r="D3333" s="19">
        <v>7</v>
      </c>
      <c r="E3333" s="19" t="s">
        <v>9</v>
      </c>
      <c r="F3333" s="19" t="s">
        <v>444</v>
      </c>
    </row>
    <row r="3334" spans="1:6" ht="14.5" customHeight="1">
      <c r="A3334" s="19">
        <v>1903</v>
      </c>
      <c r="B3334" s="19" t="s">
        <v>441</v>
      </c>
      <c r="C3334" s="19" t="s">
        <v>992</v>
      </c>
      <c r="D3334" s="19">
        <v>31</v>
      </c>
      <c r="E3334" s="19" t="s">
        <v>9</v>
      </c>
      <c r="F3334" s="19" t="s">
        <v>985</v>
      </c>
    </row>
    <row r="3335" spans="1:6" ht="14.5" customHeight="1">
      <c r="A3335" s="19">
        <v>1903</v>
      </c>
      <c r="B3335" s="19" t="s">
        <v>441</v>
      </c>
      <c r="C3335" s="19" t="s">
        <v>448</v>
      </c>
      <c r="D3335" s="19">
        <v>31</v>
      </c>
      <c r="E3335" s="19" t="s">
        <v>9</v>
      </c>
      <c r="F3335" s="19" t="s">
        <v>871</v>
      </c>
    </row>
    <row r="3336" spans="1:6" ht="14.5" customHeight="1">
      <c r="A3336" s="19">
        <v>1903</v>
      </c>
      <c r="B3336" s="19" t="s">
        <v>441</v>
      </c>
      <c r="C3336" s="19" t="s">
        <v>747</v>
      </c>
      <c r="D3336" s="19">
        <v>22.5</v>
      </c>
      <c r="E3336" s="19" t="s">
        <v>9</v>
      </c>
      <c r="F3336" s="19" t="s">
        <v>748</v>
      </c>
    </row>
    <row r="3337" spans="1:6" ht="14.5" customHeight="1">
      <c r="A3337" s="19">
        <v>1903</v>
      </c>
      <c r="B3337" s="19" t="s">
        <v>441</v>
      </c>
      <c r="C3337" s="19" t="s">
        <v>450</v>
      </c>
      <c r="D3337" s="19">
        <v>120</v>
      </c>
      <c r="E3337" s="19" t="s">
        <v>9</v>
      </c>
      <c r="F3337" s="19" t="s">
        <v>1104</v>
      </c>
    </row>
    <row r="3338" spans="1:6" ht="14.5" customHeight="1">
      <c r="A3338" s="19">
        <v>1903</v>
      </c>
      <c r="B3338" s="19" t="s">
        <v>441</v>
      </c>
      <c r="C3338" s="19" t="s">
        <v>450</v>
      </c>
      <c r="D3338" s="19">
        <v>7.5</v>
      </c>
      <c r="E3338" s="19" t="s">
        <v>9</v>
      </c>
      <c r="F3338" s="19" t="s">
        <v>946</v>
      </c>
    </row>
    <row r="3339" spans="1:6" ht="14.5" customHeight="1">
      <c r="A3339" s="19">
        <v>1903</v>
      </c>
      <c r="B3339" s="19" t="s">
        <v>441</v>
      </c>
      <c r="C3339" s="19" t="s">
        <v>450</v>
      </c>
      <c r="D3339" s="19">
        <v>34</v>
      </c>
      <c r="E3339" s="19" t="s">
        <v>9</v>
      </c>
      <c r="F3339" s="19" t="s">
        <v>1105</v>
      </c>
    </row>
    <row r="3340" spans="1:6" ht="14.5" customHeight="1">
      <c r="A3340" s="19">
        <v>1903</v>
      </c>
      <c r="B3340" s="19" t="s">
        <v>441</v>
      </c>
      <c r="C3340" s="19" t="s">
        <v>450</v>
      </c>
      <c r="D3340" s="19">
        <v>19.5</v>
      </c>
      <c r="E3340" s="19" t="s">
        <v>9</v>
      </c>
      <c r="F3340" s="19" t="s">
        <v>1106</v>
      </c>
    </row>
    <row r="3341" spans="1:6" ht="14.5" customHeight="1">
      <c r="A3341" s="19">
        <v>1903</v>
      </c>
      <c r="B3341" s="19" t="s">
        <v>441</v>
      </c>
      <c r="C3341" s="19" t="s">
        <v>450</v>
      </c>
      <c r="D3341" s="19">
        <v>14</v>
      </c>
      <c r="E3341" s="19" t="s">
        <v>9</v>
      </c>
      <c r="F3341" s="19" t="s">
        <v>1107</v>
      </c>
    </row>
    <row r="3342" spans="1:6" ht="14.5" customHeight="1">
      <c r="A3342" s="19">
        <v>1903</v>
      </c>
      <c r="B3342" s="19" t="s">
        <v>441</v>
      </c>
      <c r="C3342" s="19" t="s">
        <v>750</v>
      </c>
      <c r="D3342" s="19">
        <v>10.75</v>
      </c>
      <c r="E3342" s="19" t="s">
        <v>9</v>
      </c>
      <c r="F3342" s="19" t="s">
        <v>988</v>
      </c>
    </row>
    <row r="3343" spans="1:6" ht="14.5" customHeight="1">
      <c r="A3343" s="19">
        <v>1903</v>
      </c>
      <c r="B3343" s="19" t="s">
        <v>441</v>
      </c>
      <c r="C3343" s="19" t="s">
        <v>1108</v>
      </c>
      <c r="D3343" s="19">
        <v>15</v>
      </c>
      <c r="E3343" s="19" t="s">
        <v>9</v>
      </c>
      <c r="F3343" s="19" t="s">
        <v>1109</v>
      </c>
    </row>
    <row r="3344" spans="1:6" ht="14.5" customHeight="1">
      <c r="A3344" s="19">
        <v>1903</v>
      </c>
      <c r="B3344" s="19" t="s">
        <v>441</v>
      </c>
      <c r="C3344" s="19" t="s">
        <v>752</v>
      </c>
      <c r="D3344" s="19">
        <v>17.5</v>
      </c>
      <c r="E3344" s="19" t="s">
        <v>9</v>
      </c>
      <c r="F3344" s="19" t="s">
        <v>753</v>
      </c>
    </row>
    <row r="3345" spans="1:6" ht="14.5" customHeight="1">
      <c r="A3345" s="19">
        <v>1903</v>
      </c>
      <c r="B3345" s="19" t="s">
        <v>441</v>
      </c>
      <c r="C3345" s="19" t="s">
        <v>754</v>
      </c>
      <c r="D3345" s="19">
        <v>5.5</v>
      </c>
      <c r="E3345" s="19" t="s">
        <v>9</v>
      </c>
      <c r="F3345" s="19" t="s">
        <v>1110</v>
      </c>
    </row>
    <row r="3346" spans="1:6" ht="14.5" customHeight="1">
      <c r="A3346" s="19">
        <v>1903</v>
      </c>
      <c r="B3346" s="19" t="s">
        <v>441</v>
      </c>
      <c r="C3346" s="19" t="s">
        <v>462</v>
      </c>
      <c r="D3346" s="19">
        <v>4</v>
      </c>
      <c r="E3346" s="19" t="s">
        <v>9</v>
      </c>
      <c r="F3346" s="19" t="s">
        <v>770</v>
      </c>
    </row>
    <row r="3347" spans="1:6" ht="14.5" customHeight="1">
      <c r="A3347" s="19">
        <v>1903</v>
      </c>
      <c r="B3347" s="19" t="s">
        <v>441</v>
      </c>
      <c r="C3347" s="19" t="s">
        <v>757</v>
      </c>
      <c r="D3347" s="19">
        <v>5.25</v>
      </c>
      <c r="E3347" s="19" t="s">
        <v>9</v>
      </c>
      <c r="F3347" s="19" t="s">
        <v>993</v>
      </c>
    </row>
    <row r="3348" spans="1:6" ht="14.5" customHeight="1">
      <c r="A3348" s="19">
        <v>1903</v>
      </c>
      <c r="B3348" s="19" t="s">
        <v>441</v>
      </c>
      <c r="C3348" s="19" t="s">
        <v>759</v>
      </c>
      <c r="D3348" s="19">
        <v>2</v>
      </c>
      <c r="E3348" s="19" t="s">
        <v>9</v>
      </c>
      <c r="F3348" s="19" t="s">
        <v>758</v>
      </c>
    </row>
    <row r="3349" spans="1:6" ht="14.5" customHeight="1">
      <c r="A3349" s="19">
        <v>1903</v>
      </c>
      <c r="B3349" s="19" t="s">
        <v>441</v>
      </c>
      <c r="C3349" s="19" t="s">
        <v>761</v>
      </c>
      <c r="D3349" s="19">
        <v>30</v>
      </c>
      <c r="E3349" s="19" t="s">
        <v>9</v>
      </c>
      <c r="F3349" s="19" t="s">
        <v>1111</v>
      </c>
    </row>
    <row r="3350" spans="1:6" ht="14.5" customHeight="1">
      <c r="A3350" s="19">
        <v>1903</v>
      </c>
      <c r="B3350" s="19" t="s">
        <v>441</v>
      </c>
      <c r="C3350" s="19" t="s">
        <v>763</v>
      </c>
      <c r="D3350" s="19">
        <v>9</v>
      </c>
      <c r="E3350" s="19" t="s">
        <v>9</v>
      </c>
      <c r="F3350" s="19" t="s">
        <v>762</v>
      </c>
    </row>
    <row r="3351" spans="1:6" ht="14.5" customHeight="1">
      <c r="A3351" s="19">
        <v>1903</v>
      </c>
      <c r="B3351" s="19" t="s">
        <v>441</v>
      </c>
      <c r="C3351" s="19" t="s">
        <v>763</v>
      </c>
      <c r="D3351" s="19">
        <v>2</v>
      </c>
      <c r="E3351" s="19" t="s">
        <v>9</v>
      </c>
      <c r="F3351" s="19" t="s">
        <v>764</v>
      </c>
    </row>
    <row r="3352" spans="1:6" ht="14.5" customHeight="1">
      <c r="A3352" s="19">
        <v>1903</v>
      </c>
      <c r="B3352" s="19" t="s">
        <v>441</v>
      </c>
      <c r="C3352" s="19" t="s">
        <v>763</v>
      </c>
      <c r="D3352" s="19">
        <v>7</v>
      </c>
      <c r="E3352" s="19" t="s">
        <v>9</v>
      </c>
      <c r="F3352" s="19" t="s">
        <v>1112</v>
      </c>
    </row>
    <row r="3353" spans="1:6" ht="14.5" customHeight="1">
      <c r="A3353" s="19">
        <v>1903</v>
      </c>
      <c r="B3353" s="19" t="s">
        <v>441</v>
      </c>
      <c r="C3353" s="19" t="s">
        <v>59</v>
      </c>
      <c r="D3353" s="19">
        <v>11</v>
      </c>
      <c r="E3353" s="19" t="s">
        <v>9</v>
      </c>
      <c r="F3353" s="19" t="s">
        <v>873</v>
      </c>
    </row>
    <row r="3354" spans="1:6" ht="14.5" customHeight="1">
      <c r="A3354" s="19">
        <v>1903</v>
      </c>
      <c r="B3354" s="19" t="s">
        <v>441</v>
      </c>
      <c r="C3354" s="19" t="s">
        <v>59</v>
      </c>
      <c r="D3354" s="19">
        <v>33</v>
      </c>
      <c r="E3354" s="19" t="s">
        <v>9</v>
      </c>
      <c r="F3354" s="19" t="s">
        <v>994</v>
      </c>
    </row>
    <row r="3355" spans="1:6" ht="14.5" customHeight="1">
      <c r="A3355" s="19">
        <v>1903</v>
      </c>
      <c r="B3355" s="19" t="s">
        <v>441</v>
      </c>
      <c r="C3355" s="19" t="s">
        <v>1114</v>
      </c>
      <c r="D3355" s="19">
        <v>29</v>
      </c>
      <c r="E3355" s="19" t="s">
        <v>9</v>
      </c>
      <c r="F3355" s="19" t="s">
        <v>1113</v>
      </c>
    </row>
    <row r="3356" spans="1:6" ht="14.5" customHeight="1">
      <c r="A3356" s="19">
        <v>1903</v>
      </c>
      <c r="B3356" s="19" t="s">
        <v>441</v>
      </c>
      <c r="C3356" s="19" t="s">
        <v>452</v>
      </c>
      <c r="D3356" s="19">
        <v>50</v>
      </c>
      <c r="E3356" s="19" t="s">
        <v>9</v>
      </c>
      <c r="F3356" s="19" t="s">
        <v>991</v>
      </c>
    </row>
    <row r="3357" spans="1:6" ht="14.5" customHeight="1">
      <c r="A3357" s="19">
        <v>1903</v>
      </c>
      <c r="B3357" s="19" t="s">
        <v>441</v>
      </c>
      <c r="C3357" s="19" t="s">
        <v>455</v>
      </c>
      <c r="D3357" s="19">
        <v>36</v>
      </c>
      <c r="E3357" s="19" t="s">
        <v>9</v>
      </c>
      <c r="F3357" s="19" t="s">
        <v>1115</v>
      </c>
    </row>
    <row r="3358" spans="1:6" ht="14.5" customHeight="1">
      <c r="A3358" s="19">
        <v>1903</v>
      </c>
      <c r="B3358" s="19" t="s">
        <v>441</v>
      </c>
      <c r="C3358" s="19" t="s">
        <v>767</v>
      </c>
      <c r="D3358" s="19">
        <v>8</v>
      </c>
      <c r="E3358" s="19" t="s">
        <v>9</v>
      </c>
      <c r="F3358" s="19" t="s">
        <v>772</v>
      </c>
    </row>
    <row r="3359" spans="1:6" ht="14.5" customHeight="1">
      <c r="A3359" s="19">
        <v>1903</v>
      </c>
      <c r="B3359" s="19" t="s">
        <v>441</v>
      </c>
      <c r="C3359" s="19" t="s">
        <v>995</v>
      </c>
      <c r="D3359" s="19">
        <v>18.5</v>
      </c>
      <c r="E3359" s="19" t="s">
        <v>9</v>
      </c>
      <c r="F3359" s="19" t="s">
        <v>996</v>
      </c>
    </row>
    <row r="3360" spans="1:6" ht="14.5" customHeight="1">
      <c r="A3360" s="19">
        <v>1903</v>
      </c>
      <c r="B3360" s="19" t="s">
        <v>441</v>
      </c>
      <c r="C3360" s="19" t="s">
        <v>440</v>
      </c>
      <c r="D3360" s="19">
        <v>5</v>
      </c>
      <c r="E3360" s="19" t="s">
        <v>9</v>
      </c>
      <c r="F3360" s="19" t="s">
        <v>773</v>
      </c>
    </row>
    <row r="3361" spans="1:5" ht="14.5" customHeight="1">
      <c r="A3361" s="19">
        <v>1903</v>
      </c>
      <c r="B3361" s="19" t="s">
        <v>512</v>
      </c>
      <c r="C3361" s="19" t="s">
        <v>774</v>
      </c>
      <c r="D3361" s="19">
        <f>2+4.5</f>
        <v>6.5</v>
      </c>
      <c r="E3361" s="19" t="s">
        <v>9</v>
      </c>
    </row>
    <row r="3362" spans="1:5" ht="14.5" customHeight="1">
      <c r="A3362" s="19">
        <v>1903</v>
      </c>
      <c r="B3362" s="19" t="s">
        <v>512</v>
      </c>
      <c r="C3362" s="19" t="s">
        <v>517</v>
      </c>
      <c r="D3362" s="19">
        <v>20.5</v>
      </c>
      <c r="E3362" s="19" t="s">
        <v>9</v>
      </c>
    </row>
    <row r="3363" spans="1:5" ht="14.5" customHeight="1">
      <c r="A3363" s="19">
        <v>1903</v>
      </c>
      <c r="B3363" s="19" t="s">
        <v>512</v>
      </c>
      <c r="C3363" s="19" t="s">
        <v>518</v>
      </c>
      <c r="D3363" s="19">
        <v>14</v>
      </c>
      <c r="E3363" s="19" t="s">
        <v>9</v>
      </c>
    </row>
    <row r="3364" spans="1:5" ht="14.5" customHeight="1">
      <c r="A3364" s="19">
        <v>1903</v>
      </c>
      <c r="B3364" s="19" t="s">
        <v>512</v>
      </c>
      <c r="C3364" s="19" t="s">
        <v>1130</v>
      </c>
      <c r="D3364" s="19">
        <v>2</v>
      </c>
      <c r="E3364" s="19" t="s">
        <v>9</v>
      </c>
    </row>
    <row r="3365" spans="1:5" ht="14.5" customHeight="1">
      <c r="A3365" s="19">
        <v>1903</v>
      </c>
      <c r="B3365" s="19" t="s">
        <v>512</v>
      </c>
      <c r="C3365" s="19" t="s">
        <v>513</v>
      </c>
      <c r="D3365" s="19">
        <v>12</v>
      </c>
      <c r="E3365" s="19" t="s">
        <v>9</v>
      </c>
    </row>
    <row r="3366" spans="1:5" ht="14.5" customHeight="1">
      <c r="A3366" s="19">
        <v>1903</v>
      </c>
      <c r="B3366" s="19" t="s">
        <v>512</v>
      </c>
      <c r="C3366" s="19" t="s">
        <v>875</v>
      </c>
      <c r="D3366" s="19">
        <v>32</v>
      </c>
      <c r="E3366" s="19" t="s">
        <v>9</v>
      </c>
    </row>
    <row r="3367" spans="1:5" ht="14.5" customHeight="1">
      <c r="A3367" s="19">
        <v>1903</v>
      </c>
      <c r="B3367" s="19" t="s">
        <v>512</v>
      </c>
      <c r="C3367" s="19" t="s">
        <v>514</v>
      </c>
      <c r="D3367" s="19">
        <v>55</v>
      </c>
      <c r="E3367" s="19" t="s">
        <v>9</v>
      </c>
    </row>
    <row r="3368" spans="1:5" ht="14.5" customHeight="1">
      <c r="A3368" s="19">
        <v>1903</v>
      </c>
      <c r="B3368" s="19" t="s">
        <v>512</v>
      </c>
      <c r="C3368" s="19" t="s">
        <v>1131</v>
      </c>
      <c r="D3368" s="19">
        <v>30</v>
      </c>
      <c r="E3368" s="19" t="s">
        <v>9</v>
      </c>
    </row>
    <row r="3369" spans="1:5" ht="14.5" customHeight="1">
      <c r="A3369" s="19">
        <v>1903</v>
      </c>
      <c r="B3369" s="19" t="s">
        <v>512</v>
      </c>
      <c r="C3369" s="19" t="s">
        <v>515</v>
      </c>
      <c r="D3369" s="19">
        <v>25</v>
      </c>
      <c r="E3369" s="19" t="s">
        <v>9</v>
      </c>
    </row>
    <row r="3370" spans="1:5" ht="14.5" customHeight="1">
      <c r="A3370" s="19">
        <v>1903</v>
      </c>
      <c r="B3370" s="19" t="s">
        <v>512</v>
      </c>
      <c r="C3370" s="19" t="s">
        <v>519</v>
      </c>
      <c r="D3370" s="19">
        <v>4</v>
      </c>
      <c r="E3370" s="19" t="s">
        <v>9</v>
      </c>
    </row>
    <row r="3371" spans="1:5" ht="14.5" customHeight="1">
      <c r="A3371" s="19">
        <v>1903</v>
      </c>
      <c r="B3371" s="19" t="s">
        <v>512</v>
      </c>
      <c r="C3371" s="19" t="s">
        <v>997</v>
      </c>
      <c r="D3371" s="19">
        <v>3.5</v>
      </c>
      <c r="E3371" s="19" t="s">
        <v>9</v>
      </c>
    </row>
    <row r="3372" spans="1:5" ht="14.5" customHeight="1">
      <c r="A3372" s="19">
        <v>1903</v>
      </c>
      <c r="B3372" s="19" t="s">
        <v>512</v>
      </c>
      <c r="C3372" s="19" t="s">
        <v>520</v>
      </c>
      <c r="D3372" s="19">
        <v>8</v>
      </c>
      <c r="E3372" s="19" t="s">
        <v>9</v>
      </c>
    </row>
    <row r="3373" spans="1:5" ht="14.5" customHeight="1">
      <c r="A3373" s="19">
        <v>1903</v>
      </c>
      <c r="B3373" s="19" t="s">
        <v>512</v>
      </c>
      <c r="C3373" s="19" t="s">
        <v>521</v>
      </c>
      <c r="D3373" s="19">
        <v>3.5</v>
      </c>
      <c r="E3373" s="19" t="s">
        <v>9</v>
      </c>
    </row>
    <row r="3374" spans="1:5" ht="14.5" customHeight="1">
      <c r="A3374" s="19">
        <v>1903</v>
      </c>
      <c r="B3374" s="19" t="s">
        <v>512</v>
      </c>
      <c r="C3374" s="19" t="s">
        <v>522</v>
      </c>
      <c r="D3374" s="19">
        <v>17.600000000000001</v>
      </c>
      <c r="E3374" s="19" t="s">
        <v>9</v>
      </c>
    </row>
    <row r="3375" spans="1:5" ht="14.5" customHeight="1">
      <c r="A3375" s="19">
        <v>1903</v>
      </c>
      <c r="B3375" s="19" t="s">
        <v>512</v>
      </c>
      <c r="C3375" s="19" t="s">
        <v>523</v>
      </c>
      <c r="D3375" s="19">
        <v>8</v>
      </c>
      <c r="E3375" s="19" t="s">
        <v>9</v>
      </c>
    </row>
    <row r="3376" spans="1:5" ht="14.5" customHeight="1">
      <c r="A3376" s="19">
        <v>1903</v>
      </c>
      <c r="B3376" s="19" t="s">
        <v>512</v>
      </c>
      <c r="C3376" s="19" t="s">
        <v>1133</v>
      </c>
      <c r="D3376" s="19">
        <v>4</v>
      </c>
      <c r="E3376" s="19" t="s">
        <v>9</v>
      </c>
    </row>
    <row r="3377" spans="1:6" ht="14.5" customHeight="1">
      <c r="A3377" s="19">
        <v>1903</v>
      </c>
      <c r="B3377" s="19" t="s">
        <v>512</v>
      </c>
      <c r="C3377" s="19" t="s">
        <v>524</v>
      </c>
      <c r="D3377" s="19">
        <v>10</v>
      </c>
      <c r="E3377" s="19" t="s">
        <v>9</v>
      </c>
    </row>
    <row r="3378" spans="1:6" ht="14.5" customHeight="1">
      <c r="A3378" s="19">
        <v>1903</v>
      </c>
      <c r="B3378" s="19" t="s">
        <v>512</v>
      </c>
      <c r="C3378" s="19" t="s">
        <v>516</v>
      </c>
      <c r="D3378" s="19">
        <v>43.5</v>
      </c>
      <c r="E3378" s="19" t="s">
        <v>9</v>
      </c>
    </row>
    <row r="3379" spans="1:6" ht="14.5" customHeight="1">
      <c r="A3379" s="19">
        <v>1903</v>
      </c>
      <c r="B3379" s="19" t="s">
        <v>512</v>
      </c>
      <c r="C3379" s="19" t="s">
        <v>525</v>
      </c>
      <c r="D3379" s="19">
        <v>3</v>
      </c>
      <c r="E3379" s="19" t="s">
        <v>9</v>
      </c>
    </row>
    <row r="3380" spans="1:6" ht="14.5" customHeight="1">
      <c r="A3380" s="19">
        <v>1903</v>
      </c>
      <c r="B3380" s="19" t="s">
        <v>512</v>
      </c>
      <c r="C3380" s="19" t="s">
        <v>526</v>
      </c>
      <c r="D3380" s="19">
        <v>48</v>
      </c>
      <c r="E3380" s="19" t="s">
        <v>9</v>
      </c>
    </row>
    <row r="3381" spans="1:6" ht="14.5" customHeight="1">
      <c r="A3381" s="19">
        <v>1903</v>
      </c>
      <c r="B3381" s="19" t="s">
        <v>98</v>
      </c>
      <c r="C3381" s="19" t="s">
        <v>876</v>
      </c>
      <c r="D3381" s="19">
        <v>7</v>
      </c>
    </row>
    <row r="3382" spans="1:6" ht="14.5" customHeight="1">
      <c r="A3382" s="19">
        <v>1903</v>
      </c>
      <c r="B3382" s="19" t="s">
        <v>98</v>
      </c>
      <c r="C3382" s="19" t="s">
        <v>877</v>
      </c>
      <c r="D3382" s="19">
        <v>5</v>
      </c>
    </row>
    <row r="3383" spans="1:6" ht="14.5" customHeight="1">
      <c r="A3383" s="19">
        <v>1903</v>
      </c>
      <c r="B3383" s="19" t="s">
        <v>98</v>
      </c>
      <c r="C3383" s="19" t="s">
        <v>878</v>
      </c>
      <c r="D3383" s="19">
        <v>7.25</v>
      </c>
    </row>
    <row r="3384" spans="1:6" ht="14.5" customHeight="1">
      <c r="A3384" s="19">
        <v>1903</v>
      </c>
      <c r="B3384" s="19" t="s">
        <v>98</v>
      </c>
      <c r="C3384" s="19" t="s">
        <v>778</v>
      </c>
      <c r="D3384" s="19">
        <v>15</v>
      </c>
      <c r="F3384" s="19" t="s">
        <v>883</v>
      </c>
    </row>
    <row r="3385" spans="1:6" ht="14.5" customHeight="1">
      <c r="A3385" s="19">
        <v>1903</v>
      </c>
      <c r="B3385" s="19" t="s">
        <v>98</v>
      </c>
      <c r="C3385" s="19" t="s">
        <v>778</v>
      </c>
      <c r="D3385" s="19">
        <v>13</v>
      </c>
      <c r="F3385" s="19" t="s">
        <v>1136</v>
      </c>
    </row>
    <row r="3386" spans="1:6" ht="14.5" customHeight="1">
      <c r="A3386" s="19">
        <v>1903</v>
      </c>
      <c r="B3386" s="19" t="s">
        <v>98</v>
      </c>
      <c r="C3386" s="19" t="s">
        <v>879</v>
      </c>
      <c r="D3386" s="19">
        <v>142</v>
      </c>
      <c r="E3386" s="19" t="s">
        <v>9</v>
      </c>
      <c r="F3386" s="19" t="s">
        <v>107</v>
      </c>
    </row>
    <row r="3387" spans="1:6" ht="14.5" customHeight="1">
      <c r="A3387" s="19">
        <v>1903</v>
      </c>
      <c r="B3387" s="19" t="s">
        <v>98</v>
      </c>
      <c r="C3387" s="19" t="s">
        <v>879</v>
      </c>
      <c r="D3387" s="19">
        <v>3.1</v>
      </c>
      <c r="F3387" s="19" t="s">
        <v>1134</v>
      </c>
    </row>
    <row r="3388" spans="1:6" ht="14.5" customHeight="1">
      <c r="A3388" s="19">
        <v>1903</v>
      </c>
      <c r="B3388" s="19" t="s">
        <v>98</v>
      </c>
      <c r="C3388" s="19" t="s">
        <v>879</v>
      </c>
      <c r="D3388" s="19">
        <v>35</v>
      </c>
      <c r="F3388" s="19" t="s">
        <v>1135</v>
      </c>
    </row>
    <row r="3389" spans="1:6" ht="14.5" customHeight="1">
      <c r="A3389" s="19">
        <v>1903</v>
      </c>
      <c r="B3389" s="19" t="s">
        <v>98</v>
      </c>
      <c r="C3389" s="19" t="s">
        <v>880</v>
      </c>
      <c r="D3389" s="19">
        <v>4.2</v>
      </c>
    </row>
    <row r="3390" spans="1:6" ht="14.5" customHeight="1">
      <c r="A3390" s="19">
        <v>1903</v>
      </c>
      <c r="B3390" s="19" t="s">
        <v>98</v>
      </c>
      <c r="C3390" s="19" t="s">
        <v>881</v>
      </c>
      <c r="D3390" s="19">
        <v>10</v>
      </c>
    </row>
    <row r="3391" spans="1:6" ht="14.5" customHeight="1">
      <c r="A3391" s="19">
        <v>1903</v>
      </c>
      <c r="B3391" s="19" t="s">
        <v>98</v>
      </c>
      <c r="C3391" s="19" t="s">
        <v>882</v>
      </c>
      <c r="D3391" s="19">
        <v>15</v>
      </c>
    </row>
    <row r="3392" spans="1:6" ht="14.5" customHeight="1">
      <c r="A3392" s="19">
        <v>1903</v>
      </c>
      <c r="B3392" s="19" t="s">
        <v>211</v>
      </c>
      <c r="C3392" s="1" t="s">
        <v>210</v>
      </c>
      <c r="D3392" s="15">
        <v>4</v>
      </c>
      <c r="F3392" s="1" t="s">
        <v>558</v>
      </c>
    </row>
    <row r="3393" spans="1:6" ht="14.5" customHeight="1">
      <c r="A3393" s="19">
        <v>1903</v>
      </c>
      <c r="B3393" s="19" t="s">
        <v>211</v>
      </c>
      <c r="C3393" s="1" t="s">
        <v>208</v>
      </c>
      <c r="D3393" s="15">
        <v>5</v>
      </c>
      <c r="F3393" s="1" t="s">
        <v>207</v>
      </c>
    </row>
    <row r="3394" spans="1:6" ht="14.5" customHeight="1">
      <c r="A3394" s="19">
        <v>1903</v>
      </c>
      <c r="B3394" s="19" t="s">
        <v>211</v>
      </c>
      <c r="C3394" s="1" t="s">
        <v>199</v>
      </c>
      <c r="D3394" s="15">
        <v>180</v>
      </c>
      <c r="F3394" s="1" t="s">
        <v>1137</v>
      </c>
    </row>
    <row r="3395" spans="1:6" ht="14.5" customHeight="1">
      <c r="A3395" s="19">
        <v>1903</v>
      </c>
      <c r="B3395" s="19" t="s">
        <v>211</v>
      </c>
      <c r="C3395" s="1" t="s">
        <v>205</v>
      </c>
      <c r="D3395" s="15">
        <v>9.5</v>
      </c>
      <c r="F3395" s="1" t="s">
        <v>204</v>
      </c>
    </row>
    <row r="3396" spans="1:6" ht="14.5" customHeight="1">
      <c r="A3396" s="19">
        <v>1903</v>
      </c>
      <c r="B3396" s="19" t="s">
        <v>196</v>
      </c>
      <c r="C3396" s="19" t="s">
        <v>192</v>
      </c>
      <c r="D3396" s="19">
        <v>354</v>
      </c>
      <c r="E3396" s="19" t="s">
        <v>9</v>
      </c>
      <c r="F3396" s="19" t="s">
        <v>884</v>
      </c>
    </row>
    <row r="3397" spans="1:6" ht="14.5" customHeight="1">
      <c r="A3397" s="19">
        <v>1903</v>
      </c>
      <c r="B3397" s="19" t="s">
        <v>196</v>
      </c>
      <c r="C3397" s="19" t="s">
        <v>192</v>
      </c>
      <c r="D3397" s="19">
        <v>9</v>
      </c>
      <c r="E3397" s="19" t="s">
        <v>9</v>
      </c>
      <c r="F3397" s="19" t="s">
        <v>1141</v>
      </c>
    </row>
    <row r="3398" spans="1:6" ht="14.5" customHeight="1">
      <c r="A3398" s="19">
        <v>1903</v>
      </c>
      <c r="B3398" s="19" t="s">
        <v>196</v>
      </c>
      <c r="C3398" s="19" t="s">
        <v>1145</v>
      </c>
      <c r="D3398" s="19">
        <v>16</v>
      </c>
      <c r="E3398" s="19" t="s">
        <v>9</v>
      </c>
      <c r="F3398" s="19" t="s">
        <v>1142</v>
      </c>
    </row>
    <row r="3399" spans="1:6" ht="14.5" customHeight="1">
      <c r="A3399" s="19">
        <v>1903</v>
      </c>
      <c r="B3399" s="19" t="s">
        <v>196</v>
      </c>
      <c r="C3399" s="19" t="s">
        <v>194</v>
      </c>
      <c r="D3399" s="19">
        <v>6.5</v>
      </c>
      <c r="E3399" s="19" t="s">
        <v>9</v>
      </c>
      <c r="F3399" s="19" t="s">
        <v>191</v>
      </c>
    </row>
    <row r="3400" spans="1:6" ht="14.5" customHeight="1">
      <c r="A3400" s="19">
        <v>1903</v>
      </c>
      <c r="B3400" s="19" t="s">
        <v>196</v>
      </c>
      <c r="C3400" s="19" t="s">
        <v>194</v>
      </c>
      <c r="D3400" s="19">
        <v>17</v>
      </c>
      <c r="E3400" s="19" t="s">
        <v>9</v>
      </c>
      <c r="F3400" s="19" t="s">
        <v>1143</v>
      </c>
    </row>
    <row r="3401" spans="1:6" ht="14.5" customHeight="1">
      <c r="A3401" s="19">
        <v>1903</v>
      </c>
      <c r="B3401" s="19" t="s">
        <v>196</v>
      </c>
      <c r="C3401" s="19" t="s">
        <v>194</v>
      </c>
      <c r="D3401" s="19">
        <v>8</v>
      </c>
      <c r="E3401" s="19" t="s">
        <v>9</v>
      </c>
      <c r="F3401" s="19" t="s">
        <v>1144</v>
      </c>
    </row>
    <row r="3402" spans="1:6" ht="14.5" customHeight="1">
      <c r="A3402" s="19">
        <v>1903</v>
      </c>
      <c r="B3402" s="19" t="s">
        <v>196</v>
      </c>
      <c r="C3402" s="19" t="s">
        <v>566</v>
      </c>
      <c r="D3402" s="19">
        <v>9.3000000000000007</v>
      </c>
      <c r="E3402" s="19" t="s">
        <v>9</v>
      </c>
      <c r="F3402" s="19" t="s">
        <v>559</v>
      </c>
    </row>
    <row r="3403" spans="1:6" ht="14.5" customHeight="1">
      <c r="A3403" s="19">
        <v>1903</v>
      </c>
      <c r="B3403" s="19" t="s">
        <v>196</v>
      </c>
      <c r="C3403" s="19" t="s">
        <v>566</v>
      </c>
      <c r="D3403" s="19">
        <v>5.5</v>
      </c>
      <c r="E3403" s="19" t="s">
        <v>9</v>
      </c>
      <c r="F3403" s="19" t="s">
        <v>885</v>
      </c>
    </row>
    <row r="3404" spans="1:6" ht="14.5" customHeight="1">
      <c r="A3404" s="19">
        <v>1903</v>
      </c>
      <c r="B3404" s="19" t="s">
        <v>196</v>
      </c>
      <c r="C3404" s="19" t="s">
        <v>566</v>
      </c>
      <c r="D3404" s="19">
        <v>55</v>
      </c>
      <c r="E3404" s="19" t="s">
        <v>9</v>
      </c>
      <c r="F3404" s="19" t="s">
        <v>1002</v>
      </c>
    </row>
    <row r="3405" spans="1:6" ht="14.5" customHeight="1">
      <c r="A3405" s="19">
        <v>1903</v>
      </c>
      <c r="B3405" s="19" t="s">
        <v>196</v>
      </c>
      <c r="C3405" s="19" t="s">
        <v>567</v>
      </c>
      <c r="D3405" s="19">
        <v>13.5</v>
      </c>
      <c r="E3405" s="19" t="s">
        <v>9</v>
      </c>
      <c r="F3405" s="19" t="s">
        <v>560</v>
      </c>
    </row>
    <row r="3406" spans="1:6" ht="14.5" customHeight="1">
      <c r="A3406" s="19">
        <v>1903</v>
      </c>
      <c r="B3406" s="19" t="s">
        <v>196</v>
      </c>
      <c r="C3406" s="19" t="s">
        <v>567</v>
      </c>
      <c r="D3406" s="19">
        <v>11</v>
      </c>
      <c r="E3406" s="19" t="s">
        <v>9</v>
      </c>
      <c r="F3406" s="19" t="s">
        <v>1003</v>
      </c>
    </row>
    <row r="3407" spans="1:6" ht="14.5" customHeight="1">
      <c r="A3407" s="19">
        <v>1903</v>
      </c>
      <c r="B3407" s="19" t="s">
        <v>197</v>
      </c>
      <c r="D3407" s="19">
        <v>4</v>
      </c>
    </row>
    <row r="3408" spans="1:6" ht="14.5" customHeight="1">
      <c r="A3408" s="19">
        <v>1903</v>
      </c>
      <c r="B3408" s="19" t="s">
        <v>197</v>
      </c>
      <c r="D3408" s="19">
        <v>33</v>
      </c>
    </row>
    <row r="3409" spans="1:4" ht="14.5" customHeight="1">
      <c r="A3409" s="19">
        <v>1903</v>
      </c>
      <c r="B3409" s="19" t="s">
        <v>197</v>
      </c>
      <c r="D3409" s="19">
        <v>379.5</v>
      </c>
    </row>
    <row r="3410" spans="1:4" ht="14.5" customHeight="1">
      <c r="A3410" s="19">
        <v>1903</v>
      </c>
      <c r="B3410" s="19" t="s">
        <v>197</v>
      </c>
      <c r="D3410" s="19">
        <v>100</v>
      </c>
    </row>
    <row r="3411" spans="1:4" ht="14.5" customHeight="1">
      <c r="A3411" s="19">
        <v>1903</v>
      </c>
      <c r="B3411" s="19" t="s">
        <v>197</v>
      </c>
      <c r="D3411" s="19">
        <v>120.71</v>
      </c>
    </row>
    <row r="3412" spans="1:4" ht="14.5" customHeight="1">
      <c r="A3412" s="19">
        <v>1903</v>
      </c>
      <c r="B3412" s="19" t="s">
        <v>197</v>
      </c>
      <c r="D3412" s="19">
        <v>17</v>
      </c>
    </row>
    <row r="3413" spans="1:4" ht="14.5" customHeight="1">
      <c r="A3413" s="19">
        <v>1903</v>
      </c>
      <c r="B3413" s="19" t="s">
        <v>197</v>
      </c>
      <c r="D3413" s="19">
        <v>17.97</v>
      </c>
    </row>
    <row r="3414" spans="1:4" ht="14.5" customHeight="1">
      <c r="A3414" s="19">
        <v>1903</v>
      </c>
      <c r="B3414" s="19" t="s">
        <v>197</v>
      </c>
      <c r="D3414" s="19">
        <v>17</v>
      </c>
    </row>
    <row r="3415" spans="1:4" ht="14.5" customHeight="1">
      <c r="A3415" s="19">
        <v>1903</v>
      </c>
      <c r="B3415" s="19" t="s">
        <v>197</v>
      </c>
      <c r="D3415" s="19">
        <v>88</v>
      </c>
    </row>
    <row r="3416" spans="1:4" ht="14.5" customHeight="1">
      <c r="A3416" s="19">
        <v>1903</v>
      </c>
      <c r="B3416" s="19" t="s">
        <v>197</v>
      </c>
      <c r="D3416" s="19">
        <v>7.5</v>
      </c>
    </row>
    <row r="3417" spans="1:4" ht="14.5" customHeight="1">
      <c r="A3417" s="19">
        <v>1903</v>
      </c>
      <c r="B3417" s="19" t="s">
        <v>197</v>
      </c>
      <c r="D3417" s="19">
        <v>57.3</v>
      </c>
    </row>
    <row r="3418" spans="1:4" ht="14.5" customHeight="1">
      <c r="A3418" s="19">
        <v>1903</v>
      </c>
      <c r="B3418" s="19" t="s">
        <v>197</v>
      </c>
      <c r="D3418" s="19">
        <v>40</v>
      </c>
    </row>
    <row r="3419" spans="1:4" ht="14.5" customHeight="1">
      <c r="A3419" s="19">
        <v>1903</v>
      </c>
      <c r="B3419" s="19" t="s">
        <v>197</v>
      </c>
      <c r="D3419" s="19">
        <v>27</v>
      </c>
    </row>
    <row r="3420" spans="1:4" ht="14.5" customHeight="1">
      <c r="A3420" s="19">
        <v>1903</v>
      </c>
      <c r="B3420" s="19" t="s">
        <v>197</v>
      </c>
      <c r="D3420" s="19">
        <v>1.75</v>
      </c>
    </row>
    <row r="3421" spans="1:4" ht="14.5" customHeight="1">
      <c r="A3421" s="19">
        <v>1903</v>
      </c>
      <c r="B3421" s="19" t="s">
        <v>197</v>
      </c>
      <c r="D3421" s="19">
        <v>22</v>
      </c>
    </row>
    <row r="3422" spans="1:4" ht="14.5" customHeight="1">
      <c r="A3422" s="19">
        <v>1903</v>
      </c>
      <c r="B3422" s="19" t="s">
        <v>197</v>
      </c>
      <c r="D3422" s="19">
        <v>7.5</v>
      </c>
    </row>
    <row r="3423" spans="1:4" ht="14.5" customHeight="1">
      <c r="A3423" s="19">
        <v>1903</v>
      </c>
      <c r="B3423" s="19" t="s">
        <v>197</v>
      </c>
      <c r="D3423" s="19">
        <v>22</v>
      </c>
    </row>
    <row r="3424" spans="1:4" ht="14.5" customHeight="1">
      <c r="A3424" s="19">
        <v>1903</v>
      </c>
      <c r="B3424" s="19" t="s">
        <v>197</v>
      </c>
      <c r="D3424" s="19">
        <v>50</v>
      </c>
    </row>
    <row r="3425" spans="1:6" ht="14.5" customHeight="1">
      <c r="A3425" s="19">
        <v>1903</v>
      </c>
      <c r="B3425" s="19" t="s">
        <v>197</v>
      </c>
      <c r="D3425" s="19">
        <v>10.5</v>
      </c>
    </row>
    <row r="3426" spans="1:6" ht="14.5" customHeight="1">
      <c r="A3426" s="19">
        <v>1903</v>
      </c>
      <c r="B3426" s="19" t="s">
        <v>197</v>
      </c>
      <c r="D3426" s="19">
        <v>14</v>
      </c>
    </row>
    <row r="3427" spans="1:6" ht="14.5" customHeight="1">
      <c r="A3427" s="19">
        <v>1903</v>
      </c>
      <c r="B3427" s="19" t="s">
        <v>197</v>
      </c>
      <c r="D3427" s="19">
        <v>7</v>
      </c>
    </row>
    <row r="3428" spans="1:6" ht="14.5" customHeight="1">
      <c r="A3428" s="19">
        <v>1903</v>
      </c>
      <c r="B3428" s="19" t="s">
        <v>197</v>
      </c>
      <c r="D3428" s="19">
        <v>6.5</v>
      </c>
    </row>
    <row r="3429" spans="1:6" ht="14.5" customHeight="1">
      <c r="A3429" s="19">
        <v>1903</v>
      </c>
      <c r="B3429" s="19" t="s">
        <v>197</v>
      </c>
      <c r="D3429" s="19">
        <v>15</v>
      </c>
    </row>
    <row r="3430" spans="1:6" ht="14.5" customHeight="1">
      <c r="A3430" s="19">
        <v>1903</v>
      </c>
      <c r="B3430" s="19" t="s">
        <v>197</v>
      </c>
      <c r="D3430" s="19">
        <v>4.5</v>
      </c>
    </row>
    <row r="3431" spans="1:6" ht="14.5" customHeight="1">
      <c r="A3431" s="19">
        <v>1903</v>
      </c>
      <c r="B3431" s="19" t="s">
        <v>197</v>
      </c>
      <c r="D3431" s="19">
        <v>5.2</v>
      </c>
    </row>
    <row r="3432" spans="1:6" ht="14.5" customHeight="1">
      <c r="A3432" s="19">
        <v>1903</v>
      </c>
      <c r="B3432" s="19" t="s">
        <v>197</v>
      </c>
      <c r="D3432" s="19">
        <v>40</v>
      </c>
    </row>
    <row r="3433" spans="1:6" ht="14.5" customHeight="1">
      <c r="A3433" s="19">
        <v>1903</v>
      </c>
      <c r="B3433" s="19" t="s">
        <v>197</v>
      </c>
      <c r="D3433" s="19">
        <v>20</v>
      </c>
    </row>
    <row r="3434" spans="1:6" ht="14.5" customHeight="1">
      <c r="A3434" s="19">
        <v>1903</v>
      </c>
      <c r="B3434" s="19" t="s">
        <v>197</v>
      </c>
      <c r="D3434" s="19">
        <v>10.5</v>
      </c>
    </row>
    <row r="3435" spans="1:6" ht="14.5" customHeight="1">
      <c r="A3435" s="19">
        <v>1903</v>
      </c>
      <c r="B3435" s="19" t="s">
        <v>197</v>
      </c>
      <c r="D3435" s="19">
        <v>8</v>
      </c>
    </row>
    <row r="3436" spans="1:6" ht="14.5" customHeight="1">
      <c r="A3436" s="19">
        <v>1903</v>
      </c>
      <c r="B3436" s="19" t="s">
        <v>197</v>
      </c>
      <c r="D3436" s="19">
        <v>13</v>
      </c>
    </row>
    <row r="3437" spans="1:6" ht="14.5" customHeight="1">
      <c r="A3437" s="19">
        <v>1903</v>
      </c>
      <c r="B3437" s="19" t="s">
        <v>94</v>
      </c>
      <c r="D3437" s="19">
        <v>3</v>
      </c>
      <c r="F3437" s="1" t="s">
        <v>76</v>
      </c>
    </row>
    <row r="3438" spans="1:6" ht="14.5" customHeight="1">
      <c r="A3438" s="19">
        <v>1903</v>
      </c>
      <c r="B3438" s="19" t="s">
        <v>94</v>
      </c>
      <c r="D3438" s="19">
        <v>4.5</v>
      </c>
      <c r="F3438" s="1" t="s">
        <v>77</v>
      </c>
    </row>
    <row r="3439" spans="1:6" ht="14.5" customHeight="1">
      <c r="A3439" s="19">
        <v>1903</v>
      </c>
      <c r="B3439" s="19" t="s">
        <v>94</v>
      </c>
      <c r="C3439" s="19" t="s">
        <v>97</v>
      </c>
      <c r="D3439" s="19">
        <v>149</v>
      </c>
      <c r="F3439" s="1" t="s">
        <v>82</v>
      </c>
    </row>
    <row r="3440" spans="1:6" ht="14.5" customHeight="1">
      <c r="A3440" s="19">
        <v>1903</v>
      </c>
      <c r="B3440" s="19" t="s">
        <v>94</v>
      </c>
      <c r="C3440" s="19" t="s">
        <v>97</v>
      </c>
      <c r="D3440" s="19">
        <v>39</v>
      </c>
      <c r="F3440" s="19" t="s">
        <v>887</v>
      </c>
    </row>
    <row r="3441" spans="1:7" ht="14.5" customHeight="1">
      <c r="A3441" s="19">
        <v>1903</v>
      </c>
      <c r="B3441" s="19" t="s">
        <v>94</v>
      </c>
      <c r="C3441" s="19" t="s">
        <v>97</v>
      </c>
      <c r="D3441" s="19">
        <v>47</v>
      </c>
      <c r="F3441" s="19" t="s">
        <v>1004</v>
      </c>
    </row>
    <row r="3442" spans="1:7" ht="14.5" customHeight="1">
      <c r="A3442" s="19">
        <v>1903</v>
      </c>
      <c r="B3442" s="19" t="s">
        <v>94</v>
      </c>
      <c r="C3442" s="19" t="s">
        <v>97</v>
      </c>
      <c r="D3442" s="19">
        <v>18</v>
      </c>
      <c r="F3442" s="19" t="s">
        <v>1147</v>
      </c>
    </row>
    <row r="3443" spans="1:7" ht="14.5" customHeight="1">
      <c r="A3443" s="19">
        <v>1903</v>
      </c>
      <c r="B3443" s="19" t="s">
        <v>94</v>
      </c>
      <c r="C3443" s="19" t="s">
        <v>888</v>
      </c>
      <c r="D3443" s="19">
        <v>40</v>
      </c>
      <c r="F3443" s="19" t="s">
        <v>786</v>
      </c>
    </row>
    <row r="3444" spans="1:7" ht="14.5" customHeight="1">
      <c r="A3444" s="19">
        <v>1903</v>
      </c>
      <c r="B3444" s="19" t="s">
        <v>94</v>
      </c>
      <c r="C3444" s="19" t="s">
        <v>889</v>
      </c>
      <c r="D3444" s="19">
        <v>41</v>
      </c>
      <c r="F3444" s="1" t="s">
        <v>93</v>
      </c>
    </row>
    <row r="3445" spans="1:7" ht="14.5" customHeight="1">
      <c r="A3445" s="19">
        <v>1903</v>
      </c>
      <c r="B3445" s="19" t="s">
        <v>94</v>
      </c>
      <c r="C3445" s="19" t="s">
        <v>574</v>
      </c>
      <c r="D3445" s="19">
        <v>29</v>
      </c>
      <c r="F3445" s="19" t="s">
        <v>890</v>
      </c>
    </row>
    <row r="3446" spans="1:7" ht="14.5" customHeight="1">
      <c r="A3446" s="19">
        <v>1903</v>
      </c>
      <c r="B3446" s="19" t="s">
        <v>94</v>
      </c>
      <c r="C3446" s="19" t="s">
        <v>578</v>
      </c>
      <c r="D3446" s="19">
        <v>15.8</v>
      </c>
      <c r="F3446" s="19" t="s">
        <v>577</v>
      </c>
    </row>
    <row r="3447" spans="1:7" ht="14.5" customHeight="1">
      <c r="A3447" s="19">
        <v>1903</v>
      </c>
      <c r="B3447" s="19" t="s">
        <v>94</v>
      </c>
      <c r="C3447" s="1" t="s">
        <v>1155</v>
      </c>
      <c r="D3447" s="19">
        <v>18</v>
      </c>
      <c r="F3447" s="19" t="s">
        <v>1148</v>
      </c>
    </row>
    <row r="3448" spans="1:7" ht="14.5" customHeight="1">
      <c r="A3448" s="19">
        <v>1903</v>
      </c>
      <c r="B3448" s="19" t="s">
        <v>94</v>
      </c>
      <c r="C3448" s="19" t="s">
        <v>1007</v>
      </c>
      <c r="D3448" s="19">
        <v>2</v>
      </c>
      <c r="F3448" s="19" t="s">
        <v>1005</v>
      </c>
    </row>
    <row r="3449" spans="1:7" ht="14.5" customHeight="1">
      <c r="A3449" s="19">
        <v>1903</v>
      </c>
      <c r="B3449" s="19" t="s">
        <v>94</v>
      </c>
      <c r="C3449" s="1" t="s">
        <v>1009</v>
      </c>
      <c r="D3449" s="19">
        <v>11</v>
      </c>
      <c r="F3449" s="1" t="s">
        <v>1008</v>
      </c>
    </row>
    <row r="3450" spans="1:7" ht="14.5" customHeight="1">
      <c r="A3450" s="19">
        <v>1903</v>
      </c>
      <c r="B3450" s="19" t="s">
        <v>94</v>
      </c>
      <c r="C3450" s="19" t="s">
        <v>1151</v>
      </c>
      <c r="D3450" s="19">
        <v>3.5</v>
      </c>
      <c r="F3450" s="19" t="s">
        <v>1149</v>
      </c>
    </row>
    <row r="3451" spans="1:7" ht="14.5" customHeight="1">
      <c r="A3451" s="19">
        <v>1903</v>
      </c>
      <c r="B3451" s="19" t="s">
        <v>94</v>
      </c>
      <c r="C3451" s="19" t="s">
        <v>1152</v>
      </c>
      <c r="D3451" s="19">
        <v>7</v>
      </c>
      <c r="F3451" s="19" t="s">
        <v>1150</v>
      </c>
    </row>
    <row r="3452" spans="1:7" ht="14.5" customHeight="1">
      <c r="A3452" s="19">
        <v>1903</v>
      </c>
      <c r="B3452" s="19" t="s">
        <v>94</v>
      </c>
      <c r="C3452" s="19" t="s">
        <v>892</v>
      </c>
      <c r="D3452" s="19">
        <v>360.09</v>
      </c>
      <c r="G3452" s="19"/>
    </row>
    <row r="3453" spans="1:7" ht="14.5" customHeight="1">
      <c r="A3453" s="19">
        <v>1903</v>
      </c>
      <c r="B3453" s="19" t="s">
        <v>6</v>
      </c>
      <c r="C3453" s="1" t="s">
        <v>7</v>
      </c>
      <c r="D3453" s="1">
        <v>23.68</v>
      </c>
      <c r="F3453" s="1" t="s">
        <v>811</v>
      </c>
    </row>
    <row r="3454" spans="1:7" ht="14.5" customHeight="1">
      <c r="A3454" s="19">
        <v>1903</v>
      </c>
      <c r="B3454" s="19" t="s">
        <v>6</v>
      </c>
      <c r="C3454" s="1" t="s">
        <v>7</v>
      </c>
      <c r="D3454" s="1">
        <v>2.13</v>
      </c>
      <c r="F3454" s="1" t="s">
        <v>1012</v>
      </c>
    </row>
    <row r="3455" spans="1:7" ht="14.5" customHeight="1">
      <c r="A3455" s="19">
        <v>1903</v>
      </c>
      <c r="B3455" s="19" t="s">
        <v>6</v>
      </c>
      <c r="C3455" s="1" t="s">
        <v>10</v>
      </c>
      <c r="D3455" s="1">
        <v>17</v>
      </c>
      <c r="F3455" s="1" t="s">
        <v>954</v>
      </c>
    </row>
    <row r="3456" spans="1:7" ht="14.5" customHeight="1">
      <c r="A3456" s="19">
        <v>1903</v>
      </c>
      <c r="B3456" s="19" t="s">
        <v>6</v>
      </c>
      <c r="C3456" s="1" t="s">
        <v>10</v>
      </c>
      <c r="D3456" s="1">
        <v>18</v>
      </c>
      <c r="F3456" s="1" t="s">
        <v>812</v>
      </c>
    </row>
    <row r="3457" spans="1:6" ht="14.5" customHeight="1">
      <c r="A3457" s="19">
        <v>1903</v>
      </c>
      <c r="B3457" s="19" t="s">
        <v>6</v>
      </c>
      <c r="C3457" s="1" t="s">
        <v>582</v>
      </c>
      <c r="D3457" s="1">
        <v>36</v>
      </c>
      <c r="F3457" s="1" t="s">
        <v>893</v>
      </c>
    </row>
    <row r="3458" spans="1:6" ht="14.5" customHeight="1">
      <c r="A3458" s="19">
        <v>1903</v>
      </c>
      <c r="B3458" s="19" t="s">
        <v>6</v>
      </c>
      <c r="C3458" s="1" t="s">
        <v>814</v>
      </c>
      <c r="D3458" s="1">
        <v>9</v>
      </c>
      <c r="F3458" s="1" t="s">
        <v>815</v>
      </c>
    </row>
    <row r="3459" spans="1:6" ht="14.5" customHeight="1">
      <c r="A3459" s="19">
        <v>1903</v>
      </c>
      <c r="B3459" s="19" t="s">
        <v>6</v>
      </c>
      <c r="C3459" s="1" t="s">
        <v>370</v>
      </c>
      <c r="D3459" s="1">
        <v>7.15</v>
      </c>
      <c r="F3459" s="1" t="s">
        <v>816</v>
      </c>
    </row>
    <row r="3460" spans="1:6" ht="14.5" customHeight="1">
      <c r="A3460" s="19">
        <v>1903</v>
      </c>
      <c r="B3460" s="19" t="s">
        <v>6</v>
      </c>
      <c r="C3460" s="1" t="s">
        <v>14</v>
      </c>
      <c r="D3460" s="1">
        <v>37.159999999999997</v>
      </c>
      <c r="F3460" s="1" t="s">
        <v>586</v>
      </c>
    </row>
    <row r="3461" spans="1:6" ht="14.5" customHeight="1">
      <c r="A3461" s="19">
        <v>1903</v>
      </c>
      <c r="B3461" s="19" t="s">
        <v>6</v>
      </c>
      <c r="C3461" s="1" t="s">
        <v>14</v>
      </c>
      <c r="D3461" s="1">
        <v>30</v>
      </c>
      <c r="F3461" s="1" t="s">
        <v>817</v>
      </c>
    </row>
    <row r="3462" spans="1:6" ht="14.5" customHeight="1">
      <c r="A3462" s="19">
        <v>1903</v>
      </c>
      <c r="B3462" s="19" t="s">
        <v>6</v>
      </c>
      <c r="C3462" s="1" t="s">
        <v>14</v>
      </c>
      <c r="D3462" s="1">
        <v>24.78</v>
      </c>
      <c r="F3462" s="1" t="s">
        <v>818</v>
      </c>
    </row>
    <row r="3463" spans="1:6" ht="14.5" customHeight="1">
      <c r="A3463" s="19">
        <v>1903</v>
      </c>
      <c r="B3463" s="19" t="s">
        <v>6</v>
      </c>
      <c r="C3463" s="1" t="s">
        <v>14</v>
      </c>
      <c r="D3463" s="1">
        <v>31</v>
      </c>
      <c r="F3463" s="1" t="s">
        <v>958</v>
      </c>
    </row>
    <row r="3464" spans="1:6" ht="14.5" customHeight="1">
      <c r="A3464" s="19">
        <v>1903</v>
      </c>
      <c r="B3464" s="19" t="s">
        <v>6</v>
      </c>
      <c r="C3464" s="1" t="s">
        <v>19</v>
      </c>
      <c r="D3464" s="1">
        <v>10.8</v>
      </c>
      <c r="F3464" s="1" t="s">
        <v>1015</v>
      </c>
    </row>
    <row r="3465" spans="1:6" ht="14.5" customHeight="1">
      <c r="A3465" s="19">
        <v>1903</v>
      </c>
      <c r="B3465" s="19" t="s">
        <v>6</v>
      </c>
      <c r="C3465" s="1" t="s">
        <v>1010</v>
      </c>
      <c r="D3465" s="1">
        <v>20</v>
      </c>
      <c r="F3465" s="1" t="s">
        <v>1011</v>
      </c>
    </row>
    <row r="3466" spans="1:6" ht="14.5" customHeight="1">
      <c r="A3466" s="19">
        <v>1903</v>
      </c>
      <c r="B3466" s="19" t="s">
        <v>6</v>
      </c>
      <c r="C3466" s="1" t="s">
        <v>592</v>
      </c>
      <c r="D3466" s="1">
        <v>154.69999999999999</v>
      </c>
      <c r="F3466" s="1" t="s">
        <v>820</v>
      </c>
    </row>
    <row r="3467" spans="1:6" ht="14.5" customHeight="1">
      <c r="A3467" s="19">
        <v>1903</v>
      </c>
      <c r="B3467" s="19" t="s">
        <v>6</v>
      </c>
      <c r="C3467" s="1" t="s">
        <v>24</v>
      </c>
      <c r="D3467" s="1">
        <v>247</v>
      </c>
      <c r="F3467" s="1" t="s">
        <v>594</v>
      </c>
    </row>
    <row r="3468" spans="1:6" ht="14.5" customHeight="1">
      <c r="A3468" s="19">
        <v>1903</v>
      </c>
      <c r="B3468" s="19" t="s">
        <v>6</v>
      </c>
      <c r="C3468" s="1" t="s">
        <v>28</v>
      </c>
      <c r="D3468" s="1">
        <v>5.7</v>
      </c>
      <c r="F3468" s="1" t="s">
        <v>1016</v>
      </c>
    </row>
    <row r="3469" spans="1:6" ht="14.5" customHeight="1">
      <c r="A3469" s="19">
        <v>1903</v>
      </c>
      <c r="B3469" s="19" t="s">
        <v>6</v>
      </c>
      <c r="C3469" s="1" t="s">
        <v>955</v>
      </c>
      <c r="D3469" s="1">
        <v>4.97</v>
      </c>
      <c r="F3469" s="1" t="s">
        <v>956</v>
      </c>
    </row>
    <row r="3470" spans="1:6" ht="14.5" customHeight="1">
      <c r="A3470" s="19">
        <v>1903</v>
      </c>
      <c r="B3470" s="19" t="s">
        <v>6</v>
      </c>
      <c r="C3470" s="1" t="s">
        <v>1017</v>
      </c>
      <c r="D3470" s="1">
        <v>12.31</v>
      </c>
      <c r="F3470" s="1" t="s">
        <v>1018</v>
      </c>
    </row>
    <row r="3471" spans="1:6" ht="14.5" customHeight="1">
      <c r="A3471" s="19">
        <v>1903</v>
      </c>
      <c r="B3471" s="19" t="s">
        <v>6</v>
      </c>
      <c r="C3471" s="1" t="s">
        <v>32</v>
      </c>
      <c r="D3471" s="1">
        <v>1.25</v>
      </c>
      <c r="F3471" s="1" t="s">
        <v>823</v>
      </c>
    </row>
    <row r="3472" spans="1:6" ht="14.5" customHeight="1">
      <c r="A3472" s="19">
        <v>1903</v>
      </c>
      <c r="B3472" s="19" t="s">
        <v>6</v>
      </c>
      <c r="C3472" s="1" t="s">
        <v>34</v>
      </c>
      <c r="D3472" s="1">
        <v>52</v>
      </c>
      <c r="F3472" s="1" t="s">
        <v>34</v>
      </c>
    </row>
    <row r="3473" spans="1:6" ht="14.5" customHeight="1">
      <c r="A3473" s="19">
        <v>1903</v>
      </c>
      <c r="B3473" s="19" t="s">
        <v>6</v>
      </c>
      <c r="C3473" s="1" t="s">
        <v>825</v>
      </c>
      <c r="D3473" s="1">
        <v>7</v>
      </c>
      <c r="F3473" s="1" t="s">
        <v>826</v>
      </c>
    </row>
    <row r="3474" spans="1:6" ht="14.5" customHeight="1">
      <c r="A3474" s="19">
        <v>1903</v>
      </c>
      <c r="B3474" s="19" t="s">
        <v>6</v>
      </c>
      <c r="C3474" s="1" t="s">
        <v>36</v>
      </c>
      <c r="D3474" s="1">
        <v>10</v>
      </c>
      <c r="F3474" s="1" t="s">
        <v>828</v>
      </c>
    </row>
    <row r="3475" spans="1:6" ht="14.5" customHeight="1">
      <c r="A3475" s="19">
        <v>1903</v>
      </c>
      <c r="B3475" s="19" t="s">
        <v>6</v>
      </c>
      <c r="C3475" s="1" t="s">
        <v>36</v>
      </c>
      <c r="D3475" s="1">
        <v>1.5</v>
      </c>
      <c r="F3475" s="1" t="s">
        <v>828</v>
      </c>
    </row>
    <row r="3476" spans="1:6" ht="14.5" customHeight="1">
      <c r="A3476" s="19">
        <v>1903</v>
      </c>
      <c r="B3476" s="19" t="s">
        <v>6</v>
      </c>
      <c r="C3476" s="1" t="s">
        <v>36</v>
      </c>
      <c r="D3476" s="1">
        <v>5.4</v>
      </c>
      <c r="F3476" s="1" t="s">
        <v>896</v>
      </c>
    </row>
    <row r="3477" spans="1:6" ht="14.5" customHeight="1">
      <c r="A3477" s="19">
        <v>1903</v>
      </c>
      <c r="B3477" s="19" t="s">
        <v>6</v>
      </c>
      <c r="C3477" s="1" t="s">
        <v>47</v>
      </c>
      <c r="D3477" s="1">
        <v>5.24</v>
      </c>
      <c r="F3477" s="1" t="s">
        <v>832</v>
      </c>
    </row>
    <row r="3478" spans="1:6" ht="14.5" customHeight="1">
      <c r="A3478" s="19">
        <v>1903</v>
      </c>
      <c r="B3478" s="19" t="s">
        <v>6</v>
      </c>
      <c r="C3478" s="1" t="s">
        <v>606</v>
      </c>
      <c r="D3478" s="1">
        <v>2.2000000000000002</v>
      </c>
      <c r="F3478" s="1" t="s">
        <v>898</v>
      </c>
    </row>
    <row r="3479" spans="1:6" ht="14.5" customHeight="1">
      <c r="A3479" s="19">
        <v>1903</v>
      </c>
      <c r="B3479" s="19" t="s">
        <v>6</v>
      </c>
      <c r="C3479" s="1" t="s">
        <v>610</v>
      </c>
      <c r="D3479" s="1">
        <v>10.16</v>
      </c>
      <c r="F3479" s="1" t="s">
        <v>837</v>
      </c>
    </row>
    <row r="3480" spans="1:6" ht="14.5" customHeight="1">
      <c r="A3480" s="19">
        <v>1903</v>
      </c>
      <c r="B3480" s="19" t="s">
        <v>6</v>
      </c>
      <c r="C3480" s="1" t="s">
        <v>51</v>
      </c>
      <c r="D3480" s="1">
        <v>16</v>
      </c>
      <c r="F3480" s="1" t="s">
        <v>1156</v>
      </c>
    </row>
    <row r="3481" spans="1:6" ht="14.5" customHeight="1">
      <c r="A3481" s="19">
        <v>1903</v>
      </c>
      <c r="B3481" s="19" t="s">
        <v>6</v>
      </c>
      <c r="C3481" s="1" t="s">
        <v>53</v>
      </c>
      <c r="D3481" s="1">
        <v>40</v>
      </c>
      <c r="F3481" s="1" t="s">
        <v>902</v>
      </c>
    </row>
    <row r="3482" spans="1:6" ht="14.5" customHeight="1">
      <c r="A3482" s="19">
        <v>1903</v>
      </c>
      <c r="B3482" s="19" t="s">
        <v>6</v>
      </c>
      <c r="C3482" s="1" t="s">
        <v>53</v>
      </c>
      <c r="D3482" s="1">
        <v>7.3</v>
      </c>
      <c r="F3482" s="1" t="s">
        <v>1021</v>
      </c>
    </row>
    <row r="3483" spans="1:6" ht="14.5" customHeight="1">
      <c r="A3483" s="19">
        <v>1903</v>
      </c>
      <c r="B3483" s="19" t="s">
        <v>6</v>
      </c>
      <c r="C3483" s="1" t="s">
        <v>53</v>
      </c>
      <c r="D3483" s="1">
        <v>5.99</v>
      </c>
      <c r="F3483" s="1" t="s">
        <v>1023</v>
      </c>
    </row>
    <row r="3484" spans="1:6" ht="14.5" customHeight="1">
      <c r="A3484" s="19">
        <v>1903</v>
      </c>
      <c r="B3484" s="19" t="s">
        <v>6</v>
      </c>
      <c r="C3484" s="1" t="s">
        <v>53</v>
      </c>
      <c r="D3484" s="1">
        <v>5.99</v>
      </c>
      <c r="F3484" s="1" t="s">
        <v>1024</v>
      </c>
    </row>
    <row r="3485" spans="1:6" ht="14.5" customHeight="1">
      <c r="A3485" s="19">
        <v>1903</v>
      </c>
      <c r="B3485" s="19" t="s">
        <v>291</v>
      </c>
      <c r="C3485" s="19" t="s">
        <v>71</v>
      </c>
      <c r="D3485" s="19">
        <v>78.3</v>
      </c>
      <c r="E3485" s="19" t="s">
        <v>9</v>
      </c>
      <c r="F3485" s="19" t="s">
        <v>959</v>
      </c>
    </row>
    <row r="3486" spans="1:6" ht="14.5" customHeight="1">
      <c r="A3486" s="19">
        <v>1903</v>
      </c>
      <c r="B3486" s="19" t="s">
        <v>291</v>
      </c>
      <c r="C3486" s="19" t="s">
        <v>903</v>
      </c>
      <c r="D3486" s="19">
        <v>15</v>
      </c>
      <c r="E3486" s="19" t="s">
        <v>9</v>
      </c>
      <c r="F3486" s="19" t="s">
        <v>904</v>
      </c>
    </row>
    <row r="3487" spans="1:6" ht="14.5" customHeight="1">
      <c r="A3487" s="19">
        <v>1903</v>
      </c>
      <c r="B3487" s="19" t="s">
        <v>291</v>
      </c>
      <c r="C3487" s="19" t="s">
        <v>219</v>
      </c>
      <c r="D3487" s="19">
        <v>37.25</v>
      </c>
      <c r="E3487" s="19" t="s">
        <v>9</v>
      </c>
      <c r="F3487" s="19" t="s">
        <v>220</v>
      </c>
    </row>
    <row r="3488" spans="1:6" ht="14.5" customHeight="1">
      <c r="A3488" s="19">
        <v>1903</v>
      </c>
      <c r="B3488" s="19" t="s">
        <v>291</v>
      </c>
      <c r="C3488" s="19" t="s">
        <v>221</v>
      </c>
      <c r="D3488" s="19">
        <v>522.79999999999995</v>
      </c>
      <c r="E3488" s="19" t="s">
        <v>9</v>
      </c>
      <c r="F3488" s="19" t="s">
        <v>1025</v>
      </c>
    </row>
    <row r="3489" spans="1:6" ht="14.5" customHeight="1">
      <c r="A3489" s="19">
        <v>1903</v>
      </c>
      <c r="B3489" s="19" t="s">
        <v>291</v>
      </c>
      <c r="C3489" s="19" t="s">
        <v>221</v>
      </c>
      <c r="D3489" s="19">
        <v>47.22</v>
      </c>
      <c r="E3489" s="19" t="s">
        <v>9</v>
      </c>
      <c r="F3489" s="19" t="s">
        <v>224</v>
      </c>
    </row>
    <row r="3490" spans="1:6" ht="14.5" customHeight="1">
      <c r="A3490" s="19">
        <v>1903</v>
      </c>
      <c r="B3490" s="19" t="s">
        <v>291</v>
      </c>
      <c r="C3490" s="19" t="s">
        <v>221</v>
      </c>
      <c r="D3490" s="19">
        <v>12.27</v>
      </c>
      <c r="E3490" s="19" t="s">
        <v>9</v>
      </c>
      <c r="F3490" s="19" t="s">
        <v>906</v>
      </c>
    </row>
    <row r="3491" spans="1:6" ht="14.5" customHeight="1">
      <c r="A3491" s="19">
        <v>1903</v>
      </c>
      <c r="B3491" s="19" t="s">
        <v>291</v>
      </c>
      <c r="C3491" s="19" t="s">
        <v>221</v>
      </c>
      <c r="D3491" s="19">
        <v>35</v>
      </c>
      <c r="E3491" s="19" t="s">
        <v>9</v>
      </c>
      <c r="F3491" s="19" t="s">
        <v>1026</v>
      </c>
    </row>
    <row r="3492" spans="1:6" ht="14.5" customHeight="1">
      <c r="A3492" s="19">
        <v>1903</v>
      </c>
      <c r="B3492" s="19" t="s">
        <v>291</v>
      </c>
      <c r="C3492" s="19" t="s">
        <v>221</v>
      </c>
      <c r="D3492" s="19">
        <v>49.5</v>
      </c>
      <c r="E3492" s="19" t="s">
        <v>9</v>
      </c>
      <c r="F3492" s="19" t="s">
        <v>227</v>
      </c>
    </row>
    <row r="3493" spans="1:6" ht="14.5" customHeight="1">
      <c r="A3493" s="19">
        <v>1903</v>
      </c>
      <c r="B3493" s="19" t="s">
        <v>291</v>
      </c>
      <c r="C3493" s="19" t="s">
        <v>221</v>
      </c>
      <c r="D3493" s="19">
        <v>2.5</v>
      </c>
      <c r="E3493" s="19" t="s">
        <v>9</v>
      </c>
      <c r="F3493" s="19" t="s">
        <v>229</v>
      </c>
    </row>
    <row r="3494" spans="1:6" ht="14.5" customHeight="1">
      <c r="A3494" s="19">
        <v>1903</v>
      </c>
      <c r="B3494" s="19" t="s">
        <v>291</v>
      </c>
      <c r="C3494" s="19" t="s">
        <v>221</v>
      </c>
      <c r="D3494" s="19">
        <v>20.85</v>
      </c>
      <c r="E3494" s="19" t="s">
        <v>9</v>
      </c>
      <c r="F3494" s="19" t="s">
        <v>1042</v>
      </c>
    </row>
    <row r="3495" spans="1:6" ht="14.5" customHeight="1">
      <c r="A3495" s="19">
        <v>1903</v>
      </c>
      <c r="B3495" s="19" t="s">
        <v>291</v>
      </c>
      <c r="C3495" s="19" t="s">
        <v>230</v>
      </c>
      <c r="D3495" s="19">
        <v>352.95</v>
      </c>
      <c r="E3495" s="19" t="s">
        <v>9</v>
      </c>
      <c r="F3495" s="19" t="s">
        <v>1043</v>
      </c>
    </row>
    <row r="3496" spans="1:6" ht="14.5" customHeight="1">
      <c r="A3496" s="19">
        <v>1903</v>
      </c>
      <c r="B3496" s="19" t="s">
        <v>291</v>
      </c>
      <c r="C3496" s="19" t="s">
        <v>230</v>
      </c>
      <c r="D3496" s="19">
        <v>21.33</v>
      </c>
      <c r="E3496" s="19" t="s">
        <v>9</v>
      </c>
      <c r="F3496" s="19" t="s">
        <v>1028</v>
      </c>
    </row>
    <row r="3497" spans="1:6" ht="14.5" customHeight="1">
      <c r="A3497" s="19">
        <v>1903</v>
      </c>
      <c r="B3497" s="19" t="s">
        <v>291</v>
      </c>
      <c r="C3497" s="19" t="s">
        <v>233</v>
      </c>
      <c r="D3497" s="19">
        <v>3</v>
      </c>
      <c r="E3497" s="19" t="s">
        <v>9</v>
      </c>
      <c r="F3497" s="19" t="s">
        <v>234</v>
      </c>
    </row>
    <row r="3498" spans="1:6" ht="14.5" customHeight="1">
      <c r="A3498" s="19">
        <v>1903</v>
      </c>
      <c r="B3498" s="19" t="s">
        <v>291</v>
      </c>
      <c r="C3498" s="19" t="s">
        <v>1045</v>
      </c>
      <c r="D3498" s="19">
        <v>2.9</v>
      </c>
      <c r="E3498" s="19" t="s">
        <v>9</v>
      </c>
      <c r="F3498" s="19" t="s">
        <v>1046</v>
      </c>
    </row>
    <row r="3499" spans="1:6" ht="14.5" customHeight="1">
      <c r="A3499" s="19">
        <v>1903</v>
      </c>
      <c r="B3499" s="19" t="s">
        <v>291</v>
      </c>
      <c r="C3499" s="19" t="s">
        <v>617</v>
      </c>
      <c r="D3499" s="19">
        <v>6.35</v>
      </c>
      <c r="E3499" s="19" t="s">
        <v>9</v>
      </c>
      <c r="F3499" s="19" t="s">
        <v>1029</v>
      </c>
    </row>
    <row r="3500" spans="1:6" ht="14.5" customHeight="1">
      <c r="A3500" s="19">
        <v>1903</v>
      </c>
      <c r="B3500" s="19" t="s">
        <v>291</v>
      </c>
      <c r="C3500" s="19" t="s">
        <v>910</v>
      </c>
      <c r="D3500" s="19">
        <v>5.9</v>
      </c>
      <c r="E3500" s="19" t="s">
        <v>9</v>
      </c>
      <c r="F3500" s="19" t="s">
        <v>911</v>
      </c>
    </row>
    <row r="3501" spans="1:6" ht="14.5" customHeight="1">
      <c r="A3501" s="19">
        <v>1903</v>
      </c>
      <c r="B3501" s="19" t="s">
        <v>291</v>
      </c>
      <c r="C3501" s="19" t="s">
        <v>238</v>
      </c>
      <c r="D3501" s="19">
        <v>10.5</v>
      </c>
      <c r="E3501" s="19" t="s">
        <v>9</v>
      </c>
      <c r="F3501" s="19" t="s">
        <v>239</v>
      </c>
    </row>
    <row r="3502" spans="1:6" ht="14.5" customHeight="1">
      <c r="A3502" s="19">
        <v>1903</v>
      </c>
      <c r="B3502" s="19" t="s">
        <v>291</v>
      </c>
      <c r="C3502" s="19" t="s">
        <v>1030</v>
      </c>
      <c r="D3502" s="19">
        <v>3.3</v>
      </c>
      <c r="E3502" s="19" t="s">
        <v>9</v>
      </c>
      <c r="F3502" s="19" t="s">
        <v>1047</v>
      </c>
    </row>
    <row r="3503" spans="1:6" ht="14.5" customHeight="1">
      <c r="A3503" s="19">
        <v>1903</v>
      </c>
      <c r="B3503" s="19" t="s">
        <v>291</v>
      </c>
      <c r="C3503" s="19" t="s">
        <v>242</v>
      </c>
      <c r="D3503" s="19">
        <v>27.42</v>
      </c>
      <c r="E3503" s="19" t="s">
        <v>9</v>
      </c>
      <c r="F3503" s="19" t="s">
        <v>1048</v>
      </c>
    </row>
    <row r="3504" spans="1:6" ht="14.5" customHeight="1">
      <c r="A3504" s="19">
        <v>1903</v>
      </c>
      <c r="B3504" s="19" t="s">
        <v>291</v>
      </c>
      <c r="C3504" s="19" t="s">
        <v>242</v>
      </c>
      <c r="D3504" s="19">
        <v>16.41</v>
      </c>
      <c r="E3504" s="19" t="s">
        <v>9</v>
      </c>
      <c r="F3504" s="19" t="s">
        <v>1049</v>
      </c>
    </row>
    <row r="3505" spans="1:6" ht="14.5" customHeight="1">
      <c r="A3505" s="19">
        <v>1903</v>
      </c>
      <c r="B3505" s="19" t="s">
        <v>291</v>
      </c>
      <c r="C3505" s="19" t="s">
        <v>245</v>
      </c>
      <c r="D3505" s="19">
        <v>7.23</v>
      </c>
      <c r="E3505" s="19" t="s">
        <v>9</v>
      </c>
      <c r="F3505" s="19" t="s">
        <v>246</v>
      </c>
    </row>
    <row r="3506" spans="1:6" ht="14.5" customHeight="1">
      <c r="A3506" s="19">
        <v>1903</v>
      </c>
      <c r="B3506" s="19" t="s">
        <v>291</v>
      </c>
      <c r="C3506" s="19" t="s">
        <v>245</v>
      </c>
      <c r="D3506" s="19">
        <v>7.25</v>
      </c>
      <c r="E3506" s="19" t="s">
        <v>9</v>
      </c>
      <c r="F3506" s="19" t="s">
        <v>845</v>
      </c>
    </row>
    <row r="3507" spans="1:6" ht="14.5" customHeight="1">
      <c r="A3507" s="19">
        <v>1903</v>
      </c>
      <c r="B3507" s="19" t="s">
        <v>291</v>
      </c>
      <c r="C3507" s="19" t="s">
        <v>250</v>
      </c>
      <c r="D3507" s="19">
        <v>3.7</v>
      </c>
      <c r="E3507" s="19" t="s">
        <v>9</v>
      </c>
      <c r="F3507" s="19" t="s">
        <v>251</v>
      </c>
    </row>
    <row r="3508" spans="1:6" ht="14.5" customHeight="1">
      <c r="A3508" s="19">
        <v>1903</v>
      </c>
      <c r="B3508" s="19" t="s">
        <v>291</v>
      </c>
      <c r="C3508" s="19" t="s">
        <v>1164</v>
      </c>
      <c r="D3508" s="19">
        <v>15</v>
      </c>
      <c r="E3508" s="19" t="s">
        <v>9</v>
      </c>
      <c r="F3508" s="19" t="s">
        <v>1165</v>
      </c>
    </row>
    <row r="3509" spans="1:6" ht="14.5" customHeight="1">
      <c r="A3509" s="19">
        <v>1903</v>
      </c>
      <c r="B3509" s="19" t="s">
        <v>291</v>
      </c>
      <c r="C3509" s="19" t="s">
        <v>846</v>
      </c>
      <c r="D3509" s="19">
        <v>4.66</v>
      </c>
      <c r="E3509" s="19" t="s">
        <v>9</v>
      </c>
      <c r="F3509" s="19" t="s">
        <v>847</v>
      </c>
    </row>
    <row r="3510" spans="1:6" ht="14.5" customHeight="1">
      <c r="A3510" s="19">
        <v>1903</v>
      </c>
      <c r="B3510" s="19" t="s">
        <v>291</v>
      </c>
      <c r="C3510" s="19" t="s">
        <v>619</v>
      </c>
      <c r="D3510" s="19">
        <v>17.75</v>
      </c>
      <c r="E3510" s="19" t="s">
        <v>9</v>
      </c>
      <c r="F3510" s="19" t="s">
        <v>620</v>
      </c>
    </row>
    <row r="3511" spans="1:6" ht="14.5" customHeight="1">
      <c r="A3511" s="19">
        <v>1903</v>
      </c>
      <c r="B3511" s="19" t="s">
        <v>291</v>
      </c>
      <c r="C3511" s="19" t="s">
        <v>254</v>
      </c>
      <c r="D3511" s="19">
        <v>11.07</v>
      </c>
      <c r="E3511" s="19" t="s">
        <v>9</v>
      </c>
      <c r="F3511" s="19" t="s">
        <v>1052</v>
      </c>
    </row>
    <row r="3512" spans="1:6" ht="14.5" customHeight="1">
      <c r="A3512" s="19">
        <v>1903</v>
      </c>
      <c r="B3512" s="19" t="s">
        <v>291</v>
      </c>
      <c r="C3512" s="19" t="s">
        <v>256</v>
      </c>
      <c r="D3512" s="19">
        <v>37.590000000000003</v>
      </c>
      <c r="E3512" s="19" t="s">
        <v>9</v>
      </c>
      <c r="F3512" s="19" t="s">
        <v>621</v>
      </c>
    </row>
    <row r="3513" spans="1:6" ht="14.5" customHeight="1">
      <c r="A3513" s="19">
        <v>1903</v>
      </c>
      <c r="B3513" s="19" t="s">
        <v>291</v>
      </c>
      <c r="C3513" s="19" t="s">
        <v>256</v>
      </c>
      <c r="D3513" s="19">
        <v>19.53</v>
      </c>
      <c r="E3513" s="19" t="s">
        <v>9</v>
      </c>
      <c r="F3513" s="19" t="s">
        <v>1053</v>
      </c>
    </row>
    <row r="3514" spans="1:6" ht="14.5" customHeight="1">
      <c r="A3514" s="19">
        <v>1903</v>
      </c>
      <c r="B3514" s="19" t="s">
        <v>291</v>
      </c>
      <c r="C3514" s="19" t="s">
        <v>1034</v>
      </c>
      <c r="D3514" s="19">
        <v>10.3</v>
      </c>
      <c r="E3514" s="19" t="s">
        <v>9</v>
      </c>
      <c r="F3514" s="19" t="s">
        <v>1035</v>
      </c>
    </row>
    <row r="3515" spans="1:6" ht="14.5" customHeight="1">
      <c r="A3515" s="19">
        <v>1903</v>
      </c>
      <c r="B3515" s="19" t="s">
        <v>291</v>
      </c>
      <c r="C3515" s="19" t="s">
        <v>1036</v>
      </c>
      <c r="D3515" s="19">
        <v>6</v>
      </c>
      <c r="E3515" s="19" t="s">
        <v>9</v>
      </c>
      <c r="F3515" s="19" t="s">
        <v>1056</v>
      </c>
    </row>
    <row r="3516" spans="1:6" ht="14.5" customHeight="1">
      <c r="A3516" s="19">
        <v>1903</v>
      </c>
      <c r="B3516" s="19" t="s">
        <v>291</v>
      </c>
      <c r="C3516" s="19" t="s">
        <v>622</v>
      </c>
      <c r="D3516" s="19">
        <v>8</v>
      </c>
      <c r="E3516" s="19" t="s">
        <v>9</v>
      </c>
      <c r="F3516" s="19" t="s">
        <v>1057</v>
      </c>
    </row>
    <row r="3517" spans="1:6" ht="14.5" customHeight="1">
      <c r="A3517" s="19">
        <v>1903</v>
      </c>
      <c r="B3517" s="19" t="s">
        <v>291</v>
      </c>
      <c r="C3517" s="19" t="s">
        <v>259</v>
      </c>
      <c r="D3517" s="19">
        <v>5.0599999999999996</v>
      </c>
      <c r="E3517" s="19" t="s">
        <v>9</v>
      </c>
      <c r="F3517" s="19" t="s">
        <v>260</v>
      </c>
    </row>
    <row r="3518" spans="1:6" ht="14.5" customHeight="1">
      <c r="A3518" s="19">
        <v>1903</v>
      </c>
      <c r="B3518" s="19" t="s">
        <v>291</v>
      </c>
      <c r="C3518" s="19" t="s">
        <v>259</v>
      </c>
      <c r="D3518" s="19">
        <v>4.33</v>
      </c>
      <c r="E3518" s="19" t="s">
        <v>9</v>
      </c>
      <c r="F3518" s="19" t="s">
        <v>261</v>
      </c>
    </row>
    <row r="3519" spans="1:6" ht="14.5" customHeight="1">
      <c r="A3519" s="19">
        <v>1903</v>
      </c>
      <c r="B3519" s="19" t="s">
        <v>291</v>
      </c>
      <c r="C3519" s="19" t="s">
        <v>262</v>
      </c>
      <c r="D3519" s="19">
        <v>42.4</v>
      </c>
      <c r="E3519" s="19" t="s">
        <v>9</v>
      </c>
      <c r="F3519" s="19" t="s">
        <v>960</v>
      </c>
    </row>
    <row r="3520" spans="1:6" ht="14.5" customHeight="1">
      <c r="A3520" s="19">
        <v>1903</v>
      </c>
      <c r="B3520" s="19" t="s">
        <v>291</v>
      </c>
      <c r="C3520" s="19" t="s">
        <v>264</v>
      </c>
      <c r="D3520" s="19">
        <v>3.2</v>
      </c>
      <c r="E3520" s="19" t="s">
        <v>9</v>
      </c>
      <c r="F3520" s="19" t="s">
        <v>265</v>
      </c>
    </row>
    <row r="3521" spans="1:6" ht="14.5" customHeight="1">
      <c r="A3521" s="19">
        <v>1903</v>
      </c>
      <c r="B3521" s="19" t="s">
        <v>291</v>
      </c>
      <c r="C3521" s="19" t="s">
        <v>266</v>
      </c>
      <c r="D3521" s="19">
        <v>7.68</v>
      </c>
      <c r="E3521" s="19" t="s">
        <v>9</v>
      </c>
      <c r="F3521" s="19" t="s">
        <v>267</v>
      </c>
    </row>
    <row r="3522" spans="1:6" ht="14.5" customHeight="1">
      <c r="A3522" s="19">
        <v>1903</v>
      </c>
      <c r="B3522" s="19" t="s">
        <v>291</v>
      </c>
      <c r="C3522" s="19" t="s">
        <v>268</v>
      </c>
      <c r="D3522" s="19">
        <v>20.8</v>
      </c>
      <c r="E3522" s="19" t="s">
        <v>9</v>
      </c>
      <c r="F3522" s="19" t="s">
        <v>269</v>
      </c>
    </row>
    <row r="3523" spans="1:6" ht="14.5" customHeight="1">
      <c r="A3523" s="19">
        <v>1903</v>
      </c>
      <c r="B3523" s="19" t="s">
        <v>291</v>
      </c>
      <c r="C3523" s="19" t="s">
        <v>268</v>
      </c>
      <c r="D3523" s="19">
        <v>2.72</v>
      </c>
      <c r="E3523" s="19" t="s">
        <v>9</v>
      </c>
      <c r="F3523" s="19" t="s">
        <v>1168</v>
      </c>
    </row>
    <row r="3524" spans="1:6" ht="14.5" customHeight="1">
      <c r="A3524" s="19">
        <v>1903</v>
      </c>
      <c r="B3524" s="19" t="s">
        <v>291</v>
      </c>
      <c r="C3524" s="19" t="s">
        <v>270</v>
      </c>
      <c r="D3524" s="19">
        <v>9.1999999999999993</v>
      </c>
      <c r="E3524" s="19" t="s">
        <v>9</v>
      </c>
      <c r="F3524" s="19" t="s">
        <v>1058</v>
      </c>
    </row>
    <row r="3525" spans="1:6" ht="14.5" customHeight="1">
      <c r="A3525" s="19">
        <v>1903</v>
      </c>
      <c r="B3525" s="19" t="s">
        <v>291</v>
      </c>
      <c r="C3525" s="19" t="s">
        <v>625</v>
      </c>
      <c r="D3525" s="19">
        <v>8.6999999999999993</v>
      </c>
      <c r="E3525" s="19" t="s">
        <v>9</v>
      </c>
      <c r="F3525" s="19" t="s">
        <v>626</v>
      </c>
    </row>
    <row r="3526" spans="1:6" ht="14.5" customHeight="1">
      <c r="A3526" s="19">
        <v>1903</v>
      </c>
      <c r="B3526" s="19" t="s">
        <v>291</v>
      </c>
      <c r="C3526" s="19" t="s">
        <v>279</v>
      </c>
      <c r="D3526" s="19">
        <v>74.47</v>
      </c>
      <c r="E3526" s="19" t="s">
        <v>9</v>
      </c>
      <c r="F3526" s="19" t="s">
        <v>627</v>
      </c>
    </row>
    <row r="3527" spans="1:6" ht="14.5" customHeight="1">
      <c r="A3527" s="19">
        <v>1903</v>
      </c>
      <c r="B3527" s="19" t="s">
        <v>291</v>
      </c>
      <c r="C3527" s="19" t="s">
        <v>282</v>
      </c>
      <c r="D3527" s="19">
        <v>12.84</v>
      </c>
      <c r="E3527" s="19" t="s">
        <v>9</v>
      </c>
      <c r="F3527" s="19" t="s">
        <v>1059</v>
      </c>
    </row>
    <row r="3528" spans="1:6" ht="14.5" customHeight="1">
      <c r="A3528" s="19">
        <v>1903</v>
      </c>
      <c r="B3528" s="19" t="s">
        <v>291</v>
      </c>
      <c r="C3528" s="19" t="s">
        <v>287</v>
      </c>
      <c r="D3528" s="19">
        <v>16.5</v>
      </c>
      <c r="E3528" s="19" t="s">
        <v>9</v>
      </c>
      <c r="F3528" s="19" t="s">
        <v>1060</v>
      </c>
    </row>
    <row r="3529" spans="1:6" ht="14.5" customHeight="1">
      <c r="A3529" s="19">
        <v>1903</v>
      </c>
      <c r="B3529" s="19" t="s">
        <v>291</v>
      </c>
      <c r="C3529" s="19" t="s">
        <v>848</v>
      </c>
      <c r="D3529" s="19">
        <v>9.27</v>
      </c>
      <c r="E3529" s="19" t="s">
        <v>9</v>
      </c>
      <c r="F3529" s="19" t="s">
        <v>1061</v>
      </c>
    </row>
    <row r="3530" spans="1:6" ht="14.5" customHeight="1">
      <c r="A3530" s="19">
        <v>1903</v>
      </c>
      <c r="B3530" s="19" t="s">
        <v>291</v>
      </c>
      <c r="C3530" s="19" t="s">
        <v>291</v>
      </c>
      <c r="D3530" s="19">
        <v>117.14</v>
      </c>
      <c r="E3530" s="19" t="s">
        <v>9</v>
      </c>
      <c r="F3530" s="19" t="s">
        <v>1062</v>
      </c>
    </row>
    <row r="3531" spans="1:6" ht="14.5" customHeight="1">
      <c r="A3531" s="19">
        <v>1903</v>
      </c>
      <c r="B3531" s="19" t="s">
        <v>291</v>
      </c>
      <c r="C3531" s="19" t="s">
        <v>291</v>
      </c>
      <c r="D3531" s="19">
        <v>197.15</v>
      </c>
      <c r="E3531" s="19" t="s">
        <v>9</v>
      </c>
      <c r="F3531" s="19" t="s">
        <v>82</v>
      </c>
    </row>
    <row r="3532" spans="1:6" ht="14.5" customHeight="1">
      <c r="A3532" s="19">
        <v>1903</v>
      </c>
      <c r="B3532" s="19" t="s">
        <v>291</v>
      </c>
      <c r="C3532" s="19" t="s">
        <v>291</v>
      </c>
      <c r="D3532" s="19">
        <v>15.12</v>
      </c>
      <c r="E3532" s="19" t="s">
        <v>9</v>
      </c>
      <c r="F3532" s="19" t="s">
        <v>292</v>
      </c>
    </row>
    <row r="3533" spans="1:6" ht="14.5" customHeight="1">
      <c r="A3533" s="19">
        <v>1903</v>
      </c>
      <c r="B3533" s="19" t="s">
        <v>291</v>
      </c>
      <c r="C3533" s="19" t="s">
        <v>291</v>
      </c>
      <c r="D3533" s="19">
        <v>2.0499999999999998</v>
      </c>
      <c r="E3533" s="19" t="s">
        <v>9</v>
      </c>
      <c r="F3533" s="19" t="s">
        <v>632</v>
      </c>
    </row>
    <row r="3534" spans="1:6" ht="14.5" customHeight="1">
      <c r="A3534" s="19">
        <v>1903</v>
      </c>
      <c r="B3534" s="19" t="s">
        <v>291</v>
      </c>
      <c r="C3534" s="19" t="s">
        <v>291</v>
      </c>
      <c r="D3534" s="19">
        <v>27.24</v>
      </c>
      <c r="E3534" s="19" t="s">
        <v>9</v>
      </c>
      <c r="F3534" s="19" t="s">
        <v>300</v>
      </c>
    </row>
    <row r="3535" spans="1:6" ht="14.5" customHeight="1">
      <c r="A3535" s="19">
        <v>1903</v>
      </c>
      <c r="B3535" s="19" t="s">
        <v>291</v>
      </c>
      <c r="C3535" s="19" t="s">
        <v>291</v>
      </c>
      <c r="D3535" s="19">
        <v>14.28</v>
      </c>
      <c r="E3535" s="19" t="s">
        <v>9</v>
      </c>
      <c r="F3535" s="19" t="s">
        <v>303</v>
      </c>
    </row>
    <row r="3536" spans="1:6" ht="14.5" customHeight="1">
      <c r="A3536" s="19">
        <v>1903</v>
      </c>
      <c r="B3536" s="19" t="s">
        <v>291</v>
      </c>
      <c r="C3536" s="19" t="s">
        <v>291</v>
      </c>
      <c r="D3536" s="19">
        <v>6</v>
      </c>
      <c r="E3536" s="19" t="s">
        <v>9</v>
      </c>
      <c r="F3536" s="19" t="s">
        <v>1171</v>
      </c>
    </row>
    <row r="3537" spans="1:6" ht="14.5" customHeight="1">
      <c r="A3537" s="19">
        <v>1903</v>
      </c>
      <c r="B3537" s="19" t="s">
        <v>291</v>
      </c>
      <c r="C3537" s="19" t="s">
        <v>291</v>
      </c>
      <c r="D3537" s="19">
        <v>71.099999999999994</v>
      </c>
      <c r="E3537" s="19" t="s">
        <v>9</v>
      </c>
      <c r="F3537" s="19" t="s">
        <v>308</v>
      </c>
    </row>
    <row r="3538" spans="1:6" ht="14.5" customHeight="1">
      <c r="A3538" s="19">
        <v>1903</v>
      </c>
      <c r="B3538" s="19" t="s">
        <v>291</v>
      </c>
      <c r="C3538" s="19" t="s">
        <v>291</v>
      </c>
      <c r="D3538" s="19">
        <v>7</v>
      </c>
      <c r="E3538" s="19" t="s">
        <v>9</v>
      </c>
      <c r="F3538" s="19" t="s">
        <v>1063</v>
      </c>
    </row>
    <row r="3539" spans="1:6" ht="14.5" customHeight="1">
      <c r="A3539" s="19">
        <v>1903</v>
      </c>
      <c r="B3539" s="19" t="s">
        <v>291</v>
      </c>
      <c r="C3539" s="19" t="s">
        <v>291</v>
      </c>
      <c r="D3539" s="19">
        <v>38.22</v>
      </c>
      <c r="E3539" s="19" t="s">
        <v>9</v>
      </c>
      <c r="F3539" s="19" t="s">
        <v>636</v>
      </c>
    </row>
    <row r="3540" spans="1:6" ht="14.5" customHeight="1">
      <c r="A3540" s="19">
        <v>1903</v>
      </c>
      <c r="B3540" s="19" t="s">
        <v>291</v>
      </c>
      <c r="C3540" s="19" t="s">
        <v>309</v>
      </c>
      <c r="D3540" s="19">
        <v>14.4</v>
      </c>
      <c r="E3540" s="19" t="s">
        <v>9</v>
      </c>
      <c r="F3540" s="19" t="s">
        <v>1064</v>
      </c>
    </row>
    <row r="3541" spans="1:6" ht="14.5" customHeight="1">
      <c r="A3541" s="19">
        <v>1903</v>
      </c>
      <c r="B3541" s="19" t="s">
        <v>291</v>
      </c>
      <c r="C3541" s="19" t="s">
        <v>312</v>
      </c>
      <c r="D3541" s="19">
        <v>10</v>
      </c>
      <c r="E3541" s="19" t="s">
        <v>9</v>
      </c>
      <c r="F3541" s="19" t="s">
        <v>313</v>
      </c>
    </row>
    <row r="3542" spans="1:6" ht="14.5" customHeight="1">
      <c r="A3542" s="19">
        <v>1903</v>
      </c>
      <c r="B3542" s="19" t="s">
        <v>291</v>
      </c>
      <c r="C3542" s="19" t="s">
        <v>314</v>
      </c>
      <c r="D3542" s="19">
        <v>25.8</v>
      </c>
      <c r="E3542" s="19" t="s">
        <v>9</v>
      </c>
      <c r="F3542" s="19" t="s">
        <v>315</v>
      </c>
    </row>
    <row r="3543" spans="1:6" ht="14.5" customHeight="1">
      <c r="A3543" s="19">
        <v>1903</v>
      </c>
      <c r="B3543" s="19" t="s">
        <v>291</v>
      </c>
      <c r="C3543" s="19" t="s">
        <v>316</v>
      </c>
      <c r="D3543" s="19">
        <v>5</v>
      </c>
      <c r="E3543" s="19" t="s">
        <v>9</v>
      </c>
      <c r="F3543" s="19" t="s">
        <v>317</v>
      </c>
    </row>
    <row r="3544" spans="1:6" ht="14.5" customHeight="1">
      <c r="A3544" s="19">
        <v>1903</v>
      </c>
      <c r="B3544" s="19" t="s">
        <v>291</v>
      </c>
      <c r="C3544" s="19" t="s">
        <v>318</v>
      </c>
      <c r="D3544" s="19">
        <v>7.75</v>
      </c>
      <c r="E3544" s="19" t="s">
        <v>9</v>
      </c>
      <c r="F3544" s="19" t="s">
        <v>850</v>
      </c>
    </row>
    <row r="3545" spans="1:6" ht="14.5" customHeight="1">
      <c r="A3545" s="19">
        <v>1903</v>
      </c>
      <c r="B3545" s="19" t="s">
        <v>291</v>
      </c>
      <c r="C3545" s="19" t="s">
        <v>1065</v>
      </c>
      <c r="D3545" s="19">
        <v>3</v>
      </c>
      <c r="E3545" s="19" t="s">
        <v>9</v>
      </c>
      <c r="F3545" s="19" t="s">
        <v>1066</v>
      </c>
    </row>
    <row r="3546" spans="1:6" ht="14.5" customHeight="1">
      <c r="A3546" s="19">
        <v>1903</v>
      </c>
      <c r="B3546" s="19" t="s">
        <v>291</v>
      </c>
      <c r="C3546" s="19" t="s">
        <v>320</v>
      </c>
      <c r="D3546" s="19">
        <v>11.5</v>
      </c>
      <c r="E3546" s="19" t="s">
        <v>9</v>
      </c>
      <c r="F3546" s="19" t="s">
        <v>1067</v>
      </c>
    </row>
    <row r="3547" spans="1:6" ht="14.5" customHeight="1">
      <c r="A3547" s="19">
        <v>1903</v>
      </c>
      <c r="B3547" s="19" t="s">
        <v>291</v>
      </c>
      <c r="C3547" s="19" t="s">
        <v>1068</v>
      </c>
      <c r="D3547" s="19">
        <v>10.4</v>
      </c>
      <c r="E3547" s="19" t="s">
        <v>9</v>
      </c>
      <c r="F3547" s="19" t="s">
        <v>1069</v>
      </c>
    </row>
    <row r="3548" spans="1:6" ht="14.5" customHeight="1">
      <c r="A3548" s="19">
        <v>1903</v>
      </c>
      <c r="B3548" s="19" t="s">
        <v>291</v>
      </c>
      <c r="C3548" s="19" t="s">
        <v>912</v>
      </c>
      <c r="D3548" s="19">
        <v>9.25</v>
      </c>
      <c r="E3548" s="19" t="s">
        <v>9</v>
      </c>
      <c r="F3548" s="19" t="s">
        <v>913</v>
      </c>
    </row>
    <row r="3549" spans="1:6" ht="14.5" customHeight="1">
      <c r="A3549" s="19">
        <v>1903</v>
      </c>
      <c r="B3549" s="19" t="s">
        <v>291</v>
      </c>
      <c r="C3549" s="19" t="s">
        <v>640</v>
      </c>
      <c r="D3549" s="19">
        <v>6.5</v>
      </c>
      <c r="E3549" s="19" t="s">
        <v>9</v>
      </c>
      <c r="F3549" s="19" t="s">
        <v>641</v>
      </c>
    </row>
    <row r="3550" spans="1:6" ht="14.5" customHeight="1">
      <c r="A3550" s="19">
        <v>1903</v>
      </c>
      <c r="B3550" s="19" t="s">
        <v>291</v>
      </c>
      <c r="C3550" s="19" t="s">
        <v>961</v>
      </c>
      <c r="D3550" s="19">
        <v>16.5</v>
      </c>
      <c r="E3550" s="19" t="s">
        <v>9</v>
      </c>
      <c r="F3550" s="19" t="s">
        <v>962</v>
      </c>
    </row>
    <row r="3551" spans="1:6" ht="14.5" customHeight="1">
      <c r="A3551" s="19">
        <v>1903</v>
      </c>
      <c r="B3551" s="19" t="s">
        <v>291</v>
      </c>
      <c r="C3551" s="19" t="s">
        <v>851</v>
      </c>
      <c r="D3551" s="19">
        <v>4.4000000000000004</v>
      </c>
      <c r="E3551" s="19" t="s">
        <v>9</v>
      </c>
      <c r="F3551" s="19" t="s">
        <v>852</v>
      </c>
    </row>
    <row r="3552" spans="1:6" ht="14.5" customHeight="1">
      <c r="A3552" s="19">
        <v>1903</v>
      </c>
      <c r="B3552" s="19" t="s">
        <v>291</v>
      </c>
      <c r="C3552" s="19" t="s">
        <v>322</v>
      </c>
      <c r="D3552" s="19">
        <v>17.329999999999998</v>
      </c>
      <c r="E3552" s="19" t="s">
        <v>9</v>
      </c>
      <c r="F3552" s="19" t="s">
        <v>1070</v>
      </c>
    </row>
    <row r="3553" spans="1:6" ht="14.5" customHeight="1">
      <c r="A3553" s="19">
        <v>1903</v>
      </c>
      <c r="B3553" s="19" t="s">
        <v>291</v>
      </c>
      <c r="C3553" s="19" t="s">
        <v>324</v>
      </c>
      <c r="D3553" s="19">
        <v>86.93</v>
      </c>
      <c r="E3553" s="19" t="s">
        <v>9</v>
      </c>
      <c r="F3553" s="19" t="s">
        <v>325</v>
      </c>
    </row>
    <row r="3554" spans="1:6" ht="14.5" customHeight="1">
      <c r="A3554" s="19">
        <v>1903</v>
      </c>
      <c r="B3554" s="19" t="s">
        <v>291</v>
      </c>
      <c r="C3554" s="19" t="s">
        <v>324</v>
      </c>
      <c r="D3554" s="19">
        <v>15.42</v>
      </c>
      <c r="E3554" s="19" t="s">
        <v>9</v>
      </c>
      <c r="F3554" s="19" t="s">
        <v>1039</v>
      </c>
    </row>
    <row r="3555" spans="1:6" ht="14.5" customHeight="1">
      <c r="A3555" s="19">
        <v>1903</v>
      </c>
      <c r="B3555" s="19" t="s">
        <v>291</v>
      </c>
      <c r="C3555" s="19" t="s">
        <v>324</v>
      </c>
      <c r="D3555" s="19">
        <v>7.75</v>
      </c>
      <c r="E3555" s="19" t="s">
        <v>9</v>
      </c>
      <c r="F3555" s="19" t="s">
        <v>644</v>
      </c>
    </row>
    <row r="3556" spans="1:6" ht="14.5" customHeight="1">
      <c r="A3556" s="19">
        <v>1903</v>
      </c>
      <c r="B3556" s="19" t="s">
        <v>291</v>
      </c>
      <c r="C3556" s="19" t="s">
        <v>324</v>
      </c>
      <c r="D3556" s="19">
        <v>38</v>
      </c>
      <c r="E3556" s="19" t="s">
        <v>9</v>
      </c>
      <c r="F3556" s="19" t="s">
        <v>1071</v>
      </c>
    </row>
    <row r="3557" spans="1:6" ht="14.5" customHeight="1">
      <c r="A3557" s="19">
        <v>1903</v>
      </c>
      <c r="B3557" s="19" t="s">
        <v>291</v>
      </c>
      <c r="C3557" s="19" t="s">
        <v>327</v>
      </c>
      <c r="D3557" s="19">
        <v>1.04</v>
      </c>
      <c r="E3557" s="19" t="s">
        <v>9</v>
      </c>
      <c r="F3557" s="19" t="s">
        <v>1072</v>
      </c>
    </row>
    <row r="3558" spans="1:6" ht="14.5" customHeight="1">
      <c r="A3558" s="19">
        <v>1903</v>
      </c>
      <c r="B3558" s="19" t="s">
        <v>291</v>
      </c>
      <c r="C3558" s="19" t="s">
        <v>66</v>
      </c>
      <c r="D3558" s="19">
        <v>6.75</v>
      </c>
      <c r="E3558" s="19" t="s">
        <v>9</v>
      </c>
      <c r="F3558" s="19" t="s">
        <v>329</v>
      </c>
    </row>
    <row r="3559" spans="1:6" ht="14.5" customHeight="1">
      <c r="A3559" s="19">
        <v>1903</v>
      </c>
      <c r="B3559" s="19" t="s">
        <v>291</v>
      </c>
      <c r="C3559" s="19" t="s">
        <v>332</v>
      </c>
      <c r="D3559" s="19">
        <v>70</v>
      </c>
      <c r="E3559" s="19" t="s">
        <v>9</v>
      </c>
      <c r="F3559" s="19" t="s">
        <v>659</v>
      </c>
    </row>
    <row r="3560" spans="1:6" ht="14.5" customHeight="1">
      <c r="A3560" s="19">
        <v>1903</v>
      </c>
      <c r="B3560" s="19" t="s">
        <v>291</v>
      </c>
      <c r="C3560" s="19" t="s">
        <v>658</v>
      </c>
      <c r="D3560" s="19">
        <v>1.6</v>
      </c>
      <c r="E3560" s="19" t="s">
        <v>9</v>
      </c>
      <c r="F3560" s="19" t="s">
        <v>1073</v>
      </c>
    </row>
    <row r="3561" spans="1:6" ht="14.5" customHeight="1">
      <c r="A3561" s="19">
        <v>1903</v>
      </c>
      <c r="B3561" s="19" t="s">
        <v>291</v>
      </c>
      <c r="C3561" s="19" t="s">
        <v>338</v>
      </c>
      <c r="D3561" s="19">
        <v>31</v>
      </c>
      <c r="E3561" s="19" t="s">
        <v>9</v>
      </c>
      <c r="F3561" s="19" t="s">
        <v>1074</v>
      </c>
    </row>
    <row r="3562" spans="1:6" ht="14.5" customHeight="1">
      <c r="A3562" s="19">
        <v>1903</v>
      </c>
      <c r="B3562" s="19" t="s">
        <v>291</v>
      </c>
      <c r="C3562" s="19" t="s">
        <v>338</v>
      </c>
      <c r="D3562" s="19">
        <v>27.5</v>
      </c>
      <c r="E3562" s="19" t="s">
        <v>9</v>
      </c>
      <c r="F3562" s="19" t="s">
        <v>655</v>
      </c>
    </row>
    <row r="3563" spans="1:6" ht="14.5" customHeight="1">
      <c r="A3563" s="19">
        <v>1903</v>
      </c>
      <c r="B3563" s="19" t="s">
        <v>291</v>
      </c>
      <c r="C3563" s="19" t="s">
        <v>338</v>
      </c>
      <c r="D3563" s="19">
        <v>4</v>
      </c>
      <c r="E3563" s="19" t="s">
        <v>9</v>
      </c>
      <c r="F3563" s="19" t="s">
        <v>1174</v>
      </c>
    </row>
    <row r="3564" spans="1:6" ht="14.5" customHeight="1">
      <c r="A3564" s="19">
        <v>1903</v>
      </c>
      <c r="B3564" s="19" t="s">
        <v>291</v>
      </c>
      <c r="C3564" s="19" t="s">
        <v>340</v>
      </c>
      <c r="D3564" s="19">
        <v>68.2</v>
      </c>
      <c r="E3564" s="19" t="s">
        <v>9</v>
      </c>
      <c r="F3564" s="19" t="s">
        <v>653</v>
      </c>
    </row>
    <row r="3565" spans="1:6" ht="14.5" customHeight="1">
      <c r="A3565" s="19">
        <v>1903</v>
      </c>
      <c r="B3565" s="19" t="s">
        <v>291</v>
      </c>
      <c r="C3565" s="19" t="s">
        <v>340</v>
      </c>
      <c r="D3565" s="19">
        <v>23.03</v>
      </c>
      <c r="E3565" s="19" t="s">
        <v>9</v>
      </c>
      <c r="F3565" s="19" t="s">
        <v>1075</v>
      </c>
    </row>
    <row r="3566" spans="1:6" ht="14.5" customHeight="1">
      <c r="A3566" s="19">
        <v>1903</v>
      </c>
      <c r="B3566" s="19" t="s">
        <v>291</v>
      </c>
      <c r="C3566" s="19" t="s">
        <v>340</v>
      </c>
      <c r="D3566" s="19">
        <v>14.31</v>
      </c>
      <c r="E3566" s="19" t="s">
        <v>9</v>
      </c>
      <c r="F3566" s="19" t="s">
        <v>1175</v>
      </c>
    </row>
    <row r="3567" spans="1:6" ht="14.5" customHeight="1">
      <c r="A3567" s="19">
        <v>1903</v>
      </c>
      <c r="B3567" s="19" t="s">
        <v>291</v>
      </c>
      <c r="C3567" s="19" t="s">
        <v>352</v>
      </c>
      <c r="D3567" s="19">
        <v>10</v>
      </c>
      <c r="E3567" s="19" t="s">
        <v>9</v>
      </c>
      <c r="F3567" s="19" t="s">
        <v>650</v>
      </c>
    </row>
    <row r="3568" spans="1:6" ht="14.5" customHeight="1">
      <c r="A3568" s="19">
        <v>1903</v>
      </c>
      <c r="B3568" s="19" t="s">
        <v>291</v>
      </c>
      <c r="C3568" s="19" t="s">
        <v>354</v>
      </c>
      <c r="D3568" s="19">
        <v>87.8</v>
      </c>
      <c r="E3568" s="19" t="s">
        <v>9</v>
      </c>
      <c r="F3568" s="19" t="s">
        <v>356</v>
      </c>
    </row>
    <row r="3569" spans="1:6" ht="14.5" customHeight="1">
      <c r="A3569" s="19">
        <v>1903</v>
      </c>
      <c r="B3569" s="19" t="s">
        <v>291</v>
      </c>
      <c r="C3569" s="19" t="s">
        <v>358</v>
      </c>
      <c r="D3569" s="19">
        <v>10.47</v>
      </c>
      <c r="E3569" s="19" t="s">
        <v>9</v>
      </c>
      <c r="F3569" s="19" t="s">
        <v>964</v>
      </c>
    </row>
    <row r="3570" spans="1:6" ht="14.5" customHeight="1">
      <c r="A3570" s="19">
        <v>1903</v>
      </c>
      <c r="B3570" s="19" t="s">
        <v>291</v>
      </c>
      <c r="C3570" s="19" t="s">
        <v>646</v>
      </c>
      <c r="D3570" s="19">
        <v>18.7</v>
      </c>
      <c r="E3570" s="19" t="s">
        <v>9</v>
      </c>
      <c r="F3570" s="19" t="s">
        <v>915</v>
      </c>
    </row>
    <row r="3571" spans="1:6" ht="14.5" customHeight="1">
      <c r="A3571" s="19">
        <v>1903</v>
      </c>
      <c r="B3571" s="19" t="s">
        <v>291</v>
      </c>
      <c r="C3571" s="19" t="s">
        <v>360</v>
      </c>
      <c r="D3571" s="19">
        <v>4.5</v>
      </c>
      <c r="E3571" s="19" t="s">
        <v>9</v>
      </c>
      <c r="F3571" s="19" t="s">
        <v>361</v>
      </c>
    </row>
    <row r="3572" spans="1:6" ht="14.5" customHeight="1">
      <c r="A3572" s="19">
        <v>1903</v>
      </c>
      <c r="B3572" s="19" t="s">
        <v>291</v>
      </c>
      <c r="C3572" s="19" t="s">
        <v>362</v>
      </c>
      <c r="D3572" s="19">
        <v>28.77</v>
      </c>
      <c r="E3572" s="19" t="s">
        <v>9</v>
      </c>
      <c r="F3572" s="19" t="s">
        <v>363</v>
      </c>
    </row>
    <row r="3573" spans="1:6" ht="14.5" customHeight="1">
      <c r="A3573" s="19">
        <v>1903</v>
      </c>
      <c r="B3573" s="19" t="s">
        <v>368</v>
      </c>
      <c r="C3573" s="1" t="s">
        <v>364</v>
      </c>
      <c r="D3573" s="1">
        <v>83.95</v>
      </c>
    </row>
    <row r="3574" spans="1:6" ht="14.5" customHeight="1">
      <c r="A3574" s="19">
        <v>1903</v>
      </c>
      <c r="B3574" s="19" t="s">
        <v>368</v>
      </c>
      <c r="C3574" s="1" t="s">
        <v>365</v>
      </c>
      <c r="D3574" s="1">
        <v>287.60599999999999</v>
      </c>
    </row>
    <row r="3575" spans="1:6" ht="14.5" customHeight="1">
      <c r="A3575" s="19">
        <v>1903</v>
      </c>
      <c r="B3575" s="19" t="s">
        <v>368</v>
      </c>
      <c r="C3575" s="1" t="s">
        <v>366</v>
      </c>
      <c r="D3575" s="1">
        <v>7.33</v>
      </c>
    </row>
    <row r="3576" spans="1:6" ht="14.5" customHeight="1">
      <c r="A3576" s="19">
        <v>1903</v>
      </c>
      <c r="B3576" s="19" t="s">
        <v>368</v>
      </c>
      <c r="C3576" s="1" t="s">
        <v>367</v>
      </c>
      <c r="D3576" s="1">
        <v>4.5</v>
      </c>
    </row>
    <row r="3577" spans="1:6" ht="14.5" customHeight="1">
      <c r="A3577" s="19">
        <v>1903</v>
      </c>
      <c r="B3577" s="19" t="s">
        <v>1179</v>
      </c>
      <c r="C3577" s="19" t="s">
        <v>1180</v>
      </c>
      <c r="D3577" s="19">
        <v>7</v>
      </c>
      <c r="F3577" s="19" t="s">
        <v>1181</v>
      </c>
    </row>
    <row r="3578" spans="1:6" ht="14.5" customHeight="1">
      <c r="A3578" s="19">
        <v>1903</v>
      </c>
      <c r="B3578" s="19" t="s">
        <v>1179</v>
      </c>
      <c r="C3578" s="19" t="s">
        <v>1180</v>
      </c>
      <c r="D3578" s="19">
        <v>8</v>
      </c>
      <c r="F3578" s="19" t="s">
        <v>1182</v>
      </c>
    </row>
    <row r="3579" spans="1:6" ht="14.5" customHeight="1">
      <c r="A3579" s="19">
        <v>1903</v>
      </c>
      <c r="B3579" s="19" t="s">
        <v>1179</v>
      </c>
      <c r="C3579" s="19" t="s">
        <v>1183</v>
      </c>
      <c r="D3579" s="19">
        <v>10.3</v>
      </c>
      <c r="F3579" s="19" t="s">
        <v>1184</v>
      </c>
    </row>
    <row r="3580" spans="1:6" ht="14.5" customHeight="1">
      <c r="A3580" s="19">
        <v>1903</v>
      </c>
      <c r="B3580" s="19" t="s">
        <v>1179</v>
      </c>
      <c r="C3580" s="19" t="s">
        <v>1185</v>
      </c>
      <c r="D3580" s="19">
        <v>6</v>
      </c>
      <c r="F3580" s="19" t="s">
        <v>1186</v>
      </c>
    </row>
    <row r="3581" spans="1:6" ht="14.5" customHeight="1">
      <c r="A3581" s="19">
        <v>1903</v>
      </c>
      <c r="B3581" s="19" t="s">
        <v>1179</v>
      </c>
      <c r="C3581" s="19" t="s">
        <v>1187</v>
      </c>
      <c r="D3581" s="19">
        <v>4.5</v>
      </c>
      <c r="F3581" s="19" t="s">
        <v>1188</v>
      </c>
    </row>
    <row r="3582" spans="1:6" ht="14.5" customHeight="1">
      <c r="A3582" s="19">
        <v>1903</v>
      </c>
      <c r="B3582" s="19" t="s">
        <v>1179</v>
      </c>
      <c r="C3582" s="19" t="s">
        <v>1189</v>
      </c>
      <c r="D3582" s="19">
        <v>16.7</v>
      </c>
      <c r="F3582" s="19" t="s">
        <v>1190</v>
      </c>
    </row>
    <row r="3583" spans="1:6" ht="14.5" customHeight="1">
      <c r="A3583" s="19">
        <v>1903</v>
      </c>
      <c r="B3583" s="19" t="s">
        <v>1179</v>
      </c>
      <c r="C3583" s="19" t="s">
        <v>1191</v>
      </c>
      <c r="D3583" s="19">
        <v>9.3800000000000008</v>
      </c>
      <c r="F3583" s="19" t="s">
        <v>1192</v>
      </c>
    </row>
    <row r="3584" spans="1:6" ht="14.5" customHeight="1">
      <c r="A3584" s="19">
        <v>1903</v>
      </c>
      <c r="B3584" s="19" t="s">
        <v>1194</v>
      </c>
      <c r="C3584" s="19" t="s">
        <v>1196</v>
      </c>
      <c r="D3584" s="19">
        <v>7.25</v>
      </c>
      <c r="F3584" s="19" t="s">
        <v>1195</v>
      </c>
    </row>
    <row r="3585" spans="1:6" ht="14.5" customHeight="1">
      <c r="A3585" s="19">
        <v>1903</v>
      </c>
      <c r="B3585" s="19" t="s">
        <v>501</v>
      </c>
      <c r="C3585" s="19" t="s">
        <v>734</v>
      </c>
      <c r="D3585" s="19">
        <v>5.0999999999999996</v>
      </c>
      <c r="F3585" s="19" t="s">
        <v>1197</v>
      </c>
    </row>
    <row r="3586" spans="1:6" ht="14.5" customHeight="1">
      <c r="A3586" s="19">
        <v>1903</v>
      </c>
      <c r="B3586" s="19" t="s">
        <v>501</v>
      </c>
      <c r="C3586" s="19" t="s">
        <v>502</v>
      </c>
      <c r="D3586" s="19">
        <v>29</v>
      </c>
      <c r="F3586" s="19" t="s">
        <v>1198</v>
      </c>
    </row>
    <row r="3587" spans="1:6" ht="14.5" customHeight="1">
      <c r="A3587" s="19">
        <v>1903</v>
      </c>
      <c r="B3587" s="19" t="s">
        <v>501</v>
      </c>
      <c r="C3587" s="19" t="s">
        <v>502</v>
      </c>
      <c r="D3587" s="19">
        <v>39</v>
      </c>
      <c r="F3587" s="19" t="s">
        <v>1199</v>
      </c>
    </row>
    <row r="3588" spans="1:6" ht="14.5" customHeight="1">
      <c r="A3588" s="19">
        <v>1903</v>
      </c>
      <c r="B3588" s="19" t="s">
        <v>501</v>
      </c>
      <c r="C3588" s="19" t="s">
        <v>502</v>
      </c>
      <c r="D3588" s="19">
        <v>70</v>
      </c>
      <c r="F3588" s="19" t="s">
        <v>736</v>
      </c>
    </row>
    <row r="3589" spans="1:6" ht="14.5" customHeight="1">
      <c r="A3589" s="19">
        <v>1903</v>
      </c>
      <c r="B3589" s="19" t="s">
        <v>501</v>
      </c>
      <c r="C3589" s="19" t="s">
        <v>511</v>
      </c>
      <c r="D3589" s="19">
        <v>14</v>
      </c>
      <c r="F3589" s="19" t="s">
        <v>510</v>
      </c>
    </row>
    <row r="3590" spans="1:6" ht="14.5" customHeight="1">
      <c r="A3590" s="19">
        <v>1903</v>
      </c>
      <c r="B3590" s="19" t="s">
        <v>413</v>
      </c>
      <c r="C3590" s="19" t="s">
        <v>916</v>
      </c>
      <c r="D3590" s="19">
        <v>33.9</v>
      </c>
    </row>
    <row r="3591" spans="1:6" ht="14.5" customHeight="1">
      <c r="A3591" s="19">
        <v>1903</v>
      </c>
      <c r="B3591" s="19" t="s">
        <v>413</v>
      </c>
      <c r="C3591" s="19" t="s">
        <v>663</v>
      </c>
      <c r="D3591" s="19">
        <v>4.5</v>
      </c>
      <c r="E3591" s="19" t="s">
        <v>16</v>
      </c>
      <c r="F3591" s="19" t="s">
        <v>411</v>
      </c>
    </row>
    <row r="3592" spans="1:6" ht="14.5" customHeight="1">
      <c r="A3592" s="19">
        <v>1903</v>
      </c>
      <c r="B3592" s="19" t="s">
        <v>413</v>
      </c>
      <c r="C3592" s="19" t="s">
        <v>663</v>
      </c>
      <c r="D3592" s="19">
        <v>10</v>
      </c>
      <c r="F3592" s="19" t="s">
        <v>1201</v>
      </c>
    </row>
    <row r="3593" spans="1:6" ht="14.5" customHeight="1">
      <c r="A3593" s="19">
        <v>1903</v>
      </c>
      <c r="B3593" s="19" t="s">
        <v>413</v>
      </c>
      <c r="C3593" s="19" t="s">
        <v>1079</v>
      </c>
      <c r="D3593" s="19">
        <v>8.5</v>
      </c>
    </row>
    <row r="3594" spans="1:6" ht="14.5" customHeight="1">
      <c r="A3594" s="19">
        <v>1903</v>
      </c>
      <c r="B3594" s="19" t="s">
        <v>413</v>
      </c>
      <c r="C3594" s="19" t="s">
        <v>372</v>
      </c>
      <c r="D3594" s="19">
        <v>99.86</v>
      </c>
      <c r="E3594" s="19" t="s">
        <v>9</v>
      </c>
      <c r="F3594" s="19" t="s">
        <v>854</v>
      </c>
    </row>
    <row r="3595" spans="1:6" ht="14.5" customHeight="1">
      <c r="A3595" s="19">
        <v>1903</v>
      </c>
      <c r="B3595" s="19" t="s">
        <v>413</v>
      </c>
      <c r="C3595" s="19" t="s">
        <v>372</v>
      </c>
      <c r="D3595" s="19">
        <v>132</v>
      </c>
      <c r="E3595" s="19" t="s">
        <v>9</v>
      </c>
      <c r="F3595" s="19" t="s">
        <v>1081</v>
      </c>
    </row>
    <row r="3596" spans="1:6" ht="14.5" customHeight="1">
      <c r="A3596" s="19">
        <v>1903</v>
      </c>
      <c r="B3596" s="19" t="s">
        <v>413</v>
      </c>
      <c r="C3596" s="19" t="s">
        <v>372</v>
      </c>
      <c r="D3596" s="19">
        <v>7</v>
      </c>
      <c r="E3596" s="19" t="s">
        <v>70</v>
      </c>
      <c r="F3596" s="19" t="s">
        <v>1081</v>
      </c>
    </row>
    <row r="3597" spans="1:6" ht="14.5" customHeight="1">
      <c r="A3597" s="19">
        <v>1903</v>
      </c>
      <c r="B3597" s="19" t="s">
        <v>413</v>
      </c>
      <c r="C3597" s="19" t="s">
        <v>372</v>
      </c>
      <c r="D3597" s="19">
        <v>5</v>
      </c>
      <c r="E3597" s="19" t="s">
        <v>16</v>
      </c>
      <c r="F3597" s="19" t="s">
        <v>1081</v>
      </c>
    </row>
    <row r="3598" spans="1:6" ht="14.5" customHeight="1">
      <c r="A3598" s="19">
        <v>1903</v>
      </c>
      <c r="B3598" s="19" t="s">
        <v>413</v>
      </c>
      <c r="C3598" s="19" t="s">
        <v>372</v>
      </c>
      <c r="D3598" s="19">
        <v>26</v>
      </c>
      <c r="E3598" s="19" t="s">
        <v>9</v>
      </c>
      <c r="F3598" s="19" t="s">
        <v>670</v>
      </c>
    </row>
    <row r="3599" spans="1:6" ht="14.5" customHeight="1">
      <c r="A3599" s="19">
        <v>1903</v>
      </c>
      <c r="B3599" s="19" t="s">
        <v>413</v>
      </c>
      <c r="C3599" s="19" t="s">
        <v>372</v>
      </c>
      <c r="D3599" s="19">
        <v>42</v>
      </c>
      <c r="E3599" s="19" t="s">
        <v>9</v>
      </c>
      <c r="F3599" s="19" t="s">
        <v>1202</v>
      </c>
    </row>
    <row r="3600" spans="1:6" ht="14.5" customHeight="1">
      <c r="A3600" s="19">
        <v>1903</v>
      </c>
      <c r="B3600" s="19" t="s">
        <v>413</v>
      </c>
      <c r="C3600" s="19" t="s">
        <v>373</v>
      </c>
      <c r="D3600" s="19">
        <v>4</v>
      </c>
    </row>
    <row r="3601" spans="1:6" ht="14.5" customHeight="1">
      <c r="A3601" s="19">
        <v>1903</v>
      </c>
      <c r="B3601" s="19" t="s">
        <v>413</v>
      </c>
      <c r="C3601" s="19" t="s">
        <v>374</v>
      </c>
      <c r="D3601" s="19">
        <v>5</v>
      </c>
    </row>
    <row r="3602" spans="1:6" ht="14.5" customHeight="1">
      <c r="A3602" s="19">
        <v>1903</v>
      </c>
      <c r="B3602" s="19" t="s">
        <v>413</v>
      </c>
      <c r="C3602" s="19" t="s">
        <v>375</v>
      </c>
      <c r="D3602" s="19">
        <v>122.8</v>
      </c>
    </row>
    <row r="3603" spans="1:6" ht="14.5" customHeight="1">
      <c r="A3603" s="19">
        <v>1903</v>
      </c>
      <c r="B3603" s="19" t="s">
        <v>413</v>
      </c>
      <c r="C3603" s="19" t="s">
        <v>376</v>
      </c>
      <c r="D3603" s="19">
        <v>8.6999999999999993</v>
      </c>
    </row>
    <row r="3604" spans="1:6" ht="14.5" customHeight="1">
      <c r="A3604" s="19">
        <v>1903</v>
      </c>
      <c r="B3604" s="19" t="s">
        <v>413</v>
      </c>
      <c r="C3604" s="19" t="s">
        <v>1080</v>
      </c>
      <c r="D3604" s="19">
        <v>2</v>
      </c>
    </row>
    <row r="3605" spans="1:6" ht="14.5" customHeight="1">
      <c r="A3605" s="19">
        <v>1903</v>
      </c>
      <c r="B3605" s="19" t="s">
        <v>413</v>
      </c>
      <c r="C3605" s="19" t="s">
        <v>380</v>
      </c>
      <c r="D3605" s="19">
        <v>8.6999999999999993</v>
      </c>
    </row>
    <row r="3606" spans="1:6" ht="14.5" customHeight="1">
      <c r="A3606" s="19">
        <v>1903</v>
      </c>
      <c r="B3606" s="19" t="s">
        <v>413</v>
      </c>
      <c r="C3606" s="19" t="s">
        <v>664</v>
      </c>
      <c r="D3606" s="19">
        <v>10</v>
      </c>
    </row>
    <row r="3607" spans="1:6" ht="14.5" customHeight="1">
      <c r="A3607" s="19">
        <v>1903</v>
      </c>
      <c r="B3607" s="19" t="s">
        <v>413</v>
      </c>
      <c r="C3607" s="19" t="s">
        <v>665</v>
      </c>
      <c r="D3607" s="19">
        <v>24.5</v>
      </c>
      <c r="E3607" s="19" t="s">
        <v>9</v>
      </c>
      <c r="F3607" s="19" t="s">
        <v>672</v>
      </c>
    </row>
    <row r="3608" spans="1:6" ht="14.5" customHeight="1">
      <c r="A3608" s="19">
        <v>1903</v>
      </c>
      <c r="B3608" s="19" t="s">
        <v>413</v>
      </c>
      <c r="C3608" s="19" t="s">
        <v>666</v>
      </c>
      <c r="D3608" s="19">
        <v>16</v>
      </c>
    </row>
    <row r="3609" spans="1:6" ht="14.5" customHeight="1">
      <c r="A3609" s="19">
        <v>1903</v>
      </c>
      <c r="B3609" s="19" t="s">
        <v>413</v>
      </c>
      <c r="C3609" s="19" t="s">
        <v>381</v>
      </c>
      <c r="D3609" s="19">
        <v>18</v>
      </c>
      <c r="E3609" s="19" t="s">
        <v>9</v>
      </c>
      <c r="F3609" s="19" t="s">
        <v>858</v>
      </c>
    </row>
    <row r="3610" spans="1:6" ht="14.5" customHeight="1">
      <c r="A3610" s="19">
        <v>1903</v>
      </c>
      <c r="B3610" s="19" t="s">
        <v>413</v>
      </c>
      <c r="C3610" s="19" t="s">
        <v>382</v>
      </c>
      <c r="D3610" s="19">
        <v>11.5</v>
      </c>
      <c r="E3610" s="19" t="s">
        <v>195</v>
      </c>
      <c r="F3610" s="19" t="s">
        <v>403</v>
      </c>
    </row>
    <row r="3611" spans="1:6" ht="14.5" customHeight="1">
      <c r="A3611" s="19">
        <v>1903</v>
      </c>
      <c r="B3611" s="19" t="s">
        <v>413</v>
      </c>
      <c r="C3611" s="19" t="s">
        <v>382</v>
      </c>
      <c r="D3611" s="19">
        <v>7.67</v>
      </c>
      <c r="E3611" s="19" t="s">
        <v>195</v>
      </c>
      <c r="F3611" s="19" t="s">
        <v>675</v>
      </c>
    </row>
    <row r="3612" spans="1:6" ht="14.5" customHeight="1">
      <c r="A3612" s="19">
        <v>1903</v>
      </c>
      <c r="B3612" s="19" t="s">
        <v>413</v>
      </c>
      <c r="C3612" s="19" t="s">
        <v>382</v>
      </c>
      <c r="D3612" s="19">
        <v>175.25</v>
      </c>
      <c r="E3612" s="19" t="s">
        <v>9</v>
      </c>
      <c r="F3612" s="19" t="s">
        <v>1204</v>
      </c>
    </row>
    <row r="3613" spans="1:6" ht="14.5" customHeight="1">
      <c r="A3613" s="19">
        <v>1903</v>
      </c>
      <c r="B3613" s="19" t="s">
        <v>413</v>
      </c>
      <c r="C3613" s="19" t="s">
        <v>382</v>
      </c>
      <c r="D3613" s="19">
        <v>56.27</v>
      </c>
      <c r="E3613" s="19" t="s">
        <v>195</v>
      </c>
      <c r="F3613" s="19" t="s">
        <v>1204</v>
      </c>
    </row>
    <row r="3614" spans="1:6" ht="14.5" customHeight="1">
      <c r="A3614" s="19">
        <v>1903</v>
      </c>
      <c r="B3614" s="19" t="s">
        <v>413</v>
      </c>
      <c r="C3614" s="19" t="s">
        <v>382</v>
      </c>
      <c r="D3614" s="19">
        <v>3.94</v>
      </c>
      <c r="E3614" s="19" t="s">
        <v>16</v>
      </c>
      <c r="F3614" s="19" t="s">
        <v>1204</v>
      </c>
    </row>
    <row r="3615" spans="1:6" ht="14.5" customHeight="1">
      <c r="A3615" s="19">
        <v>1903</v>
      </c>
      <c r="B3615" s="19" t="s">
        <v>413</v>
      </c>
      <c r="C3615" s="19" t="s">
        <v>382</v>
      </c>
      <c r="D3615" s="19">
        <v>8.1</v>
      </c>
      <c r="E3615" s="19" t="s">
        <v>70</v>
      </c>
      <c r="F3615" s="19" t="s">
        <v>1204</v>
      </c>
    </row>
    <row r="3616" spans="1:6" ht="14.5" customHeight="1">
      <c r="A3616" s="19">
        <v>1903</v>
      </c>
      <c r="B3616" s="19" t="s">
        <v>413</v>
      </c>
      <c r="C3616" s="19" t="s">
        <v>382</v>
      </c>
      <c r="D3616" s="19">
        <v>7.5</v>
      </c>
      <c r="E3616" s="19" t="s">
        <v>195</v>
      </c>
      <c r="F3616" s="19" t="s">
        <v>676</v>
      </c>
    </row>
    <row r="3617" spans="1:6" ht="14.5" customHeight="1">
      <c r="A3617" s="19">
        <v>1903</v>
      </c>
      <c r="B3617" s="19" t="s">
        <v>413</v>
      </c>
      <c r="C3617" s="19" t="s">
        <v>382</v>
      </c>
      <c r="D3617" s="19">
        <v>2</v>
      </c>
      <c r="E3617" s="19" t="s">
        <v>16</v>
      </c>
      <c r="F3617" s="19" t="s">
        <v>676</v>
      </c>
    </row>
    <row r="3618" spans="1:6" ht="14.5" customHeight="1">
      <c r="A3618" s="19">
        <v>1903</v>
      </c>
      <c r="B3618" s="19" t="s">
        <v>413</v>
      </c>
      <c r="C3618" s="19" t="s">
        <v>382</v>
      </c>
      <c r="D3618" s="19">
        <v>2</v>
      </c>
      <c r="E3618" s="19" t="s">
        <v>70</v>
      </c>
      <c r="F3618" s="19" t="s">
        <v>676</v>
      </c>
    </row>
    <row r="3619" spans="1:6" ht="14.5" customHeight="1">
      <c r="A3619" s="19">
        <v>1903</v>
      </c>
      <c r="B3619" s="19" t="s">
        <v>413</v>
      </c>
      <c r="C3619" s="19" t="s">
        <v>383</v>
      </c>
      <c r="D3619" s="19">
        <v>21</v>
      </c>
      <c r="E3619" s="19" t="s">
        <v>9</v>
      </c>
      <c r="F3619" s="19" t="s">
        <v>407</v>
      </c>
    </row>
    <row r="3620" spans="1:6" ht="14.5" customHeight="1">
      <c r="A3620" s="19">
        <v>1903</v>
      </c>
      <c r="B3620" s="19" t="s">
        <v>413</v>
      </c>
      <c r="C3620" s="19" t="s">
        <v>383</v>
      </c>
      <c r="D3620" s="19">
        <v>15</v>
      </c>
      <c r="E3620" s="19" t="s">
        <v>9</v>
      </c>
      <c r="F3620" s="19" t="s">
        <v>1082</v>
      </c>
    </row>
    <row r="3621" spans="1:6" ht="14.5" customHeight="1">
      <c r="A3621" s="19">
        <v>1903</v>
      </c>
      <c r="B3621" s="19" t="s">
        <v>413</v>
      </c>
      <c r="C3621" s="19" t="s">
        <v>668</v>
      </c>
      <c r="D3621" s="19">
        <v>5.5</v>
      </c>
    </row>
    <row r="3622" spans="1:6" ht="14.5" customHeight="1">
      <c r="A3622" s="19">
        <v>1903</v>
      </c>
      <c r="B3622" s="19" t="s">
        <v>413</v>
      </c>
      <c r="C3622" s="19" t="s">
        <v>384</v>
      </c>
      <c r="D3622" s="19">
        <v>8</v>
      </c>
    </row>
    <row r="3623" spans="1:6" ht="14.5" customHeight="1">
      <c r="A3623" s="19">
        <v>1903</v>
      </c>
      <c r="B3623" s="19" t="s">
        <v>413</v>
      </c>
      <c r="C3623" s="19" t="s">
        <v>385</v>
      </c>
      <c r="D3623" s="19">
        <v>8</v>
      </c>
    </row>
    <row r="3624" spans="1:6" ht="14.5" customHeight="1">
      <c r="A3624" s="19">
        <v>1903</v>
      </c>
      <c r="B3624" s="19" t="s">
        <v>413</v>
      </c>
      <c r="C3624" s="19" t="s">
        <v>386</v>
      </c>
      <c r="D3624" s="19">
        <v>8.5</v>
      </c>
    </row>
    <row r="3625" spans="1:6" ht="14.5" customHeight="1">
      <c r="A3625" s="19">
        <v>1903</v>
      </c>
      <c r="B3625" s="19" t="s">
        <v>413</v>
      </c>
      <c r="C3625" s="19" t="s">
        <v>387</v>
      </c>
      <c r="D3625" s="19">
        <v>12</v>
      </c>
      <c r="E3625" s="19" t="s">
        <v>9</v>
      </c>
      <c r="F3625" s="19" t="s">
        <v>412</v>
      </c>
    </row>
    <row r="3626" spans="1:6" ht="14.5" customHeight="1">
      <c r="A3626" s="19">
        <v>1903</v>
      </c>
      <c r="B3626" s="19" t="s">
        <v>1212</v>
      </c>
      <c r="C3626" s="19" t="s">
        <v>1209</v>
      </c>
      <c r="D3626" s="19">
        <v>2</v>
      </c>
      <c r="E3626" s="19" t="s">
        <v>16</v>
      </c>
    </row>
    <row r="3627" spans="1:6" ht="14.5" customHeight="1">
      <c r="A3627" s="19">
        <v>1903</v>
      </c>
      <c r="B3627" s="19" t="s">
        <v>1212</v>
      </c>
      <c r="C3627" s="19" t="s">
        <v>1210</v>
      </c>
      <c r="D3627" s="19">
        <v>9</v>
      </c>
      <c r="E3627" s="19" t="s">
        <v>16</v>
      </c>
      <c r="F3627" s="19" t="s">
        <v>1211</v>
      </c>
    </row>
    <row r="3628" spans="1:6" ht="14.5" customHeight="1">
      <c r="A3628" s="19">
        <v>1903</v>
      </c>
      <c r="B3628" s="19" t="s">
        <v>424</v>
      </c>
      <c r="C3628" s="19" t="s">
        <v>414</v>
      </c>
      <c r="D3628" s="19">
        <v>7</v>
      </c>
    </row>
    <row r="3629" spans="1:6" ht="14.5" customHeight="1">
      <c r="A3629" s="19">
        <v>1903</v>
      </c>
      <c r="B3629" s="19" t="s">
        <v>424</v>
      </c>
      <c r="C3629" s="19" t="s">
        <v>415</v>
      </c>
      <c r="D3629" s="19">
        <f>41+8+2.25+7+16</f>
        <v>74.25</v>
      </c>
    </row>
    <row r="3630" spans="1:6" ht="14.5" customHeight="1">
      <c r="A3630" s="19">
        <v>1903</v>
      </c>
      <c r="B3630" s="19" t="s">
        <v>424</v>
      </c>
      <c r="C3630" s="19" t="s">
        <v>416</v>
      </c>
      <c r="D3630" s="19">
        <v>5.5</v>
      </c>
    </row>
    <row r="3631" spans="1:6" ht="14.5" customHeight="1">
      <c r="A3631" s="19">
        <v>1903</v>
      </c>
      <c r="B3631" s="19" t="s">
        <v>424</v>
      </c>
      <c r="C3631" s="19" t="s">
        <v>419</v>
      </c>
      <c r="D3631" s="19">
        <v>8</v>
      </c>
    </row>
    <row r="3632" spans="1:6" ht="14.5" customHeight="1">
      <c r="A3632" s="19">
        <v>1903</v>
      </c>
      <c r="B3632" s="19" t="s">
        <v>424</v>
      </c>
      <c r="C3632" s="19" t="s">
        <v>420</v>
      </c>
      <c r="D3632" s="19">
        <v>3</v>
      </c>
    </row>
    <row r="3633" spans="1:5" ht="14.5" customHeight="1">
      <c r="A3633" s="19">
        <v>1903</v>
      </c>
      <c r="B3633" s="19" t="s">
        <v>424</v>
      </c>
      <c r="C3633" s="19" t="s">
        <v>421</v>
      </c>
      <c r="D3633" s="19">
        <f>24+6</f>
        <v>30</v>
      </c>
    </row>
    <row r="3634" spans="1:5" ht="14.5" customHeight="1">
      <c r="A3634" s="19">
        <v>1903</v>
      </c>
      <c r="B3634" s="19" t="s">
        <v>424</v>
      </c>
      <c r="C3634" s="19" t="s">
        <v>422</v>
      </c>
      <c r="D3634" s="19">
        <v>90</v>
      </c>
    </row>
    <row r="3635" spans="1:5" ht="14.5" customHeight="1">
      <c r="A3635" s="19">
        <v>1903</v>
      </c>
      <c r="B3635" s="19" t="s">
        <v>424</v>
      </c>
      <c r="C3635" s="19" t="s">
        <v>423</v>
      </c>
      <c r="D3635" s="19">
        <v>66.2</v>
      </c>
    </row>
    <row r="3636" spans="1:5" ht="14.5" customHeight="1">
      <c r="A3636" s="19">
        <v>1903</v>
      </c>
      <c r="B3636" s="19" t="s">
        <v>694</v>
      </c>
      <c r="C3636" s="19" t="s">
        <v>679</v>
      </c>
      <c r="D3636" s="19">
        <f>15.5</f>
        <v>15.5</v>
      </c>
      <c r="E3636" s="19" t="s">
        <v>9</v>
      </c>
    </row>
    <row r="3637" spans="1:5" ht="14.5" customHeight="1">
      <c r="A3637" s="19">
        <v>1903</v>
      </c>
      <c r="B3637" s="19" t="s">
        <v>694</v>
      </c>
      <c r="C3637" s="19" t="s">
        <v>1215</v>
      </c>
      <c r="D3637" s="19">
        <v>30</v>
      </c>
      <c r="E3637" s="19" t="s">
        <v>9</v>
      </c>
    </row>
    <row r="3638" spans="1:5" ht="14.5" customHeight="1">
      <c r="A3638" s="19">
        <v>1903</v>
      </c>
      <c r="B3638" s="19" t="s">
        <v>694</v>
      </c>
      <c r="C3638" s="19" t="s">
        <v>969</v>
      </c>
      <c r="D3638" s="19">
        <v>59</v>
      </c>
      <c r="E3638" s="19" t="s">
        <v>9</v>
      </c>
    </row>
    <row r="3639" spans="1:5" ht="14.5" customHeight="1">
      <c r="A3639" s="19">
        <v>1903</v>
      </c>
      <c r="B3639" s="19" t="s">
        <v>694</v>
      </c>
      <c r="C3639" s="19" t="s">
        <v>683</v>
      </c>
      <c r="D3639" s="19">
        <f>13.5</f>
        <v>13.5</v>
      </c>
      <c r="E3639" s="19" t="s">
        <v>9</v>
      </c>
    </row>
    <row r="3640" spans="1:5" ht="14.5" customHeight="1">
      <c r="A3640" s="19">
        <v>1903</v>
      </c>
      <c r="B3640" s="19" t="s">
        <v>694</v>
      </c>
      <c r="C3640" s="19" t="s">
        <v>683</v>
      </c>
      <c r="D3640" s="19">
        <v>4</v>
      </c>
      <c r="E3640" s="19" t="s">
        <v>16</v>
      </c>
    </row>
    <row r="3641" spans="1:5" ht="14.5" customHeight="1">
      <c r="A3641" s="19">
        <v>1903</v>
      </c>
      <c r="B3641" s="19" t="s">
        <v>694</v>
      </c>
      <c r="C3641" s="19" t="s">
        <v>684</v>
      </c>
      <c r="D3641" s="19">
        <v>60</v>
      </c>
      <c r="E3641" s="19" t="s">
        <v>9</v>
      </c>
    </row>
    <row r="3642" spans="1:5" ht="14.5" customHeight="1">
      <c r="A3642" s="19">
        <v>1903</v>
      </c>
      <c r="B3642" s="19" t="s">
        <v>694</v>
      </c>
      <c r="C3642" s="19" t="s">
        <v>686</v>
      </c>
      <c r="D3642" s="19">
        <v>35.9</v>
      </c>
      <c r="E3642" s="19" t="s">
        <v>9</v>
      </c>
    </row>
    <row r="3643" spans="1:5" ht="14.5" customHeight="1">
      <c r="A3643" s="19">
        <v>1903</v>
      </c>
      <c r="B3643" s="19" t="s">
        <v>694</v>
      </c>
      <c r="C3643" s="19" t="s">
        <v>687</v>
      </c>
      <c r="D3643" s="19">
        <v>36</v>
      </c>
      <c r="E3643" s="19" t="s">
        <v>9</v>
      </c>
    </row>
    <row r="3644" spans="1:5" ht="14.5" customHeight="1">
      <c r="A3644" s="19">
        <v>1903</v>
      </c>
      <c r="B3644" s="19" t="s">
        <v>694</v>
      </c>
      <c r="C3644" s="19" t="s">
        <v>688</v>
      </c>
      <c r="D3644" s="19">
        <v>4</v>
      </c>
      <c r="E3644" s="19" t="s">
        <v>9</v>
      </c>
    </row>
    <row r="3645" spans="1:5" ht="14.5" customHeight="1">
      <c r="A3645" s="19">
        <v>1903</v>
      </c>
      <c r="B3645" s="19" t="s">
        <v>694</v>
      </c>
      <c r="C3645" s="19" t="s">
        <v>689</v>
      </c>
      <c r="D3645" s="19">
        <v>5</v>
      </c>
      <c r="E3645" s="19" t="s">
        <v>16</v>
      </c>
    </row>
    <row r="3646" spans="1:5" ht="14.5" customHeight="1">
      <c r="A3646" s="19">
        <v>1903</v>
      </c>
      <c r="B3646" s="19" t="s">
        <v>694</v>
      </c>
      <c r="C3646" s="19" t="s">
        <v>690</v>
      </c>
      <c r="D3646" s="19">
        <v>6</v>
      </c>
      <c r="E3646" s="19" t="s">
        <v>9</v>
      </c>
    </row>
    <row r="3647" spans="1:5" ht="14.5" customHeight="1">
      <c r="A3647" s="19">
        <v>1903</v>
      </c>
      <c r="B3647" s="19" t="s">
        <v>694</v>
      </c>
      <c r="C3647" s="19" t="s">
        <v>691</v>
      </c>
      <c r="D3647" s="19">
        <v>51.6</v>
      </c>
      <c r="E3647" s="19" t="s">
        <v>9</v>
      </c>
    </row>
    <row r="3648" spans="1:5" ht="14.5" customHeight="1">
      <c r="A3648" s="19">
        <v>1903</v>
      </c>
      <c r="B3648" s="19" t="s">
        <v>694</v>
      </c>
      <c r="C3648" s="19" t="s">
        <v>692</v>
      </c>
      <c r="D3648" s="19">
        <v>15</v>
      </c>
      <c r="E3648" s="19" t="s">
        <v>9</v>
      </c>
    </row>
    <row r="3649" spans="1:6" ht="14.5" customHeight="1">
      <c r="A3649" s="19">
        <v>1903</v>
      </c>
      <c r="B3649" s="19" t="s">
        <v>694</v>
      </c>
      <c r="C3649" s="19" t="s">
        <v>693</v>
      </c>
      <c r="D3649" s="19">
        <v>18.899999999999999</v>
      </c>
      <c r="E3649" s="19" t="s">
        <v>9</v>
      </c>
    </row>
    <row r="3650" spans="1:6" ht="14.5" customHeight="1">
      <c r="A3650" s="19">
        <v>1903</v>
      </c>
      <c r="B3650" s="19" t="s">
        <v>694</v>
      </c>
      <c r="C3650" s="19" t="s">
        <v>695</v>
      </c>
      <c r="D3650" s="19">
        <v>3.5</v>
      </c>
      <c r="E3650" s="19" t="s">
        <v>16</v>
      </c>
    </row>
    <row r="3651" spans="1:6" ht="14.5" customHeight="1">
      <c r="A3651" s="19">
        <v>1903</v>
      </c>
      <c r="B3651" s="19" t="s">
        <v>369</v>
      </c>
      <c r="C3651" s="19" t="s">
        <v>922</v>
      </c>
      <c r="D3651" s="19">
        <v>9.1999999999999993</v>
      </c>
    </row>
    <row r="3652" spans="1:6" ht="14.5" customHeight="1">
      <c r="A3652" s="19">
        <v>1903</v>
      </c>
      <c r="B3652" s="19" t="s">
        <v>369</v>
      </c>
      <c r="C3652" s="19" t="s">
        <v>1084</v>
      </c>
      <c r="D3652" s="19">
        <v>6.5</v>
      </c>
    </row>
    <row r="3653" spans="1:6" ht="14.5" customHeight="1">
      <c r="A3653" s="19">
        <v>1903</v>
      </c>
      <c r="B3653" s="19" t="s">
        <v>369</v>
      </c>
      <c r="C3653" s="19" t="s">
        <v>698</v>
      </c>
      <c r="D3653" s="19">
        <v>5</v>
      </c>
    </row>
    <row r="3654" spans="1:6" ht="14.5" customHeight="1">
      <c r="A3654" s="19">
        <v>1903</v>
      </c>
      <c r="B3654" s="19" t="s">
        <v>369</v>
      </c>
      <c r="C3654" s="19" t="s">
        <v>370</v>
      </c>
      <c r="D3654" s="19">
        <f>10+5</f>
        <v>15</v>
      </c>
    </row>
    <row r="3655" spans="1:6" ht="14.5" customHeight="1">
      <c r="A3655" s="19">
        <v>1903</v>
      </c>
      <c r="B3655" s="19" t="s">
        <v>369</v>
      </c>
      <c r="C3655" s="19" t="s">
        <v>371</v>
      </c>
      <c r="D3655" s="19">
        <v>10</v>
      </c>
    </row>
    <row r="3656" spans="1:6" ht="14.5" customHeight="1">
      <c r="A3656" s="19">
        <v>1903</v>
      </c>
      <c r="B3656" s="19" t="s">
        <v>369</v>
      </c>
      <c r="C3656" s="19" t="s">
        <v>1218</v>
      </c>
      <c r="D3656" s="19">
        <v>13</v>
      </c>
    </row>
    <row r="3657" spans="1:6" ht="14.5" customHeight="1">
      <c r="A3657" s="19">
        <v>1903</v>
      </c>
      <c r="B3657" s="19" t="s">
        <v>369</v>
      </c>
      <c r="C3657" s="19" t="s">
        <v>578</v>
      </c>
      <c r="D3657" s="19">
        <v>9</v>
      </c>
    </row>
    <row r="3658" spans="1:6" ht="14.5" customHeight="1">
      <c r="A3658" s="19">
        <v>1903</v>
      </c>
      <c r="B3658" s="19" t="s">
        <v>369</v>
      </c>
      <c r="C3658" s="19" t="s">
        <v>863</v>
      </c>
      <c r="D3658" s="19">
        <v>12</v>
      </c>
    </row>
    <row r="3659" spans="1:6" ht="14.5" customHeight="1">
      <c r="A3659" s="19">
        <v>1903</v>
      </c>
      <c r="B3659" s="19" t="s">
        <v>55</v>
      </c>
      <c r="C3659" s="19" t="s">
        <v>712</v>
      </c>
      <c r="D3659" s="19">
        <v>26.4</v>
      </c>
      <c r="F3659" s="19" t="s">
        <v>699</v>
      </c>
    </row>
    <row r="3660" spans="1:6" ht="14.5" customHeight="1">
      <c r="A3660" s="19">
        <v>1903</v>
      </c>
      <c r="B3660" s="19" t="s">
        <v>55</v>
      </c>
      <c r="C3660" s="19" t="s">
        <v>713</v>
      </c>
      <c r="D3660" s="19">
        <v>15</v>
      </c>
      <c r="F3660" s="19" t="s">
        <v>700</v>
      </c>
    </row>
    <row r="3661" spans="1:6" ht="14.5" customHeight="1">
      <c r="A3661" s="19">
        <v>1903</v>
      </c>
      <c r="B3661" s="19" t="s">
        <v>55</v>
      </c>
      <c r="C3661" s="19" t="s">
        <v>714</v>
      </c>
      <c r="D3661" s="19">
        <v>3.5</v>
      </c>
      <c r="F3661" s="19" t="s">
        <v>701</v>
      </c>
    </row>
    <row r="3662" spans="1:6" ht="14.5" customHeight="1">
      <c r="A3662" s="19">
        <v>1903</v>
      </c>
      <c r="B3662" s="19" t="s">
        <v>55</v>
      </c>
      <c r="C3662" s="19" t="s">
        <v>715</v>
      </c>
      <c r="D3662" s="19">
        <v>6</v>
      </c>
      <c r="F3662" s="19" t="s">
        <v>702</v>
      </c>
    </row>
    <row r="3663" spans="1:6" ht="14.5" customHeight="1">
      <c r="A3663" s="19">
        <v>1903</v>
      </c>
      <c r="B3663" s="19" t="s">
        <v>55</v>
      </c>
      <c r="C3663" s="19" t="s">
        <v>716</v>
      </c>
      <c r="D3663" s="19">
        <v>22.25</v>
      </c>
      <c r="F3663" s="19" t="s">
        <v>703</v>
      </c>
    </row>
    <row r="3664" spans="1:6" ht="14.5" customHeight="1">
      <c r="A3664" s="19">
        <v>1903</v>
      </c>
      <c r="B3664" s="19" t="s">
        <v>55</v>
      </c>
      <c r="C3664" s="19" t="s">
        <v>716</v>
      </c>
      <c r="D3664" s="19">
        <v>7</v>
      </c>
      <c r="F3664" s="19" t="s">
        <v>1086</v>
      </c>
    </row>
    <row r="3665" spans="1:6" ht="14.5" customHeight="1">
      <c r="A3665" s="19">
        <v>1903</v>
      </c>
      <c r="B3665" s="19" t="s">
        <v>55</v>
      </c>
      <c r="C3665" s="19" t="s">
        <v>716</v>
      </c>
      <c r="D3665" s="19">
        <v>32</v>
      </c>
      <c r="F3665" s="19" t="s">
        <v>1219</v>
      </c>
    </row>
    <row r="3666" spans="1:6" ht="14.5" customHeight="1">
      <c r="A3666" s="19">
        <v>1903</v>
      </c>
      <c r="B3666" s="19" t="s">
        <v>55</v>
      </c>
      <c r="C3666" s="19" t="s">
        <v>717</v>
      </c>
      <c r="D3666" s="19">
        <v>49</v>
      </c>
      <c r="F3666" s="19" t="s">
        <v>704</v>
      </c>
    </row>
    <row r="3667" spans="1:6" ht="14.5" customHeight="1">
      <c r="A3667" s="19">
        <v>1903</v>
      </c>
      <c r="B3667" s="19" t="s">
        <v>55</v>
      </c>
      <c r="C3667" s="19" t="s">
        <v>717</v>
      </c>
      <c r="D3667" s="19">
        <v>17</v>
      </c>
      <c r="F3667" s="19" t="s">
        <v>923</v>
      </c>
    </row>
    <row r="3668" spans="1:6" ht="14.5" customHeight="1">
      <c r="A3668" s="19">
        <v>1903</v>
      </c>
      <c r="B3668" s="19" t="s">
        <v>55</v>
      </c>
      <c r="C3668" s="19" t="s">
        <v>717</v>
      </c>
      <c r="D3668" s="19">
        <v>9</v>
      </c>
      <c r="F3668" s="19" t="s">
        <v>706</v>
      </c>
    </row>
    <row r="3669" spans="1:6" ht="14.5" customHeight="1">
      <c r="A3669" s="19">
        <v>1903</v>
      </c>
      <c r="B3669" s="19" t="s">
        <v>55</v>
      </c>
      <c r="C3669" s="19" t="s">
        <v>717</v>
      </c>
      <c r="D3669" s="19">
        <v>12</v>
      </c>
      <c r="F3669" s="19" t="s">
        <v>1220</v>
      </c>
    </row>
    <row r="3670" spans="1:6" ht="14.5" customHeight="1">
      <c r="A3670" s="19">
        <v>1903</v>
      </c>
      <c r="B3670" s="19" t="s">
        <v>55</v>
      </c>
      <c r="C3670" s="19" t="s">
        <v>717</v>
      </c>
      <c r="D3670" s="19">
        <v>25</v>
      </c>
      <c r="F3670" s="19" t="s">
        <v>1221</v>
      </c>
    </row>
    <row r="3671" spans="1:6" ht="14.5" customHeight="1">
      <c r="A3671" s="19">
        <v>1903</v>
      </c>
      <c r="B3671" s="19" t="s">
        <v>55</v>
      </c>
      <c r="C3671" s="19" t="s">
        <v>56</v>
      </c>
      <c r="D3671" s="19">
        <v>15.75</v>
      </c>
      <c r="F3671" s="19" t="s">
        <v>1222</v>
      </c>
    </row>
    <row r="3672" spans="1:6" ht="14.5" customHeight="1">
      <c r="A3672" s="19">
        <v>1903</v>
      </c>
      <c r="B3672" s="19" t="s">
        <v>55</v>
      </c>
      <c r="C3672" s="19" t="s">
        <v>718</v>
      </c>
      <c r="D3672" s="19">
        <v>18</v>
      </c>
      <c r="F3672" s="19" t="s">
        <v>708</v>
      </c>
    </row>
    <row r="3673" spans="1:6" ht="14.5" customHeight="1">
      <c r="A3673" s="19">
        <v>1903</v>
      </c>
      <c r="B3673" s="19" t="s">
        <v>55</v>
      </c>
      <c r="C3673" s="19" t="s">
        <v>59</v>
      </c>
      <c r="D3673" s="19">
        <v>118</v>
      </c>
      <c r="F3673" s="19" t="s">
        <v>60</v>
      </c>
    </row>
    <row r="3674" spans="1:6" ht="14.5" customHeight="1">
      <c r="A3674" s="19">
        <v>1903</v>
      </c>
      <c r="B3674" s="19" t="s">
        <v>55</v>
      </c>
      <c r="C3674" s="19" t="s">
        <v>924</v>
      </c>
      <c r="D3674" s="19">
        <v>2.7</v>
      </c>
      <c r="F3674" s="19" t="s">
        <v>925</v>
      </c>
    </row>
    <row r="3675" spans="1:6" ht="14.5" customHeight="1">
      <c r="A3675" s="19">
        <v>1903</v>
      </c>
      <c r="B3675" s="19" t="s">
        <v>55</v>
      </c>
      <c r="C3675" s="19" t="s">
        <v>719</v>
      </c>
      <c r="D3675" s="19">
        <v>18.899999999999999</v>
      </c>
      <c r="F3675" s="19" t="s">
        <v>710</v>
      </c>
    </row>
    <row r="3676" spans="1:6" ht="14.5" customHeight="1">
      <c r="A3676" s="19">
        <v>1903</v>
      </c>
      <c r="B3676" s="19" t="s">
        <v>55</v>
      </c>
      <c r="C3676" s="19" t="s">
        <v>720</v>
      </c>
      <c r="D3676" s="19">
        <v>8</v>
      </c>
      <c r="F3676" s="19" t="s">
        <v>711</v>
      </c>
    </row>
    <row r="3677" spans="1:6" ht="14.5" customHeight="1">
      <c r="A3677" s="19">
        <v>1903</v>
      </c>
      <c r="B3677" s="19" t="s">
        <v>440</v>
      </c>
      <c r="C3677" s="19" t="s">
        <v>425</v>
      </c>
      <c r="D3677" s="19">
        <v>12</v>
      </c>
      <c r="F3677" s="1"/>
    </row>
    <row r="3678" spans="1:6" ht="14.5" customHeight="1">
      <c r="A3678" s="19">
        <v>1903</v>
      </c>
      <c r="B3678" s="19" t="s">
        <v>440</v>
      </c>
      <c r="C3678" s="19" t="s">
        <v>426</v>
      </c>
      <c r="D3678" s="19">
        <v>15</v>
      </c>
      <c r="F3678" s="1"/>
    </row>
    <row r="3679" spans="1:6" ht="14.5" customHeight="1">
      <c r="A3679" s="19">
        <v>1903</v>
      </c>
      <c r="B3679" s="19" t="s">
        <v>440</v>
      </c>
      <c r="C3679" s="19" t="s">
        <v>427</v>
      </c>
      <c r="D3679" s="19">
        <v>4</v>
      </c>
      <c r="F3679" s="1"/>
    </row>
    <row r="3680" spans="1:6" ht="14.5" customHeight="1">
      <c r="A3680" s="19">
        <v>1903</v>
      </c>
      <c r="B3680" s="19" t="s">
        <v>440</v>
      </c>
      <c r="C3680" s="19" t="s">
        <v>721</v>
      </c>
      <c r="D3680" s="19">
        <v>4</v>
      </c>
      <c r="F3680" s="1"/>
    </row>
    <row r="3681" spans="1:6" ht="14.5" customHeight="1">
      <c r="A3681" s="19">
        <v>1903</v>
      </c>
      <c r="B3681" s="19" t="s">
        <v>440</v>
      </c>
      <c r="C3681" s="19" t="s">
        <v>428</v>
      </c>
      <c r="D3681" s="19">
        <v>85</v>
      </c>
      <c r="F3681" s="19" t="s">
        <v>429</v>
      </c>
    </row>
    <row r="3682" spans="1:6" ht="14.5" customHeight="1">
      <c r="A3682" s="19">
        <v>1903</v>
      </c>
      <c r="B3682" s="19" t="s">
        <v>440</v>
      </c>
      <c r="C3682" s="19" t="s">
        <v>428</v>
      </c>
      <c r="D3682" s="19">
        <v>13.5</v>
      </c>
      <c r="F3682" s="19" t="s">
        <v>431</v>
      </c>
    </row>
    <row r="3683" spans="1:6" ht="14.5" customHeight="1">
      <c r="A3683" s="19">
        <v>1903</v>
      </c>
      <c r="B3683" s="19" t="s">
        <v>440</v>
      </c>
      <c r="C3683" s="19" t="s">
        <v>428</v>
      </c>
      <c r="D3683" s="19">
        <v>5</v>
      </c>
      <c r="F3683" s="19" t="s">
        <v>722</v>
      </c>
    </row>
    <row r="3684" spans="1:6" ht="14.5" customHeight="1">
      <c r="A3684" s="19">
        <v>1903</v>
      </c>
      <c r="B3684" s="19" t="s">
        <v>440</v>
      </c>
      <c r="C3684" s="19" t="s">
        <v>432</v>
      </c>
      <c r="D3684" s="19">
        <v>34.950000000000003</v>
      </c>
      <c r="F3684" s="19" t="s">
        <v>433</v>
      </c>
    </row>
    <row r="3685" spans="1:6" ht="14.5" customHeight="1">
      <c r="A3685" s="19">
        <v>1903</v>
      </c>
      <c r="B3685" s="19" t="s">
        <v>440</v>
      </c>
      <c r="C3685" s="19" t="s">
        <v>435</v>
      </c>
      <c r="D3685" s="19">
        <v>61</v>
      </c>
      <c r="F3685" s="19" t="s">
        <v>436</v>
      </c>
    </row>
    <row r="3686" spans="1:6" ht="14.5" customHeight="1">
      <c r="A3686" s="19">
        <v>1903</v>
      </c>
      <c r="B3686" s="19" t="s">
        <v>440</v>
      </c>
      <c r="C3686" s="19" t="s">
        <v>435</v>
      </c>
      <c r="D3686" s="19">
        <v>65</v>
      </c>
      <c r="F3686" s="19" t="s">
        <v>437</v>
      </c>
    </row>
    <row r="3687" spans="1:6" ht="14.5" customHeight="1">
      <c r="A3687" s="19">
        <v>1903</v>
      </c>
      <c r="B3687" s="19" t="s">
        <v>440</v>
      </c>
      <c r="C3687" s="19" t="s">
        <v>438</v>
      </c>
      <c r="D3687" s="19">
        <v>3</v>
      </c>
      <c r="F3687" s="1"/>
    </row>
    <row r="3688" spans="1:6" ht="14.5" customHeight="1">
      <c r="A3688" s="19">
        <v>1903</v>
      </c>
      <c r="B3688" s="19" t="s">
        <v>440</v>
      </c>
      <c r="C3688" s="19" t="s">
        <v>439</v>
      </c>
      <c r="D3688" s="19">
        <v>6</v>
      </c>
      <c r="F3688" s="1"/>
    </row>
    <row r="3689" spans="1:6" ht="14.5" customHeight="1">
      <c r="A3689" s="19">
        <v>1903</v>
      </c>
      <c r="B3689" s="19" t="s">
        <v>456</v>
      </c>
      <c r="C3689" s="19" t="s">
        <v>457</v>
      </c>
      <c r="D3689" s="19">
        <v>18</v>
      </c>
      <c r="E3689" s="19" t="s">
        <v>9</v>
      </c>
      <c r="F3689" s="19" t="s">
        <v>1229</v>
      </c>
    </row>
    <row r="3690" spans="1:6" ht="14.5" customHeight="1">
      <c r="A3690" s="19">
        <v>1903</v>
      </c>
      <c r="B3690" s="19" t="s">
        <v>456</v>
      </c>
      <c r="C3690" s="19" t="s">
        <v>458</v>
      </c>
      <c r="D3690" s="19">
        <v>7</v>
      </c>
      <c r="E3690" s="19" t="s">
        <v>9</v>
      </c>
    </row>
    <row r="3691" spans="1:6" ht="14.5" customHeight="1">
      <c r="A3691" s="19">
        <v>1903</v>
      </c>
      <c r="B3691" s="19" t="s">
        <v>456</v>
      </c>
      <c r="C3691" s="19" t="s">
        <v>459</v>
      </c>
      <c r="D3691" s="19">
        <v>22</v>
      </c>
      <c r="E3691" s="19" t="s">
        <v>9</v>
      </c>
    </row>
    <row r="3692" spans="1:6" ht="14.5" customHeight="1">
      <c r="A3692" s="19">
        <v>1903</v>
      </c>
      <c r="B3692" s="19" t="s">
        <v>456</v>
      </c>
      <c r="C3692" s="19" t="s">
        <v>460</v>
      </c>
      <c r="D3692" s="19">
        <f>6.6+12.5</f>
        <v>19.100000000000001</v>
      </c>
      <c r="E3692" s="19" t="s">
        <v>9</v>
      </c>
    </row>
    <row r="3693" spans="1:6" ht="14.5" customHeight="1">
      <c r="A3693" s="19">
        <v>1903</v>
      </c>
      <c r="B3693" s="19" t="s">
        <v>456</v>
      </c>
      <c r="C3693" s="19" t="s">
        <v>926</v>
      </c>
      <c r="D3693" s="19">
        <v>20</v>
      </c>
      <c r="E3693" s="19" t="s">
        <v>9</v>
      </c>
    </row>
    <row r="3694" spans="1:6" ht="14.5" customHeight="1">
      <c r="A3694" s="19">
        <v>1903</v>
      </c>
      <c r="B3694" s="19" t="s">
        <v>456</v>
      </c>
      <c r="C3694" s="19" t="s">
        <v>941</v>
      </c>
      <c r="D3694" s="19">
        <v>7</v>
      </c>
      <c r="F3694" s="19" t="s">
        <v>927</v>
      </c>
    </row>
    <row r="3695" spans="1:6" ht="14.5" customHeight="1">
      <c r="A3695" s="19">
        <v>1903</v>
      </c>
      <c r="B3695" s="19" t="s">
        <v>456</v>
      </c>
      <c r="C3695" s="19" t="s">
        <v>928</v>
      </c>
      <c r="D3695" s="19">
        <f>14+3.1</f>
        <v>17.100000000000001</v>
      </c>
    </row>
    <row r="3696" spans="1:6" ht="14.5" customHeight="1">
      <c r="A3696" s="19">
        <v>1903</v>
      </c>
      <c r="B3696" s="19" t="s">
        <v>456</v>
      </c>
      <c r="C3696" s="19" t="s">
        <v>462</v>
      </c>
      <c r="D3696" s="19">
        <v>10.5</v>
      </c>
      <c r="E3696" s="19" t="s">
        <v>9</v>
      </c>
    </row>
    <row r="3697" spans="1:6" ht="14.5" customHeight="1">
      <c r="A3697" s="19">
        <v>1903</v>
      </c>
      <c r="B3697" s="19" t="s">
        <v>456</v>
      </c>
      <c r="C3697" s="19" t="s">
        <v>463</v>
      </c>
      <c r="D3697" s="19">
        <v>7.5</v>
      </c>
      <c r="E3697" s="19" t="s">
        <v>9</v>
      </c>
    </row>
    <row r="3698" spans="1:6" ht="14.5" customHeight="1">
      <c r="A3698" s="19">
        <v>1903</v>
      </c>
      <c r="B3698" s="19" t="s">
        <v>456</v>
      </c>
      <c r="C3698" s="19" t="s">
        <v>464</v>
      </c>
      <c r="D3698" s="19">
        <v>1.65</v>
      </c>
      <c r="E3698" s="19" t="s">
        <v>9</v>
      </c>
    </row>
    <row r="3699" spans="1:6" ht="14.5" customHeight="1">
      <c r="A3699" s="19">
        <v>1903</v>
      </c>
      <c r="B3699" s="19" t="s">
        <v>456</v>
      </c>
      <c r="C3699" s="19" t="s">
        <v>465</v>
      </c>
      <c r="D3699" s="19">
        <v>4</v>
      </c>
      <c r="E3699" s="19" t="s">
        <v>9</v>
      </c>
    </row>
    <row r="3700" spans="1:6" ht="14.5" customHeight="1">
      <c r="A3700" s="19">
        <v>1903</v>
      </c>
      <c r="B3700" s="19" t="s">
        <v>456</v>
      </c>
      <c r="C3700" s="19" t="s">
        <v>466</v>
      </c>
      <c r="D3700" s="19">
        <v>40</v>
      </c>
      <c r="E3700" s="19" t="s">
        <v>9</v>
      </c>
    </row>
    <row r="3701" spans="1:6" ht="14.5" customHeight="1">
      <c r="A3701" s="19">
        <v>1903</v>
      </c>
      <c r="B3701" s="19" t="s">
        <v>456</v>
      </c>
      <c r="C3701" s="19" t="s">
        <v>468</v>
      </c>
      <c r="D3701" s="19">
        <v>19.5</v>
      </c>
    </row>
    <row r="3702" spans="1:6" ht="14.5" customHeight="1">
      <c r="A3702" s="19">
        <v>1903</v>
      </c>
      <c r="B3702" s="19" t="s">
        <v>456</v>
      </c>
      <c r="C3702" s="19" t="s">
        <v>1230</v>
      </c>
      <c r="D3702" s="19">
        <v>12</v>
      </c>
    </row>
    <row r="3703" spans="1:6" ht="14.5" customHeight="1">
      <c r="A3703" s="19">
        <v>1903</v>
      </c>
      <c r="B3703" s="19" t="s">
        <v>456</v>
      </c>
      <c r="C3703" s="19" t="s">
        <v>1089</v>
      </c>
      <c r="D3703" s="19">
        <v>5</v>
      </c>
    </row>
    <row r="3704" spans="1:6" ht="14.5" customHeight="1">
      <c r="A3704" s="19">
        <v>1903</v>
      </c>
      <c r="B3704" s="19" t="s">
        <v>456</v>
      </c>
      <c r="C3704" s="19" t="s">
        <v>1345</v>
      </c>
      <c r="D3704" s="19">
        <v>146</v>
      </c>
    </row>
    <row r="3705" spans="1:6" ht="14.5" customHeight="1">
      <c r="A3705" s="19">
        <v>1903</v>
      </c>
      <c r="B3705" s="19" t="s">
        <v>456</v>
      </c>
      <c r="C3705" s="19" t="s">
        <v>1345</v>
      </c>
      <c r="D3705" s="19">
        <v>93</v>
      </c>
      <c r="F3705" s="19" t="s">
        <v>1349</v>
      </c>
    </row>
    <row r="3706" spans="1:6" ht="14.5" customHeight="1">
      <c r="A3706" s="19">
        <v>1904</v>
      </c>
      <c r="B3706" s="19" t="s">
        <v>131</v>
      </c>
      <c r="C3706" s="19" t="s">
        <v>527</v>
      </c>
      <c r="D3706" s="19">
        <v>10</v>
      </c>
    </row>
    <row r="3707" spans="1:6" ht="14.5" customHeight="1">
      <c r="A3707" s="19">
        <v>1904</v>
      </c>
      <c r="B3707" s="19" t="s">
        <v>131</v>
      </c>
      <c r="C3707" s="19" t="s">
        <v>528</v>
      </c>
      <c r="D3707" s="19">
        <v>110</v>
      </c>
    </row>
    <row r="3708" spans="1:6" ht="14.5" customHeight="1">
      <c r="A3708" s="19">
        <v>1904</v>
      </c>
      <c r="B3708" s="19" t="s">
        <v>131</v>
      </c>
      <c r="C3708" s="19" t="s">
        <v>529</v>
      </c>
      <c r="D3708" s="19">
        <v>12</v>
      </c>
    </row>
    <row r="3709" spans="1:6" ht="14.5" customHeight="1">
      <c r="A3709" s="19">
        <v>1904</v>
      </c>
      <c r="B3709" s="19" t="s">
        <v>131</v>
      </c>
      <c r="C3709" s="19" t="s">
        <v>971</v>
      </c>
      <c r="D3709" s="19">
        <v>5.5</v>
      </c>
    </row>
    <row r="3710" spans="1:6" ht="14.5" customHeight="1">
      <c r="A3710" s="19">
        <v>1904</v>
      </c>
      <c r="B3710" s="19" t="s">
        <v>131</v>
      </c>
      <c r="C3710" s="19" t="s">
        <v>530</v>
      </c>
      <c r="D3710" s="19">
        <v>42</v>
      </c>
    </row>
    <row r="3711" spans="1:6" ht="14.5" customHeight="1">
      <c r="A3711" s="19">
        <v>1904</v>
      </c>
      <c r="B3711" s="19" t="s">
        <v>131</v>
      </c>
      <c r="C3711" s="19" t="s">
        <v>531</v>
      </c>
      <c r="D3711" s="19">
        <v>32</v>
      </c>
    </row>
    <row r="3712" spans="1:6" ht="14.5" customHeight="1">
      <c r="A3712" s="19">
        <v>1904</v>
      </c>
      <c r="B3712" s="19" t="s">
        <v>131</v>
      </c>
      <c r="C3712" s="19" t="s">
        <v>532</v>
      </c>
      <c r="D3712" s="19">
        <v>7.12</v>
      </c>
    </row>
    <row r="3713" spans="1:6" ht="14.5" customHeight="1">
      <c r="A3713" s="19">
        <v>1904</v>
      </c>
      <c r="B3713" s="19" t="s">
        <v>131</v>
      </c>
      <c r="C3713" s="19" t="s">
        <v>534</v>
      </c>
      <c r="D3713" s="19">
        <v>6.5</v>
      </c>
    </row>
    <row r="3714" spans="1:6" ht="14.5" customHeight="1">
      <c r="A3714" s="19">
        <v>1904</v>
      </c>
      <c r="B3714" s="19" t="s">
        <v>131</v>
      </c>
      <c r="C3714" s="19" t="s">
        <v>1090</v>
      </c>
      <c r="D3714" s="19">
        <v>12</v>
      </c>
    </row>
    <row r="3715" spans="1:6" ht="14.5" customHeight="1">
      <c r="A3715" s="19">
        <v>1904</v>
      </c>
      <c r="B3715" s="19" t="s">
        <v>131</v>
      </c>
      <c r="C3715" s="19" t="s">
        <v>535</v>
      </c>
      <c r="D3715" s="19">
        <v>7</v>
      </c>
    </row>
    <row r="3716" spans="1:6" ht="14.5" customHeight="1">
      <c r="A3716" s="19">
        <v>1904</v>
      </c>
      <c r="B3716" s="19" t="s">
        <v>172</v>
      </c>
      <c r="C3716" s="4" t="s">
        <v>1094</v>
      </c>
      <c r="D3716" s="4">
        <v>3</v>
      </c>
      <c r="F3716" s="4" t="s">
        <v>1095</v>
      </c>
    </row>
    <row r="3717" spans="1:6" ht="14.5" customHeight="1">
      <c r="A3717" s="19">
        <v>1904</v>
      </c>
      <c r="B3717" s="19" t="s">
        <v>172</v>
      </c>
      <c r="C3717" s="4" t="s">
        <v>170</v>
      </c>
      <c r="D3717" s="4">
        <v>2</v>
      </c>
      <c r="F3717" s="4" t="s">
        <v>171</v>
      </c>
    </row>
    <row r="3718" spans="1:6" ht="14.5" customHeight="1">
      <c r="A3718" s="19">
        <v>1904</v>
      </c>
      <c r="B3718" s="19" t="s">
        <v>172</v>
      </c>
      <c r="C3718" s="4" t="s">
        <v>173</v>
      </c>
      <c r="D3718" s="4">
        <v>20.05</v>
      </c>
      <c r="F3718" s="4" t="s">
        <v>982</v>
      </c>
    </row>
    <row r="3719" spans="1:6" ht="14.5" customHeight="1">
      <c r="A3719" s="19">
        <v>1904</v>
      </c>
      <c r="B3719" s="19" t="s">
        <v>172</v>
      </c>
      <c r="C3719" s="4" t="s">
        <v>173</v>
      </c>
      <c r="D3719" s="4">
        <v>6</v>
      </c>
      <c r="F3719" s="4" t="s">
        <v>174</v>
      </c>
    </row>
    <row r="3720" spans="1:6" ht="14.5" customHeight="1">
      <c r="A3720" s="19">
        <v>1904</v>
      </c>
      <c r="B3720" s="19" t="s">
        <v>172</v>
      </c>
      <c r="C3720" s="4" t="s">
        <v>177</v>
      </c>
      <c r="D3720" s="4">
        <v>5.5</v>
      </c>
      <c r="F3720" s="4" t="s">
        <v>548</v>
      </c>
    </row>
    <row r="3721" spans="1:6" ht="14.5" customHeight="1">
      <c r="A3721" s="19">
        <v>1904</v>
      </c>
      <c r="B3721" s="19" t="s">
        <v>172</v>
      </c>
      <c r="C3721" s="4" t="s">
        <v>547</v>
      </c>
      <c r="D3721" s="4">
        <v>19</v>
      </c>
      <c r="F3721" s="4" t="s">
        <v>549</v>
      </c>
    </row>
    <row r="3722" spans="1:6" ht="14.5" customHeight="1">
      <c r="A3722" s="19">
        <v>1904</v>
      </c>
      <c r="B3722" s="19" t="s">
        <v>172</v>
      </c>
      <c r="C3722" s="4" t="s">
        <v>179</v>
      </c>
      <c r="D3722" s="4">
        <v>26.64</v>
      </c>
      <c r="F3722" s="4" t="s">
        <v>1097</v>
      </c>
    </row>
    <row r="3723" spans="1:6" ht="14.5" customHeight="1">
      <c r="A3723" s="19">
        <v>1904</v>
      </c>
      <c r="B3723" s="19" t="s">
        <v>172</v>
      </c>
      <c r="C3723" s="4" t="s">
        <v>181</v>
      </c>
      <c r="D3723" s="4">
        <v>4</v>
      </c>
      <c r="F3723" s="4" t="s">
        <v>550</v>
      </c>
    </row>
    <row r="3724" spans="1:6" ht="14.5" customHeight="1">
      <c r="A3724" s="19">
        <v>1904</v>
      </c>
      <c r="B3724" s="19" t="s">
        <v>62</v>
      </c>
      <c r="C3724" s="13" t="s">
        <v>64</v>
      </c>
      <c r="D3724" s="14">
        <v>7</v>
      </c>
      <c r="E3724" s="19" t="s">
        <v>9</v>
      </c>
    </row>
    <row r="3725" spans="1:6" ht="14.5" customHeight="1">
      <c r="A3725" s="19">
        <v>1904</v>
      </c>
      <c r="B3725" s="19" t="s">
        <v>62</v>
      </c>
      <c r="C3725" s="13" t="s">
        <v>551</v>
      </c>
      <c r="D3725" s="14">
        <v>164</v>
      </c>
      <c r="E3725" s="19" t="s">
        <v>9</v>
      </c>
    </row>
    <row r="3726" spans="1:6" ht="14.5" customHeight="1">
      <c r="A3726" s="19">
        <v>1904</v>
      </c>
      <c r="B3726" s="19" t="s">
        <v>62</v>
      </c>
      <c r="C3726" s="13" t="s">
        <v>69</v>
      </c>
      <c r="D3726" s="14">
        <v>56</v>
      </c>
      <c r="E3726" s="19" t="s">
        <v>9</v>
      </c>
    </row>
    <row r="3727" spans="1:6" ht="14.5" customHeight="1">
      <c r="A3727" s="19">
        <v>1904</v>
      </c>
      <c r="B3727" s="19" t="s">
        <v>62</v>
      </c>
      <c r="C3727" s="13" t="s">
        <v>552</v>
      </c>
      <c r="D3727" s="14">
        <v>5</v>
      </c>
      <c r="E3727" s="19" t="s">
        <v>70</v>
      </c>
    </row>
    <row r="3728" spans="1:6" ht="14.5" customHeight="1">
      <c r="A3728" s="19">
        <v>1904</v>
      </c>
      <c r="B3728" s="19" t="s">
        <v>62</v>
      </c>
      <c r="C3728" s="13" t="s">
        <v>552</v>
      </c>
      <c r="D3728" s="14">
        <v>21.72</v>
      </c>
      <c r="E3728" s="19" t="s">
        <v>9</v>
      </c>
    </row>
    <row r="3729" spans="1:5" ht="14.5" customHeight="1">
      <c r="A3729" s="19">
        <v>1904</v>
      </c>
      <c r="B3729" s="19" t="s">
        <v>62</v>
      </c>
      <c r="C3729" s="13" t="s">
        <v>73</v>
      </c>
      <c r="D3729" s="13">
        <v>6</v>
      </c>
      <c r="E3729" s="19" t="s">
        <v>16</v>
      </c>
    </row>
    <row r="3730" spans="1:5" ht="14.5" customHeight="1">
      <c r="A3730" s="19">
        <v>1904</v>
      </c>
      <c r="B3730" s="19" t="s">
        <v>62</v>
      </c>
      <c r="C3730" s="13" t="s">
        <v>1098</v>
      </c>
      <c r="D3730" s="14">
        <v>40</v>
      </c>
      <c r="E3730" s="19" t="s">
        <v>9</v>
      </c>
    </row>
    <row r="3731" spans="1:5" ht="14.5" customHeight="1">
      <c r="A3731" s="19">
        <v>1904</v>
      </c>
      <c r="B3731" s="19" t="s">
        <v>62</v>
      </c>
      <c r="C3731" s="13" t="s">
        <v>65</v>
      </c>
      <c r="D3731" s="14">
        <v>30</v>
      </c>
      <c r="E3731" s="19" t="s">
        <v>9</v>
      </c>
    </row>
    <row r="3732" spans="1:5" ht="14.5" customHeight="1">
      <c r="A3732" s="19">
        <v>1904</v>
      </c>
      <c r="B3732" s="19" t="s">
        <v>62</v>
      </c>
      <c r="C3732" s="13" t="s">
        <v>66</v>
      </c>
      <c r="D3732" s="14">
        <v>6.5</v>
      </c>
      <c r="E3732" s="19" t="s">
        <v>9</v>
      </c>
    </row>
    <row r="3733" spans="1:5" ht="14.5" customHeight="1">
      <c r="A3733" s="19">
        <v>1904</v>
      </c>
      <c r="B3733" s="19" t="s">
        <v>62</v>
      </c>
      <c r="C3733" s="13" t="s">
        <v>67</v>
      </c>
      <c r="D3733" s="14">
        <v>55.62</v>
      </c>
      <c r="E3733" s="19" t="s">
        <v>9</v>
      </c>
    </row>
    <row r="3734" spans="1:5" ht="14.5" customHeight="1">
      <c r="A3734" s="19">
        <v>1904</v>
      </c>
      <c r="B3734" s="19" t="s">
        <v>62</v>
      </c>
      <c r="C3734" s="13" t="s">
        <v>983</v>
      </c>
      <c r="D3734" s="14">
        <v>4</v>
      </c>
      <c r="E3734" s="19" t="s">
        <v>9</v>
      </c>
    </row>
    <row r="3735" spans="1:5" ht="14.5" customHeight="1">
      <c r="A3735" s="19">
        <v>1904</v>
      </c>
      <c r="B3735" s="19" t="s">
        <v>1426</v>
      </c>
      <c r="C3735" s="13" t="s">
        <v>470</v>
      </c>
      <c r="D3735" s="14">
        <v>1583.78</v>
      </c>
    </row>
    <row r="3736" spans="1:5" ht="14.5" customHeight="1">
      <c r="A3736" s="19">
        <v>1904</v>
      </c>
      <c r="B3736" s="19" t="s">
        <v>1426</v>
      </c>
      <c r="C3736" s="19" t="s">
        <v>932</v>
      </c>
      <c r="D3736" s="19">
        <v>16</v>
      </c>
    </row>
    <row r="3737" spans="1:5" ht="14.5" customHeight="1">
      <c r="A3737" s="19">
        <v>1904</v>
      </c>
      <c r="B3737" s="19" t="s">
        <v>1426</v>
      </c>
      <c r="C3737" s="19" t="s">
        <v>933</v>
      </c>
      <c r="D3737" s="19">
        <v>72</v>
      </c>
    </row>
    <row r="3738" spans="1:5" ht="14.5" customHeight="1">
      <c r="A3738" s="19">
        <v>1904</v>
      </c>
      <c r="B3738" s="19" t="s">
        <v>1426</v>
      </c>
      <c r="C3738" s="19" t="s">
        <v>934</v>
      </c>
      <c r="D3738" s="19">
        <v>54</v>
      </c>
    </row>
    <row r="3739" spans="1:5" ht="14.5" customHeight="1">
      <c r="A3739" s="19">
        <v>1904</v>
      </c>
      <c r="B3739" s="19" t="s">
        <v>1426</v>
      </c>
      <c r="C3739" s="19" t="s">
        <v>473</v>
      </c>
      <c r="D3739" s="19">
        <v>21</v>
      </c>
    </row>
    <row r="3740" spans="1:5" ht="14.5" customHeight="1">
      <c r="A3740" s="19">
        <v>1904</v>
      </c>
      <c r="B3740" s="19" t="s">
        <v>1426</v>
      </c>
      <c r="C3740" s="19" t="s">
        <v>935</v>
      </c>
      <c r="D3740" s="19">
        <v>10.35</v>
      </c>
    </row>
    <row r="3741" spans="1:5" ht="14.5" customHeight="1">
      <c r="A3741" s="19">
        <v>1904</v>
      </c>
      <c r="B3741" s="19" t="s">
        <v>1426</v>
      </c>
      <c r="C3741" s="19" t="s">
        <v>475</v>
      </c>
      <c r="D3741" s="19">
        <v>3</v>
      </c>
    </row>
    <row r="3742" spans="1:5" ht="14.5" customHeight="1">
      <c r="A3742" s="19">
        <v>1904</v>
      </c>
      <c r="B3742" s="19" t="s">
        <v>1426</v>
      </c>
      <c r="C3742" s="19" t="s">
        <v>476</v>
      </c>
      <c r="D3742" s="19">
        <v>64</v>
      </c>
    </row>
    <row r="3743" spans="1:5" ht="14.5" customHeight="1">
      <c r="A3743" s="19">
        <v>1904</v>
      </c>
      <c r="B3743" s="19" t="s">
        <v>1426</v>
      </c>
      <c r="C3743" s="19" t="s">
        <v>936</v>
      </c>
      <c r="D3743" s="19">
        <v>14</v>
      </c>
    </row>
    <row r="3744" spans="1:5" ht="14.5" customHeight="1">
      <c r="A3744" s="19">
        <v>1904</v>
      </c>
      <c r="B3744" s="19" t="s">
        <v>1426</v>
      </c>
      <c r="C3744" s="19" t="s">
        <v>937</v>
      </c>
      <c r="D3744" s="19">
        <v>13.5</v>
      </c>
    </row>
    <row r="3745" spans="1:4" ht="14.5" customHeight="1">
      <c r="A3745" s="19">
        <v>1904</v>
      </c>
      <c r="B3745" s="19" t="s">
        <v>1426</v>
      </c>
      <c r="C3745" s="19" t="s">
        <v>938</v>
      </c>
      <c r="D3745" s="19">
        <v>8</v>
      </c>
    </row>
    <row r="3746" spans="1:4" ht="14.5" customHeight="1">
      <c r="A3746" s="19">
        <v>1904</v>
      </c>
      <c r="B3746" s="19" t="s">
        <v>1426</v>
      </c>
      <c r="C3746" s="10" t="s">
        <v>939</v>
      </c>
      <c r="D3746" s="10">
        <v>111</v>
      </c>
    </row>
    <row r="3747" spans="1:4" ht="14.5" customHeight="1">
      <c r="A3747" s="19">
        <v>1904</v>
      </c>
      <c r="B3747" s="19" t="s">
        <v>1426</v>
      </c>
      <c r="C3747" s="19" t="s">
        <v>482</v>
      </c>
      <c r="D3747" s="19">
        <v>8</v>
      </c>
    </row>
    <row r="3748" spans="1:4" ht="14.5" customHeight="1">
      <c r="A3748" s="19">
        <v>1904</v>
      </c>
      <c r="B3748" s="19" t="s">
        <v>1426</v>
      </c>
      <c r="C3748" s="19" t="s">
        <v>483</v>
      </c>
      <c r="D3748" s="19">
        <v>184.5</v>
      </c>
    </row>
    <row r="3749" spans="1:4" ht="14.5" customHeight="1">
      <c r="A3749" s="19">
        <v>1904</v>
      </c>
      <c r="B3749" s="19" t="s">
        <v>1426</v>
      </c>
      <c r="C3749" s="19" t="s">
        <v>940</v>
      </c>
      <c r="D3749" s="19">
        <v>5</v>
      </c>
    </row>
    <row r="3750" spans="1:4" ht="14.5" customHeight="1">
      <c r="A3750" s="19">
        <v>1904</v>
      </c>
      <c r="B3750" s="19" t="s">
        <v>1426</v>
      </c>
      <c r="C3750" s="19" t="s">
        <v>486</v>
      </c>
      <c r="D3750" s="19">
        <v>101</v>
      </c>
    </row>
    <row r="3751" spans="1:4" ht="14.5" customHeight="1">
      <c r="A3751" s="19">
        <v>1904</v>
      </c>
      <c r="B3751" s="19" t="s">
        <v>1426</v>
      </c>
      <c r="C3751" s="19" t="s">
        <v>487</v>
      </c>
      <c r="D3751" s="19">
        <v>13.2</v>
      </c>
    </row>
    <row r="3752" spans="1:4" ht="14.5" customHeight="1">
      <c r="A3752" s="19">
        <v>1904</v>
      </c>
      <c r="B3752" s="19" t="s">
        <v>1426</v>
      </c>
      <c r="C3752" s="19" t="s">
        <v>488</v>
      </c>
      <c r="D3752" s="19">
        <v>36.6</v>
      </c>
    </row>
    <row r="3753" spans="1:4" ht="14.5" customHeight="1">
      <c r="A3753" s="19">
        <v>1904</v>
      </c>
      <c r="B3753" s="19" t="s">
        <v>1426</v>
      </c>
      <c r="C3753" s="19" t="s">
        <v>489</v>
      </c>
      <c r="D3753" s="19">
        <v>8</v>
      </c>
    </row>
    <row r="3754" spans="1:4" ht="14.5" customHeight="1">
      <c r="A3754" s="19">
        <v>1904</v>
      </c>
      <c r="B3754" s="19" t="s">
        <v>1426</v>
      </c>
      <c r="C3754" s="19" t="s">
        <v>1099</v>
      </c>
      <c r="D3754" s="19">
        <v>95</v>
      </c>
    </row>
    <row r="3755" spans="1:4" ht="14.5" customHeight="1">
      <c r="A3755" s="19">
        <v>1904</v>
      </c>
      <c r="B3755" s="19" t="s">
        <v>1426</v>
      </c>
      <c r="C3755" s="19" t="s">
        <v>1100</v>
      </c>
      <c r="D3755" s="19">
        <v>17</v>
      </c>
    </row>
    <row r="3756" spans="1:4" ht="14.5" customHeight="1">
      <c r="A3756" s="19">
        <v>1904</v>
      </c>
      <c r="B3756" s="19" t="s">
        <v>1426</v>
      </c>
      <c r="C3756" s="19" t="s">
        <v>490</v>
      </c>
      <c r="D3756" s="19">
        <v>3.5</v>
      </c>
    </row>
    <row r="3757" spans="1:4" ht="14.5" customHeight="1">
      <c r="A3757" s="19">
        <v>1904</v>
      </c>
      <c r="B3757" s="19" t="s">
        <v>1426</v>
      </c>
      <c r="C3757" s="19" t="s">
        <v>491</v>
      </c>
      <c r="D3757" s="19">
        <v>7</v>
      </c>
    </row>
    <row r="3758" spans="1:4" ht="14.5" customHeight="1">
      <c r="A3758" s="19">
        <v>1904</v>
      </c>
      <c r="B3758" s="19" t="s">
        <v>1426</v>
      </c>
      <c r="C3758" s="19" t="s">
        <v>1101</v>
      </c>
      <c r="D3758" s="19">
        <v>110</v>
      </c>
    </row>
    <row r="3759" spans="1:4" ht="14.5" customHeight="1">
      <c r="A3759" s="19">
        <v>1904</v>
      </c>
      <c r="B3759" s="19" t="s">
        <v>1426</v>
      </c>
      <c r="C3759" s="19" t="s">
        <v>1102</v>
      </c>
      <c r="D3759" s="19">
        <v>91</v>
      </c>
    </row>
    <row r="3760" spans="1:4" ht="14.5" customHeight="1">
      <c r="A3760" s="19">
        <v>1904</v>
      </c>
      <c r="B3760" s="19" t="s">
        <v>1426</v>
      </c>
      <c r="C3760" s="19" t="s">
        <v>492</v>
      </c>
      <c r="D3760" s="19">
        <v>8</v>
      </c>
    </row>
    <row r="3761" spans="1:6" ht="14.5" customHeight="1">
      <c r="A3761" s="19">
        <v>1904</v>
      </c>
      <c r="B3761" s="19" t="s">
        <v>1426</v>
      </c>
      <c r="C3761" s="19" t="s">
        <v>1103</v>
      </c>
      <c r="D3761" s="19">
        <v>19</v>
      </c>
    </row>
    <row r="3762" spans="1:6" ht="14.5" customHeight="1">
      <c r="A3762" s="19">
        <v>1904</v>
      </c>
      <c r="B3762" s="19" t="s">
        <v>1426</v>
      </c>
      <c r="C3762" s="19" t="s">
        <v>493</v>
      </c>
      <c r="D3762" s="19">
        <v>104</v>
      </c>
    </row>
    <row r="3763" spans="1:6" ht="14.5" customHeight="1">
      <c r="A3763" s="19">
        <v>1904</v>
      </c>
      <c r="B3763" s="19" t="s">
        <v>1426</v>
      </c>
      <c r="C3763" s="19" t="s">
        <v>494</v>
      </c>
      <c r="D3763" s="19">
        <v>17</v>
      </c>
    </row>
    <row r="3764" spans="1:6" ht="14.5" customHeight="1">
      <c r="A3764" s="19">
        <v>1904</v>
      </c>
      <c r="B3764" s="19" t="s">
        <v>1426</v>
      </c>
      <c r="C3764" s="19" t="s">
        <v>495</v>
      </c>
      <c r="D3764" s="19">
        <v>97</v>
      </c>
    </row>
    <row r="3765" spans="1:6" ht="14.5" customHeight="1">
      <c r="A3765" s="19">
        <v>1904</v>
      </c>
      <c r="B3765" s="19" t="s">
        <v>1426</v>
      </c>
      <c r="C3765" s="19" t="s">
        <v>496</v>
      </c>
      <c r="D3765" s="19">
        <v>18</v>
      </c>
    </row>
    <row r="3766" spans="1:6" ht="14.5" customHeight="1">
      <c r="A3766" s="19">
        <v>1904</v>
      </c>
      <c r="B3766" s="19" t="s">
        <v>1426</v>
      </c>
      <c r="C3766" s="19" t="s">
        <v>497</v>
      </c>
      <c r="D3766" s="19">
        <v>24</v>
      </c>
    </row>
    <row r="3767" spans="1:6" ht="14.5" customHeight="1">
      <c r="A3767" s="19">
        <v>1904</v>
      </c>
      <c r="B3767" s="19" t="s">
        <v>1426</v>
      </c>
      <c r="C3767" s="19" t="s">
        <v>498</v>
      </c>
      <c r="D3767" s="19">
        <v>6.5</v>
      </c>
    </row>
    <row r="3768" spans="1:6" ht="14.5" customHeight="1">
      <c r="A3768" s="19">
        <v>1904</v>
      </c>
      <c r="B3768" s="19" t="s">
        <v>1426</v>
      </c>
      <c r="C3768" s="19" t="s">
        <v>499</v>
      </c>
      <c r="D3768" s="19">
        <v>14.5</v>
      </c>
    </row>
    <row r="3769" spans="1:6" ht="14.5" customHeight="1">
      <c r="A3769" s="19">
        <v>1904</v>
      </c>
      <c r="B3769" s="19" t="s">
        <v>441</v>
      </c>
      <c r="C3769" s="19" t="s">
        <v>442</v>
      </c>
      <c r="D3769" s="19">
        <v>230</v>
      </c>
      <c r="E3769" s="19" t="s">
        <v>9</v>
      </c>
      <c r="F3769" s="19" t="s">
        <v>984</v>
      </c>
    </row>
    <row r="3770" spans="1:6" ht="14.5" customHeight="1">
      <c r="A3770" s="19">
        <v>1904</v>
      </c>
      <c r="B3770" s="19" t="s">
        <v>441</v>
      </c>
      <c r="C3770" s="19" t="s">
        <v>68</v>
      </c>
      <c r="D3770" s="19">
        <v>7</v>
      </c>
      <c r="E3770" s="19" t="s">
        <v>9</v>
      </c>
      <c r="F3770" s="19" t="s">
        <v>444</v>
      </c>
    </row>
    <row r="3771" spans="1:6" ht="14.5" customHeight="1">
      <c r="A3771" s="19">
        <v>1904</v>
      </c>
      <c r="B3771" s="19" t="s">
        <v>441</v>
      </c>
      <c r="C3771" s="19" t="s">
        <v>446</v>
      </c>
      <c r="D3771" s="19">
        <v>30.44</v>
      </c>
      <c r="E3771" s="19" t="s">
        <v>9</v>
      </c>
      <c r="F3771" s="19" t="s">
        <v>985</v>
      </c>
    </row>
    <row r="3772" spans="1:6" ht="14.5" customHeight="1">
      <c r="A3772" s="19">
        <v>1904</v>
      </c>
      <c r="B3772" s="19" t="s">
        <v>441</v>
      </c>
      <c r="C3772" s="19" t="s">
        <v>448</v>
      </c>
      <c r="D3772" s="19">
        <v>46</v>
      </c>
      <c r="E3772" s="19" t="s">
        <v>9</v>
      </c>
      <c r="F3772" s="19" t="s">
        <v>1116</v>
      </c>
    </row>
    <row r="3773" spans="1:6" ht="14.5" customHeight="1">
      <c r="A3773" s="19">
        <v>1904</v>
      </c>
      <c r="B3773" s="19" t="s">
        <v>441</v>
      </c>
      <c r="C3773" s="19" t="s">
        <v>448</v>
      </c>
      <c r="D3773" s="19">
        <v>46</v>
      </c>
      <c r="E3773" s="19" t="s">
        <v>9</v>
      </c>
      <c r="F3773" s="19" t="s">
        <v>1117</v>
      </c>
    </row>
    <row r="3774" spans="1:6" ht="14.5" customHeight="1">
      <c r="A3774" s="19">
        <v>1904</v>
      </c>
      <c r="B3774" s="19" t="s">
        <v>441</v>
      </c>
      <c r="C3774" s="19" t="s">
        <v>747</v>
      </c>
      <c r="D3774" s="19">
        <v>25.5</v>
      </c>
      <c r="E3774" s="19" t="s">
        <v>9</v>
      </c>
      <c r="F3774" s="19" t="s">
        <v>748</v>
      </c>
    </row>
    <row r="3775" spans="1:6" ht="14.5" customHeight="1">
      <c r="A3775" s="19">
        <v>1904</v>
      </c>
      <c r="B3775" s="19" t="s">
        <v>441</v>
      </c>
      <c r="C3775" s="19" t="s">
        <v>450</v>
      </c>
      <c r="D3775" s="19">
        <v>125</v>
      </c>
      <c r="E3775" s="19" t="s">
        <v>9</v>
      </c>
      <c r="F3775" s="19" t="s">
        <v>1118</v>
      </c>
    </row>
    <row r="3776" spans="1:6" ht="14.5" customHeight="1">
      <c r="A3776" s="19">
        <v>1904</v>
      </c>
      <c r="B3776" s="19" t="s">
        <v>441</v>
      </c>
      <c r="C3776" s="19" t="s">
        <v>450</v>
      </c>
      <c r="D3776" s="19">
        <v>7.5</v>
      </c>
      <c r="E3776" s="19" t="s">
        <v>9</v>
      </c>
      <c r="F3776" s="19" t="s">
        <v>1118</v>
      </c>
    </row>
    <row r="3777" spans="1:6" ht="14.5" customHeight="1">
      <c r="A3777" s="19">
        <v>1904</v>
      </c>
      <c r="B3777" s="19" t="s">
        <v>441</v>
      </c>
      <c r="C3777" s="19" t="s">
        <v>450</v>
      </c>
      <c r="D3777" s="19">
        <v>63</v>
      </c>
      <c r="E3777" s="19" t="s">
        <v>9</v>
      </c>
      <c r="F3777" s="19" t="s">
        <v>1119</v>
      </c>
    </row>
    <row r="3778" spans="1:6" ht="14.5" customHeight="1">
      <c r="A3778" s="19">
        <v>1904</v>
      </c>
      <c r="B3778" s="19" t="s">
        <v>441</v>
      </c>
      <c r="C3778" s="19" t="s">
        <v>450</v>
      </c>
      <c r="D3778" s="19">
        <v>40</v>
      </c>
      <c r="E3778" s="19" t="s">
        <v>9</v>
      </c>
      <c r="F3778" s="19" t="s">
        <v>1120</v>
      </c>
    </row>
    <row r="3779" spans="1:6" ht="14.5" customHeight="1">
      <c r="A3779" s="19">
        <v>1904</v>
      </c>
      <c r="B3779" s="19" t="s">
        <v>441</v>
      </c>
      <c r="C3779" s="19" t="s">
        <v>450</v>
      </c>
      <c r="D3779" s="19">
        <v>14</v>
      </c>
      <c r="E3779" s="19" t="s">
        <v>9</v>
      </c>
      <c r="F3779" s="19" t="s">
        <v>1121</v>
      </c>
    </row>
    <row r="3780" spans="1:6" ht="14.5" customHeight="1">
      <c r="A3780" s="19">
        <v>1904</v>
      </c>
      <c r="B3780" s="19" t="s">
        <v>441</v>
      </c>
      <c r="C3780" s="19" t="s">
        <v>450</v>
      </c>
      <c r="D3780" s="19">
        <v>90</v>
      </c>
      <c r="E3780" s="19" t="s">
        <v>9</v>
      </c>
      <c r="F3780" s="19" t="s">
        <v>1122</v>
      </c>
    </row>
    <row r="3781" spans="1:6" ht="14.5" customHeight="1">
      <c r="A3781" s="19">
        <v>1904</v>
      </c>
      <c r="B3781" s="19" t="s">
        <v>441</v>
      </c>
      <c r="C3781" s="19" t="s">
        <v>750</v>
      </c>
      <c r="D3781" s="19">
        <v>10.75</v>
      </c>
      <c r="E3781" s="19" t="s">
        <v>9</v>
      </c>
      <c r="F3781" s="19" t="s">
        <v>1123</v>
      </c>
    </row>
    <row r="3782" spans="1:6" ht="14.5" customHeight="1">
      <c r="A3782" s="19">
        <v>1904</v>
      </c>
      <c r="B3782" s="19" t="s">
        <v>441</v>
      </c>
      <c r="C3782" s="19" t="s">
        <v>1108</v>
      </c>
      <c r="D3782" s="19">
        <v>14</v>
      </c>
      <c r="E3782" s="19" t="s">
        <v>9</v>
      </c>
      <c r="F3782" s="19" t="s">
        <v>752</v>
      </c>
    </row>
    <row r="3783" spans="1:6" ht="14.5" customHeight="1">
      <c r="A3783" s="19">
        <v>1904</v>
      </c>
      <c r="B3783" s="19" t="s">
        <v>441</v>
      </c>
      <c r="C3783" s="19" t="s">
        <v>1109</v>
      </c>
      <c r="D3783" s="19">
        <v>17.5</v>
      </c>
      <c r="E3783" s="19" t="s">
        <v>9</v>
      </c>
      <c r="F3783" s="19" t="s">
        <v>753</v>
      </c>
    </row>
    <row r="3784" spans="1:6" ht="14.5" customHeight="1">
      <c r="A3784" s="19">
        <v>1904</v>
      </c>
      <c r="B3784" s="19" t="s">
        <v>441</v>
      </c>
      <c r="C3784" s="19" t="s">
        <v>754</v>
      </c>
      <c r="D3784" s="19">
        <v>5.5</v>
      </c>
      <c r="E3784" s="19" t="s">
        <v>9</v>
      </c>
      <c r="F3784" s="19" t="s">
        <v>1110</v>
      </c>
    </row>
    <row r="3785" spans="1:6" ht="14.5" customHeight="1">
      <c r="A3785" s="19">
        <v>1904</v>
      </c>
      <c r="B3785" s="19" t="s">
        <v>441</v>
      </c>
      <c r="C3785" s="19" t="s">
        <v>462</v>
      </c>
      <c r="D3785" s="19">
        <v>4</v>
      </c>
      <c r="E3785" s="19" t="s">
        <v>9</v>
      </c>
      <c r="F3785" s="19" t="s">
        <v>770</v>
      </c>
    </row>
    <row r="3786" spans="1:6" ht="14.5" customHeight="1">
      <c r="A3786" s="19">
        <v>1904</v>
      </c>
      <c r="B3786" s="19" t="s">
        <v>441</v>
      </c>
      <c r="C3786" s="19" t="s">
        <v>757</v>
      </c>
      <c r="D3786" s="19">
        <v>5.25</v>
      </c>
      <c r="E3786" s="19" t="s">
        <v>9</v>
      </c>
      <c r="F3786" s="19" t="s">
        <v>993</v>
      </c>
    </row>
    <row r="3787" spans="1:6" ht="14.5" customHeight="1">
      <c r="A3787" s="19">
        <v>1904</v>
      </c>
      <c r="B3787" s="19" t="s">
        <v>441</v>
      </c>
      <c r="C3787" s="19" t="s">
        <v>759</v>
      </c>
      <c r="D3787" s="19">
        <v>2</v>
      </c>
      <c r="E3787" s="19" t="s">
        <v>9</v>
      </c>
      <c r="F3787" s="19" t="s">
        <v>758</v>
      </c>
    </row>
    <row r="3788" spans="1:6" ht="14.5" customHeight="1">
      <c r="A3788" s="19">
        <v>1904</v>
      </c>
      <c r="B3788" s="19" t="s">
        <v>441</v>
      </c>
      <c r="C3788" s="19" t="s">
        <v>761</v>
      </c>
      <c r="D3788" s="19">
        <v>46.3</v>
      </c>
      <c r="E3788" s="19" t="s">
        <v>9</v>
      </c>
      <c r="F3788" s="19" t="s">
        <v>1111</v>
      </c>
    </row>
    <row r="3789" spans="1:6" ht="14.5" customHeight="1">
      <c r="A3789" s="19">
        <v>1904</v>
      </c>
      <c r="B3789" s="19" t="s">
        <v>441</v>
      </c>
      <c r="C3789" s="19" t="s">
        <v>763</v>
      </c>
      <c r="D3789" s="19">
        <v>20</v>
      </c>
      <c r="E3789" s="19" t="s">
        <v>9</v>
      </c>
      <c r="F3789" s="19" t="s">
        <v>1124</v>
      </c>
    </row>
    <row r="3790" spans="1:6" ht="14.5" customHeight="1">
      <c r="A3790" s="19">
        <v>1904</v>
      </c>
      <c r="B3790" s="19" t="s">
        <v>441</v>
      </c>
      <c r="C3790" s="19" t="s">
        <v>763</v>
      </c>
      <c r="D3790" s="19">
        <v>2</v>
      </c>
      <c r="E3790" s="19" t="s">
        <v>9</v>
      </c>
      <c r="F3790" s="19" t="s">
        <v>1124</v>
      </c>
    </row>
    <row r="3791" spans="1:6" ht="14.5" customHeight="1">
      <c r="A3791" s="19">
        <v>1904</v>
      </c>
      <c r="B3791" s="19" t="s">
        <v>441</v>
      </c>
      <c r="C3791" s="19" t="s">
        <v>1125</v>
      </c>
      <c r="D3791" s="19">
        <v>28.25</v>
      </c>
      <c r="E3791" s="19" t="s">
        <v>9</v>
      </c>
      <c r="F3791" s="19" t="s">
        <v>1126</v>
      </c>
    </row>
    <row r="3792" spans="1:6" ht="14.5" customHeight="1">
      <c r="A3792" s="19">
        <v>1904</v>
      </c>
      <c r="B3792" s="19" t="s">
        <v>441</v>
      </c>
      <c r="C3792" s="19" t="s">
        <v>59</v>
      </c>
      <c r="D3792" s="19">
        <v>11</v>
      </c>
      <c r="E3792" s="19" t="s">
        <v>9</v>
      </c>
      <c r="F3792" s="19" t="s">
        <v>709</v>
      </c>
    </row>
    <row r="3793" spans="1:6" ht="14.5" customHeight="1">
      <c r="A3793" s="19">
        <v>1904</v>
      </c>
      <c r="B3793" s="19" t="s">
        <v>441</v>
      </c>
      <c r="C3793" s="19" t="s">
        <v>59</v>
      </c>
      <c r="D3793" s="19">
        <v>33</v>
      </c>
      <c r="E3793" s="19" t="s">
        <v>9</v>
      </c>
      <c r="F3793" s="19" t="s">
        <v>994</v>
      </c>
    </row>
    <row r="3794" spans="1:6" ht="14.5" customHeight="1">
      <c r="A3794" s="19">
        <v>1904</v>
      </c>
      <c r="B3794" s="19" t="s">
        <v>441</v>
      </c>
      <c r="C3794" s="19" t="s">
        <v>1114</v>
      </c>
      <c r="D3794" s="19">
        <v>26</v>
      </c>
      <c r="E3794" s="19" t="s">
        <v>9</v>
      </c>
      <c r="F3794" s="19" t="s">
        <v>1113</v>
      </c>
    </row>
    <row r="3795" spans="1:6" ht="14.5" customHeight="1">
      <c r="A3795" s="19">
        <v>1904</v>
      </c>
      <c r="B3795" s="19" t="s">
        <v>441</v>
      </c>
      <c r="C3795" s="19" t="s">
        <v>452</v>
      </c>
      <c r="D3795" s="19">
        <v>50</v>
      </c>
      <c r="E3795" s="19" t="s">
        <v>9</v>
      </c>
      <c r="F3795" s="19" t="s">
        <v>991</v>
      </c>
    </row>
    <row r="3796" spans="1:6" ht="14.5" customHeight="1">
      <c r="A3796" s="19">
        <v>1904</v>
      </c>
      <c r="B3796" s="19" t="s">
        <v>441</v>
      </c>
      <c r="C3796" s="19" t="s">
        <v>452</v>
      </c>
      <c r="D3796" s="19">
        <v>11</v>
      </c>
      <c r="E3796" s="19" t="s">
        <v>9</v>
      </c>
      <c r="F3796" s="19" t="s">
        <v>1127</v>
      </c>
    </row>
    <row r="3797" spans="1:6" ht="14.5" customHeight="1">
      <c r="A3797" s="19">
        <v>1904</v>
      </c>
      <c r="B3797" s="19" t="s">
        <v>441</v>
      </c>
      <c r="C3797" s="19" t="s">
        <v>1129</v>
      </c>
      <c r="D3797" s="19">
        <v>38.44</v>
      </c>
      <c r="E3797" s="19" t="s">
        <v>9</v>
      </c>
      <c r="F3797" s="19" t="s">
        <v>948</v>
      </c>
    </row>
    <row r="3798" spans="1:6" ht="14.5" customHeight="1">
      <c r="A3798" s="19">
        <v>1904</v>
      </c>
      <c r="B3798" s="19" t="s">
        <v>441</v>
      </c>
      <c r="C3798" s="19" t="s">
        <v>1129</v>
      </c>
      <c r="D3798" s="19">
        <v>15.75</v>
      </c>
      <c r="E3798" s="19" t="s">
        <v>9</v>
      </c>
      <c r="F3798" s="19" t="s">
        <v>1128</v>
      </c>
    </row>
    <row r="3799" spans="1:6" ht="14.5" customHeight="1">
      <c r="A3799" s="19">
        <v>1904</v>
      </c>
      <c r="B3799" s="19" t="s">
        <v>441</v>
      </c>
      <c r="C3799" s="19" t="s">
        <v>767</v>
      </c>
      <c r="D3799" s="19">
        <v>8</v>
      </c>
      <c r="E3799" s="19" t="s">
        <v>9</v>
      </c>
      <c r="F3799" s="19" t="s">
        <v>772</v>
      </c>
    </row>
    <row r="3800" spans="1:6" ht="14.5" customHeight="1">
      <c r="A3800" s="19">
        <v>1904</v>
      </c>
      <c r="B3800" s="19" t="s">
        <v>441</v>
      </c>
      <c r="C3800" s="19" t="s">
        <v>995</v>
      </c>
      <c r="D3800" s="19">
        <v>18.5</v>
      </c>
      <c r="E3800" s="19" t="s">
        <v>9</v>
      </c>
      <c r="F3800" s="19" t="s">
        <v>996</v>
      </c>
    </row>
    <row r="3801" spans="1:6" ht="14.5" customHeight="1">
      <c r="A3801" s="19">
        <v>1904</v>
      </c>
      <c r="B3801" s="19" t="s">
        <v>441</v>
      </c>
      <c r="C3801" s="19" t="s">
        <v>440</v>
      </c>
      <c r="D3801" s="19">
        <v>5</v>
      </c>
      <c r="E3801" s="19" t="s">
        <v>9</v>
      </c>
      <c r="F3801" s="19" t="s">
        <v>773</v>
      </c>
    </row>
    <row r="3802" spans="1:6" ht="14.5" customHeight="1">
      <c r="A3802" s="19">
        <v>1904</v>
      </c>
      <c r="B3802" s="19" t="s">
        <v>512</v>
      </c>
      <c r="C3802" s="19" t="s">
        <v>774</v>
      </c>
      <c r="D3802" s="19">
        <v>7</v>
      </c>
      <c r="E3802" s="19" t="s">
        <v>9</v>
      </c>
    </row>
    <row r="3803" spans="1:6" ht="14.5" customHeight="1">
      <c r="A3803" s="19">
        <v>1904</v>
      </c>
      <c r="B3803" s="19" t="s">
        <v>512</v>
      </c>
      <c r="C3803" s="19" t="s">
        <v>517</v>
      </c>
      <c r="D3803" s="19">
        <v>20.5</v>
      </c>
      <c r="E3803" s="19" t="s">
        <v>9</v>
      </c>
    </row>
    <row r="3804" spans="1:6" ht="14.5" customHeight="1">
      <c r="A3804" s="19">
        <v>1904</v>
      </c>
      <c r="B3804" s="19" t="s">
        <v>512</v>
      </c>
      <c r="C3804" s="19" t="s">
        <v>518</v>
      </c>
      <c r="D3804" s="19">
        <v>14</v>
      </c>
      <c r="E3804" s="19" t="s">
        <v>9</v>
      </c>
    </row>
    <row r="3805" spans="1:6" ht="14.5" customHeight="1">
      <c r="A3805" s="19">
        <v>1904</v>
      </c>
      <c r="B3805" s="19" t="s">
        <v>512</v>
      </c>
      <c r="C3805" s="19" t="s">
        <v>1130</v>
      </c>
      <c r="D3805" s="19">
        <v>2</v>
      </c>
      <c r="E3805" s="19" t="s">
        <v>9</v>
      </c>
    </row>
    <row r="3806" spans="1:6" ht="14.5" customHeight="1">
      <c r="A3806" s="19">
        <v>1904</v>
      </c>
      <c r="B3806" s="19" t="s">
        <v>512</v>
      </c>
      <c r="C3806" s="19" t="s">
        <v>513</v>
      </c>
      <c r="D3806" s="19">
        <v>12</v>
      </c>
      <c r="E3806" s="19" t="s">
        <v>9</v>
      </c>
    </row>
    <row r="3807" spans="1:6" ht="14.5" customHeight="1">
      <c r="A3807" s="19">
        <v>1904</v>
      </c>
      <c r="B3807" s="19" t="s">
        <v>512</v>
      </c>
      <c r="C3807" s="19" t="s">
        <v>875</v>
      </c>
      <c r="D3807" s="19">
        <v>31.97</v>
      </c>
      <c r="E3807" s="19" t="s">
        <v>9</v>
      </c>
    </row>
    <row r="3808" spans="1:6" ht="14.5" customHeight="1">
      <c r="A3808" s="19">
        <v>1904</v>
      </c>
      <c r="B3808" s="19" t="s">
        <v>512</v>
      </c>
      <c r="C3808" s="19" t="s">
        <v>514</v>
      </c>
      <c r="D3808" s="19">
        <v>55</v>
      </c>
      <c r="E3808" s="19" t="s">
        <v>9</v>
      </c>
    </row>
    <row r="3809" spans="1:5" ht="14.5" customHeight="1">
      <c r="A3809" s="19">
        <v>1904</v>
      </c>
      <c r="B3809" s="19" t="s">
        <v>512</v>
      </c>
      <c r="C3809" s="19" t="s">
        <v>1131</v>
      </c>
      <c r="D3809" s="19">
        <v>35</v>
      </c>
      <c r="E3809" s="19" t="s">
        <v>9</v>
      </c>
    </row>
    <row r="3810" spans="1:5" ht="14.5" customHeight="1">
      <c r="A3810" s="19">
        <v>1904</v>
      </c>
      <c r="B3810" s="19" t="s">
        <v>512</v>
      </c>
      <c r="C3810" s="19" t="s">
        <v>515</v>
      </c>
      <c r="D3810" s="19">
        <v>25</v>
      </c>
      <c r="E3810" s="19" t="s">
        <v>9</v>
      </c>
    </row>
    <row r="3811" spans="1:5" ht="14.5" customHeight="1">
      <c r="A3811" s="19">
        <v>1904</v>
      </c>
      <c r="B3811" s="19" t="s">
        <v>512</v>
      </c>
      <c r="C3811" s="19" t="s">
        <v>1132</v>
      </c>
      <c r="D3811" s="19">
        <v>4</v>
      </c>
      <c r="E3811" s="19" t="s">
        <v>9</v>
      </c>
    </row>
    <row r="3812" spans="1:5" ht="14.5" customHeight="1">
      <c r="A3812" s="19">
        <v>1904</v>
      </c>
      <c r="B3812" s="19" t="s">
        <v>512</v>
      </c>
      <c r="C3812" s="19" t="s">
        <v>519</v>
      </c>
      <c r="D3812" s="19">
        <v>4</v>
      </c>
      <c r="E3812" s="19" t="s">
        <v>9</v>
      </c>
    </row>
    <row r="3813" spans="1:5" ht="14.5" customHeight="1">
      <c r="A3813" s="19">
        <v>1904</v>
      </c>
      <c r="B3813" s="19" t="s">
        <v>512</v>
      </c>
      <c r="C3813" s="19" t="s">
        <v>997</v>
      </c>
      <c r="D3813" s="19">
        <v>3.5</v>
      </c>
      <c r="E3813" s="19" t="s">
        <v>9</v>
      </c>
    </row>
    <row r="3814" spans="1:5" ht="14.5" customHeight="1">
      <c r="A3814" s="19">
        <v>1904</v>
      </c>
      <c r="B3814" s="19" t="s">
        <v>512</v>
      </c>
      <c r="C3814" s="19" t="s">
        <v>520</v>
      </c>
      <c r="D3814" s="19">
        <v>8</v>
      </c>
      <c r="E3814" s="19" t="s">
        <v>9</v>
      </c>
    </row>
    <row r="3815" spans="1:5" ht="14.5" customHeight="1">
      <c r="A3815" s="19">
        <v>1904</v>
      </c>
      <c r="B3815" s="19" t="s">
        <v>512</v>
      </c>
      <c r="C3815" s="19" t="s">
        <v>521</v>
      </c>
      <c r="D3815" s="19">
        <v>3.5</v>
      </c>
      <c r="E3815" s="19" t="s">
        <v>9</v>
      </c>
    </row>
    <row r="3816" spans="1:5" ht="14.5" customHeight="1">
      <c r="A3816" s="19">
        <v>1904</v>
      </c>
      <c r="B3816" s="19" t="s">
        <v>512</v>
      </c>
      <c r="C3816" s="19" t="s">
        <v>522</v>
      </c>
      <c r="D3816" s="19">
        <v>17.600000000000001</v>
      </c>
      <c r="E3816" s="19" t="s">
        <v>9</v>
      </c>
    </row>
    <row r="3817" spans="1:5" ht="14.5" customHeight="1">
      <c r="A3817" s="19">
        <v>1904</v>
      </c>
      <c r="B3817" s="19" t="s">
        <v>512</v>
      </c>
      <c r="C3817" s="19" t="s">
        <v>523</v>
      </c>
      <c r="D3817" s="19">
        <v>9</v>
      </c>
      <c r="E3817" s="19" t="s">
        <v>9</v>
      </c>
    </row>
    <row r="3818" spans="1:5" ht="14.5" customHeight="1">
      <c r="A3818" s="19">
        <v>1904</v>
      </c>
      <c r="B3818" s="19" t="s">
        <v>512</v>
      </c>
      <c r="C3818" s="19" t="s">
        <v>1133</v>
      </c>
      <c r="D3818" s="19">
        <v>4</v>
      </c>
      <c r="E3818" s="19" t="s">
        <v>9</v>
      </c>
    </row>
    <row r="3819" spans="1:5" ht="14.5" customHeight="1">
      <c r="A3819" s="19">
        <v>1904</v>
      </c>
      <c r="B3819" s="19" t="s">
        <v>512</v>
      </c>
      <c r="C3819" s="19" t="s">
        <v>524</v>
      </c>
      <c r="D3819" s="19">
        <v>10</v>
      </c>
      <c r="E3819" s="19" t="s">
        <v>9</v>
      </c>
    </row>
    <row r="3820" spans="1:5" ht="14.5" customHeight="1">
      <c r="A3820" s="19">
        <v>1904</v>
      </c>
      <c r="B3820" s="19" t="s">
        <v>512</v>
      </c>
      <c r="C3820" s="19" t="s">
        <v>516</v>
      </c>
      <c r="D3820" s="19">
        <v>43.5</v>
      </c>
      <c r="E3820" s="19" t="s">
        <v>9</v>
      </c>
    </row>
    <row r="3821" spans="1:5" ht="14.5" customHeight="1">
      <c r="A3821" s="19">
        <v>1904</v>
      </c>
      <c r="B3821" s="19" t="s">
        <v>512</v>
      </c>
      <c r="C3821" s="19" t="s">
        <v>525</v>
      </c>
      <c r="D3821" s="19">
        <v>3</v>
      </c>
      <c r="E3821" s="19" t="s">
        <v>9</v>
      </c>
    </row>
    <row r="3822" spans="1:5" ht="14.5" customHeight="1">
      <c r="A3822" s="19">
        <v>1904</v>
      </c>
      <c r="B3822" s="19" t="s">
        <v>512</v>
      </c>
      <c r="C3822" s="19" t="s">
        <v>526</v>
      </c>
      <c r="D3822" s="19">
        <v>40</v>
      </c>
      <c r="E3822" s="19" t="s">
        <v>9</v>
      </c>
    </row>
    <row r="3823" spans="1:5" ht="14.5" customHeight="1">
      <c r="A3823" s="19">
        <v>1904</v>
      </c>
      <c r="B3823" s="19" t="s">
        <v>512</v>
      </c>
      <c r="C3823" s="19" t="s">
        <v>526</v>
      </c>
      <c r="D3823" s="19">
        <v>40</v>
      </c>
      <c r="E3823" s="19" t="s">
        <v>70</v>
      </c>
    </row>
    <row r="3824" spans="1:5" ht="14.5" customHeight="1">
      <c r="A3824" s="19">
        <v>1904</v>
      </c>
      <c r="B3824" s="19" t="s">
        <v>98</v>
      </c>
      <c r="C3824" s="19" t="s">
        <v>876</v>
      </c>
      <c r="D3824" s="19">
        <v>7.5</v>
      </c>
    </row>
    <row r="3825" spans="1:6" ht="14.5" customHeight="1">
      <c r="A3825" s="19">
        <v>1904</v>
      </c>
      <c r="B3825" s="19" t="s">
        <v>98</v>
      </c>
      <c r="C3825" s="19" t="s">
        <v>877</v>
      </c>
      <c r="D3825" s="19">
        <v>6</v>
      </c>
    </row>
    <row r="3826" spans="1:6" ht="14.5" customHeight="1">
      <c r="A3826" s="19">
        <v>1904</v>
      </c>
      <c r="B3826" s="19" t="s">
        <v>98</v>
      </c>
      <c r="C3826" s="19" t="s">
        <v>878</v>
      </c>
      <c r="D3826" s="19">
        <v>7.25</v>
      </c>
    </row>
    <row r="3827" spans="1:6" ht="14.5" customHeight="1">
      <c r="A3827" s="19">
        <v>1904</v>
      </c>
      <c r="B3827" s="19" t="s">
        <v>98</v>
      </c>
      <c r="C3827" s="19" t="s">
        <v>998</v>
      </c>
      <c r="D3827" s="19">
        <v>15</v>
      </c>
      <c r="F3827" s="19" t="s">
        <v>883</v>
      </c>
    </row>
    <row r="3828" spans="1:6" ht="14.5" customHeight="1">
      <c r="A3828" s="19">
        <v>1904</v>
      </c>
      <c r="B3828" s="19" t="s">
        <v>98</v>
      </c>
      <c r="C3828" s="19" t="s">
        <v>998</v>
      </c>
      <c r="D3828" s="19">
        <v>13</v>
      </c>
      <c r="F3828" s="19" t="s">
        <v>1136</v>
      </c>
    </row>
    <row r="3829" spans="1:6" ht="14.5" customHeight="1">
      <c r="A3829" s="19">
        <v>1904</v>
      </c>
      <c r="B3829" s="19" t="s">
        <v>98</v>
      </c>
      <c r="C3829" s="19" t="s">
        <v>879</v>
      </c>
      <c r="D3829" s="19">
        <v>150</v>
      </c>
      <c r="F3829" s="19" t="s">
        <v>107</v>
      </c>
    </row>
    <row r="3830" spans="1:6" ht="14.5" customHeight="1">
      <c r="A3830" s="19">
        <v>1904</v>
      </c>
      <c r="B3830" s="19" t="s">
        <v>98</v>
      </c>
      <c r="C3830" s="19" t="s">
        <v>879</v>
      </c>
      <c r="D3830" s="19">
        <v>6.5</v>
      </c>
      <c r="E3830" s="19" t="s">
        <v>9</v>
      </c>
      <c r="F3830" s="19" t="s">
        <v>1134</v>
      </c>
    </row>
    <row r="3831" spans="1:6" ht="14.5" customHeight="1">
      <c r="A3831" s="19">
        <v>1904</v>
      </c>
      <c r="B3831" s="19" t="s">
        <v>98</v>
      </c>
      <c r="C3831" s="19" t="s">
        <v>879</v>
      </c>
      <c r="D3831" s="19">
        <v>16</v>
      </c>
      <c r="F3831" s="19" t="s">
        <v>1135</v>
      </c>
    </row>
    <row r="3832" spans="1:6" ht="14.5" customHeight="1">
      <c r="A3832" s="19">
        <v>1904</v>
      </c>
      <c r="B3832" s="19" t="s">
        <v>98</v>
      </c>
      <c r="C3832" s="19" t="s">
        <v>880</v>
      </c>
      <c r="D3832" s="19">
        <v>4.2</v>
      </c>
    </row>
    <row r="3833" spans="1:6" ht="14.5" customHeight="1">
      <c r="A3833" s="19">
        <v>1904</v>
      </c>
      <c r="B3833" s="19" t="s">
        <v>98</v>
      </c>
      <c r="C3833" s="19" t="s">
        <v>881</v>
      </c>
      <c r="D3833" s="19">
        <v>10</v>
      </c>
    </row>
    <row r="3834" spans="1:6" ht="14.5" customHeight="1">
      <c r="A3834" s="19">
        <v>1904</v>
      </c>
      <c r="B3834" s="19" t="s">
        <v>98</v>
      </c>
      <c r="C3834" s="19" t="s">
        <v>882</v>
      </c>
      <c r="D3834" s="19">
        <v>15</v>
      </c>
    </row>
    <row r="3835" spans="1:6" ht="14.5" customHeight="1">
      <c r="A3835" s="19">
        <v>1904</v>
      </c>
      <c r="B3835" s="19" t="s">
        <v>211</v>
      </c>
      <c r="C3835" s="1" t="s">
        <v>210</v>
      </c>
      <c r="D3835" s="15">
        <v>4</v>
      </c>
      <c r="F3835" s="1" t="s">
        <v>1138</v>
      </c>
    </row>
    <row r="3836" spans="1:6" ht="14.5" customHeight="1">
      <c r="A3836" s="19">
        <v>1904</v>
      </c>
      <c r="B3836" s="19" t="s">
        <v>211</v>
      </c>
      <c r="C3836" s="1" t="s">
        <v>208</v>
      </c>
      <c r="D3836" s="15">
        <v>5</v>
      </c>
      <c r="F3836" s="1" t="s">
        <v>207</v>
      </c>
    </row>
    <row r="3837" spans="1:6" ht="14.5" customHeight="1">
      <c r="A3837" s="19">
        <v>1904</v>
      </c>
      <c r="B3837" s="19" t="s">
        <v>211</v>
      </c>
      <c r="C3837" s="1" t="s">
        <v>199</v>
      </c>
      <c r="D3837" s="15">
        <v>198</v>
      </c>
      <c r="F3837" s="1" t="s">
        <v>1137</v>
      </c>
    </row>
    <row r="3838" spans="1:6" ht="14.5" customHeight="1">
      <c r="A3838" s="19">
        <v>1904</v>
      </c>
      <c r="B3838" s="19" t="s">
        <v>211</v>
      </c>
      <c r="C3838" s="1" t="s">
        <v>205</v>
      </c>
      <c r="D3838" s="15">
        <v>9.75</v>
      </c>
      <c r="F3838" s="1" t="s">
        <v>1139</v>
      </c>
    </row>
    <row r="3839" spans="1:6" ht="14.5" customHeight="1">
      <c r="A3839" s="19">
        <v>1904</v>
      </c>
      <c r="B3839" s="19" t="s">
        <v>211</v>
      </c>
      <c r="C3839" s="1" t="s">
        <v>205</v>
      </c>
      <c r="D3839" s="15">
        <v>1.25</v>
      </c>
      <c r="F3839" s="1" t="s">
        <v>1140</v>
      </c>
    </row>
    <row r="3840" spans="1:6" ht="14.5" customHeight="1">
      <c r="A3840" s="19">
        <v>1904</v>
      </c>
      <c r="B3840" s="19" t="s">
        <v>196</v>
      </c>
      <c r="C3840" s="19" t="s">
        <v>192</v>
      </c>
      <c r="D3840" s="19">
        <v>379</v>
      </c>
      <c r="F3840" s="19" t="s">
        <v>884</v>
      </c>
    </row>
    <row r="3841" spans="1:6" ht="14.5" customHeight="1">
      <c r="A3841" s="19">
        <v>1904</v>
      </c>
      <c r="B3841" s="19" t="s">
        <v>196</v>
      </c>
      <c r="C3841" s="19" t="s">
        <v>192</v>
      </c>
      <c r="D3841" s="19">
        <v>9</v>
      </c>
      <c r="F3841" s="19" t="s">
        <v>1141</v>
      </c>
    </row>
    <row r="3842" spans="1:6" ht="14.5" customHeight="1">
      <c r="A3842" s="19">
        <v>1904</v>
      </c>
      <c r="B3842" s="19" t="s">
        <v>196</v>
      </c>
      <c r="C3842" s="19" t="s">
        <v>1145</v>
      </c>
      <c r="D3842" s="19">
        <v>19</v>
      </c>
      <c r="F3842" s="19" t="s">
        <v>1146</v>
      </c>
    </row>
    <row r="3843" spans="1:6" ht="14.5" customHeight="1">
      <c r="A3843" s="19">
        <v>1904</v>
      </c>
      <c r="B3843" s="19" t="s">
        <v>196</v>
      </c>
      <c r="C3843" s="19" t="s">
        <v>194</v>
      </c>
      <c r="D3843" s="19">
        <v>6.5</v>
      </c>
      <c r="F3843" s="19" t="s">
        <v>191</v>
      </c>
    </row>
    <row r="3844" spans="1:6" ht="14.5" customHeight="1">
      <c r="A3844" s="19">
        <v>1904</v>
      </c>
      <c r="B3844" s="19" t="s">
        <v>196</v>
      </c>
      <c r="C3844" s="19" t="s">
        <v>194</v>
      </c>
      <c r="D3844" s="19">
        <v>17.5</v>
      </c>
      <c r="F3844" s="19" t="s">
        <v>1143</v>
      </c>
    </row>
    <row r="3845" spans="1:6" ht="14.5" customHeight="1">
      <c r="A3845" s="19">
        <v>1904</v>
      </c>
      <c r="B3845" s="19" t="s">
        <v>196</v>
      </c>
      <c r="C3845" s="19" t="s">
        <v>194</v>
      </c>
      <c r="D3845" s="19">
        <v>8</v>
      </c>
      <c r="F3845" s="19" t="s">
        <v>1144</v>
      </c>
    </row>
    <row r="3846" spans="1:6" ht="14.5" customHeight="1">
      <c r="A3846" s="19">
        <v>1904</v>
      </c>
      <c r="B3846" s="19" t="s">
        <v>196</v>
      </c>
      <c r="C3846" s="19" t="s">
        <v>566</v>
      </c>
      <c r="D3846" s="19">
        <v>9.3000000000000007</v>
      </c>
      <c r="F3846" s="19" t="s">
        <v>559</v>
      </c>
    </row>
    <row r="3847" spans="1:6" ht="14.5" customHeight="1">
      <c r="A3847" s="19">
        <v>1904</v>
      </c>
      <c r="B3847" s="19" t="s">
        <v>196</v>
      </c>
      <c r="C3847" s="19" t="s">
        <v>566</v>
      </c>
      <c r="D3847" s="19">
        <v>5.5</v>
      </c>
      <c r="F3847" s="19" t="s">
        <v>885</v>
      </c>
    </row>
    <row r="3848" spans="1:6" ht="14.5" customHeight="1">
      <c r="A3848" s="19">
        <v>1904</v>
      </c>
      <c r="B3848" s="19" t="s">
        <v>196</v>
      </c>
      <c r="C3848" s="19" t="s">
        <v>567</v>
      </c>
      <c r="D3848" s="19">
        <v>13.5</v>
      </c>
      <c r="F3848" s="19" t="s">
        <v>560</v>
      </c>
    </row>
    <row r="3849" spans="1:6" ht="14.5" customHeight="1">
      <c r="A3849" s="19">
        <v>1904</v>
      </c>
      <c r="B3849" s="19" t="s">
        <v>196</v>
      </c>
      <c r="C3849" s="19" t="s">
        <v>567</v>
      </c>
      <c r="D3849" s="19">
        <v>11</v>
      </c>
      <c r="F3849" s="19" t="s">
        <v>1003</v>
      </c>
    </row>
    <row r="3850" spans="1:6" ht="14.5" customHeight="1">
      <c r="A3850" s="19">
        <v>1904</v>
      </c>
      <c r="B3850" s="19" t="s">
        <v>197</v>
      </c>
      <c r="D3850" s="19">
        <v>4</v>
      </c>
    </row>
    <row r="3851" spans="1:6" ht="14.5" customHeight="1">
      <c r="A3851" s="19">
        <v>1904</v>
      </c>
      <c r="B3851" s="19" t="s">
        <v>197</v>
      </c>
      <c r="D3851" s="19">
        <v>80</v>
      </c>
    </row>
    <row r="3852" spans="1:6" ht="14.5" customHeight="1">
      <c r="A3852" s="19">
        <v>1904</v>
      </c>
      <c r="B3852" s="19" t="s">
        <v>197</v>
      </c>
      <c r="D3852" s="19">
        <v>384.9</v>
      </c>
    </row>
    <row r="3853" spans="1:6" ht="14.5" customHeight="1">
      <c r="A3853" s="19">
        <v>1904</v>
      </c>
      <c r="B3853" s="19" t="s">
        <v>197</v>
      </c>
      <c r="D3853" s="19">
        <v>100</v>
      </c>
    </row>
    <row r="3854" spans="1:6" ht="14.5" customHeight="1">
      <c r="A3854" s="19">
        <v>1904</v>
      </c>
      <c r="B3854" s="19" t="s">
        <v>197</v>
      </c>
      <c r="D3854" s="19">
        <v>123.9</v>
      </c>
    </row>
    <row r="3855" spans="1:6" ht="14.5" customHeight="1">
      <c r="A3855" s="19">
        <v>1904</v>
      </c>
      <c r="B3855" s="19" t="s">
        <v>197</v>
      </c>
      <c r="D3855" s="19">
        <v>15</v>
      </c>
    </row>
    <row r="3856" spans="1:6" ht="14.5" customHeight="1">
      <c r="A3856" s="19">
        <v>1904</v>
      </c>
      <c r="B3856" s="19" t="s">
        <v>197</v>
      </c>
      <c r="D3856" s="19">
        <v>7.5</v>
      </c>
    </row>
    <row r="3857" spans="1:4" ht="14.5" customHeight="1">
      <c r="A3857" s="19">
        <v>1904</v>
      </c>
      <c r="B3857" s="19" t="s">
        <v>197</v>
      </c>
      <c r="D3857" s="19">
        <v>40</v>
      </c>
    </row>
    <row r="3858" spans="1:4" ht="14.5" customHeight="1">
      <c r="A3858" s="19">
        <v>1904</v>
      </c>
      <c r="B3858" s="19" t="s">
        <v>197</v>
      </c>
      <c r="D3858" s="19">
        <v>42</v>
      </c>
    </row>
    <row r="3859" spans="1:4" ht="14.5" customHeight="1">
      <c r="A3859" s="19">
        <v>1904</v>
      </c>
      <c r="B3859" s="19" t="s">
        <v>197</v>
      </c>
      <c r="D3859" s="19">
        <v>58.3</v>
      </c>
    </row>
    <row r="3860" spans="1:4" ht="14.5" customHeight="1">
      <c r="A3860" s="19">
        <v>1904</v>
      </c>
      <c r="B3860" s="19" t="s">
        <v>197</v>
      </c>
      <c r="D3860" s="19">
        <v>26.16</v>
      </c>
    </row>
    <row r="3861" spans="1:4" ht="14.5" customHeight="1">
      <c r="A3861" s="19">
        <v>1904</v>
      </c>
      <c r="B3861" s="19" t="s">
        <v>197</v>
      </c>
      <c r="D3861" s="19">
        <v>7.5</v>
      </c>
    </row>
    <row r="3862" spans="1:4" ht="14.5" customHeight="1">
      <c r="A3862" s="19">
        <v>1904</v>
      </c>
      <c r="B3862" s="19" t="s">
        <v>197</v>
      </c>
      <c r="D3862" s="19">
        <v>66</v>
      </c>
    </row>
    <row r="3863" spans="1:4" ht="14.5" customHeight="1">
      <c r="A3863" s="19">
        <v>1904</v>
      </c>
      <c r="B3863" s="19" t="s">
        <v>197</v>
      </c>
      <c r="D3863" s="19">
        <v>46</v>
      </c>
    </row>
    <row r="3864" spans="1:4" ht="14.5" customHeight="1">
      <c r="A3864" s="19">
        <v>1904</v>
      </c>
      <c r="B3864" s="19" t="s">
        <v>197</v>
      </c>
      <c r="D3864" s="19">
        <v>50</v>
      </c>
    </row>
    <row r="3865" spans="1:4" ht="14.5" customHeight="1">
      <c r="A3865" s="19">
        <v>1904</v>
      </c>
      <c r="B3865" s="19" t="s">
        <v>197</v>
      </c>
      <c r="D3865" s="19">
        <v>38</v>
      </c>
    </row>
    <row r="3866" spans="1:4" ht="14.5" customHeight="1">
      <c r="A3866" s="19">
        <v>1904</v>
      </c>
      <c r="B3866" s="19" t="s">
        <v>197</v>
      </c>
      <c r="D3866" s="19">
        <v>14</v>
      </c>
    </row>
    <row r="3867" spans="1:4" ht="14.5" customHeight="1">
      <c r="A3867" s="19">
        <v>1904</v>
      </c>
      <c r="B3867" s="19" t="s">
        <v>197</v>
      </c>
      <c r="D3867" s="19">
        <v>7</v>
      </c>
    </row>
    <row r="3868" spans="1:4" ht="14.5" customHeight="1">
      <c r="A3868" s="19">
        <v>1904</v>
      </c>
      <c r="B3868" s="19" t="s">
        <v>197</v>
      </c>
      <c r="D3868" s="19">
        <v>15</v>
      </c>
    </row>
    <row r="3869" spans="1:4" ht="14.5" customHeight="1">
      <c r="A3869" s="19">
        <v>1904</v>
      </c>
      <c r="B3869" s="19" t="s">
        <v>197</v>
      </c>
      <c r="D3869" s="19">
        <v>70</v>
      </c>
    </row>
    <row r="3870" spans="1:4" ht="14.5" customHeight="1">
      <c r="A3870" s="19">
        <v>1904</v>
      </c>
      <c r="B3870" s="19" t="s">
        <v>197</v>
      </c>
      <c r="D3870" s="19">
        <v>15</v>
      </c>
    </row>
    <row r="3871" spans="1:4" ht="14.5" customHeight="1">
      <c r="A3871" s="19">
        <v>1904</v>
      </c>
      <c r="B3871" s="19" t="s">
        <v>197</v>
      </c>
      <c r="D3871" s="19">
        <v>4.5</v>
      </c>
    </row>
    <row r="3872" spans="1:4" ht="14.5" customHeight="1">
      <c r="A3872" s="19">
        <v>1904</v>
      </c>
      <c r="B3872" s="19" t="s">
        <v>197</v>
      </c>
      <c r="D3872" s="19">
        <v>12</v>
      </c>
    </row>
    <row r="3873" spans="1:7" ht="14.5" customHeight="1">
      <c r="A3873" s="19">
        <v>1904</v>
      </c>
      <c r="B3873" s="19" t="s">
        <v>197</v>
      </c>
      <c r="D3873" s="19">
        <v>40</v>
      </c>
    </row>
    <row r="3874" spans="1:7" ht="14.5" customHeight="1">
      <c r="A3874" s="19">
        <v>1904</v>
      </c>
      <c r="B3874" s="19" t="s">
        <v>197</v>
      </c>
      <c r="D3874" s="19">
        <v>10.5</v>
      </c>
    </row>
    <row r="3875" spans="1:7" ht="14.5" customHeight="1">
      <c r="A3875" s="19">
        <v>1904</v>
      </c>
      <c r="B3875" s="19" t="s">
        <v>197</v>
      </c>
      <c r="D3875" s="19">
        <v>8</v>
      </c>
    </row>
    <row r="3876" spans="1:7" ht="14.5" customHeight="1">
      <c r="A3876" s="19">
        <v>1904</v>
      </c>
      <c r="B3876" s="19" t="s">
        <v>197</v>
      </c>
      <c r="D3876" s="19">
        <v>74.45</v>
      </c>
    </row>
    <row r="3877" spans="1:7" ht="14.5" customHeight="1">
      <c r="A3877" s="19">
        <v>1904</v>
      </c>
      <c r="B3877" s="19" t="s">
        <v>197</v>
      </c>
      <c r="D3877" s="19">
        <v>13</v>
      </c>
    </row>
    <row r="3878" spans="1:7" ht="14.5" customHeight="1">
      <c r="A3878" s="19">
        <v>1904</v>
      </c>
      <c r="B3878" s="19" t="s">
        <v>94</v>
      </c>
      <c r="C3878" s="19" t="s">
        <v>892</v>
      </c>
      <c r="D3878" s="19">
        <v>358.65</v>
      </c>
      <c r="G3878" s="19"/>
    </row>
    <row r="3879" spans="1:7" ht="14.5" customHeight="1">
      <c r="A3879" s="19">
        <v>1904</v>
      </c>
      <c r="B3879" s="19" t="s">
        <v>94</v>
      </c>
      <c r="D3879" s="19">
        <v>3</v>
      </c>
      <c r="F3879" s="1" t="s">
        <v>76</v>
      </c>
    </row>
    <row r="3880" spans="1:7" ht="14.5" customHeight="1">
      <c r="A3880" s="19">
        <v>1904</v>
      </c>
      <c r="B3880" s="19" t="s">
        <v>94</v>
      </c>
      <c r="D3880" s="19">
        <v>4.5</v>
      </c>
      <c r="F3880" s="1" t="s">
        <v>77</v>
      </c>
    </row>
    <row r="3881" spans="1:7" ht="14.5" customHeight="1">
      <c r="A3881" s="19">
        <v>1904</v>
      </c>
      <c r="B3881" s="19" t="s">
        <v>94</v>
      </c>
      <c r="C3881" s="19" t="s">
        <v>97</v>
      </c>
      <c r="D3881" s="19">
        <v>178.03</v>
      </c>
      <c r="F3881" s="19" t="s">
        <v>1153</v>
      </c>
    </row>
    <row r="3882" spans="1:7" ht="14.5" customHeight="1">
      <c r="A3882" s="19">
        <v>1904</v>
      </c>
      <c r="B3882" s="19" t="s">
        <v>94</v>
      </c>
      <c r="C3882" s="19" t="s">
        <v>97</v>
      </c>
      <c r="D3882" s="19">
        <v>40</v>
      </c>
      <c r="F3882" s="19" t="s">
        <v>887</v>
      </c>
    </row>
    <row r="3883" spans="1:7" ht="14.5" customHeight="1">
      <c r="A3883" s="19">
        <v>1904</v>
      </c>
      <c r="B3883" s="19" t="s">
        <v>94</v>
      </c>
      <c r="C3883" s="19" t="s">
        <v>97</v>
      </c>
      <c r="D3883" s="19">
        <v>49</v>
      </c>
      <c r="F3883" s="19" t="s">
        <v>1004</v>
      </c>
    </row>
    <row r="3884" spans="1:7" ht="14.5" customHeight="1">
      <c r="A3884" s="19">
        <v>1904</v>
      </c>
      <c r="B3884" s="19" t="s">
        <v>94</v>
      </c>
      <c r="C3884" s="19" t="s">
        <v>97</v>
      </c>
      <c r="D3884" s="19">
        <v>18</v>
      </c>
      <c r="F3884" s="19" t="s">
        <v>1147</v>
      </c>
    </row>
    <row r="3885" spans="1:7" ht="14.5" customHeight="1">
      <c r="A3885" s="19">
        <v>1904</v>
      </c>
      <c r="B3885" s="19" t="s">
        <v>94</v>
      </c>
      <c r="C3885" s="19" t="s">
        <v>1154</v>
      </c>
      <c r="D3885" s="19">
        <v>40</v>
      </c>
      <c r="F3885" s="19" t="s">
        <v>786</v>
      </c>
    </row>
    <row r="3886" spans="1:7" ht="14.5" customHeight="1">
      <c r="A3886" s="19">
        <v>1904</v>
      </c>
      <c r="B3886" s="19" t="s">
        <v>94</v>
      </c>
      <c r="C3886" s="1" t="s">
        <v>787</v>
      </c>
      <c r="D3886" s="19">
        <v>47</v>
      </c>
      <c r="F3886" s="1" t="s">
        <v>93</v>
      </c>
    </row>
    <row r="3887" spans="1:7" ht="14.5" customHeight="1">
      <c r="A3887" s="19">
        <v>1904</v>
      </c>
      <c r="B3887" s="19" t="s">
        <v>94</v>
      </c>
      <c r="C3887" s="19" t="s">
        <v>574</v>
      </c>
      <c r="D3887" s="19">
        <v>27</v>
      </c>
      <c r="F3887" s="19" t="s">
        <v>890</v>
      </c>
    </row>
    <row r="3888" spans="1:7" ht="14.5" customHeight="1">
      <c r="A3888" s="19">
        <v>1904</v>
      </c>
      <c r="B3888" s="19" t="s">
        <v>94</v>
      </c>
      <c r="C3888" s="19" t="s">
        <v>497</v>
      </c>
      <c r="D3888" s="19">
        <v>15.8</v>
      </c>
      <c r="F3888" s="19" t="s">
        <v>577</v>
      </c>
    </row>
    <row r="3889" spans="1:6" ht="14.5" customHeight="1">
      <c r="A3889" s="19">
        <v>1904</v>
      </c>
      <c r="B3889" s="19" t="s">
        <v>94</v>
      </c>
      <c r="C3889" s="1" t="s">
        <v>1155</v>
      </c>
      <c r="D3889" s="19">
        <v>18</v>
      </c>
      <c r="F3889" s="19" t="s">
        <v>1148</v>
      </c>
    </row>
    <row r="3890" spans="1:6" ht="14.5" customHeight="1">
      <c r="A3890" s="19">
        <v>1904</v>
      </c>
      <c r="B3890" s="19" t="s">
        <v>94</v>
      </c>
      <c r="C3890" s="19" t="s">
        <v>1007</v>
      </c>
      <c r="D3890" s="19">
        <v>2</v>
      </c>
      <c r="F3890" s="19" t="s">
        <v>1005</v>
      </c>
    </row>
    <row r="3891" spans="1:6" ht="14.5" customHeight="1">
      <c r="A3891" s="19">
        <v>1904</v>
      </c>
      <c r="B3891" s="19" t="s">
        <v>94</v>
      </c>
      <c r="C3891" s="1" t="s">
        <v>1009</v>
      </c>
      <c r="D3891" s="19">
        <v>11</v>
      </c>
      <c r="F3891" s="1" t="s">
        <v>1008</v>
      </c>
    </row>
    <row r="3892" spans="1:6" ht="14.5" customHeight="1">
      <c r="A3892" s="19">
        <v>1904</v>
      </c>
      <c r="B3892" s="19" t="s">
        <v>94</v>
      </c>
      <c r="C3892" s="19" t="s">
        <v>1152</v>
      </c>
      <c r="D3892" s="19">
        <v>7</v>
      </c>
      <c r="F3892" s="19" t="s">
        <v>1150</v>
      </c>
    </row>
    <row r="3893" spans="1:6" ht="14.5" customHeight="1">
      <c r="A3893" s="19">
        <v>1904</v>
      </c>
      <c r="B3893" s="19" t="s">
        <v>6</v>
      </c>
      <c r="C3893" s="1" t="s">
        <v>7</v>
      </c>
      <c r="D3893" s="1">
        <v>24.5</v>
      </c>
      <c r="F3893" s="1" t="s">
        <v>811</v>
      </c>
    </row>
    <row r="3894" spans="1:6" ht="14.5" customHeight="1">
      <c r="A3894" s="19">
        <v>1904</v>
      </c>
      <c r="B3894" s="19" t="s">
        <v>6</v>
      </c>
      <c r="C3894" s="1" t="s">
        <v>7</v>
      </c>
      <c r="D3894" s="1">
        <v>2.13</v>
      </c>
      <c r="F3894" s="1" t="s">
        <v>1012</v>
      </c>
    </row>
    <row r="3895" spans="1:6" ht="14.5" customHeight="1">
      <c r="A3895" s="19">
        <v>1904</v>
      </c>
      <c r="B3895" s="19" t="s">
        <v>6</v>
      </c>
      <c r="C3895" s="1" t="s">
        <v>10</v>
      </c>
      <c r="D3895" s="1">
        <v>17</v>
      </c>
      <c r="F3895" s="1" t="s">
        <v>954</v>
      </c>
    </row>
    <row r="3896" spans="1:6" ht="14.5" customHeight="1">
      <c r="A3896" s="19">
        <v>1904</v>
      </c>
      <c r="B3896" s="19" t="s">
        <v>6</v>
      </c>
      <c r="C3896" s="1" t="s">
        <v>10</v>
      </c>
      <c r="D3896" s="1">
        <v>17</v>
      </c>
      <c r="F3896" s="1" t="s">
        <v>812</v>
      </c>
    </row>
    <row r="3897" spans="1:6" ht="14.5" customHeight="1">
      <c r="A3897" s="19">
        <v>1904</v>
      </c>
      <c r="B3897" s="19" t="s">
        <v>6</v>
      </c>
      <c r="C3897" s="1" t="s">
        <v>582</v>
      </c>
      <c r="D3897" s="1">
        <v>36</v>
      </c>
      <c r="F3897" s="1" t="s">
        <v>893</v>
      </c>
    </row>
    <row r="3898" spans="1:6" ht="14.5" customHeight="1">
      <c r="A3898" s="19">
        <v>1904</v>
      </c>
      <c r="B3898" s="19" t="s">
        <v>6</v>
      </c>
      <c r="C3898" s="1" t="s">
        <v>814</v>
      </c>
      <c r="D3898" s="1">
        <v>9</v>
      </c>
      <c r="F3898" s="1" t="s">
        <v>815</v>
      </c>
    </row>
    <row r="3899" spans="1:6" ht="14.5" customHeight="1">
      <c r="A3899" s="19">
        <v>1904</v>
      </c>
      <c r="B3899" s="19" t="s">
        <v>6</v>
      </c>
      <c r="C3899" s="1" t="s">
        <v>370</v>
      </c>
      <c r="D3899" s="1">
        <v>6.6</v>
      </c>
      <c r="F3899" s="1" t="s">
        <v>1014</v>
      </c>
    </row>
    <row r="3900" spans="1:6" ht="14.5" customHeight="1">
      <c r="A3900" s="19">
        <v>1904</v>
      </c>
      <c r="B3900" s="19" t="s">
        <v>6</v>
      </c>
      <c r="C3900" s="1" t="s">
        <v>14</v>
      </c>
      <c r="D3900" s="1">
        <v>53.5</v>
      </c>
      <c r="F3900" s="1" t="s">
        <v>586</v>
      </c>
    </row>
    <row r="3901" spans="1:6" ht="14.5" customHeight="1">
      <c r="A3901" s="19">
        <v>1904</v>
      </c>
      <c r="B3901" s="19" t="s">
        <v>6</v>
      </c>
      <c r="C3901" s="1" t="s">
        <v>14</v>
      </c>
      <c r="D3901" s="1">
        <v>30.11</v>
      </c>
      <c r="F3901" s="1" t="s">
        <v>817</v>
      </c>
    </row>
    <row r="3902" spans="1:6" ht="14.5" customHeight="1">
      <c r="A3902" s="19">
        <v>1904</v>
      </c>
      <c r="B3902" s="19" t="s">
        <v>6</v>
      </c>
      <c r="C3902" s="1" t="s">
        <v>14</v>
      </c>
      <c r="D3902" s="1">
        <v>24.78</v>
      </c>
      <c r="F3902" s="1" t="s">
        <v>818</v>
      </c>
    </row>
    <row r="3903" spans="1:6" ht="14.5" customHeight="1">
      <c r="A3903" s="19">
        <v>1904</v>
      </c>
      <c r="B3903" s="19" t="s">
        <v>6</v>
      </c>
      <c r="C3903" s="1" t="s">
        <v>14</v>
      </c>
      <c r="D3903" s="1">
        <v>31</v>
      </c>
      <c r="F3903" s="1" t="s">
        <v>958</v>
      </c>
    </row>
    <row r="3904" spans="1:6" ht="14.5" customHeight="1">
      <c r="A3904" s="19">
        <v>1904</v>
      </c>
      <c r="B3904" s="19" t="s">
        <v>6</v>
      </c>
      <c r="C3904" s="1" t="s">
        <v>19</v>
      </c>
      <c r="D3904" s="1">
        <v>10.4</v>
      </c>
      <c r="F3904" s="1" t="s">
        <v>1015</v>
      </c>
    </row>
    <row r="3905" spans="1:6" ht="14.5" customHeight="1">
      <c r="A3905" s="19">
        <v>1904</v>
      </c>
      <c r="B3905" s="19" t="s">
        <v>6</v>
      </c>
      <c r="C3905" s="1" t="s">
        <v>1010</v>
      </c>
      <c r="D3905" s="1">
        <v>20.9</v>
      </c>
      <c r="F3905" s="1" t="s">
        <v>1011</v>
      </c>
    </row>
    <row r="3906" spans="1:6" ht="14.5" customHeight="1">
      <c r="A3906" s="19">
        <v>1904</v>
      </c>
      <c r="B3906" s="19" t="s">
        <v>6</v>
      </c>
      <c r="C3906" s="1" t="s">
        <v>592</v>
      </c>
      <c r="D3906" s="1">
        <v>247</v>
      </c>
      <c r="F3906" s="1" t="s">
        <v>820</v>
      </c>
    </row>
    <row r="3907" spans="1:6" ht="14.5" customHeight="1">
      <c r="A3907" s="19">
        <v>1904</v>
      </c>
      <c r="B3907" s="19" t="s">
        <v>6</v>
      </c>
      <c r="C3907" s="1" t="s">
        <v>592</v>
      </c>
      <c r="D3907" s="1">
        <v>299</v>
      </c>
      <c r="F3907" s="1" t="s">
        <v>1157</v>
      </c>
    </row>
    <row r="3908" spans="1:6" ht="14.5" customHeight="1">
      <c r="A3908" s="19">
        <v>1904</v>
      </c>
      <c r="B3908" s="19" t="s">
        <v>6</v>
      </c>
      <c r="C3908" s="1" t="s">
        <v>28</v>
      </c>
      <c r="D3908" s="1">
        <v>10</v>
      </c>
      <c r="F3908" s="1" t="s">
        <v>1016</v>
      </c>
    </row>
    <row r="3909" spans="1:6" ht="14.5" customHeight="1">
      <c r="A3909" s="19">
        <v>1904</v>
      </c>
      <c r="B3909" s="19" t="s">
        <v>6</v>
      </c>
      <c r="C3909" s="1" t="s">
        <v>955</v>
      </c>
      <c r="D3909" s="1">
        <v>12.54</v>
      </c>
      <c r="F3909" s="1" t="s">
        <v>956</v>
      </c>
    </row>
    <row r="3910" spans="1:6" ht="14.5" customHeight="1">
      <c r="A3910" s="19">
        <v>1904</v>
      </c>
      <c r="B3910" s="19" t="s">
        <v>6</v>
      </c>
      <c r="C3910" s="1" t="s">
        <v>1017</v>
      </c>
      <c r="D3910" s="1">
        <v>6.98</v>
      </c>
      <c r="F3910" s="1" t="s">
        <v>1018</v>
      </c>
    </row>
    <row r="3911" spans="1:6" ht="14.5" customHeight="1">
      <c r="A3911" s="19">
        <v>1904</v>
      </c>
      <c r="B3911" s="19" t="s">
        <v>6</v>
      </c>
      <c r="C3911" s="1" t="s">
        <v>1158</v>
      </c>
      <c r="D3911" s="1">
        <v>20</v>
      </c>
      <c r="F3911" s="1" t="s">
        <v>1159</v>
      </c>
    </row>
    <row r="3912" spans="1:6" ht="14.5" customHeight="1">
      <c r="A3912" s="19">
        <v>1904</v>
      </c>
      <c r="B3912" s="19" t="s">
        <v>6</v>
      </c>
      <c r="C3912" s="1" t="s">
        <v>32</v>
      </c>
      <c r="D3912" s="1">
        <v>2.25</v>
      </c>
      <c r="F3912" s="1" t="s">
        <v>823</v>
      </c>
    </row>
    <row r="3913" spans="1:6" ht="14.5" customHeight="1">
      <c r="A3913" s="19">
        <v>1904</v>
      </c>
      <c r="B3913" s="19" t="s">
        <v>6</v>
      </c>
      <c r="C3913" s="1" t="s">
        <v>34</v>
      </c>
      <c r="D3913" s="1">
        <v>70</v>
      </c>
      <c r="F3913" s="1" t="s">
        <v>34</v>
      </c>
    </row>
    <row r="3914" spans="1:6" ht="14.5" customHeight="1">
      <c r="A3914" s="19">
        <v>1904</v>
      </c>
      <c r="B3914" s="19" t="s">
        <v>6</v>
      </c>
      <c r="C3914" s="1" t="s">
        <v>825</v>
      </c>
      <c r="D3914" s="1">
        <v>7.12</v>
      </c>
      <c r="F3914" s="1" t="s">
        <v>826</v>
      </c>
    </row>
    <row r="3915" spans="1:6" ht="14.5" customHeight="1">
      <c r="A3915" s="19">
        <v>1904</v>
      </c>
      <c r="B3915" s="19" t="s">
        <v>6</v>
      </c>
      <c r="C3915" s="1" t="s">
        <v>36</v>
      </c>
      <c r="D3915" s="1">
        <v>15.2</v>
      </c>
      <c r="F3915" s="1" t="s">
        <v>828</v>
      </c>
    </row>
    <row r="3916" spans="1:6" ht="14.5" customHeight="1">
      <c r="A3916" s="19">
        <v>1904</v>
      </c>
      <c r="B3916" s="19" t="s">
        <v>6</v>
      </c>
      <c r="C3916" s="1" t="s">
        <v>36</v>
      </c>
      <c r="D3916" s="1">
        <v>1.5</v>
      </c>
      <c r="F3916" s="1" t="s">
        <v>828</v>
      </c>
    </row>
    <row r="3917" spans="1:6" ht="14.5" customHeight="1">
      <c r="A3917" s="19">
        <v>1904</v>
      </c>
      <c r="B3917" s="19" t="s">
        <v>6</v>
      </c>
      <c r="C3917" s="1" t="s">
        <v>36</v>
      </c>
      <c r="D3917" s="1">
        <v>15.1</v>
      </c>
      <c r="F3917" s="1" t="s">
        <v>896</v>
      </c>
    </row>
    <row r="3918" spans="1:6" ht="14.5" customHeight="1">
      <c r="A3918" s="19">
        <v>1904</v>
      </c>
      <c r="B3918" s="19" t="s">
        <v>6</v>
      </c>
      <c r="C3918" s="1" t="s">
        <v>1160</v>
      </c>
      <c r="D3918" s="1">
        <v>8.5</v>
      </c>
      <c r="F3918" s="1" t="s">
        <v>1161</v>
      </c>
    </row>
    <row r="3919" spans="1:6" ht="14.5" customHeight="1">
      <c r="A3919" s="19">
        <v>1904</v>
      </c>
      <c r="B3919" s="19" t="s">
        <v>6</v>
      </c>
      <c r="C3919" s="1" t="s">
        <v>47</v>
      </c>
      <c r="D3919" s="1">
        <v>5.24</v>
      </c>
      <c r="F3919" s="1" t="s">
        <v>832</v>
      </c>
    </row>
    <row r="3920" spans="1:6" ht="14.5" customHeight="1">
      <c r="A3920" s="19">
        <v>1904</v>
      </c>
      <c r="B3920" s="19" t="s">
        <v>6</v>
      </c>
      <c r="C3920" s="1" t="s">
        <v>606</v>
      </c>
      <c r="D3920" s="1">
        <v>3.125</v>
      </c>
      <c r="F3920" s="1" t="s">
        <v>898</v>
      </c>
    </row>
    <row r="3921" spans="1:6" ht="14.5" customHeight="1">
      <c r="A3921" s="19">
        <v>1904</v>
      </c>
      <c r="B3921" s="19" t="s">
        <v>6</v>
      </c>
      <c r="C3921" s="1" t="s">
        <v>610</v>
      </c>
      <c r="D3921" s="1">
        <v>10.199999999999999</v>
      </c>
      <c r="F3921" s="1" t="s">
        <v>837</v>
      </c>
    </row>
    <row r="3922" spans="1:6" ht="14.5" customHeight="1">
      <c r="A3922" s="19">
        <v>1904</v>
      </c>
      <c r="B3922" s="19" t="s">
        <v>6</v>
      </c>
      <c r="C3922" s="1" t="s">
        <v>51</v>
      </c>
      <c r="D3922" s="1">
        <v>16.899999999999999</v>
      </c>
      <c r="F3922" s="1" t="s">
        <v>1156</v>
      </c>
    </row>
    <row r="3923" spans="1:6" ht="14.5" customHeight="1">
      <c r="A3923" s="19">
        <v>1904</v>
      </c>
      <c r="B3923" s="19" t="s">
        <v>6</v>
      </c>
      <c r="C3923" s="1" t="s">
        <v>53</v>
      </c>
      <c r="D3923" s="1">
        <v>40</v>
      </c>
      <c r="F3923" s="1" t="s">
        <v>902</v>
      </c>
    </row>
    <row r="3924" spans="1:6" ht="14.5" customHeight="1">
      <c r="A3924" s="19">
        <v>1904</v>
      </c>
      <c r="B3924" s="19" t="s">
        <v>6</v>
      </c>
      <c r="C3924" s="1" t="s">
        <v>53</v>
      </c>
      <c r="D3924" s="1">
        <v>7.3</v>
      </c>
      <c r="F3924" s="1" t="s">
        <v>1021</v>
      </c>
    </row>
    <row r="3925" spans="1:6" ht="14.5" customHeight="1">
      <c r="A3925" s="19">
        <v>1904</v>
      </c>
      <c r="B3925" s="19" t="s">
        <v>6</v>
      </c>
      <c r="C3925" s="1" t="s">
        <v>53</v>
      </c>
      <c r="D3925" s="1">
        <v>11.03</v>
      </c>
      <c r="F3925" s="1" t="s">
        <v>1023</v>
      </c>
    </row>
    <row r="3926" spans="1:6" ht="14.5" customHeight="1">
      <c r="A3926" s="19">
        <v>1904</v>
      </c>
      <c r="B3926" s="19" t="s">
        <v>6</v>
      </c>
      <c r="C3926" s="1" t="s">
        <v>53</v>
      </c>
      <c r="D3926" s="1">
        <v>5.99</v>
      </c>
      <c r="F3926" s="1" t="s">
        <v>1162</v>
      </c>
    </row>
    <row r="3927" spans="1:6" ht="14.5" customHeight="1">
      <c r="A3927" s="19">
        <v>1904</v>
      </c>
      <c r="B3927" s="19" t="s">
        <v>6</v>
      </c>
      <c r="C3927" s="1" t="s">
        <v>53</v>
      </c>
      <c r="D3927" s="1">
        <v>22.64</v>
      </c>
      <c r="F3927" s="1" t="s">
        <v>1163</v>
      </c>
    </row>
    <row r="3928" spans="1:6" ht="14.5" customHeight="1">
      <c r="A3928" s="19">
        <v>1904</v>
      </c>
      <c r="B3928" s="19" t="s">
        <v>291</v>
      </c>
      <c r="C3928" s="19" t="s">
        <v>71</v>
      </c>
      <c r="D3928" s="19">
        <v>85.2</v>
      </c>
      <c r="E3928" s="19" t="s">
        <v>9</v>
      </c>
      <c r="F3928" s="19" t="s">
        <v>959</v>
      </c>
    </row>
    <row r="3929" spans="1:6" ht="14.5" customHeight="1">
      <c r="A3929" s="19">
        <v>1904</v>
      </c>
      <c r="B3929" s="19" t="s">
        <v>291</v>
      </c>
      <c r="C3929" s="19" t="s">
        <v>215</v>
      </c>
      <c r="D3929" s="19">
        <v>37.18</v>
      </c>
      <c r="E3929" s="19" t="s">
        <v>9</v>
      </c>
      <c r="F3929" s="19" t="s">
        <v>1041</v>
      </c>
    </row>
    <row r="3930" spans="1:6" ht="14.5" customHeight="1">
      <c r="A3930" s="19">
        <v>1904</v>
      </c>
      <c r="B3930" s="19" t="s">
        <v>291</v>
      </c>
      <c r="C3930" s="19" t="s">
        <v>903</v>
      </c>
      <c r="D3930" s="19">
        <v>15</v>
      </c>
      <c r="E3930" s="19" t="s">
        <v>9</v>
      </c>
      <c r="F3930" s="19" t="s">
        <v>904</v>
      </c>
    </row>
    <row r="3931" spans="1:6" ht="14.5" customHeight="1">
      <c r="A3931" s="19">
        <v>1904</v>
      </c>
      <c r="B3931" s="19" t="s">
        <v>291</v>
      </c>
      <c r="C3931" s="19" t="s">
        <v>219</v>
      </c>
      <c r="D3931" s="19">
        <v>43.75</v>
      </c>
      <c r="E3931" s="19" t="s">
        <v>9</v>
      </c>
      <c r="F3931" s="19" t="s">
        <v>220</v>
      </c>
    </row>
    <row r="3932" spans="1:6" ht="14.5" customHeight="1">
      <c r="A3932" s="19">
        <v>1904</v>
      </c>
      <c r="B3932" s="19" t="s">
        <v>291</v>
      </c>
      <c r="C3932" s="19" t="s">
        <v>221</v>
      </c>
      <c r="D3932" s="19">
        <v>529.29999999999995</v>
      </c>
      <c r="E3932" s="19" t="s">
        <v>9</v>
      </c>
      <c r="F3932" s="19" t="s">
        <v>1025</v>
      </c>
    </row>
    <row r="3933" spans="1:6" ht="14.5" customHeight="1">
      <c r="A3933" s="19">
        <v>1904</v>
      </c>
      <c r="B3933" s="19" t="s">
        <v>291</v>
      </c>
      <c r="C3933" s="19" t="s">
        <v>221</v>
      </c>
      <c r="D3933" s="19">
        <v>50.57</v>
      </c>
      <c r="E3933" s="19" t="s">
        <v>9</v>
      </c>
      <c r="F3933" s="19" t="s">
        <v>227</v>
      </c>
    </row>
    <row r="3934" spans="1:6" ht="14.5" customHeight="1">
      <c r="A3934" s="19">
        <v>1904</v>
      </c>
      <c r="B3934" s="19" t="s">
        <v>291</v>
      </c>
      <c r="C3934" s="19" t="s">
        <v>221</v>
      </c>
      <c r="D3934" s="19">
        <v>2.5</v>
      </c>
      <c r="E3934" s="19" t="s">
        <v>9</v>
      </c>
      <c r="F3934" s="19" t="s">
        <v>229</v>
      </c>
    </row>
    <row r="3935" spans="1:6" ht="14.5" customHeight="1">
      <c r="A3935" s="19">
        <v>1904</v>
      </c>
      <c r="B3935" s="19" t="s">
        <v>291</v>
      </c>
      <c r="C3935" s="19" t="s">
        <v>221</v>
      </c>
      <c r="D3935" s="19">
        <v>14.25</v>
      </c>
      <c r="E3935" s="19" t="s">
        <v>9</v>
      </c>
      <c r="F3935" s="19" t="s">
        <v>906</v>
      </c>
    </row>
    <row r="3936" spans="1:6" ht="14.5" customHeight="1">
      <c r="A3936" s="19">
        <v>1904</v>
      </c>
      <c r="B3936" s="19" t="s">
        <v>291</v>
      </c>
      <c r="C3936" s="19" t="s">
        <v>221</v>
      </c>
      <c r="D3936" s="19">
        <v>25.1</v>
      </c>
      <c r="E3936" s="19" t="s">
        <v>9</v>
      </c>
      <c r="F3936" s="19" t="s">
        <v>1176</v>
      </c>
    </row>
    <row r="3937" spans="1:6" ht="14.5" customHeight="1">
      <c r="A3937" s="19">
        <v>1904</v>
      </c>
      <c r="B3937" s="19" t="s">
        <v>291</v>
      </c>
      <c r="C3937" s="19" t="s">
        <v>230</v>
      </c>
      <c r="D3937" s="19">
        <v>330.49</v>
      </c>
      <c r="E3937" s="19" t="s">
        <v>9</v>
      </c>
      <c r="F3937" s="19" t="s">
        <v>1043</v>
      </c>
    </row>
    <row r="3938" spans="1:6" ht="14.5" customHeight="1">
      <c r="A3938" s="19">
        <v>1904</v>
      </c>
      <c r="B3938" s="19" t="s">
        <v>291</v>
      </c>
      <c r="C3938" s="19" t="s">
        <v>230</v>
      </c>
      <c r="D3938" s="19">
        <v>171.76</v>
      </c>
      <c r="E3938" s="19" t="s">
        <v>9</v>
      </c>
      <c r="F3938" s="19" t="s">
        <v>614</v>
      </c>
    </row>
    <row r="3939" spans="1:6" ht="14.5" customHeight="1">
      <c r="A3939" s="19">
        <v>1904</v>
      </c>
      <c r="B3939" s="19" t="s">
        <v>291</v>
      </c>
      <c r="C3939" s="19" t="s">
        <v>230</v>
      </c>
      <c r="D3939" s="19">
        <v>15.19</v>
      </c>
      <c r="E3939" s="19" t="s">
        <v>9</v>
      </c>
      <c r="F3939" s="19" t="s">
        <v>1028</v>
      </c>
    </row>
    <row r="3940" spans="1:6" ht="14.5" customHeight="1">
      <c r="A3940" s="19">
        <v>1904</v>
      </c>
      <c r="B3940" s="19" t="s">
        <v>291</v>
      </c>
      <c r="C3940" s="19" t="s">
        <v>230</v>
      </c>
      <c r="D3940" s="19">
        <v>14.71</v>
      </c>
      <c r="E3940" s="19" t="s">
        <v>9</v>
      </c>
      <c r="F3940" s="19" t="s">
        <v>1044</v>
      </c>
    </row>
    <row r="3941" spans="1:6" ht="14.5" customHeight="1">
      <c r="A3941" s="19">
        <v>1904</v>
      </c>
      <c r="B3941" s="19" t="s">
        <v>291</v>
      </c>
      <c r="C3941" s="19" t="s">
        <v>233</v>
      </c>
      <c r="D3941" s="19">
        <v>3</v>
      </c>
      <c r="E3941" s="19" t="s">
        <v>9</v>
      </c>
      <c r="F3941" s="19" t="s">
        <v>234</v>
      </c>
    </row>
    <row r="3942" spans="1:6" ht="14.5" customHeight="1">
      <c r="A3942" s="19">
        <v>1904</v>
      </c>
      <c r="B3942" s="19" t="s">
        <v>291</v>
      </c>
      <c r="C3942" s="19" t="s">
        <v>1045</v>
      </c>
      <c r="D3942" s="19">
        <v>7</v>
      </c>
      <c r="E3942" s="19" t="s">
        <v>9</v>
      </c>
      <c r="F3942" s="19" t="s">
        <v>1046</v>
      </c>
    </row>
    <row r="3943" spans="1:6" ht="14.5" customHeight="1">
      <c r="A3943" s="19">
        <v>1904</v>
      </c>
      <c r="B3943" s="19" t="s">
        <v>291</v>
      </c>
      <c r="C3943" s="19" t="s">
        <v>235</v>
      </c>
      <c r="D3943" s="19">
        <v>1.5</v>
      </c>
      <c r="E3943" s="19" t="s">
        <v>16</v>
      </c>
      <c r="F3943" s="19" t="s">
        <v>236</v>
      </c>
    </row>
    <row r="3944" spans="1:6" ht="14.5" customHeight="1">
      <c r="A3944" s="19">
        <v>1904</v>
      </c>
      <c r="B3944" s="19" t="s">
        <v>291</v>
      </c>
      <c r="C3944" s="19" t="s">
        <v>235</v>
      </c>
      <c r="D3944" s="19">
        <v>2</v>
      </c>
      <c r="E3944" s="19" t="s">
        <v>16</v>
      </c>
      <c r="F3944" s="19" t="s">
        <v>237</v>
      </c>
    </row>
    <row r="3945" spans="1:6" ht="14.5" customHeight="1">
      <c r="A3945" s="19">
        <v>1904</v>
      </c>
      <c r="B3945" s="19" t="s">
        <v>291</v>
      </c>
      <c r="C3945" s="19" t="s">
        <v>617</v>
      </c>
      <c r="D3945" s="19">
        <v>6.73</v>
      </c>
      <c r="E3945" s="19" t="s">
        <v>9</v>
      </c>
      <c r="F3945" s="19" t="s">
        <v>1029</v>
      </c>
    </row>
    <row r="3946" spans="1:6" ht="14.5" customHeight="1">
      <c r="A3946" s="19">
        <v>1904</v>
      </c>
      <c r="B3946" s="19" t="s">
        <v>291</v>
      </c>
      <c r="C3946" s="19" t="s">
        <v>910</v>
      </c>
      <c r="D3946" s="19">
        <v>5.9</v>
      </c>
      <c r="E3946" s="19" t="s">
        <v>9</v>
      </c>
      <c r="F3946" s="19" t="s">
        <v>911</v>
      </c>
    </row>
    <row r="3947" spans="1:6" ht="14.5" customHeight="1">
      <c r="A3947" s="19">
        <v>1904</v>
      </c>
      <c r="B3947" s="19" t="s">
        <v>291</v>
      </c>
      <c r="C3947" s="19" t="s">
        <v>238</v>
      </c>
      <c r="D3947" s="19">
        <v>10.039999999999999</v>
      </c>
      <c r="E3947" s="19" t="s">
        <v>9</v>
      </c>
      <c r="F3947" s="19" t="s">
        <v>239</v>
      </c>
    </row>
    <row r="3948" spans="1:6" ht="14.5" customHeight="1">
      <c r="A3948" s="19">
        <v>1904</v>
      </c>
      <c r="B3948" s="19" t="s">
        <v>291</v>
      </c>
      <c r="C3948" s="19" t="s">
        <v>240</v>
      </c>
      <c r="D3948" s="19">
        <v>1.8</v>
      </c>
      <c r="E3948" s="19" t="s">
        <v>16</v>
      </c>
      <c r="F3948" s="19" t="s">
        <v>241</v>
      </c>
    </row>
    <row r="3949" spans="1:6" ht="14.5" customHeight="1">
      <c r="A3949" s="19">
        <v>1904</v>
      </c>
      <c r="B3949" s="19" t="s">
        <v>291</v>
      </c>
      <c r="C3949" s="19" t="s">
        <v>1030</v>
      </c>
      <c r="D3949" s="19">
        <v>3.3</v>
      </c>
      <c r="E3949" s="19" t="s">
        <v>9</v>
      </c>
      <c r="F3949" s="19" t="s">
        <v>1047</v>
      </c>
    </row>
    <row r="3950" spans="1:6" ht="14.5" customHeight="1">
      <c r="A3950" s="19">
        <v>1904</v>
      </c>
      <c r="B3950" s="19" t="s">
        <v>291</v>
      </c>
      <c r="C3950" s="19" t="s">
        <v>242</v>
      </c>
      <c r="D3950" s="19">
        <v>27.42</v>
      </c>
      <c r="E3950" s="19" t="s">
        <v>9</v>
      </c>
      <c r="F3950" s="19" t="s">
        <v>1048</v>
      </c>
    </row>
    <row r="3951" spans="1:6" ht="14.5" customHeight="1">
      <c r="A3951" s="19">
        <v>1904</v>
      </c>
      <c r="B3951" s="19" t="s">
        <v>291</v>
      </c>
      <c r="C3951" s="19" t="s">
        <v>242</v>
      </c>
      <c r="D3951" s="19">
        <v>25.72</v>
      </c>
      <c r="E3951" s="19" t="s">
        <v>9</v>
      </c>
      <c r="F3951" s="19" t="s">
        <v>1049</v>
      </c>
    </row>
    <row r="3952" spans="1:6" ht="14.5" customHeight="1">
      <c r="A3952" s="19">
        <v>1904</v>
      </c>
      <c r="B3952" s="19" t="s">
        <v>291</v>
      </c>
      <c r="C3952" s="19" t="s">
        <v>245</v>
      </c>
      <c r="D3952" s="19">
        <v>7.23</v>
      </c>
      <c r="E3952" s="19" t="s">
        <v>9</v>
      </c>
      <c r="F3952" s="19" t="s">
        <v>246</v>
      </c>
    </row>
    <row r="3953" spans="1:6" ht="14.5" customHeight="1">
      <c r="A3953" s="19">
        <v>1904</v>
      </c>
      <c r="B3953" s="19" t="s">
        <v>291</v>
      </c>
      <c r="C3953" s="19" t="s">
        <v>245</v>
      </c>
      <c r="D3953" s="19">
        <v>4.26</v>
      </c>
      <c r="E3953" s="19" t="s">
        <v>9</v>
      </c>
      <c r="F3953" s="19" t="s">
        <v>845</v>
      </c>
    </row>
    <row r="3954" spans="1:6" ht="14.5" customHeight="1">
      <c r="A3954" s="19">
        <v>1904</v>
      </c>
      <c r="B3954" s="19" t="s">
        <v>291</v>
      </c>
      <c r="C3954" s="19" t="s">
        <v>250</v>
      </c>
      <c r="D3954" s="19">
        <v>6.95</v>
      </c>
      <c r="E3954" s="19" t="s">
        <v>9</v>
      </c>
      <c r="F3954" s="19" t="s">
        <v>251</v>
      </c>
    </row>
    <row r="3955" spans="1:6" ht="14.5" customHeight="1">
      <c r="A3955" s="19">
        <v>1904</v>
      </c>
      <c r="B3955" s="19" t="s">
        <v>291</v>
      </c>
      <c r="C3955" s="19" t="s">
        <v>252</v>
      </c>
      <c r="D3955" s="19">
        <v>1.04</v>
      </c>
      <c r="E3955" s="19" t="s">
        <v>16</v>
      </c>
      <c r="F3955" s="19" t="s">
        <v>253</v>
      </c>
    </row>
    <row r="3956" spans="1:6" ht="14.5" customHeight="1">
      <c r="A3956" s="19">
        <v>1904</v>
      </c>
      <c r="B3956" s="19" t="s">
        <v>291</v>
      </c>
      <c r="C3956" s="19" t="s">
        <v>846</v>
      </c>
      <c r="D3956" s="19">
        <v>4.66</v>
      </c>
      <c r="E3956" s="19" t="s">
        <v>9</v>
      </c>
      <c r="F3956" s="19" t="s">
        <v>847</v>
      </c>
    </row>
    <row r="3957" spans="1:6" ht="14.5" customHeight="1">
      <c r="A3957" s="19">
        <v>1904</v>
      </c>
      <c r="B3957" s="19" t="s">
        <v>291</v>
      </c>
      <c r="C3957" s="19" t="s">
        <v>619</v>
      </c>
      <c r="D3957" s="19">
        <v>17.75</v>
      </c>
      <c r="E3957" s="19" t="s">
        <v>9</v>
      </c>
      <c r="F3957" s="19" t="s">
        <v>620</v>
      </c>
    </row>
    <row r="3958" spans="1:6" ht="14.5" customHeight="1">
      <c r="A3958" s="19">
        <v>1904</v>
      </c>
      <c r="B3958" s="19" t="s">
        <v>291</v>
      </c>
      <c r="C3958" s="19" t="s">
        <v>254</v>
      </c>
      <c r="D3958" s="19">
        <v>129.43</v>
      </c>
      <c r="E3958" s="19" t="s">
        <v>9</v>
      </c>
      <c r="F3958" s="19" t="s">
        <v>1052</v>
      </c>
    </row>
    <row r="3959" spans="1:6" ht="14.5" customHeight="1">
      <c r="A3959" s="19">
        <v>1904</v>
      </c>
      <c r="B3959" s="19" t="s">
        <v>291</v>
      </c>
      <c r="C3959" s="19" t="s">
        <v>256</v>
      </c>
      <c r="D3959" s="19">
        <v>85</v>
      </c>
      <c r="E3959" s="19" t="s">
        <v>9</v>
      </c>
      <c r="F3959" s="19" t="s">
        <v>621</v>
      </c>
    </row>
    <row r="3960" spans="1:6" ht="14.5" customHeight="1">
      <c r="A3960" s="19">
        <v>1904</v>
      </c>
      <c r="B3960" s="19" t="s">
        <v>291</v>
      </c>
      <c r="C3960" s="19" t="s">
        <v>256</v>
      </c>
      <c r="D3960" s="19">
        <v>4.6500000000000004</v>
      </c>
      <c r="E3960" s="19" t="s">
        <v>9</v>
      </c>
      <c r="F3960" s="19" t="s">
        <v>1053</v>
      </c>
    </row>
    <row r="3961" spans="1:6" ht="14.5" customHeight="1">
      <c r="A3961" s="19">
        <v>1904</v>
      </c>
      <c r="B3961" s="19" t="s">
        <v>291</v>
      </c>
      <c r="C3961" s="19" t="s">
        <v>1034</v>
      </c>
      <c r="D3961" s="19">
        <v>11.25</v>
      </c>
      <c r="E3961" s="19" t="s">
        <v>9</v>
      </c>
      <c r="F3961" s="19" t="s">
        <v>1035</v>
      </c>
    </row>
    <row r="3962" spans="1:6" ht="14.5" customHeight="1">
      <c r="A3962" s="19">
        <v>1904</v>
      </c>
      <c r="B3962" s="19" t="s">
        <v>291</v>
      </c>
      <c r="C3962" s="19" t="s">
        <v>1166</v>
      </c>
      <c r="D3962" s="19">
        <v>33.5</v>
      </c>
      <c r="E3962" s="19" t="s">
        <v>9</v>
      </c>
      <c r="F3962" s="19" t="s">
        <v>1167</v>
      </c>
    </row>
    <row r="3963" spans="1:6" ht="14.5" customHeight="1">
      <c r="A3963" s="19">
        <v>1904</v>
      </c>
      <c r="B3963" s="19" t="s">
        <v>291</v>
      </c>
      <c r="C3963" s="19" t="s">
        <v>1036</v>
      </c>
      <c r="D3963" s="19">
        <v>5.26</v>
      </c>
      <c r="E3963" s="19" t="s">
        <v>9</v>
      </c>
      <c r="F3963" s="19" t="s">
        <v>1056</v>
      </c>
    </row>
    <row r="3964" spans="1:6" ht="14.5" customHeight="1">
      <c r="A3964" s="19">
        <v>1904</v>
      </c>
      <c r="B3964" s="19" t="s">
        <v>291</v>
      </c>
      <c r="C3964" s="19" t="s">
        <v>622</v>
      </c>
      <c r="D3964" s="19">
        <v>8</v>
      </c>
      <c r="E3964" s="19" t="s">
        <v>9</v>
      </c>
      <c r="F3964" s="19" t="s">
        <v>1057</v>
      </c>
    </row>
    <row r="3965" spans="1:6" ht="14.5" customHeight="1">
      <c r="A3965" s="19">
        <v>1904</v>
      </c>
      <c r="B3965" s="19" t="s">
        <v>291</v>
      </c>
      <c r="C3965" s="19" t="s">
        <v>259</v>
      </c>
      <c r="D3965" s="19">
        <v>5.0599999999999996</v>
      </c>
      <c r="E3965" s="19" t="s">
        <v>9</v>
      </c>
      <c r="F3965" s="19" t="s">
        <v>260</v>
      </c>
    </row>
    <row r="3966" spans="1:6" ht="14.5" customHeight="1">
      <c r="A3966" s="19">
        <v>1904</v>
      </c>
      <c r="B3966" s="19" t="s">
        <v>291</v>
      </c>
      <c r="C3966" s="19" t="s">
        <v>259</v>
      </c>
      <c r="D3966" s="19">
        <v>4.33</v>
      </c>
      <c r="E3966" s="19" t="s">
        <v>9</v>
      </c>
      <c r="F3966" s="19" t="s">
        <v>261</v>
      </c>
    </row>
    <row r="3967" spans="1:6" ht="14.5" customHeight="1">
      <c r="A3967" s="19">
        <v>1904</v>
      </c>
      <c r="B3967" s="19" t="s">
        <v>291</v>
      </c>
      <c r="C3967" s="19" t="s">
        <v>262</v>
      </c>
      <c r="D3967" s="19">
        <v>42.4</v>
      </c>
      <c r="E3967" s="19" t="s">
        <v>9</v>
      </c>
      <c r="F3967" s="19" t="s">
        <v>960</v>
      </c>
    </row>
    <row r="3968" spans="1:6" ht="14.5" customHeight="1">
      <c r="A3968" s="19">
        <v>1904</v>
      </c>
      <c r="B3968" s="19" t="s">
        <v>291</v>
      </c>
      <c r="C3968" s="19" t="s">
        <v>264</v>
      </c>
      <c r="D3968" s="19">
        <v>3.2</v>
      </c>
      <c r="E3968" s="19" t="s">
        <v>9</v>
      </c>
      <c r="F3968" s="19" t="s">
        <v>265</v>
      </c>
    </row>
    <row r="3969" spans="1:6" ht="14.5" customHeight="1">
      <c r="A3969" s="19">
        <v>1904</v>
      </c>
      <c r="B3969" s="19" t="s">
        <v>291</v>
      </c>
      <c r="C3969" s="19" t="s">
        <v>266</v>
      </c>
      <c r="D3969" s="19">
        <v>7.68</v>
      </c>
      <c r="E3969" s="19" t="s">
        <v>9</v>
      </c>
      <c r="F3969" s="19" t="s">
        <v>267</v>
      </c>
    </row>
    <row r="3970" spans="1:6" ht="14.5" customHeight="1">
      <c r="A3970" s="19">
        <v>1904</v>
      </c>
      <c r="B3970" s="19" t="s">
        <v>291</v>
      </c>
      <c r="C3970" s="19" t="s">
        <v>268</v>
      </c>
      <c r="D3970" s="19">
        <v>20.8</v>
      </c>
      <c r="E3970" s="19" t="s">
        <v>9</v>
      </c>
      <c r="F3970" s="19" t="s">
        <v>269</v>
      </c>
    </row>
    <row r="3971" spans="1:6" ht="14.5" customHeight="1">
      <c r="A3971" s="19">
        <v>1904</v>
      </c>
      <c r="B3971" s="19" t="s">
        <v>291</v>
      </c>
      <c r="C3971" s="19" t="s">
        <v>270</v>
      </c>
      <c r="D3971" s="19">
        <v>9.1999999999999993</v>
      </c>
      <c r="E3971" s="19" t="s">
        <v>9</v>
      </c>
      <c r="F3971" s="19" t="s">
        <v>1058</v>
      </c>
    </row>
    <row r="3972" spans="1:6" ht="14.5" customHeight="1">
      <c r="A3972" s="19">
        <v>1904</v>
      </c>
      <c r="B3972" s="19" t="s">
        <v>291</v>
      </c>
      <c r="C3972" s="19" t="s">
        <v>625</v>
      </c>
      <c r="D3972" s="19">
        <v>8.6999999999999993</v>
      </c>
      <c r="E3972" s="19" t="s">
        <v>9</v>
      </c>
      <c r="F3972" s="19" t="s">
        <v>626</v>
      </c>
    </row>
    <row r="3973" spans="1:6" ht="14.5" customHeight="1">
      <c r="A3973" s="19">
        <v>1904</v>
      </c>
      <c r="B3973" s="19" t="s">
        <v>291</v>
      </c>
      <c r="C3973" s="19" t="s">
        <v>1169</v>
      </c>
      <c r="D3973" s="19">
        <v>1.5</v>
      </c>
      <c r="E3973" s="19" t="s">
        <v>9</v>
      </c>
      <c r="F3973" s="19" t="s">
        <v>1170</v>
      </c>
    </row>
    <row r="3974" spans="1:6" ht="14.5" customHeight="1">
      <c r="A3974" s="19">
        <v>1904</v>
      </c>
      <c r="B3974" s="19" t="s">
        <v>291</v>
      </c>
      <c r="C3974" s="19" t="s">
        <v>279</v>
      </c>
      <c r="D3974" s="19">
        <v>74.47</v>
      </c>
      <c r="E3974" s="19" t="s">
        <v>9</v>
      </c>
      <c r="F3974" s="19" t="s">
        <v>627</v>
      </c>
    </row>
    <row r="3975" spans="1:6" ht="14.5" customHeight="1">
      <c r="A3975" s="19">
        <v>1904</v>
      </c>
      <c r="B3975" s="19" t="s">
        <v>291</v>
      </c>
      <c r="C3975" s="19" t="s">
        <v>282</v>
      </c>
      <c r="D3975" s="19">
        <v>12.15</v>
      </c>
      <c r="E3975" s="19" t="s">
        <v>9</v>
      </c>
      <c r="F3975" s="19" t="s">
        <v>1059</v>
      </c>
    </row>
    <row r="3976" spans="1:6" ht="14.5" customHeight="1">
      <c r="A3976" s="19">
        <v>1904</v>
      </c>
      <c r="B3976" s="19" t="s">
        <v>291</v>
      </c>
      <c r="C3976" s="19" t="s">
        <v>287</v>
      </c>
      <c r="D3976" s="19">
        <v>16.5</v>
      </c>
      <c r="E3976" s="19" t="s">
        <v>9</v>
      </c>
      <c r="F3976" s="19" t="s">
        <v>1060</v>
      </c>
    </row>
    <row r="3977" spans="1:6" ht="14.5" customHeight="1">
      <c r="A3977" s="19">
        <v>1904</v>
      </c>
      <c r="B3977" s="19" t="s">
        <v>291</v>
      </c>
      <c r="C3977" s="19" t="s">
        <v>848</v>
      </c>
      <c r="D3977" s="19">
        <v>9.27</v>
      </c>
      <c r="E3977" s="19" t="s">
        <v>9</v>
      </c>
      <c r="F3977" s="19" t="s">
        <v>1061</v>
      </c>
    </row>
    <row r="3978" spans="1:6" ht="14.5" customHeight="1">
      <c r="A3978" s="19">
        <v>1904</v>
      </c>
      <c r="B3978" s="19" t="s">
        <v>291</v>
      </c>
      <c r="C3978" s="19" t="s">
        <v>291</v>
      </c>
      <c r="D3978" s="19">
        <v>204.6</v>
      </c>
      <c r="E3978" s="19" t="s">
        <v>9</v>
      </c>
      <c r="F3978" s="19" t="s">
        <v>82</v>
      </c>
    </row>
    <row r="3979" spans="1:6" ht="14.5" customHeight="1">
      <c r="A3979" s="19">
        <v>1904</v>
      </c>
      <c r="B3979" s="19" t="s">
        <v>291</v>
      </c>
      <c r="C3979" s="19" t="s">
        <v>291</v>
      </c>
      <c r="D3979" s="19">
        <v>9.6300000000000008</v>
      </c>
      <c r="E3979" s="19" t="s">
        <v>9</v>
      </c>
      <c r="F3979" s="19" t="s">
        <v>631</v>
      </c>
    </row>
    <row r="3980" spans="1:6" ht="14.5" customHeight="1">
      <c r="A3980" s="19">
        <v>1904</v>
      </c>
      <c r="B3980" s="19" t="s">
        <v>291</v>
      </c>
      <c r="C3980" s="19" t="s">
        <v>291</v>
      </c>
      <c r="D3980" s="19">
        <v>15.2</v>
      </c>
      <c r="E3980" s="19" t="s">
        <v>9</v>
      </c>
      <c r="F3980" s="19" t="s">
        <v>292</v>
      </c>
    </row>
    <row r="3981" spans="1:6" ht="14.5" customHeight="1">
      <c r="A3981" s="19">
        <v>1904</v>
      </c>
      <c r="B3981" s="19" t="s">
        <v>291</v>
      </c>
      <c r="C3981" s="19" t="s">
        <v>291</v>
      </c>
      <c r="D3981" s="19">
        <v>5.04</v>
      </c>
      <c r="E3981" s="19" t="s">
        <v>9</v>
      </c>
      <c r="F3981" s="19" t="s">
        <v>306</v>
      </c>
    </row>
    <row r="3982" spans="1:6" ht="14.5" customHeight="1">
      <c r="A3982" s="19">
        <v>1904</v>
      </c>
      <c r="B3982" s="19" t="s">
        <v>291</v>
      </c>
      <c r="C3982" s="19" t="s">
        <v>291</v>
      </c>
      <c r="D3982" s="19">
        <v>1.05</v>
      </c>
      <c r="E3982" s="19" t="s">
        <v>9</v>
      </c>
      <c r="F3982" s="19" t="s">
        <v>632</v>
      </c>
    </row>
    <row r="3983" spans="1:6" ht="14.5" customHeight="1">
      <c r="A3983" s="19">
        <v>1904</v>
      </c>
      <c r="B3983" s="19" t="s">
        <v>291</v>
      </c>
      <c r="C3983" s="19" t="s">
        <v>291</v>
      </c>
      <c r="D3983" s="19">
        <v>5.59</v>
      </c>
      <c r="E3983" s="19" t="s">
        <v>9</v>
      </c>
      <c r="F3983" s="19" t="s">
        <v>1177</v>
      </c>
    </row>
    <row r="3984" spans="1:6" ht="14.5" customHeight="1">
      <c r="A3984" s="19">
        <v>1904</v>
      </c>
      <c r="B3984" s="19" t="s">
        <v>291</v>
      </c>
      <c r="C3984" s="19" t="s">
        <v>291</v>
      </c>
      <c r="D3984" s="19">
        <v>5.71</v>
      </c>
      <c r="E3984" s="19" t="s">
        <v>9</v>
      </c>
      <c r="F3984" s="19" t="s">
        <v>635</v>
      </c>
    </row>
    <row r="3985" spans="1:6" ht="14.5" customHeight="1">
      <c r="A3985" s="19">
        <v>1904</v>
      </c>
      <c r="B3985" s="19" t="s">
        <v>291</v>
      </c>
      <c r="C3985" s="19" t="s">
        <v>291</v>
      </c>
      <c r="D3985" s="19">
        <v>1.7889999999999999</v>
      </c>
      <c r="E3985" s="19" t="s">
        <v>9</v>
      </c>
      <c r="F3985" s="19" t="s">
        <v>295</v>
      </c>
    </row>
    <row r="3986" spans="1:6" ht="14.5" customHeight="1">
      <c r="A3986" s="19">
        <v>1904</v>
      </c>
      <c r="B3986" s="19" t="s">
        <v>291</v>
      </c>
      <c r="C3986" s="19" t="s">
        <v>291</v>
      </c>
      <c r="D3986" s="19">
        <v>1.7330000000000001</v>
      </c>
      <c r="E3986" s="19" t="s">
        <v>9</v>
      </c>
      <c r="F3986" s="19" t="s">
        <v>303</v>
      </c>
    </row>
    <row r="3987" spans="1:6" ht="14.5" customHeight="1">
      <c r="A3987" s="19">
        <v>1904</v>
      </c>
      <c r="B3987" s="19" t="s">
        <v>291</v>
      </c>
      <c r="C3987" s="19" t="s">
        <v>291</v>
      </c>
      <c r="D3987" s="19">
        <v>22.17</v>
      </c>
      <c r="E3987" s="19" t="s">
        <v>9</v>
      </c>
      <c r="F3987" s="19" t="s">
        <v>304</v>
      </c>
    </row>
    <row r="3988" spans="1:6" ht="14.5" customHeight="1">
      <c r="A3988" s="19">
        <v>1904</v>
      </c>
      <c r="B3988" s="19" t="s">
        <v>291</v>
      </c>
      <c r="C3988" s="19" t="s">
        <v>291</v>
      </c>
      <c r="D3988" s="19">
        <v>14.28</v>
      </c>
      <c r="E3988" s="19" t="s">
        <v>9</v>
      </c>
      <c r="F3988" s="19" t="s">
        <v>303</v>
      </c>
    </row>
    <row r="3989" spans="1:6" ht="14.5" customHeight="1">
      <c r="A3989" s="19">
        <v>1904</v>
      </c>
      <c r="B3989" s="19" t="s">
        <v>291</v>
      </c>
      <c r="C3989" s="19" t="s">
        <v>291</v>
      </c>
      <c r="D3989" s="19">
        <v>6.4</v>
      </c>
      <c r="E3989" s="19" t="s">
        <v>16</v>
      </c>
      <c r="F3989" s="19" t="s">
        <v>1171</v>
      </c>
    </row>
    <row r="3990" spans="1:6" ht="14.5" customHeight="1">
      <c r="A3990" s="19">
        <v>1904</v>
      </c>
      <c r="B3990" s="19" t="s">
        <v>291</v>
      </c>
      <c r="C3990" s="19" t="s">
        <v>291</v>
      </c>
      <c r="D3990" s="19">
        <v>83.54</v>
      </c>
      <c r="E3990" s="19" t="s">
        <v>9</v>
      </c>
      <c r="F3990" s="19" t="s">
        <v>308</v>
      </c>
    </row>
    <row r="3991" spans="1:6" ht="14.5" customHeight="1">
      <c r="A3991" s="19">
        <v>1904</v>
      </c>
      <c r="B3991" s="19" t="s">
        <v>291</v>
      </c>
      <c r="C3991" s="19" t="s">
        <v>291</v>
      </c>
      <c r="D3991" s="19">
        <v>11.7</v>
      </c>
      <c r="E3991" s="19" t="s">
        <v>9</v>
      </c>
      <c r="F3991" s="19" t="s">
        <v>1172</v>
      </c>
    </row>
    <row r="3992" spans="1:6" ht="14.5" customHeight="1">
      <c r="A3992" s="19">
        <v>1904</v>
      </c>
      <c r="B3992" s="19" t="s">
        <v>291</v>
      </c>
      <c r="C3992" s="19" t="s">
        <v>291</v>
      </c>
      <c r="D3992" s="19">
        <v>7</v>
      </c>
      <c r="E3992" s="19" t="s">
        <v>9</v>
      </c>
      <c r="F3992" s="19" t="s">
        <v>1063</v>
      </c>
    </row>
    <row r="3993" spans="1:6" ht="14.5" customHeight="1">
      <c r="A3993" s="19">
        <v>1904</v>
      </c>
      <c r="B3993" s="19" t="s">
        <v>291</v>
      </c>
      <c r="C3993" s="19" t="s">
        <v>291</v>
      </c>
      <c r="D3993" s="19">
        <v>40.14</v>
      </c>
      <c r="E3993" s="19" t="s">
        <v>9</v>
      </c>
      <c r="F3993" s="19" t="s">
        <v>636</v>
      </c>
    </row>
    <row r="3994" spans="1:6" ht="14.5" customHeight="1">
      <c r="A3994" s="19">
        <v>1904</v>
      </c>
      <c r="B3994" s="19" t="s">
        <v>291</v>
      </c>
      <c r="C3994" s="19" t="s">
        <v>309</v>
      </c>
      <c r="D3994" s="19">
        <v>14.6</v>
      </c>
      <c r="E3994" s="19" t="s">
        <v>9</v>
      </c>
      <c r="F3994" s="19" t="s">
        <v>1064</v>
      </c>
    </row>
    <row r="3995" spans="1:6" ht="14.5" customHeight="1">
      <c r="A3995" s="19">
        <v>1904</v>
      </c>
      <c r="B3995" s="19" t="s">
        <v>291</v>
      </c>
      <c r="C3995" s="19" t="s">
        <v>312</v>
      </c>
      <c r="D3995" s="19">
        <v>10</v>
      </c>
      <c r="E3995" s="19" t="s">
        <v>9</v>
      </c>
      <c r="F3995" s="19" t="s">
        <v>313</v>
      </c>
    </row>
    <row r="3996" spans="1:6" ht="14.5" customHeight="1">
      <c r="A3996" s="19">
        <v>1904</v>
      </c>
      <c r="B3996" s="19" t="s">
        <v>291</v>
      </c>
      <c r="C3996" s="19" t="s">
        <v>314</v>
      </c>
      <c r="D3996" s="19">
        <v>26</v>
      </c>
      <c r="E3996" s="19" t="s">
        <v>9</v>
      </c>
      <c r="F3996" s="19" t="s">
        <v>315</v>
      </c>
    </row>
    <row r="3997" spans="1:6" ht="14.5" customHeight="1">
      <c r="A3997" s="19">
        <v>1904</v>
      </c>
      <c r="B3997" s="19" t="s">
        <v>291</v>
      </c>
      <c r="C3997" s="19" t="s">
        <v>316</v>
      </c>
      <c r="D3997" s="19">
        <v>8.8000000000000007</v>
      </c>
      <c r="E3997" s="19" t="s">
        <v>9</v>
      </c>
      <c r="F3997" s="19" t="s">
        <v>317</v>
      </c>
    </row>
    <row r="3998" spans="1:6" ht="14.5" customHeight="1">
      <c r="A3998" s="19">
        <v>1904</v>
      </c>
      <c r="B3998" s="19" t="s">
        <v>291</v>
      </c>
      <c r="C3998" s="19" t="s">
        <v>318</v>
      </c>
      <c r="D3998" s="19">
        <v>50</v>
      </c>
      <c r="E3998" s="19" t="s">
        <v>9</v>
      </c>
      <c r="F3998" s="19" t="s">
        <v>850</v>
      </c>
    </row>
    <row r="3999" spans="1:6" ht="14.5" customHeight="1">
      <c r="A3999" s="19">
        <v>1904</v>
      </c>
      <c r="B3999" s="19" t="s">
        <v>291</v>
      </c>
      <c r="C3999" s="19" t="s">
        <v>1065</v>
      </c>
      <c r="D3999" s="19">
        <v>3</v>
      </c>
      <c r="E3999" s="19" t="s">
        <v>16</v>
      </c>
      <c r="F3999" s="19" t="s">
        <v>1066</v>
      </c>
    </row>
    <row r="4000" spans="1:6" ht="14.5" customHeight="1">
      <c r="A4000" s="19">
        <v>1904</v>
      </c>
      <c r="B4000" s="19" t="s">
        <v>291</v>
      </c>
      <c r="C4000" s="19" t="s">
        <v>320</v>
      </c>
      <c r="D4000" s="19">
        <v>11.1</v>
      </c>
      <c r="E4000" s="19" t="s">
        <v>9</v>
      </c>
      <c r="F4000" s="19" t="s">
        <v>1067</v>
      </c>
    </row>
    <row r="4001" spans="1:6" ht="14.5" customHeight="1">
      <c r="A4001" s="19">
        <v>1904</v>
      </c>
      <c r="B4001" s="19" t="s">
        <v>291</v>
      </c>
      <c r="C4001" s="19" t="s">
        <v>1068</v>
      </c>
      <c r="D4001" s="19">
        <v>10.36</v>
      </c>
      <c r="E4001" s="19" t="s">
        <v>16</v>
      </c>
      <c r="F4001" s="19" t="s">
        <v>1069</v>
      </c>
    </row>
    <row r="4002" spans="1:6" ht="14.5" customHeight="1">
      <c r="A4002" s="19">
        <v>1904</v>
      </c>
      <c r="B4002" s="19" t="s">
        <v>291</v>
      </c>
      <c r="C4002" s="19" t="s">
        <v>912</v>
      </c>
      <c r="D4002" s="19">
        <v>9.25</v>
      </c>
      <c r="E4002" s="19" t="s">
        <v>9</v>
      </c>
      <c r="F4002" s="19" t="s">
        <v>913</v>
      </c>
    </row>
    <row r="4003" spans="1:6" ht="14.5" customHeight="1">
      <c r="A4003" s="19">
        <v>1904</v>
      </c>
      <c r="B4003" s="19" t="s">
        <v>291</v>
      </c>
      <c r="C4003" s="19" t="s">
        <v>640</v>
      </c>
      <c r="D4003" s="19">
        <v>6.5</v>
      </c>
      <c r="E4003" s="19" t="s">
        <v>16</v>
      </c>
      <c r="F4003" s="19" t="s">
        <v>641</v>
      </c>
    </row>
    <row r="4004" spans="1:6" ht="14.5" customHeight="1">
      <c r="A4004" s="19">
        <v>1904</v>
      </c>
      <c r="B4004" s="19" t="s">
        <v>291</v>
      </c>
      <c r="C4004" s="19" t="s">
        <v>961</v>
      </c>
      <c r="D4004" s="19">
        <v>16.5</v>
      </c>
      <c r="E4004" s="19" t="s">
        <v>9</v>
      </c>
      <c r="F4004" s="19" t="s">
        <v>962</v>
      </c>
    </row>
    <row r="4005" spans="1:6" ht="14.5" customHeight="1">
      <c r="A4005" s="19">
        <v>1904</v>
      </c>
      <c r="B4005" s="19" t="s">
        <v>291</v>
      </c>
      <c r="C4005" s="19" t="s">
        <v>851</v>
      </c>
      <c r="D4005" s="19">
        <v>4.4000000000000004</v>
      </c>
      <c r="E4005" s="19" t="s">
        <v>9</v>
      </c>
      <c r="F4005" s="19" t="s">
        <v>852</v>
      </c>
    </row>
    <row r="4006" spans="1:6" ht="14.5" customHeight="1">
      <c r="A4006" s="19">
        <v>1904</v>
      </c>
      <c r="B4006" s="19" t="s">
        <v>291</v>
      </c>
      <c r="C4006" s="19" t="s">
        <v>322</v>
      </c>
      <c r="D4006" s="19">
        <v>17.329999999999998</v>
      </c>
      <c r="E4006" s="19" t="s">
        <v>9</v>
      </c>
      <c r="F4006" s="19" t="s">
        <v>1070</v>
      </c>
    </row>
    <row r="4007" spans="1:6" ht="14.5" customHeight="1">
      <c r="A4007" s="19">
        <v>1904</v>
      </c>
      <c r="B4007" s="19" t="s">
        <v>291</v>
      </c>
      <c r="C4007" s="19" t="s">
        <v>324</v>
      </c>
      <c r="D4007" s="19">
        <v>150.97</v>
      </c>
      <c r="E4007" s="19" t="s">
        <v>9</v>
      </c>
      <c r="F4007" s="19" t="s">
        <v>325</v>
      </c>
    </row>
    <row r="4008" spans="1:6" ht="14.5" customHeight="1">
      <c r="A4008" s="19">
        <v>1904</v>
      </c>
      <c r="B4008" s="19" t="s">
        <v>291</v>
      </c>
      <c r="C4008" s="19" t="s">
        <v>324</v>
      </c>
      <c r="D4008" s="19">
        <v>9.6999999999999993</v>
      </c>
      <c r="E4008" s="19" t="s">
        <v>9</v>
      </c>
      <c r="F4008" s="19" t="s">
        <v>1039</v>
      </c>
    </row>
    <row r="4009" spans="1:6" ht="14.5" customHeight="1">
      <c r="A4009" s="19">
        <v>1904</v>
      </c>
      <c r="B4009" s="19" t="s">
        <v>291</v>
      </c>
      <c r="C4009" s="19" t="s">
        <v>324</v>
      </c>
      <c r="D4009" s="19">
        <v>7.75</v>
      </c>
      <c r="E4009" s="19" t="s">
        <v>9</v>
      </c>
      <c r="F4009" s="19" t="s">
        <v>644</v>
      </c>
    </row>
    <row r="4010" spans="1:6" ht="14.5" customHeight="1">
      <c r="A4010" s="19">
        <v>1904</v>
      </c>
      <c r="B4010" s="19" t="s">
        <v>291</v>
      </c>
      <c r="C4010" s="19" t="s">
        <v>327</v>
      </c>
      <c r="D4010" s="19">
        <v>1.04</v>
      </c>
      <c r="E4010" s="19" t="s">
        <v>9</v>
      </c>
      <c r="F4010" s="19" t="s">
        <v>1072</v>
      </c>
    </row>
    <row r="4011" spans="1:6" ht="14.5" customHeight="1">
      <c r="A4011" s="19">
        <v>1904</v>
      </c>
      <c r="B4011" s="19" t="s">
        <v>291</v>
      </c>
      <c r="C4011" s="19" t="s">
        <v>66</v>
      </c>
      <c r="D4011" s="19">
        <v>6.86</v>
      </c>
      <c r="E4011" s="19" t="s">
        <v>9</v>
      </c>
      <c r="F4011" s="19" t="s">
        <v>329</v>
      </c>
    </row>
    <row r="4012" spans="1:6" ht="14.5" customHeight="1">
      <c r="A4012" s="19">
        <v>1904</v>
      </c>
      <c r="B4012" s="19" t="s">
        <v>291</v>
      </c>
      <c r="C4012" s="19" t="s">
        <v>330</v>
      </c>
      <c r="D4012" s="19">
        <v>1.66</v>
      </c>
      <c r="E4012" s="19" t="s">
        <v>9</v>
      </c>
      <c r="F4012" s="19" t="s">
        <v>1173</v>
      </c>
    </row>
    <row r="4013" spans="1:6" ht="14.5" customHeight="1">
      <c r="A4013" s="19">
        <v>1904</v>
      </c>
      <c r="B4013" s="19" t="s">
        <v>291</v>
      </c>
      <c r="C4013" s="19" t="s">
        <v>332</v>
      </c>
      <c r="D4013" s="19">
        <v>85.6</v>
      </c>
      <c r="E4013" s="19" t="s">
        <v>9</v>
      </c>
      <c r="F4013" s="19" t="s">
        <v>659</v>
      </c>
    </row>
    <row r="4014" spans="1:6" ht="14.5" customHeight="1">
      <c r="A4014" s="19">
        <v>1904</v>
      </c>
      <c r="B4014" s="19" t="s">
        <v>291</v>
      </c>
      <c r="C4014" s="19" t="s">
        <v>658</v>
      </c>
      <c r="D4014" s="19">
        <v>0.18099999999999999</v>
      </c>
      <c r="E4014" s="19" t="s">
        <v>195</v>
      </c>
      <c r="F4014" s="19" t="s">
        <v>657</v>
      </c>
    </row>
    <row r="4015" spans="1:6" ht="14.5" customHeight="1">
      <c r="A4015" s="19">
        <v>1904</v>
      </c>
      <c r="B4015" s="19" t="s">
        <v>291</v>
      </c>
      <c r="C4015" s="19" t="s">
        <v>658</v>
      </c>
      <c r="D4015" s="19">
        <v>1.6</v>
      </c>
      <c r="E4015" s="19" t="s">
        <v>9</v>
      </c>
      <c r="F4015" s="19" t="s">
        <v>1073</v>
      </c>
    </row>
    <row r="4016" spans="1:6" ht="14.5" customHeight="1">
      <c r="A4016" s="19">
        <v>1904</v>
      </c>
      <c r="B4016" s="19" t="s">
        <v>291</v>
      </c>
      <c r="C4016" s="19" t="s">
        <v>338</v>
      </c>
      <c r="D4016" s="19">
        <v>31</v>
      </c>
      <c r="E4016" s="19" t="s">
        <v>9</v>
      </c>
      <c r="F4016" s="19" t="s">
        <v>1074</v>
      </c>
    </row>
    <row r="4017" spans="1:6" ht="14.5" customHeight="1">
      <c r="A4017" s="19">
        <v>1904</v>
      </c>
      <c r="B4017" s="19" t="s">
        <v>291</v>
      </c>
      <c r="C4017" s="19" t="s">
        <v>338</v>
      </c>
      <c r="D4017" s="19">
        <v>27.69</v>
      </c>
      <c r="E4017" s="19" t="s">
        <v>9</v>
      </c>
      <c r="F4017" s="19" t="s">
        <v>655</v>
      </c>
    </row>
    <row r="4018" spans="1:6" ht="14.5" customHeight="1">
      <c r="A4018" s="19">
        <v>1904</v>
      </c>
      <c r="B4018" s="19" t="s">
        <v>291</v>
      </c>
      <c r="C4018" s="19" t="s">
        <v>338</v>
      </c>
      <c r="D4018" s="19">
        <v>4</v>
      </c>
      <c r="E4018" s="19" t="s">
        <v>9</v>
      </c>
      <c r="F4018" s="19" t="s">
        <v>1174</v>
      </c>
    </row>
    <row r="4019" spans="1:6" ht="14.5" customHeight="1">
      <c r="A4019" s="19">
        <v>1904</v>
      </c>
      <c r="B4019" s="19" t="s">
        <v>291</v>
      </c>
      <c r="C4019" s="19" t="s">
        <v>340</v>
      </c>
      <c r="D4019" s="19">
        <v>78.39</v>
      </c>
      <c r="E4019" s="19" t="s">
        <v>9</v>
      </c>
      <c r="F4019" s="19" t="s">
        <v>653</v>
      </c>
    </row>
    <row r="4020" spans="1:6" ht="14.5" customHeight="1">
      <c r="A4020" s="19">
        <v>1904</v>
      </c>
      <c r="B4020" s="19" t="s">
        <v>291</v>
      </c>
      <c r="C4020" s="19" t="s">
        <v>340</v>
      </c>
      <c r="D4020" s="19">
        <v>18.079999999999998</v>
      </c>
      <c r="E4020" s="19" t="s">
        <v>9</v>
      </c>
      <c r="F4020" s="19" t="s">
        <v>853</v>
      </c>
    </row>
    <row r="4021" spans="1:6" ht="14.5" customHeight="1">
      <c r="A4021" s="19">
        <v>1904</v>
      </c>
      <c r="B4021" s="19" t="s">
        <v>291</v>
      </c>
      <c r="C4021" s="19" t="s">
        <v>340</v>
      </c>
      <c r="D4021" s="19">
        <v>23.53</v>
      </c>
      <c r="E4021" s="19" t="s">
        <v>9</v>
      </c>
      <c r="F4021" s="19" t="s">
        <v>1178</v>
      </c>
    </row>
    <row r="4022" spans="1:6" ht="14.5" customHeight="1">
      <c r="A4022" s="19">
        <v>1904</v>
      </c>
      <c r="B4022" s="19" t="s">
        <v>291</v>
      </c>
      <c r="C4022" s="19" t="s">
        <v>352</v>
      </c>
      <c r="D4022" s="19">
        <v>10</v>
      </c>
      <c r="E4022" s="19" t="s">
        <v>9</v>
      </c>
      <c r="F4022" s="19" t="s">
        <v>650</v>
      </c>
    </row>
    <row r="4023" spans="1:6" ht="14.5" customHeight="1">
      <c r="A4023" s="19">
        <v>1904</v>
      </c>
      <c r="B4023" s="19" t="s">
        <v>291</v>
      </c>
      <c r="C4023" s="19" t="s">
        <v>354</v>
      </c>
      <c r="D4023" s="19">
        <v>107.51</v>
      </c>
      <c r="E4023" s="19" t="s">
        <v>9</v>
      </c>
      <c r="F4023" s="19" t="s">
        <v>356</v>
      </c>
    </row>
    <row r="4024" spans="1:6" ht="14.5" customHeight="1">
      <c r="A4024" s="19">
        <v>1904</v>
      </c>
      <c r="B4024" s="19" t="s">
        <v>291</v>
      </c>
      <c r="C4024" s="19" t="s">
        <v>358</v>
      </c>
      <c r="D4024" s="19">
        <v>10.47</v>
      </c>
      <c r="E4024" s="19" t="s">
        <v>9</v>
      </c>
      <c r="F4024" s="19" t="s">
        <v>964</v>
      </c>
    </row>
    <row r="4025" spans="1:6" ht="14.5" customHeight="1">
      <c r="A4025" s="19">
        <v>1904</v>
      </c>
      <c r="B4025" s="19" t="s">
        <v>291</v>
      </c>
      <c r="C4025" s="19" t="s">
        <v>648</v>
      </c>
      <c r="D4025" s="19">
        <v>3</v>
      </c>
      <c r="E4025" s="19" t="s">
        <v>9</v>
      </c>
      <c r="F4025" s="19" t="s">
        <v>647</v>
      </c>
    </row>
    <row r="4026" spans="1:6" ht="14.5" customHeight="1">
      <c r="A4026" s="19">
        <v>1904</v>
      </c>
      <c r="B4026" s="19" t="s">
        <v>291</v>
      </c>
      <c r="C4026" s="19" t="s">
        <v>646</v>
      </c>
      <c r="D4026" s="19">
        <v>21.05</v>
      </c>
      <c r="E4026" s="19" t="s">
        <v>9</v>
      </c>
      <c r="F4026" s="19" t="s">
        <v>915</v>
      </c>
    </row>
    <row r="4027" spans="1:6" ht="14.5" customHeight="1">
      <c r="A4027" s="19">
        <v>1904</v>
      </c>
      <c r="B4027" s="19" t="s">
        <v>291</v>
      </c>
      <c r="C4027" s="19" t="s">
        <v>360</v>
      </c>
      <c r="D4027" s="19">
        <v>4.5</v>
      </c>
      <c r="E4027" s="19" t="s">
        <v>9</v>
      </c>
      <c r="F4027" s="19" t="s">
        <v>361</v>
      </c>
    </row>
    <row r="4028" spans="1:6" ht="14.5" customHeight="1">
      <c r="A4028" s="19">
        <v>1904</v>
      </c>
      <c r="B4028" s="19" t="s">
        <v>291</v>
      </c>
      <c r="C4028" s="19" t="s">
        <v>362</v>
      </c>
      <c r="D4028" s="19">
        <v>41.01</v>
      </c>
      <c r="E4028" s="19" t="s">
        <v>9</v>
      </c>
      <c r="F4028" s="19" t="s">
        <v>363</v>
      </c>
    </row>
    <row r="4029" spans="1:6" ht="14.5" customHeight="1">
      <c r="A4029" s="19">
        <v>1904</v>
      </c>
      <c r="B4029" s="19" t="s">
        <v>368</v>
      </c>
      <c r="C4029" s="1" t="s">
        <v>364</v>
      </c>
      <c r="D4029" s="1">
        <v>83.95</v>
      </c>
    </row>
    <row r="4030" spans="1:6" ht="14.5" customHeight="1">
      <c r="A4030" s="19">
        <v>1904</v>
      </c>
      <c r="B4030" s="19" t="s">
        <v>368</v>
      </c>
      <c r="C4030" s="1" t="s">
        <v>365</v>
      </c>
      <c r="D4030" s="1">
        <v>281.36</v>
      </c>
    </row>
    <row r="4031" spans="1:6" ht="14.5" customHeight="1">
      <c r="A4031" s="19">
        <v>1904</v>
      </c>
      <c r="B4031" s="19" t="s">
        <v>368</v>
      </c>
      <c r="C4031" s="1" t="s">
        <v>366</v>
      </c>
      <c r="D4031" s="1">
        <v>7.33</v>
      </c>
    </row>
    <row r="4032" spans="1:6" ht="14.5" customHeight="1">
      <c r="A4032" s="19">
        <v>1904</v>
      </c>
      <c r="B4032" s="19" t="s">
        <v>368</v>
      </c>
      <c r="C4032" s="1" t="s">
        <v>367</v>
      </c>
      <c r="D4032" s="1">
        <v>5</v>
      </c>
    </row>
    <row r="4033" spans="1:6" ht="14.5" customHeight="1">
      <c r="A4033" s="19">
        <v>1904</v>
      </c>
      <c r="B4033" s="19" t="s">
        <v>1179</v>
      </c>
      <c r="C4033" s="19" t="s">
        <v>1180</v>
      </c>
      <c r="D4033" s="19">
        <v>14.16</v>
      </c>
      <c r="F4033" s="19" t="s">
        <v>1193</v>
      </c>
    </row>
    <row r="4034" spans="1:6" ht="14.5" customHeight="1">
      <c r="A4034" s="19">
        <v>1904</v>
      </c>
      <c r="B4034" s="19" t="s">
        <v>1179</v>
      </c>
      <c r="C4034" s="19" t="s">
        <v>1180</v>
      </c>
      <c r="D4034" s="19">
        <v>8</v>
      </c>
      <c r="F4034" s="19" t="s">
        <v>1182</v>
      </c>
    </row>
    <row r="4035" spans="1:6" ht="14.5" customHeight="1">
      <c r="A4035" s="19">
        <v>1904</v>
      </c>
      <c r="B4035" s="19" t="s">
        <v>1179</v>
      </c>
      <c r="C4035" s="19" t="s">
        <v>1183</v>
      </c>
      <c r="D4035" s="19">
        <v>10.3</v>
      </c>
      <c r="F4035" s="19" t="s">
        <v>1184</v>
      </c>
    </row>
    <row r="4036" spans="1:6" ht="14.5" customHeight="1">
      <c r="A4036" s="19">
        <v>1904</v>
      </c>
      <c r="B4036" s="19" t="s">
        <v>1179</v>
      </c>
      <c r="C4036" s="19" t="s">
        <v>1185</v>
      </c>
      <c r="D4036" s="19">
        <v>6</v>
      </c>
      <c r="F4036" s="19" t="s">
        <v>1186</v>
      </c>
    </row>
    <row r="4037" spans="1:6" ht="14.5" customHeight="1">
      <c r="A4037" s="19">
        <v>1904</v>
      </c>
      <c r="B4037" s="19" t="s">
        <v>1179</v>
      </c>
      <c r="C4037" s="19" t="s">
        <v>1187</v>
      </c>
      <c r="D4037" s="19">
        <v>4.5</v>
      </c>
      <c r="F4037" s="19" t="s">
        <v>1188</v>
      </c>
    </row>
    <row r="4038" spans="1:6" ht="14.5" customHeight="1">
      <c r="A4038" s="19">
        <v>1904</v>
      </c>
      <c r="B4038" s="19" t="s">
        <v>1179</v>
      </c>
      <c r="C4038" s="19" t="s">
        <v>1189</v>
      </c>
      <c r="D4038" s="19">
        <v>16.7</v>
      </c>
      <c r="F4038" s="19" t="s">
        <v>1190</v>
      </c>
    </row>
    <row r="4039" spans="1:6" ht="14.5" customHeight="1">
      <c r="A4039" s="19">
        <v>1904</v>
      </c>
      <c r="B4039" s="19" t="s">
        <v>1179</v>
      </c>
      <c r="C4039" s="19" t="s">
        <v>1191</v>
      </c>
      <c r="D4039" s="19">
        <v>9.3800000000000008</v>
      </c>
      <c r="F4039" s="19" t="s">
        <v>1192</v>
      </c>
    </row>
    <row r="4040" spans="1:6" ht="14.5" customHeight="1">
      <c r="A4040" s="19">
        <v>1904</v>
      </c>
      <c r="B4040" s="19" t="s">
        <v>1194</v>
      </c>
      <c r="C4040" s="19" t="s">
        <v>1196</v>
      </c>
      <c r="D4040" s="19">
        <v>10.79</v>
      </c>
      <c r="F4040" s="19" t="s">
        <v>1195</v>
      </c>
    </row>
    <row r="4041" spans="1:6" ht="14.5" customHeight="1">
      <c r="A4041" s="19">
        <v>1904</v>
      </c>
      <c r="B4041" s="19" t="s">
        <v>501</v>
      </c>
      <c r="C4041" s="19" t="s">
        <v>734</v>
      </c>
      <c r="D4041" s="19">
        <v>5.0999999999999996</v>
      </c>
      <c r="F4041" s="19" t="s">
        <v>1078</v>
      </c>
    </row>
    <row r="4042" spans="1:6" ht="14.5" customHeight="1">
      <c r="A4042" s="19">
        <v>1904</v>
      </c>
      <c r="B4042" s="19" t="s">
        <v>501</v>
      </c>
      <c r="C4042" s="19" t="s">
        <v>502</v>
      </c>
      <c r="D4042" s="19">
        <v>37</v>
      </c>
      <c r="F4042" s="19" t="s">
        <v>735</v>
      </c>
    </row>
    <row r="4043" spans="1:6" ht="14.5" customHeight="1">
      <c r="A4043" s="19">
        <v>1904</v>
      </c>
      <c r="B4043" s="19" t="s">
        <v>501</v>
      </c>
      <c r="C4043" s="19" t="s">
        <v>502</v>
      </c>
      <c r="D4043" s="19">
        <v>65</v>
      </c>
      <c r="F4043" s="19" t="s">
        <v>1199</v>
      </c>
    </row>
    <row r="4044" spans="1:6" ht="14.5" customHeight="1">
      <c r="A4044" s="19">
        <v>1904</v>
      </c>
      <c r="B4044" s="19" t="s">
        <v>501</v>
      </c>
      <c r="C4044" s="19" t="s">
        <v>502</v>
      </c>
      <c r="D4044" s="19">
        <v>77</v>
      </c>
      <c r="F4044" s="19" t="s">
        <v>736</v>
      </c>
    </row>
    <row r="4045" spans="1:6" ht="14.5" customHeight="1">
      <c r="A4045" s="19">
        <v>1904</v>
      </c>
      <c r="B4045" s="19" t="s">
        <v>501</v>
      </c>
      <c r="C4045" s="19" t="s">
        <v>511</v>
      </c>
      <c r="D4045" s="19">
        <v>12</v>
      </c>
      <c r="F4045" s="19" t="s">
        <v>510</v>
      </c>
    </row>
    <row r="4046" spans="1:6" ht="14.5" customHeight="1">
      <c r="A4046" s="19">
        <v>1904</v>
      </c>
      <c r="B4046" s="19" t="s">
        <v>413</v>
      </c>
      <c r="C4046" s="19" t="s">
        <v>1200</v>
      </c>
      <c r="D4046" s="19">
        <v>7.5</v>
      </c>
    </row>
    <row r="4047" spans="1:6" ht="14.5" customHeight="1">
      <c r="A4047" s="19">
        <v>1904</v>
      </c>
      <c r="B4047" s="19" t="s">
        <v>413</v>
      </c>
      <c r="C4047" s="19" t="s">
        <v>916</v>
      </c>
      <c r="D4047" s="19">
        <v>27.2</v>
      </c>
    </row>
    <row r="4048" spans="1:6" ht="14.5" customHeight="1">
      <c r="A4048" s="19">
        <v>1904</v>
      </c>
      <c r="B4048" s="19" t="s">
        <v>413</v>
      </c>
      <c r="C4048" s="19" t="s">
        <v>662</v>
      </c>
      <c r="D4048" s="19">
        <v>5.5</v>
      </c>
    </row>
    <row r="4049" spans="1:6" ht="14.5" customHeight="1">
      <c r="A4049" s="19">
        <v>1904</v>
      </c>
      <c r="B4049" s="19" t="s">
        <v>413</v>
      </c>
      <c r="C4049" s="19" t="s">
        <v>663</v>
      </c>
      <c r="D4049" s="19">
        <v>11.5</v>
      </c>
      <c r="E4049" s="19" t="s">
        <v>9</v>
      </c>
      <c r="F4049" s="19" t="s">
        <v>1201</v>
      </c>
    </row>
    <row r="4050" spans="1:6" ht="14.5" customHeight="1">
      <c r="A4050" s="19">
        <v>1904</v>
      </c>
      <c r="B4050" s="19" t="s">
        <v>413</v>
      </c>
      <c r="C4050" s="19" t="s">
        <v>372</v>
      </c>
      <c r="D4050" s="19">
        <v>127.62</v>
      </c>
      <c r="E4050" s="19" t="s">
        <v>9</v>
      </c>
      <c r="F4050" s="19" t="s">
        <v>854</v>
      </c>
    </row>
    <row r="4051" spans="1:6" ht="14.5" customHeight="1">
      <c r="A4051" s="19">
        <v>1904</v>
      </c>
      <c r="B4051" s="19" t="s">
        <v>413</v>
      </c>
      <c r="C4051" s="19" t="s">
        <v>372</v>
      </c>
      <c r="D4051" s="19">
        <v>132</v>
      </c>
      <c r="E4051" s="19" t="s">
        <v>9</v>
      </c>
      <c r="F4051" s="19" t="s">
        <v>1081</v>
      </c>
    </row>
    <row r="4052" spans="1:6" ht="14.5" customHeight="1">
      <c r="A4052" s="19">
        <v>1904</v>
      </c>
      <c r="B4052" s="19" t="s">
        <v>413</v>
      </c>
      <c r="C4052" s="19" t="s">
        <v>372</v>
      </c>
      <c r="D4052" s="19">
        <v>7</v>
      </c>
      <c r="E4052" s="19" t="s">
        <v>70</v>
      </c>
      <c r="F4052" s="19" t="s">
        <v>1081</v>
      </c>
    </row>
    <row r="4053" spans="1:6" ht="14.5" customHeight="1">
      <c r="A4053" s="19">
        <v>1904</v>
      </c>
      <c r="B4053" s="19" t="s">
        <v>413</v>
      </c>
      <c r="C4053" s="19" t="s">
        <v>372</v>
      </c>
      <c r="D4053" s="19">
        <v>5</v>
      </c>
      <c r="E4053" s="19" t="s">
        <v>16</v>
      </c>
      <c r="F4053" s="19" t="s">
        <v>1081</v>
      </c>
    </row>
    <row r="4054" spans="1:6" ht="14.5" customHeight="1">
      <c r="A4054" s="19">
        <v>1904</v>
      </c>
      <c r="B4054" s="19" t="s">
        <v>413</v>
      </c>
      <c r="C4054" s="19" t="s">
        <v>372</v>
      </c>
      <c r="D4054" s="19">
        <v>78</v>
      </c>
      <c r="E4054" s="19" t="s">
        <v>9</v>
      </c>
      <c r="F4054" s="19" t="s">
        <v>1203</v>
      </c>
    </row>
    <row r="4055" spans="1:6" ht="14.5" customHeight="1">
      <c r="A4055" s="19">
        <v>1904</v>
      </c>
      <c r="B4055" s="19" t="s">
        <v>413</v>
      </c>
      <c r="C4055" s="19" t="s">
        <v>372</v>
      </c>
      <c r="D4055" s="19">
        <v>40</v>
      </c>
      <c r="E4055" s="19" t="s">
        <v>9</v>
      </c>
      <c r="F4055" s="19" t="s">
        <v>1202</v>
      </c>
    </row>
    <row r="4056" spans="1:6" ht="14.5" customHeight="1">
      <c r="A4056" s="19">
        <v>1904</v>
      </c>
      <c r="B4056" s="19" t="s">
        <v>413</v>
      </c>
      <c r="C4056" s="19" t="s">
        <v>373</v>
      </c>
      <c r="D4056" s="19">
        <v>4</v>
      </c>
    </row>
    <row r="4057" spans="1:6" ht="14.5" customHeight="1">
      <c r="A4057" s="19">
        <v>1904</v>
      </c>
      <c r="B4057" s="19" t="s">
        <v>413</v>
      </c>
      <c r="C4057" s="19" t="s">
        <v>374</v>
      </c>
      <c r="D4057" s="19">
        <v>6.5</v>
      </c>
    </row>
    <row r="4058" spans="1:6" ht="14.5" customHeight="1">
      <c r="A4058" s="19">
        <v>1904</v>
      </c>
      <c r="B4058" s="19" t="s">
        <v>413</v>
      </c>
      <c r="C4058" s="19" t="s">
        <v>375</v>
      </c>
      <c r="D4058" s="19">
        <v>129.80000000000001</v>
      </c>
    </row>
    <row r="4059" spans="1:6" ht="14.5" customHeight="1">
      <c r="A4059" s="19">
        <v>1904</v>
      </c>
      <c r="B4059" s="19" t="s">
        <v>413</v>
      </c>
      <c r="C4059" s="19" t="s">
        <v>376</v>
      </c>
      <c r="D4059" s="19">
        <v>8.6999999999999993</v>
      </c>
    </row>
    <row r="4060" spans="1:6" ht="14.5" customHeight="1">
      <c r="A4060" s="19">
        <v>1904</v>
      </c>
      <c r="B4060" s="19" t="s">
        <v>413</v>
      </c>
      <c r="C4060" s="19" t="s">
        <v>378</v>
      </c>
      <c r="D4060" s="19">
        <v>2.5</v>
      </c>
    </row>
    <row r="4061" spans="1:6" ht="14.5" customHeight="1">
      <c r="A4061" s="19">
        <v>1904</v>
      </c>
      <c r="B4061" s="19" t="s">
        <v>413</v>
      </c>
      <c r="C4061" s="19" t="s">
        <v>1080</v>
      </c>
      <c r="D4061" s="19">
        <v>2</v>
      </c>
    </row>
    <row r="4062" spans="1:6" ht="14.5" customHeight="1">
      <c r="A4062" s="19">
        <v>1904</v>
      </c>
      <c r="B4062" s="19" t="s">
        <v>413</v>
      </c>
      <c r="C4062" s="19" t="s">
        <v>379</v>
      </c>
      <c r="D4062" s="19">
        <v>2.56</v>
      </c>
    </row>
    <row r="4063" spans="1:6" ht="14.5" customHeight="1">
      <c r="A4063" s="19">
        <v>1904</v>
      </c>
      <c r="B4063" s="19" t="s">
        <v>413</v>
      </c>
      <c r="C4063" s="19" t="s">
        <v>664</v>
      </c>
      <c r="D4063" s="19">
        <v>10</v>
      </c>
    </row>
    <row r="4064" spans="1:6" ht="14.5" customHeight="1">
      <c r="A4064" s="19">
        <v>1904</v>
      </c>
      <c r="B4064" s="19" t="s">
        <v>413</v>
      </c>
      <c r="C4064" s="19" t="s">
        <v>665</v>
      </c>
      <c r="D4064" s="19">
        <v>24.5</v>
      </c>
      <c r="E4064" s="19" t="s">
        <v>9</v>
      </c>
      <c r="F4064" s="19" t="s">
        <v>672</v>
      </c>
    </row>
    <row r="4065" spans="1:6" ht="14.5" customHeight="1">
      <c r="A4065" s="19">
        <v>1904</v>
      </c>
      <c r="B4065" s="19" t="s">
        <v>413</v>
      </c>
      <c r="C4065" s="19" t="s">
        <v>666</v>
      </c>
      <c r="D4065" s="19">
        <v>33</v>
      </c>
    </row>
    <row r="4066" spans="1:6" ht="14.5" customHeight="1">
      <c r="A4066" s="19">
        <v>1904</v>
      </c>
      <c r="B4066" s="19" t="s">
        <v>413</v>
      </c>
      <c r="C4066" s="19" t="s">
        <v>381</v>
      </c>
      <c r="D4066" s="19">
        <v>18</v>
      </c>
      <c r="E4066" s="19" t="s">
        <v>9</v>
      </c>
      <c r="F4066" s="19" t="s">
        <v>858</v>
      </c>
    </row>
    <row r="4067" spans="1:6" ht="14.5" customHeight="1">
      <c r="A4067" s="19">
        <v>1904</v>
      </c>
      <c r="B4067" s="19" t="s">
        <v>413</v>
      </c>
      <c r="C4067" s="19" t="s">
        <v>382</v>
      </c>
      <c r="D4067" s="19">
        <v>11.5</v>
      </c>
      <c r="E4067" s="19" t="s">
        <v>195</v>
      </c>
      <c r="F4067" s="19" t="s">
        <v>403</v>
      </c>
    </row>
    <row r="4068" spans="1:6" ht="14.5" customHeight="1">
      <c r="A4068" s="19">
        <v>1904</v>
      </c>
      <c r="B4068" s="19" t="s">
        <v>413</v>
      </c>
      <c r="C4068" s="19" t="s">
        <v>382</v>
      </c>
      <c r="D4068" s="19">
        <v>7.67</v>
      </c>
      <c r="E4068" s="19" t="s">
        <v>195</v>
      </c>
      <c r="F4068" s="19" t="s">
        <v>675</v>
      </c>
    </row>
    <row r="4069" spans="1:6" ht="14.5" customHeight="1">
      <c r="A4069" s="19">
        <v>1904</v>
      </c>
      <c r="B4069" s="19" t="s">
        <v>413</v>
      </c>
      <c r="C4069" s="19" t="s">
        <v>382</v>
      </c>
      <c r="D4069" s="19">
        <v>186.88</v>
      </c>
      <c r="E4069" s="19" t="s">
        <v>9</v>
      </c>
      <c r="F4069" s="19" t="s">
        <v>1205</v>
      </c>
    </row>
    <row r="4070" spans="1:6" ht="14.5" customHeight="1">
      <c r="A4070" s="19">
        <v>1904</v>
      </c>
      <c r="B4070" s="19" t="s">
        <v>413</v>
      </c>
      <c r="C4070" s="19" t="s">
        <v>382</v>
      </c>
      <c r="D4070" s="19">
        <v>54.51</v>
      </c>
      <c r="E4070" s="19" t="s">
        <v>195</v>
      </c>
      <c r="F4070" s="19" t="s">
        <v>1205</v>
      </c>
    </row>
    <row r="4071" spans="1:6" ht="14.5" customHeight="1">
      <c r="A4071" s="19">
        <v>1904</v>
      </c>
      <c r="B4071" s="19" t="s">
        <v>413</v>
      </c>
      <c r="C4071" s="19" t="s">
        <v>382</v>
      </c>
      <c r="D4071" s="19">
        <v>3.94</v>
      </c>
      <c r="E4071" s="19" t="s">
        <v>16</v>
      </c>
      <c r="F4071" s="19" t="s">
        <v>1205</v>
      </c>
    </row>
    <row r="4072" spans="1:6" ht="14.5" customHeight="1">
      <c r="A4072" s="19">
        <v>1904</v>
      </c>
      <c r="B4072" s="19" t="s">
        <v>413</v>
      </c>
      <c r="C4072" s="19" t="s">
        <v>382</v>
      </c>
      <c r="D4072" s="19">
        <v>8.1</v>
      </c>
      <c r="E4072" s="19" t="s">
        <v>70</v>
      </c>
      <c r="F4072" s="19" t="s">
        <v>1205</v>
      </c>
    </row>
    <row r="4073" spans="1:6" ht="14.5" customHeight="1">
      <c r="A4073" s="19">
        <v>1904</v>
      </c>
      <c r="B4073" s="19" t="s">
        <v>413</v>
      </c>
      <c r="C4073" s="19" t="s">
        <v>382</v>
      </c>
      <c r="D4073" s="19">
        <v>7.5</v>
      </c>
      <c r="E4073" s="19" t="s">
        <v>195</v>
      </c>
      <c r="F4073" s="19" t="s">
        <v>676</v>
      </c>
    </row>
    <row r="4074" spans="1:6" ht="14.5" customHeight="1">
      <c r="A4074" s="19">
        <v>1904</v>
      </c>
      <c r="B4074" s="19" t="s">
        <v>413</v>
      </c>
      <c r="C4074" s="19" t="s">
        <v>382</v>
      </c>
      <c r="D4074" s="19">
        <v>2</v>
      </c>
      <c r="E4074" s="19" t="s">
        <v>16</v>
      </c>
      <c r="F4074" s="19" t="s">
        <v>676</v>
      </c>
    </row>
    <row r="4075" spans="1:6" ht="14.5" customHeight="1">
      <c r="A4075" s="19">
        <v>1904</v>
      </c>
      <c r="B4075" s="19" t="s">
        <v>413</v>
      </c>
      <c r="C4075" s="19" t="s">
        <v>382</v>
      </c>
      <c r="D4075" s="19">
        <v>2</v>
      </c>
      <c r="E4075" s="19" t="s">
        <v>70</v>
      </c>
      <c r="F4075" s="19" t="s">
        <v>676</v>
      </c>
    </row>
    <row r="4076" spans="1:6" ht="14.5" customHeight="1">
      <c r="A4076" s="19">
        <v>1904</v>
      </c>
      <c r="B4076" s="19" t="s">
        <v>413</v>
      </c>
      <c r="C4076" s="19" t="s">
        <v>382</v>
      </c>
      <c r="D4076" s="19">
        <v>13.5</v>
      </c>
      <c r="E4076" s="19" t="s">
        <v>9</v>
      </c>
      <c r="F4076" s="19" t="s">
        <v>1206</v>
      </c>
    </row>
    <row r="4077" spans="1:6" ht="14.5" customHeight="1">
      <c r="A4077" s="19">
        <v>1904</v>
      </c>
      <c r="B4077" s="19" t="s">
        <v>413</v>
      </c>
      <c r="C4077" s="19" t="s">
        <v>382</v>
      </c>
      <c r="D4077" s="19">
        <v>30</v>
      </c>
      <c r="E4077" s="19" t="s">
        <v>9</v>
      </c>
      <c r="F4077" s="19" t="s">
        <v>1207</v>
      </c>
    </row>
    <row r="4078" spans="1:6" ht="14.5" customHeight="1">
      <c r="A4078" s="19">
        <v>1904</v>
      </c>
      <c r="B4078" s="19" t="s">
        <v>413</v>
      </c>
      <c r="C4078" s="19" t="s">
        <v>382</v>
      </c>
      <c r="D4078" s="19">
        <v>109</v>
      </c>
      <c r="E4078" s="19" t="s">
        <v>70</v>
      </c>
      <c r="F4078" s="19" t="s">
        <v>1207</v>
      </c>
    </row>
    <row r="4079" spans="1:6" ht="14.5" customHeight="1">
      <c r="A4079" s="19">
        <v>1904</v>
      </c>
      <c r="B4079" s="19" t="s">
        <v>413</v>
      </c>
      <c r="C4079" s="19" t="s">
        <v>383</v>
      </c>
      <c r="D4079" s="19">
        <v>21</v>
      </c>
      <c r="E4079" s="19" t="s">
        <v>9</v>
      </c>
      <c r="F4079" s="19" t="s">
        <v>407</v>
      </c>
    </row>
    <row r="4080" spans="1:6" ht="14.5" customHeight="1">
      <c r="A4080" s="19">
        <v>1904</v>
      </c>
      <c r="B4080" s="19" t="s">
        <v>413</v>
      </c>
      <c r="C4080" s="19" t="s">
        <v>383</v>
      </c>
      <c r="D4080" s="19">
        <v>15</v>
      </c>
      <c r="E4080" s="19" t="s">
        <v>9</v>
      </c>
      <c r="F4080" s="19" t="s">
        <v>1082</v>
      </c>
    </row>
    <row r="4081" spans="1:6" ht="14.5" customHeight="1">
      <c r="A4081" s="19">
        <v>1904</v>
      </c>
      <c r="B4081" s="19" t="s">
        <v>413</v>
      </c>
      <c r="C4081" s="19" t="s">
        <v>383</v>
      </c>
      <c r="D4081" s="19">
        <v>18</v>
      </c>
      <c r="E4081" s="19" t="s">
        <v>9</v>
      </c>
      <c r="F4081" s="19" t="s">
        <v>1208</v>
      </c>
    </row>
    <row r="4082" spans="1:6" ht="14.5" customHeight="1">
      <c r="A4082" s="19">
        <v>1904</v>
      </c>
      <c r="B4082" s="19" t="s">
        <v>413</v>
      </c>
      <c r="C4082" s="19" t="s">
        <v>384</v>
      </c>
      <c r="D4082" s="19">
        <v>8</v>
      </c>
    </row>
    <row r="4083" spans="1:6" ht="14.5" customHeight="1">
      <c r="A4083" s="19">
        <v>1904</v>
      </c>
      <c r="B4083" s="19" t="s">
        <v>413</v>
      </c>
      <c r="C4083" s="19" t="s">
        <v>385</v>
      </c>
      <c r="D4083" s="19">
        <v>16.5</v>
      </c>
    </row>
    <row r="4084" spans="1:6" ht="14.5" customHeight="1">
      <c r="A4084" s="19">
        <v>1904</v>
      </c>
      <c r="B4084" s="19" t="s">
        <v>413</v>
      </c>
      <c r="C4084" s="19" t="s">
        <v>386</v>
      </c>
      <c r="D4084" s="19">
        <v>8.5</v>
      </c>
    </row>
    <row r="4085" spans="1:6" ht="14.5" customHeight="1">
      <c r="A4085" s="19">
        <v>1904</v>
      </c>
      <c r="B4085" s="19" t="s">
        <v>413</v>
      </c>
      <c r="C4085" s="19" t="s">
        <v>387</v>
      </c>
      <c r="D4085" s="19">
        <v>12</v>
      </c>
      <c r="E4085" s="19" t="s">
        <v>9</v>
      </c>
      <c r="F4085" s="19" t="s">
        <v>412</v>
      </c>
    </row>
    <row r="4086" spans="1:6" ht="14.5" customHeight="1">
      <c r="A4086" s="19">
        <v>1904</v>
      </c>
      <c r="B4086" s="19" t="s">
        <v>1212</v>
      </c>
      <c r="C4086" s="19" t="s">
        <v>1213</v>
      </c>
      <c r="D4086" s="19">
        <v>3</v>
      </c>
      <c r="E4086" s="19" t="s">
        <v>9</v>
      </c>
      <c r="F4086" s="19" t="s">
        <v>1214</v>
      </c>
    </row>
    <row r="4087" spans="1:6" ht="14.5" customHeight="1">
      <c r="A4087" s="19">
        <v>1904</v>
      </c>
      <c r="B4087" s="19" t="s">
        <v>424</v>
      </c>
      <c r="C4087" s="19" t="s">
        <v>414</v>
      </c>
      <c r="D4087" s="19">
        <v>7</v>
      </c>
    </row>
    <row r="4088" spans="1:6" ht="14.5" customHeight="1">
      <c r="A4088" s="19">
        <v>1904</v>
      </c>
      <c r="B4088" s="19" t="s">
        <v>424</v>
      </c>
      <c r="C4088" s="19" t="s">
        <v>415</v>
      </c>
      <c r="D4088" s="19">
        <f>41+8+0.75+7+30</f>
        <v>86.75</v>
      </c>
    </row>
    <row r="4089" spans="1:6" ht="14.5" customHeight="1">
      <c r="A4089" s="19">
        <v>1904</v>
      </c>
      <c r="B4089" s="19" t="s">
        <v>424</v>
      </c>
      <c r="C4089" s="19" t="s">
        <v>416</v>
      </c>
      <c r="D4089" s="19">
        <v>5.5</v>
      </c>
    </row>
    <row r="4090" spans="1:6" ht="14.5" customHeight="1">
      <c r="A4090" s="19">
        <v>1904</v>
      </c>
      <c r="B4090" s="19" t="s">
        <v>424</v>
      </c>
      <c r="C4090" s="19" t="s">
        <v>419</v>
      </c>
      <c r="D4090" s="19">
        <v>5</v>
      </c>
    </row>
    <row r="4091" spans="1:6" ht="14.5" customHeight="1">
      <c r="A4091" s="19">
        <v>1904</v>
      </c>
      <c r="B4091" s="19" t="s">
        <v>424</v>
      </c>
      <c r="C4091" s="19" t="s">
        <v>420</v>
      </c>
      <c r="D4091" s="19">
        <v>3.5</v>
      </c>
    </row>
    <row r="4092" spans="1:6" ht="14.5" customHeight="1">
      <c r="A4092" s="19">
        <v>1904</v>
      </c>
      <c r="B4092" s="19" t="s">
        <v>424</v>
      </c>
      <c r="C4092" s="19" t="s">
        <v>421</v>
      </c>
      <c r="D4092" s="19">
        <f>30+6</f>
        <v>36</v>
      </c>
    </row>
    <row r="4093" spans="1:6" ht="14.5" customHeight="1">
      <c r="A4093" s="19">
        <v>1904</v>
      </c>
      <c r="B4093" s="19" t="s">
        <v>424</v>
      </c>
      <c r="C4093" s="19" t="s">
        <v>422</v>
      </c>
      <c r="D4093" s="19">
        <v>90</v>
      </c>
    </row>
    <row r="4094" spans="1:6" ht="14.5" customHeight="1">
      <c r="A4094" s="19">
        <v>1904</v>
      </c>
      <c r="B4094" s="19" t="s">
        <v>424</v>
      </c>
      <c r="C4094" s="19" t="s">
        <v>423</v>
      </c>
      <c r="D4094" s="19">
        <v>66.2</v>
      </c>
    </row>
    <row r="4095" spans="1:6" ht="14.5" customHeight="1">
      <c r="A4095" s="19">
        <v>1904</v>
      </c>
      <c r="B4095" s="19" t="s">
        <v>694</v>
      </c>
      <c r="C4095" s="19" t="s">
        <v>679</v>
      </c>
      <c r="D4095" s="19">
        <v>15.5</v>
      </c>
      <c r="E4095" s="19" t="s">
        <v>9</v>
      </c>
    </row>
    <row r="4096" spans="1:6" ht="14.5" customHeight="1">
      <c r="A4096" s="19">
        <v>1904</v>
      </c>
      <c r="B4096" s="19" t="s">
        <v>694</v>
      </c>
      <c r="C4096" s="19" t="s">
        <v>1215</v>
      </c>
      <c r="D4096" s="19">
        <v>55</v>
      </c>
      <c r="E4096" s="19" t="s">
        <v>9</v>
      </c>
    </row>
    <row r="4097" spans="1:5" ht="14.5" customHeight="1">
      <c r="A4097" s="19">
        <v>1904</v>
      </c>
      <c r="B4097" s="19" t="s">
        <v>694</v>
      </c>
      <c r="C4097" s="19" t="s">
        <v>1216</v>
      </c>
      <c r="D4097" s="19">
        <v>2.5</v>
      </c>
      <c r="E4097" s="19" t="s">
        <v>9</v>
      </c>
    </row>
    <row r="4098" spans="1:5" ht="14.5" customHeight="1">
      <c r="A4098" s="19">
        <v>1904</v>
      </c>
      <c r="B4098" s="19" t="s">
        <v>694</v>
      </c>
      <c r="C4098" s="19" t="s">
        <v>1217</v>
      </c>
      <c r="D4098" s="19">
        <v>3.75</v>
      </c>
      <c r="E4098" s="19" t="s">
        <v>9</v>
      </c>
    </row>
    <row r="4099" spans="1:5" ht="14.5" customHeight="1">
      <c r="A4099" s="19">
        <v>1904</v>
      </c>
      <c r="B4099" s="19" t="s">
        <v>694</v>
      </c>
      <c r="C4099" s="19" t="s">
        <v>681</v>
      </c>
      <c r="D4099" s="19">
        <f>35+14+12</f>
        <v>61</v>
      </c>
      <c r="E4099" s="19" t="s">
        <v>9</v>
      </c>
    </row>
    <row r="4100" spans="1:5" ht="14.5" customHeight="1">
      <c r="A4100" s="19">
        <v>1904</v>
      </c>
      <c r="B4100" s="19" t="s">
        <v>694</v>
      </c>
      <c r="C4100" s="19" t="s">
        <v>683</v>
      </c>
      <c r="D4100" s="19">
        <f>16.06+13.5</f>
        <v>29.56</v>
      </c>
      <c r="E4100" s="19" t="s">
        <v>9</v>
      </c>
    </row>
    <row r="4101" spans="1:5" ht="14.5" customHeight="1">
      <c r="A4101" s="19">
        <v>1904</v>
      </c>
      <c r="B4101" s="19" t="s">
        <v>694</v>
      </c>
      <c r="C4101" s="19" t="s">
        <v>684</v>
      </c>
      <c r="D4101" s="19">
        <f>60</f>
        <v>60</v>
      </c>
      <c r="E4101" s="19" t="s">
        <v>9</v>
      </c>
    </row>
    <row r="4102" spans="1:5" ht="14.5" customHeight="1">
      <c r="A4102" s="19">
        <v>1904</v>
      </c>
      <c r="B4102" s="19" t="s">
        <v>694</v>
      </c>
      <c r="C4102" s="19" t="s">
        <v>686</v>
      </c>
      <c r="D4102" s="19">
        <v>35.35</v>
      </c>
      <c r="E4102" s="19" t="s">
        <v>9</v>
      </c>
    </row>
    <row r="4103" spans="1:5" ht="14.5" customHeight="1">
      <c r="A4103" s="19">
        <v>1904</v>
      </c>
      <c r="B4103" s="19" t="s">
        <v>694</v>
      </c>
      <c r="C4103" s="19" t="s">
        <v>687</v>
      </c>
      <c r="D4103" s="19">
        <v>39.700000000000003</v>
      </c>
      <c r="E4103" s="19" t="s">
        <v>9</v>
      </c>
    </row>
    <row r="4104" spans="1:5" ht="14.5" customHeight="1">
      <c r="A4104" s="19">
        <v>1904</v>
      </c>
      <c r="B4104" s="19" t="s">
        <v>694</v>
      </c>
      <c r="C4104" s="19" t="s">
        <v>688</v>
      </c>
      <c r="D4104" s="19">
        <v>4</v>
      </c>
      <c r="E4104" s="19" t="s">
        <v>9</v>
      </c>
    </row>
    <row r="4105" spans="1:5" ht="14.5" customHeight="1">
      <c r="A4105" s="19">
        <v>1904</v>
      </c>
      <c r="B4105" s="19" t="s">
        <v>694</v>
      </c>
      <c r="C4105" s="19" t="s">
        <v>689</v>
      </c>
      <c r="D4105" s="19">
        <v>5</v>
      </c>
      <c r="E4105" s="19" t="s">
        <v>16</v>
      </c>
    </row>
    <row r="4106" spans="1:5" ht="14.5" customHeight="1">
      <c r="A4106" s="19">
        <v>1904</v>
      </c>
      <c r="B4106" s="19" t="s">
        <v>694</v>
      </c>
      <c r="C4106" s="19" t="s">
        <v>690</v>
      </c>
      <c r="D4106" s="19">
        <v>6</v>
      </c>
      <c r="E4106" s="19" t="s">
        <v>9</v>
      </c>
    </row>
    <row r="4107" spans="1:5" ht="14.5" customHeight="1">
      <c r="A4107" s="19">
        <v>1904</v>
      </c>
      <c r="B4107" s="19" t="s">
        <v>694</v>
      </c>
      <c r="C4107" s="19" t="s">
        <v>691</v>
      </c>
      <c r="D4107" s="19">
        <v>51.6</v>
      </c>
      <c r="E4107" s="19" t="s">
        <v>9</v>
      </c>
    </row>
    <row r="4108" spans="1:5" ht="14.5" customHeight="1">
      <c r="A4108" s="19">
        <v>1904</v>
      </c>
      <c r="B4108" s="19" t="s">
        <v>694</v>
      </c>
      <c r="C4108" s="19" t="s">
        <v>692</v>
      </c>
      <c r="D4108" s="19">
        <v>16</v>
      </c>
      <c r="E4108" s="19" t="s">
        <v>9</v>
      </c>
    </row>
    <row r="4109" spans="1:5" ht="14.5" customHeight="1">
      <c r="A4109" s="19">
        <v>1904</v>
      </c>
      <c r="B4109" s="19" t="s">
        <v>694</v>
      </c>
      <c r="C4109" s="19" t="s">
        <v>693</v>
      </c>
      <c r="D4109" s="19">
        <v>18.899999999999999</v>
      </c>
      <c r="E4109" s="19" t="s">
        <v>9</v>
      </c>
    </row>
    <row r="4110" spans="1:5" ht="14.5" customHeight="1">
      <c r="A4110" s="19">
        <v>1904</v>
      </c>
      <c r="B4110" s="19" t="s">
        <v>694</v>
      </c>
      <c r="C4110" s="19" t="s">
        <v>695</v>
      </c>
      <c r="D4110" s="19">
        <v>3.5</v>
      </c>
      <c r="E4110" s="19" t="s">
        <v>16</v>
      </c>
    </row>
    <row r="4111" spans="1:5" ht="14.5" customHeight="1">
      <c r="A4111" s="19">
        <v>1904</v>
      </c>
      <c r="B4111" s="19" t="s">
        <v>369</v>
      </c>
      <c r="C4111" s="19" t="s">
        <v>922</v>
      </c>
      <c r="D4111" s="19">
        <v>9.1999999999999993</v>
      </c>
    </row>
    <row r="4112" spans="1:5" ht="14.5" customHeight="1">
      <c r="A4112" s="19">
        <v>1904</v>
      </c>
      <c r="B4112" s="19" t="s">
        <v>369</v>
      </c>
      <c r="C4112" s="19" t="s">
        <v>1084</v>
      </c>
      <c r="D4112" s="19">
        <v>7.5</v>
      </c>
    </row>
    <row r="4113" spans="1:6" ht="14.5" customHeight="1">
      <c r="A4113" s="19">
        <v>1904</v>
      </c>
      <c r="B4113" s="19" t="s">
        <v>369</v>
      </c>
      <c r="C4113" s="19" t="s">
        <v>698</v>
      </c>
      <c r="D4113" s="19">
        <v>5</v>
      </c>
    </row>
    <row r="4114" spans="1:6" ht="14.5" customHeight="1">
      <c r="A4114" s="19">
        <v>1904</v>
      </c>
      <c r="B4114" s="19" t="s">
        <v>369</v>
      </c>
      <c r="C4114" s="19" t="s">
        <v>370</v>
      </c>
      <c r="D4114" s="19">
        <f>10+5+16</f>
        <v>31</v>
      </c>
    </row>
    <row r="4115" spans="1:6" ht="14.5" customHeight="1">
      <c r="A4115" s="19">
        <v>1904</v>
      </c>
      <c r="B4115" s="19" t="s">
        <v>369</v>
      </c>
      <c r="C4115" s="19" t="s">
        <v>371</v>
      </c>
      <c r="D4115" s="19">
        <v>25</v>
      </c>
    </row>
    <row r="4116" spans="1:6" ht="14.5" customHeight="1">
      <c r="A4116" s="19">
        <v>1904</v>
      </c>
      <c r="B4116" s="19" t="s">
        <v>369</v>
      </c>
      <c r="C4116" s="19" t="s">
        <v>1218</v>
      </c>
      <c r="D4116" s="19">
        <v>13</v>
      </c>
    </row>
    <row r="4117" spans="1:6" ht="14.5" customHeight="1">
      <c r="A4117" s="19">
        <v>1904</v>
      </c>
      <c r="B4117" s="19" t="s">
        <v>369</v>
      </c>
      <c r="C4117" s="19" t="s">
        <v>578</v>
      </c>
      <c r="D4117" s="19">
        <v>9</v>
      </c>
    </row>
    <row r="4118" spans="1:6" ht="14.5" customHeight="1">
      <c r="A4118" s="19">
        <v>1904</v>
      </c>
      <c r="B4118" s="19" t="s">
        <v>369</v>
      </c>
      <c r="C4118" s="19" t="s">
        <v>863</v>
      </c>
      <c r="D4118" s="19">
        <v>12</v>
      </c>
    </row>
    <row r="4119" spans="1:6" ht="14.5" customHeight="1">
      <c r="A4119" s="19">
        <v>1904</v>
      </c>
      <c r="B4119" s="19" t="s">
        <v>55</v>
      </c>
      <c r="C4119" s="19" t="s">
        <v>712</v>
      </c>
      <c r="D4119" s="19">
        <v>23.66</v>
      </c>
      <c r="F4119" s="19" t="s">
        <v>699</v>
      </c>
    </row>
    <row r="4120" spans="1:6" ht="14.5" customHeight="1">
      <c r="A4120" s="19">
        <v>1904</v>
      </c>
      <c r="B4120" s="19" t="s">
        <v>55</v>
      </c>
      <c r="C4120" s="19" t="s">
        <v>713</v>
      </c>
      <c r="D4120" s="19">
        <v>13.51</v>
      </c>
      <c r="F4120" s="19" t="s">
        <v>700</v>
      </c>
    </row>
    <row r="4121" spans="1:6" ht="14.5" customHeight="1">
      <c r="A4121" s="19">
        <v>1904</v>
      </c>
      <c r="B4121" s="19" t="s">
        <v>55</v>
      </c>
      <c r="C4121" s="19" t="s">
        <v>714</v>
      </c>
      <c r="D4121" s="19">
        <v>3.4</v>
      </c>
      <c r="F4121" s="19" t="s">
        <v>701</v>
      </c>
    </row>
    <row r="4122" spans="1:6" ht="14.5" customHeight="1">
      <c r="A4122" s="19">
        <v>1904</v>
      </c>
      <c r="B4122" s="19" t="s">
        <v>55</v>
      </c>
      <c r="C4122" s="19" t="s">
        <v>715</v>
      </c>
      <c r="D4122" s="19">
        <v>5.91</v>
      </c>
      <c r="F4122" s="19" t="s">
        <v>702</v>
      </c>
    </row>
    <row r="4123" spans="1:6" ht="14.5" customHeight="1">
      <c r="A4123" s="19">
        <v>1904</v>
      </c>
      <c r="B4123" s="19" t="s">
        <v>55</v>
      </c>
      <c r="C4123" s="19" t="s">
        <v>716</v>
      </c>
      <c r="D4123" s="19">
        <v>29.25</v>
      </c>
      <c r="F4123" s="19" t="s">
        <v>703</v>
      </c>
    </row>
    <row r="4124" spans="1:6" ht="14.5" customHeight="1">
      <c r="A4124" s="19">
        <v>1904</v>
      </c>
      <c r="B4124" s="19" t="s">
        <v>55</v>
      </c>
      <c r="C4124" s="19" t="s">
        <v>716</v>
      </c>
      <c r="D4124" s="19">
        <v>9.23</v>
      </c>
      <c r="F4124" s="19" t="s">
        <v>1086</v>
      </c>
    </row>
    <row r="4125" spans="1:6" ht="14.5" customHeight="1">
      <c r="A4125" s="19">
        <v>1904</v>
      </c>
      <c r="B4125" s="19" t="s">
        <v>55</v>
      </c>
      <c r="C4125" s="19" t="s">
        <v>716</v>
      </c>
      <c r="D4125" s="19">
        <v>32</v>
      </c>
      <c r="F4125" s="19" t="s">
        <v>1219</v>
      </c>
    </row>
    <row r="4126" spans="1:6" ht="14.5" customHeight="1">
      <c r="A4126" s="19">
        <v>1904</v>
      </c>
      <c r="B4126" s="19" t="s">
        <v>55</v>
      </c>
      <c r="C4126" s="19" t="s">
        <v>717</v>
      </c>
      <c r="D4126" s="19">
        <v>53</v>
      </c>
      <c r="F4126" s="19" t="s">
        <v>704</v>
      </c>
    </row>
    <row r="4127" spans="1:6" ht="14.5" customHeight="1">
      <c r="A4127" s="19">
        <v>1904</v>
      </c>
      <c r="B4127" s="19" t="s">
        <v>55</v>
      </c>
      <c r="C4127" s="19" t="s">
        <v>717</v>
      </c>
      <c r="D4127" s="19">
        <v>25</v>
      </c>
      <c r="F4127" s="19" t="s">
        <v>705</v>
      </c>
    </row>
    <row r="4128" spans="1:6" ht="14.5" customHeight="1">
      <c r="A4128" s="19">
        <v>1904</v>
      </c>
      <c r="B4128" s="19" t="s">
        <v>55</v>
      </c>
      <c r="C4128" s="19" t="s">
        <v>717</v>
      </c>
      <c r="D4128" s="19">
        <v>16.64</v>
      </c>
      <c r="F4128" s="19" t="s">
        <v>923</v>
      </c>
    </row>
    <row r="4129" spans="1:6" ht="14.5" customHeight="1">
      <c r="A4129" s="19">
        <v>1904</v>
      </c>
      <c r="B4129" s="19" t="s">
        <v>55</v>
      </c>
      <c r="C4129" s="19" t="s">
        <v>717</v>
      </c>
      <c r="D4129" s="19">
        <v>9</v>
      </c>
      <c r="F4129" s="19" t="s">
        <v>1220</v>
      </c>
    </row>
    <row r="4130" spans="1:6" ht="14.5" customHeight="1">
      <c r="A4130" s="19">
        <v>1904</v>
      </c>
      <c r="B4130" s="19" t="s">
        <v>55</v>
      </c>
      <c r="C4130" s="19" t="s">
        <v>717</v>
      </c>
      <c r="D4130" s="19">
        <v>30</v>
      </c>
      <c r="F4130" s="19" t="s">
        <v>1221</v>
      </c>
    </row>
    <row r="4131" spans="1:6" ht="14.5" customHeight="1">
      <c r="A4131" s="19">
        <v>1904</v>
      </c>
      <c r="B4131" s="19" t="s">
        <v>55</v>
      </c>
      <c r="C4131" s="19" t="s">
        <v>56</v>
      </c>
      <c r="D4131" s="19">
        <v>13.49</v>
      </c>
      <c r="F4131" s="19" t="s">
        <v>1222</v>
      </c>
    </row>
    <row r="4132" spans="1:6" ht="14.5" customHeight="1">
      <c r="A4132" s="19">
        <v>1904</v>
      </c>
      <c r="B4132" s="19" t="s">
        <v>55</v>
      </c>
      <c r="C4132" s="19" t="s">
        <v>718</v>
      </c>
      <c r="D4132" s="19">
        <v>14.25</v>
      </c>
      <c r="F4132" s="19" t="s">
        <v>708</v>
      </c>
    </row>
    <row r="4133" spans="1:6" ht="14.5" customHeight="1">
      <c r="A4133" s="19">
        <v>1904</v>
      </c>
      <c r="B4133" s="19" t="s">
        <v>55</v>
      </c>
      <c r="C4133" s="19" t="s">
        <v>59</v>
      </c>
      <c r="D4133" s="19">
        <v>118</v>
      </c>
      <c r="F4133" s="19" t="s">
        <v>60</v>
      </c>
    </row>
    <row r="4134" spans="1:6" ht="14.5" customHeight="1">
      <c r="A4134" s="19">
        <v>1904</v>
      </c>
      <c r="B4134" s="19" t="s">
        <v>55</v>
      </c>
      <c r="C4134" s="19" t="s">
        <v>924</v>
      </c>
      <c r="D4134" s="19">
        <v>2.63</v>
      </c>
      <c r="F4134" s="19" t="s">
        <v>925</v>
      </c>
    </row>
    <row r="4135" spans="1:6" ht="14.5" customHeight="1">
      <c r="A4135" s="19">
        <v>1904</v>
      </c>
      <c r="B4135" s="19" t="s">
        <v>55</v>
      </c>
      <c r="C4135" s="19" t="s">
        <v>719</v>
      </c>
      <c r="D4135" s="19">
        <v>19.329999999999998</v>
      </c>
      <c r="F4135" s="19" t="s">
        <v>710</v>
      </c>
    </row>
    <row r="4136" spans="1:6" ht="14.5" customHeight="1">
      <c r="A4136" s="19">
        <v>1904</v>
      </c>
      <c r="B4136" s="19" t="s">
        <v>55</v>
      </c>
      <c r="C4136" s="19" t="s">
        <v>720</v>
      </c>
      <c r="D4136" s="19">
        <v>8.5</v>
      </c>
      <c r="F4136" s="19" t="s">
        <v>711</v>
      </c>
    </row>
    <row r="4137" spans="1:6" ht="14.5" customHeight="1">
      <c r="A4137" s="19">
        <v>1904</v>
      </c>
      <c r="B4137" s="19" t="s">
        <v>55</v>
      </c>
      <c r="C4137" s="19" t="s">
        <v>1223</v>
      </c>
      <c r="D4137" s="19">
        <v>3</v>
      </c>
      <c r="F4137" s="19" t="s">
        <v>1224</v>
      </c>
    </row>
    <row r="4138" spans="1:6" ht="14.5" customHeight="1">
      <c r="A4138" s="19">
        <v>1904</v>
      </c>
      <c r="B4138" s="19" t="s">
        <v>440</v>
      </c>
      <c r="C4138" s="19" t="s">
        <v>1226</v>
      </c>
      <c r="D4138" s="19">
        <v>5</v>
      </c>
      <c r="F4138" s="1"/>
    </row>
    <row r="4139" spans="1:6" ht="14.5" customHeight="1">
      <c r="A4139" s="19">
        <v>1904</v>
      </c>
      <c r="B4139" s="19" t="s">
        <v>440</v>
      </c>
      <c r="C4139" s="19" t="s">
        <v>1227</v>
      </c>
      <c r="D4139" s="19">
        <v>13.67</v>
      </c>
      <c r="F4139" s="1"/>
    </row>
    <row r="4140" spans="1:6" ht="14.5" customHeight="1">
      <c r="A4140" s="19">
        <v>1904</v>
      </c>
      <c r="B4140" s="19" t="s">
        <v>440</v>
      </c>
      <c r="C4140" s="19" t="s">
        <v>1228</v>
      </c>
      <c r="D4140" s="19">
        <v>4.5</v>
      </c>
      <c r="F4140" s="1"/>
    </row>
    <row r="4141" spans="1:6" ht="14.5" customHeight="1">
      <c r="A4141" s="19">
        <v>1904</v>
      </c>
      <c r="B4141" s="19" t="s">
        <v>440</v>
      </c>
      <c r="C4141" s="19" t="s">
        <v>425</v>
      </c>
      <c r="D4141" s="19">
        <f>18+8</f>
        <v>26</v>
      </c>
      <c r="F4141" s="1"/>
    </row>
    <row r="4142" spans="1:6" ht="14.5" customHeight="1">
      <c r="A4142" s="19">
        <v>1904</v>
      </c>
      <c r="B4142" s="19" t="s">
        <v>440</v>
      </c>
      <c r="C4142" s="19" t="s">
        <v>721</v>
      </c>
      <c r="D4142" s="19">
        <v>10.25</v>
      </c>
      <c r="F4142" s="1"/>
    </row>
    <row r="4143" spans="1:6" ht="14.5" customHeight="1">
      <c r="A4143" s="19">
        <v>1904</v>
      </c>
      <c r="B4143" s="19" t="s">
        <v>440</v>
      </c>
      <c r="C4143" s="19" t="s">
        <v>428</v>
      </c>
      <c r="D4143" s="19">
        <v>93</v>
      </c>
      <c r="F4143" s="19" t="s">
        <v>429</v>
      </c>
    </row>
    <row r="4144" spans="1:6" ht="14.5" customHeight="1">
      <c r="A4144" s="19">
        <v>1904</v>
      </c>
      <c r="B4144" s="19" t="s">
        <v>440</v>
      </c>
      <c r="C4144" s="19" t="s">
        <v>428</v>
      </c>
      <c r="D4144" s="19">
        <v>5</v>
      </c>
      <c r="F4144" s="19" t="s">
        <v>430</v>
      </c>
    </row>
    <row r="4145" spans="1:6" ht="14.5" customHeight="1">
      <c r="A4145" s="19">
        <v>1904</v>
      </c>
      <c r="B4145" s="19" t="s">
        <v>440</v>
      </c>
      <c r="C4145" s="19" t="s">
        <v>428</v>
      </c>
      <c r="D4145" s="19">
        <v>13.5</v>
      </c>
      <c r="F4145" s="19" t="s">
        <v>431</v>
      </c>
    </row>
    <row r="4146" spans="1:6" ht="14.5" customHeight="1">
      <c r="A4146" s="19">
        <v>1904</v>
      </c>
      <c r="B4146" s="19" t="s">
        <v>440</v>
      </c>
      <c r="C4146" s="19" t="s">
        <v>432</v>
      </c>
      <c r="D4146" s="19">
        <v>12</v>
      </c>
      <c r="F4146" s="19" t="s">
        <v>433</v>
      </c>
    </row>
    <row r="4147" spans="1:6" ht="14.5" customHeight="1">
      <c r="A4147" s="19">
        <v>1904</v>
      </c>
      <c r="B4147" s="19" t="s">
        <v>440</v>
      </c>
      <c r="C4147" s="19" t="s">
        <v>432</v>
      </c>
      <c r="D4147" s="19">
        <v>42</v>
      </c>
      <c r="F4147" s="19" t="s">
        <v>434</v>
      </c>
    </row>
    <row r="4148" spans="1:6" ht="14.5" customHeight="1">
      <c r="A4148" s="19">
        <v>1904</v>
      </c>
      <c r="B4148" s="19" t="s">
        <v>440</v>
      </c>
      <c r="C4148" s="19" t="s">
        <v>435</v>
      </c>
      <c r="D4148" s="19">
        <v>52.615000000000002</v>
      </c>
      <c r="F4148" s="19" t="s">
        <v>436</v>
      </c>
    </row>
    <row r="4149" spans="1:6" ht="14.5" customHeight="1">
      <c r="A4149" s="19">
        <v>1904</v>
      </c>
      <c r="B4149" s="19" t="s">
        <v>440</v>
      </c>
      <c r="C4149" s="19" t="s">
        <v>435</v>
      </c>
      <c r="D4149" s="19">
        <v>86.9</v>
      </c>
      <c r="F4149" s="19" t="s">
        <v>437</v>
      </c>
    </row>
    <row r="4150" spans="1:6" ht="14.5" customHeight="1">
      <c r="A4150" s="19">
        <v>1904</v>
      </c>
      <c r="B4150" s="19" t="s">
        <v>440</v>
      </c>
      <c r="C4150" s="19" t="s">
        <v>435</v>
      </c>
      <c r="D4150" s="19">
        <v>37</v>
      </c>
      <c r="F4150" s="19" t="s">
        <v>1225</v>
      </c>
    </row>
    <row r="4151" spans="1:6" ht="14.5" customHeight="1">
      <c r="A4151" s="19">
        <v>1904</v>
      </c>
      <c r="B4151" s="19" t="s">
        <v>440</v>
      </c>
      <c r="C4151" s="19" t="s">
        <v>438</v>
      </c>
      <c r="D4151" s="19">
        <v>3</v>
      </c>
      <c r="F4151" s="1"/>
    </row>
    <row r="4152" spans="1:6" ht="14.5" customHeight="1">
      <c r="A4152" s="19">
        <v>1904</v>
      </c>
      <c r="B4152" s="19" t="s">
        <v>440</v>
      </c>
      <c r="C4152" s="19" t="s">
        <v>439</v>
      </c>
      <c r="D4152" s="19">
        <v>6</v>
      </c>
      <c r="F4152" s="1"/>
    </row>
    <row r="4153" spans="1:6" ht="14.5" customHeight="1">
      <c r="A4153" s="19">
        <v>1904</v>
      </c>
      <c r="B4153" s="19" t="s">
        <v>456</v>
      </c>
      <c r="C4153" s="19" t="s">
        <v>457</v>
      </c>
      <c r="D4153" s="19">
        <v>18</v>
      </c>
      <c r="E4153" s="19" t="s">
        <v>9</v>
      </c>
      <c r="F4153" s="19" t="s">
        <v>1229</v>
      </c>
    </row>
    <row r="4154" spans="1:6" ht="14.5" customHeight="1">
      <c r="A4154" s="19">
        <v>1904</v>
      </c>
      <c r="B4154" s="19" t="s">
        <v>456</v>
      </c>
      <c r="C4154" s="19" t="s">
        <v>458</v>
      </c>
      <c r="D4154" s="19">
        <v>7</v>
      </c>
      <c r="E4154" s="19" t="s">
        <v>9</v>
      </c>
    </row>
    <row r="4155" spans="1:6" ht="14.5" customHeight="1">
      <c r="A4155" s="19">
        <v>1904</v>
      </c>
      <c r="B4155" s="19" t="s">
        <v>456</v>
      </c>
      <c r="C4155" s="19" t="s">
        <v>459</v>
      </c>
      <c r="D4155" s="19">
        <v>22</v>
      </c>
      <c r="E4155" s="19" t="s">
        <v>9</v>
      </c>
    </row>
    <row r="4156" spans="1:6" ht="14.5" customHeight="1">
      <c r="A4156" s="19">
        <v>1904</v>
      </c>
      <c r="B4156" s="19" t="s">
        <v>456</v>
      </c>
      <c r="C4156" s="19" t="s">
        <v>460</v>
      </c>
      <c r="D4156" s="19">
        <v>19.5</v>
      </c>
      <c r="E4156" s="19" t="s">
        <v>9</v>
      </c>
    </row>
    <row r="4157" spans="1:6" ht="14.5" customHeight="1">
      <c r="A4157" s="19">
        <v>1904</v>
      </c>
      <c r="B4157" s="19" t="s">
        <v>456</v>
      </c>
      <c r="C4157" s="19" t="s">
        <v>926</v>
      </c>
      <c r="D4157" s="19">
        <f>22+22</f>
        <v>44</v>
      </c>
      <c r="E4157" s="19" t="s">
        <v>9</v>
      </c>
    </row>
    <row r="4158" spans="1:6" ht="14.5" customHeight="1">
      <c r="A4158" s="19">
        <v>1904</v>
      </c>
      <c r="B4158" s="19" t="s">
        <v>456</v>
      </c>
      <c r="C4158" s="19" t="s">
        <v>941</v>
      </c>
      <c r="D4158" s="19">
        <v>7</v>
      </c>
      <c r="F4158" s="19" t="s">
        <v>927</v>
      </c>
    </row>
    <row r="4159" spans="1:6" ht="14.5" customHeight="1">
      <c r="A4159" s="19">
        <v>1904</v>
      </c>
      <c r="B4159" s="19" t="s">
        <v>456</v>
      </c>
      <c r="C4159" s="19" t="s">
        <v>928</v>
      </c>
      <c r="D4159" s="19">
        <f>14+3.1</f>
        <v>17.100000000000001</v>
      </c>
    </row>
    <row r="4160" spans="1:6" ht="14.5" customHeight="1">
      <c r="A4160" s="19">
        <v>1904</v>
      </c>
      <c r="B4160" s="19" t="s">
        <v>456</v>
      </c>
      <c r="C4160" s="19" t="s">
        <v>462</v>
      </c>
      <c r="D4160" s="19">
        <v>10.5</v>
      </c>
      <c r="E4160" s="19" t="s">
        <v>9</v>
      </c>
    </row>
    <row r="4161" spans="1:6" ht="14.5" customHeight="1">
      <c r="A4161" s="19">
        <v>1904</v>
      </c>
      <c r="B4161" s="19" t="s">
        <v>456</v>
      </c>
      <c r="C4161" s="19" t="s">
        <v>1231</v>
      </c>
      <c r="D4161" s="19">
        <v>9.5</v>
      </c>
      <c r="E4161" s="19" t="s">
        <v>9</v>
      </c>
    </row>
    <row r="4162" spans="1:6" ht="14.5" customHeight="1">
      <c r="A4162" s="19">
        <v>1904</v>
      </c>
      <c r="B4162" s="19" t="s">
        <v>456</v>
      </c>
      <c r="C4162" s="19" t="s">
        <v>464</v>
      </c>
      <c r="D4162" s="19">
        <v>1.8</v>
      </c>
      <c r="E4162" s="19" t="s">
        <v>9</v>
      </c>
    </row>
    <row r="4163" spans="1:6" ht="14.5" customHeight="1">
      <c r="A4163" s="19">
        <v>1904</v>
      </c>
      <c r="B4163" s="19" t="s">
        <v>456</v>
      </c>
      <c r="C4163" s="19" t="s">
        <v>466</v>
      </c>
      <c r="D4163" s="19">
        <v>40</v>
      </c>
      <c r="E4163" s="19" t="s">
        <v>9</v>
      </c>
    </row>
    <row r="4164" spans="1:6" ht="14.5" customHeight="1">
      <c r="A4164" s="19">
        <v>1904</v>
      </c>
      <c r="B4164" s="19" t="s">
        <v>456</v>
      </c>
      <c r="C4164" s="19" t="s">
        <v>468</v>
      </c>
      <c r="D4164" s="19">
        <v>31</v>
      </c>
    </row>
    <row r="4165" spans="1:6" ht="14.5" customHeight="1">
      <c r="A4165" s="19">
        <v>1904</v>
      </c>
      <c r="B4165" s="19" t="s">
        <v>456</v>
      </c>
      <c r="C4165" s="19" t="s">
        <v>1088</v>
      </c>
      <c r="D4165" s="19">
        <v>30</v>
      </c>
    </row>
    <row r="4166" spans="1:6" ht="14.5" customHeight="1">
      <c r="A4166" s="19">
        <v>1904</v>
      </c>
      <c r="B4166" s="19" t="s">
        <v>456</v>
      </c>
      <c r="C4166" s="19" t="s">
        <v>1230</v>
      </c>
      <c r="D4166" s="19">
        <v>12</v>
      </c>
    </row>
    <row r="4167" spans="1:6" ht="14.5" customHeight="1">
      <c r="A4167" s="19">
        <v>1904</v>
      </c>
      <c r="B4167" s="19" t="s">
        <v>456</v>
      </c>
      <c r="C4167" s="19" t="s">
        <v>1089</v>
      </c>
      <c r="D4167" s="19">
        <v>5</v>
      </c>
    </row>
    <row r="4168" spans="1:6" ht="14.5" customHeight="1">
      <c r="A4168" s="19">
        <v>1904</v>
      </c>
      <c r="B4168" s="19" t="s">
        <v>456</v>
      </c>
      <c r="C4168" s="19" t="s">
        <v>1345</v>
      </c>
      <c r="D4168" s="19">
        <v>150</v>
      </c>
    </row>
    <row r="4169" spans="1:6" ht="14.5" customHeight="1">
      <c r="A4169" s="19">
        <v>1904</v>
      </c>
      <c r="B4169" s="19" t="s">
        <v>456</v>
      </c>
      <c r="C4169" s="19" t="s">
        <v>1345</v>
      </c>
      <c r="D4169" s="19">
        <v>102</v>
      </c>
      <c r="F4169" s="19" t="s">
        <v>1349</v>
      </c>
    </row>
    <row r="4170" spans="1:6" ht="14.5" customHeight="1">
      <c r="A4170" s="19">
        <v>1904</v>
      </c>
      <c r="B4170" s="19" t="s">
        <v>456</v>
      </c>
      <c r="C4170" s="19" t="s">
        <v>1345</v>
      </c>
      <c r="D4170" s="19">
        <v>19</v>
      </c>
      <c r="F4170" s="19" t="s">
        <v>1351</v>
      </c>
    </row>
    <row r="4171" spans="1:6" ht="14.5" customHeight="1">
      <c r="A4171" s="19">
        <v>1905</v>
      </c>
      <c r="B4171" s="19" t="s">
        <v>131</v>
      </c>
      <c r="C4171" s="19" t="s">
        <v>527</v>
      </c>
      <c r="D4171" s="19">
        <v>10.5</v>
      </c>
    </row>
    <row r="4172" spans="1:6" ht="14.5" customHeight="1">
      <c r="A4172" s="19">
        <v>1905</v>
      </c>
      <c r="B4172" s="19" t="s">
        <v>131</v>
      </c>
      <c r="C4172" s="19" t="s">
        <v>528</v>
      </c>
      <c r="D4172" s="19">
        <v>112.5</v>
      </c>
    </row>
    <row r="4173" spans="1:6" ht="14.5" customHeight="1">
      <c r="A4173" s="19">
        <v>1905</v>
      </c>
      <c r="B4173" s="19" t="s">
        <v>131</v>
      </c>
      <c r="C4173" s="19" t="s">
        <v>529</v>
      </c>
      <c r="D4173" s="19">
        <v>12</v>
      </c>
    </row>
    <row r="4174" spans="1:6" ht="14.5" customHeight="1">
      <c r="A4174" s="19">
        <v>1905</v>
      </c>
      <c r="B4174" s="19" t="s">
        <v>131</v>
      </c>
      <c r="C4174" s="19" t="s">
        <v>971</v>
      </c>
      <c r="D4174" s="19">
        <v>5.5</v>
      </c>
    </row>
    <row r="4175" spans="1:6" ht="14.5" customHeight="1">
      <c r="A4175" s="19">
        <v>1905</v>
      </c>
      <c r="B4175" s="19" t="s">
        <v>131</v>
      </c>
      <c r="C4175" s="19" t="s">
        <v>530</v>
      </c>
      <c r="D4175" s="19">
        <v>42</v>
      </c>
    </row>
    <row r="4176" spans="1:6" ht="14.5" customHeight="1">
      <c r="A4176" s="19">
        <v>1905</v>
      </c>
      <c r="B4176" s="19" t="s">
        <v>131</v>
      </c>
      <c r="C4176" s="19" t="s">
        <v>531</v>
      </c>
      <c r="D4176" s="19">
        <v>38.5</v>
      </c>
    </row>
    <row r="4177" spans="1:6" ht="14.5" customHeight="1">
      <c r="A4177" s="19">
        <v>1905</v>
      </c>
      <c r="B4177" s="19" t="s">
        <v>131</v>
      </c>
      <c r="C4177" s="19" t="s">
        <v>532</v>
      </c>
      <c r="D4177" s="19">
        <v>4.25</v>
      </c>
    </row>
    <row r="4178" spans="1:6" ht="14.5" customHeight="1">
      <c r="A4178" s="19">
        <v>1905</v>
      </c>
      <c r="B4178" s="19" t="s">
        <v>131</v>
      </c>
      <c r="C4178" s="19" t="s">
        <v>534</v>
      </c>
      <c r="D4178" s="19">
        <v>6.5</v>
      </c>
    </row>
    <row r="4179" spans="1:6" ht="14.5" customHeight="1">
      <c r="A4179" s="19">
        <v>1905</v>
      </c>
      <c r="B4179" s="19" t="s">
        <v>131</v>
      </c>
      <c r="C4179" s="19" t="s">
        <v>1090</v>
      </c>
      <c r="D4179" s="19">
        <v>10.93</v>
      </c>
    </row>
    <row r="4180" spans="1:6" ht="14.5" customHeight="1">
      <c r="A4180" s="19">
        <v>1905</v>
      </c>
      <c r="B4180" s="19" t="s">
        <v>131</v>
      </c>
      <c r="C4180" s="19" t="s">
        <v>535</v>
      </c>
      <c r="D4180" s="19">
        <v>9</v>
      </c>
    </row>
    <row r="4181" spans="1:6" ht="14.5" customHeight="1">
      <c r="A4181" s="19">
        <v>1905</v>
      </c>
      <c r="B4181" s="19" t="s">
        <v>172</v>
      </c>
      <c r="C4181" s="4" t="s">
        <v>1094</v>
      </c>
      <c r="D4181" s="4">
        <v>3</v>
      </c>
      <c r="F4181" s="4" t="s">
        <v>1095</v>
      </c>
    </row>
    <row r="4182" spans="1:6" ht="14.5" customHeight="1">
      <c r="A4182" s="19">
        <v>1905</v>
      </c>
      <c r="B4182" s="19" t="s">
        <v>172</v>
      </c>
      <c r="C4182" s="4" t="s">
        <v>170</v>
      </c>
      <c r="D4182" s="4">
        <v>2</v>
      </c>
      <c r="F4182" s="4" t="s">
        <v>171</v>
      </c>
    </row>
    <row r="4183" spans="1:6" ht="14.5" customHeight="1">
      <c r="A4183" s="19">
        <v>1905</v>
      </c>
      <c r="B4183" s="19" t="s">
        <v>172</v>
      </c>
      <c r="C4183" s="4" t="s">
        <v>173</v>
      </c>
      <c r="D4183" s="4">
        <v>20.97</v>
      </c>
      <c r="F4183" s="4" t="s">
        <v>982</v>
      </c>
    </row>
    <row r="4184" spans="1:6" ht="14.5" customHeight="1">
      <c r="A4184" s="19">
        <v>1905</v>
      </c>
      <c r="B4184" s="19" t="s">
        <v>172</v>
      </c>
      <c r="C4184" s="4" t="s">
        <v>173</v>
      </c>
      <c r="D4184" s="4">
        <v>4.5</v>
      </c>
      <c r="F4184" s="4" t="s">
        <v>174</v>
      </c>
    </row>
    <row r="4185" spans="1:6" ht="14.5" customHeight="1">
      <c r="A4185" s="19">
        <v>1905</v>
      </c>
      <c r="B4185" s="19" t="s">
        <v>172</v>
      </c>
      <c r="C4185" s="4" t="s">
        <v>177</v>
      </c>
      <c r="D4185" s="4">
        <v>5.5</v>
      </c>
      <c r="F4185" s="4" t="s">
        <v>548</v>
      </c>
    </row>
    <row r="4186" spans="1:6" ht="14.5" customHeight="1">
      <c r="A4186" s="19">
        <v>1905</v>
      </c>
      <c r="B4186" s="19" t="s">
        <v>172</v>
      </c>
      <c r="C4186" s="4" t="s">
        <v>547</v>
      </c>
      <c r="D4186" s="4">
        <v>20</v>
      </c>
      <c r="F4186" s="4" t="s">
        <v>549</v>
      </c>
    </row>
    <row r="4187" spans="1:6" ht="14.5" customHeight="1">
      <c r="A4187" s="19">
        <v>1905</v>
      </c>
      <c r="B4187" s="19" t="s">
        <v>172</v>
      </c>
      <c r="C4187" s="4" t="s">
        <v>179</v>
      </c>
      <c r="D4187" s="4">
        <v>26.78</v>
      </c>
      <c r="F4187" s="4" t="s">
        <v>743</v>
      </c>
    </row>
    <row r="4188" spans="1:6" ht="14.5" customHeight="1">
      <c r="A4188" s="19">
        <v>1905</v>
      </c>
      <c r="B4188" s="19" t="s">
        <v>172</v>
      </c>
      <c r="C4188" s="4" t="s">
        <v>1232</v>
      </c>
      <c r="D4188" s="4">
        <v>12</v>
      </c>
      <c r="F4188" s="4" t="s">
        <v>1233</v>
      </c>
    </row>
    <row r="4189" spans="1:6" ht="14.5" customHeight="1">
      <c r="A4189" s="19">
        <v>1905</v>
      </c>
      <c r="B4189" s="19" t="s">
        <v>172</v>
      </c>
      <c r="C4189" s="4" t="s">
        <v>181</v>
      </c>
      <c r="D4189" s="4">
        <v>4</v>
      </c>
      <c r="F4189" s="4" t="s">
        <v>550</v>
      </c>
    </row>
    <row r="4190" spans="1:6" ht="14.5" customHeight="1">
      <c r="A4190" s="19">
        <v>1905</v>
      </c>
      <c r="B4190" s="19" t="s">
        <v>62</v>
      </c>
      <c r="C4190" s="13" t="s">
        <v>64</v>
      </c>
      <c r="D4190" s="14">
        <v>6.25</v>
      </c>
      <c r="E4190" s="19" t="s">
        <v>9</v>
      </c>
    </row>
    <row r="4191" spans="1:6" ht="14.5" customHeight="1">
      <c r="A4191" s="19">
        <v>1905</v>
      </c>
      <c r="B4191" s="19" t="s">
        <v>62</v>
      </c>
      <c r="C4191" s="13" t="s">
        <v>551</v>
      </c>
      <c r="D4191" s="14">
        <v>162</v>
      </c>
      <c r="E4191" s="19" t="s">
        <v>9</v>
      </c>
    </row>
    <row r="4192" spans="1:6" ht="14.5" customHeight="1">
      <c r="A4192" s="19">
        <v>1905</v>
      </c>
      <c r="B4192" s="19" t="s">
        <v>62</v>
      </c>
      <c r="C4192" s="13" t="s">
        <v>69</v>
      </c>
      <c r="D4192" s="14">
        <v>55.33</v>
      </c>
      <c r="E4192" s="19" t="s">
        <v>9</v>
      </c>
    </row>
    <row r="4193" spans="1:5" ht="14.5" customHeight="1">
      <c r="A4193" s="19">
        <v>1905</v>
      </c>
      <c r="B4193" s="19" t="s">
        <v>62</v>
      </c>
      <c r="C4193" s="13" t="s">
        <v>1235</v>
      </c>
      <c r="D4193" s="14">
        <v>5</v>
      </c>
      <c r="E4193" s="19" t="s">
        <v>70</v>
      </c>
    </row>
    <row r="4194" spans="1:5" ht="14.5" customHeight="1">
      <c r="A4194" s="19">
        <v>1905</v>
      </c>
      <c r="B4194" s="19" t="s">
        <v>62</v>
      </c>
      <c r="C4194" s="13" t="s">
        <v>552</v>
      </c>
      <c r="D4194" s="14">
        <v>19.72</v>
      </c>
      <c r="E4194" s="19" t="s">
        <v>9</v>
      </c>
    </row>
    <row r="4195" spans="1:5" ht="14.5" customHeight="1">
      <c r="A4195" s="19">
        <v>1905</v>
      </c>
      <c r="B4195" s="19" t="s">
        <v>62</v>
      </c>
      <c r="C4195" s="13" t="s">
        <v>73</v>
      </c>
      <c r="D4195" s="13">
        <v>6</v>
      </c>
      <c r="E4195" s="19" t="s">
        <v>16</v>
      </c>
    </row>
    <row r="4196" spans="1:5" ht="14.5" customHeight="1">
      <c r="A4196" s="19">
        <v>1905</v>
      </c>
      <c r="B4196" s="19" t="s">
        <v>62</v>
      </c>
      <c r="C4196" s="13" t="s">
        <v>1098</v>
      </c>
      <c r="D4196" s="14">
        <v>34</v>
      </c>
      <c r="E4196" s="19" t="s">
        <v>9</v>
      </c>
    </row>
    <row r="4197" spans="1:5" ht="14.5" customHeight="1">
      <c r="A4197" s="19">
        <v>1905</v>
      </c>
      <c r="B4197" s="19" t="s">
        <v>62</v>
      </c>
      <c r="C4197" s="13" t="s">
        <v>65</v>
      </c>
      <c r="D4197" s="14">
        <v>30</v>
      </c>
      <c r="E4197" s="19" t="s">
        <v>9</v>
      </c>
    </row>
    <row r="4198" spans="1:5" ht="14.5" customHeight="1">
      <c r="A4198" s="19">
        <v>1905</v>
      </c>
      <c r="B4198" s="19" t="s">
        <v>62</v>
      </c>
      <c r="C4198" s="13" t="s">
        <v>66</v>
      </c>
      <c r="D4198" s="14">
        <v>8.5</v>
      </c>
      <c r="E4198" s="19" t="s">
        <v>9</v>
      </c>
    </row>
    <row r="4199" spans="1:5" ht="14.5" customHeight="1">
      <c r="A4199" s="19">
        <v>1905</v>
      </c>
      <c r="B4199" s="19" t="s">
        <v>62</v>
      </c>
      <c r="C4199" s="13" t="s">
        <v>67</v>
      </c>
      <c r="D4199" s="14">
        <v>57.19</v>
      </c>
      <c r="E4199" s="19" t="s">
        <v>9</v>
      </c>
    </row>
    <row r="4200" spans="1:5" ht="14.5" customHeight="1">
      <c r="A4200" s="19">
        <v>1905</v>
      </c>
      <c r="B4200" s="19" t="s">
        <v>62</v>
      </c>
      <c r="C4200" s="13" t="s">
        <v>983</v>
      </c>
      <c r="D4200" s="14">
        <v>4</v>
      </c>
      <c r="E4200" s="19" t="s">
        <v>9</v>
      </c>
    </row>
    <row r="4201" spans="1:5" ht="14.5" customHeight="1">
      <c r="A4201" s="19">
        <v>1905</v>
      </c>
      <c r="B4201" s="19" t="s">
        <v>62</v>
      </c>
      <c r="C4201" s="19" t="s">
        <v>440</v>
      </c>
      <c r="D4201" s="19">
        <v>0.63</v>
      </c>
      <c r="E4201" s="19" t="s">
        <v>16</v>
      </c>
    </row>
    <row r="4202" spans="1:5" ht="14.5" customHeight="1">
      <c r="A4202" s="19">
        <v>1905</v>
      </c>
      <c r="B4202" s="19" t="s">
        <v>1426</v>
      </c>
      <c r="C4202" s="13" t="s">
        <v>470</v>
      </c>
      <c r="D4202" s="14">
        <v>1569.32</v>
      </c>
    </row>
    <row r="4203" spans="1:5" ht="14.5" customHeight="1">
      <c r="A4203" s="19">
        <v>1905</v>
      </c>
      <c r="B4203" s="19" t="s">
        <v>1426</v>
      </c>
      <c r="C4203" s="19" t="s">
        <v>932</v>
      </c>
      <c r="D4203" s="19">
        <v>50</v>
      </c>
    </row>
    <row r="4204" spans="1:5" ht="14.5" customHeight="1">
      <c r="A4204" s="19">
        <v>1905</v>
      </c>
      <c r="B4204" s="19" t="s">
        <v>1426</v>
      </c>
      <c r="C4204" s="19" t="s">
        <v>933</v>
      </c>
      <c r="D4204" s="19">
        <v>88.84</v>
      </c>
    </row>
    <row r="4205" spans="1:5" ht="14.5" customHeight="1">
      <c r="A4205" s="19">
        <v>1905</v>
      </c>
      <c r="B4205" s="19" t="s">
        <v>1426</v>
      </c>
      <c r="C4205" s="19" t="s">
        <v>934</v>
      </c>
      <c r="D4205" s="19">
        <v>54</v>
      </c>
    </row>
    <row r="4206" spans="1:5" ht="14.5" customHeight="1">
      <c r="A4206" s="19">
        <v>1905</v>
      </c>
      <c r="B4206" s="19" t="s">
        <v>1426</v>
      </c>
      <c r="C4206" s="19" t="s">
        <v>473</v>
      </c>
      <c r="D4206" s="19">
        <v>22</v>
      </c>
    </row>
    <row r="4207" spans="1:5" ht="14.5" customHeight="1">
      <c r="A4207" s="19">
        <v>1905</v>
      </c>
      <c r="B4207" s="19" t="s">
        <v>1426</v>
      </c>
      <c r="C4207" s="19" t="s">
        <v>935</v>
      </c>
      <c r="D4207" s="19">
        <v>10.35</v>
      </c>
    </row>
    <row r="4208" spans="1:5" ht="14.5" customHeight="1">
      <c r="A4208" s="19">
        <v>1905</v>
      </c>
      <c r="B4208" s="19" t="s">
        <v>1426</v>
      </c>
      <c r="C4208" s="19" t="s">
        <v>475</v>
      </c>
      <c r="D4208" s="19">
        <v>3</v>
      </c>
    </row>
    <row r="4209" spans="1:4" ht="14.5" customHeight="1">
      <c r="A4209" s="19">
        <v>1905</v>
      </c>
      <c r="B4209" s="19" t="s">
        <v>1426</v>
      </c>
      <c r="C4209" s="19" t="s">
        <v>476</v>
      </c>
      <c r="D4209" s="19">
        <v>72</v>
      </c>
    </row>
    <row r="4210" spans="1:4" ht="14.5" customHeight="1">
      <c r="A4210" s="19">
        <v>1905</v>
      </c>
      <c r="B4210" s="19" t="s">
        <v>1426</v>
      </c>
      <c r="C4210" s="19" t="s">
        <v>477</v>
      </c>
      <c r="D4210" s="19">
        <v>9.65</v>
      </c>
    </row>
    <row r="4211" spans="1:4" ht="14.5" customHeight="1">
      <c r="A4211" s="19">
        <v>1905</v>
      </c>
      <c r="B4211" s="19" t="s">
        <v>1426</v>
      </c>
      <c r="C4211" s="19" t="s">
        <v>936</v>
      </c>
      <c r="D4211" s="19">
        <v>14</v>
      </c>
    </row>
    <row r="4212" spans="1:4" ht="14.5" customHeight="1">
      <c r="A4212" s="19">
        <v>1905</v>
      </c>
      <c r="B4212" s="19" t="s">
        <v>1426</v>
      </c>
      <c r="C4212" s="19" t="s">
        <v>937</v>
      </c>
      <c r="D4212" s="19">
        <v>13.5</v>
      </c>
    </row>
    <row r="4213" spans="1:4" ht="14.5" customHeight="1">
      <c r="A4213" s="19">
        <v>1905</v>
      </c>
      <c r="B4213" s="19" t="s">
        <v>1426</v>
      </c>
      <c r="C4213" s="19" t="s">
        <v>938</v>
      </c>
      <c r="D4213" s="19">
        <v>7.57</v>
      </c>
    </row>
    <row r="4214" spans="1:4" ht="14.5" customHeight="1">
      <c r="A4214" s="19">
        <v>1905</v>
      </c>
      <c r="B4214" s="19" t="s">
        <v>1426</v>
      </c>
      <c r="C4214" s="10" t="s">
        <v>939</v>
      </c>
      <c r="D4214" s="10">
        <v>115.76</v>
      </c>
    </row>
    <row r="4215" spans="1:4" ht="14.5" customHeight="1">
      <c r="A4215" s="19">
        <v>1905</v>
      </c>
      <c r="B4215" s="19" t="s">
        <v>1426</v>
      </c>
      <c r="C4215" s="19" t="s">
        <v>481</v>
      </c>
      <c r="D4215" s="19">
        <v>72.17</v>
      </c>
    </row>
    <row r="4216" spans="1:4" ht="14.5" customHeight="1">
      <c r="A4216" s="19">
        <v>1905</v>
      </c>
      <c r="B4216" s="19" t="s">
        <v>1426</v>
      </c>
      <c r="C4216" s="19" t="s">
        <v>482</v>
      </c>
      <c r="D4216" s="19">
        <v>7.5</v>
      </c>
    </row>
    <row r="4217" spans="1:4" ht="14.5" customHeight="1">
      <c r="A4217" s="19">
        <v>1905</v>
      </c>
      <c r="B4217" s="19" t="s">
        <v>1426</v>
      </c>
      <c r="C4217" s="19" t="s">
        <v>483</v>
      </c>
      <c r="D4217" s="19">
        <v>103</v>
      </c>
    </row>
    <row r="4218" spans="1:4" ht="14.5" customHeight="1">
      <c r="A4218" s="19">
        <v>1905</v>
      </c>
      <c r="B4218" s="19" t="s">
        <v>1426</v>
      </c>
      <c r="C4218" s="19" t="s">
        <v>484</v>
      </c>
      <c r="D4218" s="19">
        <v>4.5</v>
      </c>
    </row>
    <row r="4219" spans="1:4" ht="14.5" customHeight="1">
      <c r="A4219" s="19">
        <v>1905</v>
      </c>
      <c r="B4219" s="19" t="s">
        <v>1426</v>
      </c>
      <c r="C4219" s="19" t="s">
        <v>940</v>
      </c>
      <c r="D4219" s="19">
        <v>5</v>
      </c>
    </row>
    <row r="4220" spans="1:4" ht="14.5" customHeight="1">
      <c r="A4220" s="19">
        <v>1905</v>
      </c>
      <c r="B4220" s="19" t="s">
        <v>1426</v>
      </c>
      <c r="C4220" s="19" t="s">
        <v>486</v>
      </c>
      <c r="D4220" s="19">
        <v>101</v>
      </c>
    </row>
    <row r="4221" spans="1:4" ht="14.5" customHeight="1">
      <c r="A4221" s="19">
        <v>1905</v>
      </c>
      <c r="B4221" s="19" t="s">
        <v>1426</v>
      </c>
      <c r="C4221" s="19" t="s">
        <v>487</v>
      </c>
      <c r="D4221" s="19">
        <v>12.7</v>
      </c>
    </row>
    <row r="4222" spans="1:4" ht="14.5" customHeight="1">
      <c r="A4222" s="19">
        <v>1905</v>
      </c>
      <c r="B4222" s="19" t="s">
        <v>1426</v>
      </c>
      <c r="C4222" s="19" t="s">
        <v>488</v>
      </c>
      <c r="D4222" s="19">
        <v>36.6</v>
      </c>
    </row>
    <row r="4223" spans="1:4" ht="14.5" customHeight="1">
      <c r="A4223" s="19">
        <v>1905</v>
      </c>
      <c r="B4223" s="19" t="s">
        <v>1426</v>
      </c>
      <c r="C4223" s="19" t="s">
        <v>489</v>
      </c>
      <c r="D4223" s="19">
        <v>8</v>
      </c>
    </row>
    <row r="4224" spans="1:4" ht="14.5" customHeight="1">
      <c r="A4224" s="19">
        <v>1905</v>
      </c>
      <c r="B4224" s="19" t="s">
        <v>1426</v>
      </c>
      <c r="C4224" s="19" t="s">
        <v>1099</v>
      </c>
      <c r="D4224" s="19">
        <v>19.600000000000001</v>
      </c>
    </row>
    <row r="4225" spans="1:6" ht="14.5" customHeight="1">
      <c r="A4225" s="19">
        <v>1905</v>
      </c>
      <c r="B4225" s="19" t="s">
        <v>1426</v>
      </c>
      <c r="C4225" s="19" t="s">
        <v>1100</v>
      </c>
      <c r="D4225" s="19">
        <v>16.27</v>
      </c>
    </row>
    <row r="4226" spans="1:6" ht="14.5" customHeight="1">
      <c r="A4226" s="19">
        <v>1905</v>
      </c>
      <c r="B4226" s="19" t="s">
        <v>1426</v>
      </c>
      <c r="C4226" s="19" t="s">
        <v>490</v>
      </c>
      <c r="D4226" s="19">
        <v>3.6</v>
      </c>
    </row>
    <row r="4227" spans="1:6" ht="14.5" customHeight="1">
      <c r="A4227" s="19">
        <v>1905</v>
      </c>
      <c r="B4227" s="19" t="s">
        <v>1426</v>
      </c>
      <c r="C4227" s="19" t="s">
        <v>491</v>
      </c>
      <c r="D4227" s="19">
        <v>8</v>
      </c>
    </row>
    <row r="4228" spans="1:6" ht="14.5" customHeight="1">
      <c r="A4228" s="19">
        <v>1905</v>
      </c>
      <c r="B4228" s="19" t="s">
        <v>1426</v>
      </c>
      <c r="C4228" s="19" t="s">
        <v>1101</v>
      </c>
      <c r="D4228" s="19">
        <v>110</v>
      </c>
    </row>
    <row r="4229" spans="1:6" ht="14.5" customHeight="1">
      <c r="A4229" s="19">
        <v>1905</v>
      </c>
      <c r="B4229" s="19" t="s">
        <v>1426</v>
      </c>
      <c r="C4229" s="19" t="s">
        <v>1102</v>
      </c>
      <c r="D4229" s="19">
        <v>91</v>
      </c>
    </row>
    <row r="4230" spans="1:6" ht="14.5" customHeight="1">
      <c r="A4230" s="19">
        <v>1905</v>
      </c>
      <c r="B4230" s="19" t="s">
        <v>1426</v>
      </c>
      <c r="C4230" s="19" t="s">
        <v>492</v>
      </c>
      <c r="D4230" s="19">
        <v>8</v>
      </c>
    </row>
    <row r="4231" spans="1:6" ht="14.5" customHeight="1">
      <c r="A4231" s="19">
        <v>1905</v>
      </c>
      <c r="B4231" s="19" t="s">
        <v>1426</v>
      </c>
      <c r="C4231" s="19" t="s">
        <v>1103</v>
      </c>
      <c r="D4231" s="19">
        <v>10.9</v>
      </c>
    </row>
    <row r="4232" spans="1:6" ht="14.5" customHeight="1">
      <c r="A4232" s="19">
        <v>1905</v>
      </c>
      <c r="B4232" s="19" t="s">
        <v>1426</v>
      </c>
      <c r="C4232" s="19" t="s">
        <v>493</v>
      </c>
      <c r="D4232" s="19">
        <v>98.43</v>
      </c>
    </row>
    <row r="4233" spans="1:6" ht="14.5" customHeight="1">
      <c r="A4233" s="19">
        <v>1905</v>
      </c>
      <c r="B4233" s="19" t="s">
        <v>1426</v>
      </c>
      <c r="C4233" s="19" t="s">
        <v>494</v>
      </c>
      <c r="D4233" s="19">
        <v>17</v>
      </c>
    </row>
    <row r="4234" spans="1:6" ht="14.5" customHeight="1">
      <c r="A4234" s="19">
        <v>1905</v>
      </c>
      <c r="B4234" s="19" t="s">
        <v>1426</v>
      </c>
      <c r="C4234" s="19" t="s">
        <v>495</v>
      </c>
      <c r="D4234" s="19">
        <v>127.7</v>
      </c>
    </row>
    <row r="4235" spans="1:6" ht="14.5" customHeight="1">
      <c r="A4235" s="19">
        <v>1905</v>
      </c>
      <c r="B4235" s="19" t="s">
        <v>1426</v>
      </c>
      <c r="C4235" s="19" t="s">
        <v>496</v>
      </c>
      <c r="D4235" s="19">
        <v>16.29</v>
      </c>
    </row>
    <row r="4236" spans="1:6" ht="14.5" customHeight="1">
      <c r="A4236" s="19">
        <v>1905</v>
      </c>
      <c r="B4236" s="19" t="s">
        <v>1426</v>
      </c>
      <c r="C4236" s="19" t="s">
        <v>497</v>
      </c>
      <c r="D4236" s="19">
        <v>64.5</v>
      </c>
    </row>
    <row r="4237" spans="1:6" ht="14.5" customHeight="1">
      <c r="A4237" s="19">
        <v>1905</v>
      </c>
      <c r="B4237" s="19" t="s">
        <v>1426</v>
      </c>
      <c r="C4237" s="19" t="s">
        <v>498</v>
      </c>
      <c r="D4237" s="19">
        <v>6.5</v>
      </c>
    </row>
    <row r="4238" spans="1:6" ht="14.5" customHeight="1">
      <c r="A4238" s="19">
        <v>1905</v>
      </c>
      <c r="B4238" s="19" t="s">
        <v>1426</v>
      </c>
      <c r="C4238" s="19" t="s">
        <v>499</v>
      </c>
      <c r="D4238" s="19">
        <v>14.5</v>
      </c>
    </row>
    <row r="4239" spans="1:6" ht="14.5" customHeight="1">
      <c r="A4239" s="19">
        <v>1905</v>
      </c>
      <c r="B4239" s="19" t="s">
        <v>1426</v>
      </c>
      <c r="C4239" s="19" t="s">
        <v>500</v>
      </c>
      <c r="D4239" s="19">
        <v>1.5</v>
      </c>
    </row>
    <row r="4240" spans="1:6" ht="14.5" customHeight="1">
      <c r="A4240" s="19">
        <v>1905</v>
      </c>
      <c r="B4240" s="19" t="s">
        <v>441</v>
      </c>
      <c r="C4240" s="19" t="s">
        <v>442</v>
      </c>
      <c r="D4240" s="19">
        <v>260</v>
      </c>
      <c r="E4240" s="19" t="s">
        <v>9</v>
      </c>
      <c r="F4240" s="19" t="s">
        <v>984</v>
      </c>
    </row>
    <row r="4241" spans="1:6" ht="14.5" customHeight="1">
      <c r="A4241" s="19">
        <v>1905</v>
      </c>
      <c r="B4241" s="19" t="s">
        <v>441</v>
      </c>
      <c r="C4241" s="19" t="s">
        <v>68</v>
      </c>
      <c r="D4241" s="19">
        <v>6.5</v>
      </c>
      <c r="E4241" s="19" t="s">
        <v>9</v>
      </c>
      <c r="F4241" s="19" t="s">
        <v>1238</v>
      </c>
    </row>
    <row r="4242" spans="1:6" ht="14.5" customHeight="1">
      <c r="A4242" s="19">
        <v>1905</v>
      </c>
      <c r="B4242" s="19" t="s">
        <v>441</v>
      </c>
      <c r="C4242" s="19" t="s">
        <v>446</v>
      </c>
      <c r="D4242" s="19">
        <v>30.44</v>
      </c>
      <c r="E4242" s="19" t="s">
        <v>9</v>
      </c>
      <c r="F4242" s="19" t="s">
        <v>985</v>
      </c>
    </row>
    <row r="4243" spans="1:6" ht="14.5" customHeight="1">
      <c r="A4243" s="19">
        <v>1905</v>
      </c>
      <c r="B4243" s="19" t="s">
        <v>441</v>
      </c>
      <c r="C4243" s="19" t="s">
        <v>448</v>
      </c>
      <c r="D4243" s="19">
        <v>147</v>
      </c>
      <c r="E4243" s="19" t="s">
        <v>9</v>
      </c>
      <c r="F4243" s="19" t="s">
        <v>1239</v>
      </c>
    </row>
    <row r="4244" spans="1:6" ht="14.5" customHeight="1">
      <c r="A4244" s="19">
        <v>1905</v>
      </c>
      <c r="B4244" s="19" t="s">
        <v>441</v>
      </c>
      <c r="C4244" s="19" t="s">
        <v>747</v>
      </c>
      <c r="D4244" s="19">
        <v>25.5</v>
      </c>
      <c r="E4244" s="19" t="s">
        <v>9</v>
      </c>
      <c r="F4244" s="19" t="s">
        <v>748</v>
      </c>
    </row>
    <row r="4245" spans="1:6" ht="14.5" customHeight="1">
      <c r="A4245" s="19">
        <v>1905</v>
      </c>
      <c r="B4245" s="19" t="s">
        <v>441</v>
      </c>
      <c r="C4245" s="19" t="s">
        <v>450</v>
      </c>
      <c r="D4245" s="19">
        <v>136</v>
      </c>
      <c r="E4245" s="19" t="s">
        <v>9</v>
      </c>
      <c r="F4245" s="19" t="s">
        <v>1118</v>
      </c>
    </row>
    <row r="4246" spans="1:6" ht="14.5" customHeight="1">
      <c r="A4246" s="19">
        <v>1905</v>
      </c>
      <c r="B4246" s="19" t="s">
        <v>441</v>
      </c>
      <c r="C4246" s="19" t="s">
        <v>450</v>
      </c>
      <c r="D4246" s="19">
        <v>63</v>
      </c>
      <c r="E4246" s="19" t="s">
        <v>9</v>
      </c>
      <c r="F4246" s="19" t="s">
        <v>1105</v>
      </c>
    </row>
    <row r="4247" spans="1:6" ht="14.5" customHeight="1">
      <c r="A4247" s="19">
        <v>1905</v>
      </c>
      <c r="B4247" s="19" t="s">
        <v>441</v>
      </c>
      <c r="C4247" s="19" t="s">
        <v>450</v>
      </c>
      <c r="D4247" s="19">
        <v>41.5</v>
      </c>
      <c r="E4247" s="19" t="s">
        <v>9</v>
      </c>
      <c r="F4247" s="19" t="s">
        <v>1106</v>
      </c>
    </row>
    <row r="4248" spans="1:6" ht="14.5" customHeight="1">
      <c r="A4248" s="19">
        <v>1905</v>
      </c>
      <c r="B4248" s="19" t="s">
        <v>441</v>
      </c>
      <c r="C4248" s="19" t="s">
        <v>450</v>
      </c>
      <c r="D4248" s="19">
        <v>31.5</v>
      </c>
      <c r="E4248" s="19" t="s">
        <v>9</v>
      </c>
      <c r="F4248" s="19" t="s">
        <v>1240</v>
      </c>
    </row>
    <row r="4249" spans="1:6" ht="14.5" customHeight="1">
      <c r="A4249" s="19">
        <v>1905</v>
      </c>
      <c r="B4249" s="19" t="s">
        <v>441</v>
      </c>
      <c r="C4249" s="19" t="s">
        <v>450</v>
      </c>
      <c r="D4249" s="19">
        <v>14</v>
      </c>
      <c r="E4249" s="19" t="s">
        <v>9</v>
      </c>
      <c r="F4249" s="19" t="s">
        <v>1241</v>
      </c>
    </row>
    <row r="4250" spans="1:6" ht="14.5" customHeight="1">
      <c r="A4250" s="19">
        <v>1905</v>
      </c>
      <c r="B4250" s="19" t="s">
        <v>441</v>
      </c>
      <c r="C4250" s="19" t="s">
        <v>450</v>
      </c>
      <c r="D4250" s="19">
        <v>93</v>
      </c>
      <c r="E4250" s="19" t="s">
        <v>9</v>
      </c>
      <c r="F4250" s="19" t="s">
        <v>1122</v>
      </c>
    </row>
    <row r="4251" spans="1:6" ht="14.5" customHeight="1">
      <c r="A4251" s="19">
        <v>1905</v>
      </c>
      <c r="B4251" s="19" t="s">
        <v>441</v>
      </c>
      <c r="C4251" s="19" t="s">
        <v>750</v>
      </c>
      <c r="D4251" s="19">
        <v>32.5</v>
      </c>
      <c r="E4251" s="19" t="s">
        <v>9</v>
      </c>
      <c r="F4251" s="19" t="s">
        <v>1242</v>
      </c>
    </row>
    <row r="4252" spans="1:6" ht="14.5" customHeight="1">
      <c r="A4252" s="19">
        <v>1905</v>
      </c>
      <c r="B4252" s="19" t="s">
        <v>441</v>
      </c>
      <c r="C4252" s="19" t="s">
        <v>462</v>
      </c>
      <c r="D4252" s="19">
        <v>4</v>
      </c>
      <c r="E4252" s="19" t="s">
        <v>9</v>
      </c>
      <c r="F4252" s="19" t="s">
        <v>770</v>
      </c>
    </row>
    <row r="4253" spans="1:6" ht="14.5" customHeight="1">
      <c r="A4253" s="19">
        <v>1905</v>
      </c>
      <c r="B4253" s="19" t="s">
        <v>441</v>
      </c>
      <c r="C4253" s="19" t="s">
        <v>757</v>
      </c>
      <c r="D4253" s="19">
        <v>20</v>
      </c>
      <c r="E4253" s="19" t="s">
        <v>9</v>
      </c>
      <c r="F4253" s="19" t="s">
        <v>1243</v>
      </c>
    </row>
    <row r="4254" spans="1:6" ht="14.5" customHeight="1">
      <c r="A4254" s="19">
        <v>1905</v>
      </c>
      <c r="B4254" s="19" t="s">
        <v>441</v>
      </c>
      <c r="C4254" s="19" t="s">
        <v>759</v>
      </c>
      <c r="D4254" s="19">
        <v>4.03</v>
      </c>
      <c r="E4254" s="19" t="s">
        <v>9</v>
      </c>
      <c r="F4254" s="19" t="s">
        <v>1244</v>
      </c>
    </row>
    <row r="4255" spans="1:6" ht="14.5" customHeight="1">
      <c r="A4255" s="19">
        <v>1905</v>
      </c>
      <c r="B4255" s="19" t="s">
        <v>441</v>
      </c>
      <c r="C4255" s="19" t="s">
        <v>759</v>
      </c>
      <c r="D4255" s="19">
        <v>4</v>
      </c>
      <c r="E4255" s="19" t="s">
        <v>9</v>
      </c>
      <c r="F4255" s="19" t="s">
        <v>1245</v>
      </c>
    </row>
    <row r="4256" spans="1:6" ht="14.5" customHeight="1">
      <c r="A4256" s="19">
        <v>1905</v>
      </c>
      <c r="B4256" s="19" t="s">
        <v>441</v>
      </c>
      <c r="C4256" s="19" t="s">
        <v>761</v>
      </c>
      <c r="D4256" s="19">
        <v>42</v>
      </c>
      <c r="E4256" s="19" t="s">
        <v>9</v>
      </c>
      <c r="F4256" s="19" t="s">
        <v>1111</v>
      </c>
    </row>
    <row r="4257" spans="1:6" ht="14.5" customHeight="1">
      <c r="A4257" s="19">
        <v>1905</v>
      </c>
      <c r="B4257" s="19" t="s">
        <v>441</v>
      </c>
      <c r="C4257" s="19" t="s">
        <v>763</v>
      </c>
      <c r="D4257" s="19">
        <v>23</v>
      </c>
      <c r="E4257" s="19" t="s">
        <v>9</v>
      </c>
      <c r="F4257" s="19" t="s">
        <v>1246</v>
      </c>
    </row>
    <row r="4258" spans="1:6" ht="14.5" customHeight="1">
      <c r="A4258" s="19">
        <v>1905</v>
      </c>
      <c r="B4258" s="19" t="s">
        <v>441</v>
      </c>
      <c r="C4258" s="19" t="s">
        <v>1125</v>
      </c>
      <c r="D4258" s="19">
        <v>30.06</v>
      </c>
      <c r="E4258" s="19" t="s">
        <v>9</v>
      </c>
      <c r="F4258" s="19" t="s">
        <v>1126</v>
      </c>
    </row>
    <row r="4259" spans="1:6" ht="14.5" customHeight="1">
      <c r="A4259" s="19">
        <v>1905</v>
      </c>
      <c r="B4259" s="19" t="s">
        <v>441</v>
      </c>
      <c r="C4259" s="19" t="s">
        <v>59</v>
      </c>
      <c r="D4259" s="19">
        <v>36</v>
      </c>
      <c r="E4259" s="19" t="s">
        <v>9</v>
      </c>
      <c r="F4259" s="19" t="s">
        <v>994</v>
      </c>
    </row>
    <row r="4260" spans="1:6" ht="14.5" customHeight="1">
      <c r="A4260" s="19">
        <v>1905</v>
      </c>
      <c r="B4260" s="19" t="s">
        <v>441</v>
      </c>
      <c r="C4260" s="19" t="s">
        <v>1114</v>
      </c>
      <c r="D4260" s="19">
        <v>25.8</v>
      </c>
      <c r="E4260" s="19" t="s">
        <v>9</v>
      </c>
      <c r="F4260" s="19" t="s">
        <v>1113</v>
      </c>
    </row>
    <row r="4261" spans="1:6" ht="14.5" customHeight="1">
      <c r="A4261" s="19">
        <v>1905</v>
      </c>
      <c r="B4261" s="19" t="s">
        <v>441</v>
      </c>
      <c r="C4261" s="19" t="s">
        <v>452</v>
      </c>
      <c r="D4261" s="19">
        <v>50</v>
      </c>
      <c r="E4261" s="19" t="s">
        <v>9</v>
      </c>
      <c r="F4261" s="19" t="s">
        <v>874</v>
      </c>
    </row>
    <row r="4262" spans="1:6" ht="14.5" customHeight="1">
      <c r="A4262" s="19">
        <v>1905</v>
      </c>
      <c r="B4262" s="19" t="s">
        <v>441</v>
      </c>
      <c r="C4262" s="19" t="s">
        <v>452</v>
      </c>
      <c r="D4262" s="19">
        <v>11</v>
      </c>
      <c r="E4262" s="19" t="s">
        <v>9</v>
      </c>
      <c r="F4262" s="19" t="s">
        <v>1127</v>
      </c>
    </row>
    <row r="4263" spans="1:6" ht="14.5" customHeight="1">
      <c r="A4263" s="19">
        <v>1905</v>
      </c>
      <c r="B4263" s="19" t="s">
        <v>441</v>
      </c>
      <c r="C4263" s="19" t="s">
        <v>455</v>
      </c>
      <c r="D4263" s="19">
        <v>54.07</v>
      </c>
      <c r="E4263" s="19" t="s">
        <v>9</v>
      </c>
      <c r="F4263" s="19" t="s">
        <v>1247</v>
      </c>
    </row>
    <row r="4264" spans="1:6" ht="14.5" customHeight="1">
      <c r="A4264" s="19">
        <v>1905</v>
      </c>
      <c r="B4264" s="19" t="s">
        <v>441</v>
      </c>
      <c r="C4264" s="19" t="s">
        <v>767</v>
      </c>
      <c r="D4264" s="19">
        <v>9</v>
      </c>
      <c r="E4264" s="19" t="s">
        <v>9</v>
      </c>
      <c r="F4264" s="19" t="s">
        <v>772</v>
      </c>
    </row>
    <row r="4265" spans="1:6" ht="14.5" customHeight="1">
      <c r="A4265" s="19">
        <v>1905</v>
      </c>
      <c r="B4265" s="19" t="s">
        <v>441</v>
      </c>
      <c r="C4265" s="19" t="s">
        <v>1237</v>
      </c>
      <c r="D4265" s="19">
        <v>5</v>
      </c>
      <c r="E4265" s="19" t="s">
        <v>9</v>
      </c>
      <c r="F4265" s="19" t="s">
        <v>1248</v>
      </c>
    </row>
    <row r="4266" spans="1:6" ht="14.5" customHeight="1">
      <c r="A4266" s="19">
        <v>1905</v>
      </c>
      <c r="B4266" s="19" t="s">
        <v>441</v>
      </c>
      <c r="C4266" s="19" t="s">
        <v>440</v>
      </c>
      <c r="D4266" s="19">
        <v>2.8</v>
      </c>
      <c r="E4266" s="19" t="s">
        <v>9</v>
      </c>
      <c r="F4266" s="19" t="s">
        <v>773</v>
      </c>
    </row>
    <row r="4267" spans="1:6" ht="14.5" customHeight="1">
      <c r="A4267" s="19">
        <v>1905</v>
      </c>
      <c r="B4267" s="19" t="s">
        <v>512</v>
      </c>
      <c r="C4267" s="19" t="s">
        <v>774</v>
      </c>
      <c r="D4267" s="19">
        <f>2+5</f>
        <v>7</v>
      </c>
      <c r="E4267" s="19" t="s">
        <v>9</v>
      </c>
    </row>
    <row r="4268" spans="1:6" ht="14.5" customHeight="1">
      <c r="A4268" s="19">
        <v>1905</v>
      </c>
      <c r="B4268" s="19" t="s">
        <v>512</v>
      </c>
      <c r="C4268" s="19" t="s">
        <v>517</v>
      </c>
      <c r="D4268" s="19">
        <v>16</v>
      </c>
      <c r="E4268" s="19" t="s">
        <v>9</v>
      </c>
    </row>
    <row r="4269" spans="1:6" ht="14.5" customHeight="1">
      <c r="A4269" s="19">
        <v>1905</v>
      </c>
      <c r="B4269" s="19" t="s">
        <v>512</v>
      </c>
      <c r="C4269" s="19" t="s">
        <v>518</v>
      </c>
      <c r="D4269" s="19">
        <f>14.21+30</f>
        <v>44.21</v>
      </c>
      <c r="E4269" s="19" t="s">
        <v>9</v>
      </c>
    </row>
    <row r="4270" spans="1:6" ht="14.5" customHeight="1">
      <c r="A4270" s="19">
        <v>1905</v>
      </c>
      <c r="B4270" s="19" t="s">
        <v>512</v>
      </c>
      <c r="C4270" s="19" t="s">
        <v>1130</v>
      </c>
      <c r="D4270" s="19">
        <v>2</v>
      </c>
      <c r="E4270" s="19" t="s">
        <v>9</v>
      </c>
    </row>
    <row r="4271" spans="1:6" ht="14.5" customHeight="1">
      <c r="A4271" s="19">
        <v>1905</v>
      </c>
      <c r="B4271" s="19" t="s">
        <v>512</v>
      </c>
      <c r="C4271" s="19" t="s">
        <v>513</v>
      </c>
      <c r="D4271" s="19">
        <f>36.4+14</f>
        <v>50.4</v>
      </c>
      <c r="E4271" s="19" t="s">
        <v>9</v>
      </c>
    </row>
    <row r="4272" spans="1:6" ht="14.5" customHeight="1">
      <c r="A4272" s="19">
        <v>1905</v>
      </c>
      <c r="B4272" s="19" t="s">
        <v>512</v>
      </c>
      <c r="C4272" s="19" t="s">
        <v>875</v>
      </c>
      <c r="D4272" s="19">
        <v>31.97</v>
      </c>
      <c r="E4272" s="19" t="s">
        <v>9</v>
      </c>
    </row>
    <row r="4273" spans="1:5" ht="14.5" customHeight="1">
      <c r="A4273" s="19">
        <v>1905</v>
      </c>
      <c r="B4273" s="19" t="s">
        <v>512</v>
      </c>
      <c r="C4273" s="19" t="s">
        <v>514</v>
      </c>
      <c r="D4273" s="19">
        <f>65+11</f>
        <v>76</v>
      </c>
      <c r="E4273" s="19" t="s">
        <v>9</v>
      </c>
    </row>
    <row r="4274" spans="1:5" ht="14.5" customHeight="1">
      <c r="A4274" s="19">
        <v>1905</v>
      </c>
      <c r="B4274" s="19" t="s">
        <v>512</v>
      </c>
      <c r="C4274" s="19" t="s">
        <v>1131</v>
      </c>
      <c r="D4274" s="19">
        <v>35</v>
      </c>
      <c r="E4274" s="19" t="s">
        <v>9</v>
      </c>
    </row>
    <row r="4275" spans="1:5" ht="14.5" customHeight="1">
      <c r="A4275" s="19">
        <v>1905</v>
      </c>
      <c r="B4275" s="19" t="s">
        <v>512</v>
      </c>
      <c r="C4275" s="19" t="s">
        <v>515</v>
      </c>
      <c r="D4275" s="19">
        <v>17.27</v>
      </c>
      <c r="E4275" s="19" t="s">
        <v>9</v>
      </c>
    </row>
    <row r="4276" spans="1:5" ht="14.5" customHeight="1">
      <c r="A4276" s="19">
        <v>1905</v>
      </c>
      <c r="B4276" s="19" t="s">
        <v>512</v>
      </c>
      <c r="C4276" s="19" t="s">
        <v>1132</v>
      </c>
      <c r="D4276" s="19">
        <v>4</v>
      </c>
      <c r="E4276" s="19" t="s">
        <v>9</v>
      </c>
    </row>
    <row r="4277" spans="1:5" ht="14.5" customHeight="1">
      <c r="A4277" s="19">
        <v>1905</v>
      </c>
      <c r="B4277" s="19" t="s">
        <v>512</v>
      </c>
      <c r="C4277" s="19" t="s">
        <v>519</v>
      </c>
      <c r="D4277" s="19">
        <v>4</v>
      </c>
      <c r="E4277" s="19" t="s">
        <v>9</v>
      </c>
    </row>
    <row r="4278" spans="1:5" ht="14.5" customHeight="1">
      <c r="A4278" s="19">
        <v>1905</v>
      </c>
      <c r="B4278" s="19" t="s">
        <v>512</v>
      </c>
      <c r="C4278" s="19" t="s">
        <v>997</v>
      </c>
      <c r="D4278" s="19">
        <v>3.33</v>
      </c>
      <c r="E4278" s="19" t="s">
        <v>9</v>
      </c>
    </row>
    <row r="4279" spans="1:5" ht="14.5" customHeight="1">
      <c r="A4279" s="19">
        <v>1905</v>
      </c>
      <c r="B4279" s="19" t="s">
        <v>512</v>
      </c>
      <c r="C4279" s="19" t="s">
        <v>520</v>
      </c>
      <c r="D4279" s="19">
        <v>8</v>
      </c>
      <c r="E4279" s="19" t="s">
        <v>9</v>
      </c>
    </row>
    <row r="4280" spans="1:5" ht="14.5" customHeight="1">
      <c r="A4280" s="19">
        <v>1905</v>
      </c>
      <c r="B4280" s="19" t="s">
        <v>512</v>
      </c>
      <c r="C4280" s="19" t="s">
        <v>521</v>
      </c>
      <c r="D4280" s="19">
        <v>3.5</v>
      </c>
      <c r="E4280" s="19" t="s">
        <v>9</v>
      </c>
    </row>
    <row r="4281" spans="1:5" ht="14.5" customHeight="1">
      <c r="A4281" s="19">
        <v>1905</v>
      </c>
      <c r="B4281" s="19" t="s">
        <v>512</v>
      </c>
      <c r="C4281" s="19" t="s">
        <v>522</v>
      </c>
      <c r="D4281" s="19">
        <v>16.8</v>
      </c>
      <c r="E4281" s="19" t="s">
        <v>9</v>
      </c>
    </row>
    <row r="4282" spans="1:5" ht="14.5" customHeight="1">
      <c r="A4282" s="19">
        <v>1905</v>
      </c>
      <c r="B4282" s="19" t="s">
        <v>512</v>
      </c>
      <c r="C4282" s="19" t="s">
        <v>523</v>
      </c>
      <c r="D4282" s="19">
        <v>12</v>
      </c>
      <c r="E4282" s="19" t="s">
        <v>9</v>
      </c>
    </row>
    <row r="4283" spans="1:5" ht="14.5" customHeight="1">
      <c r="A4283" s="19">
        <v>1905</v>
      </c>
      <c r="B4283" s="19" t="s">
        <v>512</v>
      </c>
      <c r="C4283" s="19" t="s">
        <v>1133</v>
      </c>
      <c r="D4283" s="19">
        <v>4</v>
      </c>
      <c r="E4283" s="19" t="s">
        <v>9</v>
      </c>
    </row>
    <row r="4284" spans="1:5" ht="14.5" customHeight="1">
      <c r="A4284" s="19">
        <v>1905</v>
      </c>
      <c r="B4284" s="19" t="s">
        <v>512</v>
      </c>
      <c r="C4284" s="19" t="s">
        <v>524</v>
      </c>
      <c r="D4284" s="19">
        <v>11.5</v>
      </c>
      <c r="E4284" s="19" t="s">
        <v>9</v>
      </c>
    </row>
    <row r="4285" spans="1:5" ht="14.5" customHeight="1">
      <c r="A4285" s="19">
        <v>1905</v>
      </c>
      <c r="B4285" s="19" t="s">
        <v>512</v>
      </c>
      <c r="C4285" s="19" t="s">
        <v>516</v>
      </c>
      <c r="D4285" s="19">
        <v>43.5</v>
      </c>
      <c r="E4285" s="19" t="s">
        <v>9</v>
      </c>
    </row>
    <row r="4286" spans="1:5" ht="14.5" customHeight="1">
      <c r="A4286" s="19">
        <v>1905</v>
      </c>
      <c r="B4286" s="19" t="s">
        <v>512</v>
      </c>
      <c r="C4286" s="19" t="s">
        <v>525</v>
      </c>
      <c r="D4286" s="19">
        <v>2.75</v>
      </c>
      <c r="E4286" s="19" t="s">
        <v>9</v>
      </c>
    </row>
    <row r="4287" spans="1:5" ht="14.5" customHeight="1">
      <c r="A4287" s="19">
        <v>1905</v>
      </c>
      <c r="B4287" s="19" t="s">
        <v>512</v>
      </c>
      <c r="C4287" s="19" t="s">
        <v>526</v>
      </c>
      <c r="D4287" s="19">
        <v>67</v>
      </c>
      <c r="E4287" s="19" t="s">
        <v>9</v>
      </c>
    </row>
    <row r="4288" spans="1:5" ht="14.5" customHeight="1">
      <c r="A4288" s="19">
        <v>1905</v>
      </c>
      <c r="B4288" s="19" t="s">
        <v>512</v>
      </c>
      <c r="C4288" s="19" t="s">
        <v>526</v>
      </c>
      <c r="D4288" s="19">
        <v>22</v>
      </c>
      <c r="E4288" s="19" t="s">
        <v>70</v>
      </c>
    </row>
    <row r="4289" spans="1:6" ht="14.5" customHeight="1">
      <c r="A4289" s="19">
        <v>1905</v>
      </c>
      <c r="B4289" s="19" t="s">
        <v>98</v>
      </c>
      <c r="C4289" s="19" t="s">
        <v>876</v>
      </c>
      <c r="D4289" s="19">
        <v>7.5</v>
      </c>
    </row>
    <row r="4290" spans="1:6" ht="14.5" customHeight="1">
      <c r="A4290" s="19">
        <v>1905</v>
      </c>
      <c r="B4290" s="19" t="s">
        <v>98</v>
      </c>
      <c r="C4290" s="19" t="s">
        <v>1257</v>
      </c>
      <c r="D4290" s="19">
        <v>10</v>
      </c>
    </row>
    <row r="4291" spans="1:6" ht="14.5" customHeight="1">
      <c r="A4291" s="19">
        <v>1905</v>
      </c>
      <c r="B4291" s="19" t="s">
        <v>98</v>
      </c>
      <c r="C4291" s="19" t="s">
        <v>878</v>
      </c>
      <c r="D4291" s="19">
        <v>8.5</v>
      </c>
    </row>
    <row r="4292" spans="1:6" ht="14.5" customHeight="1">
      <c r="A4292" s="19">
        <v>1905</v>
      </c>
      <c r="B4292" s="19" t="s">
        <v>98</v>
      </c>
      <c r="C4292" s="19" t="s">
        <v>998</v>
      </c>
      <c r="D4292" s="19">
        <v>15</v>
      </c>
      <c r="F4292" s="19" t="s">
        <v>883</v>
      </c>
    </row>
    <row r="4293" spans="1:6" ht="14.5" customHeight="1">
      <c r="A4293" s="19">
        <v>1905</v>
      </c>
      <c r="B4293" s="19" t="s">
        <v>98</v>
      </c>
      <c r="C4293" s="19" t="s">
        <v>998</v>
      </c>
      <c r="D4293" s="19">
        <v>13</v>
      </c>
      <c r="F4293" s="19" t="s">
        <v>1136</v>
      </c>
    </row>
    <row r="4294" spans="1:6" ht="14.5" customHeight="1">
      <c r="A4294" s="19">
        <v>1905</v>
      </c>
      <c r="B4294" s="19" t="s">
        <v>98</v>
      </c>
      <c r="C4294" s="19" t="s">
        <v>998</v>
      </c>
      <c r="D4294" s="19">
        <v>35</v>
      </c>
      <c r="F4294" s="19" t="s">
        <v>1259</v>
      </c>
    </row>
    <row r="4295" spans="1:6" ht="14.5" customHeight="1">
      <c r="A4295" s="19">
        <v>1905</v>
      </c>
      <c r="B4295" s="19" t="s">
        <v>98</v>
      </c>
      <c r="C4295" s="19" t="s">
        <v>879</v>
      </c>
      <c r="D4295" s="19">
        <v>150</v>
      </c>
      <c r="E4295" s="19" t="s">
        <v>9</v>
      </c>
      <c r="F4295" s="19" t="s">
        <v>107</v>
      </c>
    </row>
    <row r="4296" spans="1:6" ht="14.5" customHeight="1">
      <c r="A4296" s="19">
        <v>1905</v>
      </c>
      <c r="B4296" s="19" t="s">
        <v>98</v>
      </c>
      <c r="C4296" s="19" t="s">
        <v>879</v>
      </c>
      <c r="D4296" s="19">
        <v>6.5</v>
      </c>
      <c r="F4296" s="19" t="s">
        <v>1134</v>
      </c>
    </row>
    <row r="4297" spans="1:6" ht="14.5" customHeight="1">
      <c r="A4297" s="19">
        <v>1905</v>
      </c>
      <c r="B4297" s="19" t="s">
        <v>98</v>
      </c>
      <c r="C4297" s="19" t="s">
        <v>879</v>
      </c>
      <c r="D4297" s="19">
        <v>16</v>
      </c>
      <c r="F4297" s="19" t="s">
        <v>1135</v>
      </c>
    </row>
    <row r="4298" spans="1:6" ht="14.5" customHeight="1">
      <c r="A4298" s="19">
        <v>1905</v>
      </c>
      <c r="B4298" s="19" t="s">
        <v>98</v>
      </c>
      <c r="C4298" s="19" t="s">
        <v>880</v>
      </c>
      <c r="D4298" s="19">
        <v>4.2</v>
      </c>
    </row>
    <row r="4299" spans="1:6" ht="14.5" customHeight="1">
      <c r="A4299" s="19">
        <v>1905</v>
      </c>
      <c r="B4299" s="19" t="s">
        <v>98</v>
      </c>
      <c r="C4299" s="19" t="s">
        <v>881</v>
      </c>
      <c r="D4299" s="19">
        <v>10</v>
      </c>
    </row>
    <row r="4300" spans="1:6" ht="14.5" customHeight="1">
      <c r="A4300" s="19">
        <v>1905</v>
      </c>
      <c r="B4300" s="19" t="s">
        <v>98</v>
      </c>
      <c r="C4300" s="19" t="s">
        <v>882</v>
      </c>
      <c r="D4300" s="19">
        <v>8.5</v>
      </c>
    </row>
    <row r="4301" spans="1:6" ht="14.5" customHeight="1">
      <c r="A4301" s="19">
        <v>1905</v>
      </c>
      <c r="B4301" s="19" t="s">
        <v>98</v>
      </c>
      <c r="C4301" s="19" t="s">
        <v>1258</v>
      </c>
      <c r="D4301" s="19">
        <v>1.5</v>
      </c>
    </row>
    <row r="4302" spans="1:6" ht="14.5" customHeight="1">
      <c r="A4302" s="19">
        <v>1905</v>
      </c>
      <c r="B4302" s="19" t="s">
        <v>211</v>
      </c>
      <c r="C4302" s="1" t="s">
        <v>210</v>
      </c>
      <c r="D4302" s="15">
        <v>4</v>
      </c>
      <c r="F4302" s="1" t="s">
        <v>1138</v>
      </c>
    </row>
    <row r="4303" spans="1:6" ht="14.5" customHeight="1">
      <c r="A4303" s="19">
        <v>1905</v>
      </c>
      <c r="B4303" s="19" t="s">
        <v>211</v>
      </c>
      <c r="C4303" s="1" t="s">
        <v>199</v>
      </c>
      <c r="D4303" s="15">
        <v>198</v>
      </c>
      <c r="F4303" s="1" t="s">
        <v>1137</v>
      </c>
    </row>
    <row r="4304" spans="1:6" ht="14.5" customHeight="1">
      <c r="A4304" s="19">
        <v>1905</v>
      </c>
      <c r="B4304" s="19" t="s">
        <v>211</v>
      </c>
      <c r="C4304" s="1" t="s">
        <v>205</v>
      </c>
      <c r="D4304" s="15">
        <v>12</v>
      </c>
      <c r="F4304" s="1" t="s">
        <v>1139</v>
      </c>
    </row>
    <row r="4305" spans="1:6" ht="14.5" customHeight="1">
      <c r="A4305" s="19">
        <v>1905</v>
      </c>
      <c r="B4305" s="19" t="s">
        <v>196</v>
      </c>
      <c r="C4305" s="19" t="s">
        <v>192</v>
      </c>
      <c r="D4305" s="19">
        <v>379</v>
      </c>
      <c r="E4305" s="19" t="s">
        <v>9</v>
      </c>
      <c r="F4305" s="19" t="s">
        <v>884</v>
      </c>
    </row>
    <row r="4306" spans="1:6" ht="14.5" customHeight="1">
      <c r="A4306" s="19">
        <v>1905</v>
      </c>
      <c r="B4306" s="19" t="s">
        <v>196</v>
      </c>
      <c r="C4306" s="19" t="s">
        <v>192</v>
      </c>
      <c r="D4306" s="19">
        <v>10</v>
      </c>
      <c r="E4306" s="19" t="s">
        <v>9</v>
      </c>
      <c r="F4306" s="19" t="s">
        <v>1141</v>
      </c>
    </row>
    <row r="4307" spans="1:6" ht="14.5" customHeight="1">
      <c r="A4307" s="19">
        <v>1905</v>
      </c>
      <c r="B4307" s="19" t="s">
        <v>196</v>
      </c>
      <c r="C4307" s="19" t="s">
        <v>1145</v>
      </c>
      <c r="D4307" s="19">
        <v>3.25</v>
      </c>
      <c r="E4307" s="19" t="s">
        <v>9</v>
      </c>
      <c r="F4307" s="19" t="s">
        <v>1146</v>
      </c>
    </row>
    <row r="4308" spans="1:6" ht="14.5" customHeight="1">
      <c r="A4308" s="19">
        <v>1905</v>
      </c>
      <c r="B4308" s="19" t="s">
        <v>196</v>
      </c>
      <c r="C4308" s="19" t="s">
        <v>194</v>
      </c>
      <c r="D4308" s="19">
        <v>6.5</v>
      </c>
      <c r="E4308" s="19" t="s">
        <v>9</v>
      </c>
      <c r="F4308" s="19" t="s">
        <v>191</v>
      </c>
    </row>
    <row r="4309" spans="1:6" ht="14.5" customHeight="1">
      <c r="A4309" s="19">
        <v>1905</v>
      </c>
      <c r="B4309" s="19" t="s">
        <v>196</v>
      </c>
      <c r="C4309" s="19" t="s">
        <v>194</v>
      </c>
      <c r="D4309" s="19">
        <v>17.5</v>
      </c>
      <c r="E4309" s="19" t="s">
        <v>9</v>
      </c>
      <c r="F4309" s="19" t="s">
        <v>1143</v>
      </c>
    </row>
    <row r="4310" spans="1:6" ht="14.5" customHeight="1">
      <c r="A4310" s="19">
        <v>1905</v>
      </c>
      <c r="B4310" s="19" t="s">
        <v>196</v>
      </c>
      <c r="C4310" s="19" t="s">
        <v>566</v>
      </c>
      <c r="D4310" s="19">
        <v>15</v>
      </c>
      <c r="E4310" s="19" t="s">
        <v>9</v>
      </c>
      <c r="F4310" s="19" t="s">
        <v>559</v>
      </c>
    </row>
    <row r="4311" spans="1:6" ht="14.5" customHeight="1">
      <c r="A4311" s="19">
        <v>1905</v>
      </c>
      <c r="B4311" s="19" t="s">
        <v>196</v>
      </c>
      <c r="C4311" s="19" t="s">
        <v>566</v>
      </c>
      <c r="D4311" s="19">
        <v>5.5</v>
      </c>
      <c r="E4311" s="19" t="s">
        <v>9</v>
      </c>
      <c r="F4311" s="19" t="s">
        <v>885</v>
      </c>
    </row>
    <row r="4312" spans="1:6" ht="14.5" customHeight="1">
      <c r="A4312" s="19">
        <v>1905</v>
      </c>
      <c r="B4312" s="19" t="s">
        <v>196</v>
      </c>
      <c r="C4312" s="19" t="s">
        <v>567</v>
      </c>
      <c r="D4312" s="19">
        <v>13.5</v>
      </c>
      <c r="E4312" s="19" t="s">
        <v>9</v>
      </c>
      <c r="F4312" s="19" t="s">
        <v>560</v>
      </c>
    </row>
    <row r="4313" spans="1:6" ht="14.5" customHeight="1">
      <c r="A4313" s="19">
        <v>1905</v>
      </c>
      <c r="B4313" s="19" t="s">
        <v>196</v>
      </c>
      <c r="C4313" s="19" t="s">
        <v>567</v>
      </c>
      <c r="D4313" s="19">
        <v>11</v>
      </c>
      <c r="E4313" s="19" t="s">
        <v>9</v>
      </c>
      <c r="F4313" s="19" t="s">
        <v>1003</v>
      </c>
    </row>
    <row r="4314" spans="1:6" ht="14.5" customHeight="1">
      <c r="A4314" s="19">
        <v>1905</v>
      </c>
      <c r="B4314" s="19" t="s">
        <v>196</v>
      </c>
      <c r="C4314" s="19" t="s">
        <v>1265</v>
      </c>
      <c r="D4314" s="19">
        <v>8.3800000000000008</v>
      </c>
      <c r="E4314" s="19" t="s">
        <v>9</v>
      </c>
      <c r="F4314" s="19" t="s">
        <v>1144</v>
      </c>
    </row>
    <row r="4315" spans="1:6" ht="14.5" customHeight="1">
      <c r="A4315" s="19">
        <v>1905</v>
      </c>
      <c r="B4315" s="19" t="s">
        <v>197</v>
      </c>
      <c r="D4315" s="3">
        <v>4</v>
      </c>
    </row>
    <row r="4316" spans="1:6" ht="14.5" customHeight="1">
      <c r="A4316" s="19">
        <v>1905</v>
      </c>
      <c r="B4316" s="19" t="s">
        <v>197</v>
      </c>
      <c r="D4316" s="3">
        <v>17.5</v>
      </c>
    </row>
    <row r="4317" spans="1:6" ht="14.5" customHeight="1">
      <c r="A4317" s="19">
        <v>1905</v>
      </c>
      <c r="B4317" s="19" t="s">
        <v>197</v>
      </c>
      <c r="D4317" s="3">
        <v>80</v>
      </c>
    </row>
    <row r="4318" spans="1:6" ht="14.5" customHeight="1">
      <c r="A4318" s="19">
        <v>1905</v>
      </c>
      <c r="B4318" s="19" t="s">
        <v>197</v>
      </c>
      <c r="D4318" s="3">
        <v>385.9</v>
      </c>
    </row>
    <row r="4319" spans="1:6" ht="14.5" customHeight="1">
      <c r="A4319" s="19">
        <v>1905</v>
      </c>
      <c r="B4319" s="19" t="s">
        <v>197</v>
      </c>
      <c r="D4319" s="3">
        <v>125.36</v>
      </c>
    </row>
    <row r="4320" spans="1:6" ht="14.5" customHeight="1">
      <c r="A4320" s="19">
        <v>1905</v>
      </c>
      <c r="B4320" s="19" t="s">
        <v>197</v>
      </c>
      <c r="D4320" s="3">
        <v>92</v>
      </c>
    </row>
    <row r="4321" spans="1:4" ht="14.5" customHeight="1">
      <c r="A4321" s="19">
        <v>1905</v>
      </c>
      <c r="B4321" s="19" t="s">
        <v>197</v>
      </c>
      <c r="D4321" s="3">
        <v>15</v>
      </c>
    </row>
    <row r="4322" spans="1:4" ht="14.5" customHeight="1">
      <c r="A4322" s="19">
        <v>1905</v>
      </c>
      <c r="B4322" s="19" t="s">
        <v>197</v>
      </c>
      <c r="D4322" s="3">
        <v>14</v>
      </c>
    </row>
    <row r="4323" spans="1:4" ht="14.5" customHeight="1">
      <c r="A4323" s="19">
        <v>1905</v>
      </c>
      <c r="B4323" s="19" t="s">
        <v>197</v>
      </c>
      <c r="D4323" s="3">
        <v>7.5</v>
      </c>
    </row>
    <row r="4324" spans="1:4" ht="14.5" customHeight="1">
      <c r="A4324" s="19">
        <v>1905</v>
      </c>
      <c r="B4324" s="19" t="s">
        <v>197</v>
      </c>
      <c r="D4324" s="3">
        <v>58.3</v>
      </c>
    </row>
    <row r="4325" spans="1:4" ht="14.5" customHeight="1">
      <c r="A4325" s="19">
        <v>1905</v>
      </c>
      <c r="B4325" s="19" t="s">
        <v>197</v>
      </c>
      <c r="D4325" s="3">
        <v>47.5</v>
      </c>
    </row>
    <row r="4326" spans="1:4" ht="14.5" customHeight="1">
      <c r="A4326" s="19">
        <v>1905</v>
      </c>
      <c r="B4326" s="19" t="s">
        <v>197</v>
      </c>
      <c r="D4326" s="3">
        <v>71</v>
      </c>
    </row>
    <row r="4327" spans="1:4" ht="14.5" customHeight="1">
      <c r="A4327" s="19">
        <v>1905</v>
      </c>
      <c r="B4327" s="19" t="s">
        <v>197</v>
      </c>
      <c r="D4327" s="3">
        <v>25.75</v>
      </c>
    </row>
    <row r="4328" spans="1:4" ht="14.5" customHeight="1">
      <c r="A4328" s="19">
        <v>1905</v>
      </c>
      <c r="B4328" s="19" t="s">
        <v>197</v>
      </c>
      <c r="D4328" s="3">
        <v>5</v>
      </c>
    </row>
    <row r="4329" spans="1:4" ht="14.5" customHeight="1">
      <c r="A4329" s="19">
        <v>1905</v>
      </c>
      <c r="B4329" s="19" t="s">
        <v>197</v>
      </c>
      <c r="D4329" s="3">
        <v>24.5</v>
      </c>
    </row>
    <row r="4330" spans="1:4" ht="14.5" customHeight="1">
      <c r="A4330" s="19">
        <v>1905</v>
      </c>
      <c r="B4330" s="19" t="s">
        <v>197</v>
      </c>
      <c r="D4330" s="3">
        <v>46</v>
      </c>
    </row>
    <row r="4331" spans="1:4" ht="14.5" customHeight="1">
      <c r="A4331" s="19">
        <v>1905</v>
      </c>
      <c r="B4331" s="19" t="s">
        <v>197</v>
      </c>
      <c r="D4331" s="3">
        <v>50.6</v>
      </c>
    </row>
    <row r="4332" spans="1:4" ht="14.5" customHeight="1">
      <c r="A4332" s="19">
        <v>1905</v>
      </c>
      <c r="B4332" s="19" t="s">
        <v>197</v>
      </c>
      <c r="D4332" s="3">
        <v>42</v>
      </c>
    </row>
    <row r="4333" spans="1:4" ht="14.5" customHeight="1">
      <c r="A4333" s="19">
        <v>1905</v>
      </c>
      <c r="B4333" s="19" t="s">
        <v>197</v>
      </c>
      <c r="D4333" s="3">
        <v>10</v>
      </c>
    </row>
    <row r="4334" spans="1:4" ht="14.5" customHeight="1">
      <c r="A4334" s="19">
        <v>1905</v>
      </c>
      <c r="B4334" s="19" t="s">
        <v>197</v>
      </c>
      <c r="D4334" s="3">
        <v>7</v>
      </c>
    </row>
    <row r="4335" spans="1:4" ht="14.5" customHeight="1">
      <c r="A4335" s="19">
        <v>1905</v>
      </c>
      <c r="B4335" s="19" t="s">
        <v>197</v>
      </c>
      <c r="D4335" s="3">
        <v>16</v>
      </c>
    </row>
    <row r="4336" spans="1:4" ht="14.5" customHeight="1">
      <c r="A4336" s="19">
        <v>1905</v>
      </c>
      <c r="B4336" s="19" t="s">
        <v>197</v>
      </c>
      <c r="D4336" s="3">
        <v>48</v>
      </c>
    </row>
    <row r="4337" spans="1:6" ht="14.5" customHeight="1">
      <c r="A4337" s="19">
        <v>1905</v>
      </c>
      <c r="B4337" s="19" t="s">
        <v>197</v>
      </c>
      <c r="D4337" s="3">
        <v>15</v>
      </c>
    </row>
    <row r="4338" spans="1:6" ht="14.5" customHeight="1">
      <c r="A4338" s="19">
        <v>1905</v>
      </c>
      <c r="B4338" s="19" t="s">
        <v>197</v>
      </c>
      <c r="D4338" s="3">
        <v>4.5</v>
      </c>
    </row>
    <row r="4339" spans="1:6" ht="14.5" customHeight="1">
      <c r="A4339" s="19">
        <v>1905</v>
      </c>
      <c r="B4339" s="19" t="s">
        <v>197</v>
      </c>
      <c r="D4339" s="3">
        <v>5</v>
      </c>
    </row>
    <row r="4340" spans="1:6" ht="14.5" customHeight="1">
      <c r="A4340" s="19">
        <v>1905</v>
      </c>
      <c r="B4340" s="19" t="s">
        <v>197</v>
      </c>
      <c r="D4340" s="3">
        <v>12</v>
      </c>
    </row>
    <row r="4341" spans="1:6" ht="14.5" customHeight="1">
      <c r="A4341" s="19">
        <v>1905</v>
      </c>
      <c r="B4341" s="19" t="s">
        <v>197</v>
      </c>
      <c r="D4341" s="3">
        <v>36</v>
      </c>
    </row>
    <row r="4342" spans="1:6" ht="14.5" customHeight="1">
      <c r="A4342" s="19">
        <v>1905</v>
      </c>
      <c r="B4342" s="19" t="s">
        <v>197</v>
      </c>
      <c r="D4342" s="3">
        <v>10.5</v>
      </c>
    </row>
    <row r="4343" spans="1:6" ht="14.5" customHeight="1">
      <c r="A4343" s="19">
        <v>1905</v>
      </c>
      <c r="B4343" s="19" t="s">
        <v>197</v>
      </c>
      <c r="D4343" s="3">
        <v>7</v>
      </c>
    </row>
    <row r="4344" spans="1:6" ht="14.5" customHeight="1">
      <c r="A4344" s="19">
        <v>1905</v>
      </c>
      <c r="B4344" s="19" t="s">
        <v>94</v>
      </c>
      <c r="D4344" s="19">
        <v>3</v>
      </c>
      <c r="F4344" s="1" t="s">
        <v>76</v>
      </c>
    </row>
    <row r="4345" spans="1:6" ht="14.5" customHeight="1">
      <c r="A4345" s="19">
        <v>1905</v>
      </c>
      <c r="B4345" s="19" t="s">
        <v>94</v>
      </c>
      <c r="D4345" s="19">
        <v>5</v>
      </c>
      <c r="F4345" s="1" t="s">
        <v>77</v>
      </c>
    </row>
    <row r="4346" spans="1:6" ht="14.5" customHeight="1">
      <c r="A4346" s="19">
        <v>1905</v>
      </c>
      <c r="B4346" s="19" t="s">
        <v>94</v>
      </c>
      <c r="C4346" s="19" t="s">
        <v>97</v>
      </c>
      <c r="D4346" s="19">
        <v>178.03</v>
      </c>
      <c r="F4346" s="19" t="s">
        <v>1153</v>
      </c>
    </row>
    <row r="4347" spans="1:6" ht="14.5" customHeight="1">
      <c r="A4347" s="19">
        <v>1905</v>
      </c>
      <c r="B4347" s="19" t="s">
        <v>94</v>
      </c>
      <c r="C4347" s="19" t="s">
        <v>97</v>
      </c>
      <c r="D4347" s="19">
        <v>40</v>
      </c>
      <c r="F4347" s="19" t="s">
        <v>887</v>
      </c>
    </row>
    <row r="4348" spans="1:6" ht="14.5" customHeight="1">
      <c r="A4348" s="19">
        <v>1905</v>
      </c>
      <c r="B4348" s="19" t="s">
        <v>94</v>
      </c>
      <c r="C4348" s="19" t="s">
        <v>97</v>
      </c>
      <c r="D4348" s="19">
        <v>65</v>
      </c>
      <c r="F4348" s="19" t="s">
        <v>1269</v>
      </c>
    </row>
    <row r="4349" spans="1:6" ht="14.5" customHeight="1">
      <c r="A4349" s="19">
        <v>1905</v>
      </c>
      <c r="B4349" s="19" t="s">
        <v>94</v>
      </c>
      <c r="C4349" s="19" t="s">
        <v>97</v>
      </c>
      <c r="D4349" s="19">
        <v>49</v>
      </c>
      <c r="F4349" s="19" t="s">
        <v>1004</v>
      </c>
    </row>
    <row r="4350" spans="1:6" ht="14.5" customHeight="1">
      <c r="A4350" s="19">
        <v>1905</v>
      </c>
      <c r="B4350" s="19" t="s">
        <v>94</v>
      </c>
      <c r="C4350" s="19" t="s">
        <v>97</v>
      </c>
      <c r="D4350" s="19">
        <v>18</v>
      </c>
      <c r="F4350" s="19" t="s">
        <v>1147</v>
      </c>
    </row>
    <row r="4351" spans="1:6" ht="14.5" customHeight="1">
      <c r="A4351" s="19">
        <v>1905</v>
      </c>
      <c r="B4351" s="19" t="s">
        <v>94</v>
      </c>
      <c r="C4351" s="19" t="s">
        <v>97</v>
      </c>
      <c r="D4351" s="19">
        <v>13</v>
      </c>
      <c r="F4351" s="19" t="s">
        <v>1270</v>
      </c>
    </row>
    <row r="4352" spans="1:6" ht="14.5" customHeight="1">
      <c r="A4352" s="19">
        <v>1905</v>
      </c>
      <c r="B4352" s="19" t="s">
        <v>94</v>
      </c>
      <c r="C4352" s="19" t="s">
        <v>1154</v>
      </c>
      <c r="D4352" s="19">
        <v>45</v>
      </c>
      <c r="F4352" s="19" t="s">
        <v>786</v>
      </c>
    </row>
    <row r="4353" spans="1:7" ht="14.5" customHeight="1">
      <c r="A4353" s="19">
        <v>1905</v>
      </c>
      <c r="B4353" s="19" t="s">
        <v>94</v>
      </c>
      <c r="C4353" s="1" t="s">
        <v>787</v>
      </c>
      <c r="D4353" s="19">
        <v>47</v>
      </c>
      <c r="F4353" s="1" t="s">
        <v>93</v>
      </c>
    </row>
    <row r="4354" spans="1:7" ht="14.5" customHeight="1">
      <c r="A4354" s="19">
        <v>1905</v>
      </c>
      <c r="B4354" s="19" t="s">
        <v>94</v>
      </c>
      <c r="C4354" s="19" t="s">
        <v>1271</v>
      </c>
      <c r="D4354" s="19">
        <v>27</v>
      </c>
      <c r="F4354" s="19" t="s">
        <v>1272</v>
      </c>
    </row>
    <row r="4355" spans="1:7" ht="14.5" customHeight="1">
      <c r="A4355" s="19">
        <v>1905</v>
      </c>
      <c r="B4355" s="19" t="s">
        <v>94</v>
      </c>
      <c r="C4355" s="19" t="s">
        <v>497</v>
      </c>
      <c r="D4355" s="19">
        <v>15.8</v>
      </c>
      <c r="F4355" s="19" t="s">
        <v>577</v>
      </c>
    </row>
    <row r="4356" spans="1:7" ht="14.5" customHeight="1">
      <c r="A4356" s="19">
        <v>1905</v>
      </c>
      <c r="B4356" s="19" t="s">
        <v>94</v>
      </c>
      <c r="C4356" s="1" t="s">
        <v>1155</v>
      </c>
      <c r="D4356" s="19">
        <v>18</v>
      </c>
      <c r="F4356" s="19" t="s">
        <v>1148</v>
      </c>
    </row>
    <row r="4357" spans="1:7" ht="14.5" customHeight="1">
      <c r="A4357" s="19">
        <v>1905</v>
      </c>
      <c r="B4357" s="19" t="s">
        <v>94</v>
      </c>
      <c r="C4357" s="19" t="s">
        <v>1007</v>
      </c>
      <c r="D4357" s="19">
        <v>1.5</v>
      </c>
      <c r="F4357" s="19" t="s">
        <v>1005</v>
      </c>
    </row>
    <row r="4358" spans="1:7" ht="14.5" customHeight="1">
      <c r="A4358" s="19">
        <v>1905</v>
      </c>
      <c r="B4358" s="19" t="s">
        <v>94</v>
      </c>
      <c r="C4358" s="1" t="s">
        <v>1009</v>
      </c>
      <c r="D4358" s="19">
        <v>11.57</v>
      </c>
      <c r="F4358" s="1" t="s">
        <v>1008</v>
      </c>
    </row>
    <row r="4359" spans="1:7" ht="14.5" customHeight="1">
      <c r="A4359" s="19">
        <v>1905</v>
      </c>
      <c r="B4359" s="19" t="s">
        <v>94</v>
      </c>
      <c r="C4359" s="19" t="s">
        <v>1152</v>
      </c>
      <c r="D4359" s="19">
        <v>7</v>
      </c>
      <c r="F4359" s="19" t="s">
        <v>1150</v>
      </c>
    </row>
    <row r="4360" spans="1:7" ht="14.5" customHeight="1">
      <c r="A4360" s="19">
        <v>1905</v>
      </c>
      <c r="B4360" s="19" t="s">
        <v>94</v>
      </c>
      <c r="C4360" s="19" t="s">
        <v>892</v>
      </c>
      <c r="D4360" s="19">
        <v>2</v>
      </c>
      <c r="F4360" s="19" t="s">
        <v>801</v>
      </c>
    </row>
    <row r="4361" spans="1:7" ht="14.5" customHeight="1">
      <c r="A4361" s="19">
        <v>1905</v>
      </c>
      <c r="B4361" s="19" t="s">
        <v>94</v>
      </c>
      <c r="C4361" s="19" t="s">
        <v>892</v>
      </c>
      <c r="D4361" s="19">
        <v>13.42</v>
      </c>
      <c r="F4361" s="19" t="s">
        <v>802</v>
      </c>
    </row>
    <row r="4362" spans="1:7" ht="14.5" customHeight="1">
      <c r="A4362" s="19">
        <v>1905</v>
      </c>
      <c r="B4362" s="19" t="s">
        <v>94</v>
      </c>
      <c r="C4362" s="19" t="s">
        <v>892</v>
      </c>
      <c r="D4362" s="19">
        <v>31.44</v>
      </c>
      <c r="F4362" s="19" t="s">
        <v>803</v>
      </c>
    </row>
    <row r="4363" spans="1:7" ht="14.5" customHeight="1">
      <c r="A4363" s="19">
        <v>1905</v>
      </c>
      <c r="B4363" s="19" t="s">
        <v>94</v>
      </c>
      <c r="C4363" s="19" t="s">
        <v>892</v>
      </c>
      <c r="D4363" s="19">
        <v>102</v>
      </c>
      <c r="F4363" s="19" t="s">
        <v>805</v>
      </c>
    </row>
    <row r="4364" spans="1:7" ht="14.5" customHeight="1">
      <c r="A4364" s="19">
        <v>1905</v>
      </c>
      <c r="B4364" s="19" t="s">
        <v>94</v>
      </c>
      <c r="C4364" s="19" t="s">
        <v>892</v>
      </c>
      <c r="D4364" s="19">
        <v>12.5</v>
      </c>
      <c r="F4364" s="19" t="s">
        <v>1273</v>
      </c>
    </row>
    <row r="4365" spans="1:7" ht="14.5" customHeight="1">
      <c r="A4365" s="19">
        <v>1905</v>
      </c>
      <c r="B4365" s="19" t="s">
        <v>94</v>
      </c>
      <c r="C4365" s="19" t="s">
        <v>892</v>
      </c>
      <c r="D4365" s="19">
        <v>19.75</v>
      </c>
      <c r="F4365" s="19" t="s">
        <v>1274</v>
      </c>
    </row>
    <row r="4366" spans="1:7" ht="14.5" customHeight="1">
      <c r="A4366" s="19">
        <v>1905</v>
      </c>
      <c r="B4366" s="19" t="s">
        <v>94</v>
      </c>
      <c r="C4366" s="19" t="s">
        <v>892</v>
      </c>
      <c r="D4366" s="19">
        <v>355.57499999999999</v>
      </c>
      <c r="G4366" s="19"/>
    </row>
    <row r="4367" spans="1:7" ht="14.5" customHeight="1">
      <c r="A4367" s="19">
        <v>1905</v>
      </c>
      <c r="B4367" s="19" t="s">
        <v>1279</v>
      </c>
      <c r="C4367" s="19" t="s">
        <v>1280</v>
      </c>
      <c r="D4367" s="19">
        <v>1.6</v>
      </c>
      <c r="F4367" s="19" t="s">
        <v>1281</v>
      </c>
    </row>
    <row r="4368" spans="1:7" ht="14.5" customHeight="1">
      <c r="A4368" s="19">
        <v>1905</v>
      </c>
      <c r="B4368" s="19" t="s">
        <v>1279</v>
      </c>
      <c r="C4368" s="19" t="s">
        <v>1282</v>
      </c>
      <c r="D4368" s="19">
        <v>10</v>
      </c>
      <c r="F4368" s="19" t="s">
        <v>1283</v>
      </c>
    </row>
    <row r="4369" spans="1:6" ht="14.5" customHeight="1">
      <c r="A4369" s="19">
        <v>1905</v>
      </c>
      <c r="B4369" s="19" t="s">
        <v>6</v>
      </c>
      <c r="C4369" s="1" t="s">
        <v>7</v>
      </c>
      <c r="D4369" s="1">
        <v>30.77</v>
      </c>
      <c r="F4369" s="1" t="s">
        <v>811</v>
      </c>
    </row>
    <row r="4370" spans="1:6" ht="14.5" customHeight="1">
      <c r="A4370" s="19">
        <v>1905</v>
      </c>
      <c r="B4370" s="19" t="s">
        <v>6</v>
      </c>
      <c r="C4370" s="1" t="s">
        <v>7</v>
      </c>
      <c r="D4370" s="1">
        <v>5.73</v>
      </c>
      <c r="F4370" s="1" t="s">
        <v>1284</v>
      </c>
    </row>
    <row r="4371" spans="1:6" ht="14.5" customHeight="1">
      <c r="A4371" s="19">
        <v>1905</v>
      </c>
      <c r="B4371" s="19" t="s">
        <v>6</v>
      </c>
      <c r="C4371" s="1" t="s">
        <v>7</v>
      </c>
      <c r="D4371" s="1">
        <v>2.09</v>
      </c>
      <c r="F4371" s="1" t="s">
        <v>1012</v>
      </c>
    </row>
    <row r="4372" spans="1:6" ht="14.5" customHeight="1">
      <c r="A4372" s="19">
        <v>1905</v>
      </c>
      <c r="B4372" s="19" t="s">
        <v>6</v>
      </c>
      <c r="C4372" s="1" t="s">
        <v>10</v>
      </c>
      <c r="D4372" s="1">
        <v>17</v>
      </c>
      <c r="F4372" s="1" t="s">
        <v>954</v>
      </c>
    </row>
    <row r="4373" spans="1:6" ht="14.5" customHeight="1">
      <c r="A4373" s="19">
        <v>1905</v>
      </c>
      <c r="B4373" s="19" t="s">
        <v>6</v>
      </c>
      <c r="C4373" s="1" t="s">
        <v>10</v>
      </c>
      <c r="D4373" s="1">
        <v>17</v>
      </c>
      <c r="F4373" s="1" t="s">
        <v>812</v>
      </c>
    </row>
    <row r="4374" spans="1:6" ht="14.5" customHeight="1">
      <c r="A4374" s="19">
        <v>1905</v>
      </c>
      <c r="B4374" s="19" t="s">
        <v>6</v>
      </c>
      <c r="C4374" s="1" t="s">
        <v>582</v>
      </c>
      <c r="D4374" s="1">
        <v>36</v>
      </c>
      <c r="F4374" s="1" t="s">
        <v>893</v>
      </c>
    </row>
    <row r="4375" spans="1:6" ht="14.5" customHeight="1">
      <c r="A4375" s="19">
        <v>1905</v>
      </c>
      <c r="B4375" s="19" t="s">
        <v>6</v>
      </c>
      <c r="C4375" s="1" t="s">
        <v>370</v>
      </c>
      <c r="D4375" s="1">
        <v>7.15</v>
      </c>
      <c r="F4375" s="1" t="s">
        <v>1014</v>
      </c>
    </row>
    <row r="4376" spans="1:6" ht="14.5" customHeight="1">
      <c r="A4376" s="19">
        <v>1905</v>
      </c>
      <c r="B4376" s="19" t="s">
        <v>6</v>
      </c>
      <c r="C4376" s="1" t="s">
        <v>14</v>
      </c>
      <c r="D4376" s="1">
        <v>31.17</v>
      </c>
      <c r="F4376" s="1" t="s">
        <v>586</v>
      </c>
    </row>
    <row r="4377" spans="1:6" ht="14.5" customHeight="1">
      <c r="A4377" s="19">
        <v>1905</v>
      </c>
      <c r="B4377" s="19" t="s">
        <v>6</v>
      </c>
      <c r="C4377" s="1" t="s">
        <v>19</v>
      </c>
      <c r="D4377" s="1">
        <v>33</v>
      </c>
      <c r="F4377" s="1" t="s">
        <v>1285</v>
      </c>
    </row>
    <row r="4378" spans="1:6" ht="14.5" customHeight="1">
      <c r="A4378" s="19">
        <v>1905</v>
      </c>
      <c r="B4378" s="19" t="s">
        <v>6</v>
      </c>
      <c r="C4378" s="1" t="s">
        <v>19</v>
      </c>
      <c r="D4378" s="1">
        <v>6.94</v>
      </c>
      <c r="F4378" s="1" t="s">
        <v>1015</v>
      </c>
    </row>
    <row r="4379" spans="1:6" ht="14.5" customHeight="1">
      <c r="A4379" s="19">
        <v>1905</v>
      </c>
      <c r="B4379" s="19" t="s">
        <v>6</v>
      </c>
      <c r="C4379" s="1" t="s">
        <v>1010</v>
      </c>
      <c r="D4379" s="1">
        <v>19.55</v>
      </c>
      <c r="F4379" s="1" t="s">
        <v>1011</v>
      </c>
    </row>
    <row r="4380" spans="1:6" ht="14.5" customHeight="1">
      <c r="A4380" s="19">
        <v>1905</v>
      </c>
      <c r="B4380" s="19" t="s">
        <v>6</v>
      </c>
      <c r="C4380" s="1" t="s">
        <v>28</v>
      </c>
      <c r="D4380" s="1">
        <v>20.68</v>
      </c>
      <c r="F4380" s="1" t="s">
        <v>1016</v>
      </c>
    </row>
    <row r="4381" spans="1:6" ht="14.5" customHeight="1">
      <c r="A4381" s="19">
        <v>1905</v>
      </c>
      <c r="B4381" s="19" t="s">
        <v>6</v>
      </c>
      <c r="C4381" s="1" t="s">
        <v>955</v>
      </c>
      <c r="D4381" s="1">
        <v>3.67</v>
      </c>
      <c r="F4381" s="1" t="s">
        <v>956</v>
      </c>
    </row>
    <row r="4382" spans="1:6" ht="14.5" customHeight="1">
      <c r="A4382" s="19">
        <v>1905</v>
      </c>
      <c r="B4382" s="19" t="s">
        <v>6</v>
      </c>
      <c r="C4382" s="1" t="s">
        <v>1017</v>
      </c>
      <c r="D4382" s="1">
        <v>15</v>
      </c>
      <c r="F4382" s="1" t="s">
        <v>1018</v>
      </c>
    </row>
    <row r="4383" spans="1:6" ht="14.5" customHeight="1">
      <c r="A4383" s="19">
        <v>1905</v>
      </c>
      <c r="B4383" s="19" t="s">
        <v>6</v>
      </c>
      <c r="C4383" s="1" t="s">
        <v>32</v>
      </c>
      <c r="D4383" s="1">
        <v>14.8</v>
      </c>
      <c r="F4383" s="1" t="s">
        <v>823</v>
      </c>
    </row>
    <row r="4384" spans="1:6" ht="14.5" customHeight="1">
      <c r="A4384" s="19">
        <v>1905</v>
      </c>
      <c r="B4384" s="19" t="s">
        <v>6</v>
      </c>
      <c r="C4384" s="1" t="s">
        <v>26</v>
      </c>
      <c r="D4384" s="1">
        <v>240</v>
      </c>
      <c r="F4384" s="1" t="s">
        <v>1157</v>
      </c>
    </row>
    <row r="4385" spans="1:6" ht="14.5" customHeight="1">
      <c r="A4385" s="19">
        <v>1905</v>
      </c>
      <c r="B4385" s="19" t="s">
        <v>6</v>
      </c>
      <c r="C4385" s="1" t="s">
        <v>26</v>
      </c>
      <c r="D4385" s="1">
        <v>83</v>
      </c>
      <c r="F4385" s="1" t="s">
        <v>1286</v>
      </c>
    </row>
    <row r="4386" spans="1:6" ht="14.5" customHeight="1">
      <c r="A4386" s="19">
        <v>1905</v>
      </c>
      <c r="B4386" s="19" t="s">
        <v>6</v>
      </c>
      <c r="C4386" s="1" t="s">
        <v>26</v>
      </c>
      <c r="D4386" s="1">
        <v>10.78</v>
      </c>
      <c r="F4386" s="1" t="s">
        <v>1287</v>
      </c>
    </row>
    <row r="4387" spans="1:6" ht="14.5" customHeight="1">
      <c r="A4387" s="19">
        <v>1905</v>
      </c>
      <c r="B4387" s="19" t="s">
        <v>6</v>
      </c>
      <c r="C4387" s="1" t="s">
        <v>26</v>
      </c>
      <c r="D4387" s="1">
        <v>18</v>
      </c>
      <c r="F4387" s="1" t="s">
        <v>1288</v>
      </c>
    </row>
    <row r="4388" spans="1:6" ht="14.5" customHeight="1">
      <c r="A4388" s="19">
        <v>1905</v>
      </c>
      <c r="B4388" s="19" t="s">
        <v>6</v>
      </c>
      <c r="C4388" s="1" t="s">
        <v>26</v>
      </c>
      <c r="D4388" s="1">
        <v>157.13999999999999</v>
      </c>
      <c r="F4388" s="1" t="s">
        <v>1289</v>
      </c>
    </row>
    <row r="4389" spans="1:6" ht="14.5" customHeight="1">
      <c r="A4389" s="19">
        <v>1905</v>
      </c>
      <c r="B4389" s="19" t="s">
        <v>6</v>
      </c>
      <c r="C4389" s="1" t="s">
        <v>26</v>
      </c>
      <c r="D4389" s="1">
        <v>53.5</v>
      </c>
      <c r="F4389" s="1" t="s">
        <v>1290</v>
      </c>
    </row>
    <row r="4390" spans="1:6" ht="14.5" customHeight="1">
      <c r="A4390" s="19">
        <v>1905</v>
      </c>
      <c r="B4390" s="19" t="s">
        <v>6</v>
      </c>
      <c r="C4390" s="1" t="s">
        <v>825</v>
      </c>
      <c r="D4390" s="1">
        <v>7.12</v>
      </c>
      <c r="F4390" s="1" t="s">
        <v>826</v>
      </c>
    </row>
    <row r="4391" spans="1:6" ht="14.5" customHeight="1">
      <c r="A4391" s="19">
        <v>1905</v>
      </c>
      <c r="B4391" s="19" t="s">
        <v>6</v>
      </c>
      <c r="C4391" s="1" t="s">
        <v>36</v>
      </c>
      <c r="D4391" s="1">
        <v>1.5</v>
      </c>
      <c r="F4391" s="1" t="s">
        <v>828</v>
      </c>
    </row>
    <row r="4392" spans="1:6" ht="14.5" customHeight="1">
      <c r="A4392" s="19">
        <v>1905</v>
      </c>
      <c r="B4392" s="19" t="s">
        <v>6</v>
      </c>
      <c r="C4392" s="1" t="s">
        <v>47</v>
      </c>
      <c r="D4392" s="1">
        <v>4.4000000000000004</v>
      </c>
      <c r="F4392" s="1" t="s">
        <v>832</v>
      </c>
    </row>
    <row r="4393" spans="1:6" ht="14.5" customHeight="1">
      <c r="A4393" s="19">
        <v>1905</v>
      </c>
      <c r="B4393" s="19" t="s">
        <v>6</v>
      </c>
      <c r="C4393" s="1" t="s">
        <v>606</v>
      </c>
      <c r="D4393" s="1">
        <v>3.125</v>
      </c>
      <c r="F4393" s="1" t="s">
        <v>898</v>
      </c>
    </row>
    <row r="4394" spans="1:6" ht="14.5" customHeight="1">
      <c r="A4394" s="19">
        <v>1905</v>
      </c>
      <c r="B4394" s="19" t="s">
        <v>6</v>
      </c>
      <c r="C4394" s="1" t="s">
        <v>610</v>
      </c>
      <c r="D4394" s="1">
        <v>10.199999999999999</v>
      </c>
      <c r="F4394" s="1" t="s">
        <v>837</v>
      </c>
    </row>
    <row r="4395" spans="1:6" ht="14.5" customHeight="1">
      <c r="A4395" s="19">
        <v>1905</v>
      </c>
      <c r="B4395" s="19" t="s">
        <v>6</v>
      </c>
      <c r="C4395" s="1" t="s">
        <v>51</v>
      </c>
      <c r="D4395" s="1">
        <v>17</v>
      </c>
      <c r="F4395" s="1" t="s">
        <v>1156</v>
      </c>
    </row>
    <row r="4396" spans="1:6" ht="14.5" customHeight="1">
      <c r="A4396" s="19">
        <v>1905</v>
      </c>
      <c r="B4396" s="19" t="s">
        <v>6</v>
      </c>
      <c r="C4396" s="1" t="s">
        <v>53</v>
      </c>
      <c r="D4396" s="1">
        <v>38</v>
      </c>
      <c r="F4396" s="1" t="s">
        <v>902</v>
      </c>
    </row>
    <row r="4397" spans="1:6" ht="14.5" customHeight="1">
      <c r="A4397" s="19">
        <v>1905</v>
      </c>
      <c r="B4397" s="19" t="s">
        <v>6</v>
      </c>
      <c r="C4397" s="1" t="s">
        <v>53</v>
      </c>
      <c r="D4397" s="1">
        <v>11.42</v>
      </c>
      <c r="F4397" s="1" t="s">
        <v>1021</v>
      </c>
    </row>
    <row r="4398" spans="1:6" ht="14.5" customHeight="1">
      <c r="A4398" s="19">
        <v>1905</v>
      </c>
      <c r="B4398" s="19" t="s">
        <v>6</v>
      </c>
      <c r="C4398" s="1" t="s">
        <v>53</v>
      </c>
      <c r="D4398" s="1">
        <v>15</v>
      </c>
      <c r="F4398" s="1" t="s">
        <v>1023</v>
      </c>
    </row>
    <row r="4399" spans="1:6" ht="14.5" customHeight="1">
      <c r="A4399" s="19">
        <v>1905</v>
      </c>
      <c r="B4399" s="19" t="s">
        <v>6</v>
      </c>
      <c r="C4399" s="1" t="s">
        <v>53</v>
      </c>
      <c r="D4399" s="1">
        <v>26</v>
      </c>
      <c r="F4399" s="1" t="s">
        <v>1291</v>
      </c>
    </row>
    <row r="4400" spans="1:6" ht="14.5" customHeight="1">
      <c r="A4400" s="19">
        <v>1905</v>
      </c>
      <c r="B4400" s="19" t="s">
        <v>6</v>
      </c>
      <c r="C4400" s="1" t="s">
        <v>53</v>
      </c>
      <c r="D4400" s="1">
        <v>23.106000000000002</v>
      </c>
      <c r="F4400" s="1" t="s">
        <v>1163</v>
      </c>
    </row>
    <row r="4401" spans="1:6" ht="14.5" customHeight="1">
      <c r="A4401" s="19">
        <v>1905</v>
      </c>
      <c r="B4401" s="19" t="s">
        <v>6</v>
      </c>
      <c r="C4401" s="1" t="s">
        <v>53</v>
      </c>
      <c r="D4401" s="1">
        <v>40</v>
      </c>
      <c r="F4401" s="1" t="s">
        <v>1292</v>
      </c>
    </row>
    <row r="4402" spans="1:6" ht="14.5" customHeight="1">
      <c r="A4402" s="19">
        <v>1905</v>
      </c>
      <c r="B4402" s="19" t="s">
        <v>291</v>
      </c>
      <c r="C4402" s="19" t="s">
        <v>71</v>
      </c>
      <c r="D4402" s="19">
        <v>85.68</v>
      </c>
      <c r="E4402" s="19" t="s">
        <v>9</v>
      </c>
      <c r="F4402" s="19" t="s">
        <v>959</v>
      </c>
    </row>
    <row r="4403" spans="1:6" ht="14.5" customHeight="1">
      <c r="A4403" s="19">
        <v>1905</v>
      </c>
      <c r="B4403" s="19" t="s">
        <v>291</v>
      </c>
      <c r="C4403" s="19" t="s">
        <v>71</v>
      </c>
      <c r="D4403" s="19">
        <v>2.57</v>
      </c>
      <c r="E4403" s="19" t="s">
        <v>9</v>
      </c>
      <c r="F4403" s="19" t="s">
        <v>1298</v>
      </c>
    </row>
    <row r="4404" spans="1:6" ht="14.5" customHeight="1">
      <c r="A4404" s="19">
        <v>1905</v>
      </c>
      <c r="B4404" s="19" t="s">
        <v>291</v>
      </c>
      <c r="C4404" s="19" t="s">
        <v>215</v>
      </c>
      <c r="D4404" s="19">
        <v>37.770000000000003</v>
      </c>
      <c r="E4404" s="19" t="s">
        <v>9</v>
      </c>
      <c r="F4404" s="19" t="s">
        <v>1041</v>
      </c>
    </row>
    <row r="4405" spans="1:6" ht="14.5" customHeight="1">
      <c r="A4405" s="19">
        <v>1905</v>
      </c>
      <c r="B4405" s="19" t="s">
        <v>291</v>
      </c>
      <c r="C4405" s="19" t="s">
        <v>217</v>
      </c>
      <c r="D4405" s="19">
        <v>1.57</v>
      </c>
      <c r="E4405" s="19" t="s">
        <v>9</v>
      </c>
      <c r="F4405" s="19" t="s">
        <v>1299</v>
      </c>
    </row>
    <row r="4406" spans="1:6" ht="14.5" customHeight="1">
      <c r="A4406" s="19">
        <v>1905</v>
      </c>
      <c r="B4406" s="19" t="s">
        <v>291</v>
      </c>
      <c r="C4406" s="19" t="s">
        <v>903</v>
      </c>
      <c r="D4406" s="19">
        <v>15</v>
      </c>
      <c r="E4406" s="19" t="s">
        <v>9</v>
      </c>
      <c r="F4406" s="19" t="s">
        <v>904</v>
      </c>
    </row>
    <row r="4407" spans="1:6" ht="14.5" customHeight="1">
      <c r="A4407" s="19">
        <v>1905</v>
      </c>
      <c r="B4407" s="19" t="s">
        <v>291</v>
      </c>
      <c r="C4407" s="19" t="s">
        <v>843</v>
      </c>
      <c r="D4407" s="19">
        <v>15.62</v>
      </c>
      <c r="E4407" s="19" t="s">
        <v>9</v>
      </c>
      <c r="F4407" s="19" t="s">
        <v>274</v>
      </c>
    </row>
    <row r="4408" spans="1:6" ht="14.5" customHeight="1">
      <c r="A4408" s="19">
        <v>1905</v>
      </c>
      <c r="B4408" s="19" t="s">
        <v>291</v>
      </c>
      <c r="C4408" s="19" t="s">
        <v>219</v>
      </c>
      <c r="D4408" s="19">
        <v>44.5</v>
      </c>
      <c r="E4408" s="19" t="s">
        <v>9</v>
      </c>
      <c r="F4408" s="19" t="s">
        <v>220</v>
      </c>
    </row>
    <row r="4409" spans="1:6" ht="14.5" customHeight="1">
      <c r="A4409" s="19">
        <v>1905</v>
      </c>
      <c r="B4409" s="19" t="s">
        <v>291</v>
      </c>
      <c r="C4409" s="19" t="s">
        <v>221</v>
      </c>
      <c r="D4409" s="19">
        <v>532.89</v>
      </c>
      <c r="E4409" s="19" t="s">
        <v>9</v>
      </c>
      <c r="F4409" s="19" t="s">
        <v>1025</v>
      </c>
    </row>
    <row r="4410" spans="1:6" ht="14.5" customHeight="1">
      <c r="A4410" s="19">
        <v>1905</v>
      </c>
      <c r="B4410" s="19" t="s">
        <v>291</v>
      </c>
      <c r="C4410" s="19" t="s">
        <v>221</v>
      </c>
      <c r="D4410" s="19">
        <v>50.57</v>
      </c>
      <c r="E4410" s="19" t="s">
        <v>9</v>
      </c>
      <c r="F4410" s="19" t="s">
        <v>227</v>
      </c>
    </row>
    <row r="4411" spans="1:6" ht="14.5" customHeight="1">
      <c r="A4411" s="19">
        <v>1905</v>
      </c>
      <c r="B4411" s="19" t="s">
        <v>291</v>
      </c>
      <c r="C4411" s="19" t="s">
        <v>221</v>
      </c>
      <c r="D4411" s="19">
        <v>2.5</v>
      </c>
      <c r="E4411" s="19" t="s">
        <v>9</v>
      </c>
      <c r="F4411" s="19" t="s">
        <v>229</v>
      </c>
    </row>
    <row r="4412" spans="1:6" ht="14.5" customHeight="1">
      <c r="A4412" s="19">
        <v>1905</v>
      </c>
      <c r="B4412" s="19" t="s">
        <v>291</v>
      </c>
      <c r="C4412" s="19" t="s">
        <v>221</v>
      </c>
      <c r="D4412" s="19">
        <v>0</v>
      </c>
      <c r="E4412" s="19" t="s">
        <v>9</v>
      </c>
      <c r="F4412" s="19" t="s">
        <v>1042</v>
      </c>
    </row>
    <row r="4413" spans="1:6" ht="14.5" customHeight="1">
      <c r="A4413" s="19">
        <v>1905</v>
      </c>
      <c r="B4413" s="19" t="s">
        <v>291</v>
      </c>
      <c r="C4413" s="19" t="s">
        <v>230</v>
      </c>
      <c r="D4413" s="19">
        <v>356.28</v>
      </c>
      <c r="E4413" s="19" t="s">
        <v>9</v>
      </c>
      <c r="F4413" s="19" t="s">
        <v>1043</v>
      </c>
    </row>
    <row r="4414" spans="1:6" ht="14.5" customHeight="1">
      <c r="A4414" s="19">
        <v>1905</v>
      </c>
      <c r="B4414" s="19" t="s">
        <v>291</v>
      </c>
      <c r="C4414" s="19" t="s">
        <v>230</v>
      </c>
      <c r="D4414" s="19">
        <v>171.76</v>
      </c>
      <c r="E4414" s="19" t="s">
        <v>9</v>
      </c>
      <c r="F4414" s="19" t="s">
        <v>614</v>
      </c>
    </row>
    <row r="4415" spans="1:6" ht="14.5" customHeight="1">
      <c r="A4415" s="19">
        <v>1905</v>
      </c>
      <c r="B4415" s="19" t="s">
        <v>291</v>
      </c>
      <c r="C4415" s="19" t="s">
        <v>230</v>
      </c>
      <c r="D4415" s="19">
        <v>20</v>
      </c>
      <c r="E4415" s="19" t="s">
        <v>9</v>
      </c>
      <c r="F4415" s="19" t="s">
        <v>1300</v>
      </c>
    </row>
    <row r="4416" spans="1:6" ht="14.5" customHeight="1">
      <c r="A4416" s="19">
        <v>1905</v>
      </c>
      <c r="B4416" s="19" t="s">
        <v>291</v>
      </c>
      <c r="C4416" s="19" t="s">
        <v>230</v>
      </c>
      <c r="D4416" s="19">
        <v>14.71</v>
      </c>
      <c r="E4416" s="19" t="s">
        <v>9</v>
      </c>
      <c r="F4416" s="19" t="s">
        <v>1044</v>
      </c>
    </row>
    <row r="4417" spans="1:6" ht="14.5" customHeight="1">
      <c r="A4417" s="19">
        <v>1905</v>
      </c>
      <c r="B4417" s="19" t="s">
        <v>291</v>
      </c>
      <c r="C4417" s="19" t="s">
        <v>233</v>
      </c>
      <c r="D4417" s="19">
        <v>3</v>
      </c>
      <c r="E4417" s="19" t="s">
        <v>9</v>
      </c>
      <c r="F4417" s="19" t="s">
        <v>234</v>
      </c>
    </row>
    <row r="4418" spans="1:6" ht="14.5" customHeight="1">
      <c r="A4418" s="19">
        <v>1905</v>
      </c>
      <c r="B4418" s="19" t="s">
        <v>291</v>
      </c>
      <c r="C4418" s="19" t="s">
        <v>1045</v>
      </c>
      <c r="D4418" s="19">
        <v>5.5</v>
      </c>
      <c r="E4418" s="19" t="s">
        <v>9</v>
      </c>
      <c r="F4418" s="19" t="s">
        <v>1046</v>
      </c>
    </row>
    <row r="4419" spans="1:6" ht="14.5" customHeight="1">
      <c r="A4419" s="19">
        <v>1905</v>
      </c>
      <c r="B4419" s="19" t="s">
        <v>291</v>
      </c>
      <c r="C4419" s="19" t="s">
        <v>235</v>
      </c>
      <c r="D4419" s="19">
        <v>1.5</v>
      </c>
      <c r="E4419" s="19" t="s">
        <v>16</v>
      </c>
      <c r="F4419" s="19" t="s">
        <v>236</v>
      </c>
    </row>
    <row r="4420" spans="1:6" ht="14.5" customHeight="1">
      <c r="A4420" s="19">
        <v>1905</v>
      </c>
      <c r="B4420" s="19" t="s">
        <v>291</v>
      </c>
      <c r="C4420" s="19" t="s">
        <v>235</v>
      </c>
      <c r="D4420" s="19">
        <v>2</v>
      </c>
      <c r="E4420" s="19" t="s">
        <v>16</v>
      </c>
      <c r="F4420" s="19" t="s">
        <v>237</v>
      </c>
    </row>
    <row r="4421" spans="1:6" ht="14.5" customHeight="1">
      <c r="A4421" s="19">
        <v>1905</v>
      </c>
      <c r="B4421" s="19" t="s">
        <v>291</v>
      </c>
      <c r="C4421" s="19" t="s">
        <v>617</v>
      </c>
      <c r="D4421" s="19">
        <v>6.73</v>
      </c>
      <c r="E4421" s="19" t="s">
        <v>9</v>
      </c>
      <c r="F4421" s="19" t="s">
        <v>1029</v>
      </c>
    </row>
    <row r="4422" spans="1:6" ht="14.5" customHeight="1">
      <c r="A4422" s="19">
        <v>1905</v>
      </c>
      <c r="B4422" s="19" t="s">
        <v>291</v>
      </c>
      <c r="C4422" s="19" t="s">
        <v>910</v>
      </c>
      <c r="D4422" s="19">
        <v>5.9</v>
      </c>
      <c r="E4422" s="19" t="s">
        <v>9</v>
      </c>
      <c r="F4422" s="19" t="s">
        <v>911</v>
      </c>
    </row>
    <row r="4423" spans="1:6" ht="14.5" customHeight="1">
      <c r="A4423" s="19">
        <v>1905</v>
      </c>
      <c r="B4423" s="19" t="s">
        <v>291</v>
      </c>
      <c r="C4423" s="19" t="s">
        <v>238</v>
      </c>
      <c r="D4423" s="19">
        <v>10.039999999999999</v>
      </c>
      <c r="E4423" s="19" t="s">
        <v>9</v>
      </c>
      <c r="F4423" s="19" t="s">
        <v>239</v>
      </c>
    </row>
    <row r="4424" spans="1:6" ht="14.5" customHeight="1">
      <c r="A4424" s="19">
        <v>1905</v>
      </c>
      <c r="B4424" s="19" t="s">
        <v>291</v>
      </c>
      <c r="C4424" s="19" t="s">
        <v>240</v>
      </c>
      <c r="D4424" s="19">
        <v>1.8</v>
      </c>
      <c r="E4424" s="19" t="s">
        <v>16</v>
      </c>
      <c r="F4424" s="19" t="s">
        <v>241</v>
      </c>
    </row>
    <row r="4425" spans="1:6" ht="14.5" customHeight="1">
      <c r="A4425" s="19">
        <v>1905</v>
      </c>
      <c r="B4425" s="19" t="s">
        <v>291</v>
      </c>
      <c r="C4425" s="19" t="s">
        <v>1030</v>
      </c>
      <c r="D4425" s="19">
        <v>7</v>
      </c>
      <c r="E4425" s="19" t="s">
        <v>9</v>
      </c>
      <c r="F4425" s="19" t="s">
        <v>1047</v>
      </c>
    </row>
    <row r="4426" spans="1:6" ht="14.5" customHeight="1">
      <c r="A4426" s="19">
        <v>1905</v>
      </c>
      <c r="B4426" s="19" t="s">
        <v>291</v>
      </c>
      <c r="C4426" s="19" t="s">
        <v>242</v>
      </c>
      <c r="D4426" s="19">
        <v>27.42</v>
      </c>
      <c r="E4426" s="19" t="s">
        <v>9</v>
      </c>
      <c r="F4426" s="19" t="s">
        <v>1048</v>
      </c>
    </row>
    <row r="4427" spans="1:6" ht="14.5" customHeight="1">
      <c r="A4427" s="19">
        <v>1905</v>
      </c>
      <c r="B4427" s="19" t="s">
        <v>291</v>
      </c>
      <c r="C4427" s="19" t="s">
        <v>242</v>
      </c>
      <c r="D4427" s="19">
        <v>16.41</v>
      </c>
      <c r="E4427" s="19" t="s">
        <v>9</v>
      </c>
      <c r="F4427" s="19" t="s">
        <v>1049</v>
      </c>
    </row>
    <row r="4428" spans="1:6" ht="14.5" customHeight="1">
      <c r="A4428" s="19">
        <v>1905</v>
      </c>
      <c r="B4428" s="19" t="s">
        <v>291</v>
      </c>
      <c r="C4428" s="19" t="s">
        <v>245</v>
      </c>
      <c r="D4428" s="19">
        <v>7.23</v>
      </c>
      <c r="E4428" s="19" t="s">
        <v>9</v>
      </c>
      <c r="F4428" s="19" t="s">
        <v>246</v>
      </c>
    </row>
    <row r="4429" spans="1:6" ht="14.5" customHeight="1">
      <c r="A4429" s="19">
        <v>1905</v>
      </c>
      <c r="B4429" s="19" t="s">
        <v>291</v>
      </c>
      <c r="C4429" s="19" t="s">
        <v>245</v>
      </c>
      <c r="D4429" s="19">
        <v>4.26</v>
      </c>
      <c r="E4429" s="19" t="s">
        <v>9</v>
      </c>
      <c r="F4429" s="19" t="s">
        <v>845</v>
      </c>
    </row>
    <row r="4430" spans="1:6" ht="14.5" customHeight="1">
      <c r="A4430" s="19">
        <v>1905</v>
      </c>
      <c r="B4430" s="19" t="s">
        <v>291</v>
      </c>
      <c r="C4430" s="19" t="s">
        <v>250</v>
      </c>
      <c r="D4430" s="19">
        <v>6.99</v>
      </c>
      <c r="E4430" s="19" t="s">
        <v>9</v>
      </c>
      <c r="F4430" s="19" t="s">
        <v>251</v>
      </c>
    </row>
    <row r="4431" spans="1:6" ht="14.5" customHeight="1">
      <c r="A4431" s="19">
        <v>1905</v>
      </c>
      <c r="B4431" s="19" t="s">
        <v>291</v>
      </c>
      <c r="C4431" s="19" t="s">
        <v>252</v>
      </c>
      <c r="D4431" s="19">
        <v>1.04</v>
      </c>
      <c r="E4431" s="19" t="s">
        <v>16</v>
      </c>
      <c r="F4431" s="19" t="s">
        <v>253</v>
      </c>
    </row>
    <row r="4432" spans="1:6" ht="14.5" customHeight="1">
      <c r="A4432" s="19">
        <v>1905</v>
      </c>
      <c r="B4432" s="19" t="s">
        <v>291</v>
      </c>
      <c r="C4432" s="19" t="s">
        <v>619</v>
      </c>
      <c r="D4432" s="19">
        <v>17.75</v>
      </c>
      <c r="E4432" s="19" t="s">
        <v>9</v>
      </c>
      <c r="F4432" s="19" t="s">
        <v>620</v>
      </c>
    </row>
    <row r="4433" spans="1:6" ht="14.5" customHeight="1">
      <c r="A4433" s="19">
        <v>1905</v>
      </c>
      <c r="B4433" s="19" t="s">
        <v>291</v>
      </c>
      <c r="C4433" s="19" t="s">
        <v>254</v>
      </c>
      <c r="D4433" s="19">
        <v>152.80000000000001</v>
      </c>
      <c r="E4433" s="19" t="s">
        <v>9</v>
      </c>
      <c r="F4433" s="19" t="s">
        <v>1052</v>
      </c>
    </row>
    <row r="4434" spans="1:6" ht="14.5" customHeight="1">
      <c r="A4434" s="19">
        <v>1905</v>
      </c>
      <c r="B4434" s="19" t="s">
        <v>291</v>
      </c>
      <c r="C4434" s="19" t="s">
        <v>256</v>
      </c>
      <c r="D4434" s="19">
        <v>85</v>
      </c>
      <c r="E4434" s="19" t="s">
        <v>9</v>
      </c>
      <c r="F4434" s="19" t="s">
        <v>621</v>
      </c>
    </row>
    <row r="4435" spans="1:6" ht="14.5" customHeight="1">
      <c r="A4435" s="19">
        <v>1905</v>
      </c>
      <c r="B4435" s="19" t="s">
        <v>291</v>
      </c>
      <c r="C4435" s="19" t="s">
        <v>256</v>
      </c>
      <c r="D4435" s="19">
        <v>25.33</v>
      </c>
      <c r="E4435" s="19" t="s">
        <v>9</v>
      </c>
      <c r="F4435" s="19" t="s">
        <v>1053</v>
      </c>
    </row>
    <row r="4436" spans="1:6" ht="14.5" customHeight="1">
      <c r="A4436" s="19">
        <v>1905</v>
      </c>
      <c r="B4436" s="19" t="s">
        <v>291</v>
      </c>
      <c r="C4436" s="19" t="s">
        <v>1034</v>
      </c>
      <c r="D4436" s="19">
        <v>13.25</v>
      </c>
      <c r="E4436" s="19" t="s">
        <v>9</v>
      </c>
      <c r="F4436" s="19" t="s">
        <v>1035</v>
      </c>
    </row>
    <row r="4437" spans="1:6" ht="14.5" customHeight="1">
      <c r="A4437" s="19">
        <v>1905</v>
      </c>
      <c r="B4437" s="19" t="s">
        <v>291</v>
      </c>
      <c r="C4437" s="19" t="s">
        <v>1166</v>
      </c>
      <c r="D4437" s="19">
        <v>33.5</v>
      </c>
      <c r="E4437" s="19" t="s">
        <v>9</v>
      </c>
      <c r="F4437" s="19" t="s">
        <v>1167</v>
      </c>
    </row>
    <row r="4438" spans="1:6" ht="14.5" customHeight="1">
      <c r="A4438" s="19">
        <v>1905</v>
      </c>
      <c r="B4438" s="19" t="s">
        <v>291</v>
      </c>
      <c r="C4438" s="19" t="s">
        <v>1036</v>
      </c>
      <c r="D4438" s="19">
        <v>5.26</v>
      </c>
      <c r="E4438" s="19" t="s">
        <v>9</v>
      </c>
      <c r="F4438" s="19" t="s">
        <v>1056</v>
      </c>
    </row>
    <row r="4439" spans="1:6" ht="14.5" customHeight="1">
      <c r="A4439" s="19">
        <v>1905</v>
      </c>
      <c r="B4439" s="19" t="s">
        <v>291</v>
      </c>
      <c r="C4439" s="19" t="s">
        <v>622</v>
      </c>
      <c r="D4439" s="19">
        <v>8</v>
      </c>
      <c r="E4439" s="19" t="s">
        <v>9</v>
      </c>
      <c r="F4439" s="19" t="s">
        <v>1057</v>
      </c>
    </row>
    <row r="4440" spans="1:6" ht="14.5" customHeight="1">
      <c r="A4440" s="19">
        <v>1905</v>
      </c>
      <c r="B4440" s="19" t="s">
        <v>291</v>
      </c>
      <c r="C4440" s="19" t="s">
        <v>259</v>
      </c>
      <c r="D4440" s="19">
        <v>5.0599999999999996</v>
      </c>
      <c r="E4440" s="19" t="s">
        <v>9</v>
      </c>
      <c r="F4440" s="19" t="s">
        <v>260</v>
      </c>
    </row>
    <row r="4441" spans="1:6" ht="14.5" customHeight="1">
      <c r="A4441" s="19">
        <v>1905</v>
      </c>
      <c r="B4441" s="19" t="s">
        <v>291</v>
      </c>
      <c r="C4441" s="19" t="s">
        <v>259</v>
      </c>
      <c r="D4441" s="19">
        <v>4.33</v>
      </c>
      <c r="E4441" s="19" t="s">
        <v>9</v>
      </c>
      <c r="F4441" s="19" t="s">
        <v>261</v>
      </c>
    </row>
    <row r="4442" spans="1:6" ht="14.5" customHeight="1">
      <c r="A4442" s="19">
        <v>1905</v>
      </c>
      <c r="B4442" s="19" t="s">
        <v>291</v>
      </c>
      <c r="C4442" s="19" t="s">
        <v>262</v>
      </c>
      <c r="D4442" s="19">
        <v>45.54</v>
      </c>
      <c r="E4442" s="19" t="s">
        <v>9</v>
      </c>
      <c r="F4442" s="19" t="s">
        <v>960</v>
      </c>
    </row>
    <row r="4443" spans="1:6" ht="14.5" customHeight="1">
      <c r="A4443" s="19">
        <v>1905</v>
      </c>
      <c r="B4443" s="19" t="s">
        <v>291</v>
      </c>
      <c r="C4443" s="19" t="s">
        <v>264</v>
      </c>
      <c r="D4443" s="19">
        <v>3.2</v>
      </c>
      <c r="E4443" s="19" t="s">
        <v>9</v>
      </c>
      <c r="F4443" s="19" t="s">
        <v>265</v>
      </c>
    </row>
    <row r="4444" spans="1:6" ht="14.5" customHeight="1">
      <c r="A4444" s="19">
        <v>1905</v>
      </c>
      <c r="B4444" s="19" t="s">
        <v>291</v>
      </c>
      <c r="C4444" s="19" t="s">
        <v>266</v>
      </c>
      <c r="D4444" s="19">
        <v>7.68</v>
      </c>
      <c r="E4444" s="19" t="s">
        <v>9</v>
      </c>
      <c r="F4444" s="19" t="s">
        <v>267</v>
      </c>
    </row>
    <row r="4445" spans="1:6" ht="14.5" customHeight="1">
      <c r="A4445" s="19">
        <v>1905</v>
      </c>
      <c r="B4445" s="19" t="s">
        <v>291</v>
      </c>
      <c r="C4445" s="19" t="s">
        <v>268</v>
      </c>
      <c r="D4445" s="19">
        <v>24.49</v>
      </c>
      <c r="E4445" s="19" t="s">
        <v>9</v>
      </c>
      <c r="F4445" s="19" t="s">
        <v>269</v>
      </c>
    </row>
    <row r="4446" spans="1:6" ht="14.5" customHeight="1">
      <c r="A4446" s="19">
        <v>1905</v>
      </c>
      <c r="B4446" s="19" t="s">
        <v>291</v>
      </c>
      <c r="C4446" s="19" t="s">
        <v>268</v>
      </c>
      <c r="D4446" s="19">
        <v>2.72</v>
      </c>
      <c r="E4446" s="19" t="s">
        <v>9</v>
      </c>
      <c r="F4446" s="19" t="s">
        <v>1168</v>
      </c>
    </row>
    <row r="4447" spans="1:6" ht="14.5" customHeight="1">
      <c r="A4447" s="19">
        <v>1905</v>
      </c>
      <c r="B4447" s="19" t="s">
        <v>291</v>
      </c>
      <c r="C4447" s="19" t="s">
        <v>270</v>
      </c>
      <c r="D4447" s="19">
        <v>9.1999999999999993</v>
      </c>
      <c r="E4447" s="19" t="s">
        <v>9</v>
      </c>
      <c r="F4447" s="19" t="s">
        <v>1058</v>
      </c>
    </row>
    <row r="4448" spans="1:6" ht="14.5" customHeight="1">
      <c r="A4448" s="19">
        <v>1905</v>
      </c>
      <c r="B4448" s="19" t="s">
        <v>291</v>
      </c>
      <c r="C4448" s="19" t="s">
        <v>625</v>
      </c>
      <c r="D4448" s="19">
        <v>8.6999999999999993</v>
      </c>
      <c r="E4448" s="19" t="s">
        <v>9</v>
      </c>
      <c r="F4448" s="19" t="s">
        <v>626</v>
      </c>
    </row>
    <row r="4449" spans="1:6" ht="14.5" customHeight="1">
      <c r="A4449" s="19">
        <v>1905</v>
      </c>
      <c r="B4449" s="19" t="s">
        <v>291</v>
      </c>
      <c r="C4449" s="19" t="s">
        <v>1301</v>
      </c>
      <c r="D4449" s="19">
        <v>2</v>
      </c>
      <c r="E4449" s="19" t="s">
        <v>9</v>
      </c>
      <c r="F4449" s="19" t="s">
        <v>1302</v>
      </c>
    </row>
    <row r="4450" spans="1:6" ht="14.5" customHeight="1">
      <c r="A4450" s="19">
        <v>1905</v>
      </c>
      <c r="B4450" s="19" t="s">
        <v>291</v>
      </c>
      <c r="C4450" s="19" t="s">
        <v>1169</v>
      </c>
      <c r="D4450" s="19">
        <v>1.5</v>
      </c>
      <c r="E4450" s="19" t="s">
        <v>9</v>
      </c>
      <c r="F4450" s="19" t="s">
        <v>1170</v>
      </c>
    </row>
    <row r="4451" spans="1:6" ht="14.5" customHeight="1">
      <c r="A4451" s="19">
        <v>1905</v>
      </c>
      <c r="B4451" s="19" t="s">
        <v>291</v>
      </c>
      <c r="C4451" s="19" t="s">
        <v>279</v>
      </c>
      <c r="D4451" s="19">
        <v>74.47</v>
      </c>
      <c r="E4451" s="19" t="s">
        <v>9</v>
      </c>
      <c r="F4451" s="19" t="s">
        <v>627</v>
      </c>
    </row>
    <row r="4452" spans="1:6" ht="14.5" customHeight="1">
      <c r="A4452" s="19">
        <v>1905</v>
      </c>
      <c r="B4452" s="19" t="s">
        <v>291</v>
      </c>
      <c r="C4452" s="19" t="s">
        <v>282</v>
      </c>
      <c r="D4452" s="19">
        <v>12.15</v>
      </c>
      <c r="E4452" s="19" t="s">
        <v>9</v>
      </c>
      <c r="F4452" s="19" t="s">
        <v>1059</v>
      </c>
    </row>
    <row r="4453" spans="1:6" ht="14.5" customHeight="1">
      <c r="A4453" s="19">
        <v>1905</v>
      </c>
      <c r="B4453" s="19" t="s">
        <v>291</v>
      </c>
      <c r="C4453" s="19" t="s">
        <v>287</v>
      </c>
      <c r="D4453" s="19">
        <v>18.95</v>
      </c>
      <c r="E4453" s="19" t="s">
        <v>9</v>
      </c>
      <c r="F4453" s="19" t="s">
        <v>1060</v>
      </c>
    </row>
    <row r="4454" spans="1:6" ht="14.5" customHeight="1">
      <c r="A4454" s="19">
        <v>1905</v>
      </c>
      <c r="B4454" s="19" t="s">
        <v>291</v>
      </c>
      <c r="C4454" s="19" t="s">
        <v>848</v>
      </c>
      <c r="D4454" s="19">
        <v>9.27</v>
      </c>
      <c r="E4454" s="19" t="s">
        <v>9</v>
      </c>
      <c r="F4454" s="19" t="s">
        <v>1061</v>
      </c>
    </row>
    <row r="4455" spans="1:6" ht="14.5" customHeight="1">
      <c r="A4455" s="19">
        <v>1905</v>
      </c>
      <c r="B4455" s="19" t="s">
        <v>291</v>
      </c>
      <c r="C4455" s="19" t="s">
        <v>291</v>
      </c>
      <c r="D4455" s="19">
        <v>393.05700000000002</v>
      </c>
      <c r="E4455" s="19" t="s">
        <v>9</v>
      </c>
      <c r="F4455" s="19" t="s">
        <v>1062</v>
      </c>
    </row>
    <row r="4456" spans="1:6" ht="14.5" customHeight="1">
      <c r="A4456" s="19">
        <v>1905</v>
      </c>
      <c r="B4456" s="19" t="s">
        <v>291</v>
      </c>
      <c r="C4456" s="19" t="s">
        <v>291</v>
      </c>
      <c r="D4456" s="19">
        <v>201.6</v>
      </c>
      <c r="E4456" s="19" t="s">
        <v>9</v>
      </c>
      <c r="F4456" s="19" t="s">
        <v>82</v>
      </c>
    </row>
    <row r="4457" spans="1:6" ht="14.5" customHeight="1">
      <c r="A4457" s="19">
        <v>1905</v>
      </c>
      <c r="B4457" s="19" t="s">
        <v>291</v>
      </c>
      <c r="C4457" s="19" t="s">
        <v>291</v>
      </c>
      <c r="D4457" s="19">
        <v>9.6300000000000008</v>
      </c>
      <c r="E4457" s="19" t="s">
        <v>16</v>
      </c>
      <c r="F4457" s="19" t="s">
        <v>631</v>
      </c>
    </row>
    <row r="4458" spans="1:6" ht="14.5" customHeight="1">
      <c r="A4458" s="19">
        <v>1905</v>
      </c>
      <c r="B4458" s="19" t="s">
        <v>291</v>
      </c>
      <c r="C4458" s="19" t="s">
        <v>291</v>
      </c>
      <c r="D4458" s="19">
        <v>17.48</v>
      </c>
      <c r="E4458" s="19" t="s">
        <v>9</v>
      </c>
      <c r="F4458" s="19" t="s">
        <v>292</v>
      </c>
    </row>
    <row r="4459" spans="1:6" ht="14.5" customHeight="1">
      <c r="A4459" s="19">
        <v>1905</v>
      </c>
      <c r="B4459" s="19" t="s">
        <v>291</v>
      </c>
      <c r="C4459" s="19" t="s">
        <v>291</v>
      </c>
      <c r="D4459" s="19">
        <v>5.04</v>
      </c>
      <c r="E4459" s="19" t="s">
        <v>9</v>
      </c>
      <c r="F4459" s="19" t="s">
        <v>306</v>
      </c>
    </row>
    <row r="4460" spans="1:6" ht="14.5" customHeight="1">
      <c r="A4460" s="19">
        <v>1905</v>
      </c>
      <c r="B4460" s="19" t="s">
        <v>291</v>
      </c>
      <c r="C4460" s="19" t="s">
        <v>291</v>
      </c>
      <c r="D4460" s="19">
        <v>20.439</v>
      </c>
      <c r="E4460" s="19" t="s">
        <v>9</v>
      </c>
      <c r="F4460" s="19" t="s">
        <v>297</v>
      </c>
    </row>
    <row r="4461" spans="1:6" ht="14.5" customHeight="1">
      <c r="A4461" s="19">
        <v>1905</v>
      </c>
      <c r="B4461" s="19" t="s">
        <v>291</v>
      </c>
      <c r="C4461" s="19" t="s">
        <v>291</v>
      </c>
      <c r="D4461" s="19">
        <v>20</v>
      </c>
      <c r="E4461" s="19" t="s">
        <v>9</v>
      </c>
      <c r="F4461" s="19" t="s">
        <v>302</v>
      </c>
    </row>
    <row r="4462" spans="1:6" ht="14.5" customHeight="1">
      <c r="A4462" s="19">
        <v>1905</v>
      </c>
      <c r="B4462" s="19" t="s">
        <v>291</v>
      </c>
      <c r="C4462" s="19" t="s">
        <v>291</v>
      </c>
      <c r="D4462" s="19">
        <v>7.1859999999999999</v>
      </c>
      <c r="E4462" s="19" t="s">
        <v>9</v>
      </c>
      <c r="F4462" s="19" t="s">
        <v>296</v>
      </c>
    </row>
    <row r="4463" spans="1:6" ht="14.5" customHeight="1">
      <c r="A4463" s="19">
        <v>1905</v>
      </c>
      <c r="B4463" s="19" t="s">
        <v>291</v>
      </c>
      <c r="C4463" s="19" t="s">
        <v>291</v>
      </c>
      <c r="D4463" s="19">
        <v>1.05</v>
      </c>
      <c r="E4463" s="19" t="s">
        <v>9</v>
      </c>
      <c r="F4463" s="19" t="s">
        <v>632</v>
      </c>
    </row>
    <row r="4464" spans="1:6" ht="14.5" customHeight="1">
      <c r="A4464" s="19">
        <v>1905</v>
      </c>
      <c r="B4464" s="19" t="s">
        <v>291</v>
      </c>
      <c r="C4464" s="19" t="s">
        <v>291</v>
      </c>
      <c r="D4464" s="19">
        <v>16</v>
      </c>
      <c r="E4464" s="19" t="s">
        <v>9</v>
      </c>
      <c r="F4464" s="19" t="s">
        <v>294</v>
      </c>
    </row>
    <row r="4465" spans="1:6" ht="14.5" customHeight="1">
      <c r="A4465" s="19">
        <v>1905</v>
      </c>
      <c r="B4465" s="19" t="s">
        <v>291</v>
      </c>
      <c r="C4465" s="19" t="s">
        <v>291</v>
      </c>
      <c r="D4465" s="19">
        <v>29.47</v>
      </c>
      <c r="E4465" s="19" t="s">
        <v>9</v>
      </c>
      <c r="F4465" s="19" t="s">
        <v>1303</v>
      </c>
    </row>
    <row r="4466" spans="1:6" ht="14.5" customHeight="1">
      <c r="A4466" s="19">
        <v>1905</v>
      </c>
      <c r="B4466" s="19" t="s">
        <v>291</v>
      </c>
      <c r="C4466" s="19" t="s">
        <v>291</v>
      </c>
      <c r="D4466" s="19">
        <v>5.71</v>
      </c>
      <c r="E4466" s="19" t="s">
        <v>16</v>
      </c>
      <c r="F4466" s="19" t="s">
        <v>635</v>
      </c>
    </row>
    <row r="4467" spans="1:6" ht="14.5" customHeight="1">
      <c r="A4467" s="19">
        <v>1905</v>
      </c>
      <c r="B4467" s="19" t="s">
        <v>291</v>
      </c>
      <c r="C4467" s="19" t="s">
        <v>291</v>
      </c>
      <c r="D4467" s="19">
        <v>1.7889999999999999</v>
      </c>
      <c r="E4467" s="19" t="s">
        <v>9</v>
      </c>
      <c r="F4467" s="19" t="s">
        <v>295</v>
      </c>
    </row>
    <row r="4468" spans="1:6" ht="14.5" customHeight="1">
      <c r="A4468" s="19">
        <v>1905</v>
      </c>
      <c r="B4468" s="19" t="s">
        <v>291</v>
      </c>
      <c r="C4468" s="19" t="s">
        <v>291</v>
      </c>
      <c r="D4468" s="19">
        <v>2.86</v>
      </c>
      <c r="E4468" s="19" t="s">
        <v>9</v>
      </c>
      <c r="F4468" s="19" t="s">
        <v>1304</v>
      </c>
    </row>
    <row r="4469" spans="1:6" ht="14.5" customHeight="1">
      <c r="A4469" s="19">
        <v>1905</v>
      </c>
      <c r="B4469" s="19" t="s">
        <v>291</v>
      </c>
      <c r="C4469" s="19" t="s">
        <v>291</v>
      </c>
      <c r="D4469" s="19">
        <v>33.877000000000002</v>
      </c>
      <c r="E4469" s="19" t="s">
        <v>9</v>
      </c>
      <c r="F4469" s="19" t="s">
        <v>300</v>
      </c>
    </row>
    <row r="4470" spans="1:6" ht="14.5" customHeight="1">
      <c r="A4470" s="19">
        <v>1905</v>
      </c>
      <c r="B4470" s="19" t="s">
        <v>291</v>
      </c>
      <c r="C4470" s="19" t="s">
        <v>291</v>
      </c>
      <c r="D4470" s="19">
        <v>22.17</v>
      </c>
      <c r="E4470" s="19" t="s">
        <v>16</v>
      </c>
      <c r="F4470" s="19" t="s">
        <v>304</v>
      </c>
    </row>
    <row r="4471" spans="1:6" ht="14.5" customHeight="1">
      <c r="A4471" s="19">
        <v>1905</v>
      </c>
      <c r="B4471" s="19" t="s">
        <v>291</v>
      </c>
      <c r="C4471" s="19" t="s">
        <v>291</v>
      </c>
      <c r="D4471" s="19">
        <v>12.852</v>
      </c>
      <c r="E4471" s="19" t="s">
        <v>9</v>
      </c>
      <c r="F4471" s="19" t="s">
        <v>303</v>
      </c>
    </row>
    <row r="4472" spans="1:6" ht="14.5" customHeight="1">
      <c r="A4472" s="19">
        <v>1905</v>
      </c>
      <c r="B4472" s="19" t="s">
        <v>291</v>
      </c>
      <c r="C4472" s="19" t="s">
        <v>291</v>
      </c>
      <c r="D4472" s="19">
        <v>1.7330000000000001</v>
      </c>
      <c r="E4472" s="19" t="s">
        <v>16</v>
      </c>
      <c r="F4472" s="19" t="s">
        <v>303</v>
      </c>
    </row>
    <row r="4473" spans="1:6" ht="14.5" customHeight="1">
      <c r="A4473" s="19">
        <v>1905</v>
      </c>
      <c r="B4473" s="19" t="s">
        <v>291</v>
      </c>
      <c r="C4473" s="19" t="s">
        <v>291</v>
      </c>
      <c r="D4473" s="19">
        <v>6.4</v>
      </c>
      <c r="E4473" s="19" t="s">
        <v>9</v>
      </c>
      <c r="F4473" s="19" t="s">
        <v>1171</v>
      </c>
    </row>
    <row r="4474" spans="1:6" ht="14.5" customHeight="1">
      <c r="A4474" s="19">
        <v>1905</v>
      </c>
      <c r="B4474" s="19" t="s">
        <v>291</v>
      </c>
      <c r="C4474" s="19" t="s">
        <v>291</v>
      </c>
      <c r="D4474" s="19">
        <v>96.7</v>
      </c>
      <c r="E4474" s="19" t="s">
        <v>9</v>
      </c>
      <c r="F4474" s="19" t="s">
        <v>308</v>
      </c>
    </row>
    <row r="4475" spans="1:6" ht="14.5" customHeight="1">
      <c r="A4475" s="19">
        <v>1905</v>
      </c>
      <c r="B4475" s="19" t="s">
        <v>291</v>
      </c>
      <c r="C4475" s="19" t="s">
        <v>291</v>
      </c>
      <c r="D4475" s="19">
        <v>11.7</v>
      </c>
      <c r="E4475" s="19" t="s">
        <v>9</v>
      </c>
      <c r="F4475" s="19" t="s">
        <v>1172</v>
      </c>
    </row>
    <row r="4476" spans="1:6" ht="14.5" customHeight="1">
      <c r="A4476" s="19">
        <v>1905</v>
      </c>
      <c r="B4476" s="19" t="s">
        <v>291</v>
      </c>
      <c r="C4476" s="19" t="s">
        <v>291</v>
      </c>
      <c r="D4476" s="19">
        <v>7</v>
      </c>
      <c r="E4476" s="19" t="s">
        <v>9</v>
      </c>
      <c r="F4476" s="19" t="s">
        <v>1063</v>
      </c>
    </row>
    <row r="4477" spans="1:6" ht="14.5" customHeight="1">
      <c r="A4477" s="19">
        <v>1905</v>
      </c>
      <c r="B4477" s="19" t="s">
        <v>291</v>
      </c>
      <c r="C4477" s="19" t="s">
        <v>291</v>
      </c>
      <c r="D4477" s="19">
        <v>38.799999999999997</v>
      </c>
      <c r="E4477" s="19" t="s">
        <v>9</v>
      </c>
      <c r="F4477" s="19" t="s">
        <v>636</v>
      </c>
    </row>
    <row r="4478" spans="1:6" ht="14.5" customHeight="1">
      <c r="A4478" s="19">
        <v>1905</v>
      </c>
      <c r="B4478" s="19" t="s">
        <v>291</v>
      </c>
      <c r="C4478" s="19" t="s">
        <v>291</v>
      </c>
      <c r="D4478" s="19">
        <v>37.68</v>
      </c>
      <c r="E4478" s="19" t="s">
        <v>9</v>
      </c>
      <c r="F4478" s="19" t="s">
        <v>1305</v>
      </c>
    </row>
    <row r="4479" spans="1:6" ht="14.5" customHeight="1">
      <c r="A4479" s="19">
        <v>1905</v>
      </c>
      <c r="B4479" s="19" t="s">
        <v>291</v>
      </c>
      <c r="C4479" s="19" t="s">
        <v>309</v>
      </c>
      <c r="D4479" s="19">
        <v>14.6</v>
      </c>
      <c r="E4479" s="19" t="s">
        <v>9</v>
      </c>
      <c r="F4479" s="19" t="s">
        <v>1064</v>
      </c>
    </row>
    <row r="4480" spans="1:6" ht="14.5" customHeight="1">
      <c r="A4480" s="19">
        <v>1905</v>
      </c>
      <c r="B4480" s="19" t="s">
        <v>291</v>
      </c>
      <c r="C4480" s="19" t="s">
        <v>1306</v>
      </c>
      <c r="D4480" s="19">
        <v>2.74</v>
      </c>
      <c r="E4480" s="19" t="s">
        <v>9</v>
      </c>
      <c r="F4480" s="19" t="s">
        <v>1307</v>
      </c>
    </row>
    <row r="4481" spans="1:6" ht="14.5" customHeight="1">
      <c r="A4481" s="19">
        <v>1905</v>
      </c>
      <c r="B4481" s="19" t="s">
        <v>291</v>
      </c>
      <c r="C4481" s="19" t="s">
        <v>312</v>
      </c>
      <c r="D4481" s="19">
        <v>10</v>
      </c>
      <c r="E4481" s="19" t="s">
        <v>9</v>
      </c>
      <c r="F4481" s="19" t="s">
        <v>313</v>
      </c>
    </row>
    <row r="4482" spans="1:6" ht="14.5" customHeight="1">
      <c r="A4482" s="19">
        <v>1905</v>
      </c>
      <c r="B4482" s="19" t="s">
        <v>291</v>
      </c>
      <c r="C4482" s="19" t="s">
        <v>314</v>
      </c>
      <c r="D4482" s="19">
        <v>30</v>
      </c>
      <c r="E4482" s="19" t="s">
        <v>9</v>
      </c>
      <c r="F4482" s="19" t="s">
        <v>315</v>
      </c>
    </row>
    <row r="4483" spans="1:6" ht="14.5" customHeight="1">
      <c r="A4483" s="19">
        <v>1905</v>
      </c>
      <c r="B4483" s="19" t="s">
        <v>291</v>
      </c>
      <c r="C4483" s="19" t="s">
        <v>316</v>
      </c>
      <c r="D4483" s="19">
        <v>8.84</v>
      </c>
      <c r="E4483" s="19" t="s">
        <v>9</v>
      </c>
      <c r="F4483" s="19" t="s">
        <v>317</v>
      </c>
    </row>
    <row r="4484" spans="1:6" ht="14.5" customHeight="1">
      <c r="A4484" s="19">
        <v>1905</v>
      </c>
      <c r="B4484" s="19" t="s">
        <v>291</v>
      </c>
      <c r="C4484" s="19" t="s">
        <v>318</v>
      </c>
      <c r="D4484" s="19">
        <v>50.89</v>
      </c>
      <c r="E4484" s="19" t="s">
        <v>9</v>
      </c>
      <c r="F4484" s="19" t="s">
        <v>850</v>
      </c>
    </row>
    <row r="4485" spans="1:6" ht="14.5" customHeight="1">
      <c r="A4485" s="19">
        <v>1905</v>
      </c>
      <c r="B4485" s="19" t="s">
        <v>291</v>
      </c>
      <c r="C4485" s="19" t="s">
        <v>1065</v>
      </c>
      <c r="D4485" s="19">
        <v>3</v>
      </c>
      <c r="E4485" s="19" t="s">
        <v>9</v>
      </c>
      <c r="F4485" s="19" t="s">
        <v>1066</v>
      </c>
    </row>
    <row r="4486" spans="1:6" ht="14.5" customHeight="1">
      <c r="A4486" s="19">
        <v>1905</v>
      </c>
      <c r="B4486" s="19" t="s">
        <v>291</v>
      </c>
      <c r="C4486" s="19" t="s">
        <v>320</v>
      </c>
      <c r="D4486" s="19">
        <v>11.1</v>
      </c>
      <c r="E4486" s="19" t="s">
        <v>9</v>
      </c>
      <c r="F4486" s="19" t="s">
        <v>1067</v>
      </c>
    </row>
    <row r="4487" spans="1:6" ht="14.5" customHeight="1">
      <c r="A4487" s="19">
        <v>1905</v>
      </c>
      <c r="B4487" s="19" t="s">
        <v>291</v>
      </c>
      <c r="C4487" s="19" t="s">
        <v>1068</v>
      </c>
      <c r="D4487" s="19">
        <v>10.36</v>
      </c>
      <c r="E4487" s="19" t="s">
        <v>9</v>
      </c>
      <c r="F4487" s="19" t="s">
        <v>1069</v>
      </c>
    </row>
    <row r="4488" spans="1:6" ht="14.5" customHeight="1">
      <c r="A4488" s="19">
        <v>1905</v>
      </c>
      <c r="B4488" s="19" t="s">
        <v>291</v>
      </c>
      <c r="C4488" s="19" t="s">
        <v>912</v>
      </c>
      <c r="D4488" s="19">
        <v>9.25</v>
      </c>
      <c r="E4488" s="19" t="s">
        <v>9</v>
      </c>
      <c r="F4488" s="19" t="s">
        <v>913</v>
      </c>
    </row>
    <row r="4489" spans="1:6" ht="14.5" customHeight="1">
      <c r="A4489" s="19">
        <v>1905</v>
      </c>
      <c r="B4489" s="19" t="s">
        <v>291</v>
      </c>
      <c r="C4489" s="19" t="s">
        <v>640</v>
      </c>
      <c r="D4489" s="19">
        <v>6.5</v>
      </c>
      <c r="E4489" s="19" t="s">
        <v>9</v>
      </c>
      <c r="F4489" s="19" t="s">
        <v>641</v>
      </c>
    </row>
    <row r="4490" spans="1:6" ht="14.5" customHeight="1">
      <c r="A4490" s="19">
        <v>1905</v>
      </c>
      <c r="B4490" s="19" t="s">
        <v>291</v>
      </c>
      <c r="C4490" s="19" t="s">
        <v>961</v>
      </c>
      <c r="D4490" s="19">
        <v>16.5</v>
      </c>
      <c r="E4490" s="19" t="s">
        <v>9</v>
      </c>
      <c r="F4490" s="19" t="s">
        <v>962</v>
      </c>
    </row>
    <row r="4491" spans="1:6" ht="14.5" customHeight="1">
      <c r="A4491" s="19">
        <v>1905</v>
      </c>
      <c r="B4491" s="19" t="s">
        <v>291</v>
      </c>
      <c r="C4491" s="19" t="s">
        <v>851</v>
      </c>
      <c r="D4491" s="19">
        <v>4.4000000000000004</v>
      </c>
      <c r="E4491" s="19" t="s">
        <v>9</v>
      </c>
      <c r="F4491" s="19" t="s">
        <v>852</v>
      </c>
    </row>
    <row r="4492" spans="1:6" ht="14.5" customHeight="1">
      <c r="A4492" s="19">
        <v>1905</v>
      </c>
      <c r="B4492" s="19" t="s">
        <v>291</v>
      </c>
      <c r="C4492" s="19" t="s">
        <v>322</v>
      </c>
      <c r="D4492" s="19">
        <v>17.329999999999998</v>
      </c>
      <c r="E4492" s="19" t="s">
        <v>9</v>
      </c>
      <c r="F4492" s="19" t="s">
        <v>1070</v>
      </c>
    </row>
    <row r="4493" spans="1:6" ht="14.5" customHeight="1">
      <c r="A4493" s="19">
        <v>1905</v>
      </c>
      <c r="B4493" s="19" t="s">
        <v>291</v>
      </c>
      <c r="C4493" s="19" t="s">
        <v>324</v>
      </c>
      <c r="D4493" s="19">
        <v>19.510000000000002</v>
      </c>
      <c r="E4493" s="19" t="s">
        <v>9</v>
      </c>
      <c r="F4493" s="19" t="s">
        <v>325</v>
      </c>
    </row>
    <row r="4494" spans="1:6" ht="14.5" customHeight="1">
      <c r="A4494" s="19">
        <v>1905</v>
      </c>
      <c r="B4494" s="19" t="s">
        <v>291</v>
      </c>
      <c r="C4494" s="19" t="s">
        <v>324</v>
      </c>
      <c r="D4494" s="19">
        <v>7.75</v>
      </c>
      <c r="E4494" s="19" t="s">
        <v>9</v>
      </c>
      <c r="F4494" s="19" t="s">
        <v>644</v>
      </c>
    </row>
    <row r="4495" spans="1:6" ht="14.5" customHeight="1">
      <c r="A4495" s="19">
        <v>1905</v>
      </c>
      <c r="B4495" s="19" t="s">
        <v>291</v>
      </c>
      <c r="C4495" s="19" t="s">
        <v>324</v>
      </c>
      <c r="D4495" s="19">
        <v>48</v>
      </c>
      <c r="E4495" s="19" t="s">
        <v>9</v>
      </c>
      <c r="F4495" s="19" t="s">
        <v>1308</v>
      </c>
    </row>
    <row r="4496" spans="1:6" ht="14.5" customHeight="1">
      <c r="A4496" s="19">
        <v>1905</v>
      </c>
      <c r="B4496" s="19" t="s">
        <v>291</v>
      </c>
      <c r="C4496" s="19" t="s">
        <v>324</v>
      </c>
      <c r="D4496" s="19">
        <v>0</v>
      </c>
      <c r="E4496" s="19" t="s">
        <v>9</v>
      </c>
      <c r="F4496" s="19" t="s">
        <v>1309</v>
      </c>
    </row>
    <row r="4497" spans="1:6" ht="14.5" customHeight="1">
      <c r="A4497" s="19">
        <v>1905</v>
      </c>
      <c r="B4497" s="19" t="s">
        <v>291</v>
      </c>
      <c r="C4497" s="19" t="s">
        <v>327</v>
      </c>
      <c r="D4497" s="19">
        <v>5.32</v>
      </c>
      <c r="E4497" s="19" t="s">
        <v>9</v>
      </c>
      <c r="F4497" s="19" t="s">
        <v>1072</v>
      </c>
    </row>
    <row r="4498" spans="1:6" ht="14.5" customHeight="1">
      <c r="A4498" s="19">
        <v>1905</v>
      </c>
      <c r="B4498" s="19" t="s">
        <v>291</v>
      </c>
      <c r="C4498" s="19" t="s">
        <v>66</v>
      </c>
      <c r="D4498" s="19">
        <v>6.86</v>
      </c>
      <c r="E4498" s="19" t="s">
        <v>9</v>
      </c>
      <c r="F4498" s="19" t="s">
        <v>329</v>
      </c>
    </row>
    <row r="4499" spans="1:6" ht="14.5" customHeight="1">
      <c r="A4499" s="19">
        <v>1905</v>
      </c>
      <c r="B4499" s="19" t="s">
        <v>291</v>
      </c>
      <c r="C4499" s="19" t="s">
        <v>330</v>
      </c>
      <c r="D4499" s="19">
        <v>1.66</v>
      </c>
      <c r="E4499" s="19" t="s">
        <v>9</v>
      </c>
      <c r="F4499" s="19" t="s">
        <v>1173</v>
      </c>
    </row>
    <row r="4500" spans="1:6" ht="14.5" customHeight="1">
      <c r="A4500" s="19">
        <v>1905</v>
      </c>
      <c r="B4500" s="19" t="s">
        <v>291</v>
      </c>
      <c r="C4500" s="19" t="s">
        <v>332</v>
      </c>
      <c r="D4500" s="19">
        <v>112.94</v>
      </c>
      <c r="E4500" s="19" t="s">
        <v>9</v>
      </c>
      <c r="F4500" s="19" t="s">
        <v>659</v>
      </c>
    </row>
    <row r="4501" spans="1:6" ht="14.5" customHeight="1">
      <c r="A4501" s="19">
        <v>1905</v>
      </c>
      <c r="B4501" s="19" t="s">
        <v>291</v>
      </c>
      <c r="C4501" s="19" t="s">
        <v>658</v>
      </c>
      <c r="D4501" s="19">
        <v>0.18099999999999999</v>
      </c>
      <c r="E4501" s="19" t="s">
        <v>195</v>
      </c>
      <c r="F4501" s="19" t="s">
        <v>657</v>
      </c>
    </row>
    <row r="4502" spans="1:6" ht="14.5" customHeight="1">
      <c r="A4502" s="19">
        <v>1905</v>
      </c>
      <c r="B4502" s="19" t="s">
        <v>291</v>
      </c>
      <c r="C4502" s="19" t="s">
        <v>658</v>
      </c>
      <c r="D4502" s="19">
        <v>1.6</v>
      </c>
      <c r="E4502" s="19" t="s">
        <v>9</v>
      </c>
      <c r="F4502" s="19" t="s">
        <v>1073</v>
      </c>
    </row>
    <row r="4503" spans="1:6" ht="14.5" customHeight="1">
      <c r="A4503" s="19">
        <v>1905</v>
      </c>
      <c r="B4503" s="19" t="s">
        <v>291</v>
      </c>
      <c r="C4503" s="19" t="s">
        <v>338</v>
      </c>
      <c r="D4503" s="19">
        <v>31</v>
      </c>
      <c r="E4503" s="19" t="s">
        <v>9</v>
      </c>
      <c r="F4503" s="19" t="s">
        <v>1074</v>
      </c>
    </row>
    <row r="4504" spans="1:6" ht="14.5" customHeight="1">
      <c r="A4504" s="19">
        <v>1905</v>
      </c>
      <c r="B4504" s="19" t="s">
        <v>291</v>
      </c>
      <c r="C4504" s="19" t="s">
        <v>338</v>
      </c>
      <c r="D4504" s="19">
        <v>27.69</v>
      </c>
      <c r="E4504" s="19" t="s">
        <v>9</v>
      </c>
      <c r="F4504" s="19" t="s">
        <v>655</v>
      </c>
    </row>
    <row r="4505" spans="1:6" ht="14.5" customHeight="1">
      <c r="A4505" s="19">
        <v>1905</v>
      </c>
      <c r="B4505" s="19" t="s">
        <v>291</v>
      </c>
      <c r="C4505" s="19" t="s">
        <v>338</v>
      </c>
      <c r="D4505" s="19">
        <v>18.079999999999998</v>
      </c>
      <c r="E4505" s="19" t="s">
        <v>9</v>
      </c>
      <c r="F4505" s="19" t="s">
        <v>1174</v>
      </c>
    </row>
    <row r="4506" spans="1:6" ht="14.5" customHeight="1">
      <c r="A4506" s="19">
        <v>1905</v>
      </c>
      <c r="B4506" s="19" t="s">
        <v>291</v>
      </c>
      <c r="C4506" s="19" t="s">
        <v>340</v>
      </c>
      <c r="D4506" s="19">
        <v>23.53</v>
      </c>
      <c r="E4506" s="19" t="s">
        <v>9</v>
      </c>
      <c r="F4506" s="19" t="s">
        <v>1075</v>
      </c>
    </row>
    <row r="4507" spans="1:6" ht="14.5" customHeight="1">
      <c r="A4507" s="19">
        <v>1905</v>
      </c>
      <c r="B4507" s="19" t="s">
        <v>291</v>
      </c>
      <c r="C4507" s="19" t="s">
        <v>352</v>
      </c>
      <c r="D4507" s="19">
        <v>10</v>
      </c>
      <c r="E4507" s="19" t="s">
        <v>9</v>
      </c>
      <c r="F4507" s="19" t="s">
        <v>650</v>
      </c>
    </row>
    <row r="4508" spans="1:6" ht="14.5" customHeight="1">
      <c r="A4508" s="19">
        <v>1905</v>
      </c>
      <c r="B4508" s="19" t="s">
        <v>291</v>
      </c>
      <c r="C4508" s="19" t="s">
        <v>354</v>
      </c>
      <c r="D4508" s="19">
        <v>109.39</v>
      </c>
      <c r="E4508" s="19" t="s">
        <v>9</v>
      </c>
      <c r="F4508" s="19" t="s">
        <v>356</v>
      </c>
    </row>
    <row r="4509" spans="1:6" ht="14.5" customHeight="1">
      <c r="A4509" s="19">
        <v>1905</v>
      </c>
      <c r="B4509" s="19" t="s">
        <v>291</v>
      </c>
      <c r="C4509" s="19" t="s">
        <v>358</v>
      </c>
      <c r="D4509" s="19">
        <v>10.47</v>
      </c>
      <c r="E4509" s="19" t="s">
        <v>9</v>
      </c>
      <c r="F4509" s="19" t="s">
        <v>964</v>
      </c>
    </row>
    <row r="4510" spans="1:6" ht="14.5" customHeight="1">
      <c r="A4510" s="19">
        <v>1905</v>
      </c>
      <c r="B4510" s="19" t="s">
        <v>291</v>
      </c>
      <c r="C4510" s="19" t="s">
        <v>648</v>
      </c>
      <c r="D4510" s="19">
        <v>3</v>
      </c>
      <c r="E4510" s="19" t="s">
        <v>9</v>
      </c>
      <c r="F4510" s="19" t="s">
        <v>647</v>
      </c>
    </row>
    <row r="4511" spans="1:6" ht="14.5" customHeight="1">
      <c r="A4511" s="19">
        <v>1905</v>
      </c>
      <c r="B4511" s="19" t="s">
        <v>291</v>
      </c>
      <c r="C4511" s="19" t="s">
        <v>646</v>
      </c>
      <c r="D4511" s="19">
        <v>21.17</v>
      </c>
      <c r="E4511" s="19" t="s">
        <v>9</v>
      </c>
      <c r="F4511" s="19" t="s">
        <v>915</v>
      </c>
    </row>
    <row r="4512" spans="1:6" ht="14.5" customHeight="1">
      <c r="A4512" s="19">
        <v>1905</v>
      </c>
      <c r="B4512" s="19" t="s">
        <v>291</v>
      </c>
      <c r="C4512" s="19" t="s">
        <v>360</v>
      </c>
      <c r="D4512" s="19">
        <v>11</v>
      </c>
      <c r="E4512" s="19" t="s">
        <v>9</v>
      </c>
      <c r="F4512" s="19" t="s">
        <v>361</v>
      </c>
    </row>
    <row r="4513" spans="1:6" ht="14.5" customHeight="1">
      <c r="A4513" s="19">
        <v>1905</v>
      </c>
      <c r="B4513" s="19" t="s">
        <v>291</v>
      </c>
      <c r="C4513" s="19" t="s">
        <v>362</v>
      </c>
      <c r="D4513" s="19">
        <v>48.85</v>
      </c>
      <c r="E4513" s="19" t="s">
        <v>9</v>
      </c>
      <c r="F4513" s="19" t="s">
        <v>363</v>
      </c>
    </row>
    <row r="4514" spans="1:6" ht="14.5" customHeight="1">
      <c r="A4514" s="19">
        <v>1905</v>
      </c>
      <c r="B4514" s="19" t="s">
        <v>368</v>
      </c>
      <c r="C4514" s="1" t="s">
        <v>364</v>
      </c>
      <c r="D4514" s="1">
        <v>74.56</v>
      </c>
    </row>
    <row r="4515" spans="1:6" ht="14.5" customHeight="1">
      <c r="A4515" s="19">
        <v>1905</v>
      </c>
      <c r="B4515" s="19" t="s">
        <v>368</v>
      </c>
      <c r="C4515" s="1" t="s">
        <v>365</v>
      </c>
      <c r="D4515" s="1">
        <v>293.36</v>
      </c>
    </row>
    <row r="4516" spans="1:6" ht="14.5" customHeight="1">
      <c r="A4516" s="19">
        <v>1905</v>
      </c>
      <c r="B4516" s="19" t="s">
        <v>368</v>
      </c>
      <c r="C4516" s="1" t="s">
        <v>366</v>
      </c>
      <c r="D4516" s="1">
        <v>7.33</v>
      </c>
    </row>
    <row r="4517" spans="1:6" ht="14.5" customHeight="1">
      <c r="A4517" s="19">
        <v>1905</v>
      </c>
      <c r="B4517" s="19" t="s">
        <v>368</v>
      </c>
      <c r="C4517" s="1" t="s">
        <v>367</v>
      </c>
      <c r="D4517" s="1">
        <v>5</v>
      </c>
    </row>
    <row r="4518" spans="1:6" ht="14.5" customHeight="1">
      <c r="A4518" s="19">
        <v>1905</v>
      </c>
      <c r="B4518" s="19" t="s">
        <v>1179</v>
      </c>
      <c r="C4518" s="19" t="s">
        <v>1180</v>
      </c>
      <c r="D4518" s="19">
        <v>14.16</v>
      </c>
      <c r="F4518" s="19" t="s">
        <v>1193</v>
      </c>
    </row>
    <row r="4519" spans="1:6" ht="14.5" customHeight="1">
      <c r="A4519" s="19">
        <v>1905</v>
      </c>
      <c r="B4519" s="19" t="s">
        <v>1179</v>
      </c>
      <c r="C4519" s="19" t="s">
        <v>1180</v>
      </c>
      <c r="D4519" s="19">
        <v>9</v>
      </c>
      <c r="F4519" s="19" t="s">
        <v>1182</v>
      </c>
    </row>
    <row r="4520" spans="1:6" ht="14.5" customHeight="1">
      <c r="A4520" s="19">
        <v>1905</v>
      </c>
      <c r="B4520" s="19" t="s">
        <v>1179</v>
      </c>
      <c r="C4520" s="19" t="s">
        <v>1183</v>
      </c>
      <c r="D4520" s="19">
        <v>10.3</v>
      </c>
      <c r="F4520" s="19" t="s">
        <v>1184</v>
      </c>
    </row>
    <row r="4521" spans="1:6" ht="14.5" customHeight="1">
      <c r="A4521" s="19">
        <v>1905</v>
      </c>
      <c r="B4521" s="19" t="s">
        <v>1179</v>
      </c>
      <c r="C4521" s="19" t="s">
        <v>1185</v>
      </c>
      <c r="D4521" s="19">
        <v>6.2</v>
      </c>
      <c r="F4521" s="19" t="s">
        <v>1186</v>
      </c>
    </row>
    <row r="4522" spans="1:6" ht="14.5" customHeight="1">
      <c r="A4522" s="19">
        <v>1905</v>
      </c>
      <c r="B4522" s="19" t="s">
        <v>1179</v>
      </c>
      <c r="C4522" s="19" t="s">
        <v>1313</v>
      </c>
      <c r="D4522" s="19">
        <v>9</v>
      </c>
      <c r="F4522" s="19" t="s">
        <v>1314</v>
      </c>
    </row>
    <row r="4523" spans="1:6" ht="14.5" customHeight="1">
      <c r="A4523" s="19">
        <v>1905</v>
      </c>
      <c r="B4523" s="19" t="s">
        <v>1179</v>
      </c>
      <c r="C4523" s="19" t="s">
        <v>1187</v>
      </c>
      <c r="D4523" s="19">
        <v>4.5</v>
      </c>
      <c r="F4523" s="19" t="s">
        <v>1188</v>
      </c>
    </row>
    <row r="4524" spans="1:6" ht="14.5" customHeight="1">
      <c r="A4524" s="19">
        <v>1905</v>
      </c>
      <c r="B4524" s="19" t="s">
        <v>1179</v>
      </c>
      <c r="C4524" s="19" t="s">
        <v>1315</v>
      </c>
      <c r="D4524" s="19">
        <v>3</v>
      </c>
      <c r="F4524" s="19" t="s">
        <v>1316</v>
      </c>
    </row>
    <row r="4525" spans="1:6" ht="14.5" customHeight="1">
      <c r="A4525" s="19">
        <v>1905</v>
      </c>
      <c r="B4525" s="19" t="s">
        <v>1179</v>
      </c>
      <c r="C4525" s="19" t="s">
        <v>1189</v>
      </c>
      <c r="D4525" s="19">
        <v>16.7</v>
      </c>
      <c r="F4525" s="19" t="s">
        <v>1190</v>
      </c>
    </row>
    <row r="4526" spans="1:6" ht="14.5" customHeight="1">
      <c r="A4526" s="19">
        <v>1905</v>
      </c>
      <c r="B4526" s="19" t="s">
        <v>1179</v>
      </c>
      <c r="C4526" s="19" t="s">
        <v>1191</v>
      </c>
      <c r="D4526" s="19">
        <v>9.75</v>
      </c>
      <c r="F4526" s="19" t="s">
        <v>1192</v>
      </c>
    </row>
    <row r="4527" spans="1:6" ht="14.5" customHeight="1">
      <c r="A4527" s="19">
        <v>1905</v>
      </c>
      <c r="B4527" s="19" t="s">
        <v>1194</v>
      </c>
      <c r="C4527" s="19" t="s">
        <v>1196</v>
      </c>
      <c r="D4527" s="19">
        <v>16</v>
      </c>
      <c r="F4527" s="19" t="s">
        <v>1195</v>
      </c>
    </row>
    <row r="4528" spans="1:6" ht="14.5" customHeight="1">
      <c r="A4528" s="19">
        <v>1905</v>
      </c>
      <c r="B4528" s="19" t="s">
        <v>1194</v>
      </c>
      <c r="C4528" s="19" t="s">
        <v>1319</v>
      </c>
      <c r="D4528" s="19">
        <v>5.5</v>
      </c>
      <c r="F4528" s="19" t="s">
        <v>1318</v>
      </c>
    </row>
    <row r="4529" spans="1:6" ht="14.5" customHeight="1">
      <c r="A4529" s="19">
        <v>1905</v>
      </c>
      <c r="B4529" s="19" t="s">
        <v>501</v>
      </c>
      <c r="C4529" s="19" t="s">
        <v>71</v>
      </c>
      <c r="D4529" s="19">
        <v>14</v>
      </c>
      <c r="F4529" s="19" t="s">
        <v>1329</v>
      </c>
    </row>
    <row r="4530" spans="1:6" ht="14.5" customHeight="1">
      <c r="A4530" s="19">
        <v>1905</v>
      </c>
      <c r="B4530" s="19" t="s">
        <v>501</v>
      </c>
      <c r="C4530" s="19" t="s">
        <v>734</v>
      </c>
      <c r="D4530" s="19">
        <v>5.0999999999999996</v>
      </c>
      <c r="F4530" s="19" t="s">
        <v>1078</v>
      </c>
    </row>
    <row r="4531" spans="1:6" ht="14.5" customHeight="1">
      <c r="A4531" s="19">
        <v>1905</v>
      </c>
      <c r="B4531" s="19" t="s">
        <v>501</v>
      </c>
      <c r="C4531" s="19" t="s">
        <v>1328</v>
      </c>
      <c r="D4531" s="19">
        <v>5</v>
      </c>
      <c r="F4531" s="19" t="s">
        <v>1327</v>
      </c>
    </row>
    <row r="4532" spans="1:6" ht="14.5" customHeight="1">
      <c r="A4532" s="19">
        <v>1905</v>
      </c>
      <c r="B4532" s="19" t="s">
        <v>501</v>
      </c>
      <c r="C4532" s="19" t="s">
        <v>502</v>
      </c>
      <c r="D4532" s="19">
        <v>67</v>
      </c>
      <c r="F4532" s="19" t="s">
        <v>1199</v>
      </c>
    </row>
    <row r="4533" spans="1:6" ht="14.5" customHeight="1">
      <c r="A4533" s="19">
        <v>1905</v>
      </c>
      <c r="B4533" s="19" t="s">
        <v>501</v>
      </c>
      <c r="C4533" s="19" t="s">
        <v>502</v>
      </c>
      <c r="D4533" s="19">
        <v>114.5</v>
      </c>
      <c r="F4533" s="19" t="s">
        <v>1325</v>
      </c>
    </row>
    <row r="4534" spans="1:6" ht="14.5" customHeight="1">
      <c r="A4534" s="19">
        <v>1905</v>
      </c>
      <c r="B4534" s="19" t="s">
        <v>501</v>
      </c>
      <c r="C4534" s="19" t="s">
        <v>511</v>
      </c>
      <c r="D4534" s="19">
        <v>14</v>
      </c>
      <c r="F4534" s="19" t="s">
        <v>1077</v>
      </c>
    </row>
    <row r="4535" spans="1:6" ht="14.5" customHeight="1">
      <c r="A4535" s="19">
        <v>1905</v>
      </c>
      <c r="B4535" s="19" t="s">
        <v>501</v>
      </c>
      <c r="C4535" s="19" t="s">
        <v>1324</v>
      </c>
      <c r="D4535" s="19">
        <v>2.6</v>
      </c>
      <c r="F4535" s="19" t="s">
        <v>1323</v>
      </c>
    </row>
    <row r="4536" spans="1:6" ht="14.5" customHeight="1">
      <c r="A4536" s="19">
        <v>1905</v>
      </c>
      <c r="B4536" s="19" t="s">
        <v>413</v>
      </c>
      <c r="C4536" s="19" t="s">
        <v>1200</v>
      </c>
      <c r="D4536" s="19">
        <v>7.5</v>
      </c>
    </row>
    <row r="4537" spans="1:6" ht="14.5" customHeight="1">
      <c r="A4537" s="19">
        <v>1905</v>
      </c>
      <c r="B4537" s="19" t="s">
        <v>413</v>
      </c>
      <c r="C4537" s="19" t="s">
        <v>1330</v>
      </c>
      <c r="D4537" s="19">
        <v>4.9000000000000004</v>
      </c>
    </row>
    <row r="4538" spans="1:6" ht="14.5" customHeight="1">
      <c r="A4538" s="19">
        <v>1905</v>
      </c>
      <c r="B4538" s="19" t="s">
        <v>413</v>
      </c>
      <c r="C4538" s="19" t="s">
        <v>916</v>
      </c>
      <c r="D4538" s="19">
        <v>27.2</v>
      </c>
    </row>
    <row r="4539" spans="1:6" ht="14.5" customHeight="1">
      <c r="A4539" s="19">
        <v>1905</v>
      </c>
      <c r="B4539" s="19" t="s">
        <v>413</v>
      </c>
      <c r="C4539" s="19" t="s">
        <v>662</v>
      </c>
      <c r="D4539" s="19">
        <v>9</v>
      </c>
    </row>
    <row r="4540" spans="1:6" ht="14.5" customHeight="1">
      <c r="A4540" s="19">
        <v>1905</v>
      </c>
      <c r="B4540" s="19" t="s">
        <v>413</v>
      </c>
      <c r="C4540" s="19" t="s">
        <v>663</v>
      </c>
      <c r="D4540" s="19">
        <v>15.5</v>
      </c>
      <c r="E4540" s="19" t="s">
        <v>9</v>
      </c>
      <c r="F4540" s="19" t="s">
        <v>1333</v>
      </c>
    </row>
    <row r="4541" spans="1:6" ht="14.5" customHeight="1">
      <c r="A4541" s="19">
        <v>1905</v>
      </c>
      <c r="B4541" s="19" t="s">
        <v>413</v>
      </c>
      <c r="C4541" s="19" t="s">
        <v>1331</v>
      </c>
      <c r="D4541" s="19">
        <v>5.0999999999999996</v>
      </c>
    </row>
    <row r="4542" spans="1:6" ht="14.5" customHeight="1">
      <c r="A4542" s="19">
        <v>1905</v>
      </c>
      <c r="B4542" s="19" t="s">
        <v>413</v>
      </c>
      <c r="C4542" s="19" t="s">
        <v>372</v>
      </c>
      <c r="D4542" s="19">
        <v>135</v>
      </c>
      <c r="E4542" s="19" t="s">
        <v>9</v>
      </c>
      <c r="F4542" s="19" t="s">
        <v>854</v>
      </c>
    </row>
    <row r="4543" spans="1:6" ht="14.5" customHeight="1">
      <c r="A4543" s="19">
        <v>1905</v>
      </c>
      <c r="B4543" s="19" t="s">
        <v>413</v>
      </c>
      <c r="C4543" s="19" t="s">
        <v>372</v>
      </c>
      <c r="D4543" s="19">
        <v>178</v>
      </c>
      <c r="E4543" s="19" t="s">
        <v>9</v>
      </c>
      <c r="F4543" s="19" t="s">
        <v>1081</v>
      </c>
    </row>
    <row r="4544" spans="1:6" ht="14.5" customHeight="1">
      <c r="A4544" s="19">
        <v>1905</v>
      </c>
      <c r="B4544" s="19" t="s">
        <v>413</v>
      </c>
      <c r="C4544" s="19" t="s">
        <v>372</v>
      </c>
      <c r="D4544" s="19">
        <v>7</v>
      </c>
      <c r="E4544" s="19" t="s">
        <v>70</v>
      </c>
      <c r="F4544" s="19" t="s">
        <v>1081</v>
      </c>
    </row>
    <row r="4545" spans="1:6" ht="14.5" customHeight="1">
      <c r="A4545" s="19">
        <v>1905</v>
      </c>
      <c r="B4545" s="19" t="s">
        <v>413</v>
      </c>
      <c r="C4545" s="19" t="s">
        <v>372</v>
      </c>
      <c r="D4545" s="19">
        <v>174.6</v>
      </c>
      <c r="E4545" s="19" t="s">
        <v>9</v>
      </c>
      <c r="F4545" s="19" t="s">
        <v>1334</v>
      </c>
    </row>
    <row r="4546" spans="1:6" ht="14.5" customHeight="1">
      <c r="A4546" s="19">
        <v>1905</v>
      </c>
      <c r="B4546" s="19" t="s">
        <v>413</v>
      </c>
      <c r="C4546" s="19" t="s">
        <v>372</v>
      </c>
      <c r="D4546" s="19">
        <v>40.5</v>
      </c>
      <c r="E4546" s="19" t="s">
        <v>9</v>
      </c>
      <c r="F4546" s="19" t="s">
        <v>1202</v>
      </c>
    </row>
    <row r="4547" spans="1:6" ht="14.5" customHeight="1">
      <c r="A4547" s="19">
        <v>1905</v>
      </c>
      <c r="B4547" s="19" t="s">
        <v>413</v>
      </c>
      <c r="C4547" s="19" t="s">
        <v>372</v>
      </c>
      <c r="D4547" s="19">
        <v>152</v>
      </c>
      <c r="E4547" s="19" t="s">
        <v>9</v>
      </c>
      <c r="F4547" s="19" t="s">
        <v>854</v>
      </c>
    </row>
    <row r="4548" spans="1:6" ht="14.5" customHeight="1">
      <c r="A4548" s="19">
        <v>1905</v>
      </c>
      <c r="B4548" s="19" t="s">
        <v>413</v>
      </c>
      <c r="C4548" s="19" t="s">
        <v>373</v>
      </c>
      <c r="D4548" s="19">
        <v>4</v>
      </c>
    </row>
    <row r="4549" spans="1:6" ht="14.5" customHeight="1">
      <c r="A4549" s="19">
        <v>1905</v>
      </c>
      <c r="B4549" s="19" t="s">
        <v>413</v>
      </c>
      <c r="C4549" s="19" t="s">
        <v>374</v>
      </c>
      <c r="D4549" s="19">
        <v>6.7</v>
      </c>
    </row>
    <row r="4550" spans="1:6" ht="14.5" customHeight="1">
      <c r="A4550" s="19">
        <v>1905</v>
      </c>
      <c r="B4550" s="19" t="s">
        <v>413</v>
      </c>
      <c r="C4550" s="19" t="s">
        <v>375</v>
      </c>
      <c r="D4550" s="19">
        <v>135.09</v>
      </c>
    </row>
    <row r="4551" spans="1:6" ht="14.5" customHeight="1">
      <c r="A4551" s="19">
        <v>1905</v>
      </c>
      <c r="B4551" s="19" t="s">
        <v>413</v>
      </c>
      <c r="C4551" s="19" t="s">
        <v>376</v>
      </c>
      <c r="D4551" s="19">
        <v>8.6999999999999993</v>
      </c>
    </row>
    <row r="4552" spans="1:6" ht="14.5" customHeight="1">
      <c r="A4552" s="19">
        <v>1905</v>
      </c>
      <c r="B4552" s="19" t="s">
        <v>413</v>
      </c>
      <c r="C4552" s="19" t="s">
        <v>378</v>
      </c>
      <c r="D4552" s="19">
        <v>2.5</v>
      </c>
    </row>
    <row r="4553" spans="1:6" ht="14.5" customHeight="1">
      <c r="A4553" s="19">
        <v>1905</v>
      </c>
      <c r="B4553" s="19" t="s">
        <v>413</v>
      </c>
      <c r="C4553" s="19" t="s">
        <v>1080</v>
      </c>
      <c r="D4553" s="19">
        <v>30</v>
      </c>
    </row>
    <row r="4554" spans="1:6" ht="14.5" customHeight="1">
      <c r="A4554" s="19">
        <v>1905</v>
      </c>
      <c r="B4554" s="19" t="s">
        <v>413</v>
      </c>
      <c r="C4554" s="19" t="s">
        <v>379</v>
      </c>
      <c r="D4554" s="19">
        <v>2.56</v>
      </c>
    </row>
    <row r="4555" spans="1:6" ht="14.5" customHeight="1">
      <c r="A4555" s="19">
        <v>1905</v>
      </c>
      <c r="B4555" s="19" t="s">
        <v>413</v>
      </c>
      <c r="C4555" s="19" t="s">
        <v>664</v>
      </c>
      <c r="D4555" s="19">
        <v>10</v>
      </c>
    </row>
    <row r="4556" spans="1:6" ht="14.5" customHeight="1">
      <c r="A4556" s="19">
        <v>1905</v>
      </c>
      <c r="B4556" s="19" t="s">
        <v>413</v>
      </c>
      <c r="C4556" s="19" t="s">
        <v>665</v>
      </c>
      <c r="D4556" s="19">
        <v>28</v>
      </c>
      <c r="E4556" s="19" t="s">
        <v>9</v>
      </c>
      <c r="F4556" s="19" t="s">
        <v>672</v>
      </c>
    </row>
    <row r="4557" spans="1:6" ht="14.5" customHeight="1">
      <c r="A4557" s="19">
        <v>1905</v>
      </c>
      <c r="B4557" s="19" t="s">
        <v>413</v>
      </c>
      <c r="C4557" s="19" t="s">
        <v>666</v>
      </c>
      <c r="D4557" s="19">
        <v>31.433</v>
      </c>
    </row>
    <row r="4558" spans="1:6" ht="14.5" customHeight="1">
      <c r="A4558" s="19">
        <v>1905</v>
      </c>
      <c r="B4558" s="19" t="s">
        <v>413</v>
      </c>
      <c r="C4558" s="19" t="s">
        <v>381</v>
      </c>
      <c r="D4558" s="19">
        <v>17</v>
      </c>
      <c r="E4558" s="19" t="s">
        <v>9</v>
      </c>
      <c r="F4558" s="19" t="s">
        <v>858</v>
      </c>
    </row>
    <row r="4559" spans="1:6" ht="14.5" customHeight="1">
      <c r="A4559" s="19">
        <v>1905</v>
      </c>
      <c r="B4559" s="19" t="s">
        <v>413</v>
      </c>
      <c r="C4559" s="19" t="s">
        <v>382</v>
      </c>
      <c r="D4559" s="19">
        <v>11.5</v>
      </c>
      <c r="E4559" s="19" t="s">
        <v>195</v>
      </c>
      <c r="F4559" s="19" t="s">
        <v>403</v>
      </c>
    </row>
    <row r="4560" spans="1:6" ht="14.5" customHeight="1">
      <c r="A4560" s="19">
        <v>1905</v>
      </c>
      <c r="B4560" s="19" t="s">
        <v>413</v>
      </c>
      <c r="C4560" s="19" t="s">
        <v>382</v>
      </c>
      <c r="D4560" s="19">
        <v>7.67</v>
      </c>
      <c r="E4560" s="19" t="s">
        <v>195</v>
      </c>
      <c r="F4560" s="19" t="s">
        <v>675</v>
      </c>
    </row>
    <row r="4561" spans="1:6" ht="14.5" customHeight="1">
      <c r="A4561" s="19">
        <v>1905</v>
      </c>
      <c r="B4561" s="19" t="s">
        <v>413</v>
      </c>
      <c r="C4561" s="19" t="s">
        <v>382</v>
      </c>
      <c r="D4561" s="19">
        <v>186.88</v>
      </c>
      <c r="E4561" s="19" t="s">
        <v>9</v>
      </c>
      <c r="F4561" s="19" t="s">
        <v>1916</v>
      </c>
    </row>
    <row r="4562" spans="1:6" ht="14.5" customHeight="1">
      <c r="A4562" s="19">
        <v>1905</v>
      </c>
      <c r="B4562" s="19" t="s">
        <v>413</v>
      </c>
      <c r="C4562" s="19" t="s">
        <v>382</v>
      </c>
      <c r="D4562" s="19">
        <v>54.51</v>
      </c>
      <c r="E4562" s="19" t="s">
        <v>195</v>
      </c>
      <c r="F4562" s="19" t="s">
        <v>1916</v>
      </c>
    </row>
    <row r="4563" spans="1:6" ht="14.5" customHeight="1">
      <c r="A4563" s="19">
        <v>1905</v>
      </c>
      <c r="B4563" s="19" t="s">
        <v>413</v>
      </c>
      <c r="C4563" s="19" t="s">
        <v>382</v>
      </c>
      <c r="D4563" s="19">
        <v>3.94</v>
      </c>
      <c r="E4563" s="19" t="s">
        <v>16</v>
      </c>
      <c r="F4563" s="19" t="s">
        <v>1916</v>
      </c>
    </row>
    <row r="4564" spans="1:6" ht="14.5" customHeight="1">
      <c r="A4564" s="19">
        <v>1905</v>
      </c>
      <c r="B4564" s="19" t="s">
        <v>413</v>
      </c>
      <c r="C4564" s="19" t="s">
        <v>382</v>
      </c>
      <c r="D4564" s="19">
        <v>8.1</v>
      </c>
      <c r="E4564" s="19" t="s">
        <v>70</v>
      </c>
      <c r="F4564" s="19" t="s">
        <v>1916</v>
      </c>
    </row>
    <row r="4565" spans="1:6" ht="14.5" customHeight="1">
      <c r="A4565" s="19">
        <v>1905</v>
      </c>
      <c r="B4565" s="19" t="s">
        <v>413</v>
      </c>
      <c r="C4565" s="19" t="s">
        <v>382</v>
      </c>
      <c r="D4565" s="19">
        <v>7.5</v>
      </c>
      <c r="E4565" s="19" t="s">
        <v>195</v>
      </c>
      <c r="F4565" s="19" t="s">
        <v>676</v>
      </c>
    </row>
    <row r="4566" spans="1:6" ht="14.5" customHeight="1">
      <c r="A4566" s="19">
        <v>1905</v>
      </c>
      <c r="B4566" s="19" t="s">
        <v>413</v>
      </c>
      <c r="C4566" s="19" t="s">
        <v>382</v>
      </c>
      <c r="D4566" s="19">
        <v>2</v>
      </c>
      <c r="E4566" s="19" t="s">
        <v>16</v>
      </c>
      <c r="F4566" s="19" t="s">
        <v>676</v>
      </c>
    </row>
    <row r="4567" spans="1:6" ht="14.5" customHeight="1">
      <c r="A4567" s="19">
        <v>1905</v>
      </c>
      <c r="B4567" s="19" t="s">
        <v>413</v>
      </c>
      <c r="C4567" s="19" t="s">
        <v>382</v>
      </c>
      <c r="D4567" s="19">
        <v>2</v>
      </c>
      <c r="E4567" s="19" t="s">
        <v>70</v>
      </c>
      <c r="F4567" s="19" t="s">
        <v>676</v>
      </c>
    </row>
    <row r="4568" spans="1:6" ht="14.5" customHeight="1">
      <c r="A4568" s="19">
        <v>1905</v>
      </c>
      <c r="B4568" s="19" t="s">
        <v>413</v>
      </c>
      <c r="C4568" s="19" t="s">
        <v>382</v>
      </c>
      <c r="D4568" s="19">
        <v>4.4000000000000004</v>
      </c>
      <c r="E4568" s="19" t="s">
        <v>9</v>
      </c>
      <c r="F4568" s="19" t="s">
        <v>1206</v>
      </c>
    </row>
    <row r="4569" spans="1:6" ht="14.5" customHeight="1">
      <c r="A4569" s="19">
        <v>1905</v>
      </c>
      <c r="B4569" s="19" t="s">
        <v>413</v>
      </c>
      <c r="C4569" s="19" t="s">
        <v>382</v>
      </c>
      <c r="D4569" s="19">
        <v>25.16</v>
      </c>
      <c r="E4569" s="19" t="s">
        <v>9</v>
      </c>
      <c r="F4569" s="19" t="s">
        <v>1335</v>
      </c>
    </row>
    <row r="4570" spans="1:6" ht="14.5" customHeight="1">
      <c r="A4570" s="19">
        <v>1905</v>
      </c>
      <c r="B4570" s="19" t="s">
        <v>413</v>
      </c>
      <c r="C4570" s="19" t="s">
        <v>382</v>
      </c>
      <c r="D4570" s="19">
        <v>109</v>
      </c>
      <c r="E4570" s="19" t="s">
        <v>70</v>
      </c>
      <c r="F4570" s="19" t="s">
        <v>1335</v>
      </c>
    </row>
    <row r="4571" spans="1:6" ht="14.5" customHeight="1">
      <c r="A4571" s="19">
        <v>1905</v>
      </c>
      <c r="B4571" s="19" t="s">
        <v>413</v>
      </c>
      <c r="C4571" s="19" t="s">
        <v>383</v>
      </c>
      <c r="D4571" s="19">
        <v>21</v>
      </c>
      <c r="E4571" s="19" t="s">
        <v>9</v>
      </c>
      <c r="F4571" s="19" t="s">
        <v>407</v>
      </c>
    </row>
    <row r="4572" spans="1:6" ht="14.5" customHeight="1">
      <c r="A4572" s="19">
        <v>1905</v>
      </c>
      <c r="B4572" s="19" t="s">
        <v>413</v>
      </c>
      <c r="C4572" s="19" t="s">
        <v>383</v>
      </c>
      <c r="D4572" s="19">
        <v>15</v>
      </c>
      <c r="E4572" s="19" t="s">
        <v>9</v>
      </c>
      <c r="F4572" s="19" t="s">
        <v>1082</v>
      </c>
    </row>
    <row r="4573" spans="1:6" ht="14.5" customHeight="1">
      <c r="A4573" s="19">
        <v>1905</v>
      </c>
      <c r="B4573" s="19" t="s">
        <v>413</v>
      </c>
      <c r="C4573" s="19" t="s">
        <v>383</v>
      </c>
      <c r="D4573" s="19">
        <v>30</v>
      </c>
      <c r="E4573" s="19" t="s">
        <v>9</v>
      </c>
      <c r="F4573" s="19" t="s">
        <v>1208</v>
      </c>
    </row>
    <row r="4574" spans="1:6" ht="14.5" customHeight="1">
      <c r="A4574" s="19">
        <v>1905</v>
      </c>
      <c r="B4574" s="19" t="s">
        <v>413</v>
      </c>
      <c r="C4574" s="19" t="s">
        <v>384</v>
      </c>
      <c r="D4574" s="19">
        <v>8</v>
      </c>
    </row>
    <row r="4575" spans="1:6" ht="14.5" customHeight="1">
      <c r="A4575" s="19">
        <v>1905</v>
      </c>
      <c r="B4575" s="19" t="s">
        <v>413</v>
      </c>
      <c r="C4575" s="19" t="s">
        <v>385</v>
      </c>
      <c r="D4575" s="19">
        <v>18</v>
      </c>
    </row>
    <row r="4576" spans="1:6" ht="14.5" customHeight="1">
      <c r="A4576" s="19">
        <v>1905</v>
      </c>
      <c r="B4576" s="19" t="s">
        <v>413</v>
      </c>
      <c r="C4576" s="19" t="s">
        <v>386</v>
      </c>
      <c r="D4576" s="19">
        <v>8.5</v>
      </c>
    </row>
    <row r="4577" spans="1:6" ht="14.5" customHeight="1">
      <c r="A4577" s="19">
        <v>1905</v>
      </c>
      <c r="B4577" s="19" t="s">
        <v>413</v>
      </c>
      <c r="C4577" s="19" t="s">
        <v>387</v>
      </c>
      <c r="D4577" s="19">
        <v>12</v>
      </c>
      <c r="E4577" s="19" t="s">
        <v>9</v>
      </c>
      <c r="F4577" s="19" t="s">
        <v>412</v>
      </c>
    </row>
    <row r="4578" spans="1:6" ht="14.5" customHeight="1">
      <c r="A4578" s="19">
        <v>1905</v>
      </c>
      <c r="B4578" s="19" t="s">
        <v>1212</v>
      </c>
      <c r="C4578" s="19" t="s">
        <v>1213</v>
      </c>
      <c r="D4578" s="19">
        <v>4</v>
      </c>
      <c r="E4578" s="19" t="s">
        <v>9</v>
      </c>
      <c r="F4578" s="19" t="s">
        <v>1214</v>
      </c>
    </row>
    <row r="4579" spans="1:6" ht="14.5" customHeight="1">
      <c r="A4579" s="19">
        <v>1905</v>
      </c>
      <c r="B4579" s="19" t="s">
        <v>424</v>
      </c>
      <c r="C4579" s="19" t="s">
        <v>414</v>
      </c>
      <c r="D4579" s="19">
        <v>7</v>
      </c>
    </row>
    <row r="4580" spans="1:6" ht="14.5" customHeight="1">
      <c r="A4580" s="19">
        <v>1905</v>
      </c>
      <c r="B4580" s="19" t="s">
        <v>424</v>
      </c>
      <c r="C4580" s="19" t="s">
        <v>415</v>
      </c>
      <c r="D4580" s="19">
        <f>42+40+8+0.75+7+18</f>
        <v>115.75</v>
      </c>
    </row>
    <row r="4581" spans="1:6" ht="14.5" customHeight="1">
      <c r="A4581" s="19">
        <v>1905</v>
      </c>
      <c r="B4581" s="19" t="s">
        <v>424</v>
      </c>
      <c r="C4581" s="19" t="s">
        <v>416</v>
      </c>
      <c r="D4581" s="19">
        <v>5.5</v>
      </c>
    </row>
    <row r="4582" spans="1:6" ht="14.5" customHeight="1">
      <c r="A4582" s="19">
        <v>1905</v>
      </c>
      <c r="B4582" s="19" t="s">
        <v>424</v>
      </c>
      <c r="C4582" s="19" t="s">
        <v>419</v>
      </c>
      <c r="D4582" s="19">
        <v>5</v>
      </c>
    </row>
    <row r="4583" spans="1:6" ht="14.5" customHeight="1">
      <c r="A4583" s="19">
        <v>1905</v>
      </c>
      <c r="B4583" s="19" t="s">
        <v>424</v>
      </c>
      <c r="C4583" s="19" t="s">
        <v>420</v>
      </c>
      <c r="D4583" s="19">
        <v>4</v>
      </c>
    </row>
    <row r="4584" spans="1:6" ht="14.5" customHeight="1">
      <c r="A4584" s="19">
        <v>1905</v>
      </c>
      <c r="B4584" s="19" t="s">
        <v>424</v>
      </c>
      <c r="C4584" s="19" t="s">
        <v>421</v>
      </c>
      <c r="D4584" s="19">
        <f>30+5</f>
        <v>35</v>
      </c>
    </row>
    <row r="4585" spans="1:6" ht="14.5" customHeight="1">
      <c r="A4585" s="19">
        <v>1905</v>
      </c>
      <c r="B4585" s="19" t="s">
        <v>424</v>
      </c>
      <c r="C4585" s="19" t="s">
        <v>422</v>
      </c>
      <c r="D4585" s="19">
        <v>90</v>
      </c>
    </row>
    <row r="4586" spans="1:6" ht="14.5" customHeight="1">
      <c r="A4586" s="19">
        <v>1905</v>
      </c>
      <c r="B4586" s="19" t="s">
        <v>424</v>
      </c>
      <c r="C4586" s="19" t="s">
        <v>423</v>
      </c>
      <c r="D4586" s="19">
        <v>75</v>
      </c>
    </row>
    <row r="4587" spans="1:6" ht="14.5" customHeight="1">
      <c r="A4587" s="19">
        <v>1905</v>
      </c>
      <c r="B4587" s="19" t="s">
        <v>694</v>
      </c>
      <c r="C4587" s="19" t="s">
        <v>679</v>
      </c>
      <c r="D4587" s="19">
        <v>15.9</v>
      </c>
      <c r="E4587" s="19" t="s">
        <v>9</v>
      </c>
    </row>
    <row r="4588" spans="1:6" ht="14.5" customHeight="1">
      <c r="A4588" s="19">
        <v>1905</v>
      </c>
      <c r="B4588" s="19" t="s">
        <v>694</v>
      </c>
      <c r="C4588" s="19" t="s">
        <v>1215</v>
      </c>
      <c r="D4588" s="19">
        <v>21</v>
      </c>
      <c r="E4588" s="19" t="s">
        <v>9</v>
      </c>
    </row>
    <row r="4589" spans="1:6" ht="14.5" customHeight="1">
      <c r="A4589" s="19">
        <v>1905</v>
      </c>
      <c r="B4589" s="19" t="s">
        <v>694</v>
      </c>
      <c r="C4589" s="19" t="s">
        <v>1216</v>
      </c>
      <c r="D4589" s="19">
        <v>2.5</v>
      </c>
      <c r="E4589" s="19" t="s">
        <v>9</v>
      </c>
    </row>
    <row r="4590" spans="1:6" ht="14.5" customHeight="1">
      <c r="A4590" s="19">
        <v>1905</v>
      </c>
      <c r="B4590" s="19" t="s">
        <v>694</v>
      </c>
      <c r="C4590" s="19" t="s">
        <v>1217</v>
      </c>
      <c r="D4590" s="19">
        <v>3.75</v>
      </c>
      <c r="E4590" s="19" t="s">
        <v>9</v>
      </c>
    </row>
    <row r="4591" spans="1:6" ht="14.5" customHeight="1">
      <c r="A4591" s="19">
        <v>1905</v>
      </c>
      <c r="B4591" s="19" t="s">
        <v>694</v>
      </c>
      <c r="C4591" s="19" t="s">
        <v>681</v>
      </c>
      <c r="D4591" s="19">
        <f>53.15+35+13</f>
        <v>101.15</v>
      </c>
      <c r="E4591" s="19" t="s">
        <v>9</v>
      </c>
    </row>
    <row r="4592" spans="1:6" ht="14.5" customHeight="1">
      <c r="A4592" s="19">
        <v>1905</v>
      </c>
      <c r="B4592" s="19" t="s">
        <v>694</v>
      </c>
      <c r="C4592" s="19" t="s">
        <v>683</v>
      </c>
      <c r="D4592" s="19">
        <v>17.41</v>
      </c>
      <c r="E4592" s="19" t="s">
        <v>9</v>
      </c>
    </row>
    <row r="4593" spans="1:5" ht="14.5" customHeight="1">
      <c r="A4593" s="19">
        <v>1905</v>
      </c>
      <c r="B4593" s="19" t="s">
        <v>694</v>
      </c>
      <c r="C4593" s="19" t="s">
        <v>684</v>
      </c>
      <c r="D4593" s="19">
        <f>70+6</f>
        <v>76</v>
      </c>
      <c r="E4593" s="19" t="s">
        <v>9</v>
      </c>
    </row>
    <row r="4594" spans="1:5" ht="14.5" customHeight="1">
      <c r="A4594" s="19">
        <v>1905</v>
      </c>
      <c r="B4594" s="19" t="s">
        <v>694</v>
      </c>
      <c r="C4594" s="19" t="s">
        <v>686</v>
      </c>
      <c r="D4594" s="19">
        <v>35.35</v>
      </c>
      <c r="E4594" s="19" t="s">
        <v>9</v>
      </c>
    </row>
    <row r="4595" spans="1:5" ht="14.5" customHeight="1">
      <c r="A4595" s="19">
        <v>1905</v>
      </c>
      <c r="B4595" s="19" t="s">
        <v>694</v>
      </c>
      <c r="C4595" s="19" t="s">
        <v>687</v>
      </c>
      <c r="D4595" s="19">
        <v>40.630000000000003</v>
      </c>
      <c r="E4595" s="19" t="s">
        <v>9</v>
      </c>
    </row>
    <row r="4596" spans="1:5" ht="14.5" customHeight="1">
      <c r="A4596" s="19">
        <v>1905</v>
      </c>
      <c r="B4596" s="19" t="s">
        <v>694</v>
      </c>
      <c r="C4596" s="19" t="s">
        <v>688</v>
      </c>
      <c r="D4596" s="19">
        <v>4</v>
      </c>
      <c r="E4596" s="19" t="s">
        <v>9</v>
      </c>
    </row>
    <row r="4597" spans="1:5" ht="14.5" customHeight="1">
      <c r="A4597" s="19">
        <v>1905</v>
      </c>
      <c r="B4597" s="19" t="s">
        <v>694</v>
      </c>
      <c r="C4597" s="19" t="s">
        <v>689</v>
      </c>
      <c r="D4597" s="19">
        <v>5</v>
      </c>
      <c r="E4597" s="19" t="s">
        <v>16</v>
      </c>
    </row>
    <row r="4598" spans="1:5" ht="14.5" customHeight="1">
      <c r="A4598" s="19">
        <v>1905</v>
      </c>
      <c r="B4598" s="19" t="s">
        <v>694</v>
      </c>
      <c r="C4598" s="19" t="s">
        <v>690</v>
      </c>
      <c r="D4598" s="19">
        <v>6</v>
      </c>
      <c r="E4598" s="19" t="s">
        <v>9</v>
      </c>
    </row>
    <row r="4599" spans="1:5" ht="14.5" customHeight="1">
      <c r="A4599" s="19">
        <v>1905</v>
      </c>
      <c r="B4599" s="19" t="s">
        <v>694</v>
      </c>
      <c r="C4599" s="19" t="s">
        <v>691</v>
      </c>
      <c r="D4599" s="19">
        <v>40</v>
      </c>
      <c r="E4599" s="19" t="s">
        <v>9</v>
      </c>
    </row>
    <row r="4600" spans="1:5" ht="14.5" customHeight="1">
      <c r="A4600" s="19">
        <v>1905</v>
      </c>
      <c r="B4600" s="19" t="s">
        <v>694</v>
      </c>
      <c r="C4600" s="19" t="s">
        <v>692</v>
      </c>
      <c r="D4600" s="19">
        <v>16</v>
      </c>
      <c r="E4600" s="19" t="s">
        <v>9</v>
      </c>
    </row>
    <row r="4601" spans="1:5" ht="14.5" customHeight="1">
      <c r="A4601" s="19">
        <v>1905</v>
      </c>
      <c r="B4601" s="19" t="s">
        <v>694</v>
      </c>
      <c r="C4601" s="19" t="s">
        <v>1338</v>
      </c>
      <c r="D4601" s="19">
        <v>13</v>
      </c>
      <c r="E4601" s="19" t="s">
        <v>9</v>
      </c>
    </row>
    <row r="4602" spans="1:5" ht="14.5" customHeight="1">
      <c r="A4602" s="19">
        <v>1905</v>
      </c>
      <c r="B4602" s="19" t="s">
        <v>694</v>
      </c>
      <c r="C4602" s="19" t="s">
        <v>693</v>
      </c>
      <c r="D4602" s="19">
        <v>18.899999999999999</v>
      </c>
      <c r="E4602" s="19" t="s">
        <v>9</v>
      </c>
    </row>
    <row r="4603" spans="1:5" ht="14.5" customHeight="1">
      <c r="A4603" s="19">
        <v>1905</v>
      </c>
      <c r="B4603" s="19" t="s">
        <v>694</v>
      </c>
      <c r="C4603" s="19" t="s">
        <v>695</v>
      </c>
      <c r="D4603" s="19">
        <v>3.5</v>
      </c>
      <c r="E4603" s="19" t="s">
        <v>16</v>
      </c>
    </row>
    <row r="4604" spans="1:5" ht="14.5" customHeight="1">
      <c r="A4604" s="19">
        <v>1905</v>
      </c>
      <c r="B4604" s="19" t="s">
        <v>369</v>
      </c>
      <c r="C4604" s="19" t="s">
        <v>922</v>
      </c>
      <c r="D4604" s="19">
        <v>9.1999999999999993</v>
      </c>
    </row>
    <row r="4605" spans="1:5" ht="14.5" customHeight="1">
      <c r="A4605" s="19">
        <v>1905</v>
      </c>
      <c r="B4605" s="19" t="s">
        <v>369</v>
      </c>
      <c r="C4605" s="19" t="s">
        <v>1084</v>
      </c>
      <c r="D4605" s="19">
        <v>7.5</v>
      </c>
    </row>
    <row r="4606" spans="1:5" ht="14.5" customHeight="1">
      <c r="A4606" s="19">
        <v>1905</v>
      </c>
      <c r="B4606" s="19" t="s">
        <v>369</v>
      </c>
      <c r="C4606" s="19" t="s">
        <v>698</v>
      </c>
      <c r="D4606" s="19">
        <v>5</v>
      </c>
    </row>
    <row r="4607" spans="1:5" ht="14.5" customHeight="1">
      <c r="A4607" s="19">
        <v>1905</v>
      </c>
      <c r="B4607" s="19" t="s">
        <v>369</v>
      </c>
      <c r="C4607" s="19" t="s">
        <v>370</v>
      </c>
      <c r="D4607" s="19">
        <f>10+5+16</f>
        <v>31</v>
      </c>
    </row>
    <row r="4608" spans="1:5" ht="14.5" customHeight="1">
      <c r="A4608" s="19">
        <v>1905</v>
      </c>
      <c r="B4608" s="19" t="s">
        <v>369</v>
      </c>
      <c r="C4608" s="19" t="s">
        <v>371</v>
      </c>
      <c r="D4608" s="19">
        <v>25</v>
      </c>
    </row>
    <row r="4609" spans="1:6" ht="14.5" customHeight="1">
      <c r="A4609" s="19">
        <v>1905</v>
      </c>
      <c r="B4609" s="19" t="s">
        <v>369</v>
      </c>
      <c r="C4609" s="19" t="s">
        <v>1218</v>
      </c>
      <c r="D4609" s="19">
        <v>13</v>
      </c>
    </row>
    <row r="4610" spans="1:6" ht="14.5" customHeight="1">
      <c r="A4610" s="19">
        <v>1905</v>
      </c>
      <c r="B4610" s="19" t="s">
        <v>369</v>
      </c>
      <c r="C4610" s="19" t="s">
        <v>578</v>
      </c>
      <c r="D4610" s="19">
        <v>9</v>
      </c>
    </row>
    <row r="4611" spans="1:6" ht="14.5" customHeight="1">
      <c r="A4611" s="19">
        <v>1905</v>
      </c>
      <c r="B4611" s="19" t="s">
        <v>369</v>
      </c>
      <c r="C4611" s="19" t="s">
        <v>863</v>
      </c>
      <c r="D4611" s="19">
        <v>12</v>
      </c>
    </row>
    <row r="4612" spans="1:6" ht="14.5" customHeight="1">
      <c r="A4612" s="19">
        <v>1905</v>
      </c>
      <c r="B4612" s="19" t="s">
        <v>55</v>
      </c>
      <c r="C4612" s="19" t="s">
        <v>712</v>
      </c>
      <c r="D4612" s="19">
        <v>26.07</v>
      </c>
      <c r="F4612" s="19" t="s">
        <v>699</v>
      </c>
    </row>
    <row r="4613" spans="1:6" ht="14.5" customHeight="1">
      <c r="A4613" s="19">
        <v>1905</v>
      </c>
      <c r="B4613" s="19" t="s">
        <v>55</v>
      </c>
      <c r="C4613" s="19" t="s">
        <v>713</v>
      </c>
      <c r="D4613" s="19">
        <v>4.8499999999999996</v>
      </c>
      <c r="F4613" s="19" t="s">
        <v>700</v>
      </c>
    </row>
    <row r="4614" spans="1:6" ht="14.5" customHeight="1">
      <c r="A4614" s="19">
        <v>1905</v>
      </c>
      <c r="B4614" s="19" t="s">
        <v>55</v>
      </c>
      <c r="C4614" s="19" t="s">
        <v>714</v>
      </c>
      <c r="D4614" s="19">
        <v>3.4</v>
      </c>
      <c r="F4614" s="19" t="s">
        <v>701</v>
      </c>
    </row>
    <row r="4615" spans="1:6" ht="14.5" customHeight="1">
      <c r="A4615" s="19">
        <v>1905</v>
      </c>
      <c r="B4615" s="19" t="s">
        <v>55</v>
      </c>
      <c r="C4615" s="19" t="s">
        <v>715</v>
      </c>
      <c r="D4615" s="19">
        <v>5.91</v>
      </c>
      <c r="F4615" s="19" t="s">
        <v>702</v>
      </c>
    </row>
    <row r="4616" spans="1:6" ht="14.5" customHeight="1">
      <c r="A4616" s="19">
        <v>1905</v>
      </c>
      <c r="B4616" s="19" t="s">
        <v>55</v>
      </c>
      <c r="C4616" s="19" t="s">
        <v>716</v>
      </c>
      <c r="D4616" s="19">
        <v>29.25</v>
      </c>
      <c r="F4616" s="19" t="s">
        <v>703</v>
      </c>
    </row>
    <row r="4617" spans="1:6" ht="14.5" customHeight="1">
      <c r="A4617" s="19">
        <v>1905</v>
      </c>
      <c r="B4617" s="19" t="s">
        <v>55</v>
      </c>
      <c r="C4617" s="19" t="s">
        <v>716</v>
      </c>
      <c r="D4617" s="19">
        <v>9.25</v>
      </c>
      <c r="F4617" s="19" t="s">
        <v>1086</v>
      </c>
    </row>
    <row r="4618" spans="1:6" ht="14.5" customHeight="1">
      <c r="A4618" s="19">
        <v>1905</v>
      </c>
      <c r="B4618" s="19" t="s">
        <v>55</v>
      </c>
      <c r="C4618" s="19" t="s">
        <v>716</v>
      </c>
      <c r="D4618" s="19">
        <v>32</v>
      </c>
      <c r="F4618" s="19" t="s">
        <v>1219</v>
      </c>
    </row>
    <row r="4619" spans="1:6" ht="14.5" customHeight="1">
      <c r="A4619" s="19">
        <v>1905</v>
      </c>
      <c r="B4619" s="19" t="s">
        <v>55</v>
      </c>
      <c r="C4619" s="19" t="s">
        <v>717</v>
      </c>
      <c r="D4619" s="19">
        <v>53</v>
      </c>
      <c r="F4619" s="19" t="s">
        <v>704</v>
      </c>
    </row>
    <row r="4620" spans="1:6" ht="14.5" customHeight="1">
      <c r="A4620" s="19">
        <v>1905</v>
      </c>
      <c r="B4620" s="19" t="s">
        <v>55</v>
      </c>
      <c r="C4620" s="19" t="s">
        <v>717</v>
      </c>
      <c r="D4620" s="19">
        <v>25</v>
      </c>
      <c r="F4620" s="19" t="s">
        <v>705</v>
      </c>
    </row>
    <row r="4621" spans="1:6" ht="14.5" customHeight="1">
      <c r="A4621" s="19">
        <v>1905</v>
      </c>
      <c r="B4621" s="19" t="s">
        <v>55</v>
      </c>
      <c r="C4621" s="19" t="s">
        <v>717</v>
      </c>
      <c r="D4621" s="19">
        <v>16.64</v>
      </c>
      <c r="F4621" s="19" t="s">
        <v>923</v>
      </c>
    </row>
    <row r="4622" spans="1:6" ht="14.5" customHeight="1">
      <c r="A4622" s="19">
        <v>1905</v>
      </c>
      <c r="B4622" s="19" t="s">
        <v>55</v>
      </c>
      <c r="C4622" s="19" t="s">
        <v>717</v>
      </c>
      <c r="D4622" s="19">
        <v>9</v>
      </c>
      <c r="F4622" s="19" t="s">
        <v>1220</v>
      </c>
    </row>
    <row r="4623" spans="1:6" ht="14.5" customHeight="1">
      <c r="A4623" s="19">
        <v>1905</v>
      </c>
      <c r="B4623" s="19" t="s">
        <v>55</v>
      </c>
      <c r="C4623" s="19" t="s">
        <v>717</v>
      </c>
      <c r="D4623" s="19">
        <v>30</v>
      </c>
      <c r="F4623" s="19" t="s">
        <v>1221</v>
      </c>
    </row>
    <row r="4624" spans="1:6" ht="14.5" customHeight="1">
      <c r="A4624" s="19">
        <v>1905</v>
      </c>
      <c r="B4624" s="19" t="s">
        <v>55</v>
      </c>
      <c r="C4624" s="19" t="s">
        <v>56</v>
      </c>
      <c r="D4624" s="19">
        <v>13.49</v>
      </c>
      <c r="F4624" s="19" t="s">
        <v>1222</v>
      </c>
    </row>
    <row r="4625" spans="1:6" ht="14.5" customHeight="1">
      <c r="A4625" s="19">
        <v>1905</v>
      </c>
      <c r="B4625" s="19" t="s">
        <v>55</v>
      </c>
      <c r="C4625" s="19" t="s">
        <v>718</v>
      </c>
      <c r="D4625" s="19">
        <v>14.25</v>
      </c>
      <c r="F4625" s="19" t="s">
        <v>708</v>
      </c>
    </row>
    <row r="4626" spans="1:6" ht="14.5" customHeight="1">
      <c r="A4626" s="19">
        <v>1905</v>
      </c>
      <c r="B4626" s="19" t="s">
        <v>55</v>
      </c>
      <c r="C4626" s="19" t="s">
        <v>59</v>
      </c>
      <c r="D4626" s="19">
        <v>118</v>
      </c>
      <c r="F4626" s="19" t="s">
        <v>60</v>
      </c>
    </row>
    <row r="4627" spans="1:6" ht="14.5" customHeight="1">
      <c r="A4627" s="19">
        <v>1905</v>
      </c>
      <c r="B4627" s="19" t="s">
        <v>55</v>
      </c>
      <c r="C4627" s="19" t="s">
        <v>924</v>
      </c>
      <c r="D4627" s="19">
        <v>3.7</v>
      </c>
      <c r="F4627" s="19" t="s">
        <v>925</v>
      </c>
    </row>
    <row r="4628" spans="1:6" ht="14.5" customHeight="1">
      <c r="A4628" s="19">
        <v>1905</v>
      </c>
      <c r="B4628" s="19" t="s">
        <v>55</v>
      </c>
      <c r="C4628" s="19" t="s">
        <v>719</v>
      </c>
      <c r="D4628" s="19">
        <v>19.329999999999998</v>
      </c>
      <c r="F4628" s="19" t="s">
        <v>710</v>
      </c>
    </row>
    <row r="4629" spans="1:6" ht="14.5" customHeight="1">
      <c r="A4629" s="19">
        <v>1905</v>
      </c>
      <c r="B4629" s="19" t="s">
        <v>55</v>
      </c>
      <c r="C4629" s="19" t="s">
        <v>720</v>
      </c>
      <c r="D4629" s="19">
        <v>8.5</v>
      </c>
      <c r="F4629" s="19" t="s">
        <v>711</v>
      </c>
    </row>
    <row r="4630" spans="1:6" ht="14.5" customHeight="1">
      <c r="A4630" s="19">
        <v>1905</v>
      </c>
      <c r="B4630" s="19" t="s">
        <v>55</v>
      </c>
      <c r="C4630" s="19" t="s">
        <v>1223</v>
      </c>
      <c r="D4630" s="19">
        <v>3.5</v>
      </c>
      <c r="F4630" s="19" t="s">
        <v>1224</v>
      </c>
    </row>
    <row r="4631" spans="1:6" ht="14.5" customHeight="1">
      <c r="A4631" s="19">
        <v>1905</v>
      </c>
      <c r="B4631" s="19" t="s">
        <v>55</v>
      </c>
      <c r="C4631" s="19" t="s">
        <v>1343</v>
      </c>
      <c r="D4631" s="19">
        <v>28</v>
      </c>
      <c r="F4631" s="19" t="s">
        <v>1339</v>
      </c>
    </row>
    <row r="4632" spans="1:6" ht="14.5" customHeight="1">
      <c r="A4632" s="19">
        <v>1905</v>
      </c>
      <c r="B4632" s="19" t="s">
        <v>55</v>
      </c>
      <c r="C4632" s="19" t="s">
        <v>1340</v>
      </c>
      <c r="D4632" s="19">
        <v>4.25</v>
      </c>
    </row>
    <row r="4633" spans="1:6" ht="14.5" customHeight="1">
      <c r="A4633" s="19">
        <v>1905</v>
      </c>
      <c r="B4633" s="19" t="s">
        <v>55</v>
      </c>
      <c r="C4633" s="19" t="s">
        <v>1341</v>
      </c>
      <c r="D4633" s="19">
        <v>2</v>
      </c>
      <c r="F4633" s="19" t="s">
        <v>1342</v>
      </c>
    </row>
    <row r="4634" spans="1:6" ht="14.5" customHeight="1">
      <c r="A4634" s="19">
        <v>1905</v>
      </c>
      <c r="B4634" s="19" t="s">
        <v>440</v>
      </c>
      <c r="C4634" s="19" t="s">
        <v>1226</v>
      </c>
      <c r="D4634" s="19">
        <v>6</v>
      </c>
      <c r="F4634" s="1"/>
    </row>
    <row r="4635" spans="1:6" ht="14.5" customHeight="1">
      <c r="A4635" s="19">
        <v>1905</v>
      </c>
      <c r="B4635" s="19" t="s">
        <v>440</v>
      </c>
      <c r="C4635" s="19" t="s">
        <v>1227</v>
      </c>
      <c r="D4635" s="19">
        <v>16.23</v>
      </c>
      <c r="F4635" s="1"/>
    </row>
    <row r="4636" spans="1:6" ht="14.5" customHeight="1">
      <c r="A4636" s="19">
        <v>1905</v>
      </c>
      <c r="B4636" s="19" t="s">
        <v>440</v>
      </c>
      <c r="C4636" s="19" t="s">
        <v>1228</v>
      </c>
      <c r="D4636" s="19">
        <v>4.5</v>
      </c>
      <c r="F4636" s="1"/>
    </row>
    <row r="4637" spans="1:6" ht="14.5" customHeight="1">
      <c r="A4637" s="19">
        <v>1905</v>
      </c>
      <c r="B4637" s="19" t="s">
        <v>440</v>
      </c>
      <c r="C4637" s="19" t="s">
        <v>425</v>
      </c>
      <c r="D4637" s="19">
        <f>18.77</f>
        <v>18.77</v>
      </c>
      <c r="F4637" s="1"/>
    </row>
    <row r="4638" spans="1:6" ht="14.5" customHeight="1">
      <c r="A4638" s="19">
        <v>1905</v>
      </c>
      <c r="B4638" s="19" t="s">
        <v>440</v>
      </c>
      <c r="C4638" s="19" t="s">
        <v>721</v>
      </c>
      <c r="D4638" s="19">
        <v>4.25</v>
      </c>
      <c r="F4638" s="1"/>
    </row>
    <row r="4639" spans="1:6" ht="14.5" customHeight="1">
      <c r="A4639" s="19">
        <v>1905</v>
      </c>
      <c r="B4639" s="19" t="s">
        <v>440</v>
      </c>
      <c r="C4639" s="19" t="s">
        <v>428</v>
      </c>
      <c r="D4639" s="19">
        <v>101.76</v>
      </c>
      <c r="F4639" s="19" t="s">
        <v>429</v>
      </c>
    </row>
    <row r="4640" spans="1:6" ht="14.5" customHeight="1">
      <c r="A4640" s="19">
        <v>1905</v>
      </c>
      <c r="B4640" s="19" t="s">
        <v>440</v>
      </c>
      <c r="C4640" s="19" t="s">
        <v>428</v>
      </c>
      <c r="D4640" s="19">
        <v>16.75</v>
      </c>
      <c r="F4640" s="19" t="s">
        <v>430</v>
      </c>
    </row>
    <row r="4641" spans="1:6" ht="14.5" customHeight="1">
      <c r="A4641" s="19">
        <v>1905</v>
      </c>
      <c r="B4641" s="19" t="s">
        <v>440</v>
      </c>
      <c r="C4641" s="19" t="s">
        <v>428</v>
      </c>
      <c r="D4641" s="19">
        <v>5.5</v>
      </c>
      <c r="F4641" s="19" t="s">
        <v>431</v>
      </c>
    </row>
    <row r="4642" spans="1:6" ht="14.5" customHeight="1">
      <c r="A4642" s="19">
        <v>1905</v>
      </c>
      <c r="B4642" s="19" t="s">
        <v>440</v>
      </c>
      <c r="C4642" s="19" t="s">
        <v>432</v>
      </c>
      <c r="D4642" s="19">
        <v>17</v>
      </c>
      <c r="F4642" s="19" t="s">
        <v>433</v>
      </c>
    </row>
    <row r="4643" spans="1:6" ht="14.5" customHeight="1">
      <c r="A4643" s="19">
        <v>1905</v>
      </c>
      <c r="B4643" s="19" t="s">
        <v>440</v>
      </c>
      <c r="C4643" s="19" t="s">
        <v>432</v>
      </c>
      <c r="D4643" s="19">
        <v>50.39</v>
      </c>
      <c r="F4643" s="19" t="s">
        <v>434</v>
      </c>
    </row>
    <row r="4644" spans="1:6" ht="14.5" customHeight="1">
      <c r="A4644" s="19">
        <v>1905</v>
      </c>
      <c r="B4644" s="19" t="s">
        <v>440</v>
      </c>
      <c r="C4644" s="19" t="s">
        <v>435</v>
      </c>
      <c r="D4644" s="19">
        <v>53.22</v>
      </c>
      <c r="F4644" s="19" t="s">
        <v>436</v>
      </c>
    </row>
    <row r="4645" spans="1:6" ht="14.5" customHeight="1">
      <c r="A4645" s="19">
        <v>1905</v>
      </c>
      <c r="B4645" s="19" t="s">
        <v>440</v>
      </c>
      <c r="C4645" s="19" t="s">
        <v>435</v>
      </c>
      <c r="D4645" s="19">
        <v>85.44</v>
      </c>
      <c r="F4645" s="19" t="s">
        <v>437</v>
      </c>
    </row>
    <row r="4646" spans="1:6" ht="14.5" customHeight="1">
      <c r="A4646" s="19">
        <v>1905</v>
      </c>
      <c r="B4646" s="19" t="s">
        <v>440</v>
      </c>
      <c r="C4646" s="19" t="s">
        <v>438</v>
      </c>
      <c r="D4646" s="19">
        <v>3</v>
      </c>
      <c r="F4646" s="1"/>
    </row>
    <row r="4647" spans="1:6" ht="14.5" customHeight="1">
      <c r="A4647" s="19">
        <v>1905</v>
      </c>
      <c r="B4647" s="19" t="s">
        <v>440</v>
      </c>
      <c r="C4647" s="19" t="s">
        <v>439</v>
      </c>
      <c r="D4647" s="19">
        <v>6</v>
      </c>
      <c r="F4647" s="1"/>
    </row>
    <row r="4648" spans="1:6" ht="14.5" customHeight="1">
      <c r="A4648" s="19">
        <v>1905</v>
      </c>
      <c r="B4648" s="19" t="s">
        <v>456</v>
      </c>
      <c r="C4648" s="19" t="s">
        <v>457</v>
      </c>
      <c r="D4648" s="19">
        <f>19+18</f>
        <v>37</v>
      </c>
      <c r="E4648" s="19" t="s">
        <v>9</v>
      </c>
      <c r="F4648" s="19" t="s">
        <v>1229</v>
      </c>
    </row>
    <row r="4649" spans="1:6" ht="14.5" customHeight="1">
      <c r="A4649" s="19">
        <v>1905</v>
      </c>
      <c r="B4649" s="19" t="s">
        <v>456</v>
      </c>
      <c r="C4649" s="19" t="s">
        <v>458</v>
      </c>
      <c r="D4649" s="19">
        <v>7</v>
      </c>
      <c r="E4649" s="19" t="s">
        <v>9</v>
      </c>
    </row>
    <row r="4650" spans="1:6" ht="14.5" customHeight="1">
      <c r="A4650" s="19">
        <v>1905</v>
      </c>
      <c r="B4650" s="19" t="s">
        <v>456</v>
      </c>
      <c r="C4650" s="19" t="s">
        <v>459</v>
      </c>
      <c r="D4650" s="19">
        <v>22</v>
      </c>
      <c r="E4650" s="19" t="s">
        <v>9</v>
      </c>
    </row>
    <row r="4651" spans="1:6" ht="14.5" customHeight="1">
      <c r="A4651" s="19">
        <v>1905</v>
      </c>
      <c r="B4651" s="19" t="s">
        <v>456</v>
      </c>
      <c r="C4651" s="19" t="s">
        <v>460</v>
      </c>
      <c r="D4651" s="19">
        <v>19.5</v>
      </c>
      <c r="E4651" s="19" t="s">
        <v>9</v>
      </c>
    </row>
    <row r="4652" spans="1:6" ht="14.5" customHeight="1">
      <c r="A4652" s="19">
        <v>1905</v>
      </c>
      <c r="B4652" s="19" t="s">
        <v>456</v>
      </c>
      <c r="C4652" s="19" t="s">
        <v>926</v>
      </c>
      <c r="D4652" s="19">
        <v>65</v>
      </c>
      <c r="E4652" s="19" t="s">
        <v>9</v>
      </c>
    </row>
    <row r="4653" spans="1:6" ht="14.5" customHeight="1">
      <c r="A4653" s="19">
        <v>1905</v>
      </c>
      <c r="B4653" s="19" t="s">
        <v>456</v>
      </c>
      <c r="C4653" s="19" t="s">
        <v>1350</v>
      </c>
      <c r="D4653" s="19">
        <v>4.2</v>
      </c>
      <c r="E4653" s="19" t="s">
        <v>9</v>
      </c>
    </row>
    <row r="4654" spans="1:6" ht="14.5" customHeight="1">
      <c r="A4654" s="19">
        <v>1905</v>
      </c>
      <c r="B4654" s="19" t="s">
        <v>456</v>
      </c>
      <c r="C4654" s="19" t="s">
        <v>941</v>
      </c>
      <c r="D4654" s="19">
        <v>7</v>
      </c>
      <c r="F4654" s="19" t="s">
        <v>927</v>
      </c>
    </row>
    <row r="4655" spans="1:6" ht="14.5" customHeight="1">
      <c r="A4655" s="19">
        <v>1905</v>
      </c>
      <c r="B4655" s="19" t="s">
        <v>456</v>
      </c>
      <c r="C4655" s="19" t="s">
        <v>928</v>
      </c>
      <c r="D4655" s="19">
        <f>14+3.1</f>
        <v>17.100000000000001</v>
      </c>
    </row>
    <row r="4656" spans="1:6" ht="14.5" customHeight="1">
      <c r="A4656" s="19">
        <v>1905</v>
      </c>
      <c r="B4656" s="19" t="s">
        <v>456</v>
      </c>
      <c r="C4656" s="19" t="s">
        <v>462</v>
      </c>
      <c r="D4656" s="19">
        <v>10.5</v>
      </c>
    </row>
    <row r="4657" spans="1:6" ht="14.5" customHeight="1">
      <c r="A4657" s="19">
        <v>1905</v>
      </c>
      <c r="B4657" s="19" t="s">
        <v>456</v>
      </c>
      <c r="C4657" s="19" t="s">
        <v>1231</v>
      </c>
      <c r="D4657" s="19">
        <v>9.5</v>
      </c>
      <c r="E4657" s="19" t="s">
        <v>9</v>
      </c>
      <c r="F4657" s="19" t="s">
        <v>1352</v>
      </c>
    </row>
    <row r="4658" spans="1:6" ht="14.5" customHeight="1">
      <c r="A4658" s="19">
        <v>1905</v>
      </c>
      <c r="B4658" s="19" t="s">
        <v>456</v>
      </c>
      <c r="C4658" s="19" t="s">
        <v>464</v>
      </c>
      <c r="D4658" s="19">
        <v>1.8</v>
      </c>
      <c r="E4658" s="19" t="s">
        <v>9</v>
      </c>
    </row>
    <row r="4659" spans="1:6" ht="14.5" customHeight="1">
      <c r="A4659" s="19">
        <v>1905</v>
      </c>
      <c r="B4659" s="19" t="s">
        <v>456</v>
      </c>
      <c r="C4659" s="19" t="s">
        <v>466</v>
      </c>
      <c r="D4659" s="19">
        <v>40</v>
      </c>
      <c r="E4659" s="19" t="s">
        <v>9</v>
      </c>
    </row>
    <row r="4660" spans="1:6" ht="14.5" customHeight="1">
      <c r="A4660" s="19">
        <v>1905</v>
      </c>
      <c r="B4660" s="19" t="s">
        <v>456</v>
      </c>
      <c r="C4660" s="19" t="s">
        <v>468</v>
      </c>
      <c r="D4660" s="19">
        <v>31</v>
      </c>
    </row>
    <row r="4661" spans="1:6" ht="14.5" customHeight="1">
      <c r="A4661" s="19">
        <v>1905</v>
      </c>
      <c r="B4661" s="19" t="s">
        <v>456</v>
      </c>
      <c r="C4661" s="19" t="s">
        <v>1088</v>
      </c>
      <c r="D4661" s="19">
        <v>29</v>
      </c>
    </row>
    <row r="4662" spans="1:6" ht="14.5" customHeight="1">
      <c r="A4662" s="19">
        <v>1905</v>
      </c>
      <c r="B4662" s="19" t="s">
        <v>456</v>
      </c>
      <c r="C4662" s="19" t="s">
        <v>1230</v>
      </c>
      <c r="D4662" s="19">
        <v>11</v>
      </c>
    </row>
    <row r="4663" spans="1:6" ht="14.5" customHeight="1">
      <c r="A4663" s="19">
        <v>1905</v>
      </c>
      <c r="B4663" s="19" t="s">
        <v>456</v>
      </c>
      <c r="C4663" s="19" t="s">
        <v>1089</v>
      </c>
      <c r="D4663" s="19">
        <v>5</v>
      </c>
    </row>
    <row r="4664" spans="1:6" ht="14.5" customHeight="1">
      <c r="A4664" s="19">
        <v>1905</v>
      </c>
      <c r="B4664" s="19" t="s">
        <v>456</v>
      </c>
      <c r="C4664" s="19" t="s">
        <v>1345</v>
      </c>
      <c r="D4664" s="19">
        <v>152</v>
      </c>
    </row>
    <row r="4665" spans="1:6" ht="14.5" customHeight="1">
      <c r="A4665" s="19">
        <v>1905</v>
      </c>
      <c r="B4665" s="19" t="s">
        <v>456</v>
      </c>
      <c r="C4665" s="19" t="s">
        <v>1345</v>
      </c>
      <c r="D4665" s="19">
        <v>111</v>
      </c>
      <c r="F4665" s="19" t="s">
        <v>1349</v>
      </c>
    </row>
    <row r="4666" spans="1:6" ht="14.5" customHeight="1">
      <c r="A4666" s="19">
        <v>1906</v>
      </c>
      <c r="B4666" s="19" t="s">
        <v>131</v>
      </c>
      <c r="C4666" s="19" t="s">
        <v>527</v>
      </c>
      <c r="D4666" s="19">
        <v>10</v>
      </c>
    </row>
    <row r="4667" spans="1:6" ht="14.5" customHeight="1">
      <c r="A4667" s="19">
        <v>1906</v>
      </c>
      <c r="B4667" s="19" t="s">
        <v>131</v>
      </c>
      <c r="C4667" s="19" t="s">
        <v>528</v>
      </c>
      <c r="D4667" s="19">
        <v>110</v>
      </c>
    </row>
    <row r="4668" spans="1:6" ht="14.5" customHeight="1">
      <c r="A4668" s="19">
        <v>1906</v>
      </c>
      <c r="B4668" s="19" t="s">
        <v>131</v>
      </c>
      <c r="C4668" s="19" t="s">
        <v>529</v>
      </c>
      <c r="D4668" s="19">
        <v>12</v>
      </c>
    </row>
    <row r="4669" spans="1:6" ht="14.5" customHeight="1">
      <c r="A4669" s="19">
        <v>1906</v>
      </c>
      <c r="B4669" s="19" t="s">
        <v>131</v>
      </c>
      <c r="C4669" s="19" t="s">
        <v>971</v>
      </c>
      <c r="D4669" s="19">
        <v>5.5</v>
      </c>
    </row>
    <row r="4670" spans="1:6" ht="14.5" customHeight="1">
      <c r="A4670" s="19">
        <v>1906</v>
      </c>
      <c r="B4670" s="19" t="s">
        <v>131</v>
      </c>
      <c r="C4670" s="19" t="s">
        <v>530</v>
      </c>
      <c r="D4670" s="19">
        <v>42</v>
      </c>
    </row>
    <row r="4671" spans="1:6" ht="14.5" customHeight="1">
      <c r="A4671" s="19">
        <v>1906</v>
      </c>
      <c r="B4671" s="19" t="s">
        <v>131</v>
      </c>
      <c r="C4671" s="19" t="s">
        <v>531</v>
      </c>
      <c r="D4671" s="19">
        <v>32</v>
      </c>
    </row>
    <row r="4672" spans="1:6" ht="14.5" customHeight="1">
      <c r="A4672" s="19">
        <v>1906</v>
      </c>
      <c r="B4672" s="19" t="s">
        <v>131</v>
      </c>
      <c r="C4672" s="19" t="s">
        <v>532</v>
      </c>
      <c r="D4672" s="19">
        <v>7.12</v>
      </c>
    </row>
    <row r="4673" spans="1:6" ht="14.5" customHeight="1">
      <c r="A4673" s="19">
        <v>1906</v>
      </c>
      <c r="B4673" s="19" t="s">
        <v>131</v>
      </c>
      <c r="C4673" s="19" t="s">
        <v>534</v>
      </c>
      <c r="D4673" s="19">
        <v>6.5</v>
      </c>
    </row>
    <row r="4674" spans="1:6" ht="14.5" customHeight="1">
      <c r="A4674" s="19">
        <v>1906</v>
      </c>
      <c r="B4674" s="19" t="s">
        <v>131</v>
      </c>
      <c r="C4674" s="19" t="s">
        <v>1090</v>
      </c>
      <c r="D4674" s="19">
        <v>12</v>
      </c>
    </row>
    <row r="4675" spans="1:6" ht="14.5" customHeight="1">
      <c r="A4675" s="19">
        <v>1906</v>
      </c>
      <c r="B4675" s="19" t="s">
        <v>131</v>
      </c>
      <c r="C4675" s="19" t="s">
        <v>535</v>
      </c>
      <c r="D4675" s="19">
        <v>7</v>
      </c>
    </row>
    <row r="4676" spans="1:6" ht="14.5" customHeight="1">
      <c r="A4676" s="19">
        <v>1906</v>
      </c>
      <c r="B4676" s="19" t="s">
        <v>172</v>
      </c>
      <c r="C4676" s="17" t="s">
        <v>1094</v>
      </c>
      <c r="D4676" s="5">
        <v>3</v>
      </c>
      <c r="F4676" s="4" t="s">
        <v>1095</v>
      </c>
    </row>
    <row r="4677" spans="1:6" ht="14.5" customHeight="1">
      <c r="A4677" s="19">
        <v>1906</v>
      </c>
      <c r="B4677" s="19" t="s">
        <v>172</v>
      </c>
      <c r="C4677" s="17" t="s">
        <v>170</v>
      </c>
      <c r="D4677" s="4">
        <v>2</v>
      </c>
      <c r="F4677" s="4" t="s">
        <v>171</v>
      </c>
    </row>
    <row r="4678" spans="1:6" ht="14.5" customHeight="1">
      <c r="A4678" s="19">
        <v>1906</v>
      </c>
      <c r="B4678" s="19" t="s">
        <v>172</v>
      </c>
      <c r="C4678" s="17" t="s">
        <v>173</v>
      </c>
      <c r="D4678" s="4">
        <v>22.25</v>
      </c>
      <c r="F4678" s="4" t="s">
        <v>982</v>
      </c>
    </row>
    <row r="4679" spans="1:6" ht="14.5" customHeight="1">
      <c r="A4679" s="19">
        <v>1906</v>
      </c>
      <c r="B4679" s="19" t="s">
        <v>172</v>
      </c>
      <c r="C4679" s="4" t="s">
        <v>1234</v>
      </c>
      <c r="D4679" s="4">
        <v>6.4</v>
      </c>
      <c r="F4679" s="4" t="s">
        <v>174</v>
      </c>
    </row>
    <row r="4680" spans="1:6" ht="14.5" customHeight="1">
      <c r="A4680" s="19">
        <v>1906</v>
      </c>
      <c r="B4680" s="19" t="s">
        <v>172</v>
      </c>
      <c r="C4680" s="17" t="s">
        <v>177</v>
      </c>
      <c r="D4680" s="4">
        <v>7.1</v>
      </c>
      <c r="F4680" s="4" t="s">
        <v>548</v>
      </c>
    </row>
    <row r="4681" spans="1:6" ht="14.5" customHeight="1">
      <c r="A4681" s="19">
        <v>1906</v>
      </c>
      <c r="B4681" s="19" t="s">
        <v>172</v>
      </c>
      <c r="C4681" s="17" t="s">
        <v>547</v>
      </c>
      <c r="D4681" s="5">
        <v>20</v>
      </c>
      <c r="F4681" s="4" t="s">
        <v>549</v>
      </c>
    </row>
    <row r="4682" spans="1:6" ht="14.5" customHeight="1">
      <c r="A4682" s="19">
        <v>1906</v>
      </c>
      <c r="B4682" s="19" t="s">
        <v>172</v>
      </c>
      <c r="C4682" s="17" t="s">
        <v>179</v>
      </c>
      <c r="D4682" s="4">
        <v>30.58</v>
      </c>
      <c r="F4682" s="4" t="s">
        <v>743</v>
      </c>
    </row>
    <row r="4683" spans="1:6" ht="14.5" customHeight="1">
      <c r="A4683" s="19">
        <v>1906</v>
      </c>
      <c r="B4683" s="19" t="s">
        <v>172</v>
      </c>
      <c r="C4683" s="17" t="s">
        <v>1232</v>
      </c>
      <c r="D4683" s="4">
        <v>12</v>
      </c>
      <c r="F4683" s="4" t="s">
        <v>1233</v>
      </c>
    </row>
    <row r="4684" spans="1:6" ht="14.5" customHeight="1">
      <c r="A4684" s="19">
        <v>1906</v>
      </c>
      <c r="B4684" s="19" t="s">
        <v>172</v>
      </c>
      <c r="C4684" s="17" t="s">
        <v>181</v>
      </c>
      <c r="D4684" s="5">
        <v>3</v>
      </c>
      <c r="F4684" s="4" t="s">
        <v>550</v>
      </c>
    </row>
    <row r="4685" spans="1:6" ht="14.5" customHeight="1">
      <c r="A4685" s="19">
        <v>1906</v>
      </c>
      <c r="B4685" s="19" t="s">
        <v>62</v>
      </c>
      <c r="C4685" s="13" t="s">
        <v>64</v>
      </c>
      <c r="D4685" s="14">
        <v>6.25</v>
      </c>
      <c r="E4685" s="19" t="s">
        <v>9</v>
      </c>
    </row>
    <row r="4686" spans="1:6" ht="14.5" customHeight="1">
      <c r="A4686" s="19">
        <v>1906</v>
      </c>
      <c r="B4686" s="19" t="s">
        <v>62</v>
      </c>
      <c r="C4686" s="13" t="s">
        <v>551</v>
      </c>
      <c r="D4686" s="14">
        <v>164</v>
      </c>
      <c r="E4686" s="19" t="s">
        <v>9</v>
      </c>
    </row>
    <row r="4687" spans="1:6" ht="14.5" customHeight="1">
      <c r="A4687" s="19">
        <v>1906</v>
      </c>
      <c r="B4687" s="19" t="s">
        <v>62</v>
      </c>
      <c r="C4687" s="13" t="s">
        <v>69</v>
      </c>
      <c r="D4687" s="14">
        <v>55.33</v>
      </c>
      <c r="E4687" s="19" t="s">
        <v>9</v>
      </c>
    </row>
    <row r="4688" spans="1:6" ht="14.5" customHeight="1">
      <c r="A4688" s="19">
        <v>1906</v>
      </c>
      <c r="B4688" s="19" t="s">
        <v>62</v>
      </c>
      <c r="C4688" s="13" t="s">
        <v>552</v>
      </c>
      <c r="D4688" s="14">
        <v>5</v>
      </c>
      <c r="E4688" s="19" t="s">
        <v>70</v>
      </c>
    </row>
    <row r="4689" spans="1:5" ht="14.5" customHeight="1">
      <c r="A4689" s="19">
        <v>1906</v>
      </c>
      <c r="B4689" s="19" t="s">
        <v>62</v>
      </c>
      <c r="C4689" s="13" t="s">
        <v>552</v>
      </c>
      <c r="D4689" s="14">
        <v>19.72</v>
      </c>
      <c r="E4689" s="19" t="s">
        <v>9</v>
      </c>
    </row>
    <row r="4690" spans="1:5" ht="14.5" customHeight="1">
      <c r="A4690" s="19">
        <v>1906</v>
      </c>
      <c r="B4690" s="19" t="s">
        <v>62</v>
      </c>
      <c r="C4690" s="13" t="s">
        <v>73</v>
      </c>
      <c r="D4690" s="13">
        <v>6</v>
      </c>
      <c r="E4690" s="19" t="s">
        <v>16</v>
      </c>
    </row>
    <row r="4691" spans="1:5" ht="14.5" customHeight="1">
      <c r="A4691" s="19">
        <v>1906</v>
      </c>
      <c r="B4691" s="19" t="s">
        <v>62</v>
      </c>
      <c r="C4691" s="13" t="s">
        <v>74</v>
      </c>
      <c r="D4691" s="14">
        <v>8</v>
      </c>
      <c r="E4691" s="19" t="s">
        <v>9</v>
      </c>
    </row>
    <row r="4692" spans="1:5" ht="14.5" customHeight="1">
      <c r="A4692" s="19">
        <v>1906</v>
      </c>
      <c r="B4692" s="19" t="s">
        <v>62</v>
      </c>
      <c r="C4692" s="13" t="s">
        <v>65</v>
      </c>
      <c r="D4692" s="14">
        <v>30</v>
      </c>
      <c r="E4692" s="19" t="s">
        <v>9</v>
      </c>
    </row>
    <row r="4693" spans="1:5" ht="14.5" customHeight="1">
      <c r="A4693" s="19">
        <v>1906</v>
      </c>
      <c r="B4693" s="19" t="s">
        <v>62</v>
      </c>
      <c r="C4693" s="13" t="s">
        <v>66</v>
      </c>
      <c r="D4693" s="14">
        <v>8.5</v>
      </c>
      <c r="E4693" s="19" t="s">
        <v>9</v>
      </c>
    </row>
    <row r="4694" spans="1:5" ht="14.5" customHeight="1">
      <c r="A4694" s="19">
        <v>1906</v>
      </c>
      <c r="B4694" s="19" t="s">
        <v>62</v>
      </c>
      <c r="C4694" s="13" t="s">
        <v>67</v>
      </c>
      <c r="D4694" s="14">
        <v>57.49</v>
      </c>
      <c r="E4694" s="19" t="s">
        <v>9</v>
      </c>
    </row>
    <row r="4695" spans="1:5" ht="14.5" customHeight="1">
      <c r="A4695" s="19">
        <v>1906</v>
      </c>
      <c r="B4695" s="19" t="s">
        <v>62</v>
      </c>
      <c r="C4695" s="13" t="s">
        <v>983</v>
      </c>
      <c r="D4695" s="14">
        <v>4</v>
      </c>
      <c r="E4695" s="19" t="s">
        <v>9</v>
      </c>
    </row>
    <row r="4696" spans="1:5" ht="14.5" customHeight="1">
      <c r="A4696" s="19">
        <v>1906</v>
      </c>
      <c r="B4696" s="19" t="s">
        <v>62</v>
      </c>
      <c r="C4696" s="13" t="s">
        <v>440</v>
      </c>
      <c r="D4696" s="14">
        <v>0.63</v>
      </c>
      <c r="E4696" s="19" t="s">
        <v>16</v>
      </c>
    </row>
    <row r="4697" spans="1:5" ht="14.5" customHeight="1">
      <c r="A4697" s="19">
        <v>1906</v>
      </c>
      <c r="B4697" s="19" t="s">
        <v>1426</v>
      </c>
      <c r="C4697" s="13" t="s">
        <v>470</v>
      </c>
      <c r="D4697" s="14">
        <v>1712.27</v>
      </c>
    </row>
    <row r="4698" spans="1:5" ht="14.5" customHeight="1">
      <c r="A4698" s="19">
        <v>1906</v>
      </c>
      <c r="B4698" s="19" t="s">
        <v>1426</v>
      </c>
      <c r="C4698" s="19" t="s">
        <v>932</v>
      </c>
      <c r="D4698" s="19">
        <v>64.5</v>
      </c>
    </row>
    <row r="4699" spans="1:5" ht="14.5" customHeight="1">
      <c r="A4699" s="19">
        <v>1906</v>
      </c>
      <c r="B4699" s="19" t="s">
        <v>1426</v>
      </c>
      <c r="C4699" s="19" t="s">
        <v>933</v>
      </c>
      <c r="D4699" s="19">
        <v>88.84</v>
      </c>
    </row>
    <row r="4700" spans="1:5" ht="14.5" customHeight="1">
      <c r="A4700" s="19">
        <v>1906</v>
      </c>
      <c r="B4700" s="19" t="s">
        <v>1426</v>
      </c>
      <c r="C4700" s="19" t="s">
        <v>934</v>
      </c>
      <c r="D4700" s="19">
        <v>54</v>
      </c>
    </row>
    <row r="4701" spans="1:5" ht="14.5" customHeight="1">
      <c r="A4701" s="19">
        <v>1906</v>
      </c>
      <c r="B4701" s="19" t="s">
        <v>1426</v>
      </c>
      <c r="C4701" s="19" t="s">
        <v>473</v>
      </c>
      <c r="D4701" s="19">
        <v>154</v>
      </c>
    </row>
    <row r="4702" spans="1:5" ht="14.5" customHeight="1">
      <c r="A4702" s="19">
        <v>1906</v>
      </c>
      <c r="B4702" s="19" t="s">
        <v>1426</v>
      </c>
      <c r="C4702" s="19" t="s">
        <v>935</v>
      </c>
      <c r="D4702" s="19">
        <v>10.35</v>
      </c>
    </row>
    <row r="4703" spans="1:5" ht="14.5" customHeight="1">
      <c r="A4703" s="19">
        <v>1906</v>
      </c>
      <c r="B4703" s="19" t="s">
        <v>1426</v>
      </c>
      <c r="C4703" s="19" t="s">
        <v>475</v>
      </c>
      <c r="D4703" s="19">
        <v>3</v>
      </c>
    </row>
    <row r="4704" spans="1:5" ht="14.5" customHeight="1">
      <c r="A4704" s="19">
        <v>1906</v>
      </c>
      <c r="B4704" s="19" t="s">
        <v>1426</v>
      </c>
      <c r="C4704" s="19" t="s">
        <v>476</v>
      </c>
      <c r="D4704" s="19">
        <v>11</v>
      </c>
    </row>
    <row r="4705" spans="1:4" ht="14.5" customHeight="1">
      <c r="A4705" s="19">
        <v>1906</v>
      </c>
      <c r="B4705" s="19" t="s">
        <v>1426</v>
      </c>
      <c r="C4705" s="19" t="s">
        <v>477</v>
      </c>
      <c r="D4705" s="19">
        <v>64</v>
      </c>
    </row>
    <row r="4706" spans="1:4" ht="14.5" customHeight="1">
      <c r="A4706" s="19">
        <v>1906</v>
      </c>
      <c r="B4706" s="19" t="s">
        <v>1426</v>
      </c>
      <c r="C4706" s="19" t="s">
        <v>936</v>
      </c>
      <c r="D4706" s="19">
        <v>14</v>
      </c>
    </row>
    <row r="4707" spans="1:4" ht="14.5" customHeight="1">
      <c r="A4707" s="19">
        <v>1906</v>
      </c>
      <c r="B4707" s="19" t="s">
        <v>1426</v>
      </c>
      <c r="C4707" s="19" t="s">
        <v>937</v>
      </c>
      <c r="D4707" s="19">
        <v>14.5</v>
      </c>
    </row>
    <row r="4708" spans="1:4" ht="14.5" customHeight="1">
      <c r="A4708" s="19">
        <v>1906</v>
      </c>
      <c r="B4708" s="19" t="s">
        <v>1426</v>
      </c>
      <c r="C4708" s="19" t="s">
        <v>938</v>
      </c>
      <c r="D4708" s="19">
        <v>7.57</v>
      </c>
    </row>
    <row r="4709" spans="1:4" ht="14.5" customHeight="1">
      <c r="A4709" s="19">
        <v>1906</v>
      </c>
      <c r="B4709" s="19" t="s">
        <v>1426</v>
      </c>
      <c r="C4709" s="10" t="s">
        <v>939</v>
      </c>
      <c r="D4709" s="10">
        <v>150.63999999999999</v>
      </c>
    </row>
    <row r="4710" spans="1:4" ht="14.5" customHeight="1">
      <c r="A4710" s="19">
        <v>1906</v>
      </c>
      <c r="B4710" s="19" t="s">
        <v>1426</v>
      </c>
      <c r="C4710" s="19" t="s">
        <v>481</v>
      </c>
      <c r="D4710" s="19">
        <v>4.2</v>
      </c>
    </row>
    <row r="4711" spans="1:4" ht="14.5" customHeight="1">
      <c r="A4711" s="19">
        <v>1906</v>
      </c>
      <c r="B4711" s="19" t="s">
        <v>1426</v>
      </c>
      <c r="C4711" s="19" t="s">
        <v>482</v>
      </c>
      <c r="D4711" s="19">
        <v>7.5</v>
      </c>
    </row>
    <row r="4712" spans="1:4" ht="14.5" customHeight="1">
      <c r="A4712" s="19">
        <v>1906</v>
      </c>
      <c r="B4712" s="19" t="s">
        <v>1426</v>
      </c>
      <c r="C4712" s="19" t="s">
        <v>483</v>
      </c>
      <c r="D4712" s="19">
        <v>34.25</v>
      </c>
    </row>
    <row r="4713" spans="1:4" ht="14.5" customHeight="1">
      <c r="A4713" s="19">
        <v>1906</v>
      </c>
      <c r="B4713" s="19" t="s">
        <v>1426</v>
      </c>
      <c r="C4713" s="19" t="s">
        <v>484</v>
      </c>
      <c r="D4713" s="19">
        <v>6.5</v>
      </c>
    </row>
    <row r="4714" spans="1:4" ht="14.5" customHeight="1">
      <c r="A4714" s="19">
        <v>1906</v>
      </c>
      <c r="B4714" s="19" t="s">
        <v>1426</v>
      </c>
      <c r="C4714" s="19" t="s">
        <v>940</v>
      </c>
      <c r="D4714" s="19">
        <v>5</v>
      </c>
    </row>
    <row r="4715" spans="1:4" ht="14.5" customHeight="1">
      <c r="A4715" s="19">
        <v>1906</v>
      </c>
      <c r="B4715" s="19" t="s">
        <v>1426</v>
      </c>
      <c r="C4715" s="19" t="s">
        <v>486</v>
      </c>
      <c r="D4715" s="19">
        <v>143</v>
      </c>
    </row>
    <row r="4716" spans="1:4" ht="14.5" customHeight="1">
      <c r="A4716" s="19">
        <v>1906</v>
      </c>
      <c r="B4716" s="19" t="s">
        <v>1426</v>
      </c>
      <c r="C4716" s="19" t="s">
        <v>487</v>
      </c>
      <c r="D4716" s="19">
        <v>8.5</v>
      </c>
    </row>
    <row r="4717" spans="1:4" ht="14.5" customHeight="1">
      <c r="A4717" s="19">
        <v>1906</v>
      </c>
      <c r="B4717" s="19" t="s">
        <v>1426</v>
      </c>
      <c r="C4717" s="19" t="s">
        <v>488</v>
      </c>
      <c r="D4717" s="19">
        <v>41.48</v>
      </c>
    </row>
    <row r="4718" spans="1:4" ht="14.5" customHeight="1">
      <c r="A4718" s="19">
        <v>1906</v>
      </c>
      <c r="B4718" s="19" t="s">
        <v>1426</v>
      </c>
      <c r="C4718" s="19" t="s">
        <v>489</v>
      </c>
      <c r="D4718" s="19">
        <v>68</v>
      </c>
    </row>
    <row r="4719" spans="1:4" ht="14.5" customHeight="1">
      <c r="A4719" s="19">
        <v>1906</v>
      </c>
      <c r="B4719" s="19" t="s">
        <v>1426</v>
      </c>
      <c r="C4719" s="19" t="s">
        <v>1099</v>
      </c>
      <c r="D4719" s="19">
        <v>19.600000000000001</v>
      </c>
    </row>
    <row r="4720" spans="1:4" ht="14.5" customHeight="1">
      <c r="A4720" s="19">
        <v>1906</v>
      </c>
      <c r="B4720" s="19" t="s">
        <v>1426</v>
      </c>
      <c r="C4720" s="19" t="s">
        <v>1100</v>
      </c>
      <c r="D4720" s="19">
        <v>16.27</v>
      </c>
    </row>
    <row r="4721" spans="1:6" ht="14.5" customHeight="1">
      <c r="A4721" s="19">
        <v>1906</v>
      </c>
      <c r="B4721" s="19" t="s">
        <v>1426</v>
      </c>
      <c r="C4721" s="19" t="s">
        <v>490</v>
      </c>
      <c r="D4721" s="19">
        <v>14</v>
      </c>
    </row>
    <row r="4722" spans="1:6" ht="14.5" customHeight="1">
      <c r="A4722" s="19">
        <v>1906</v>
      </c>
      <c r="B4722" s="19" t="s">
        <v>1426</v>
      </c>
      <c r="C4722" s="19" t="s">
        <v>491</v>
      </c>
      <c r="D4722" s="19">
        <v>8</v>
      </c>
    </row>
    <row r="4723" spans="1:6" ht="14.5" customHeight="1">
      <c r="A4723" s="19">
        <v>1906</v>
      </c>
      <c r="B4723" s="19" t="s">
        <v>1426</v>
      </c>
      <c r="C4723" s="19" t="s">
        <v>1101</v>
      </c>
      <c r="D4723" s="19">
        <v>110</v>
      </c>
    </row>
    <row r="4724" spans="1:6" ht="14.5" customHeight="1">
      <c r="A4724" s="19">
        <v>1906</v>
      </c>
      <c r="B4724" s="19" t="s">
        <v>1426</v>
      </c>
      <c r="C4724" s="19" t="s">
        <v>1102</v>
      </c>
      <c r="D4724" s="19">
        <v>20</v>
      </c>
    </row>
    <row r="4725" spans="1:6" ht="14.5" customHeight="1">
      <c r="A4725" s="19">
        <v>1906</v>
      </c>
      <c r="B4725" s="19" t="s">
        <v>1426</v>
      </c>
      <c r="C4725" s="19" t="s">
        <v>492</v>
      </c>
      <c r="D4725" s="19">
        <v>8.6999999999999993</v>
      </c>
    </row>
    <row r="4726" spans="1:6" ht="14.5" customHeight="1">
      <c r="A4726" s="19">
        <v>1906</v>
      </c>
      <c r="B4726" s="19" t="s">
        <v>1426</v>
      </c>
      <c r="C4726" s="19" t="s">
        <v>1103</v>
      </c>
      <c r="D4726" s="19">
        <v>35.700000000000003</v>
      </c>
    </row>
    <row r="4727" spans="1:6" ht="14.5" customHeight="1">
      <c r="A4727" s="19">
        <v>1906</v>
      </c>
      <c r="B4727" s="19" t="s">
        <v>1426</v>
      </c>
      <c r="C4727" s="19" t="s">
        <v>493</v>
      </c>
      <c r="D4727" s="19">
        <v>98.43</v>
      </c>
    </row>
    <row r="4728" spans="1:6" ht="14.5" customHeight="1">
      <c r="A4728" s="19">
        <v>1906</v>
      </c>
      <c r="B4728" s="19" t="s">
        <v>1426</v>
      </c>
      <c r="C4728" s="19" t="s">
        <v>494</v>
      </c>
      <c r="D4728" s="19">
        <v>17</v>
      </c>
    </row>
    <row r="4729" spans="1:6" ht="14.5" customHeight="1">
      <c r="A4729" s="19">
        <v>1906</v>
      </c>
      <c r="B4729" s="19" t="s">
        <v>1426</v>
      </c>
      <c r="C4729" s="19" t="s">
        <v>495</v>
      </c>
      <c r="D4729" s="19">
        <v>64</v>
      </c>
    </row>
    <row r="4730" spans="1:6" ht="14.5" customHeight="1">
      <c r="A4730" s="19">
        <v>1906</v>
      </c>
      <c r="B4730" s="19" t="s">
        <v>1426</v>
      </c>
      <c r="C4730" s="19" t="s">
        <v>496</v>
      </c>
      <c r="D4730" s="19">
        <v>28</v>
      </c>
    </row>
    <row r="4731" spans="1:6" ht="14.5" customHeight="1">
      <c r="A4731" s="19">
        <v>1906</v>
      </c>
      <c r="B4731" s="19" t="s">
        <v>1426</v>
      </c>
      <c r="C4731" s="19" t="s">
        <v>497</v>
      </c>
      <c r="D4731" s="19">
        <v>29.5</v>
      </c>
    </row>
    <row r="4732" spans="1:6" ht="14.5" customHeight="1">
      <c r="A4732" s="19">
        <v>1906</v>
      </c>
      <c r="B4732" s="19" t="s">
        <v>1426</v>
      </c>
      <c r="C4732" s="19" t="s">
        <v>498</v>
      </c>
      <c r="D4732" s="19">
        <v>40</v>
      </c>
    </row>
    <row r="4733" spans="1:6" ht="14.5" customHeight="1">
      <c r="A4733" s="19">
        <v>1906</v>
      </c>
      <c r="B4733" s="19" t="s">
        <v>1426</v>
      </c>
      <c r="C4733" s="19" t="s">
        <v>499</v>
      </c>
      <c r="D4733" s="19">
        <v>18</v>
      </c>
    </row>
    <row r="4734" spans="1:6" ht="14.5" customHeight="1">
      <c r="A4734" s="19">
        <v>1906</v>
      </c>
      <c r="B4734" s="19" t="s">
        <v>1426</v>
      </c>
      <c r="C4734" s="19" t="s">
        <v>500</v>
      </c>
      <c r="D4734" s="19">
        <v>8</v>
      </c>
    </row>
    <row r="4735" spans="1:6" ht="14.5" customHeight="1">
      <c r="A4735" s="19">
        <v>1906</v>
      </c>
      <c r="B4735" s="19" t="s">
        <v>441</v>
      </c>
      <c r="C4735" s="19" t="s">
        <v>442</v>
      </c>
      <c r="D4735" s="19">
        <v>289</v>
      </c>
      <c r="E4735" s="19" t="s">
        <v>9</v>
      </c>
      <c r="F4735" s="19" t="s">
        <v>838</v>
      </c>
    </row>
    <row r="4736" spans="1:6" ht="14.5" customHeight="1">
      <c r="A4736" s="19">
        <v>1906</v>
      </c>
      <c r="B4736" s="19" t="s">
        <v>441</v>
      </c>
      <c r="C4736" s="19" t="s">
        <v>1236</v>
      </c>
      <c r="D4736" s="19">
        <v>4</v>
      </c>
      <c r="E4736" s="19" t="s">
        <v>9</v>
      </c>
      <c r="F4736" s="19" t="s">
        <v>1249</v>
      </c>
    </row>
    <row r="4737" spans="1:6" ht="14.5" customHeight="1">
      <c r="A4737" s="19">
        <v>1906</v>
      </c>
      <c r="B4737" s="19" t="s">
        <v>441</v>
      </c>
      <c r="C4737" s="19" t="s">
        <v>68</v>
      </c>
      <c r="D4737" s="19">
        <v>6.5</v>
      </c>
      <c r="E4737" s="19" t="s">
        <v>9</v>
      </c>
      <c r="F4737" s="19" t="s">
        <v>1250</v>
      </c>
    </row>
    <row r="4738" spans="1:6" ht="14.5" customHeight="1">
      <c r="A4738" s="19">
        <v>1906</v>
      </c>
      <c r="B4738" s="19" t="s">
        <v>441</v>
      </c>
      <c r="C4738" s="19" t="s">
        <v>446</v>
      </c>
      <c r="D4738" s="19">
        <v>30.44</v>
      </c>
      <c r="E4738" s="19" t="s">
        <v>9</v>
      </c>
      <c r="F4738" s="19" t="s">
        <v>985</v>
      </c>
    </row>
    <row r="4739" spans="1:6" ht="14.5" customHeight="1">
      <c r="A4739" s="19">
        <v>1906</v>
      </c>
      <c r="B4739" s="19" t="s">
        <v>441</v>
      </c>
      <c r="C4739" s="19" t="s">
        <v>446</v>
      </c>
      <c r="D4739" s="19">
        <v>11</v>
      </c>
      <c r="E4739" s="19" t="s">
        <v>9</v>
      </c>
      <c r="F4739" s="19" t="s">
        <v>1251</v>
      </c>
    </row>
    <row r="4740" spans="1:6" ht="14.5" customHeight="1">
      <c r="A4740" s="19">
        <v>1906</v>
      </c>
      <c r="B4740" s="19" t="s">
        <v>441</v>
      </c>
      <c r="C4740" s="19" t="s">
        <v>448</v>
      </c>
      <c r="D4740" s="19">
        <v>150</v>
      </c>
      <c r="E4740" s="19" t="s">
        <v>9</v>
      </c>
      <c r="F4740" s="19" t="s">
        <v>1252</v>
      </c>
    </row>
    <row r="4741" spans="1:6" ht="14.5" customHeight="1">
      <c r="A4741" s="19">
        <v>1906</v>
      </c>
      <c r="B4741" s="19" t="s">
        <v>441</v>
      </c>
      <c r="C4741" s="19" t="s">
        <v>747</v>
      </c>
      <c r="D4741" s="19">
        <v>25.5</v>
      </c>
      <c r="E4741" s="19" t="s">
        <v>9</v>
      </c>
      <c r="F4741" s="19" t="s">
        <v>748</v>
      </c>
    </row>
    <row r="4742" spans="1:6" ht="14.5" customHeight="1">
      <c r="A4742" s="19">
        <v>1906</v>
      </c>
      <c r="B4742" s="19" t="s">
        <v>441</v>
      </c>
      <c r="C4742" s="19" t="s">
        <v>450</v>
      </c>
      <c r="D4742" s="19">
        <v>136</v>
      </c>
      <c r="E4742" s="19" t="s">
        <v>9</v>
      </c>
      <c r="F4742" s="19" t="s">
        <v>1118</v>
      </c>
    </row>
    <row r="4743" spans="1:6" ht="14.5" customHeight="1">
      <c r="A4743" s="19">
        <v>1906</v>
      </c>
      <c r="B4743" s="19" t="s">
        <v>441</v>
      </c>
      <c r="C4743" s="19" t="s">
        <v>450</v>
      </c>
      <c r="D4743" s="19">
        <v>63</v>
      </c>
      <c r="E4743" s="19" t="s">
        <v>9</v>
      </c>
      <c r="F4743" s="19" t="s">
        <v>1119</v>
      </c>
    </row>
    <row r="4744" spans="1:6" ht="14.5" customHeight="1">
      <c r="A4744" s="19">
        <v>1906</v>
      </c>
      <c r="B4744" s="19" t="s">
        <v>441</v>
      </c>
      <c r="C4744" s="19" t="s">
        <v>450</v>
      </c>
      <c r="D4744" s="19">
        <v>43.27</v>
      </c>
      <c r="E4744" s="19" t="s">
        <v>9</v>
      </c>
      <c r="F4744" s="19" t="s">
        <v>1106</v>
      </c>
    </row>
    <row r="4745" spans="1:6" ht="14.5" customHeight="1">
      <c r="A4745" s="19">
        <v>1906</v>
      </c>
      <c r="B4745" s="19" t="s">
        <v>441</v>
      </c>
      <c r="C4745" s="19" t="s">
        <v>450</v>
      </c>
      <c r="D4745" s="19">
        <v>31.5</v>
      </c>
      <c r="E4745" s="19" t="s">
        <v>9</v>
      </c>
      <c r="F4745" s="19" t="s">
        <v>1240</v>
      </c>
    </row>
    <row r="4746" spans="1:6" ht="14.5" customHeight="1">
      <c r="A4746" s="19">
        <v>1906</v>
      </c>
      <c r="B4746" s="19" t="s">
        <v>441</v>
      </c>
      <c r="C4746" s="19" t="s">
        <v>450</v>
      </c>
      <c r="D4746" s="19">
        <v>14</v>
      </c>
      <c r="E4746" s="19" t="s">
        <v>9</v>
      </c>
      <c r="F4746" s="19" t="s">
        <v>1241</v>
      </c>
    </row>
    <row r="4747" spans="1:6" ht="14.5" customHeight="1">
      <c r="A4747" s="19">
        <v>1906</v>
      </c>
      <c r="B4747" s="19" t="s">
        <v>441</v>
      </c>
      <c r="C4747" s="19" t="s">
        <v>450</v>
      </c>
      <c r="D4747" s="19">
        <v>93</v>
      </c>
      <c r="E4747" s="19" t="s">
        <v>9</v>
      </c>
      <c r="F4747" s="19" t="s">
        <v>1122</v>
      </c>
    </row>
    <row r="4748" spans="1:6" ht="14.5" customHeight="1">
      <c r="A4748" s="19">
        <v>1906</v>
      </c>
      <c r="B4748" s="19" t="s">
        <v>441</v>
      </c>
      <c r="C4748" s="19" t="s">
        <v>450</v>
      </c>
      <c r="D4748" s="19">
        <v>70</v>
      </c>
      <c r="E4748" s="19" t="s">
        <v>9</v>
      </c>
      <c r="F4748" s="19" t="s">
        <v>1253</v>
      </c>
    </row>
    <row r="4749" spans="1:6" ht="14.5" customHeight="1">
      <c r="A4749" s="19">
        <v>1906</v>
      </c>
      <c r="B4749" s="19" t="s">
        <v>441</v>
      </c>
      <c r="C4749" s="19" t="s">
        <v>750</v>
      </c>
      <c r="D4749" s="19">
        <v>51.5</v>
      </c>
      <c r="E4749" s="19" t="s">
        <v>9</v>
      </c>
      <c r="F4749" s="19" t="s">
        <v>1123</v>
      </c>
    </row>
    <row r="4750" spans="1:6" ht="14.5" customHeight="1">
      <c r="A4750" s="19">
        <v>1906</v>
      </c>
      <c r="B4750" s="19" t="s">
        <v>441</v>
      </c>
      <c r="C4750" s="19" t="s">
        <v>462</v>
      </c>
      <c r="D4750" s="19">
        <v>4</v>
      </c>
      <c r="E4750" s="19" t="s">
        <v>9</v>
      </c>
      <c r="F4750" s="19" t="s">
        <v>770</v>
      </c>
    </row>
    <row r="4751" spans="1:6" ht="14.5" customHeight="1">
      <c r="A4751" s="19">
        <v>1906</v>
      </c>
      <c r="B4751" s="19" t="s">
        <v>441</v>
      </c>
      <c r="C4751" s="19" t="s">
        <v>759</v>
      </c>
      <c r="D4751" s="19">
        <v>4.03</v>
      </c>
      <c r="E4751" s="19" t="s">
        <v>9</v>
      </c>
      <c r="F4751" s="19" t="s">
        <v>1254</v>
      </c>
    </row>
    <row r="4752" spans="1:6" ht="14.5" customHeight="1">
      <c r="A4752" s="19">
        <v>1906</v>
      </c>
      <c r="B4752" s="19" t="s">
        <v>441</v>
      </c>
      <c r="C4752" s="19" t="s">
        <v>759</v>
      </c>
      <c r="D4752" s="19">
        <v>4</v>
      </c>
      <c r="E4752" s="19" t="s">
        <v>9</v>
      </c>
      <c r="F4752" s="19" t="s">
        <v>1245</v>
      </c>
    </row>
    <row r="4753" spans="1:6" ht="14.5" customHeight="1">
      <c r="A4753" s="19">
        <v>1906</v>
      </c>
      <c r="B4753" s="19" t="s">
        <v>441</v>
      </c>
      <c r="C4753" s="19" t="s">
        <v>761</v>
      </c>
      <c r="D4753" s="19">
        <v>42</v>
      </c>
      <c r="E4753" s="19" t="s">
        <v>9</v>
      </c>
      <c r="F4753" s="19" t="s">
        <v>1111</v>
      </c>
    </row>
    <row r="4754" spans="1:6" ht="14.5" customHeight="1">
      <c r="A4754" s="19">
        <v>1906</v>
      </c>
      <c r="B4754" s="19" t="s">
        <v>441</v>
      </c>
      <c r="C4754" s="19" t="s">
        <v>763</v>
      </c>
      <c r="D4754" s="19">
        <v>23</v>
      </c>
      <c r="E4754" s="19" t="s">
        <v>9</v>
      </c>
      <c r="F4754" s="19" t="s">
        <v>1246</v>
      </c>
    </row>
    <row r="4755" spans="1:6" ht="14.5" customHeight="1">
      <c r="A4755" s="19">
        <v>1906</v>
      </c>
      <c r="B4755" s="19" t="s">
        <v>441</v>
      </c>
      <c r="C4755" s="19" t="s">
        <v>1125</v>
      </c>
      <c r="D4755" s="19">
        <v>30.06</v>
      </c>
      <c r="E4755" s="19" t="s">
        <v>9</v>
      </c>
      <c r="F4755" s="19" t="s">
        <v>1126</v>
      </c>
    </row>
    <row r="4756" spans="1:6" ht="14.5" customHeight="1">
      <c r="A4756" s="19">
        <v>1906</v>
      </c>
      <c r="B4756" s="19" t="s">
        <v>441</v>
      </c>
      <c r="C4756" s="19" t="s">
        <v>59</v>
      </c>
      <c r="D4756" s="19">
        <v>36</v>
      </c>
      <c r="E4756" s="19" t="s">
        <v>9</v>
      </c>
      <c r="F4756" s="19" t="s">
        <v>994</v>
      </c>
    </row>
    <row r="4757" spans="1:6" ht="14.5" customHeight="1">
      <c r="A4757" s="19">
        <v>1906</v>
      </c>
      <c r="B4757" s="19" t="s">
        <v>441</v>
      </c>
      <c r="C4757" s="19" t="s">
        <v>452</v>
      </c>
      <c r="D4757" s="19">
        <v>70</v>
      </c>
      <c r="E4757" s="19" t="s">
        <v>9</v>
      </c>
      <c r="F4757" s="19" t="s">
        <v>1255</v>
      </c>
    </row>
    <row r="4758" spans="1:6" ht="14.5" customHeight="1">
      <c r="A4758" s="19">
        <v>1906</v>
      </c>
      <c r="B4758" s="19" t="s">
        <v>441</v>
      </c>
      <c r="C4758" s="19" t="s">
        <v>452</v>
      </c>
      <c r="D4758" s="19">
        <v>35</v>
      </c>
      <c r="E4758" s="19" t="s">
        <v>9</v>
      </c>
      <c r="F4758" s="19" t="s">
        <v>1256</v>
      </c>
    </row>
    <row r="4759" spans="1:6" ht="14.5" customHeight="1">
      <c r="A4759" s="19">
        <v>1906</v>
      </c>
      <c r="B4759" s="19" t="s">
        <v>441</v>
      </c>
      <c r="C4759" s="19" t="s">
        <v>455</v>
      </c>
      <c r="D4759" s="19">
        <v>75.91</v>
      </c>
      <c r="E4759" s="19" t="s">
        <v>9</v>
      </c>
      <c r="F4759" s="19" t="s">
        <v>1247</v>
      </c>
    </row>
    <row r="4760" spans="1:6" ht="14.5" customHeight="1">
      <c r="A4760" s="19">
        <v>1906</v>
      </c>
      <c r="B4760" s="19" t="s">
        <v>441</v>
      </c>
      <c r="C4760" s="19" t="s">
        <v>767</v>
      </c>
      <c r="D4760" s="19">
        <v>9</v>
      </c>
      <c r="E4760" s="19" t="s">
        <v>9</v>
      </c>
      <c r="F4760" s="19" t="s">
        <v>772</v>
      </c>
    </row>
    <row r="4761" spans="1:6" ht="14.5" customHeight="1">
      <c r="A4761" s="19">
        <v>1906</v>
      </c>
      <c r="B4761" s="19" t="s">
        <v>441</v>
      </c>
      <c r="C4761" s="19" t="s">
        <v>1237</v>
      </c>
      <c r="D4761" s="19">
        <v>5</v>
      </c>
      <c r="E4761" s="19" t="s">
        <v>9</v>
      </c>
      <c r="F4761" s="19" t="s">
        <v>1248</v>
      </c>
    </row>
    <row r="4762" spans="1:6" ht="14.5" customHeight="1">
      <c r="A4762" s="19">
        <v>1906</v>
      </c>
      <c r="B4762" s="19" t="s">
        <v>441</v>
      </c>
      <c r="C4762" s="19" t="s">
        <v>440</v>
      </c>
      <c r="D4762" s="19">
        <v>2.8</v>
      </c>
      <c r="E4762" s="19" t="s">
        <v>9</v>
      </c>
      <c r="F4762" s="19" t="s">
        <v>773</v>
      </c>
    </row>
    <row r="4763" spans="1:6" ht="14.5" customHeight="1">
      <c r="A4763" s="19">
        <v>1906</v>
      </c>
      <c r="B4763" s="19" t="s">
        <v>512</v>
      </c>
      <c r="C4763" s="19" t="s">
        <v>774</v>
      </c>
      <c r="D4763" s="19">
        <v>7</v>
      </c>
      <c r="E4763" s="19" t="s">
        <v>9</v>
      </c>
    </row>
    <row r="4764" spans="1:6" ht="14.5" customHeight="1">
      <c r="A4764" s="19">
        <v>1906</v>
      </c>
      <c r="B4764" s="19" t="s">
        <v>512</v>
      </c>
      <c r="C4764" s="19" t="s">
        <v>517</v>
      </c>
      <c r="D4764" s="19">
        <v>16</v>
      </c>
      <c r="E4764" s="19" t="s">
        <v>9</v>
      </c>
    </row>
    <row r="4765" spans="1:6" ht="14.5" customHeight="1">
      <c r="A4765" s="19">
        <v>1906</v>
      </c>
      <c r="B4765" s="19" t="s">
        <v>512</v>
      </c>
      <c r="C4765" s="19" t="s">
        <v>518</v>
      </c>
      <c r="D4765" s="19">
        <v>44.21</v>
      </c>
      <c r="E4765" s="19" t="s">
        <v>9</v>
      </c>
    </row>
    <row r="4766" spans="1:6" ht="14.5" customHeight="1">
      <c r="A4766" s="19">
        <v>1906</v>
      </c>
      <c r="B4766" s="19" t="s">
        <v>512</v>
      </c>
      <c r="C4766" s="19" t="s">
        <v>1130</v>
      </c>
      <c r="D4766" s="19">
        <v>2</v>
      </c>
      <c r="E4766" s="19" t="s">
        <v>9</v>
      </c>
    </row>
    <row r="4767" spans="1:6" ht="14.5" customHeight="1">
      <c r="A4767" s="19">
        <v>1906</v>
      </c>
      <c r="B4767" s="19" t="s">
        <v>512</v>
      </c>
      <c r="C4767" s="19" t="s">
        <v>513</v>
      </c>
      <c r="D4767" s="19">
        <v>53.83</v>
      </c>
      <c r="E4767" s="19" t="s">
        <v>9</v>
      </c>
    </row>
    <row r="4768" spans="1:6" ht="14.5" customHeight="1">
      <c r="A4768" s="19">
        <v>1906</v>
      </c>
      <c r="B4768" s="19" t="s">
        <v>512</v>
      </c>
      <c r="C4768" s="19" t="s">
        <v>875</v>
      </c>
      <c r="D4768" s="19">
        <v>31.97</v>
      </c>
      <c r="E4768" s="19" t="s">
        <v>9</v>
      </c>
    </row>
    <row r="4769" spans="1:5" ht="14.5" customHeight="1">
      <c r="A4769" s="19">
        <v>1906</v>
      </c>
      <c r="B4769" s="19" t="s">
        <v>512</v>
      </c>
      <c r="C4769" s="19" t="s">
        <v>514</v>
      </c>
      <c r="D4769" s="19">
        <v>76</v>
      </c>
      <c r="E4769" s="19" t="s">
        <v>9</v>
      </c>
    </row>
    <row r="4770" spans="1:5" ht="14.5" customHeight="1">
      <c r="A4770" s="19">
        <v>1906</v>
      </c>
      <c r="B4770" s="19" t="s">
        <v>512</v>
      </c>
      <c r="C4770" s="19" t="s">
        <v>1131</v>
      </c>
      <c r="D4770" s="19">
        <v>35.83</v>
      </c>
      <c r="E4770" s="19" t="s">
        <v>9</v>
      </c>
    </row>
    <row r="4771" spans="1:5" ht="14.5" customHeight="1">
      <c r="A4771" s="19">
        <v>1906</v>
      </c>
      <c r="B4771" s="19" t="s">
        <v>512</v>
      </c>
      <c r="C4771" s="19" t="s">
        <v>515</v>
      </c>
      <c r="D4771" s="19">
        <v>17.27</v>
      </c>
      <c r="E4771" s="19" t="s">
        <v>9</v>
      </c>
    </row>
    <row r="4772" spans="1:5" ht="14.5" customHeight="1">
      <c r="A4772" s="19">
        <v>1906</v>
      </c>
      <c r="B4772" s="19" t="s">
        <v>512</v>
      </c>
      <c r="C4772" s="19" t="s">
        <v>1132</v>
      </c>
      <c r="D4772" s="19">
        <v>4</v>
      </c>
      <c r="E4772" s="19" t="s">
        <v>9</v>
      </c>
    </row>
    <row r="4773" spans="1:5" ht="14.5" customHeight="1">
      <c r="A4773" s="19">
        <v>1906</v>
      </c>
      <c r="B4773" s="19" t="s">
        <v>512</v>
      </c>
      <c r="C4773" s="19" t="s">
        <v>519</v>
      </c>
      <c r="D4773" s="19">
        <v>4</v>
      </c>
      <c r="E4773" s="19" t="s">
        <v>9</v>
      </c>
    </row>
    <row r="4774" spans="1:5" ht="14.5" customHeight="1">
      <c r="A4774" s="19">
        <v>1906</v>
      </c>
      <c r="B4774" s="19" t="s">
        <v>512</v>
      </c>
      <c r="C4774" s="19" t="s">
        <v>997</v>
      </c>
      <c r="D4774" s="19">
        <v>3.33</v>
      </c>
      <c r="E4774" s="19" t="s">
        <v>9</v>
      </c>
    </row>
    <row r="4775" spans="1:5" ht="14.5" customHeight="1">
      <c r="A4775" s="19">
        <v>1906</v>
      </c>
      <c r="B4775" s="19" t="s">
        <v>512</v>
      </c>
      <c r="C4775" s="19" t="s">
        <v>520</v>
      </c>
      <c r="D4775" s="19">
        <v>8</v>
      </c>
      <c r="E4775" s="19" t="s">
        <v>9</v>
      </c>
    </row>
    <row r="4776" spans="1:5" ht="14.5" customHeight="1">
      <c r="A4776" s="19">
        <v>1906</v>
      </c>
      <c r="B4776" s="19" t="s">
        <v>512</v>
      </c>
      <c r="C4776" s="19" t="s">
        <v>521</v>
      </c>
      <c r="D4776" s="19">
        <v>3.5</v>
      </c>
      <c r="E4776" s="19" t="s">
        <v>9</v>
      </c>
    </row>
    <row r="4777" spans="1:5" ht="14.5" customHeight="1">
      <c r="A4777" s="19">
        <v>1906</v>
      </c>
      <c r="B4777" s="19" t="s">
        <v>512</v>
      </c>
      <c r="C4777" s="19" t="s">
        <v>522</v>
      </c>
      <c r="D4777" s="19">
        <v>16.8</v>
      </c>
      <c r="E4777" s="19" t="s">
        <v>9</v>
      </c>
    </row>
    <row r="4778" spans="1:5" ht="14.5" customHeight="1">
      <c r="A4778" s="19">
        <v>1906</v>
      </c>
      <c r="B4778" s="19" t="s">
        <v>512</v>
      </c>
      <c r="C4778" s="19" t="s">
        <v>523</v>
      </c>
      <c r="D4778" s="19">
        <v>12</v>
      </c>
      <c r="E4778" s="19" t="s">
        <v>9</v>
      </c>
    </row>
    <row r="4779" spans="1:5" ht="14.5" customHeight="1">
      <c r="A4779" s="19">
        <v>1906</v>
      </c>
      <c r="B4779" s="19" t="s">
        <v>512</v>
      </c>
      <c r="C4779" s="19" t="s">
        <v>1133</v>
      </c>
      <c r="D4779" s="19">
        <v>4</v>
      </c>
      <c r="E4779" s="19" t="s">
        <v>9</v>
      </c>
    </row>
    <row r="4780" spans="1:5" ht="14.5" customHeight="1">
      <c r="A4780" s="19">
        <v>1906</v>
      </c>
      <c r="B4780" s="19" t="s">
        <v>512</v>
      </c>
      <c r="C4780" s="19" t="s">
        <v>524</v>
      </c>
      <c r="D4780" s="19">
        <v>11.5</v>
      </c>
      <c r="E4780" s="19" t="s">
        <v>9</v>
      </c>
    </row>
    <row r="4781" spans="1:5" ht="14.5" customHeight="1">
      <c r="A4781" s="19">
        <v>1906</v>
      </c>
      <c r="B4781" s="19" t="s">
        <v>512</v>
      </c>
      <c r="C4781" s="19" t="s">
        <v>516</v>
      </c>
      <c r="D4781" s="19">
        <v>43.5</v>
      </c>
      <c r="E4781" s="19" t="s">
        <v>9</v>
      </c>
    </row>
    <row r="4782" spans="1:5" ht="14.5" customHeight="1">
      <c r="A4782" s="19">
        <v>1906</v>
      </c>
      <c r="B4782" s="19" t="s">
        <v>512</v>
      </c>
      <c r="C4782" s="19" t="s">
        <v>525</v>
      </c>
      <c r="D4782" s="19">
        <v>2.75</v>
      </c>
      <c r="E4782" s="19" t="s">
        <v>9</v>
      </c>
    </row>
    <row r="4783" spans="1:5" ht="14.5" customHeight="1">
      <c r="A4783" s="19">
        <v>1906</v>
      </c>
      <c r="B4783" s="19" t="s">
        <v>512</v>
      </c>
      <c r="C4783" s="19" t="s">
        <v>526</v>
      </c>
      <c r="D4783" s="19">
        <v>67</v>
      </c>
      <c r="E4783" s="19" t="s">
        <v>9</v>
      </c>
    </row>
    <row r="4784" spans="1:5" ht="14.5" customHeight="1">
      <c r="A4784" s="19">
        <v>1906</v>
      </c>
      <c r="B4784" s="19" t="s">
        <v>512</v>
      </c>
      <c r="C4784" s="19" t="s">
        <v>526</v>
      </c>
      <c r="D4784" s="19">
        <v>22</v>
      </c>
      <c r="E4784" s="19" t="s">
        <v>70</v>
      </c>
    </row>
    <row r="4785" spans="1:6" ht="14.5" customHeight="1">
      <c r="A4785" s="19">
        <v>1906</v>
      </c>
      <c r="B4785" s="19" t="s">
        <v>98</v>
      </c>
      <c r="C4785" s="19" t="s">
        <v>876</v>
      </c>
      <c r="D4785" s="19">
        <v>7.5</v>
      </c>
    </row>
    <row r="4786" spans="1:6" ht="14.5" customHeight="1">
      <c r="A4786" s="19">
        <v>1906</v>
      </c>
      <c r="B4786" s="19" t="s">
        <v>98</v>
      </c>
      <c r="C4786" s="19" t="s">
        <v>1257</v>
      </c>
      <c r="D4786" s="19">
        <v>10</v>
      </c>
    </row>
    <row r="4787" spans="1:6" ht="14.5" customHeight="1">
      <c r="A4787" s="19">
        <v>1906</v>
      </c>
      <c r="B4787" s="19" t="s">
        <v>98</v>
      </c>
      <c r="C4787" s="19" t="s">
        <v>998</v>
      </c>
      <c r="D4787" s="19">
        <v>67</v>
      </c>
      <c r="F4787" s="19" t="s">
        <v>1261</v>
      </c>
    </row>
    <row r="4788" spans="1:6" ht="14.5" customHeight="1">
      <c r="A4788" s="19">
        <v>1906</v>
      </c>
      <c r="B4788" s="19" t="s">
        <v>98</v>
      </c>
      <c r="C4788" s="19" t="s">
        <v>879</v>
      </c>
      <c r="D4788" s="19">
        <v>150</v>
      </c>
      <c r="E4788" s="19" t="s">
        <v>9</v>
      </c>
      <c r="F4788" s="19" t="s">
        <v>1260</v>
      </c>
    </row>
    <row r="4789" spans="1:6" ht="14.5" customHeight="1">
      <c r="A4789" s="19">
        <v>1906</v>
      </c>
      <c r="B4789" s="19" t="s">
        <v>98</v>
      </c>
      <c r="C4789" s="19" t="s">
        <v>879</v>
      </c>
      <c r="D4789" s="19">
        <v>6.5</v>
      </c>
      <c r="F4789" s="19" t="s">
        <v>1134</v>
      </c>
    </row>
    <row r="4790" spans="1:6" ht="14.5" customHeight="1">
      <c r="A4790" s="19">
        <v>1906</v>
      </c>
      <c r="B4790" s="19" t="s">
        <v>98</v>
      </c>
      <c r="C4790" s="19" t="s">
        <v>879</v>
      </c>
      <c r="D4790" s="19">
        <v>16</v>
      </c>
      <c r="F4790" s="19" t="s">
        <v>1135</v>
      </c>
    </row>
    <row r="4791" spans="1:6" ht="14.5" customHeight="1">
      <c r="A4791" s="19">
        <v>1906</v>
      </c>
      <c r="B4791" s="19" t="s">
        <v>98</v>
      </c>
      <c r="C4791" s="19" t="s">
        <v>880</v>
      </c>
      <c r="D4791" s="19">
        <v>4.2</v>
      </c>
    </row>
    <row r="4792" spans="1:6" ht="14.5" customHeight="1">
      <c r="A4792" s="19">
        <v>1906</v>
      </c>
      <c r="B4792" s="19" t="s">
        <v>98</v>
      </c>
      <c r="C4792" s="19" t="s">
        <v>881</v>
      </c>
      <c r="D4792" s="19">
        <v>10</v>
      </c>
    </row>
    <row r="4793" spans="1:6" ht="14.5" customHeight="1">
      <c r="A4793" s="19">
        <v>1906</v>
      </c>
      <c r="B4793" s="19" t="s">
        <v>98</v>
      </c>
      <c r="C4793" s="19" t="s">
        <v>882</v>
      </c>
      <c r="D4793" s="19">
        <v>12.8</v>
      </c>
    </row>
    <row r="4794" spans="1:6" ht="14.5" customHeight="1">
      <c r="A4794" s="19">
        <v>1906</v>
      </c>
      <c r="B4794" s="19" t="s">
        <v>98</v>
      </c>
      <c r="C4794" s="19" t="s">
        <v>1258</v>
      </c>
      <c r="D4794" s="19">
        <v>2</v>
      </c>
    </row>
    <row r="4795" spans="1:6" ht="14.5" customHeight="1">
      <c r="A4795" s="19">
        <v>1906</v>
      </c>
      <c r="B4795" s="19" t="s">
        <v>211</v>
      </c>
      <c r="C4795" s="1" t="s">
        <v>712</v>
      </c>
      <c r="D4795" s="15">
        <v>4</v>
      </c>
      <c r="F4795" s="1" t="s">
        <v>1262</v>
      </c>
    </row>
    <row r="4796" spans="1:6" ht="14.5" customHeight="1">
      <c r="A4796" s="19">
        <v>1906</v>
      </c>
      <c r="B4796" s="19" t="s">
        <v>211</v>
      </c>
      <c r="C4796" s="1" t="s">
        <v>210</v>
      </c>
      <c r="D4796" s="15">
        <v>4</v>
      </c>
      <c r="F4796" s="1" t="s">
        <v>1138</v>
      </c>
    </row>
    <row r="4797" spans="1:6" ht="14.5" customHeight="1">
      <c r="A4797" s="19">
        <v>1906</v>
      </c>
      <c r="B4797" s="19" t="s">
        <v>211</v>
      </c>
      <c r="C4797" s="1" t="s">
        <v>208</v>
      </c>
      <c r="D4797" s="15">
        <v>8</v>
      </c>
      <c r="F4797" s="1" t="s">
        <v>207</v>
      </c>
    </row>
    <row r="4798" spans="1:6" ht="14.5" customHeight="1">
      <c r="A4798" s="19">
        <v>1906</v>
      </c>
      <c r="B4798" s="19" t="s">
        <v>211</v>
      </c>
      <c r="C4798" s="1" t="s">
        <v>199</v>
      </c>
      <c r="D4798" s="15">
        <v>198</v>
      </c>
      <c r="F4798" s="1" t="s">
        <v>1263</v>
      </c>
    </row>
    <row r="4799" spans="1:6" ht="14.5" customHeight="1">
      <c r="A4799" s="19">
        <v>1906</v>
      </c>
      <c r="B4799" s="19" t="s">
        <v>211</v>
      </c>
      <c r="C4799" s="1" t="s">
        <v>199</v>
      </c>
      <c r="D4799" s="15">
        <v>6</v>
      </c>
      <c r="F4799" s="1" t="s">
        <v>1264</v>
      </c>
    </row>
    <row r="4800" spans="1:6" ht="14.5" customHeight="1">
      <c r="A4800" s="19">
        <v>1906</v>
      </c>
      <c r="B4800" s="19" t="s">
        <v>211</v>
      </c>
      <c r="C4800" s="1" t="s">
        <v>205</v>
      </c>
      <c r="D4800" s="15">
        <v>12</v>
      </c>
      <c r="F4800" s="1" t="s">
        <v>1139</v>
      </c>
    </row>
    <row r="4801" spans="1:6" ht="14.5" customHeight="1">
      <c r="A4801" s="19">
        <v>1906</v>
      </c>
      <c r="B4801" s="19" t="s">
        <v>196</v>
      </c>
      <c r="C4801" s="19" t="s">
        <v>192</v>
      </c>
      <c r="D4801" s="19">
        <v>386</v>
      </c>
      <c r="E4801" s="19" t="s">
        <v>9</v>
      </c>
      <c r="F4801" s="19" t="s">
        <v>884</v>
      </c>
    </row>
    <row r="4802" spans="1:6" ht="14.5" customHeight="1">
      <c r="A4802" s="19">
        <v>1906</v>
      </c>
      <c r="B4802" s="19" t="s">
        <v>196</v>
      </c>
      <c r="C4802" s="19" t="s">
        <v>192</v>
      </c>
      <c r="D4802" s="19">
        <v>10</v>
      </c>
      <c r="E4802" s="19" t="s">
        <v>9</v>
      </c>
      <c r="F4802" s="19" t="s">
        <v>1141</v>
      </c>
    </row>
    <row r="4803" spans="1:6" ht="14.5" customHeight="1">
      <c r="A4803" s="19">
        <v>1906</v>
      </c>
      <c r="B4803" s="19" t="s">
        <v>196</v>
      </c>
      <c r="C4803" s="19" t="s">
        <v>1145</v>
      </c>
      <c r="D4803" s="19">
        <v>19</v>
      </c>
      <c r="E4803" s="19" t="s">
        <v>9</v>
      </c>
      <c r="F4803" s="19" t="s">
        <v>1146</v>
      </c>
    </row>
    <row r="4804" spans="1:6" ht="14.5" customHeight="1">
      <c r="A4804" s="19">
        <v>1906</v>
      </c>
      <c r="B4804" s="19" t="s">
        <v>196</v>
      </c>
      <c r="C4804" s="19" t="s">
        <v>1145</v>
      </c>
      <c r="D4804" s="19">
        <v>16</v>
      </c>
      <c r="E4804" s="19" t="s">
        <v>9</v>
      </c>
      <c r="F4804" s="19" t="s">
        <v>1142</v>
      </c>
    </row>
    <row r="4805" spans="1:6" ht="14.5" customHeight="1">
      <c r="A4805" s="19">
        <v>1906</v>
      </c>
      <c r="B4805" s="19" t="s">
        <v>196</v>
      </c>
      <c r="C4805" s="19" t="s">
        <v>194</v>
      </c>
      <c r="D4805" s="19">
        <v>6.5</v>
      </c>
      <c r="E4805" s="19" t="s">
        <v>9</v>
      </c>
      <c r="F4805" s="19" t="s">
        <v>191</v>
      </c>
    </row>
    <row r="4806" spans="1:6" ht="14.5" customHeight="1">
      <c r="A4806" s="19">
        <v>1906</v>
      </c>
      <c r="B4806" s="19" t="s">
        <v>196</v>
      </c>
      <c r="C4806" s="19" t="s">
        <v>194</v>
      </c>
      <c r="D4806" s="19">
        <v>17.5</v>
      </c>
      <c r="E4806" s="19" t="s">
        <v>9</v>
      </c>
      <c r="F4806" s="19" t="s">
        <v>1143</v>
      </c>
    </row>
    <row r="4807" spans="1:6" ht="14.5" customHeight="1">
      <c r="A4807" s="19">
        <v>1906</v>
      </c>
      <c r="B4807" s="19" t="s">
        <v>196</v>
      </c>
      <c r="C4807" s="19" t="s">
        <v>566</v>
      </c>
      <c r="D4807" s="19">
        <v>15</v>
      </c>
      <c r="E4807" s="19" t="s">
        <v>9</v>
      </c>
      <c r="F4807" s="19" t="s">
        <v>559</v>
      </c>
    </row>
    <row r="4808" spans="1:6" ht="14.5" customHeight="1">
      <c r="A4808" s="19">
        <v>1906</v>
      </c>
      <c r="B4808" s="19" t="s">
        <v>196</v>
      </c>
      <c r="C4808" s="19" t="s">
        <v>566</v>
      </c>
      <c r="D4808" s="19">
        <v>5.5</v>
      </c>
      <c r="E4808" s="19" t="s">
        <v>9</v>
      </c>
      <c r="F4808" s="19" t="s">
        <v>885</v>
      </c>
    </row>
    <row r="4809" spans="1:6" ht="14.5" customHeight="1">
      <c r="A4809" s="19">
        <v>1906</v>
      </c>
      <c r="B4809" s="19" t="s">
        <v>196</v>
      </c>
      <c r="C4809" s="19" t="s">
        <v>567</v>
      </c>
      <c r="D4809" s="19">
        <v>13.5</v>
      </c>
      <c r="E4809" s="19" t="s">
        <v>9</v>
      </c>
      <c r="F4809" s="19" t="s">
        <v>560</v>
      </c>
    </row>
    <row r="4810" spans="1:6" ht="14.5" customHeight="1">
      <c r="A4810" s="19">
        <v>1906</v>
      </c>
      <c r="B4810" s="19" t="s">
        <v>196</v>
      </c>
      <c r="C4810" s="19" t="s">
        <v>567</v>
      </c>
      <c r="D4810" s="19">
        <v>6</v>
      </c>
      <c r="E4810" s="19" t="s">
        <v>9</v>
      </c>
      <c r="F4810" s="19" t="s">
        <v>1266</v>
      </c>
    </row>
    <row r="4811" spans="1:6" ht="14.5" customHeight="1">
      <c r="A4811" s="19">
        <v>1906</v>
      </c>
      <c r="B4811" s="19" t="s">
        <v>196</v>
      </c>
      <c r="C4811" s="19" t="s">
        <v>567</v>
      </c>
      <c r="D4811" s="19">
        <v>11</v>
      </c>
      <c r="E4811" s="19" t="s">
        <v>9</v>
      </c>
      <c r="F4811" s="19" t="s">
        <v>1003</v>
      </c>
    </row>
    <row r="4812" spans="1:6" ht="14.5" customHeight="1">
      <c r="A4812" s="19">
        <v>1906</v>
      </c>
      <c r="B4812" s="19" t="s">
        <v>196</v>
      </c>
      <c r="C4812" s="19" t="s">
        <v>1268</v>
      </c>
      <c r="D4812" s="19">
        <v>2.5299999999999998</v>
      </c>
      <c r="E4812" s="19" t="s">
        <v>9</v>
      </c>
      <c r="F4812" s="19" t="s">
        <v>1267</v>
      </c>
    </row>
    <row r="4813" spans="1:6" ht="14.5" customHeight="1">
      <c r="A4813" s="19">
        <v>1906</v>
      </c>
      <c r="B4813" s="19" t="s">
        <v>196</v>
      </c>
      <c r="C4813" s="19" t="s">
        <v>1265</v>
      </c>
      <c r="D4813" s="19">
        <v>8.3800000000000008</v>
      </c>
      <c r="E4813" s="19" t="s">
        <v>9</v>
      </c>
      <c r="F4813" s="19" t="s">
        <v>1144</v>
      </c>
    </row>
    <row r="4814" spans="1:6" ht="14.5" customHeight="1">
      <c r="A4814" s="19">
        <v>1906</v>
      </c>
      <c r="B4814" s="19" t="s">
        <v>197</v>
      </c>
      <c r="D4814" s="3">
        <v>4</v>
      </c>
    </row>
    <row r="4815" spans="1:6" ht="14.5" customHeight="1">
      <c r="A4815" s="19">
        <v>1906</v>
      </c>
      <c r="B4815" s="19" t="s">
        <v>197</v>
      </c>
      <c r="D4815" s="3">
        <v>22</v>
      </c>
    </row>
    <row r="4816" spans="1:6" ht="14.5" customHeight="1">
      <c r="A4816" s="19">
        <v>1906</v>
      </c>
      <c r="B4816" s="19" t="s">
        <v>197</v>
      </c>
      <c r="D4816" s="3">
        <v>389.74</v>
      </c>
    </row>
    <row r="4817" spans="1:4" ht="14.5" customHeight="1">
      <c r="A4817" s="19">
        <v>1906</v>
      </c>
      <c r="B4817" s="19" t="s">
        <v>197</v>
      </c>
      <c r="D4817" s="3">
        <v>125.36</v>
      </c>
    </row>
    <row r="4818" spans="1:4" ht="14.5" customHeight="1">
      <c r="A4818" s="19">
        <v>1906</v>
      </c>
      <c r="B4818" s="19" t="s">
        <v>197</v>
      </c>
      <c r="D4818" s="3">
        <v>100</v>
      </c>
    </row>
    <row r="4819" spans="1:4" ht="14.5" customHeight="1">
      <c r="A4819" s="19">
        <v>1906</v>
      </c>
      <c r="B4819" s="19" t="s">
        <v>197</v>
      </c>
      <c r="D4819" s="3">
        <v>15</v>
      </c>
    </row>
    <row r="4820" spans="1:4" ht="14.5" customHeight="1">
      <c r="A4820" s="19">
        <v>1906</v>
      </c>
      <c r="B4820" s="19" t="s">
        <v>197</v>
      </c>
      <c r="D4820" s="3">
        <v>14</v>
      </c>
    </row>
    <row r="4821" spans="1:4" ht="14.5" customHeight="1">
      <c r="A4821" s="19">
        <v>1906</v>
      </c>
      <c r="B4821" s="19" t="s">
        <v>197</v>
      </c>
      <c r="D4821" s="3">
        <v>9.5</v>
      </c>
    </row>
    <row r="4822" spans="1:4" ht="14.5" customHeight="1">
      <c r="A4822" s="19">
        <v>1906</v>
      </c>
      <c r="B4822" s="19" t="s">
        <v>197</v>
      </c>
      <c r="D4822" s="3">
        <v>60.89</v>
      </c>
    </row>
    <row r="4823" spans="1:4" ht="14.5" customHeight="1">
      <c r="A4823" s="19">
        <v>1906</v>
      </c>
      <c r="B4823" s="19" t="s">
        <v>197</v>
      </c>
      <c r="D4823" s="3">
        <v>49.5</v>
      </c>
    </row>
    <row r="4824" spans="1:4" ht="14.5" customHeight="1">
      <c r="A4824" s="19">
        <v>1906</v>
      </c>
      <c r="B4824" s="19" t="s">
        <v>197</v>
      </c>
      <c r="D4824" s="3">
        <v>75</v>
      </c>
    </row>
    <row r="4825" spans="1:4" ht="14.5" customHeight="1">
      <c r="A4825" s="19">
        <v>1906</v>
      </c>
      <c r="B4825" s="19" t="s">
        <v>197</v>
      </c>
      <c r="D4825" s="3">
        <v>33</v>
      </c>
    </row>
    <row r="4826" spans="1:4" ht="14.5" customHeight="1">
      <c r="A4826" s="19">
        <v>1906</v>
      </c>
      <c r="B4826" s="19" t="s">
        <v>197</v>
      </c>
      <c r="D4826" s="3">
        <v>20</v>
      </c>
    </row>
    <row r="4827" spans="1:4" ht="14.5" customHeight="1">
      <c r="A4827" s="19">
        <v>1906</v>
      </c>
      <c r="B4827" s="19" t="s">
        <v>197</v>
      </c>
      <c r="D4827" s="3">
        <v>26.23</v>
      </c>
    </row>
    <row r="4828" spans="1:4" ht="14.5" customHeight="1">
      <c r="A4828" s="19">
        <v>1906</v>
      </c>
      <c r="B4828" s="19" t="s">
        <v>197</v>
      </c>
      <c r="D4828" s="3">
        <v>5</v>
      </c>
    </row>
    <row r="4829" spans="1:4" ht="14.5" customHeight="1">
      <c r="A4829" s="19">
        <v>1906</v>
      </c>
      <c r="B4829" s="19" t="s">
        <v>197</v>
      </c>
      <c r="D4829" s="3">
        <v>30</v>
      </c>
    </row>
    <row r="4830" spans="1:4" ht="14.5" customHeight="1">
      <c r="A4830" s="19">
        <v>1906</v>
      </c>
      <c r="B4830" s="19" t="s">
        <v>197</v>
      </c>
      <c r="D4830" s="3">
        <v>56</v>
      </c>
    </row>
    <row r="4831" spans="1:4" ht="14.5" customHeight="1">
      <c r="A4831" s="19">
        <v>1906</v>
      </c>
      <c r="B4831" s="19" t="s">
        <v>197</v>
      </c>
      <c r="D4831" s="3">
        <v>65</v>
      </c>
    </row>
    <row r="4832" spans="1:4" ht="14.5" customHeight="1">
      <c r="A4832" s="19">
        <v>1906</v>
      </c>
      <c r="B4832" s="19" t="s">
        <v>197</v>
      </c>
      <c r="D4832" s="3">
        <v>46</v>
      </c>
    </row>
    <row r="4833" spans="1:6" ht="14.5" customHeight="1">
      <c r="A4833" s="19">
        <v>1906</v>
      </c>
      <c r="B4833" s="19" t="s">
        <v>197</v>
      </c>
      <c r="D4833" s="3">
        <v>45</v>
      </c>
    </row>
    <row r="4834" spans="1:6" ht="14.5" customHeight="1">
      <c r="A4834" s="19">
        <v>1906</v>
      </c>
      <c r="B4834" s="19" t="s">
        <v>197</v>
      </c>
      <c r="D4834" s="3">
        <v>40</v>
      </c>
    </row>
    <row r="4835" spans="1:6" ht="14.5" customHeight="1">
      <c r="A4835" s="19">
        <v>1906</v>
      </c>
      <c r="B4835" s="19" t="s">
        <v>197</v>
      </c>
      <c r="D4835" s="3">
        <v>10</v>
      </c>
    </row>
    <row r="4836" spans="1:6" ht="14.5" customHeight="1">
      <c r="A4836" s="19">
        <v>1906</v>
      </c>
      <c r="B4836" s="19" t="s">
        <v>197</v>
      </c>
      <c r="D4836" s="3">
        <v>7</v>
      </c>
    </row>
    <row r="4837" spans="1:6" ht="14.5" customHeight="1">
      <c r="A4837" s="19">
        <v>1906</v>
      </c>
      <c r="B4837" s="19" t="s">
        <v>197</v>
      </c>
      <c r="D4837" s="3">
        <v>17.5</v>
      </c>
    </row>
    <row r="4838" spans="1:6" ht="14.5" customHeight="1">
      <c r="A4838" s="19">
        <v>1906</v>
      </c>
      <c r="B4838" s="19" t="s">
        <v>197</v>
      </c>
      <c r="D4838" s="3">
        <v>75</v>
      </c>
    </row>
    <row r="4839" spans="1:6" ht="14.5" customHeight="1">
      <c r="A4839" s="19">
        <v>1906</v>
      </c>
      <c r="B4839" s="19" t="s">
        <v>197</v>
      </c>
      <c r="D4839" s="3">
        <v>15</v>
      </c>
    </row>
    <row r="4840" spans="1:6" ht="14.5" customHeight="1">
      <c r="A4840" s="19">
        <v>1906</v>
      </c>
      <c r="B4840" s="19" t="s">
        <v>197</v>
      </c>
      <c r="D4840" s="3">
        <v>4.5</v>
      </c>
    </row>
    <row r="4841" spans="1:6" ht="14.5" customHeight="1">
      <c r="A4841" s="19">
        <v>1906</v>
      </c>
      <c r="B4841" s="19" t="s">
        <v>197</v>
      </c>
      <c r="D4841" s="3">
        <v>5</v>
      </c>
    </row>
    <row r="4842" spans="1:6" ht="14.5" customHeight="1">
      <c r="A4842" s="19">
        <v>1906</v>
      </c>
      <c r="B4842" s="19" t="s">
        <v>197</v>
      </c>
      <c r="D4842" s="3">
        <v>48</v>
      </c>
    </row>
    <row r="4843" spans="1:6" ht="14.5" customHeight="1">
      <c r="A4843" s="19">
        <v>1906</v>
      </c>
      <c r="B4843" s="19" t="s">
        <v>197</v>
      </c>
      <c r="D4843" s="3">
        <v>12</v>
      </c>
    </row>
    <row r="4844" spans="1:6" ht="14.5" customHeight="1">
      <c r="A4844" s="19">
        <v>1906</v>
      </c>
      <c r="B4844" s="19" t="s">
        <v>197</v>
      </c>
      <c r="D4844" s="3">
        <v>34</v>
      </c>
    </row>
    <row r="4845" spans="1:6" ht="14.5" customHeight="1">
      <c r="A4845" s="19">
        <v>1906</v>
      </c>
      <c r="B4845" s="19" t="s">
        <v>197</v>
      </c>
      <c r="D4845" s="3">
        <v>15</v>
      </c>
    </row>
    <row r="4846" spans="1:6" ht="14.5" customHeight="1">
      <c r="A4846" s="19">
        <v>1906</v>
      </c>
      <c r="B4846" s="19" t="s">
        <v>197</v>
      </c>
      <c r="D4846" s="3">
        <v>7</v>
      </c>
    </row>
    <row r="4847" spans="1:6" ht="14.5" customHeight="1">
      <c r="A4847" s="19">
        <v>1906</v>
      </c>
      <c r="B4847" s="19" t="s">
        <v>197</v>
      </c>
      <c r="D4847" s="3">
        <v>49</v>
      </c>
    </row>
    <row r="4848" spans="1:6" ht="14.5" customHeight="1">
      <c r="A4848" s="19">
        <v>1906</v>
      </c>
      <c r="B4848" s="19" t="s">
        <v>94</v>
      </c>
      <c r="D4848" s="19">
        <v>3</v>
      </c>
      <c r="F4848" s="1" t="s">
        <v>76</v>
      </c>
    </row>
    <row r="4849" spans="1:6" ht="14.5" customHeight="1">
      <c r="A4849" s="19">
        <v>1906</v>
      </c>
      <c r="B4849" s="19" t="s">
        <v>94</v>
      </c>
      <c r="D4849" s="19">
        <v>5</v>
      </c>
      <c r="F4849" s="1" t="s">
        <v>77</v>
      </c>
    </row>
    <row r="4850" spans="1:6" ht="14.5" customHeight="1">
      <c r="A4850" s="19">
        <v>1906</v>
      </c>
      <c r="B4850" s="19" t="s">
        <v>94</v>
      </c>
      <c r="C4850" s="19" t="s">
        <v>97</v>
      </c>
      <c r="D4850" s="19">
        <v>215.49600000000001</v>
      </c>
      <c r="F4850" s="19" t="s">
        <v>1153</v>
      </c>
    </row>
    <row r="4851" spans="1:6" ht="14.5" customHeight="1">
      <c r="A4851" s="19">
        <v>1906</v>
      </c>
      <c r="B4851" s="19" t="s">
        <v>94</v>
      </c>
      <c r="C4851" s="19" t="s">
        <v>97</v>
      </c>
      <c r="D4851" s="19">
        <v>65</v>
      </c>
      <c r="F4851" s="19" t="s">
        <v>1269</v>
      </c>
    </row>
    <row r="4852" spans="1:6" ht="14.5" customHeight="1">
      <c r="A4852" s="19">
        <v>1906</v>
      </c>
      <c r="B4852" s="19" t="s">
        <v>94</v>
      </c>
      <c r="C4852" s="19" t="s">
        <v>97</v>
      </c>
      <c r="D4852" s="19">
        <v>49</v>
      </c>
      <c r="F4852" s="19" t="s">
        <v>1004</v>
      </c>
    </row>
    <row r="4853" spans="1:6" ht="14.5" customHeight="1">
      <c r="A4853" s="19">
        <v>1906</v>
      </c>
      <c r="B4853" s="19" t="s">
        <v>94</v>
      </c>
      <c r="C4853" s="19" t="s">
        <v>97</v>
      </c>
      <c r="D4853" s="19">
        <v>18</v>
      </c>
      <c r="F4853" s="19" t="s">
        <v>1147</v>
      </c>
    </row>
    <row r="4854" spans="1:6" ht="14.5" customHeight="1">
      <c r="A4854" s="19">
        <v>1906</v>
      </c>
      <c r="B4854" s="19" t="s">
        <v>94</v>
      </c>
      <c r="C4854" s="19" t="s">
        <v>97</v>
      </c>
      <c r="D4854" s="19">
        <v>13</v>
      </c>
      <c r="F4854" s="19" t="s">
        <v>1270</v>
      </c>
    </row>
    <row r="4855" spans="1:6" ht="14.5" customHeight="1">
      <c r="A4855" s="19">
        <v>1906</v>
      </c>
      <c r="B4855" s="19" t="s">
        <v>94</v>
      </c>
      <c r="C4855" s="19" t="s">
        <v>97</v>
      </c>
      <c r="D4855" s="19">
        <v>40</v>
      </c>
      <c r="F4855" s="19" t="s">
        <v>1275</v>
      </c>
    </row>
    <row r="4856" spans="1:6" ht="14.5" customHeight="1">
      <c r="A4856" s="19">
        <v>1906</v>
      </c>
      <c r="B4856" s="19" t="s">
        <v>94</v>
      </c>
      <c r="C4856" s="19" t="s">
        <v>97</v>
      </c>
      <c r="D4856" s="19">
        <v>20</v>
      </c>
      <c r="F4856" s="19" t="s">
        <v>1276</v>
      </c>
    </row>
    <row r="4857" spans="1:6" ht="14.5" customHeight="1">
      <c r="A4857" s="19">
        <v>1906</v>
      </c>
      <c r="B4857" s="19" t="s">
        <v>94</v>
      </c>
      <c r="C4857" s="19" t="s">
        <v>1154</v>
      </c>
      <c r="D4857" s="19">
        <v>45</v>
      </c>
      <c r="F4857" s="19" t="s">
        <v>786</v>
      </c>
    </row>
    <row r="4858" spans="1:6" ht="14.5" customHeight="1">
      <c r="A4858" s="19">
        <v>1906</v>
      </c>
      <c r="B4858" s="19" t="s">
        <v>94</v>
      </c>
      <c r="C4858" s="1" t="s">
        <v>787</v>
      </c>
      <c r="D4858" s="19">
        <v>47</v>
      </c>
      <c r="F4858" s="1" t="s">
        <v>93</v>
      </c>
    </row>
    <row r="4859" spans="1:6" ht="14.5" customHeight="1">
      <c r="A4859" s="19">
        <v>1906</v>
      </c>
      <c r="B4859" s="19" t="s">
        <v>94</v>
      </c>
      <c r="C4859" s="19" t="s">
        <v>574</v>
      </c>
      <c r="D4859" s="19">
        <v>27</v>
      </c>
      <c r="F4859" s="19" t="s">
        <v>1272</v>
      </c>
    </row>
    <row r="4860" spans="1:6" ht="14.5" customHeight="1">
      <c r="A4860" s="19">
        <v>1906</v>
      </c>
      <c r="B4860" s="19" t="s">
        <v>94</v>
      </c>
      <c r="C4860" s="19" t="s">
        <v>497</v>
      </c>
      <c r="D4860" s="19">
        <v>19.5</v>
      </c>
      <c r="F4860" s="19" t="s">
        <v>1277</v>
      </c>
    </row>
    <row r="4861" spans="1:6" ht="14.5" customHeight="1">
      <c r="A4861" s="19">
        <v>1906</v>
      </c>
      <c r="B4861" s="19" t="s">
        <v>94</v>
      </c>
      <c r="C4861" s="19" t="s">
        <v>497</v>
      </c>
      <c r="D4861" s="19">
        <v>2.5</v>
      </c>
      <c r="F4861" s="19" t="s">
        <v>1278</v>
      </c>
    </row>
    <row r="4862" spans="1:6" ht="14.5" customHeight="1">
      <c r="A4862" s="19">
        <v>1906</v>
      </c>
      <c r="B4862" s="19" t="s">
        <v>94</v>
      </c>
      <c r="C4862" s="1" t="s">
        <v>1155</v>
      </c>
      <c r="D4862" s="19">
        <v>18</v>
      </c>
      <c r="F4862" s="19" t="s">
        <v>1148</v>
      </c>
    </row>
    <row r="4863" spans="1:6" ht="14.5" customHeight="1">
      <c r="A4863" s="19">
        <v>1906</v>
      </c>
      <c r="B4863" s="19" t="s">
        <v>94</v>
      </c>
      <c r="C4863" s="19" t="s">
        <v>1007</v>
      </c>
      <c r="D4863" s="19">
        <v>1.5</v>
      </c>
      <c r="F4863" s="19" t="s">
        <v>1005</v>
      </c>
    </row>
    <row r="4864" spans="1:6" ht="14.5" customHeight="1">
      <c r="A4864" s="19">
        <v>1906</v>
      </c>
      <c r="B4864" s="19" t="s">
        <v>94</v>
      </c>
      <c r="C4864" s="1" t="s">
        <v>1009</v>
      </c>
      <c r="D4864" s="19">
        <v>11.57</v>
      </c>
      <c r="F4864" s="1" t="s">
        <v>1008</v>
      </c>
    </row>
    <row r="4865" spans="1:7" ht="14.5" customHeight="1">
      <c r="A4865" s="19">
        <v>1906</v>
      </c>
      <c r="B4865" s="19" t="s">
        <v>94</v>
      </c>
      <c r="C4865" s="19" t="s">
        <v>1152</v>
      </c>
      <c r="D4865" s="19">
        <v>7</v>
      </c>
      <c r="F4865" s="19" t="s">
        <v>1150</v>
      </c>
    </row>
    <row r="4866" spans="1:7" ht="14.5" customHeight="1">
      <c r="A4866" s="19">
        <v>1906</v>
      </c>
      <c r="B4866" s="19" t="s">
        <v>94</v>
      </c>
      <c r="C4866" s="1" t="s">
        <v>892</v>
      </c>
      <c r="D4866" s="19">
        <v>352.5</v>
      </c>
      <c r="G4866" s="19"/>
    </row>
    <row r="4867" spans="1:7" ht="14" customHeight="1">
      <c r="A4867" s="19">
        <v>1906</v>
      </c>
      <c r="B4867" s="19" t="s">
        <v>1279</v>
      </c>
      <c r="C4867" s="19" t="s">
        <v>1280</v>
      </c>
      <c r="D4867" s="19">
        <v>1.6</v>
      </c>
      <c r="F4867" s="19" t="s">
        <v>1281</v>
      </c>
    </row>
    <row r="4868" spans="1:7" ht="14.5" customHeight="1">
      <c r="A4868" s="19">
        <v>1906</v>
      </c>
      <c r="B4868" s="19" t="s">
        <v>1279</v>
      </c>
      <c r="C4868" s="19" t="s">
        <v>1282</v>
      </c>
      <c r="D4868" s="19">
        <v>11</v>
      </c>
      <c r="F4868" s="19" t="s">
        <v>1283</v>
      </c>
    </row>
    <row r="4869" spans="1:7" ht="14.5" customHeight="1">
      <c r="A4869" s="19">
        <v>1906</v>
      </c>
      <c r="B4869" s="19" t="s">
        <v>6</v>
      </c>
      <c r="C4869" s="1" t="s">
        <v>1293</v>
      </c>
      <c r="D4869" s="1">
        <v>3.5</v>
      </c>
      <c r="F4869" s="1" t="s">
        <v>1294</v>
      </c>
    </row>
    <row r="4870" spans="1:7" ht="14.5" customHeight="1">
      <c r="A4870" s="19">
        <v>1906</v>
      </c>
      <c r="B4870" s="19" t="s">
        <v>6</v>
      </c>
      <c r="C4870" s="1" t="s">
        <v>7</v>
      </c>
      <c r="D4870" s="1">
        <v>30.77</v>
      </c>
      <c r="F4870" s="1" t="s">
        <v>811</v>
      </c>
    </row>
    <row r="4871" spans="1:7" ht="14.5" customHeight="1">
      <c r="A4871" s="19">
        <v>1906</v>
      </c>
      <c r="B4871" s="19" t="s">
        <v>6</v>
      </c>
      <c r="C4871" s="1" t="s">
        <v>7</v>
      </c>
      <c r="D4871" s="1">
        <v>2</v>
      </c>
      <c r="F4871" s="1" t="s">
        <v>1012</v>
      </c>
    </row>
    <row r="4872" spans="1:7" ht="14.5" customHeight="1">
      <c r="A4872" s="19">
        <v>1906</v>
      </c>
      <c r="B4872" s="19" t="s">
        <v>6</v>
      </c>
      <c r="C4872" s="1" t="s">
        <v>10</v>
      </c>
      <c r="D4872" s="1">
        <v>17</v>
      </c>
      <c r="F4872" s="1" t="s">
        <v>954</v>
      </c>
    </row>
    <row r="4873" spans="1:7" ht="14.5" customHeight="1">
      <c r="A4873" s="19">
        <v>1906</v>
      </c>
      <c r="B4873" s="19" t="s">
        <v>6</v>
      </c>
      <c r="C4873" s="1" t="s">
        <v>10</v>
      </c>
      <c r="D4873" s="1">
        <v>28</v>
      </c>
      <c r="F4873" s="1" t="s">
        <v>812</v>
      </c>
    </row>
    <row r="4874" spans="1:7" ht="14.5" customHeight="1">
      <c r="A4874" s="19">
        <v>1906</v>
      </c>
      <c r="B4874" s="19" t="s">
        <v>6</v>
      </c>
      <c r="C4874" s="1" t="s">
        <v>582</v>
      </c>
      <c r="D4874" s="1">
        <v>36</v>
      </c>
      <c r="F4874" s="1" t="s">
        <v>893</v>
      </c>
    </row>
    <row r="4875" spans="1:7" ht="14.5" customHeight="1">
      <c r="A4875" s="19">
        <v>1906</v>
      </c>
      <c r="B4875" s="19" t="s">
        <v>6</v>
      </c>
      <c r="C4875" s="1" t="s">
        <v>370</v>
      </c>
      <c r="D4875" s="1">
        <v>7.15</v>
      </c>
      <c r="F4875" s="1" t="s">
        <v>1014</v>
      </c>
    </row>
    <row r="4876" spans="1:7" ht="14.5" customHeight="1">
      <c r="A4876" s="19">
        <v>1906</v>
      </c>
      <c r="B4876" s="19" t="s">
        <v>6</v>
      </c>
      <c r="C4876" s="1" t="s">
        <v>14</v>
      </c>
      <c r="D4876" s="1">
        <v>36.17</v>
      </c>
      <c r="F4876" s="1" t="s">
        <v>586</v>
      </c>
    </row>
    <row r="4877" spans="1:7" ht="14.5" customHeight="1">
      <c r="A4877" s="19">
        <v>1906</v>
      </c>
      <c r="B4877" s="19" t="s">
        <v>6</v>
      </c>
      <c r="C4877" s="1" t="s">
        <v>19</v>
      </c>
      <c r="D4877" s="1">
        <v>6.94</v>
      </c>
      <c r="F4877" s="1" t="s">
        <v>1285</v>
      </c>
    </row>
    <row r="4878" spans="1:7" ht="14.5" customHeight="1">
      <c r="A4878" s="19">
        <v>1906</v>
      </c>
      <c r="B4878" s="19" t="s">
        <v>6</v>
      </c>
      <c r="C4878" s="1" t="s">
        <v>19</v>
      </c>
      <c r="D4878" s="1">
        <v>1.4</v>
      </c>
      <c r="F4878" s="1" t="s">
        <v>1015</v>
      </c>
    </row>
    <row r="4879" spans="1:7" ht="14.5" customHeight="1">
      <c r="A4879" s="19">
        <v>1906</v>
      </c>
      <c r="B4879" s="19" t="s">
        <v>6</v>
      </c>
      <c r="C4879" s="1" t="s">
        <v>1010</v>
      </c>
      <c r="D4879" s="1">
        <v>19.55</v>
      </c>
      <c r="F4879" s="1" t="s">
        <v>1011</v>
      </c>
    </row>
    <row r="4880" spans="1:7" ht="14.5" customHeight="1">
      <c r="A4880" s="19">
        <v>1906</v>
      </c>
      <c r="B4880" s="19" t="s">
        <v>6</v>
      </c>
      <c r="C4880" s="1" t="s">
        <v>592</v>
      </c>
      <c r="D4880" s="1">
        <v>4</v>
      </c>
      <c r="F4880" s="1" t="s">
        <v>1295</v>
      </c>
    </row>
    <row r="4881" spans="1:6" ht="14.5" customHeight="1">
      <c r="A4881" s="19">
        <v>1906</v>
      </c>
      <c r="B4881" s="19" t="s">
        <v>6</v>
      </c>
      <c r="C4881" s="1" t="s">
        <v>28</v>
      </c>
      <c r="D4881" s="1">
        <v>25</v>
      </c>
      <c r="F4881" s="1" t="s">
        <v>1016</v>
      </c>
    </row>
    <row r="4882" spans="1:6" ht="14.5" customHeight="1">
      <c r="A4882" s="19">
        <v>1906</v>
      </c>
      <c r="B4882" s="19" t="s">
        <v>6</v>
      </c>
      <c r="C4882" s="1" t="s">
        <v>955</v>
      </c>
      <c r="D4882" s="1">
        <v>3.67</v>
      </c>
      <c r="F4882" s="1" t="s">
        <v>956</v>
      </c>
    </row>
    <row r="4883" spans="1:6" ht="14.5" customHeight="1">
      <c r="A4883" s="19">
        <v>1906</v>
      </c>
      <c r="B4883" s="19" t="s">
        <v>6</v>
      </c>
      <c r="C4883" s="1" t="s">
        <v>1017</v>
      </c>
      <c r="D4883" s="1">
        <v>20</v>
      </c>
      <c r="F4883" s="1" t="s">
        <v>1018</v>
      </c>
    </row>
    <row r="4884" spans="1:6" ht="14.5" customHeight="1">
      <c r="A4884" s="19">
        <v>1906</v>
      </c>
      <c r="B4884" s="19" t="s">
        <v>6</v>
      </c>
      <c r="C4884" s="1" t="s">
        <v>32</v>
      </c>
      <c r="D4884" s="1">
        <v>14.8</v>
      </c>
      <c r="F4884" s="1" t="s">
        <v>823</v>
      </c>
    </row>
    <row r="4885" spans="1:6" ht="14.5" customHeight="1">
      <c r="A4885" s="19">
        <v>1906</v>
      </c>
      <c r="B4885" s="19" t="s">
        <v>6</v>
      </c>
      <c r="C4885" s="1" t="s">
        <v>26</v>
      </c>
      <c r="D4885" s="1">
        <v>340</v>
      </c>
      <c r="F4885" s="1" t="s">
        <v>1157</v>
      </c>
    </row>
    <row r="4886" spans="1:6" ht="14.5" customHeight="1">
      <c r="A4886" s="19">
        <v>1906</v>
      </c>
      <c r="B4886" s="19" t="s">
        <v>6</v>
      </c>
      <c r="C4886" s="1" t="s">
        <v>26</v>
      </c>
      <c r="D4886" s="1">
        <v>83</v>
      </c>
      <c r="F4886" s="1" t="s">
        <v>1286</v>
      </c>
    </row>
    <row r="4887" spans="1:6" ht="14.5" customHeight="1">
      <c r="A4887" s="19">
        <v>1906</v>
      </c>
      <c r="B4887" s="19" t="s">
        <v>6</v>
      </c>
      <c r="C4887" s="1" t="s">
        <v>26</v>
      </c>
      <c r="D4887" s="1">
        <v>10.78</v>
      </c>
      <c r="F4887" s="1" t="s">
        <v>1287</v>
      </c>
    </row>
    <row r="4888" spans="1:6" ht="14.5" customHeight="1">
      <c r="A4888" s="19">
        <v>1906</v>
      </c>
      <c r="B4888" s="19" t="s">
        <v>6</v>
      </c>
      <c r="C4888" s="1" t="s">
        <v>26</v>
      </c>
      <c r="D4888" s="1">
        <v>12.066000000000001</v>
      </c>
      <c r="F4888" s="1" t="s">
        <v>1288</v>
      </c>
    </row>
    <row r="4889" spans="1:6" ht="14.5" customHeight="1">
      <c r="A4889" s="19">
        <v>1906</v>
      </c>
      <c r="B4889" s="19" t="s">
        <v>6</v>
      </c>
      <c r="C4889" s="1" t="s">
        <v>26</v>
      </c>
      <c r="D4889" s="1">
        <v>41.47</v>
      </c>
      <c r="F4889" s="1" t="s">
        <v>1289</v>
      </c>
    </row>
    <row r="4890" spans="1:6" ht="14.5" customHeight="1">
      <c r="A4890" s="19">
        <v>1906</v>
      </c>
      <c r="B4890" s="19" t="s">
        <v>6</v>
      </c>
      <c r="C4890" s="1" t="s">
        <v>26</v>
      </c>
      <c r="D4890" s="1">
        <v>18</v>
      </c>
      <c r="F4890" s="1" t="s">
        <v>1288</v>
      </c>
    </row>
    <row r="4891" spans="1:6" ht="14.5" customHeight="1">
      <c r="A4891" s="19">
        <v>1906</v>
      </c>
      <c r="B4891" s="19" t="s">
        <v>6</v>
      </c>
      <c r="C4891" s="1" t="s">
        <v>825</v>
      </c>
      <c r="D4891" s="1">
        <v>15.1</v>
      </c>
      <c r="F4891" s="1" t="s">
        <v>826</v>
      </c>
    </row>
    <row r="4892" spans="1:6" ht="14.5" customHeight="1">
      <c r="A4892" s="19">
        <v>1906</v>
      </c>
      <c r="B4892" s="19" t="s">
        <v>6</v>
      </c>
      <c r="C4892" s="1" t="s">
        <v>825</v>
      </c>
      <c r="D4892" s="1">
        <v>53.56</v>
      </c>
      <c r="F4892" s="1" t="s">
        <v>586</v>
      </c>
    </row>
    <row r="4893" spans="1:6" ht="14.5" customHeight="1">
      <c r="A4893" s="19">
        <v>1906</v>
      </c>
      <c r="B4893" s="19" t="s">
        <v>6</v>
      </c>
      <c r="C4893" s="1" t="s">
        <v>825</v>
      </c>
      <c r="D4893" s="1">
        <v>70</v>
      </c>
      <c r="F4893" s="1" t="s">
        <v>1296</v>
      </c>
    </row>
    <row r="4894" spans="1:6" ht="14.5" customHeight="1">
      <c r="A4894" s="19">
        <v>1906</v>
      </c>
      <c r="B4894" s="19" t="s">
        <v>6</v>
      </c>
      <c r="C4894" s="1" t="s">
        <v>825</v>
      </c>
      <c r="D4894" s="1">
        <v>24.78</v>
      </c>
      <c r="F4894" s="1" t="s">
        <v>1297</v>
      </c>
    </row>
    <row r="4895" spans="1:6" ht="14.5" customHeight="1">
      <c r="A4895" s="19">
        <v>1906</v>
      </c>
      <c r="B4895" s="19" t="s">
        <v>6</v>
      </c>
      <c r="C4895" s="1" t="s">
        <v>36</v>
      </c>
      <c r="D4895" s="1">
        <v>1.5</v>
      </c>
      <c r="F4895" s="1" t="s">
        <v>828</v>
      </c>
    </row>
    <row r="4896" spans="1:6" ht="14.5" customHeight="1">
      <c r="A4896" s="19">
        <v>1906</v>
      </c>
      <c r="B4896" s="19" t="s">
        <v>6</v>
      </c>
      <c r="C4896" s="1" t="s">
        <v>47</v>
      </c>
      <c r="D4896" s="1">
        <v>5.6</v>
      </c>
      <c r="F4896" s="1" t="s">
        <v>832</v>
      </c>
    </row>
    <row r="4897" spans="1:6" ht="14.5" customHeight="1">
      <c r="A4897" s="19">
        <v>1906</v>
      </c>
      <c r="B4897" s="19" t="s">
        <v>6</v>
      </c>
      <c r="C4897" s="1" t="s">
        <v>610</v>
      </c>
      <c r="D4897" s="1">
        <v>10.199999999999999</v>
      </c>
      <c r="F4897" s="1" t="s">
        <v>837</v>
      </c>
    </row>
    <row r="4898" spans="1:6" ht="14.5" customHeight="1">
      <c r="A4898" s="19">
        <v>1906</v>
      </c>
      <c r="B4898" s="19" t="s">
        <v>6</v>
      </c>
      <c r="C4898" s="1" t="s">
        <v>51</v>
      </c>
      <c r="D4898" s="1">
        <v>17</v>
      </c>
      <c r="F4898" s="1" t="s">
        <v>1156</v>
      </c>
    </row>
    <row r="4899" spans="1:6" ht="14.5" customHeight="1">
      <c r="A4899" s="19">
        <v>1906</v>
      </c>
      <c r="B4899" s="19" t="s">
        <v>6</v>
      </c>
      <c r="C4899" s="1" t="s">
        <v>53</v>
      </c>
      <c r="D4899" s="1">
        <v>38</v>
      </c>
      <c r="F4899" s="1" t="s">
        <v>902</v>
      </c>
    </row>
    <row r="4900" spans="1:6" ht="14.5" customHeight="1">
      <c r="A4900" s="19">
        <v>1906</v>
      </c>
      <c r="B4900" s="19" t="s">
        <v>6</v>
      </c>
      <c r="C4900" s="1" t="s">
        <v>53</v>
      </c>
      <c r="D4900" s="1">
        <v>11.12</v>
      </c>
      <c r="F4900" s="1" t="s">
        <v>1021</v>
      </c>
    </row>
    <row r="4901" spans="1:6" ht="14.5" customHeight="1">
      <c r="A4901" s="19">
        <v>1906</v>
      </c>
      <c r="B4901" s="19" t="s">
        <v>6</v>
      </c>
      <c r="C4901" s="1" t="s">
        <v>53</v>
      </c>
      <c r="D4901" s="1">
        <v>15</v>
      </c>
      <c r="F4901" s="1" t="s">
        <v>1023</v>
      </c>
    </row>
    <row r="4902" spans="1:6" ht="14.5" customHeight="1">
      <c r="A4902" s="19">
        <v>1906</v>
      </c>
      <c r="B4902" s="19" t="s">
        <v>6</v>
      </c>
      <c r="C4902" s="1" t="s">
        <v>53</v>
      </c>
      <c r="D4902" s="1">
        <v>26</v>
      </c>
      <c r="F4902" s="1" t="s">
        <v>1291</v>
      </c>
    </row>
    <row r="4903" spans="1:6" ht="14.5" customHeight="1">
      <c r="A4903" s="19">
        <v>1906</v>
      </c>
      <c r="B4903" s="19" t="s">
        <v>6</v>
      </c>
      <c r="C4903" s="1" t="s">
        <v>53</v>
      </c>
      <c r="D4903" s="1">
        <v>23</v>
      </c>
      <c r="F4903" s="1" t="s">
        <v>1163</v>
      </c>
    </row>
    <row r="4904" spans="1:6" ht="14.5" customHeight="1">
      <c r="A4904" s="19">
        <v>1906</v>
      </c>
      <c r="B4904" s="19" t="s">
        <v>6</v>
      </c>
      <c r="C4904" s="1" t="s">
        <v>53</v>
      </c>
      <c r="D4904" s="1">
        <v>40</v>
      </c>
      <c r="F4904" s="1" t="s">
        <v>1292</v>
      </c>
    </row>
    <row r="4905" spans="1:6" ht="14.5" customHeight="1">
      <c r="A4905" s="19">
        <v>1906</v>
      </c>
      <c r="B4905" s="19" t="s">
        <v>291</v>
      </c>
      <c r="C4905" s="19" t="s">
        <v>71</v>
      </c>
      <c r="D4905" s="19">
        <v>85.68</v>
      </c>
      <c r="E4905" s="19" t="s">
        <v>9</v>
      </c>
      <c r="F4905" s="19" t="s">
        <v>959</v>
      </c>
    </row>
    <row r="4906" spans="1:6" ht="14.5" customHeight="1">
      <c r="A4906" s="19">
        <v>1906</v>
      </c>
      <c r="B4906" s="19" t="s">
        <v>291</v>
      </c>
      <c r="C4906" s="19" t="s">
        <v>215</v>
      </c>
      <c r="D4906" s="19">
        <v>37.770000000000003</v>
      </c>
      <c r="E4906" s="19" t="s">
        <v>9</v>
      </c>
      <c r="F4906" s="19" t="s">
        <v>1041</v>
      </c>
    </row>
    <row r="4907" spans="1:6" ht="14.5" customHeight="1">
      <c r="A4907" s="19">
        <v>1906</v>
      </c>
      <c r="B4907" s="19" t="s">
        <v>291</v>
      </c>
      <c r="C4907" s="19" t="s">
        <v>217</v>
      </c>
      <c r="D4907" s="19">
        <v>1.57</v>
      </c>
      <c r="E4907" s="19" t="s">
        <v>9</v>
      </c>
      <c r="F4907" s="19" t="s">
        <v>1299</v>
      </c>
    </row>
    <row r="4908" spans="1:6" ht="14.5" customHeight="1">
      <c r="A4908" s="19">
        <v>1906</v>
      </c>
      <c r="B4908" s="19" t="s">
        <v>291</v>
      </c>
      <c r="C4908" s="19" t="s">
        <v>903</v>
      </c>
      <c r="D4908" s="19">
        <v>15</v>
      </c>
      <c r="E4908" s="19" t="s">
        <v>9</v>
      </c>
      <c r="F4908" s="19" t="s">
        <v>904</v>
      </c>
    </row>
    <row r="4909" spans="1:6" ht="14.5" customHeight="1">
      <c r="A4909" s="19">
        <v>1906</v>
      </c>
      <c r="B4909" s="19" t="s">
        <v>291</v>
      </c>
      <c r="C4909" s="19" t="s">
        <v>843</v>
      </c>
      <c r="D4909" s="19">
        <v>15.62</v>
      </c>
      <c r="E4909" s="19" t="s">
        <v>9</v>
      </c>
      <c r="F4909" s="19" t="s">
        <v>274</v>
      </c>
    </row>
    <row r="4910" spans="1:6" ht="14.5" customHeight="1">
      <c r="A4910" s="19">
        <v>1906</v>
      </c>
      <c r="B4910" s="19" t="s">
        <v>291</v>
      </c>
      <c r="C4910" s="19" t="s">
        <v>219</v>
      </c>
      <c r="D4910" s="19">
        <v>45.5</v>
      </c>
      <c r="E4910" s="19" t="s">
        <v>9</v>
      </c>
      <c r="F4910" s="19" t="s">
        <v>220</v>
      </c>
    </row>
    <row r="4911" spans="1:6" ht="14.5" customHeight="1">
      <c r="A4911" s="19">
        <v>1906</v>
      </c>
      <c r="B4911" s="19" t="s">
        <v>291</v>
      </c>
      <c r="C4911" s="19" t="s">
        <v>221</v>
      </c>
      <c r="D4911" s="19">
        <v>535.4</v>
      </c>
      <c r="E4911" s="19" t="s">
        <v>9</v>
      </c>
      <c r="F4911" s="19" t="s">
        <v>1025</v>
      </c>
    </row>
    <row r="4912" spans="1:6" ht="14.5" customHeight="1">
      <c r="A4912" s="19">
        <v>1906</v>
      </c>
      <c r="B4912" s="19" t="s">
        <v>291</v>
      </c>
      <c r="C4912" s="19" t="s">
        <v>221</v>
      </c>
      <c r="D4912" s="19">
        <v>50.57</v>
      </c>
      <c r="E4912" s="19" t="s">
        <v>9</v>
      </c>
      <c r="F4912" s="19" t="s">
        <v>227</v>
      </c>
    </row>
    <row r="4913" spans="1:6" ht="14.5" customHeight="1">
      <c r="A4913" s="19">
        <v>1906</v>
      </c>
      <c r="B4913" s="19" t="s">
        <v>291</v>
      </c>
      <c r="C4913" s="19" t="s">
        <v>221</v>
      </c>
      <c r="D4913" s="19">
        <v>2.5</v>
      </c>
      <c r="E4913" s="19" t="s">
        <v>9</v>
      </c>
      <c r="F4913" s="19" t="s">
        <v>229</v>
      </c>
    </row>
    <row r="4914" spans="1:6" ht="14.5" customHeight="1">
      <c r="A4914" s="19">
        <v>1906</v>
      </c>
      <c r="B4914" s="19" t="s">
        <v>291</v>
      </c>
      <c r="C4914" s="19" t="s">
        <v>230</v>
      </c>
      <c r="D4914" s="19">
        <v>357.85</v>
      </c>
      <c r="E4914" s="19" t="s">
        <v>9</v>
      </c>
      <c r="F4914" s="19" t="s">
        <v>1043</v>
      </c>
    </row>
    <row r="4915" spans="1:6" ht="14.5" customHeight="1">
      <c r="A4915" s="19">
        <v>1906</v>
      </c>
      <c r="B4915" s="19" t="s">
        <v>291</v>
      </c>
      <c r="C4915" s="19" t="s">
        <v>230</v>
      </c>
      <c r="D4915" s="19">
        <v>171.76</v>
      </c>
      <c r="E4915" s="19" t="s">
        <v>9</v>
      </c>
      <c r="F4915" s="19" t="s">
        <v>614</v>
      </c>
    </row>
    <row r="4916" spans="1:6" ht="14.5" customHeight="1">
      <c r="A4916" s="19">
        <v>1906</v>
      </c>
      <c r="B4916" s="19" t="s">
        <v>291</v>
      </c>
      <c r="C4916" s="19" t="s">
        <v>230</v>
      </c>
      <c r="D4916" s="19">
        <v>20</v>
      </c>
      <c r="E4916" s="19" t="s">
        <v>9</v>
      </c>
      <c r="F4916" s="19" t="s">
        <v>1300</v>
      </c>
    </row>
    <row r="4917" spans="1:6" ht="14.5" customHeight="1">
      <c r="A4917" s="19">
        <v>1906</v>
      </c>
      <c r="B4917" s="19" t="s">
        <v>291</v>
      </c>
      <c r="C4917" s="19" t="s">
        <v>230</v>
      </c>
      <c r="D4917" s="19">
        <v>13.59</v>
      </c>
      <c r="E4917" s="19" t="s">
        <v>9</v>
      </c>
      <c r="F4917" s="19" t="s">
        <v>1044</v>
      </c>
    </row>
    <row r="4918" spans="1:6" ht="14.5" customHeight="1">
      <c r="A4918" s="19">
        <v>1906</v>
      </c>
      <c r="B4918" s="19" t="s">
        <v>291</v>
      </c>
      <c r="C4918" s="19" t="s">
        <v>233</v>
      </c>
      <c r="D4918" s="19">
        <v>40</v>
      </c>
      <c r="E4918" s="19" t="s">
        <v>9</v>
      </c>
      <c r="F4918" s="19" t="s">
        <v>234</v>
      </c>
    </row>
    <row r="4919" spans="1:6" ht="14.5" customHeight="1">
      <c r="A4919" s="19">
        <v>1906</v>
      </c>
      <c r="B4919" s="19" t="s">
        <v>291</v>
      </c>
      <c r="C4919" s="19" t="s">
        <v>1045</v>
      </c>
      <c r="D4919" s="19">
        <v>5.5</v>
      </c>
      <c r="E4919" s="19" t="s">
        <v>9</v>
      </c>
      <c r="F4919" s="19" t="s">
        <v>1046</v>
      </c>
    </row>
    <row r="4920" spans="1:6" ht="14.5" customHeight="1">
      <c r="A4920" s="19">
        <v>1906</v>
      </c>
      <c r="B4920" s="19" t="s">
        <v>291</v>
      </c>
      <c r="C4920" s="19" t="s">
        <v>235</v>
      </c>
      <c r="D4920" s="19">
        <v>1.5</v>
      </c>
      <c r="E4920" s="19" t="s">
        <v>16</v>
      </c>
      <c r="F4920" s="19" t="s">
        <v>236</v>
      </c>
    </row>
    <row r="4921" spans="1:6" ht="14.5" customHeight="1">
      <c r="A4921" s="19">
        <v>1906</v>
      </c>
      <c r="B4921" s="19" t="s">
        <v>291</v>
      </c>
      <c r="C4921" s="19" t="s">
        <v>235</v>
      </c>
      <c r="D4921" s="19">
        <v>2</v>
      </c>
      <c r="E4921" s="19" t="s">
        <v>16</v>
      </c>
      <c r="F4921" s="19" t="s">
        <v>237</v>
      </c>
    </row>
    <row r="4922" spans="1:6" ht="14.5" customHeight="1">
      <c r="A4922" s="19">
        <v>1906</v>
      </c>
      <c r="B4922" s="19" t="s">
        <v>291</v>
      </c>
      <c r="C4922" s="19" t="s">
        <v>617</v>
      </c>
      <c r="D4922" s="19">
        <v>6.73</v>
      </c>
      <c r="E4922" s="19" t="s">
        <v>9</v>
      </c>
      <c r="F4922" s="19" t="s">
        <v>1029</v>
      </c>
    </row>
    <row r="4923" spans="1:6" ht="14.5" customHeight="1">
      <c r="A4923" s="19">
        <v>1906</v>
      </c>
      <c r="B4923" s="19" t="s">
        <v>291</v>
      </c>
      <c r="C4923" s="19" t="s">
        <v>910</v>
      </c>
      <c r="D4923" s="19">
        <v>5.9</v>
      </c>
      <c r="E4923" s="19" t="s">
        <v>9</v>
      </c>
      <c r="F4923" s="19" t="s">
        <v>911</v>
      </c>
    </row>
    <row r="4924" spans="1:6" ht="14.5" customHeight="1">
      <c r="A4924" s="19">
        <v>1906</v>
      </c>
      <c r="B4924" s="19" t="s">
        <v>291</v>
      </c>
      <c r="C4924" s="19" t="s">
        <v>238</v>
      </c>
      <c r="D4924" s="19">
        <v>15</v>
      </c>
      <c r="E4924" s="19" t="s">
        <v>9</v>
      </c>
      <c r="F4924" s="19" t="s">
        <v>239</v>
      </c>
    </row>
    <row r="4925" spans="1:6" ht="14.5" customHeight="1">
      <c r="A4925" s="19">
        <v>1906</v>
      </c>
      <c r="B4925" s="19" t="s">
        <v>291</v>
      </c>
      <c r="C4925" s="19" t="s">
        <v>1030</v>
      </c>
      <c r="D4925" s="19">
        <v>7</v>
      </c>
      <c r="E4925" s="19" t="s">
        <v>9</v>
      </c>
      <c r="F4925" s="19" t="s">
        <v>1047</v>
      </c>
    </row>
    <row r="4926" spans="1:6" ht="14.5" customHeight="1">
      <c r="A4926" s="19">
        <v>1906</v>
      </c>
      <c r="B4926" s="19" t="s">
        <v>291</v>
      </c>
      <c r="C4926" s="19" t="s">
        <v>242</v>
      </c>
      <c r="D4926" s="19">
        <v>27.42</v>
      </c>
      <c r="E4926" s="19" t="s">
        <v>9</v>
      </c>
      <c r="F4926" s="19" t="s">
        <v>1048</v>
      </c>
    </row>
    <row r="4927" spans="1:6" ht="14.5" customHeight="1">
      <c r="A4927" s="19">
        <v>1906</v>
      </c>
      <c r="B4927" s="19" t="s">
        <v>291</v>
      </c>
      <c r="C4927" s="19" t="s">
        <v>242</v>
      </c>
      <c r="D4927" s="19">
        <v>16.41</v>
      </c>
      <c r="E4927" s="19" t="s">
        <v>9</v>
      </c>
      <c r="F4927" s="19" t="s">
        <v>1049</v>
      </c>
    </row>
    <row r="4928" spans="1:6" ht="14.5" customHeight="1">
      <c r="A4928" s="19">
        <v>1906</v>
      </c>
      <c r="B4928" s="19" t="s">
        <v>291</v>
      </c>
      <c r="C4928" s="19" t="s">
        <v>245</v>
      </c>
      <c r="D4928" s="19">
        <v>7.23</v>
      </c>
      <c r="E4928" s="19" t="s">
        <v>9</v>
      </c>
      <c r="F4928" s="19" t="s">
        <v>246</v>
      </c>
    </row>
    <row r="4929" spans="1:6" ht="14.5" customHeight="1">
      <c r="A4929" s="19">
        <v>1906</v>
      </c>
      <c r="B4929" s="19" t="s">
        <v>291</v>
      </c>
      <c r="C4929" s="19" t="s">
        <v>245</v>
      </c>
      <c r="D4929" s="19">
        <v>4.26</v>
      </c>
      <c r="E4929" s="19" t="s">
        <v>9</v>
      </c>
      <c r="F4929" s="19" t="s">
        <v>845</v>
      </c>
    </row>
    <row r="4930" spans="1:6" ht="14.5" customHeight="1">
      <c r="A4930" s="19">
        <v>1906</v>
      </c>
      <c r="B4930" s="19" t="s">
        <v>291</v>
      </c>
      <c r="C4930" s="19" t="s">
        <v>250</v>
      </c>
      <c r="D4930" s="19">
        <v>6.99</v>
      </c>
      <c r="E4930" s="19" t="s">
        <v>9</v>
      </c>
      <c r="F4930" s="19" t="s">
        <v>251</v>
      </c>
    </row>
    <row r="4931" spans="1:6" ht="14.5" customHeight="1">
      <c r="A4931" s="19">
        <v>1906</v>
      </c>
      <c r="B4931" s="19" t="s">
        <v>291</v>
      </c>
      <c r="C4931" s="19" t="s">
        <v>252</v>
      </c>
      <c r="D4931" s="19">
        <v>1.04</v>
      </c>
      <c r="E4931" s="19" t="s">
        <v>16</v>
      </c>
      <c r="F4931" s="19" t="s">
        <v>253</v>
      </c>
    </row>
    <row r="4932" spans="1:6" ht="14.5" customHeight="1">
      <c r="A4932" s="19">
        <v>1906</v>
      </c>
      <c r="B4932" s="19" t="s">
        <v>291</v>
      </c>
      <c r="C4932" s="19" t="s">
        <v>619</v>
      </c>
      <c r="D4932" s="19">
        <v>17.75</v>
      </c>
      <c r="E4932" s="19" t="s">
        <v>9</v>
      </c>
      <c r="F4932" s="19" t="s">
        <v>620</v>
      </c>
    </row>
    <row r="4933" spans="1:6" ht="14.5" customHeight="1">
      <c r="A4933" s="19">
        <v>1906</v>
      </c>
      <c r="B4933" s="19" t="s">
        <v>291</v>
      </c>
      <c r="C4933" s="19" t="s">
        <v>254</v>
      </c>
      <c r="D4933" s="19">
        <v>152.80000000000001</v>
      </c>
      <c r="E4933" s="19" t="s">
        <v>9</v>
      </c>
      <c r="F4933" s="19" t="s">
        <v>1052</v>
      </c>
    </row>
    <row r="4934" spans="1:6" ht="14.5" customHeight="1">
      <c r="A4934" s="19">
        <v>1906</v>
      </c>
      <c r="B4934" s="19" t="s">
        <v>291</v>
      </c>
      <c r="C4934" s="19" t="s">
        <v>256</v>
      </c>
      <c r="D4934" s="19">
        <v>85</v>
      </c>
      <c r="E4934" s="19" t="s">
        <v>9</v>
      </c>
      <c r="F4934" s="19" t="s">
        <v>621</v>
      </c>
    </row>
    <row r="4935" spans="1:6" ht="14.5" customHeight="1">
      <c r="A4935" s="19">
        <v>1906</v>
      </c>
      <c r="B4935" s="19" t="s">
        <v>291</v>
      </c>
      <c r="C4935" s="19" t="s">
        <v>256</v>
      </c>
      <c r="D4935" s="19">
        <v>4.6500000000000004</v>
      </c>
      <c r="E4935" s="19" t="s">
        <v>9</v>
      </c>
      <c r="F4935" s="19" t="s">
        <v>1053</v>
      </c>
    </row>
    <row r="4936" spans="1:6" ht="14.5" customHeight="1">
      <c r="A4936" s="19">
        <v>1906</v>
      </c>
      <c r="B4936" s="19" t="s">
        <v>291</v>
      </c>
      <c r="C4936" s="19" t="s">
        <v>1034</v>
      </c>
      <c r="D4936" s="19">
        <v>14.75</v>
      </c>
      <c r="E4936" s="19" t="s">
        <v>9</v>
      </c>
      <c r="F4936" s="19" t="s">
        <v>1035</v>
      </c>
    </row>
    <row r="4937" spans="1:6" ht="14.5" customHeight="1">
      <c r="A4937" s="19">
        <v>1906</v>
      </c>
      <c r="B4937" s="19" t="s">
        <v>291</v>
      </c>
      <c r="C4937" s="19" t="s">
        <v>1166</v>
      </c>
      <c r="D4937" s="19">
        <v>33.5</v>
      </c>
      <c r="E4937" s="19" t="s">
        <v>9</v>
      </c>
      <c r="F4937" s="19" t="s">
        <v>1167</v>
      </c>
    </row>
    <row r="4938" spans="1:6" ht="14.5" customHeight="1">
      <c r="A4938" s="19">
        <v>1906</v>
      </c>
      <c r="B4938" s="19" t="s">
        <v>291</v>
      </c>
      <c r="C4938" s="19" t="s">
        <v>1036</v>
      </c>
      <c r="D4938" s="19">
        <v>5.26</v>
      </c>
      <c r="E4938" s="19" t="s">
        <v>9</v>
      </c>
      <c r="F4938" s="19" t="s">
        <v>1056</v>
      </c>
    </row>
    <row r="4939" spans="1:6" ht="14.5" customHeight="1">
      <c r="A4939" s="19">
        <v>1906</v>
      </c>
      <c r="B4939" s="19" t="s">
        <v>291</v>
      </c>
      <c r="C4939" s="19" t="s">
        <v>622</v>
      </c>
      <c r="D4939" s="19">
        <v>8</v>
      </c>
      <c r="E4939" s="19" t="s">
        <v>9</v>
      </c>
      <c r="F4939" s="19" t="s">
        <v>1057</v>
      </c>
    </row>
    <row r="4940" spans="1:6" ht="14.5" customHeight="1">
      <c r="A4940" s="19">
        <v>1906</v>
      </c>
      <c r="B4940" s="19" t="s">
        <v>291</v>
      </c>
      <c r="C4940" s="19" t="s">
        <v>259</v>
      </c>
      <c r="D4940" s="19">
        <v>5.0599999999999996</v>
      </c>
      <c r="E4940" s="19" t="s">
        <v>9</v>
      </c>
      <c r="F4940" s="19" t="s">
        <v>260</v>
      </c>
    </row>
    <row r="4941" spans="1:6" ht="14.5" customHeight="1">
      <c r="A4941" s="19">
        <v>1906</v>
      </c>
      <c r="B4941" s="19" t="s">
        <v>291</v>
      </c>
      <c r="C4941" s="19" t="s">
        <v>259</v>
      </c>
      <c r="D4941" s="19">
        <v>4.33</v>
      </c>
      <c r="E4941" s="19" t="s">
        <v>9</v>
      </c>
      <c r="F4941" s="19" t="s">
        <v>261</v>
      </c>
    </row>
    <row r="4942" spans="1:6" ht="14.5" customHeight="1">
      <c r="A4942" s="19">
        <v>1906</v>
      </c>
      <c r="B4942" s="19" t="s">
        <v>291</v>
      </c>
      <c r="C4942" s="19" t="s">
        <v>262</v>
      </c>
      <c r="D4942" s="19">
        <v>45.54</v>
      </c>
      <c r="E4942" s="19" t="s">
        <v>9</v>
      </c>
      <c r="F4942" s="19" t="s">
        <v>960</v>
      </c>
    </row>
    <row r="4943" spans="1:6" ht="14.5" customHeight="1">
      <c r="A4943" s="19">
        <v>1906</v>
      </c>
      <c r="B4943" s="19" t="s">
        <v>291</v>
      </c>
      <c r="C4943" s="19" t="s">
        <v>264</v>
      </c>
      <c r="D4943" s="19">
        <v>3.2</v>
      </c>
      <c r="E4943" s="19" t="s">
        <v>9</v>
      </c>
      <c r="F4943" s="19" t="s">
        <v>265</v>
      </c>
    </row>
    <row r="4944" spans="1:6" ht="14.5" customHeight="1">
      <c r="A4944" s="19">
        <v>1906</v>
      </c>
      <c r="B4944" s="19" t="s">
        <v>291</v>
      </c>
      <c r="C4944" s="19" t="s">
        <v>266</v>
      </c>
      <c r="D4944" s="19">
        <v>7.68</v>
      </c>
      <c r="E4944" s="19" t="s">
        <v>9</v>
      </c>
      <c r="F4944" s="19" t="s">
        <v>267</v>
      </c>
    </row>
    <row r="4945" spans="1:6" ht="14.5" customHeight="1">
      <c r="A4945" s="19">
        <v>1906</v>
      </c>
      <c r="B4945" s="19" t="s">
        <v>291</v>
      </c>
      <c r="C4945" s="19" t="s">
        <v>1310</v>
      </c>
      <c r="D4945" s="19">
        <v>26.2</v>
      </c>
      <c r="E4945" s="19" t="s">
        <v>9</v>
      </c>
      <c r="F4945" s="19" t="s">
        <v>1176</v>
      </c>
    </row>
    <row r="4946" spans="1:6" ht="14.5" customHeight="1">
      <c r="A4946" s="19">
        <v>1906</v>
      </c>
      <c r="B4946" s="19" t="s">
        <v>291</v>
      </c>
      <c r="C4946" s="19" t="s">
        <v>268</v>
      </c>
      <c r="D4946" s="19">
        <v>24.49</v>
      </c>
      <c r="E4946" s="19" t="s">
        <v>9</v>
      </c>
      <c r="F4946" s="19" t="s">
        <v>269</v>
      </c>
    </row>
    <row r="4947" spans="1:6" ht="14.5" customHeight="1">
      <c r="A4947" s="19">
        <v>1906</v>
      </c>
      <c r="B4947" s="19" t="s">
        <v>291</v>
      </c>
      <c r="C4947" s="19" t="s">
        <v>268</v>
      </c>
      <c r="D4947" s="19">
        <v>18.45</v>
      </c>
      <c r="E4947" s="19" t="s">
        <v>9</v>
      </c>
      <c r="F4947" s="19" t="s">
        <v>1168</v>
      </c>
    </row>
    <row r="4948" spans="1:6" ht="14.5" customHeight="1">
      <c r="A4948" s="19">
        <v>1906</v>
      </c>
      <c r="B4948" s="19" t="s">
        <v>291</v>
      </c>
      <c r="C4948" s="19" t="s">
        <v>268</v>
      </c>
      <c r="D4948" s="19">
        <v>22</v>
      </c>
      <c r="E4948" s="19" t="s">
        <v>9</v>
      </c>
      <c r="F4948" s="19" t="s">
        <v>1311</v>
      </c>
    </row>
    <row r="4949" spans="1:6" ht="14.5" customHeight="1">
      <c r="A4949" s="19">
        <v>1906</v>
      </c>
      <c r="B4949" s="19" t="s">
        <v>291</v>
      </c>
      <c r="C4949" s="19" t="s">
        <v>270</v>
      </c>
      <c r="D4949" s="19">
        <v>9.1999999999999993</v>
      </c>
      <c r="E4949" s="19" t="s">
        <v>9</v>
      </c>
      <c r="F4949" s="19" t="s">
        <v>1058</v>
      </c>
    </row>
    <row r="4950" spans="1:6" ht="14.5" customHeight="1">
      <c r="A4950" s="19">
        <v>1906</v>
      </c>
      <c r="B4950" s="19" t="s">
        <v>291</v>
      </c>
      <c r="C4950" s="19" t="s">
        <v>625</v>
      </c>
      <c r="D4950" s="19">
        <v>8.6999999999999993</v>
      </c>
      <c r="E4950" s="19" t="s">
        <v>9</v>
      </c>
      <c r="F4950" s="19" t="s">
        <v>626</v>
      </c>
    </row>
    <row r="4951" spans="1:6" ht="14.5" customHeight="1">
      <c r="A4951" s="19">
        <v>1906</v>
      </c>
      <c r="B4951" s="19" t="s">
        <v>291</v>
      </c>
      <c r="C4951" s="19" t="s">
        <v>1301</v>
      </c>
      <c r="D4951" s="19">
        <v>2</v>
      </c>
      <c r="E4951" s="19" t="s">
        <v>9</v>
      </c>
      <c r="F4951" s="19" t="s">
        <v>1302</v>
      </c>
    </row>
    <row r="4952" spans="1:6" ht="14.5" customHeight="1">
      <c r="A4952" s="19">
        <v>1906</v>
      </c>
      <c r="B4952" s="19" t="s">
        <v>291</v>
      </c>
      <c r="C4952" s="19" t="s">
        <v>1169</v>
      </c>
      <c r="D4952" s="19">
        <v>6</v>
      </c>
      <c r="E4952" s="19" t="s">
        <v>9</v>
      </c>
      <c r="F4952" s="19" t="s">
        <v>1170</v>
      </c>
    </row>
    <row r="4953" spans="1:6" ht="14.5" customHeight="1">
      <c r="A4953" s="19">
        <v>1906</v>
      </c>
      <c r="B4953" s="19" t="s">
        <v>291</v>
      </c>
      <c r="C4953" s="19" t="s">
        <v>279</v>
      </c>
      <c r="D4953" s="19">
        <v>74.47</v>
      </c>
      <c r="E4953" s="19" t="s">
        <v>9</v>
      </c>
      <c r="F4953" s="19" t="s">
        <v>627</v>
      </c>
    </row>
    <row r="4954" spans="1:6" ht="14.5" customHeight="1">
      <c r="A4954" s="19">
        <v>1906</v>
      </c>
      <c r="B4954" s="19" t="s">
        <v>291</v>
      </c>
      <c r="C4954" s="19" t="s">
        <v>279</v>
      </c>
      <c r="D4954" s="19">
        <v>34.15</v>
      </c>
      <c r="E4954" s="19" t="s">
        <v>9</v>
      </c>
      <c r="F4954" s="19" t="s">
        <v>1312</v>
      </c>
    </row>
    <row r="4955" spans="1:6" ht="14.5" customHeight="1">
      <c r="A4955" s="19">
        <v>1906</v>
      </c>
      <c r="B4955" s="19" t="s">
        <v>291</v>
      </c>
      <c r="C4955" s="19" t="s">
        <v>282</v>
      </c>
      <c r="D4955" s="19">
        <v>12.15</v>
      </c>
      <c r="E4955" s="19" t="s">
        <v>9</v>
      </c>
      <c r="F4955" s="19" t="s">
        <v>1059</v>
      </c>
    </row>
    <row r="4956" spans="1:6" ht="14.5" customHeight="1">
      <c r="A4956" s="19">
        <v>1906</v>
      </c>
      <c r="B4956" s="19" t="s">
        <v>291</v>
      </c>
      <c r="C4956" s="19" t="s">
        <v>287</v>
      </c>
      <c r="D4956" s="19">
        <v>18.95</v>
      </c>
      <c r="E4956" s="19" t="s">
        <v>9</v>
      </c>
      <c r="F4956" s="19" t="s">
        <v>1060</v>
      </c>
    </row>
    <row r="4957" spans="1:6" ht="14.5" customHeight="1">
      <c r="A4957" s="19">
        <v>1906</v>
      </c>
      <c r="B4957" s="19" t="s">
        <v>291</v>
      </c>
      <c r="C4957" s="19" t="s">
        <v>848</v>
      </c>
      <c r="D4957" s="19">
        <v>9.27</v>
      </c>
      <c r="E4957" s="19" t="s">
        <v>9</v>
      </c>
      <c r="F4957" s="19" t="s">
        <v>1061</v>
      </c>
    </row>
    <row r="4958" spans="1:6" ht="14.5" customHeight="1">
      <c r="A4958" s="19">
        <v>1906</v>
      </c>
      <c r="B4958" s="19" t="s">
        <v>291</v>
      </c>
      <c r="C4958" s="19" t="s">
        <v>291</v>
      </c>
      <c r="D4958" s="19">
        <v>393.05700000000002</v>
      </c>
      <c r="E4958" s="19" t="s">
        <v>9</v>
      </c>
      <c r="F4958" s="19" t="s">
        <v>1062</v>
      </c>
    </row>
    <row r="4959" spans="1:6" ht="14.5" customHeight="1">
      <c r="A4959" s="19">
        <v>1906</v>
      </c>
      <c r="B4959" s="19" t="s">
        <v>291</v>
      </c>
      <c r="C4959" s="19" t="s">
        <v>291</v>
      </c>
      <c r="D4959" s="19">
        <v>201.6</v>
      </c>
      <c r="E4959" s="19" t="s">
        <v>9</v>
      </c>
      <c r="F4959" s="19" t="s">
        <v>82</v>
      </c>
    </row>
    <row r="4960" spans="1:6" ht="14.5" customHeight="1">
      <c r="A4960" s="19">
        <v>1906</v>
      </c>
      <c r="B4960" s="19" t="s">
        <v>291</v>
      </c>
      <c r="C4960" s="19" t="s">
        <v>291</v>
      </c>
      <c r="D4960" s="19">
        <v>9.6300000000000008</v>
      </c>
      <c r="E4960" s="19" t="s">
        <v>16</v>
      </c>
      <c r="F4960" s="19" t="s">
        <v>631</v>
      </c>
    </row>
    <row r="4961" spans="1:6" ht="14.5" customHeight="1">
      <c r="A4961" s="19">
        <v>1906</v>
      </c>
      <c r="B4961" s="19" t="s">
        <v>291</v>
      </c>
      <c r="C4961" s="19" t="s">
        <v>291</v>
      </c>
      <c r="D4961" s="19">
        <v>17.2</v>
      </c>
      <c r="E4961" s="19" t="s">
        <v>9</v>
      </c>
      <c r="F4961" s="19" t="s">
        <v>292</v>
      </c>
    </row>
    <row r="4962" spans="1:6" ht="14.5" customHeight="1">
      <c r="A4962" s="19">
        <v>1906</v>
      </c>
      <c r="B4962" s="19" t="s">
        <v>291</v>
      </c>
      <c r="C4962" s="19" t="s">
        <v>291</v>
      </c>
      <c r="D4962" s="19">
        <v>5.04</v>
      </c>
      <c r="E4962" s="19" t="s">
        <v>9</v>
      </c>
      <c r="F4962" s="19" t="s">
        <v>306</v>
      </c>
    </row>
    <row r="4963" spans="1:6" ht="14.5" customHeight="1">
      <c r="A4963" s="19">
        <v>1906</v>
      </c>
      <c r="B4963" s="19" t="s">
        <v>291</v>
      </c>
      <c r="C4963" s="19" t="s">
        <v>291</v>
      </c>
      <c r="D4963" s="19">
        <v>20.439</v>
      </c>
      <c r="E4963" s="19" t="s">
        <v>9</v>
      </c>
      <c r="F4963" s="19" t="s">
        <v>297</v>
      </c>
    </row>
    <row r="4964" spans="1:6" ht="14.5" customHeight="1">
      <c r="A4964" s="19">
        <v>1906</v>
      </c>
      <c r="B4964" s="19" t="s">
        <v>291</v>
      </c>
      <c r="C4964" s="19" t="s">
        <v>291</v>
      </c>
      <c r="D4964" s="19">
        <v>20</v>
      </c>
      <c r="E4964" s="19" t="s">
        <v>9</v>
      </c>
      <c r="F4964" s="19" t="s">
        <v>302</v>
      </c>
    </row>
    <row r="4965" spans="1:6" ht="14.5" customHeight="1">
      <c r="A4965" s="19">
        <v>1906</v>
      </c>
      <c r="B4965" s="19" t="s">
        <v>291</v>
      </c>
      <c r="C4965" s="19" t="s">
        <v>291</v>
      </c>
      <c r="D4965" s="19">
        <v>7.1859999999999999</v>
      </c>
      <c r="E4965" s="19" t="s">
        <v>9</v>
      </c>
      <c r="F4965" s="19" t="s">
        <v>296</v>
      </c>
    </row>
    <row r="4966" spans="1:6" ht="14.5" customHeight="1">
      <c r="A4966" s="19">
        <v>1906</v>
      </c>
      <c r="B4966" s="19" t="s">
        <v>291</v>
      </c>
      <c r="C4966" s="19" t="s">
        <v>291</v>
      </c>
      <c r="D4966" s="19">
        <v>1.05</v>
      </c>
      <c r="E4966" s="19" t="s">
        <v>9</v>
      </c>
      <c r="F4966" s="19" t="s">
        <v>632</v>
      </c>
    </row>
    <row r="4967" spans="1:6" ht="14.5" customHeight="1">
      <c r="A4967" s="19">
        <v>1906</v>
      </c>
      <c r="B4967" s="19" t="s">
        <v>291</v>
      </c>
      <c r="C4967" s="19" t="s">
        <v>291</v>
      </c>
      <c r="D4967" s="19">
        <v>16</v>
      </c>
      <c r="E4967" s="19" t="s">
        <v>9</v>
      </c>
      <c r="F4967" s="19" t="s">
        <v>294</v>
      </c>
    </row>
    <row r="4968" spans="1:6" ht="14.5" customHeight="1">
      <c r="A4968" s="19">
        <v>1906</v>
      </c>
      <c r="B4968" s="19" t="s">
        <v>291</v>
      </c>
      <c r="C4968" s="19" t="s">
        <v>291</v>
      </c>
      <c r="D4968" s="19">
        <v>29.47</v>
      </c>
      <c r="E4968" s="19" t="s">
        <v>9</v>
      </c>
      <c r="F4968" s="19" t="s">
        <v>1303</v>
      </c>
    </row>
    <row r="4969" spans="1:6" ht="14.5" customHeight="1">
      <c r="A4969" s="19">
        <v>1906</v>
      </c>
      <c r="B4969" s="19" t="s">
        <v>291</v>
      </c>
      <c r="C4969" s="19" t="s">
        <v>291</v>
      </c>
      <c r="D4969" s="19">
        <v>5.71</v>
      </c>
      <c r="E4969" s="19" t="s">
        <v>16</v>
      </c>
      <c r="F4969" s="19" t="s">
        <v>635</v>
      </c>
    </row>
    <row r="4970" spans="1:6" ht="14.5" customHeight="1">
      <c r="A4970" s="19">
        <v>1906</v>
      </c>
      <c r="B4970" s="19" t="s">
        <v>291</v>
      </c>
      <c r="C4970" s="19" t="s">
        <v>291</v>
      </c>
      <c r="D4970" s="19">
        <v>1.7889999999999999</v>
      </c>
      <c r="E4970" s="19" t="s">
        <v>9</v>
      </c>
      <c r="F4970" s="19" t="s">
        <v>295</v>
      </c>
    </row>
    <row r="4971" spans="1:6" ht="14.5" customHeight="1">
      <c r="A4971" s="19">
        <v>1906</v>
      </c>
      <c r="B4971" s="19" t="s">
        <v>291</v>
      </c>
      <c r="C4971" s="19" t="s">
        <v>291</v>
      </c>
      <c r="D4971" s="19">
        <v>2.86</v>
      </c>
      <c r="E4971" s="19" t="s">
        <v>9</v>
      </c>
      <c r="F4971" s="19" t="s">
        <v>1304</v>
      </c>
    </row>
    <row r="4972" spans="1:6" ht="14.5" customHeight="1">
      <c r="A4972" s="19">
        <v>1906</v>
      </c>
      <c r="B4972" s="19" t="s">
        <v>291</v>
      </c>
      <c r="C4972" s="19" t="s">
        <v>291</v>
      </c>
      <c r="D4972" s="19">
        <v>33.877000000000002</v>
      </c>
      <c r="E4972" s="19" t="s">
        <v>9</v>
      </c>
      <c r="F4972" s="19" t="s">
        <v>300</v>
      </c>
    </row>
    <row r="4973" spans="1:6" ht="14.5" customHeight="1">
      <c r="A4973" s="19">
        <v>1906</v>
      </c>
      <c r="B4973" s="19" t="s">
        <v>291</v>
      </c>
      <c r="C4973" s="19" t="s">
        <v>291</v>
      </c>
      <c r="D4973" s="19">
        <v>22.17</v>
      </c>
      <c r="E4973" s="19" t="s">
        <v>16</v>
      </c>
      <c r="F4973" s="19" t="s">
        <v>304</v>
      </c>
    </row>
    <row r="4974" spans="1:6" ht="14.5" customHeight="1">
      <c r="A4974" s="19">
        <v>1906</v>
      </c>
      <c r="B4974" s="19" t="s">
        <v>291</v>
      </c>
      <c r="C4974" s="19" t="s">
        <v>291</v>
      </c>
      <c r="D4974" s="19">
        <v>12.852</v>
      </c>
      <c r="E4974" s="19" t="s">
        <v>9</v>
      </c>
      <c r="F4974" s="19" t="s">
        <v>303</v>
      </c>
    </row>
    <row r="4975" spans="1:6" ht="14.5" customHeight="1">
      <c r="A4975" s="19">
        <v>1906</v>
      </c>
      <c r="B4975" s="19" t="s">
        <v>291</v>
      </c>
      <c r="C4975" s="19" t="s">
        <v>291</v>
      </c>
      <c r="D4975" s="19">
        <v>1.7330000000000001</v>
      </c>
      <c r="E4975" s="19" t="s">
        <v>16</v>
      </c>
      <c r="F4975" s="19" t="s">
        <v>303</v>
      </c>
    </row>
    <row r="4976" spans="1:6" ht="14.5" customHeight="1">
      <c r="A4976" s="19">
        <v>1906</v>
      </c>
      <c r="B4976" s="19" t="s">
        <v>291</v>
      </c>
      <c r="C4976" s="19" t="s">
        <v>291</v>
      </c>
      <c r="D4976" s="19">
        <v>6.4</v>
      </c>
      <c r="E4976" s="19" t="s">
        <v>9</v>
      </c>
      <c r="F4976" s="19" t="s">
        <v>1171</v>
      </c>
    </row>
    <row r="4977" spans="1:6" ht="14.5" customHeight="1">
      <c r="A4977" s="19">
        <v>1906</v>
      </c>
      <c r="B4977" s="19" t="s">
        <v>291</v>
      </c>
      <c r="C4977" s="19" t="s">
        <v>291</v>
      </c>
      <c r="D4977" s="19">
        <v>97.47</v>
      </c>
      <c r="E4977" s="19" t="s">
        <v>9</v>
      </c>
      <c r="F4977" s="19" t="s">
        <v>308</v>
      </c>
    </row>
    <row r="4978" spans="1:6" ht="14.5" customHeight="1">
      <c r="A4978" s="19">
        <v>1906</v>
      </c>
      <c r="B4978" s="19" t="s">
        <v>291</v>
      </c>
      <c r="C4978" s="19" t="s">
        <v>291</v>
      </c>
      <c r="D4978" s="19">
        <v>11.7</v>
      </c>
      <c r="E4978" s="19" t="s">
        <v>9</v>
      </c>
      <c r="F4978" s="19" t="s">
        <v>1172</v>
      </c>
    </row>
    <row r="4979" spans="1:6" ht="14.5" customHeight="1">
      <c r="A4979" s="19">
        <v>1906</v>
      </c>
      <c r="B4979" s="19" t="s">
        <v>291</v>
      </c>
      <c r="C4979" s="19" t="s">
        <v>291</v>
      </c>
      <c r="D4979" s="19">
        <v>7</v>
      </c>
      <c r="E4979" s="19" t="s">
        <v>9</v>
      </c>
      <c r="F4979" s="19" t="s">
        <v>1063</v>
      </c>
    </row>
    <row r="4980" spans="1:6" ht="14.5" customHeight="1">
      <c r="A4980" s="19">
        <v>1906</v>
      </c>
      <c r="B4980" s="19" t="s">
        <v>291</v>
      </c>
      <c r="C4980" s="19" t="s">
        <v>291</v>
      </c>
      <c r="D4980" s="19">
        <v>42.16</v>
      </c>
      <c r="E4980" s="19" t="s">
        <v>9</v>
      </c>
      <c r="F4980" s="19" t="s">
        <v>636</v>
      </c>
    </row>
    <row r="4981" spans="1:6" ht="14.5" customHeight="1">
      <c r="A4981" s="19">
        <v>1906</v>
      </c>
      <c r="B4981" s="19" t="s">
        <v>291</v>
      </c>
      <c r="C4981" s="19" t="s">
        <v>291</v>
      </c>
      <c r="D4981" s="19">
        <v>37.68</v>
      </c>
      <c r="E4981" s="19" t="s">
        <v>9</v>
      </c>
      <c r="F4981" s="19" t="s">
        <v>1305</v>
      </c>
    </row>
    <row r="4982" spans="1:6" ht="14.5" customHeight="1">
      <c r="A4982" s="19">
        <v>1906</v>
      </c>
      <c r="B4982" s="19" t="s">
        <v>291</v>
      </c>
      <c r="C4982" s="19" t="s">
        <v>309</v>
      </c>
      <c r="D4982" s="19">
        <v>14.6</v>
      </c>
      <c r="E4982" s="19" t="s">
        <v>9</v>
      </c>
      <c r="F4982" s="19" t="s">
        <v>1064</v>
      </c>
    </row>
    <row r="4983" spans="1:6" ht="14.5" customHeight="1">
      <c r="A4983" s="19">
        <v>1906</v>
      </c>
      <c r="B4983" s="19" t="s">
        <v>291</v>
      </c>
      <c r="C4983" s="19" t="s">
        <v>1306</v>
      </c>
      <c r="D4983" s="19">
        <v>2.74</v>
      </c>
      <c r="E4983" s="19" t="s">
        <v>9</v>
      </c>
      <c r="F4983" s="19" t="s">
        <v>1307</v>
      </c>
    </row>
    <row r="4984" spans="1:6" ht="14.5" customHeight="1">
      <c r="A4984" s="19">
        <v>1906</v>
      </c>
      <c r="B4984" s="19" t="s">
        <v>291</v>
      </c>
      <c r="C4984" s="19" t="s">
        <v>312</v>
      </c>
      <c r="D4984" s="19">
        <v>10</v>
      </c>
      <c r="E4984" s="19" t="s">
        <v>9</v>
      </c>
      <c r="F4984" s="19" t="s">
        <v>313</v>
      </c>
    </row>
    <row r="4985" spans="1:6" ht="14.5" customHeight="1">
      <c r="A4985" s="19">
        <v>1906</v>
      </c>
      <c r="B4985" s="19" t="s">
        <v>291</v>
      </c>
      <c r="C4985" s="19" t="s">
        <v>314</v>
      </c>
      <c r="D4985" s="19">
        <v>32.049999999999997</v>
      </c>
      <c r="E4985" s="19" t="s">
        <v>9</v>
      </c>
      <c r="F4985" s="19" t="s">
        <v>315</v>
      </c>
    </row>
    <row r="4986" spans="1:6" ht="14.5" customHeight="1">
      <c r="A4986" s="19">
        <v>1906</v>
      </c>
      <c r="B4986" s="19" t="s">
        <v>291</v>
      </c>
      <c r="C4986" s="19" t="s">
        <v>316</v>
      </c>
      <c r="D4986" s="19">
        <v>8.84</v>
      </c>
      <c r="E4986" s="19" t="s">
        <v>9</v>
      </c>
      <c r="F4986" s="19" t="s">
        <v>317</v>
      </c>
    </row>
    <row r="4987" spans="1:6" ht="14.5" customHeight="1">
      <c r="A4987" s="19">
        <v>1906</v>
      </c>
      <c r="B4987" s="19" t="s">
        <v>291</v>
      </c>
      <c r="C4987" s="19" t="s">
        <v>318</v>
      </c>
      <c r="D4987" s="19">
        <v>50.89</v>
      </c>
      <c r="E4987" s="19" t="s">
        <v>9</v>
      </c>
      <c r="F4987" s="19" t="s">
        <v>850</v>
      </c>
    </row>
    <row r="4988" spans="1:6" ht="14.5" customHeight="1">
      <c r="A4988" s="19">
        <v>1906</v>
      </c>
      <c r="B4988" s="19" t="s">
        <v>291</v>
      </c>
      <c r="C4988" s="19" t="s">
        <v>1065</v>
      </c>
      <c r="D4988" s="19">
        <v>3</v>
      </c>
      <c r="E4988" s="19" t="s">
        <v>9</v>
      </c>
      <c r="F4988" s="19" t="s">
        <v>1066</v>
      </c>
    </row>
    <row r="4989" spans="1:6" ht="14.5" customHeight="1">
      <c r="A4989" s="19">
        <v>1906</v>
      </c>
      <c r="B4989" s="19" t="s">
        <v>291</v>
      </c>
      <c r="C4989" s="19" t="s">
        <v>320</v>
      </c>
      <c r="D4989" s="19">
        <v>11.1</v>
      </c>
      <c r="E4989" s="19" t="s">
        <v>9</v>
      </c>
      <c r="F4989" s="19" t="s">
        <v>1067</v>
      </c>
    </row>
    <row r="4990" spans="1:6" ht="14.5" customHeight="1">
      <c r="A4990" s="19">
        <v>1906</v>
      </c>
      <c r="B4990" s="19" t="s">
        <v>291</v>
      </c>
      <c r="C4990" s="19" t="s">
        <v>1068</v>
      </c>
      <c r="D4990" s="19">
        <v>10.36</v>
      </c>
      <c r="E4990" s="19" t="s">
        <v>9</v>
      </c>
      <c r="F4990" s="19" t="s">
        <v>1069</v>
      </c>
    </row>
    <row r="4991" spans="1:6" ht="14.5" customHeight="1">
      <c r="A4991" s="19">
        <v>1906</v>
      </c>
      <c r="B4991" s="19" t="s">
        <v>291</v>
      </c>
      <c r="C4991" s="19" t="s">
        <v>912</v>
      </c>
      <c r="D4991" s="19">
        <v>9.25</v>
      </c>
      <c r="E4991" s="19" t="s">
        <v>9</v>
      </c>
      <c r="F4991" s="19" t="s">
        <v>913</v>
      </c>
    </row>
    <row r="4992" spans="1:6" ht="14.5" customHeight="1">
      <c r="A4992" s="19">
        <v>1906</v>
      </c>
      <c r="B4992" s="19" t="s">
        <v>291</v>
      </c>
      <c r="C4992" s="19" t="s">
        <v>640</v>
      </c>
      <c r="D4992" s="19">
        <v>6.5</v>
      </c>
      <c r="E4992" s="19" t="s">
        <v>9</v>
      </c>
      <c r="F4992" s="19" t="s">
        <v>641</v>
      </c>
    </row>
    <row r="4993" spans="1:6" ht="14.5" customHeight="1">
      <c r="A4993" s="19">
        <v>1906</v>
      </c>
      <c r="B4993" s="19" t="s">
        <v>291</v>
      </c>
      <c r="C4993" s="19" t="s">
        <v>961</v>
      </c>
      <c r="D4993" s="19">
        <v>16.5</v>
      </c>
      <c r="E4993" s="19" t="s">
        <v>9</v>
      </c>
      <c r="F4993" s="19" t="s">
        <v>962</v>
      </c>
    </row>
    <row r="4994" spans="1:6" ht="14.5" customHeight="1">
      <c r="A4994" s="19">
        <v>1906</v>
      </c>
      <c r="B4994" s="19" t="s">
        <v>291</v>
      </c>
      <c r="C4994" s="19" t="s">
        <v>851</v>
      </c>
      <c r="D4994" s="19">
        <v>4.4000000000000004</v>
      </c>
      <c r="E4994" s="19" t="s">
        <v>9</v>
      </c>
      <c r="F4994" s="19" t="s">
        <v>852</v>
      </c>
    </row>
    <row r="4995" spans="1:6" ht="14.5" customHeight="1">
      <c r="A4995" s="19">
        <v>1906</v>
      </c>
      <c r="B4995" s="19" t="s">
        <v>291</v>
      </c>
      <c r="C4995" s="19" t="s">
        <v>322</v>
      </c>
      <c r="D4995" s="19">
        <v>17.329999999999998</v>
      </c>
      <c r="E4995" s="19" t="s">
        <v>9</v>
      </c>
      <c r="F4995" s="19" t="s">
        <v>1070</v>
      </c>
    </row>
    <row r="4996" spans="1:6" ht="14.5" customHeight="1">
      <c r="A4996" s="19">
        <v>1906</v>
      </c>
      <c r="B4996" s="19" t="s">
        <v>291</v>
      </c>
      <c r="C4996" s="19" t="s">
        <v>324</v>
      </c>
      <c r="D4996" s="19">
        <v>153</v>
      </c>
      <c r="E4996" s="19" t="s">
        <v>9</v>
      </c>
      <c r="F4996" s="19" t="s">
        <v>325</v>
      </c>
    </row>
    <row r="4997" spans="1:6" ht="14.5" customHeight="1">
      <c r="A4997" s="19">
        <v>1906</v>
      </c>
      <c r="B4997" s="19" t="s">
        <v>291</v>
      </c>
      <c r="C4997" s="19" t="s">
        <v>324</v>
      </c>
      <c r="D4997" s="19">
        <v>7.75</v>
      </c>
      <c r="E4997" s="19" t="s">
        <v>9</v>
      </c>
      <c r="F4997" s="19" t="s">
        <v>644</v>
      </c>
    </row>
    <row r="4998" spans="1:6" ht="14.5" customHeight="1">
      <c r="A4998" s="19">
        <v>1906</v>
      </c>
      <c r="B4998" s="19" t="s">
        <v>291</v>
      </c>
      <c r="C4998" s="19" t="s">
        <v>324</v>
      </c>
      <c r="D4998" s="19">
        <v>19.510000000000002</v>
      </c>
      <c r="E4998" s="19" t="s">
        <v>9</v>
      </c>
      <c r="F4998" s="19" t="s">
        <v>1039</v>
      </c>
    </row>
    <row r="4999" spans="1:6" ht="14.5" customHeight="1">
      <c r="A4999" s="19">
        <v>1906</v>
      </c>
      <c r="B4999" s="19" t="s">
        <v>291</v>
      </c>
      <c r="C4999" s="19" t="s">
        <v>327</v>
      </c>
      <c r="D4999" s="19">
        <v>5.97</v>
      </c>
      <c r="E4999" s="19" t="s">
        <v>9</v>
      </c>
      <c r="F4999" s="19" t="s">
        <v>1072</v>
      </c>
    </row>
    <row r="5000" spans="1:6" ht="14.5" customHeight="1">
      <c r="A5000" s="19">
        <v>1906</v>
      </c>
      <c r="B5000" s="19" t="s">
        <v>291</v>
      </c>
      <c r="C5000" s="19" t="s">
        <v>66</v>
      </c>
      <c r="D5000" s="19">
        <v>6.86</v>
      </c>
      <c r="E5000" s="19" t="s">
        <v>9</v>
      </c>
      <c r="F5000" s="19" t="s">
        <v>329</v>
      </c>
    </row>
    <row r="5001" spans="1:6" ht="14.5" customHeight="1">
      <c r="A5001" s="19">
        <v>1906</v>
      </c>
      <c r="B5001" s="19" t="s">
        <v>291</v>
      </c>
      <c r="C5001" s="19" t="s">
        <v>330</v>
      </c>
      <c r="D5001" s="19">
        <v>1.66</v>
      </c>
      <c r="E5001" s="19" t="s">
        <v>9</v>
      </c>
      <c r="F5001" s="19" t="s">
        <v>1173</v>
      </c>
    </row>
    <row r="5002" spans="1:6" ht="14.5" customHeight="1">
      <c r="A5002" s="19">
        <v>1906</v>
      </c>
      <c r="B5002" s="19" t="s">
        <v>291</v>
      </c>
      <c r="C5002" s="19" t="s">
        <v>332</v>
      </c>
      <c r="D5002" s="19">
        <v>116.21</v>
      </c>
      <c r="E5002" s="19" t="s">
        <v>9</v>
      </c>
      <c r="F5002" s="19" t="s">
        <v>659</v>
      </c>
    </row>
    <row r="5003" spans="1:6" ht="14.5" customHeight="1">
      <c r="A5003" s="19">
        <v>1906</v>
      </c>
      <c r="B5003" s="19" t="s">
        <v>291</v>
      </c>
      <c r="C5003" s="19" t="s">
        <v>658</v>
      </c>
      <c r="D5003" s="19">
        <v>0.18099999999999999</v>
      </c>
      <c r="E5003" s="19" t="s">
        <v>195</v>
      </c>
      <c r="F5003" s="19" t="s">
        <v>657</v>
      </c>
    </row>
    <row r="5004" spans="1:6" ht="14.5" customHeight="1">
      <c r="A5004" s="19">
        <v>1906</v>
      </c>
      <c r="B5004" s="19" t="s">
        <v>291</v>
      </c>
      <c r="C5004" s="19" t="s">
        <v>658</v>
      </c>
      <c r="D5004" s="19">
        <v>1.6</v>
      </c>
      <c r="E5004" s="19" t="s">
        <v>9</v>
      </c>
      <c r="F5004" s="19" t="s">
        <v>1073</v>
      </c>
    </row>
    <row r="5005" spans="1:6" ht="14.5" customHeight="1">
      <c r="A5005" s="19">
        <v>1906</v>
      </c>
      <c r="B5005" s="19" t="s">
        <v>291</v>
      </c>
      <c r="C5005" s="19" t="s">
        <v>338</v>
      </c>
      <c r="D5005" s="19">
        <v>31</v>
      </c>
      <c r="E5005" s="19" t="s">
        <v>9</v>
      </c>
      <c r="F5005" s="19" t="s">
        <v>1074</v>
      </c>
    </row>
    <row r="5006" spans="1:6" ht="14.5" customHeight="1">
      <c r="A5006" s="19">
        <v>1906</v>
      </c>
      <c r="B5006" s="19" t="s">
        <v>291</v>
      </c>
      <c r="C5006" s="19" t="s">
        <v>338</v>
      </c>
      <c r="D5006" s="19">
        <v>27.69</v>
      </c>
      <c r="E5006" s="19" t="s">
        <v>9</v>
      </c>
      <c r="F5006" s="19" t="s">
        <v>655</v>
      </c>
    </row>
    <row r="5007" spans="1:6" ht="14.5" customHeight="1">
      <c r="A5007" s="19">
        <v>1906</v>
      </c>
      <c r="B5007" s="19" t="s">
        <v>291</v>
      </c>
      <c r="C5007" s="19" t="s">
        <v>338</v>
      </c>
      <c r="D5007" s="19">
        <v>4</v>
      </c>
      <c r="E5007" s="19" t="s">
        <v>9</v>
      </c>
      <c r="F5007" s="19" t="s">
        <v>1174</v>
      </c>
    </row>
    <row r="5008" spans="1:6" ht="14.5" customHeight="1">
      <c r="A5008" s="19">
        <v>1906</v>
      </c>
      <c r="B5008" s="19" t="s">
        <v>291</v>
      </c>
      <c r="C5008" s="19" t="s">
        <v>340</v>
      </c>
      <c r="D5008" s="19">
        <v>80</v>
      </c>
      <c r="E5008" s="19" t="s">
        <v>9</v>
      </c>
      <c r="F5008" s="19" t="s">
        <v>653</v>
      </c>
    </row>
    <row r="5009" spans="1:6" ht="14.5" customHeight="1">
      <c r="A5009" s="19">
        <v>1906</v>
      </c>
      <c r="B5009" s="19" t="s">
        <v>291</v>
      </c>
      <c r="C5009" s="19" t="s">
        <v>340</v>
      </c>
      <c r="D5009" s="19">
        <v>23.53</v>
      </c>
      <c r="E5009" s="19" t="s">
        <v>9</v>
      </c>
      <c r="F5009" s="19" t="s">
        <v>853</v>
      </c>
    </row>
    <row r="5010" spans="1:6" ht="14.5" customHeight="1">
      <c r="A5010" s="19">
        <v>1906</v>
      </c>
      <c r="B5010" s="19" t="s">
        <v>291</v>
      </c>
      <c r="C5010" s="19" t="s">
        <v>352</v>
      </c>
      <c r="D5010" s="19">
        <v>10</v>
      </c>
      <c r="E5010" s="19" t="s">
        <v>9</v>
      </c>
      <c r="F5010" s="19" t="s">
        <v>650</v>
      </c>
    </row>
    <row r="5011" spans="1:6" ht="14.5" customHeight="1">
      <c r="A5011" s="19">
        <v>1906</v>
      </c>
      <c r="B5011" s="19" t="s">
        <v>291</v>
      </c>
      <c r="C5011" s="19" t="s">
        <v>354</v>
      </c>
      <c r="D5011" s="19">
        <v>115.73</v>
      </c>
      <c r="E5011" s="19" t="s">
        <v>9</v>
      </c>
      <c r="F5011" s="19" t="s">
        <v>356</v>
      </c>
    </row>
    <row r="5012" spans="1:6" ht="14.5" customHeight="1">
      <c r="A5012" s="19">
        <v>1906</v>
      </c>
      <c r="B5012" s="19" t="s">
        <v>291</v>
      </c>
      <c r="C5012" s="19" t="s">
        <v>358</v>
      </c>
      <c r="D5012" s="19">
        <v>10.47</v>
      </c>
      <c r="E5012" s="19" t="s">
        <v>9</v>
      </c>
      <c r="F5012" s="19" t="s">
        <v>964</v>
      </c>
    </row>
    <row r="5013" spans="1:6" ht="14.5" customHeight="1">
      <c r="A5013" s="19">
        <v>1906</v>
      </c>
      <c r="B5013" s="19" t="s">
        <v>291</v>
      </c>
      <c r="C5013" s="19" t="s">
        <v>648</v>
      </c>
      <c r="D5013" s="19">
        <v>9</v>
      </c>
      <c r="E5013" s="19" t="s">
        <v>9</v>
      </c>
      <c r="F5013" s="19" t="s">
        <v>647</v>
      </c>
    </row>
    <row r="5014" spans="1:6" ht="14.5" customHeight="1">
      <c r="A5014" s="19">
        <v>1906</v>
      </c>
      <c r="B5014" s="19" t="s">
        <v>291</v>
      </c>
      <c r="C5014" s="19" t="s">
        <v>646</v>
      </c>
      <c r="D5014" s="19">
        <v>27.97</v>
      </c>
      <c r="E5014" s="19" t="s">
        <v>9</v>
      </c>
      <c r="F5014" s="19" t="s">
        <v>915</v>
      </c>
    </row>
    <row r="5015" spans="1:6" ht="14.5" customHeight="1">
      <c r="A5015" s="19">
        <v>1906</v>
      </c>
      <c r="B5015" s="19" t="s">
        <v>291</v>
      </c>
      <c r="C5015" s="19" t="s">
        <v>360</v>
      </c>
      <c r="D5015" s="19">
        <v>11</v>
      </c>
      <c r="E5015" s="19" t="s">
        <v>9</v>
      </c>
      <c r="F5015" s="19" t="s">
        <v>361</v>
      </c>
    </row>
    <row r="5016" spans="1:6" ht="14.5" customHeight="1">
      <c r="A5016" s="19">
        <v>1906</v>
      </c>
      <c r="B5016" s="19" t="s">
        <v>291</v>
      </c>
      <c r="C5016" s="19" t="s">
        <v>362</v>
      </c>
      <c r="D5016" s="19">
        <v>44.62</v>
      </c>
      <c r="E5016" s="19" t="s">
        <v>9</v>
      </c>
      <c r="F5016" s="19" t="s">
        <v>363</v>
      </c>
    </row>
    <row r="5017" spans="1:6" ht="14.5" customHeight="1">
      <c r="A5017" s="19">
        <v>1906</v>
      </c>
      <c r="B5017" s="19" t="s">
        <v>368</v>
      </c>
      <c r="C5017" s="1" t="s">
        <v>364</v>
      </c>
      <c r="D5017" s="1">
        <v>81.99</v>
      </c>
    </row>
    <row r="5018" spans="1:6" ht="14.5" customHeight="1">
      <c r="A5018" s="19">
        <v>1906</v>
      </c>
      <c r="B5018" s="19" t="s">
        <v>368</v>
      </c>
      <c r="C5018" s="1" t="s">
        <v>365</v>
      </c>
      <c r="D5018" s="1">
        <v>346.01</v>
      </c>
    </row>
    <row r="5019" spans="1:6" ht="14.5" customHeight="1">
      <c r="A5019" s="19">
        <v>1906</v>
      </c>
      <c r="B5019" s="19" t="s">
        <v>368</v>
      </c>
      <c r="C5019" s="1" t="s">
        <v>366</v>
      </c>
      <c r="D5019" s="1">
        <v>7.33</v>
      </c>
    </row>
    <row r="5020" spans="1:6" ht="14.5" customHeight="1">
      <c r="A5020" s="19">
        <v>1906</v>
      </c>
      <c r="B5020" s="19" t="s">
        <v>368</v>
      </c>
      <c r="C5020" s="1" t="s">
        <v>367</v>
      </c>
      <c r="D5020" s="1">
        <v>5</v>
      </c>
    </row>
    <row r="5021" spans="1:6" ht="14.5" customHeight="1">
      <c r="A5021" s="19">
        <v>1906</v>
      </c>
      <c r="B5021" s="19" t="s">
        <v>1179</v>
      </c>
      <c r="C5021" s="19" t="s">
        <v>1180</v>
      </c>
      <c r="D5021" s="19">
        <v>14.16</v>
      </c>
      <c r="F5021" s="19" t="s">
        <v>1193</v>
      </c>
    </row>
    <row r="5022" spans="1:6" ht="14.5" customHeight="1">
      <c r="A5022" s="19">
        <v>1906</v>
      </c>
      <c r="B5022" s="19" t="s">
        <v>1179</v>
      </c>
      <c r="C5022" s="19" t="s">
        <v>1180</v>
      </c>
      <c r="D5022" s="19">
        <v>5.25</v>
      </c>
      <c r="F5022" s="19" t="s">
        <v>1317</v>
      </c>
    </row>
    <row r="5023" spans="1:6" ht="14.5" customHeight="1">
      <c r="A5023" s="19">
        <v>1906</v>
      </c>
      <c r="B5023" s="19" t="s">
        <v>1179</v>
      </c>
      <c r="C5023" s="19" t="s">
        <v>1183</v>
      </c>
      <c r="D5023" s="19">
        <v>16.5</v>
      </c>
      <c r="F5023" s="19" t="s">
        <v>1184</v>
      </c>
    </row>
    <row r="5024" spans="1:6" ht="14.5" customHeight="1">
      <c r="A5024" s="19">
        <v>1906</v>
      </c>
      <c r="B5024" s="19" t="s">
        <v>1179</v>
      </c>
      <c r="C5024" s="19" t="s">
        <v>1185</v>
      </c>
      <c r="D5024" s="19">
        <v>6.2</v>
      </c>
      <c r="F5024" s="19" t="s">
        <v>1186</v>
      </c>
    </row>
    <row r="5025" spans="1:6" ht="14.5" customHeight="1">
      <c r="A5025" s="19">
        <v>1906</v>
      </c>
      <c r="B5025" s="19" t="s">
        <v>1179</v>
      </c>
      <c r="C5025" s="19" t="s">
        <v>1313</v>
      </c>
      <c r="D5025" s="19">
        <v>9</v>
      </c>
      <c r="F5025" s="19" t="s">
        <v>1314</v>
      </c>
    </row>
    <row r="5026" spans="1:6" ht="14.5" customHeight="1">
      <c r="A5026" s="19">
        <v>1906</v>
      </c>
      <c r="B5026" s="19" t="s">
        <v>1179</v>
      </c>
      <c r="C5026" s="19" t="s">
        <v>1187</v>
      </c>
      <c r="D5026" s="19">
        <v>6</v>
      </c>
      <c r="F5026" s="19" t="s">
        <v>1188</v>
      </c>
    </row>
    <row r="5027" spans="1:6" ht="14.5" customHeight="1">
      <c r="A5027" s="19">
        <v>1906</v>
      </c>
      <c r="B5027" s="19" t="s">
        <v>1179</v>
      </c>
      <c r="C5027" s="19" t="s">
        <v>1315</v>
      </c>
      <c r="D5027" s="19">
        <v>3</v>
      </c>
      <c r="F5027" s="19" t="s">
        <v>1316</v>
      </c>
    </row>
    <row r="5028" spans="1:6" ht="14.5" customHeight="1">
      <c r="A5028" s="19">
        <v>1906</v>
      </c>
      <c r="B5028" s="19" t="s">
        <v>1179</v>
      </c>
      <c r="C5028" s="19" t="s">
        <v>1189</v>
      </c>
      <c r="D5028" s="19">
        <v>16.7</v>
      </c>
      <c r="F5028" s="19" t="s">
        <v>1190</v>
      </c>
    </row>
    <row r="5029" spans="1:6" ht="14.5" customHeight="1">
      <c r="A5029" s="19">
        <v>1906</v>
      </c>
      <c r="B5029" s="19" t="s">
        <v>1179</v>
      </c>
      <c r="C5029" s="19" t="s">
        <v>1191</v>
      </c>
      <c r="D5029" s="19">
        <v>9.75</v>
      </c>
      <c r="F5029" s="19" t="s">
        <v>1192</v>
      </c>
    </row>
    <row r="5030" spans="1:6" ht="14.5" customHeight="1">
      <c r="A5030" s="19">
        <v>1906</v>
      </c>
      <c r="B5030" s="19" t="s">
        <v>1194</v>
      </c>
      <c r="C5030" s="19" t="s">
        <v>1196</v>
      </c>
      <c r="D5030" s="19">
        <v>16</v>
      </c>
      <c r="F5030" s="19" t="s">
        <v>1195</v>
      </c>
    </row>
    <row r="5031" spans="1:6" ht="14.5" customHeight="1">
      <c r="A5031" s="19">
        <v>1906</v>
      </c>
      <c r="B5031" s="19" t="s">
        <v>1194</v>
      </c>
      <c r="C5031" s="19" t="s">
        <v>1319</v>
      </c>
      <c r="D5031" s="19">
        <v>5.5</v>
      </c>
      <c r="F5031" s="19" t="s">
        <v>1318</v>
      </c>
    </row>
    <row r="5032" spans="1:6" ht="14.5" customHeight="1">
      <c r="A5032" s="19">
        <v>1906</v>
      </c>
      <c r="B5032" s="19" t="s">
        <v>1194</v>
      </c>
      <c r="C5032" s="19" t="s">
        <v>1320</v>
      </c>
      <c r="D5032" s="19">
        <v>6.5</v>
      </c>
      <c r="F5032" s="19" t="s">
        <v>1321</v>
      </c>
    </row>
    <row r="5033" spans="1:6" ht="14.5" customHeight="1">
      <c r="A5033" s="19">
        <v>1906</v>
      </c>
      <c r="B5033" s="19" t="s">
        <v>1194</v>
      </c>
      <c r="C5033" s="19" t="s">
        <v>102</v>
      </c>
      <c r="D5033" s="19">
        <v>90</v>
      </c>
      <c r="F5033" s="19" t="s">
        <v>1322</v>
      </c>
    </row>
    <row r="5034" spans="1:6" ht="14.5" customHeight="1">
      <c r="A5034" s="19">
        <v>1906</v>
      </c>
      <c r="B5034" s="19" t="s">
        <v>501</v>
      </c>
      <c r="C5034" s="19" t="s">
        <v>71</v>
      </c>
      <c r="D5034" s="19">
        <v>3.6</v>
      </c>
      <c r="F5034" s="19" t="s">
        <v>1329</v>
      </c>
    </row>
    <row r="5035" spans="1:6" ht="14.5" customHeight="1">
      <c r="A5035" s="19">
        <v>1906</v>
      </c>
      <c r="B5035" s="19" t="s">
        <v>501</v>
      </c>
      <c r="C5035" s="19" t="s">
        <v>734</v>
      </c>
      <c r="D5035" s="19">
        <v>5.0999999999999996</v>
      </c>
      <c r="F5035" s="19" t="s">
        <v>1078</v>
      </c>
    </row>
    <row r="5036" spans="1:6" ht="14.5" customHeight="1">
      <c r="A5036" s="19">
        <v>1906</v>
      </c>
      <c r="B5036" s="19" t="s">
        <v>501</v>
      </c>
      <c r="C5036" s="19" t="s">
        <v>1328</v>
      </c>
      <c r="D5036" s="19">
        <v>5</v>
      </c>
      <c r="F5036" s="19" t="s">
        <v>1327</v>
      </c>
    </row>
    <row r="5037" spans="1:6" ht="14.5" customHeight="1">
      <c r="A5037" s="19">
        <v>1906</v>
      </c>
      <c r="B5037" s="19" t="s">
        <v>501</v>
      </c>
      <c r="C5037" s="19" t="s">
        <v>502</v>
      </c>
      <c r="D5037" s="19">
        <v>67</v>
      </c>
      <c r="F5037" s="19" t="s">
        <v>1199</v>
      </c>
    </row>
    <row r="5038" spans="1:6" ht="14.5" customHeight="1">
      <c r="A5038" s="19">
        <v>1906</v>
      </c>
      <c r="B5038" s="19" t="s">
        <v>501</v>
      </c>
      <c r="C5038" s="19" t="s">
        <v>502</v>
      </c>
      <c r="D5038" s="19">
        <v>113.5</v>
      </c>
      <c r="F5038" s="19" t="s">
        <v>1326</v>
      </c>
    </row>
    <row r="5039" spans="1:6" ht="14.5" customHeight="1">
      <c r="A5039" s="19">
        <v>1906</v>
      </c>
      <c r="B5039" s="19" t="s">
        <v>501</v>
      </c>
      <c r="C5039" s="19" t="s">
        <v>511</v>
      </c>
      <c r="D5039" s="19">
        <v>14</v>
      </c>
      <c r="F5039" s="19" t="s">
        <v>1077</v>
      </c>
    </row>
    <row r="5040" spans="1:6" ht="14.5" customHeight="1">
      <c r="A5040" s="19">
        <v>1906</v>
      </c>
      <c r="B5040" s="19" t="s">
        <v>501</v>
      </c>
      <c r="C5040" s="19" t="s">
        <v>1324</v>
      </c>
      <c r="D5040" s="19">
        <v>2.6</v>
      </c>
      <c r="F5040" s="19" t="s">
        <v>1323</v>
      </c>
    </row>
    <row r="5041" spans="1:6" ht="14.5" customHeight="1">
      <c r="A5041" s="19">
        <v>1906</v>
      </c>
      <c r="B5041" s="19" t="s">
        <v>413</v>
      </c>
      <c r="C5041" s="19" t="s">
        <v>1200</v>
      </c>
      <c r="D5041" s="19">
        <v>25.5</v>
      </c>
    </row>
    <row r="5042" spans="1:6" ht="14.5" customHeight="1">
      <c r="A5042" s="19">
        <v>1906</v>
      </c>
      <c r="B5042" s="19" t="s">
        <v>413</v>
      </c>
      <c r="C5042" s="19" t="s">
        <v>1330</v>
      </c>
      <c r="D5042" s="19">
        <v>30.5</v>
      </c>
    </row>
    <row r="5043" spans="1:6" ht="14.5" customHeight="1">
      <c r="A5043" s="19">
        <v>1906</v>
      </c>
      <c r="B5043" s="19" t="s">
        <v>413</v>
      </c>
      <c r="C5043" s="19" t="s">
        <v>916</v>
      </c>
      <c r="D5043" s="19">
        <v>27.2</v>
      </c>
    </row>
    <row r="5044" spans="1:6" ht="14.5" customHeight="1">
      <c r="A5044" s="19">
        <v>1906</v>
      </c>
      <c r="B5044" s="19" t="s">
        <v>413</v>
      </c>
      <c r="C5044" s="19" t="s">
        <v>662</v>
      </c>
      <c r="D5044" s="19">
        <v>10</v>
      </c>
    </row>
    <row r="5045" spans="1:6" ht="14.5" customHeight="1">
      <c r="A5045" s="19">
        <v>1906</v>
      </c>
      <c r="B5045" s="19" t="s">
        <v>413</v>
      </c>
      <c r="C5045" s="19" t="s">
        <v>663</v>
      </c>
      <c r="D5045" s="19">
        <v>15.5</v>
      </c>
      <c r="E5045" s="19" t="s">
        <v>9</v>
      </c>
      <c r="F5045" s="19" t="s">
        <v>1333</v>
      </c>
    </row>
    <row r="5046" spans="1:6" ht="14.5" customHeight="1">
      <c r="A5046" s="19">
        <v>1906</v>
      </c>
      <c r="B5046" s="19" t="s">
        <v>413</v>
      </c>
      <c r="C5046" s="19" t="s">
        <v>1331</v>
      </c>
      <c r="D5046" s="19">
        <v>5.0999999999999996</v>
      </c>
    </row>
    <row r="5047" spans="1:6" ht="14.5" customHeight="1">
      <c r="A5047" s="19">
        <v>1906</v>
      </c>
      <c r="B5047" s="19" t="s">
        <v>413</v>
      </c>
      <c r="C5047" s="19" t="s">
        <v>372</v>
      </c>
      <c r="D5047" s="19">
        <v>152</v>
      </c>
      <c r="F5047" s="19" t="s">
        <v>854</v>
      </c>
    </row>
    <row r="5048" spans="1:6" ht="14.5" customHeight="1">
      <c r="A5048" s="19">
        <v>1906</v>
      </c>
      <c r="B5048" s="19" t="s">
        <v>413</v>
      </c>
      <c r="C5048" s="19" t="s">
        <v>372</v>
      </c>
      <c r="D5048" s="19">
        <v>178</v>
      </c>
      <c r="E5048" s="19" t="s">
        <v>9</v>
      </c>
      <c r="F5048" s="19" t="s">
        <v>1081</v>
      </c>
    </row>
    <row r="5049" spans="1:6" ht="14.5" customHeight="1">
      <c r="A5049" s="19">
        <v>1906</v>
      </c>
      <c r="B5049" s="19" t="s">
        <v>413</v>
      </c>
      <c r="C5049" s="19" t="s">
        <v>372</v>
      </c>
      <c r="D5049" s="19">
        <v>7</v>
      </c>
      <c r="E5049" s="19" t="s">
        <v>70</v>
      </c>
      <c r="F5049" s="19" t="s">
        <v>1081</v>
      </c>
    </row>
    <row r="5050" spans="1:6" ht="14.5" customHeight="1">
      <c r="A5050" s="19">
        <v>1906</v>
      </c>
      <c r="B5050" s="19" t="s">
        <v>413</v>
      </c>
      <c r="C5050" s="19" t="s">
        <v>372</v>
      </c>
      <c r="D5050" s="19">
        <v>131.5</v>
      </c>
      <c r="E5050" s="19" t="s">
        <v>9</v>
      </c>
      <c r="F5050" s="19" t="s">
        <v>1334</v>
      </c>
    </row>
    <row r="5051" spans="1:6" ht="14.5" customHeight="1">
      <c r="A5051" s="19">
        <v>1906</v>
      </c>
      <c r="B5051" s="19" t="s">
        <v>413</v>
      </c>
      <c r="C5051" s="19" t="s">
        <v>372</v>
      </c>
      <c r="D5051" s="19">
        <v>40.5</v>
      </c>
      <c r="E5051" s="19" t="s">
        <v>9</v>
      </c>
      <c r="F5051" s="19" t="s">
        <v>1202</v>
      </c>
    </row>
    <row r="5052" spans="1:6" ht="14.5" customHeight="1">
      <c r="A5052" s="19">
        <v>1906</v>
      </c>
      <c r="B5052" s="19" t="s">
        <v>413</v>
      </c>
      <c r="C5052" s="19" t="s">
        <v>373</v>
      </c>
      <c r="D5052" s="19">
        <v>4</v>
      </c>
    </row>
    <row r="5053" spans="1:6" ht="14.5" customHeight="1">
      <c r="A5053" s="19">
        <v>1906</v>
      </c>
      <c r="B5053" s="19" t="s">
        <v>413</v>
      </c>
      <c r="C5053" s="19" t="s">
        <v>374</v>
      </c>
      <c r="D5053" s="19">
        <v>6.7</v>
      </c>
    </row>
    <row r="5054" spans="1:6" ht="14.5" customHeight="1">
      <c r="A5054" s="19">
        <v>1906</v>
      </c>
      <c r="B5054" s="19" t="s">
        <v>413</v>
      </c>
      <c r="C5054" s="19" t="s">
        <v>1332</v>
      </c>
      <c r="D5054" s="19">
        <v>19.5</v>
      </c>
    </row>
    <row r="5055" spans="1:6" ht="14.5" customHeight="1">
      <c r="A5055" s="19">
        <v>1906</v>
      </c>
      <c r="B5055" s="19" t="s">
        <v>413</v>
      </c>
      <c r="C5055" s="19" t="s">
        <v>375</v>
      </c>
      <c r="D5055" s="19">
        <v>175</v>
      </c>
    </row>
    <row r="5056" spans="1:6" ht="14.5" customHeight="1">
      <c r="A5056" s="19">
        <v>1906</v>
      </c>
      <c r="B5056" s="19" t="s">
        <v>413</v>
      </c>
      <c r="C5056" s="19" t="s">
        <v>376</v>
      </c>
      <c r="D5056" s="19">
        <v>10</v>
      </c>
    </row>
    <row r="5057" spans="1:6" ht="14.5" customHeight="1">
      <c r="A5057" s="19">
        <v>1906</v>
      </c>
      <c r="B5057" s="19" t="s">
        <v>413</v>
      </c>
      <c r="C5057" s="19" t="s">
        <v>378</v>
      </c>
      <c r="D5057" s="19">
        <v>2.25</v>
      </c>
    </row>
    <row r="5058" spans="1:6" ht="14.5" customHeight="1">
      <c r="A5058" s="19">
        <v>1906</v>
      </c>
      <c r="B5058" s="19" t="s">
        <v>413</v>
      </c>
      <c r="C5058" s="19" t="s">
        <v>1080</v>
      </c>
      <c r="D5058" s="19">
        <v>35</v>
      </c>
    </row>
    <row r="5059" spans="1:6" ht="14.5" customHeight="1">
      <c r="A5059" s="19">
        <v>1906</v>
      </c>
      <c r="B5059" s="19" t="s">
        <v>413</v>
      </c>
      <c r="C5059" s="19" t="s">
        <v>379</v>
      </c>
      <c r="D5059" s="19">
        <v>2.56</v>
      </c>
    </row>
    <row r="5060" spans="1:6" ht="14.5" customHeight="1">
      <c r="A5060" s="19">
        <v>1906</v>
      </c>
      <c r="B5060" s="19" t="s">
        <v>413</v>
      </c>
      <c r="C5060" s="19" t="s">
        <v>664</v>
      </c>
      <c r="D5060" s="19">
        <v>12</v>
      </c>
    </row>
    <row r="5061" spans="1:6" ht="14.5" customHeight="1">
      <c r="A5061" s="19">
        <v>1906</v>
      </c>
      <c r="B5061" s="19" t="s">
        <v>413</v>
      </c>
      <c r="C5061" s="19" t="s">
        <v>665</v>
      </c>
      <c r="D5061" s="19">
        <v>38</v>
      </c>
      <c r="E5061" s="19" t="s">
        <v>9</v>
      </c>
      <c r="F5061" s="19" t="s">
        <v>672</v>
      </c>
    </row>
    <row r="5062" spans="1:6" ht="14.5" customHeight="1">
      <c r="A5062" s="19">
        <v>1906</v>
      </c>
      <c r="B5062" s="19" t="s">
        <v>413</v>
      </c>
      <c r="C5062" s="19" t="s">
        <v>666</v>
      </c>
      <c r="D5062" s="19">
        <v>35</v>
      </c>
    </row>
    <row r="5063" spans="1:6" ht="14.5" customHeight="1">
      <c r="A5063" s="19">
        <v>1906</v>
      </c>
      <c r="B5063" s="19" t="s">
        <v>413</v>
      </c>
      <c r="C5063" s="19" t="s">
        <v>381</v>
      </c>
      <c r="D5063" s="19">
        <v>20.7</v>
      </c>
      <c r="F5063" s="19" t="s">
        <v>858</v>
      </c>
    </row>
    <row r="5064" spans="1:6" ht="14.5" customHeight="1">
      <c r="A5064" s="19">
        <v>1906</v>
      </c>
      <c r="B5064" s="19" t="s">
        <v>413</v>
      </c>
      <c r="C5064" s="19" t="s">
        <v>382</v>
      </c>
      <c r="D5064" s="19">
        <v>11.5</v>
      </c>
      <c r="E5064" s="19" t="s">
        <v>195</v>
      </c>
      <c r="F5064" s="19" t="s">
        <v>403</v>
      </c>
    </row>
    <row r="5065" spans="1:6" ht="14.5" customHeight="1">
      <c r="A5065" s="19">
        <v>1906</v>
      </c>
      <c r="B5065" s="19" t="s">
        <v>413</v>
      </c>
      <c r="C5065" s="19" t="s">
        <v>382</v>
      </c>
      <c r="D5065" s="19">
        <v>7.67</v>
      </c>
      <c r="E5065" s="19" t="s">
        <v>195</v>
      </c>
      <c r="F5065" s="19" t="s">
        <v>675</v>
      </c>
    </row>
    <row r="5066" spans="1:6" ht="14.5" customHeight="1">
      <c r="A5066" s="19">
        <v>1906</v>
      </c>
      <c r="B5066" s="19" t="s">
        <v>413</v>
      </c>
      <c r="C5066" s="19" t="s">
        <v>382</v>
      </c>
      <c r="D5066" s="19">
        <v>186.88</v>
      </c>
      <c r="E5066" s="19" t="s">
        <v>9</v>
      </c>
      <c r="F5066" s="19" t="s">
        <v>1336</v>
      </c>
    </row>
    <row r="5067" spans="1:6" ht="14.5" customHeight="1">
      <c r="A5067" s="19">
        <v>1906</v>
      </c>
      <c r="B5067" s="19" t="s">
        <v>413</v>
      </c>
      <c r="C5067" s="19" t="s">
        <v>382</v>
      </c>
      <c r="D5067" s="19">
        <v>54.51</v>
      </c>
      <c r="E5067" s="19" t="s">
        <v>195</v>
      </c>
      <c r="F5067" s="19" t="s">
        <v>1336</v>
      </c>
    </row>
    <row r="5068" spans="1:6" ht="14.5" customHeight="1">
      <c r="A5068" s="19">
        <v>1906</v>
      </c>
      <c r="B5068" s="19" t="s">
        <v>413</v>
      </c>
      <c r="C5068" s="19" t="s">
        <v>382</v>
      </c>
      <c r="D5068" s="19">
        <v>3.94</v>
      </c>
      <c r="E5068" s="19" t="s">
        <v>16</v>
      </c>
      <c r="F5068" s="19" t="s">
        <v>1336</v>
      </c>
    </row>
    <row r="5069" spans="1:6" ht="14.5" customHeight="1">
      <c r="A5069" s="19">
        <v>1906</v>
      </c>
      <c r="B5069" s="19" t="s">
        <v>413</v>
      </c>
      <c r="C5069" s="19" t="s">
        <v>382</v>
      </c>
      <c r="D5069" s="19">
        <v>8.1</v>
      </c>
      <c r="E5069" s="19" t="s">
        <v>70</v>
      </c>
      <c r="F5069" s="19" t="s">
        <v>1336</v>
      </c>
    </row>
    <row r="5070" spans="1:6" ht="14.5" customHeight="1">
      <c r="A5070" s="19">
        <v>1906</v>
      </c>
      <c r="B5070" s="19" t="s">
        <v>413</v>
      </c>
      <c r="C5070" s="19" t="s">
        <v>382</v>
      </c>
      <c r="D5070" s="19">
        <v>7.5</v>
      </c>
      <c r="E5070" s="19" t="s">
        <v>195</v>
      </c>
      <c r="F5070" s="19" t="s">
        <v>676</v>
      </c>
    </row>
    <row r="5071" spans="1:6" ht="14.5" customHeight="1">
      <c r="A5071" s="19">
        <v>1906</v>
      </c>
      <c r="B5071" s="19" t="s">
        <v>413</v>
      </c>
      <c r="C5071" s="19" t="s">
        <v>382</v>
      </c>
      <c r="D5071" s="19">
        <v>2</v>
      </c>
      <c r="E5071" s="19" t="s">
        <v>16</v>
      </c>
      <c r="F5071" s="19" t="s">
        <v>676</v>
      </c>
    </row>
    <row r="5072" spans="1:6" ht="14.5" customHeight="1">
      <c r="A5072" s="19">
        <v>1906</v>
      </c>
      <c r="B5072" s="19" t="s">
        <v>413</v>
      </c>
      <c r="C5072" s="19" t="s">
        <v>382</v>
      </c>
      <c r="D5072" s="19">
        <v>2</v>
      </c>
      <c r="E5072" s="19" t="s">
        <v>70</v>
      </c>
      <c r="F5072" s="19" t="s">
        <v>676</v>
      </c>
    </row>
    <row r="5073" spans="1:6" ht="14.5" customHeight="1">
      <c r="A5073" s="19">
        <v>1906</v>
      </c>
      <c r="B5073" s="19" t="s">
        <v>413</v>
      </c>
      <c r="C5073" s="19" t="s">
        <v>382</v>
      </c>
      <c r="D5073" s="19">
        <v>4.4000000000000004</v>
      </c>
      <c r="E5073" s="19" t="s">
        <v>9</v>
      </c>
      <c r="F5073" s="19" t="s">
        <v>1206</v>
      </c>
    </row>
    <row r="5074" spans="1:6" ht="14.5" customHeight="1">
      <c r="A5074" s="19">
        <v>1906</v>
      </c>
      <c r="B5074" s="19" t="s">
        <v>413</v>
      </c>
      <c r="C5074" s="19" t="s">
        <v>382</v>
      </c>
      <c r="D5074" s="19">
        <v>25.16</v>
      </c>
      <c r="E5074" s="19" t="s">
        <v>9</v>
      </c>
      <c r="F5074" s="19" t="s">
        <v>1337</v>
      </c>
    </row>
    <row r="5075" spans="1:6" ht="14.5" customHeight="1">
      <c r="A5075" s="19">
        <v>1906</v>
      </c>
      <c r="B5075" s="19" t="s">
        <v>413</v>
      </c>
      <c r="C5075" s="19" t="s">
        <v>382</v>
      </c>
      <c r="D5075" s="19">
        <v>109</v>
      </c>
      <c r="E5075" s="19" t="s">
        <v>70</v>
      </c>
      <c r="F5075" s="19" t="s">
        <v>1337</v>
      </c>
    </row>
    <row r="5076" spans="1:6" ht="14.5" customHeight="1">
      <c r="A5076" s="19">
        <v>1906</v>
      </c>
      <c r="B5076" s="19" t="s">
        <v>413</v>
      </c>
      <c r="C5076" s="19" t="s">
        <v>383</v>
      </c>
      <c r="D5076" s="19">
        <v>21</v>
      </c>
      <c r="E5076" s="19" t="s">
        <v>9</v>
      </c>
      <c r="F5076" s="19" t="s">
        <v>407</v>
      </c>
    </row>
    <row r="5077" spans="1:6" ht="14.5" customHeight="1">
      <c r="A5077" s="19">
        <v>1906</v>
      </c>
      <c r="B5077" s="19" t="s">
        <v>413</v>
      </c>
      <c r="C5077" s="19" t="s">
        <v>383</v>
      </c>
      <c r="D5077" s="19">
        <v>15</v>
      </c>
      <c r="E5077" s="19" t="s">
        <v>9</v>
      </c>
      <c r="F5077" s="19" t="s">
        <v>1082</v>
      </c>
    </row>
    <row r="5078" spans="1:6" ht="14.5" customHeight="1">
      <c r="A5078" s="19">
        <v>1906</v>
      </c>
      <c r="B5078" s="19" t="s">
        <v>413</v>
      </c>
      <c r="C5078" s="19" t="s">
        <v>383</v>
      </c>
      <c r="D5078" s="19">
        <v>33</v>
      </c>
      <c r="E5078" s="19" t="s">
        <v>9</v>
      </c>
      <c r="F5078" s="19" t="s">
        <v>1208</v>
      </c>
    </row>
    <row r="5079" spans="1:6" ht="14.5" customHeight="1">
      <c r="A5079" s="19">
        <v>1906</v>
      </c>
      <c r="B5079" s="19" t="s">
        <v>413</v>
      </c>
      <c r="C5079" s="19" t="s">
        <v>384</v>
      </c>
      <c r="D5079" s="19">
        <v>8</v>
      </c>
    </row>
    <row r="5080" spans="1:6" ht="14.5" customHeight="1">
      <c r="A5080" s="19">
        <v>1906</v>
      </c>
      <c r="B5080" s="19" t="s">
        <v>413</v>
      </c>
      <c r="C5080" s="19" t="s">
        <v>385</v>
      </c>
      <c r="D5080" s="19">
        <v>18</v>
      </c>
    </row>
    <row r="5081" spans="1:6" ht="14.5" customHeight="1">
      <c r="A5081" s="19">
        <v>1906</v>
      </c>
      <c r="B5081" s="19" t="s">
        <v>413</v>
      </c>
      <c r="C5081" s="19" t="s">
        <v>386</v>
      </c>
      <c r="D5081" s="19">
        <v>7</v>
      </c>
    </row>
    <row r="5082" spans="1:6" ht="14.5" customHeight="1">
      <c r="A5082" s="19">
        <v>1906</v>
      </c>
      <c r="B5082" s="19" t="s">
        <v>413</v>
      </c>
      <c r="C5082" s="19" t="s">
        <v>387</v>
      </c>
      <c r="D5082" s="19">
        <v>12</v>
      </c>
      <c r="E5082" s="19" t="s">
        <v>9</v>
      </c>
      <c r="F5082" s="19" t="s">
        <v>412</v>
      </c>
    </row>
    <row r="5083" spans="1:6" ht="14.5" customHeight="1">
      <c r="A5083" s="19">
        <v>1906</v>
      </c>
      <c r="B5083" s="19" t="s">
        <v>1212</v>
      </c>
      <c r="C5083" s="19" t="s">
        <v>1213</v>
      </c>
      <c r="D5083" s="19">
        <v>4</v>
      </c>
      <c r="E5083" s="19" t="s">
        <v>9</v>
      </c>
      <c r="F5083" s="19" t="s">
        <v>1214</v>
      </c>
    </row>
    <row r="5084" spans="1:6" ht="14.5" customHeight="1">
      <c r="A5084" s="19">
        <v>1906</v>
      </c>
      <c r="B5084" s="19" t="s">
        <v>424</v>
      </c>
      <c r="C5084" s="19" t="s">
        <v>414</v>
      </c>
      <c r="D5084" s="19">
        <v>3.5</v>
      </c>
    </row>
    <row r="5085" spans="1:6" ht="14.5" customHeight="1">
      <c r="A5085" s="19">
        <v>1906</v>
      </c>
      <c r="B5085" s="19" t="s">
        <v>424</v>
      </c>
      <c r="C5085" s="19" t="s">
        <v>415</v>
      </c>
      <c r="D5085" s="19">
        <v>80</v>
      </c>
    </row>
    <row r="5086" spans="1:6" ht="14.5" customHeight="1">
      <c r="A5086" s="19">
        <v>1906</v>
      </c>
      <c r="B5086" s="19" t="s">
        <v>424</v>
      </c>
      <c r="C5086" s="19" t="s">
        <v>416</v>
      </c>
      <c r="D5086" s="19">
        <v>5.5</v>
      </c>
    </row>
    <row r="5087" spans="1:6" ht="14.5" customHeight="1">
      <c r="A5087" s="19">
        <v>1906</v>
      </c>
      <c r="B5087" s="19" t="s">
        <v>424</v>
      </c>
      <c r="C5087" s="19" t="s">
        <v>419</v>
      </c>
      <c r="D5087" s="19">
        <v>5</v>
      </c>
    </row>
    <row r="5088" spans="1:6" ht="14.5" customHeight="1">
      <c r="A5088" s="19">
        <v>1906</v>
      </c>
      <c r="B5088" s="19" t="s">
        <v>424</v>
      </c>
      <c r="C5088" s="19" t="s">
        <v>420</v>
      </c>
      <c r="D5088" s="19">
        <v>4</v>
      </c>
    </row>
    <row r="5089" spans="1:5" ht="14.5" customHeight="1">
      <c r="A5089" s="19">
        <v>1906</v>
      </c>
      <c r="B5089" s="19" t="s">
        <v>424</v>
      </c>
      <c r="C5089" s="19" t="s">
        <v>421</v>
      </c>
      <c r="D5089" s="19">
        <f>6+33</f>
        <v>39</v>
      </c>
    </row>
    <row r="5090" spans="1:5" ht="14.5" customHeight="1">
      <c r="A5090" s="19">
        <v>1906</v>
      </c>
      <c r="B5090" s="19" t="s">
        <v>424</v>
      </c>
      <c r="C5090" s="19" t="s">
        <v>422</v>
      </c>
      <c r="D5090" s="19">
        <v>90</v>
      </c>
    </row>
    <row r="5091" spans="1:5" ht="14.5" customHeight="1">
      <c r="A5091" s="19">
        <v>1906</v>
      </c>
      <c r="B5091" s="19" t="s">
        <v>424</v>
      </c>
      <c r="C5091" s="19" t="s">
        <v>423</v>
      </c>
      <c r="D5091" s="19">
        <f>75</f>
        <v>75</v>
      </c>
    </row>
    <row r="5092" spans="1:5" ht="14.5" customHeight="1">
      <c r="A5092" s="19">
        <v>1906</v>
      </c>
      <c r="B5092" s="19" t="s">
        <v>694</v>
      </c>
      <c r="C5092" s="19" t="s">
        <v>679</v>
      </c>
      <c r="D5092" s="19">
        <v>16.2</v>
      </c>
      <c r="E5092" s="19" t="s">
        <v>9</v>
      </c>
    </row>
    <row r="5093" spans="1:5" ht="14.5" customHeight="1">
      <c r="A5093" s="19">
        <v>1906</v>
      </c>
      <c r="B5093" s="19" t="s">
        <v>694</v>
      </c>
      <c r="C5093" s="19" t="s">
        <v>1215</v>
      </c>
      <c r="D5093" s="19">
        <v>11</v>
      </c>
      <c r="E5093" s="19" t="s">
        <v>9</v>
      </c>
    </row>
    <row r="5094" spans="1:5" ht="14.5" customHeight="1">
      <c r="A5094" s="19">
        <v>1906</v>
      </c>
      <c r="B5094" s="19" t="s">
        <v>694</v>
      </c>
      <c r="C5094" s="19" t="s">
        <v>1216</v>
      </c>
      <c r="D5094" s="19">
        <v>2.5</v>
      </c>
      <c r="E5094" s="19" t="s">
        <v>9</v>
      </c>
    </row>
    <row r="5095" spans="1:5" ht="14.5" customHeight="1">
      <c r="A5095" s="19">
        <v>1906</v>
      </c>
      <c r="B5095" s="19" t="s">
        <v>694</v>
      </c>
      <c r="C5095" s="19" t="s">
        <v>1217</v>
      </c>
      <c r="D5095" s="19">
        <v>3.75</v>
      </c>
      <c r="E5095" s="19" t="s">
        <v>9</v>
      </c>
    </row>
    <row r="5096" spans="1:5" ht="14.5" customHeight="1">
      <c r="A5096" s="19">
        <v>1906</v>
      </c>
      <c r="B5096" s="19" t="s">
        <v>694</v>
      </c>
      <c r="C5096" s="19" t="s">
        <v>681</v>
      </c>
      <c r="D5096" s="19">
        <f>53.11+35+13</f>
        <v>101.11</v>
      </c>
      <c r="E5096" s="19" t="s">
        <v>9</v>
      </c>
    </row>
    <row r="5097" spans="1:5" ht="14.5" customHeight="1">
      <c r="A5097" s="19">
        <v>1906</v>
      </c>
      <c r="B5097" s="19" t="s">
        <v>694</v>
      </c>
      <c r="C5097" s="19" t="s">
        <v>683</v>
      </c>
      <c r="D5097" s="19">
        <f>18.72+17.41</f>
        <v>36.129999999999995</v>
      </c>
      <c r="E5097" s="19" t="s">
        <v>9</v>
      </c>
    </row>
    <row r="5098" spans="1:5" ht="14.5" customHeight="1">
      <c r="A5098" s="19">
        <v>1906</v>
      </c>
      <c r="B5098" s="19" t="s">
        <v>694</v>
      </c>
      <c r="C5098" s="19" t="s">
        <v>684</v>
      </c>
      <c r="D5098" s="19">
        <f>66.7+6+6</f>
        <v>78.7</v>
      </c>
      <c r="E5098" s="19" t="s">
        <v>9</v>
      </c>
    </row>
    <row r="5099" spans="1:5" ht="14.5" customHeight="1">
      <c r="A5099" s="19">
        <v>1906</v>
      </c>
      <c r="B5099" s="19" t="s">
        <v>694</v>
      </c>
      <c r="C5099" s="19" t="s">
        <v>686</v>
      </c>
      <c r="D5099" s="19">
        <f>35.35</f>
        <v>35.35</v>
      </c>
      <c r="E5099" s="19" t="s">
        <v>9</v>
      </c>
    </row>
    <row r="5100" spans="1:5" ht="14.5" customHeight="1">
      <c r="A5100" s="19">
        <v>1906</v>
      </c>
      <c r="B5100" s="19" t="s">
        <v>694</v>
      </c>
      <c r="C5100" s="19" t="s">
        <v>687</v>
      </c>
      <c r="D5100" s="19">
        <f>43.9</f>
        <v>43.9</v>
      </c>
      <c r="E5100" s="19" t="s">
        <v>9</v>
      </c>
    </row>
    <row r="5101" spans="1:5" ht="14.5" customHeight="1">
      <c r="A5101" s="19">
        <v>1906</v>
      </c>
      <c r="B5101" s="19" t="s">
        <v>694</v>
      </c>
      <c r="C5101" s="19" t="s">
        <v>688</v>
      </c>
      <c r="D5101" s="19">
        <v>5.5</v>
      </c>
      <c r="E5101" s="19" t="s">
        <v>9</v>
      </c>
    </row>
    <row r="5102" spans="1:5" ht="14.5" customHeight="1">
      <c r="A5102" s="19">
        <v>1906</v>
      </c>
      <c r="B5102" s="19" t="s">
        <v>694</v>
      </c>
      <c r="C5102" s="19" t="s">
        <v>689</v>
      </c>
      <c r="D5102" s="19">
        <v>5</v>
      </c>
      <c r="E5102" s="19" t="s">
        <v>16</v>
      </c>
    </row>
    <row r="5103" spans="1:5" ht="14.5" customHeight="1">
      <c r="A5103" s="19">
        <v>1906</v>
      </c>
      <c r="B5103" s="19" t="s">
        <v>694</v>
      </c>
      <c r="C5103" s="19" t="s">
        <v>690</v>
      </c>
      <c r="D5103" s="19">
        <v>6</v>
      </c>
      <c r="E5103" s="19" t="s">
        <v>9</v>
      </c>
    </row>
    <row r="5104" spans="1:5" ht="14.5" customHeight="1">
      <c r="A5104" s="19">
        <v>1906</v>
      </c>
      <c r="B5104" s="19" t="s">
        <v>694</v>
      </c>
      <c r="C5104" s="19" t="s">
        <v>691</v>
      </c>
      <c r="D5104" s="19">
        <f>45</f>
        <v>45</v>
      </c>
      <c r="E5104" s="19" t="s">
        <v>9</v>
      </c>
    </row>
    <row r="5105" spans="1:6" ht="14.5" customHeight="1">
      <c r="A5105" s="19">
        <v>1906</v>
      </c>
      <c r="B5105" s="19" t="s">
        <v>694</v>
      </c>
      <c r="C5105" s="19" t="s">
        <v>692</v>
      </c>
      <c r="D5105" s="19">
        <v>16</v>
      </c>
      <c r="E5105" s="19" t="s">
        <v>9</v>
      </c>
    </row>
    <row r="5106" spans="1:6" ht="14.5" customHeight="1">
      <c r="A5106" s="19">
        <v>1906</v>
      </c>
      <c r="B5106" s="19" t="s">
        <v>694</v>
      </c>
      <c r="C5106" s="19" t="s">
        <v>1338</v>
      </c>
      <c r="D5106" s="19">
        <v>14.3</v>
      </c>
      <c r="E5106" s="19" t="s">
        <v>9</v>
      </c>
    </row>
    <row r="5107" spans="1:6" ht="14.5" customHeight="1">
      <c r="A5107" s="19">
        <v>1906</v>
      </c>
      <c r="B5107" s="19" t="s">
        <v>694</v>
      </c>
      <c r="C5107" s="19" t="s">
        <v>693</v>
      </c>
      <c r="D5107" s="19">
        <v>16</v>
      </c>
      <c r="E5107" s="19" t="s">
        <v>9</v>
      </c>
    </row>
    <row r="5108" spans="1:6" ht="14.5" customHeight="1">
      <c r="A5108" s="19">
        <v>1906</v>
      </c>
      <c r="B5108" s="19" t="s">
        <v>694</v>
      </c>
      <c r="C5108" s="19" t="s">
        <v>695</v>
      </c>
      <c r="D5108" s="19">
        <v>3.5</v>
      </c>
      <c r="E5108" s="19" t="s">
        <v>16</v>
      </c>
    </row>
    <row r="5109" spans="1:6" ht="14.5" customHeight="1">
      <c r="A5109" s="19">
        <v>1906</v>
      </c>
      <c r="B5109" s="19" t="s">
        <v>369</v>
      </c>
      <c r="C5109" s="19" t="s">
        <v>922</v>
      </c>
      <c r="D5109" s="19">
        <v>9.1999999999999993</v>
      </c>
    </row>
    <row r="5110" spans="1:6" ht="14.5" customHeight="1">
      <c r="A5110" s="19">
        <v>1906</v>
      </c>
      <c r="B5110" s="19" t="s">
        <v>369</v>
      </c>
      <c r="C5110" s="19" t="s">
        <v>1084</v>
      </c>
      <c r="D5110" s="19">
        <v>7.5</v>
      </c>
    </row>
    <row r="5111" spans="1:6" ht="14.5" customHeight="1">
      <c r="A5111" s="19">
        <v>1906</v>
      </c>
      <c r="B5111" s="19" t="s">
        <v>369</v>
      </c>
      <c r="C5111" s="19" t="s">
        <v>698</v>
      </c>
      <c r="D5111" s="19">
        <v>5</v>
      </c>
    </row>
    <row r="5112" spans="1:6" ht="14.5" customHeight="1">
      <c r="A5112" s="19">
        <v>1906</v>
      </c>
      <c r="B5112" s="19" t="s">
        <v>369</v>
      </c>
      <c r="C5112" s="19" t="s">
        <v>370</v>
      </c>
      <c r="D5112" s="19">
        <f>11+5+16</f>
        <v>32</v>
      </c>
    </row>
    <row r="5113" spans="1:6" ht="14.5" customHeight="1">
      <c r="A5113" s="19">
        <v>1906</v>
      </c>
      <c r="B5113" s="19" t="s">
        <v>369</v>
      </c>
      <c r="C5113" s="19" t="s">
        <v>371</v>
      </c>
      <c r="D5113" s="19">
        <v>25</v>
      </c>
    </row>
    <row r="5114" spans="1:6" ht="14.5" customHeight="1">
      <c r="A5114" s="19">
        <v>1906</v>
      </c>
      <c r="B5114" s="19" t="s">
        <v>369</v>
      </c>
      <c r="C5114" s="19" t="s">
        <v>1218</v>
      </c>
      <c r="D5114" s="19">
        <v>13</v>
      </c>
    </row>
    <row r="5115" spans="1:6" ht="14.5" customHeight="1">
      <c r="A5115" s="19">
        <v>1906</v>
      </c>
      <c r="B5115" s="19" t="s">
        <v>369</v>
      </c>
      <c r="C5115" s="19" t="s">
        <v>578</v>
      </c>
      <c r="D5115" s="19">
        <v>9</v>
      </c>
    </row>
    <row r="5116" spans="1:6" ht="14.5" customHeight="1">
      <c r="A5116" s="19">
        <v>1906</v>
      </c>
      <c r="B5116" s="19" t="s">
        <v>55</v>
      </c>
      <c r="C5116" s="19" t="s">
        <v>712</v>
      </c>
      <c r="D5116" s="19">
        <v>26.07</v>
      </c>
      <c r="F5116" s="19" t="s">
        <v>699</v>
      </c>
    </row>
    <row r="5117" spans="1:6" ht="14.5" customHeight="1">
      <c r="A5117" s="19">
        <v>1906</v>
      </c>
      <c r="B5117" s="19" t="s">
        <v>55</v>
      </c>
      <c r="C5117" s="19" t="s">
        <v>713</v>
      </c>
      <c r="D5117" s="19">
        <v>13.38</v>
      </c>
      <c r="F5117" s="19" t="s">
        <v>700</v>
      </c>
    </row>
    <row r="5118" spans="1:6" ht="14.5" customHeight="1">
      <c r="A5118" s="19">
        <v>1906</v>
      </c>
      <c r="B5118" s="19" t="s">
        <v>55</v>
      </c>
      <c r="C5118" s="19" t="s">
        <v>714</v>
      </c>
      <c r="D5118" s="19">
        <v>3.45</v>
      </c>
      <c r="F5118" s="19" t="s">
        <v>701</v>
      </c>
    </row>
    <row r="5119" spans="1:6" ht="14.5" customHeight="1">
      <c r="A5119" s="19">
        <v>1906</v>
      </c>
      <c r="B5119" s="19" t="s">
        <v>55</v>
      </c>
      <c r="C5119" s="19" t="s">
        <v>715</v>
      </c>
      <c r="D5119" s="19">
        <v>6.51</v>
      </c>
      <c r="F5119" s="19" t="s">
        <v>702</v>
      </c>
    </row>
    <row r="5120" spans="1:6" ht="14.5" customHeight="1">
      <c r="A5120" s="19">
        <v>1906</v>
      </c>
      <c r="B5120" s="19" t="s">
        <v>55</v>
      </c>
      <c r="C5120" s="19" t="s">
        <v>716</v>
      </c>
      <c r="D5120" s="19">
        <v>29.25</v>
      </c>
      <c r="F5120" s="19" t="s">
        <v>703</v>
      </c>
    </row>
    <row r="5121" spans="1:6" ht="14.5" customHeight="1">
      <c r="A5121" s="19">
        <v>1906</v>
      </c>
      <c r="B5121" s="19" t="s">
        <v>55</v>
      </c>
      <c r="C5121" s="19" t="s">
        <v>716</v>
      </c>
      <c r="D5121" s="19">
        <v>9.25</v>
      </c>
      <c r="F5121" s="19" t="s">
        <v>1086</v>
      </c>
    </row>
    <row r="5122" spans="1:6" ht="14.5" customHeight="1">
      <c r="A5122" s="19">
        <v>1906</v>
      </c>
      <c r="B5122" s="19" t="s">
        <v>55</v>
      </c>
      <c r="C5122" s="19" t="s">
        <v>716</v>
      </c>
      <c r="D5122" s="19">
        <v>23.1</v>
      </c>
      <c r="F5122" s="19" t="s">
        <v>1219</v>
      </c>
    </row>
    <row r="5123" spans="1:6" ht="14.5" customHeight="1">
      <c r="A5123" s="19">
        <v>1906</v>
      </c>
      <c r="B5123" s="19" t="s">
        <v>55</v>
      </c>
      <c r="C5123" s="19" t="s">
        <v>717</v>
      </c>
      <c r="D5123" s="19">
        <v>53</v>
      </c>
      <c r="F5123" s="19" t="s">
        <v>704</v>
      </c>
    </row>
    <row r="5124" spans="1:6" ht="14.5" customHeight="1">
      <c r="A5124" s="19">
        <v>1906</v>
      </c>
      <c r="B5124" s="19" t="s">
        <v>55</v>
      </c>
      <c r="C5124" s="19" t="s">
        <v>717</v>
      </c>
      <c r="D5124" s="19">
        <v>25</v>
      </c>
      <c r="F5124" s="19" t="s">
        <v>705</v>
      </c>
    </row>
    <row r="5125" spans="1:6" ht="14.5" customHeight="1">
      <c r="A5125" s="19">
        <v>1906</v>
      </c>
      <c r="B5125" s="19" t="s">
        <v>55</v>
      </c>
      <c r="C5125" s="19" t="s">
        <v>717</v>
      </c>
      <c r="D5125" s="19">
        <v>16.64</v>
      </c>
      <c r="F5125" s="19" t="s">
        <v>923</v>
      </c>
    </row>
    <row r="5126" spans="1:6" ht="14.5" customHeight="1">
      <c r="A5126" s="19">
        <v>1906</v>
      </c>
      <c r="B5126" s="19" t="s">
        <v>55</v>
      </c>
      <c r="C5126" s="19" t="s">
        <v>717</v>
      </c>
      <c r="D5126" s="19">
        <v>13</v>
      </c>
      <c r="F5126" s="19" t="s">
        <v>1220</v>
      </c>
    </row>
    <row r="5127" spans="1:6" ht="14.5" customHeight="1">
      <c r="A5127" s="19">
        <v>1906</v>
      </c>
      <c r="B5127" s="19" t="s">
        <v>55</v>
      </c>
      <c r="C5127" s="19" t="s">
        <v>717</v>
      </c>
      <c r="D5127" s="19">
        <v>30</v>
      </c>
      <c r="F5127" s="19" t="s">
        <v>1221</v>
      </c>
    </row>
    <row r="5128" spans="1:6" ht="14.5" customHeight="1">
      <c r="A5128" s="19">
        <v>1906</v>
      </c>
      <c r="B5128" s="19" t="s">
        <v>55</v>
      </c>
      <c r="C5128" s="19" t="s">
        <v>56</v>
      </c>
      <c r="D5128" s="19">
        <v>16</v>
      </c>
      <c r="F5128" s="19" t="s">
        <v>1222</v>
      </c>
    </row>
    <row r="5129" spans="1:6" ht="14.5" customHeight="1">
      <c r="A5129" s="19">
        <v>1906</v>
      </c>
      <c r="B5129" s="19" t="s">
        <v>55</v>
      </c>
      <c r="C5129" s="19" t="s">
        <v>718</v>
      </c>
      <c r="D5129" s="19">
        <v>14.25</v>
      </c>
      <c r="F5129" s="19" t="s">
        <v>708</v>
      </c>
    </row>
    <row r="5130" spans="1:6" ht="14.5" customHeight="1">
      <c r="A5130" s="19">
        <v>1906</v>
      </c>
      <c r="B5130" s="19" t="s">
        <v>55</v>
      </c>
      <c r="C5130" s="19" t="s">
        <v>59</v>
      </c>
      <c r="D5130" s="19">
        <v>118</v>
      </c>
      <c r="F5130" s="19" t="s">
        <v>60</v>
      </c>
    </row>
    <row r="5131" spans="1:6" ht="14.5" customHeight="1">
      <c r="A5131" s="19">
        <v>1906</v>
      </c>
      <c r="B5131" s="19" t="s">
        <v>55</v>
      </c>
      <c r="C5131" s="19" t="s">
        <v>924</v>
      </c>
      <c r="D5131" s="19">
        <v>3.7</v>
      </c>
      <c r="F5131" s="19" t="s">
        <v>925</v>
      </c>
    </row>
    <row r="5132" spans="1:6" ht="14.5" customHeight="1">
      <c r="A5132" s="19">
        <v>1906</v>
      </c>
      <c r="B5132" s="19" t="s">
        <v>55</v>
      </c>
      <c r="C5132" s="19" t="s">
        <v>719</v>
      </c>
      <c r="D5132" s="19">
        <v>19.329999999999998</v>
      </c>
      <c r="F5132" s="19" t="s">
        <v>710</v>
      </c>
    </row>
    <row r="5133" spans="1:6" ht="14.5" customHeight="1">
      <c r="A5133" s="19">
        <v>1906</v>
      </c>
      <c r="B5133" s="19" t="s">
        <v>55</v>
      </c>
      <c r="C5133" s="19" t="s">
        <v>720</v>
      </c>
      <c r="D5133" s="19">
        <v>8.5</v>
      </c>
      <c r="F5133" s="19" t="s">
        <v>711</v>
      </c>
    </row>
    <row r="5134" spans="1:6" ht="14.5" customHeight="1">
      <c r="A5134" s="19">
        <v>1906</v>
      </c>
      <c r="B5134" s="19" t="s">
        <v>55</v>
      </c>
      <c r="C5134" s="19" t="s">
        <v>1223</v>
      </c>
      <c r="D5134" s="19">
        <v>3.5</v>
      </c>
      <c r="F5134" s="19" t="s">
        <v>1224</v>
      </c>
    </row>
    <row r="5135" spans="1:6" ht="14.5" customHeight="1">
      <c r="A5135" s="19">
        <v>1906</v>
      </c>
      <c r="B5135" s="19" t="s">
        <v>55</v>
      </c>
      <c r="C5135" s="19" t="s">
        <v>1343</v>
      </c>
      <c r="D5135" s="19">
        <v>28</v>
      </c>
      <c r="F5135" s="19" t="s">
        <v>1339</v>
      </c>
    </row>
    <row r="5136" spans="1:6" ht="14.5" customHeight="1">
      <c r="A5136" s="19">
        <v>1906</v>
      </c>
      <c r="B5136" s="19" t="s">
        <v>55</v>
      </c>
      <c r="C5136" s="19" t="s">
        <v>1340</v>
      </c>
      <c r="D5136" s="19">
        <v>4.25</v>
      </c>
    </row>
    <row r="5137" spans="1:6" ht="14.5" customHeight="1">
      <c r="A5137" s="19">
        <v>1906</v>
      </c>
      <c r="B5137" s="19" t="s">
        <v>55</v>
      </c>
      <c r="C5137" s="19" t="s">
        <v>1341</v>
      </c>
      <c r="D5137" s="19">
        <v>2</v>
      </c>
      <c r="F5137" s="19" t="s">
        <v>1342</v>
      </c>
    </row>
    <row r="5138" spans="1:6" ht="14.5" customHeight="1">
      <c r="A5138" s="19">
        <v>1906</v>
      </c>
      <c r="B5138" s="19" t="s">
        <v>440</v>
      </c>
      <c r="C5138" s="19" t="s">
        <v>1226</v>
      </c>
      <c r="D5138" s="19">
        <v>6</v>
      </c>
      <c r="F5138" s="1"/>
    </row>
    <row r="5139" spans="1:6" ht="14.5" customHeight="1">
      <c r="A5139" s="19">
        <v>1906</v>
      </c>
      <c r="B5139" s="19" t="s">
        <v>440</v>
      </c>
      <c r="C5139" s="19" t="s">
        <v>1227</v>
      </c>
      <c r="D5139" s="19">
        <v>35.700000000000003</v>
      </c>
      <c r="F5139" s="1"/>
    </row>
    <row r="5140" spans="1:6" ht="14.5" customHeight="1">
      <c r="A5140" s="19">
        <v>1906</v>
      </c>
      <c r="B5140" s="19" t="s">
        <v>440</v>
      </c>
      <c r="C5140" s="19" t="s">
        <v>1228</v>
      </c>
      <c r="D5140" s="19">
        <v>4.5</v>
      </c>
      <c r="F5140" s="1"/>
    </row>
    <row r="5141" spans="1:6" ht="14.5" customHeight="1">
      <c r="A5141" s="19">
        <v>1906</v>
      </c>
      <c r="B5141" s="19" t="s">
        <v>440</v>
      </c>
      <c r="C5141" s="19" t="s">
        <v>425</v>
      </c>
      <c r="D5141" s="19">
        <v>18.77</v>
      </c>
      <c r="F5141" s="1"/>
    </row>
    <row r="5142" spans="1:6" ht="14.5" customHeight="1">
      <c r="A5142" s="19">
        <v>1906</v>
      </c>
      <c r="B5142" s="19" t="s">
        <v>440</v>
      </c>
      <c r="C5142" s="19" t="s">
        <v>721</v>
      </c>
      <c r="D5142" s="19">
        <v>4.25</v>
      </c>
      <c r="F5142" s="1"/>
    </row>
    <row r="5143" spans="1:6" ht="14.5" customHeight="1">
      <c r="A5143" s="19">
        <v>1906</v>
      </c>
      <c r="B5143" s="19" t="s">
        <v>440</v>
      </c>
      <c r="C5143" s="19" t="s">
        <v>428</v>
      </c>
      <c r="D5143" s="19">
        <v>101.76</v>
      </c>
      <c r="F5143" s="19" t="s">
        <v>429</v>
      </c>
    </row>
    <row r="5144" spans="1:6" ht="14.5" customHeight="1">
      <c r="A5144" s="19">
        <v>1906</v>
      </c>
      <c r="B5144" s="19" t="s">
        <v>440</v>
      </c>
      <c r="C5144" s="19" t="s">
        <v>428</v>
      </c>
      <c r="D5144" s="19">
        <v>5</v>
      </c>
      <c r="F5144" s="19" t="s">
        <v>430</v>
      </c>
    </row>
    <row r="5145" spans="1:6" ht="14.5" customHeight="1">
      <c r="A5145" s="19">
        <v>1906</v>
      </c>
      <c r="B5145" s="19" t="s">
        <v>440</v>
      </c>
      <c r="C5145" s="19" t="s">
        <v>428</v>
      </c>
      <c r="D5145" s="19">
        <v>19.5</v>
      </c>
      <c r="F5145" s="19" t="s">
        <v>431</v>
      </c>
    </row>
    <row r="5146" spans="1:6" ht="14.5" customHeight="1">
      <c r="A5146" s="19">
        <v>1906</v>
      </c>
      <c r="B5146" s="19" t="s">
        <v>440</v>
      </c>
      <c r="C5146" s="19" t="s">
        <v>428</v>
      </c>
      <c r="D5146" s="19">
        <v>12.5</v>
      </c>
      <c r="F5146" s="19" t="s">
        <v>722</v>
      </c>
    </row>
    <row r="5147" spans="1:6" ht="14.5" customHeight="1">
      <c r="A5147" s="19">
        <v>1906</v>
      </c>
      <c r="B5147" s="19" t="s">
        <v>440</v>
      </c>
      <c r="C5147" s="19" t="s">
        <v>1344</v>
      </c>
      <c r="D5147" s="19">
        <v>62.75</v>
      </c>
    </row>
    <row r="5148" spans="1:6" ht="14.5" customHeight="1">
      <c r="A5148" s="19">
        <v>1906</v>
      </c>
      <c r="B5148" s="19" t="s">
        <v>440</v>
      </c>
      <c r="C5148" s="19" t="s">
        <v>432</v>
      </c>
      <c r="D5148" s="19">
        <v>19.43</v>
      </c>
      <c r="F5148" s="19" t="s">
        <v>433</v>
      </c>
    </row>
    <row r="5149" spans="1:6" ht="14.5" customHeight="1">
      <c r="A5149" s="19">
        <v>1906</v>
      </c>
      <c r="B5149" s="19" t="s">
        <v>440</v>
      </c>
      <c r="C5149" s="19" t="s">
        <v>432</v>
      </c>
      <c r="D5149" s="19">
        <f>3+72.52</f>
        <v>75.52</v>
      </c>
      <c r="F5149" s="19" t="s">
        <v>434</v>
      </c>
    </row>
    <row r="5150" spans="1:6" ht="14.5" customHeight="1">
      <c r="A5150" s="19">
        <v>1906</v>
      </c>
      <c r="B5150" s="19" t="s">
        <v>440</v>
      </c>
      <c r="C5150" s="19" t="s">
        <v>435</v>
      </c>
      <c r="D5150" s="19">
        <v>53.22</v>
      </c>
      <c r="F5150" s="19" t="s">
        <v>436</v>
      </c>
    </row>
    <row r="5151" spans="1:6" ht="14.5" customHeight="1">
      <c r="A5151" s="19">
        <v>1906</v>
      </c>
      <c r="B5151" s="19" t="s">
        <v>440</v>
      </c>
      <c r="C5151" s="19" t="s">
        <v>435</v>
      </c>
      <c r="D5151" s="19">
        <v>85.95</v>
      </c>
      <c r="F5151" s="19" t="s">
        <v>437</v>
      </c>
    </row>
    <row r="5152" spans="1:6" ht="14.5" customHeight="1">
      <c r="A5152" s="19">
        <v>1906</v>
      </c>
      <c r="B5152" s="19" t="s">
        <v>440</v>
      </c>
      <c r="C5152" s="19" t="s">
        <v>438</v>
      </c>
      <c r="D5152" s="19">
        <v>3</v>
      </c>
      <c r="F5152" s="1"/>
    </row>
    <row r="5153" spans="1:6" ht="14.5" customHeight="1">
      <c r="A5153" s="19">
        <v>1906</v>
      </c>
      <c r="B5153" s="19" t="s">
        <v>440</v>
      </c>
      <c r="C5153" s="19" t="s">
        <v>439</v>
      </c>
      <c r="D5153" s="19">
        <v>6</v>
      </c>
      <c r="F5153" s="1"/>
    </row>
    <row r="5154" spans="1:6" ht="14.5" customHeight="1">
      <c r="A5154" s="19">
        <v>1906</v>
      </c>
      <c r="B5154" s="19" t="s">
        <v>456</v>
      </c>
      <c r="C5154" s="19" t="s">
        <v>1345</v>
      </c>
      <c r="D5154" s="19">
        <v>125</v>
      </c>
    </row>
    <row r="5155" spans="1:6" ht="14.5" customHeight="1">
      <c r="A5155" s="19">
        <v>1906</v>
      </c>
      <c r="B5155" s="19" t="s">
        <v>456</v>
      </c>
      <c r="C5155" s="19" t="s">
        <v>1345</v>
      </c>
      <c r="D5155" s="19">
        <v>111</v>
      </c>
      <c r="F5155" s="19" t="s">
        <v>1349</v>
      </c>
    </row>
    <row r="5156" spans="1:6" ht="14.5" customHeight="1">
      <c r="A5156" s="19">
        <v>1906</v>
      </c>
      <c r="B5156" s="19" t="s">
        <v>456</v>
      </c>
      <c r="C5156" s="19" t="s">
        <v>457</v>
      </c>
      <c r="D5156" s="19">
        <f>19</f>
        <v>19</v>
      </c>
      <c r="E5156" s="19" t="s">
        <v>9</v>
      </c>
    </row>
    <row r="5157" spans="1:6" ht="14.5" customHeight="1">
      <c r="A5157" s="19">
        <v>1906</v>
      </c>
      <c r="B5157" s="19" t="s">
        <v>456</v>
      </c>
      <c r="C5157" s="19" t="s">
        <v>458</v>
      </c>
      <c r="D5157" s="19">
        <v>7</v>
      </c>
      <c r="E5157" s="19" t="s">
        <v>9</v>
      </c>
    </row>
    <row r="5158" spans="1:6" ht="14.5" customHeight="1">
      <c r="A5158" s="19">
        <v>1906</v>
      </c>
      <c r="B5158" s="19" t="s">
        <v>456</v>
      </c>
      <c r="C5158" s="19" t="s">
        <v>459</v>
      </c>
      <c r="D5158" s="19">
        <v>22</v>
      </c>
      <c r="E5158" s="19" t="s">
        <v>9</v>
      </c>
    </row>
    <row r="5159" spans="1:6" ht="14.5" customHeight="1">
      <c r="A5159" s="19">
        <v>1906</v>
      </c>
      <c r="B5159" s="19" t="s">
        <v>456</v>
      </c>
      <c r="C5159" s="19" t="s">
        <v>460</v>
      </c>
      <c r="D5159" s="19">
        <v>26</v>
      </c>
      <c r="E5159" s="19" t="s">
        <v>9</v>
      </c>
    </row>
    <row r="5160" spans="1:6" ht="14.5" customHeight="1">
      <c r="A5160" s="19">
        <v>1906</v>
      </c>
      <c r="B5160" s="19" t="s">
        <v>456</v>
      </c>
      <c r="C5160" s="19" t="s">
        <v>926</v>
      </c>
      <c r="D5160" s="19">
        <f>43+22</f>
        <v>65</v>
      </c>
      <c r="E5160" s="19" t="s">
        <v>9</v>
      </c>
      <c r="F5160" s="19" t="s">
        <v>1353</v>
      </c>
    </row>
    <row r="5161" spans="1:6" ht="14.5" customHeight="1">
      <c r="A5161" s="19">
        <v>1906</v>
      </c>
      <c r="B5161" s="19" t="s">
        <v>456</v>
      </c>
      <c r="C5161" s="19" t="s">
        <v>1350</v>
      </c>
      <c r="D5161" s="19">
        <v>4.2</v>
      </c>
      <c r="E5161" s="19" t="s">
        <v>9</v>
      </c>
      <c r="F5161" s="19" t="s">
        <v>1354</v>
      </c>
    </row>
    <row r="5162" spans="1:6" ht="14.5" customHeight="1">
      <c r="A5162" s="19">
        <v>1906</v>
      </c>
      <c r="B5162" s="19" t="s">
        <v>456</v>
      </c>
      <c r="C5162" s="19" t="s">
        <v>941</v>
      </c>
      <c r="D5162" s="19">
        <v>7</v>
      </c>
      <c r="F5162" s="19" t="s">
        <v>927</v>
      </c>
    </row>
    <row r="5163" spans="1:6" ht="14.5" customHeight="1">
      <c r="A5163" s="19">
        <v>1906</v>
      </c>
      <c r="B5163" s="19" t="s">
        <v>456</v>
      </c>
      <c r="C5163" s="19" t="s">
        <v>928</v>
      </c>
      <c r="D5163" s="19">
        <v>17.100000000000001</v>
      </c>
    </row>
    <row r="5164" spans="1:6" ht="14.5" customHeight="1">
      <c r="A5164" s="19">
        <v>1906</v>
      </c>
      <c r="B5164" s="19" t="s">
        <v>456</v>
      </c>
      <c r="C5164" s="19" t="s">
        <v>462</v>
      </c>
      <c r="D5164" s="19">
        <v>10.5</v>
      </c>
      <c r="E5164" s="19" t="s">
        <v>9</v>
      </c>
    </row>
    <row r="5165" spans="1:6" ht="14.5" customHeight="1">
      <c r="A5165" s="19">
        <v>1906</v>
      </c>
      <c r="B5165" s="19" t="s">
        <v>456</v>
      </c>
      <c r="C5165" s="19" t="s">
        <v>1231</v>
      </c>
      <c r="D5165" s="19">
        <v>9.5</v>
      </c>
      <c r="F5165" s="19" t="s">
        <v>1352</v>
      </c>
    </row>
    <row r="5166" spans="1:6" ht="14.5" customHeight="1">
      <c r="A5166" s="19">
        <v>1906</v>
      </c>
      <c r="B5166" s="19" t="s">
        <v>456</v>
      </c>
      <c r="C5166" s="19" t="s">
        <v>464</v>
      </c>
      <c r="D5166" s="19">
        <v>1.8</v>
      </c>
      <c r="E5166" s="19" t="s">
        <v>9</v>
      </c>
    </row>
    <row r="5167" spans="1:6" ht="14.5" customHeight="1">
      <c r="A5167" s="19">
        <v>1906</v>
      </c>
      <c r="B5167" s="19" t="s">
        <v>456</v>
      </c>
      <c r="C5167" s="19" t="s">
        <v>466</v>
      </c>
      <c r="D5167" s="19">
        <v>40</v>
      </c>
      <c r="E5167" s="19" t="s">
        <v>9</v>
      </c>
    </row>
    <row r="5168" spans="1:6" ht="14.5" customHeight="1">
      <c r="A5168" s="19">
        <v>1906</v>
      </c>
      <c r="B5168" s="19" t="s">
        <v>456</v>
      </c>
      <c r="C5168" s="19" t="s">
        <v>468</v>
      </c>
      <c r="D5168" s="19">
        <v>31</v>
      </c>
    </row>
    <row r="5169" spans="1:6" ht="14.5" customHeight="1">
      <c r="A5169" s="19">
        <v>1906</v>
      </c>
      <c r="B5169" s="19" t="s">
        <v>456</v>
      </c>
      <c r="C5169" s="19" t="s">
        <v>1088</v>
      </c>
      <c r="D5169" s="19">
        <v>29</v>
      </c>
    </row>
    <row r="5170" spans="1:6" ht="14.5" customHeight="1">
      <c r="A5170" s="19">
        <v>1906</v>
      </c>
      <c r="B5170" s="19" t="s">
        <v>456</v>
      </c>
      <c r="C5170" s="19" t="s">
        <v>1230</v>
      </c>
      <c r="D5170" s="19">
        <v>11</v>
      </c>
    </row>
    <row r="5171" spans="1:6" ht="14.5" customHeight="1">
      <c r="A5171" s="19">
        <v>1906</v>
      </c>
      <c r="B5171" s="19" t="s">
        <v>456</v>
      </c>
      <c r="C5171" s="19" t="s">
        <v>1089</v>
      </c>
      <c r="D5171" s="19">
        <v>5</v>
      </c>
    </row>
    <row r="5172" spans="1:6" ht="14.5" customHeight="1">
      <c r="A5172" s="19">
        <v>1907</v>
      </c>
      <c r="B5172" s="19" t="s">
        <v>131</v>
      </c>
      <c r="C5172" s="19" t="s">
        <v>527</v>
      </c>
      <c r="D5172" s="19">
        <v>10.5</v>
      </c>
    </row>
    <row r="5173" spans="1:6" ht="14.5" customHeight="1">
      <c r="A5173" s="19">
        <v>1907</v>
      </c>
      <c r="B5173" s="19" t="s">
        <v>131</v>
      </c>
      <c r="C5173" s="19" t="s">
        <v>528</v>
      </c>
      <c r="D5173" s="19">
        <v>124</v>
      </c>
    </row>
    <row r="5174" spans="1:6" ht="14.5" customHeight="1">
      <c r="A5174" s="19">
        <v>1907</v>
      </c>
      <c r="B5174" s="19" t="s">
        <v>131</v>
      </c>
      <c r="C5174" s="19" t="s">
        <v>529</v>
      </c>
      <c r="D5174" s="19">
        <v>9.5</v>
      </c>
    </row>
    <row r="5175" spans="1:6" ht="14.5" customHeight="1">
      <c r="A5175" s="19">
        <v>1907</v>
      </c>
      <c r="B5175" s="19" t="s">
        <v>131</v>
      </c>
      <c r="C5175" s="19" t="s">
        <v>971</v>
      </c>
      <c r="D5175" s="19">
        <v>5.5</v>
      </c>
    </row>
    <row r="5176" spans="1:6" ht="14.5" customHeight="1">
      <c r="A5176" s="19">
        <v>1907</v>
      </c>
      <c r="B5176" s="19" t="s">
        <v>131</v>
      </c>
      <c r="C5176" s="19" t="s">
        <v>530</v>
      </c>
      <c r="D5176" s="19">
        <v>44</v>
      </c>
    </row>
    <row r="5177" spans="1:6" ht="14.5" customHeight="1">
      <c r="A5177" s="19">
        <v>1907</v>
      </c>
      <c r="B5177" s="19" t="s">
        <v>131</v>
      </c>
      <c r="C5177" s="19" t="s">
        <v>531</v>
      </c>
      <c r="D5177" s="19">
        <v>42</v>
      </c>
    </row>
    <row r="5178" spans="1:6" ht="14.5" customHeight="1">
      <c r="A5178" s="19">
        <v>1907</v>
      </c>
      <c r="B5178" s="19" t="s">
        <v>131</v>
      </c>
      <c r="C5178" s="19" t="s">
        <v>532</v>
      </c>
      <c r="D5178" s="19">
        <v>7</v>
      </c>
    </row>
    <row r="5179" spans="1:6" ht="14.5" customHeight="1">
      <c r="A5179" s="19">
        <v>1907</v>
      </c>
      <c r="B5179" s="19" t="s">
        <v>131</v>
      </c>
      <c r="C5179" s="19" t="s">
        <v>534</v>
      </c>
      <c r="D5179" s="19">
        <v>8.5</v>
      </c>
    </row>
    <row r="5180" spans="1:6" ht="14.5" customHeight="1">
      <c r="A5180" s="19">
        <v>1907</v>
      </c>
      <c r="B5180" s="19" t="s">
        <v>131</v>
      </c>
      <c r="C5180" s="19" t="s">
        <v>1090</v>
      </c>
      <c r="D5180" s="19">
        <v>11.68</v>
      </c>
    </row>
    <row r="5181" spans="1:6" ht="14.5" customHeight="1">
      <c r="A5181" s="19">
        <v>1907</v>
      </c>
      <c r="B5181" s="19" t="s">
        <v>131</v>
      </c>
      <c r="C5181" s="19" t="s">
        <v>535</v>
      </c>
      <c r="D5181" s="19">
        <v>11</v>
      </c>
    </row>
    <row r="5182" spans="1:6" ht="14.5" customHeight="1">
      <c r="A5182" s="19">
        <v>1907</v>
      </c>
      <c r="B5182" s="19" t="s">
        <v>172</v>
      </c>
      <c r="C5182" s="4" t="s">
        <v>1094</v>
      </c>
      <c r="D5182" s="4">
        <v>3</v>
      </c>
      <c r="F5182" s="4" t="s">
        <v>1095</v>
      </c>
    </row>
    <row r="5183" spans="1:6" ht="14.5" customHeight="1">
      <c r="A5183" s="19">
        <v>1907</v>
      </c>
      <c r="B5183" s="19" t="s">
        <v>172</v>
      </c>
      <c r="C5183" s="4" t="s">
        <v>170</v>
      </c>
      <c r="D5183" s="4">
        <v>2</v>
      </c>
      <c r="F5183" s="4" t="s">
        <v>171</v>
      </c>
    </row>
    <row r="5184" spans="1:6" ht="14.5" customHeight="1">
      <c r="A5184" s="19">
        <v>1907</v>
      </c>
      <c r="B5184" s="19" t="s">
        <v>172</v>
      </c>
      <c r="C5184" s="4" t="s">
        <v>173</v>
      </c>
      <c r="D5184" s="4">
        <v>22.25</v>
      </c>
      <c r="F5184" s="4" t="s">
        <v>982</v>
      </c>
    </row>
    <row r="5185" spans="1:6" ht="14.5" customHeight="1">
      <c r="A5185" s="19">
        <v>1907</v>
      </c>
      <c r="B5185" s="19" t="s">
        <v>172</v>
      </c>
      <c r="C5185" s="4" t="s">
        <v>173</v>
      </c>
      <c r="D5185" s="4">
        <v>6.4</v>
      </c>
      <c r="F5185" s="4" t="s">
        <v>174</v>
      </c>
    </row>
    <row r="5186" spans="1:6" ht="14.5" customHeight="1">
      <c r="A5186" s="19">
        <v>1907</v>
      </c>
      <c r="B5186" s="19" t="s">
        <v>172</v>
      </c>
      <c r="C5186" s="4" t="s">
        <v>177</v>
      </c>
      <c r="D5186" s="4">
        <v>5.5</v>
      </c>
      <c r="F5186" s="4" t="s">
        <v>548</v>
      </c>
    </row>
    <row r="5187" spans="1:6" ht="14.5" customHeight="1">
      <c r="A5187" s="19">
        <v>1907</v>
      </c>
      <c r="B5187" s="19" t="s">
        <v>172</v>
      </c>
      <c r="C5187" s="4" t="s">
        <v>547</v>
      </c>
      <c r="D5187" s="4">
        <v>20</v>
      </c>
      <c r="F5187" s="4" t="s">
        <v>549</v>
      </c>
    </row>
    <row r="5188" spans="1:6" ht="14.5" customHeight="1">
      <c r="A5188" s="19">
        <v>1907</v>
      </c>
      <c r="B5188" s="19" t="s">
        <v>172</v>
      </c>
      <c r="C5188" s="4" t="s">
        <v>1355</v>
      </c>
      <c r="D5188" s="4">
        <v>10</v>
      </c>
      <c r="F5188" s="4" t="s">
        <v>1356</v>
      </c>
    </row>
    <row r="5189" spans="1:6" ht="14.5" customHeight="1">
      <c r="A5189" s="19">
        <v>1907</v>
      </c>
      <c r="B5189" s="19" t="s">
        <v>172</v>
      </c>
      <c r="C5189" s="4" t="s">
        <v>179</v>
      </c>
      <c r="D5189" s="4">
        <v>35.299999999999997</v>
      </c>
      <c r="F5189" s="4" t="s">
        <v>743</v>
      </c>
    </row>
    <row r="5190" spans="1:6" ht="14.5" customHeight="1">
      <c r="A5190" s="19">
        <v>1907</v>
      </c>
      <c r="B5190" s="19" t="s">
        <v>172</v>
      </c>
      <c r="C5190" s="4" t="s">
        <v>1232</v>
      </c>
      <c r="D5190" s="4">
        <v>12</v>
      </c>
      <c r="F5190" s="4" t="s">
        <v>1233</v>
      </c>
    </row>
    <row r="5191" spans="1:6" ht="14.5" customHeight="1">
      <c r="A5191" s="19">
        <v>1907</v>
      </c>
      <c r="B5191" s="19" t="s">
        <v>172</v>
      </c>
      <c r="C5191" s="4" t="s">
        <v>181</v>
      </c>
      <c r="D5191" s="4">
        <v>3</v>
      </c>
      <c r="F5191" s="4" t="s">
        <v>550</v>
      </c>
    </row>
    <row r="5192" spans="1:6" ht="14.5" customHeight="1">
      <c r="A5192" s="19">
        <v>1907</v>
      </c>
      <c r="B5192" s="19" t="s">
        <v>62</v>
      </c>
      <c r="C5192" s="13" t="s">
        <v>64</v>
      </c>
      <c r="D5192" s="14">
        <v>7</v>
      </c>
    </row>
    <row r="5193" spans="1:6" ht="14.5" customHeight="1">
      <c r="A5193" s="19">
        <v>1907</v>
      </c>
      <c r="B5193" s="19" t="s">
        <v>62</v>
      </c>
      <c r="C5193" s="13" t="s">
        <v>551</v>
      </c>
      <c r="D5193" s="14">
        <v>164</v>
      </c>
    </row>
    <row r="5194" spans="1:6" ht="14.5" customHeight="1">
      <c r="A5194" s="19">
        <v>1907</v>
      </c>
      <c r="B5194" s="19" t="s">
        <v>62</v>
      </c>
      <c r="C5194" s="13" t="s">
        <v>69</v>
      </c>
      <c r="D5194" s="14">
        <v>55.33</v>
      </c>
    </row>
    <row r="5195" spans="1:6" ht="14.5" customHeight="1">
      <c r="A5195" s="19">
        <v>1907</v>
      </c>
      <c r="B5195" s="19" t="s">
        <v>62</v>
      </c>
      <c r="C5195" s="13" t="s">
        <v>552</v>
      </c>
      <c r="D5195" s="14">
        <v>19.72</v>
      </c>
    </row>
    <row r="5196" spans="1:6" ht="14.5" customHeight="1">
      <c r="A5196" s="19">
        <v>1907</v>
      </c>
      <c r="B5196" s="19" t="s">
        <v>62</v>
      </c>
      <c r="C5196" s="13" t="s">
        <v>74</v>
      </c>
      <c r="D5196" s="14">
        <v>8</v>
      </c>
    </row>
    <row r="5197" spans="1:6" ht="14.5" customHeight="1">
      <c r="A5197" s="19">
        <v>1907</v>
      </c>
      <c r="B5197" s="19" t="s">
        <v>62</v>
      </c>
      <c r="C5197" s="13" t="s">
        <v>65</v>
      </c>
      <c r="D5197" s="14">
        <v>30</v>
      </c>
    </row>
    <row r="5198" spans="1:6" ht="14.5" customHeight="1">
      <c r="A5198" s="19">
        <v>1907</v>
      </c>
      <c r="B5198" s="19" t="s">
        <v>62</v>
      </c>
      <c r="C5198" s="13" t="s">
        <v>66</v>
      </c>
      <c r="D5198" s="14">
        <v>8.5</v>
      </c>
    </row>
    <row r="5199" spans="1:6" ht="14.5" customHeight="1">
      <c r="A5199" s="19">
        <v>1907</v>
      </c>
      <c r="B5199" s="19" t="s">
        <v>62</v>
      </c>
      <c r="C5199" s="13" t="s">
        <v>67</v>
      </c>
      <c r="D5199" s="14">
        <v>57.2</v>
      </c>
    </row>
    <row r="5200" spans="1:6" ht="14.5" customHeight="1">
      <c r="A5200" s="19">
        <v>1907</v>
      </c>
      <c r="B5200" s="19" t="s">
        <v>62</v>
      </c>
      <c r="C5200" s="13" t="s">
        <v>983</v>
      </c>
      <c r="D5200" s="14">
        <v>4</v>
      </c>
    </row>
    <row r="5201" spans="1:4" ht="14.5" customHeight="1">
      <c r="A5201" s="19">
        <v>1907</v>
      </c>
      <c r="B5201" s="19" t="s">
        <v>1426</v>
      </c>
      <c r="C5201" s="19" t="s">
        <v>932</v>
      </c>
      <c r="D5201" s="19">
        <v>67</v>
      </c>
    </row>
    <row r="5202" spans="1:4" ht="14.5" customHeight="1">
      <c r="A5202" s="19">
        <v>1907</v>
      </c>
      <c r="B5202" s="19" t="s">
        <v>1426</v>
      </c>
      <c r="C5202" s="19" t="s">
        <v>933</v>
      </c>
      <c r="D5202" s="19">
        <v>64.8</v>
      </c>
    </row>
    <row r="5203" spans="1:4" ht="14.5" customHeight="1">
      <c r="A5203" s="19">
        <v>1907</v>
      </c>
      <c r="B5203" s="19" t="s">
        <v>1426</v>
      </c>
      <c r="C5203" s="19" t="s">
        <v>934</v>
      </c>
      <c r="D5203" s="19">
        <v>54</v>
      </c>
    </row>
    <row r="5204" spans="1:4" ht="14.5" customHeight="1">
      <c r="A5204" s="19">
        <v>1907</v>
      </c>
      <c r="B5204" s="19" t="s">
        <v>1426</v>
      </c>
      <c r="C5204" s="19" t="s">
        <v>473</v>
      </c>
      <c r="D5204" s="19">
        <v>182.25</v>
      </c>
    </row>
    <row r="5205" spans="1:4" ht="14.5" customHeight="1">
      <c r="A5205" s="19">
        <v>1907</v>
      </c>
      <c r="B5205" s="19" t="s">
        <v>1426</v>
      </c>
      <c r="C5205" s="19" t="s">
        <v>935</v>
      </c>
      <c r="D5205" s="19">
        <v>10</v>
      </c>
    </row>
    <row r="5206" spans="1:4" ht="14.5" customHeight="1">
      <c r="A5206" s="19">
        <v>1907</v>
      </c>
      <c r="B5206" s="19" t="s">
        <v>1426</v>
      </c>
      <c r="C5206" s="19" t="s">
        <v>475</v>
      </c>
      <c r="D5206" s="19">
        <v>5</v>
      </c>
    </row>
    <row r="5207" spans="1:4" ht="14.5" customHeight="1">
      <c r="A5207" s="19">
        <v>1907</v>
      </c>
      <c r="B5207" s="19" t="s">
        <v>1426</v>
      </c>
      <c r="C5207" s="19" t="s">
        <v>476</v>
      </c>
      <c r="D5207" s="19">
        <v>75</v>
      </c>
    </row>
    <row r="5208" spans="1:4" ht="14.5" customHeight="1">
      <c r="A5208" s="19">
        <v>1907</v>
      </c>
      <c r="B5208" s="19" t="s">
        <v>1426</v>
      </c>
      <c r="C5208" s="19" t="s">
        <v>477</v>
      </c>
      <c r="D5208" s="19">
        <v>16</v>
      </c>
    </row>
    <row r="5209" spans="1:4" ht="14.5" customHeight="1">
      <c r="A5209" s="19">
        <v>1907</v>
      </c>
      <c r="B5209" s="19" t="s">
        <v>1426</v>
      </c>
      <c r="C5209" s="19" t="s">
        <v>936</v>
      </c>
      <c r="D5209" s="19">
        <v>500</v>
      </c>
    </row>
    <row r="5210" spans="1:4" ht="14.5" customHeight="1">
      <c r="A5210" s="19">
        <v>1907</v>
      </c>
      <c r="B5210" s="19" t="s">
        <v>1426</v>
      </c>
      <c r="C5210" s="19" t="s">
        <v>937</v>
      </c>
      <c r="D5210" s="19">
        <v>14</v>
      </c>
    </row>
    <row r="5211" spans="1:4" ht="14.5" customHeight="1">
      <c r="A5211" s="19">
        <v>1907</v>
      </c>
      <c r="B5211" s="19" t="s">
        <v>1426</v>
      </c>
      <c r="C5211" s="19" t="s">
        <v>938</v>
      </c>
      <c r="D5211" s="19">
        <v>17</v>
      </c>
    </row>
    <row r="5212" spans="1:4" ht="14.5" customHeight="1">
      <c r="A5212" s="19">
        <v>1907</v>
      </c>
      <c r="B5212" s="19" t="s">
        <v>1426</v>
      </c>
      <c r="C5212" s="10" t="s">
        <v>939</v>
      </c>
      <c r="D5212" s="10">
        <v>236</v>
      </c>
    </row>
    <row r="5213" spans="1:4" ht="14.5" customHeight="1">
      <c r="A5213" s="19">
        <v>1907</v>
      </c>
      <c r="B5213" s="19" t="s">
        <v>1426</v>
      </c>
      <c r="C5213" s="19" t="s">
        <v>481</v>
      </c>
      <c r="D5213" s="19">
        <v>44</v>
      </c>
    </row>
    <row r="5214" spans="1:4" ht="14.5" customHeight="1">
      <c r="A5214" s="19">
        <v>1907</v>
      </c>
      <c r="B5214" s="19" t="s">
        <v>1426</v>
      </c>
      <c r="C5214" s="19" t="s">
        <v>482</v>
      </c>
      <c r="D5214" s="19">
        <v>15</v>
      </c>
    </row>
    <row r="5215" spans="1:4" ht="14.5" customHeight="1">
      <c r="A5215" s="19">
        <v>1907</v>
      </c>
      <c r="B5215" s="19" t="s">
        <v>1426</v>
      </c>
      <c r="C5215" s="19" t="s">
        <v>483</v>
      </c>
      <c r="D5215" s="19">
        <v>20.75</v>
      </c>
    </row>
    <row r="5216" spans="1:4" ht="14.5" customHeight="1">
      <c r="A5216" s="19">
        <v>1907</v>
      </c>
      <c r="B5216" s="19" t="s">
        <v>1426</v>
      </c>
      <c r="C5216" s="19" t="s">
        <v>484</v>
      </c>
      <c r="D5216" s="19">
        <v>65</v>
      </c>
    </row>
    <row r="5217" spans="1:5" ht="14.5" customHeight="1">
      <c r="A5217" s="19">
        <v>1907</v>
      </c>
      <c r="B5217" s="19" t="s">
        <v>1426</v>
      </c>
      <c r="C5217" s="19" t="s">
        <v>940</v>
      </c>
      <c r="D5217" s="19">
        <v>20.5</v>
      </c>
    </row>
    <row r="5218" spans="1:5" ht="14.5" customHeight="1">
      <c r="A5218" s="19">
        <v>1907</v>
      </c>
      <c r="B5218" s="19" t="s">
        <v>1426</v>
      </c>
      <c r="C5218" s="19" t="s">
        <v>486</v>
      </c>
      <c r="D5218" s="19">
        <v>104.9</v>
      </c>
    </row>
    <row r="5219" spans="1:5" ht="14.5" customHeight="1">
      <c r="A5219" s="19">
        <v>1907</v>
      </c>
      <c r="B5219" s="19" t="s">
        <v>1426</v>
      </c>
      <c r="C5219" s="19" t="s">
        <v>487</v>
      </c>
      <c r="D5219" s="19">
        <v>11.3</v>
      </c>
    </row>
    <row r="5220" spans="1:5" ht="14.5" customHeight="1">
      <c r="A5220" s="19">
        <v>1907</v>
      </c>
      <c r="B5220" s="19" t="s">
        <v>1426</v>
      </c>
      <c r="C5220" s="19" t="s">
        <v>488</v>
      </c>
      <c r="D5220" s="19">
        <v>264.60000000000002</v>
      </c>
    </row>
    <row r="5221" spans="1:5" ht="14.5" customHeight="1">
      <c r="A5221" s="19">
        <v>1907</v>
      </c>
      <c r="B5221" s="19" t="s">
        <v>1426</v>
      </c>
      <c r="C5221" s="19" t="s">
        <v>493</v>
      </c>
      <c r="D5221" s="19">
        <v>98.43</v>
      </c>
    </row>
    <row r="5222" spans="1:5" ht="14.5" customHeight="1">
      <c r="A5222" s="19">
        <v>1907</v>
      </c>
      <c r="B5222" s="19" t="s">
        <v>1426</v>
      </c>
      <c r="C5222" s="19" t="s">
        <v>494</v>
      </c>
      <c r="D5222" s="19">
        <v>730.2</v>
      </c>
    </row>
    <row r="5223" spans="1:5" ht="14.5" customHeight="1">
      <c r="A5223" s="19">
        <v>1907</v>
      </c>
      <c r="B5223" s="19" t="s">
        <v>1426</v>
      </c>
      <c r="C5223" s="19" t="s">
        <v>470</v>
      </c>
      <c r="D5223" s="19">
        <v>1702.76</v>
      </c>
    </row>
    <row r="5224" spans="1:5" ht="14.5" customHeight="1">
      <c r="A5224" s="19">
        <v>1907</v>
      </c>
      <c r="B5224" s="19" t="s">
        <v>512</v>
      </c>
      <c r="C5224" s="19" t="s">
        <v>774</v>
      </c>
      <c r="D5224" s="19">
        <f>2+5</f>
        <v>7</v>
      </c>
      <c r="E5224" s="19" t="s">
        <v>9</v>
      </c>
    </row>
    <row r="5225" spans="1:5" ht="14.5" customHeight="1">
      <c r="A5225" s="19">
        <v>1907</v>
      </c>
      <c r="B5225" s="19" t="s">
        <v>512</v>
      </c>
      <c r="C5225" s="19" t="s">
        <v>517</v>
      </c>
      <c r="D5225" s="19">
        <v>16</v>
      </c>
      <c r="E5225" s="19" t="s">
        <v>9</v>
      </c>
    </row>
    <row r="5226" spans="1:5" ht="14.5" customHeight="1">
      <c r="A5226" s="19">
        <v>1907</v>
      </c>
      <c r="B5226" s="19" t="s">
        <v>512</v>
      </c>
      <c r="C5226" s="19" t="s">
        <v>518</v>
      </c>
      <c r="D5226" s="19">
        <f>15.59+30</f>
        <v>45.59</v>
      </c>
      <c r="E5226" s="19" t="s">
        <v>9</v>
      </c>
    </row>
    <row r="5227" spans="1:5" ht="14.5" customHeight="1">
      <c r="A5227" s="19">
        <v>1907</v>
      </c>
      <c r="B5227" s="19" t="s">
        <v>512</v>
      </c>
      <c r="C5227" s="19" t="s">
        <v>1130</v>
      </c>
      <c r="D5227" s="19">
        <v>2</v>
      </c>
      <c r="E5227" s="19" t="s">
        <v>9</v>
      </c>
    </row>
    <row r="5228" spans="1:5" ht="14.5" customHeight="1">
      <c r="A5228" s="19">
        <v>1907</v>
      </c>
      <c r="B5228" s="19" t="s">
        <v>512</v>
      </c>
      <c r="C5228" s="19" t="s">
        <v>513</v>
      </c>
      <c r="D5228" s="19">
        <f>39.83+14</f>
        <v>53.83</v>
      </c>
      <c r="E5228" s="19" t="s">
        <v>9</v>
      </c>
    </row>
    <row r="5229" spans="1:5" ht="14.5" customHeight="1">
      <c r="A5229" s="19">
        <v>1907</v>
      </c>
      <c r="B5229" s="19" t="s">
        <v>512</v>
      </c>
      <c r="C5229" s="19" t="s">
        <v>875</v>
      </c>
      <c r="D5229" s="19">
        <v>31.97</v>
      </c>
      <c r="E5229" s="19" t="s">
        <v>9</v>
      </c>
    </row>
    <row r="5230" spans="1:5" ht="14.5" customHeight="1">
      <c r="A5230" s="19">
        <v>1907</v>
      </c>
      <c r="B5230" s="19" t="s">
        <v>512</v>
      </c>
      <c r="C5230" s="19" t="s">
        <v>514</v>
      </c>
      <c r="D5230" s="19">
        <v>86</v>
      </c>
      <c r="E5230" s="19" t="s">
        <v>9</v>
      </c>
    </row>
    <row r="5231" spans="1:5" ht="14.5" customHeight="1">
      <c r="A5231" s="19">
        <v>1907</v>
      </c>
      <c r="B5231" s="19" t="s">
        <v>512</v>
      </c>
      <c r="C5231" s="19" t="s">
        <v>1131</v>
      </c>
      <c r="D5231" s="19">
        <v>72.56</v>
      </c>
      <c r="E5231" s="19" t="s">
        <v>9</v>
      </c>
    </row>
    <row r="5232" spans="1:5" ht="14.5" customHeight="1">
      <c r="A5232" s="19">
        <v>1907</v>
      </c>
      <c r="B5232" s="19" t="s">
        <v>512</v>
      </c>
      <c r="C5232" s="19" t="s">
        <v>515</v>
      </c>
      <c r="D5232" s="19">
        <v>17.27</v>
      </c>
      <c r="E5232" s="19" t="s">
        <v>9</v>
      </c>
    </row>
    <row r="5233" spans="1:6" ht="14.5" customHeight="1">
      <c r="A5233" s="19">
        <v>1907</v>
      </c>
      <c r="B5233" s="19" t="s">
        <v>512</v>
      </c>
      <c r="C5233" s="19" t="s">
        <v>1132</v>
      </c>
      <c r="D5233" s="19">
        <v>4</v>
      </c>
      <c r="E5233" s="19" t="s">
        <v>9</v>
      </c>
    </row>
    <row r="5234" spans="1:6" ht="14.5" customHeight="1">
      <c r="A5234" s="19">
        <v>1907</v>
      </c>
      <c r="B5234" s="19" t="s">
        <v>512</v>
      </c>
      <c r="C5234" s="19" t="s">
        <v>519</v>
      </c>
      <c r="D5234" s="19">
        <v>4</v>
      </c>
      <c r="E5234" s="19" t="s">
        <v>9</v>
      </c>
    </row>
    <row r="5235" spans="1:6" ht="14.5" customHeight="1">
      <c r="A5235" s="19">
        <v>1907</v>
      </c>
      <c r="B5235" s="19" t="s">
        <v>512</v>
      </c>
      <c r="C5235" s="19" t="s">
        <v>997</v>
      </c>
      <c r="D5235" s="19">
        <v>3.33</v>
      </c>
      <c r="E5235" s="19" t="s">
        <v>9</v>
      </c>
    </row>
    <row r="5236" spans="1:6" ht="14.5" customHeight="1">
      <c r="A5236" s="19">
        <v>1907</v>
      </c>
      <c r="B5236" s="19" t="s">
        <v>512</v>
      </c>
      <c r="C5236" s="19" t="s">
        <v>520</v>
      </c>
      <c r="D5236" s="19">
        <v>8</v>
      </c>
      <c r="E5236" s="19" t="s">
        <v>9</v>
      </c>
    </row>
    <row r="5237" spans="1:6" ht="14.5" customHeight="1">
      <c r="A5237" s="19">
        <v>1907</v>
      </c>
      <c r="B5237" s="19" t="s">
        <v>512</v>
      </c>
      <c r="C5237" s="19" t="s">
        <v>521</v>
      </c>
      <c r="D5237" s="19">
        <v>3.5</v>
      </c>
      <c r="E5237" s="19" t="s">
        <v>9</v>
      </c>
    </row>
    <row r="5238" spans="1:6" ht="14.5" customHeight="1">
      <c r="A5238" s="19">
        <v>1907</v>
      </c>
      <c r="B5238" s="19" t="s">
        <v>512</v>
      </c>
      <c r="C5238" s="19" t="s">
        <v>522</v>
      </c>
      <c r="D5238" s="19">
        <v>16.8</v>
      </c>
      <c r="E5238" s="19" t="s">
        <v>9</v>
      </c>
    </row>
    <row r="5239" spans="1:6" ht="14.5" customHeight="1">
      <c r="A5239" s="19">
        <v>1907</v>
      </c>
      <c r="B5239" s="19" t="s">
        <v>512</v>
      </c>
      <c r="C5239" s="19" t="s">
        <v>523</v>
      </c>
      <c r="D5239" s="19">
        <v>12</v>
      </c>
      <c r="E5239" s="19" t="s">
        <v>9</v>
      </c>
    </row>
    <row r="5240" spans="1:6" ht="14.5" customHeight="1">
      <c r="A5240" s="19">
        <v>1907</v>
      </c>
      <c r="B5240" s="19" t="s">
        <v>512</v>
      </c>
      <c r="C5240" s="19" t="s">
        <v>1133</v>
      </c>
      <c r="D5240" s="19">
        <f>7+3.5</f>
        <v>10.5</v>
      </c>
      <c r="E5240" s="19" t="s">
        <v>9</v>
      </c>
    </row>
    <row r="5241" spans="1:6" ht="14.5" customHeight="1">
      <c r="A5241" s="19">
        <v>1907</v>
      </c>
      <c r="B5241" s="19" t="s">
        <v>512</v>
      </c>
      <c r="C5241" s="19" t="s">
        <v>524</v>
      </c>
      <c r="D5241" s="19">
        <v>12</v>
      </c>
      <c r="E5241" s="19" t="s">
        <v>9</v>
      </c>
    </row>
    <row r="5242" spans="1:6" ht="14.5" customHeight="1">
      <c r="A5242" s="19">
        <v>1907</v>
      </c>
      <c r="B5242" s="19" t="s">
        <v>512</v>
      </c>
      <c r="C5242" s="19" t="s">
        <v>516</v>
      </c>
      <c r="D5242" s="19">
        <v>43.5</v>
      </c>
      <c r="E5242" s="19" t="s">
        <v>9</v>
      </c>
    </row>
    <row r="5243" spans="1:6" ht="14.5" customHeight="1">
      <c r="A5243" s="19">
        <v>1907</v>
      </c>
      <c r="B5243" s="19" t="s">
        <v>512</v>
      </c>
      <c r="C5243" s="19" t="s">
        <v>525</v>
      </c>
      <c r="D5243" s="19">
        <v>2.75</v>
      </c>
      <c r="E5243" s="19" t="s">
        <v>9</v>
      </c>
    </row>
    <row r="5244" spans="1:6" ht="14.5" customHeight="1">
      <c r="A5244" s="19">
        <v>1907</v>
      </c>
      <c r="B5244" s="19" t="s">
        <v>512</v>
      </c>
      <c r="C5244" s="19" t="s">
        <v>526</v>
      </c>
      <c r="D5244" s="19">
        <v>67</v>
      </c>
      <c r="E5244" s="19" t="s">
        <v>9</v>
      </c>
    </row>
    <row r="5245" spans="1:6" ht="14.5" customHeight="1">
      <c r="A5245" s="19">
        <v>1907</v>
      </c>
      <c r="B5245" s="19" t="s">
        <v>512</v>
      </c>
      <c r="C5245" s="19" t="s">
        <v>526</v>
      </c>
      <c r="D5245" s="19">
        <v>22</v>
      </c>
      <c r="E5245" s="19" t="s">
        <v>70</v>
      </c>
    </row>
    <row r="5246" spans="1:6" ht="14.5" customHeight="1">
      <c r="A5246" s="19">
        <v>1907</v>
      </c>
      <c r="B5246" s="19" t="s">
        <v>98</v>
      </c>
      <c r="C5246" s="19" t="s">
        <v>876</v>
      </c>
      <c r="D5246" s="19">
        <v>7.5</v>
      </c>
    </row>
    <row r="5247" spans="1:6" ht="14.5" customHeight="1">
      <c r="A5247" s="19">
        <v>1907</v>
      </c>
      <c r="B5247" s="19" t="s">
        <v>98</v>
      </c>
      <c r="C5247" s="19" t="s">
        <v>877</v>
      </c>
      <c r="D5247" s="19">
        <v>6</v>
      </c>
    </row>
    <row r="5248" spans="1:6" ht="14.5" customHeight="1">
      <c r="A5248" s="19">
        <v>1907</v>
      </c>
      <c r="B5248" s="19" t="s">
        <v>98</v>
      </c>
      <c r="C5248" s="19" t="s">
        <v>998</v>
      </c>
      <c r="D5248" s="19">
        <v>69.099999999999994</v>
      </c>
      <c r="F5248" s="19" t="s">
        <v>1388</v>
      </c>
    </row>
    <row r="5249" spans="1:6" ht="14.5" customHeight="1">
      <c r="A5249" s="19">
        <v>1907</v>
      </c>
      <c r="B5249" s="19" t="s">
        <v>98</v>
      </c>
      <c r="C5249" s="19" t="s">
        <v>879</v>
      </c>
      <c r="D5249" s="19">
        <v>150</v>
      </c>
      <c r="E5249" s="19" t="s">
        <v>9</v>
      </c>
      <c r="F5249" s="19" t="s">
        <v>107</v>
      </c>
    </row>
    <row r="5250" spans="1:6" ht="14.5" customHeight="1">
      <c r="A5250" s="19">
        <v>1907</v>
      </c>
      <c r="B5250" s="19" t="s">
        <v>98</v>
      </c>
      <c r="C5250" s="19" t="s">
        <v>879</v>
      </c>
      <c r="D5250" s="19">
        <v>17</v>
      </c>
      <c r="F5250" s="19" t="s">
        <v>1135</v>
      </c>
    </row>
    <row r="5251" spans="1:6" ht="14.5" customHeight="1">
      <c r="A5251" s="19">
        <v>1907</v>
      </c>
      <c r="B5251" s="19" t="s">
        <v>98</v>
      </c>
      <c r="C5251" s="19" t="s">
        <v>879</v>
      </c>
      <c r="D5251" s="19">
        <v>42</v>
      </c>
      <c r="F5251" s="19" t="s">
        <v>1387</v>
      </c>
    </row>
    <row r="5252" spans="1:6" ht="14.5" customHeight="1">
      <c r="A5252" s="19">
        <v>1907</v>
      </c>
      <c r="B5252" s="19" t="s">
        <v>98</v>
      </c>
      <c r="C5252" s="19" t="s">
        <v>880</v>
      </c>
      <c r="D5252" s="19">
        <v>4.2</v>
      </c>
    </row>
    <row r="5253" spans="1:6" ht="14.5" customHeight="1">
      <c r="A5253" s="19">
        <v>1907</v>
      </c>
      <c r="B5253" s="19" t="s">
        <v>98</v>
      </c>
      <c r="C5253" s="19" t="s">
        <v>881</v>
      </c>
      <c r="D5253" s="19">
        <v>14.5</v>
      </c>
    </row>
    <row r="5254" spans="1:6" ht="14.5" customHeight="1">
      <c r="A5254" s="19">
        <v>1907</v>
      </c>
      <c r="B5254" s="19" t="s">
        <v>98</v>
      </c>
      <c r="C5254" s="19" t="s">
        <v>882</v>
      </c>
      <c r="D5254" s="19">
        <v>13.2</v>
      </c>
    </row>
    <row r="5255" spans="1:6" ht="14.5" customHeight="1">
      <c r="A5255" s="19">
        <v>1907</v>
      </c>
      <c r="B5255" s="19" t="s">
        <v>98</v>
      </c>
      <c r="C5255" s="19" t="s">
        <v>1357</v>
      </c>
      <c r="D5255" s="19">
        <v>3</v>
      </c>
    </row>
    <row r="5256" spans="1:6" ht="14.5" customHeight="1">
      <c r="A5256" s="19">
        <v>1907</v>
      </c>
      <c r="B5256" s="19" t="s">
        <v>98</v>
      </c>
      <c r="C5256" s="19" t="s">
        <v>1258</v>
      </c>
      <c r="D5256" s="19">
        <v>2</v>
      </c>
    </row>
    <row r="5257" spans="1:6" ht="14.5" customHeight="1">
      <c r="A5257" s="19">
        <v>1907</v>
      </c>
      <c r="B5257" s="19" t="s">
        <v>211</v>
      </c>
      <c r="C5257" s="1" t="s">
        <v>712</v>
      </c>
      <c r="D5257" s="15">
        <v>4.5</v>
      </c>
      <c r="F5257" s="1" t="s">
        <v>1262</v>
      </c>
    </row>
    <row r="5258" spans="1:6" ht="14.5" customHeight="1">
      <c r="A5258" s="19">
        <v>1907</v>
      </c>
      <c r="B5258" s="19" t="s">
        <v>211</v>
      </c>
      <c r="C5258" s="1" t="s">
        <v>210</v>
      </c>
      <c r="D5258" s="15">
        <v>4</v>
      </c>
      <c r="F5258" s="1" t="s">
        <v>1138</v>
      </c>
    </row>
    <row r="5259" spans="1:6" ht="14.5" customHeight="1">
      <c r="A5259" s="19">
        <v>1907</v>
      </c>
      <c r="B5259" s="19" t="s">
        <v>211</v>
      </c>
      <c r="C5259" s="1" t="s">
        <v>208</v>
      </c>
      <c r="D5259" s="15">
        <v>8</v>
      </c>
      <c r="F5259" s="1" t="s">
        <v>207</v>
      </c>
    </row>
    <row r="5260" spans="1:6" ht="14.5" customHeight="1">
      <c r="A5260" s="19">
        <v>1907</v>
      </c>
      <c r="B5260" s="19" t="s">
        <v>211</v>
      </c>
      <c r="C5260" s="1" t="s">
        <v>1358</v>
      </c>
      <c r="D5260" s="15">
        <v>8</v>
      </c>
      <c r="F5260" s="1" t="s">
        <v>1359</v>
      </c>
    </row>
    <row r="5261" spans="1:6" ht="14.5" customHeight="1">
      <c r="A5261" s="19">
        <v>1907</v>
      </c>
      <c r="B5261" s="19" t="s">
        <v>211</v>
      </c>
      <c r="C5261" s="1" t="s">
        <v>199</v>
      </c>
      <c r="D5261" s="15">
        <v>198</v>
      </c>
      <c r="F5261" s="1" t="s">
        <v>1263</v>
      </c>
    </row>
    <row r="5262" spans="1:6" ht="14.5" customHeight="1">
      <c r="A5262" s="19">
        <v>1907</v>
      </c>
      <c r="B5262" s="19" t="s">
        <v>211</v>
      </c>
      <c r="C5262" s="1" t="s">
        <v>199</v>
      </c>
      <c r="D5262" s="15">
        <v>6</v>
      </c>
      <c r="F5262" s="1" t="s">
        <v>1264</v>
      </c>
    </row>
    <row r="5263" spans="1:6" ht="14.5" customHeight="1">
      <c r="A5263" s="19">
        <v>1907</v>
      </c>
      <c r="B5263" s="19" t="s">
        <v>211</v>
      </c>
      <c r="C5263" s="1" t="s">
        <v>205</v>
      </c>
      <c r="D5263" s="15">
        <v>14.5</v>
      </c>
      <c r="F5263" s="1" t="s">
        <v>1139</v>
      </c>
    </row>
    <row r="5264" spans="1:6" ht="14.5" customHeight="1">
      <c r="A5264" s="19">
        <v>1907</v>
      </c>
      <c r="B5264" s="19" t="s">
        <v>196</v>
      </c>
      <c r="C5264" s="19" t="s">
        <v>192</v>
      </c>
      <c r="D5264" s="19">
        <v>394</v>
      </c>
      <c r="E5264" s="19" t="s">
        <v>9</v>
      </c>
      <c r="F5264" s="19" t="s">
        <v>884</v>
      </c>
    </row>
    <row r="5265" spans="1:6" ht="14.5" customHeight="1">
      <c r="A5265" s="19">
        <v>1907</v>
      </c>
      <c r="B5265" s="19" t="s">
        <v>196</v>
      </c>
      <c r="C5265" s="19" t="s">
        <v>192</v>
      </c>
      <c r="D5265" s="19">
        <v>22</v>
      </c>
      <c r="E5265" s="19" t="s">
        <v>9</v>
      </c>
      <c r="F5265" s="19" t="s">
        <v>1360</v>
      </c>
    </row>
    <row r="5266" spans="1:6" ht="14.5" customHeight="1">
      <c r="A5266" s="19">
        <v>1907</v>
      </c>
      <c r="B5266" s="19" t="s">
        <v>196</v>
      </c>
      <c r="C5266" s="19" t="s">
        <v>192</v>
      </c>
      <c r="D5266" s="19">
        <v>10</v>
      </c>
      <c r="E5266" s="19" t="s">
        <v>9</v>
      </c>
      <c r="F5266" s="19" t="s">
        <v>1141</v>
      </c>
    </row>
    <row r="5267" spans="1:6" ht="14.5" customHeight="1">
      <c r="A5267" s="19">
        <v>1907</v>
      </c>
      <c r="B5267" s="19" t="s">
        <v>196</v>
      </c>
      <c r="C5267" s="19" t="s">
        <v>1145</v>
      </c>
      <c r="D5267" s="19">
        <v>3.25</v>
      </c>
      <c r="E5267" s="19" t="s">
        <v>9</v>
      </c>
      <c r="F5267" s="19" t="s">
        <v>1146</v>
      </c>
    </row>
    <row r="5268" spans="1:6" ht="14.5" customHeight="1">
      <c r="A5268" s="19">
        <v>1907</v>
      </c>
      <c r="B5268" s="19" t="s">
        <v>196</v>
      </c>
      <c r="C5268" s="19" t="s">
        <v>194</v>
      </c>
      <c r="D5268" s="19">
        <v>6.5</v>
      </c>
      <c r="E5268" s="19" t="s">
        <v>9</v>
      </c>
      <c r="F5268" s="19" t="s">
        <v>191</v>
      </c>
    </row>
    <row r="5269" spans="1:6" ht="14.5" customHeight="1">
      <c r="A5269" s="19">
        <v>1907</v>
      </c>
      <c r="B5269" s="19" t="s">
        <v>196</v>
      </c>
      <c r="C5269" s="19" t="s">
        <v>194</v>
      </c>
      <c r="D5269" s="19">
        <v>25</v>
      </c>
      <c r="E5269" s="19" t="s">
        <v>9</v>
      </c>
      <c r="F5269" s="19" t="s">
        <v>1143</v>
      </c>
    </row>
    <row r="5270" spans="1:6" ht="14.5" customHeight="1">
      <c r="A5270" s="19">
        <v>1907</v>
      </c>
      <c r="B5270" s="19" t="s">
        <v>196</v>
      </c>
      <c r="C5270" s="19" t="s">
        <v>566</v>
      </c>
      <c r="D5270" s="19">
        <v>15</v>
      </c>
      <c r="E5270" s="19" t="s">
        <v>9</v>
      </c>
      <c r="F5270" s="19" t="s">
        <v>559</v>
      </c>
    </row>
    <row r="5271" spans="1:6" ht="14.5" customHeight="1">
      <c r="A5271" s="19">
        <v>1907</v>
      </c>
      <c r="B5271" s="19" t="s">
        <v>196</v>
      </c>
      <c r="C5271" s="19" t="s">
        <v>566</v>
      </c>
      <c r="D5271" s="19">
        <v>5.5</v>
      </c>
      <c r="E5271" s="19" t="s">
        <v>9</v>
      </c>
      <c r="F5271" s="19" t="s">
        <v>885</v>
      </c>
    </row>
    <row r="5272" spans="1:6" ht="14.5" customHeight="1">
      <c r="A5272" s="19">
        <v>1907</v>
      </c>
      <c r="B5272" s="19" t="s">
        <v>196</v>
      </c>
      <c r="C5272" s="19" t="s">
        <v>566</v>
      </c>
      <c r="D5272" s="19">
        <v>23</v>
      </c>
      <c r="E5272" s="19" t="s">
        <v>9</v>
      </c>
      <c r="F5272" s="19" t="s">
        <v>1361</v>
      </c>
    </row>
    <row r="5273" spans="1:6" ht="14.5" customHeight="1">
      <c r="A5273" s="19">
        <v>1907</v>
      </c>
      <c r="B5273" s="19" t="s">
        <v>196</v>
      </c>
      <c r="C5273" s="19" t="s">
        <v>567</v>
      </c>
      <c r="D5273" s="19">
        <v>13.5</v>
      </c>
      <c r="E5273" s="19" t="s">
        <v>9</v>
      </c>
      <c r="F5273" s="19" t="s">
        <v>560</v>
      </c>
    </row>
    <row r="5274" spans="1:6" ht="14.5" customHeight="1">
      <c r="A5274" s="19">
        <v>1907</v>
      </c>
      <c r="B5274" s="19" t="s">
        <v>196</v>
      </c>
      <c r="C5274" s="19" t="s">
        <v>567</v>
      </c>
      <c r="D5274" s="19">
        <v>10.5</v>
      </c>
      <c r="E5274" s="19" t="s">
        <v>9</v>
      </c>
      <c r="F5274" s="19" t="s">
        <v>1266</v>
      </c>
    </row>
    <row r="5275" spans="1:6" ht="14.5" customHeight="1">
      <c r="A5275" s="19">
        <v>1907</v>
      </c>
      <c r="B5275" s="19" t="s">
        <v>196</v>
      </c>
      <c r="C5275" s="19" t="s">
        <v>567</v>
      </c>
      <c r="D5275" s="19">
        <v>11</v>
      </c>
      <c r="E5275" s="19" t="s">
        <v>9</v>
      </c>
      <c r="F5275" s="19" t="s">
        <v>1003</v>
      </c>
    </row>
    <row r="5276" spans="1:6" ht="14.5" customHeight="1">
      <c r="A5276" s="19">
        <v>1907</v>
      </c>
      <c r="B5276" s="19" t="s">
        <v>196</v>
      </c>
      <c r="C5276" s="19" t="s">
        <v>1268</v>
      </c>
      <c r="D5276" s="19">
        <v>2.5299999999999998</v>
      </c>
      <c r="E5276" s="19" t="s">
        <v>9</v>
      </c>
      <c r="F5276" s="19" t="s">
        <v>1267</v>
      </c>
    </row>
    <row r="5277" spans="1:6" ht="14.5" customHeight="1">
      <c r="A5277" s="19">
        <v>1907</v>
      </c>
      <c r="B5277" s="19" t="s">
        <v>197</v>
      </c>
      <c r="D5277" s="3">
        <v>4</v>
      </c>
    </row>
    <row r="5278" spans="1:6" ht="14.5" customHeight="1">
      <c r="A5278" s="19">
        <v>1907</v>
      </c>
      <c r="B5278" s="19" t="s">
        <v>197</v>
      </c>
      <c r="D5278" s="3">
        <v>28</v>
      </c>
    </row>
    <row r="5279" spans="1:6" ht="14.5" customHeight="1">
      <c r="A5279" s="19">
        <v>1907</v>
      </c>
      <c r="B5279" s="19" t="s">
        <v>197</v>
      </c>
      <c r="D5279" s="3">
        <v>620.15599999999995</v>
      </c>
    </row>
    <row r="5280" spans="1:6" ht="14.5" customHeight="1">
      <c r="A5280" s="19">
        <v>1907</v>
      </c>
      <c r="B5280" s="19" t="s">
        <v>197</v>
      </c>
      <c r="D5280" s="3">
        <v>1.44</v>
      </c>
    </row>
    <row r="5281" spans="1:4" ht="14.5" customHeight="1">
      <c r="A5281" s="19">
        <v>1907</v>
      </c>
      <c r="B5281" s="19" t="s">
        <v>197</v>
      </c>
      <c r="D5281" s="3">
        <v>100</v>
      </c>
    </row>
    <row r="5282" spans="1:4" ht="14.5" customHeight="1">
      <c r="A5282" s="19">
        <v>1907</v>
      </c>
      <c r="B5282" s="19" t="s">
        <v>197</v>
      </c>
      <c r="D5282" s="3">
        <v>15</v>
      </c>
    </row>
    <row r="5283" spans="1:4" ht="14.5" customHeight="1">
      <c r="A5283" s="19">
        <v>1907</v>
      </c>
      <c r="B5283" s="19" t="s">
        <v>197</v>
      </c>
      <c r="D5283" s="3">
        <v>14</v>
      </c>
    </row>
    <row r="5284" spans="1:4" ht="14.5" customHeight="1">
      <c r="A5284" s="19">
        <v>1907</v>
      </c>
      <c r="B5284" s="19" t="s">
        <v>197</v>
      </c>
      <c r="D5284" s="3">
        <v>9.5</v>
      </c>
    </row>
    <row r="5285" spans="1:4" ht="14.5" customHeight="1">
      <c r="A5285" s="19">
        <v>1907</v>
      </c>
      <c r="B5285" s="19" t="s">
        <v>197</v>
      </c>
      <c r="D5285" s="3">
        <v>60.89</v>
      </c>
    </row>
    <row r="5286" spans="1:4" ht="14.5" customHeight="1">
      <c r="A5286" s="19">
        <v>1907</v>
      </c>
      <c r="B5286" s="19" t="s">
        <v>197</v>
      </c>
      <c r="D5286" s="3">
        <v>49.5</v>
      </c>
    </row>
    <row r="5287" spans="1:4" ht="14.5" customHeight="1">
      <c r="A5287" s="19">
        <v>1907</v>
      </c>
      <c r="B5287" s="19" t="s">
        <v>197</v>
      </c>
      <c r="D5287" s="3">
        <v>75</v>
      </c>
    </row>
    <row r="5288" spans="1:4" ht="14.5" customHeight="1">
      <c r="A5288" s="19">
        <v>1907</v>
      </c>
      <c r="B5288" s="19" t="s">
        <v>197</v>
      </c>
      <c r="D5288" s="3">
        <v>33</v>
      </c>
    </row>
    <row r="5289" spans="1:4" ht="14.5" customHeight="1">
      <c r="A5289" s="19">
        <v>1907</v>
      </c>
      <c r="B5289" s="19" t="s">
        <v>197</v>
      </c>
      <c r="D5289" s="3">
        <v>20</v>
      </c>
    </row>
    <row r="5290" spans="1:4" ht="14.5" customHeight="1">
      <c r="A5290" s="19">
        <v>1907</v>
      </c>
      <c r="B5290" s="19" t="s">
        <v>197</v>
      </c>
      <c r="D5290" s="3">
        <v>27</v>
      </c>
    </row>
    <row r="5291" spans="1:4" ht="14.5" customHeight="1">
      <c r="A5291" s="19">
        <v>1907</v>
      </c>
      <c r="B5291" s="19" t="s">
        <v>197</v>
      </c>
      <c r="D5291" s="3">
        <v>7.5</v>
      </c>
    </row>
    <row r="5292" spans="1:4" ht="14.5" customHeight="1">
      <c r="A5292" s="19">
        <v>1907</v>
      </c>
      <c r="B5292" s="19" t="s">
        <v>197</v>
      </c>
      <c r="D5292" s="3">
        <v>30</v>
      </c>
    </row>
    <row r="5293" spans="1:4" ht="14.5" customHeight="1">
      <c r="A5293" s="19">
        <v>1907</v>
      </c>
      <c r="B5293" s="19" t="s">
        <v>197</v>
      </c>
      <c r="D5293" s="3">
        <v>65</v>
      </c>
    </row>
    <row r="5294" spans="1:4" ht="14.5" customHeight="1">
      <c r="A5294" s="19">
        <v>1907</v>
      </c>
      <c r="B5294" s="19" t="s">
        <v>197</v>
      </c>
      <c r="D5294" s="3">
        <v>20.67</v>
      </c>
    </row>
    <row r="5295" spans="1:4" ht="14.5" customHeight="1">
      <c r="A5295" s="19">
        <v>1907</v>
      </c>
      <c r="B5295" s="19" t="s">
        <v>197</v>
      </c>
      <c r="D5295" s="3">
        <v>23.25</v>
      </c>
    </row>
    <row r="5296" spans="1:4" ht="14.5" customHeight="1">
      <c r="A5296" s="19">
        <v>1907</v>
      </c>
      <c r="B5296" s="19" t="s">
        <v>197</v>
      </c>
      <c r="D5296" s="3">
        <v>48.5</v>
      </c>
    </row>
    <row r="5297" spans="1:6" ht="14.5" customHeight="1">
      <c r="A5297" s="19">
        <v>1907</v>
      </c>
      <c r="B5297" s="19" t="s">
        <v>197</v>
      </c>
      <c r="D5297" s="3">
        <v>13.365</v>
      </c>
    </row>
    <row r="5298" spans="1:6" ht="14.5" customHeight="1">
      <c r="A5298" s="19">
        <v>1907</v>
      </c>
      <c r="B5298" s="19" t="s">
        <v>197</v>
      </c>
      <c r="D5298" s="3">
        <v>31.7</v>
      </c>
    </row>
    <row r="5299" spans="1:6" ht="14.5" customHeight="1">
      <c r="A5299" s="19">
        <v>1907</v>
      </c>
      <c r="B5299" s="19" t="s">
        <v>197</v>
      </c>
      <c r="D5299" s="3">
        <v>18.018999999999998</v>
      </c>
    </row>
    <row r="5300" spans="1:6" ht="14.5" customHeight="1">
      <c r="A5300" s="19">
        <v>1907</v>
      </c>
      <c r="B5300" s="19" t="s">
        <v>197</v>
      </c>
      <c r="D5300" s="3">
        <v>40</v>
      </c>
    </row>
    <row r="5301" spans="1:6" ht="14.5" customHeight="1">
      <c r="A5301" s="19">
        <v>1907</v>
      </c>
      <c r="B5301" s="19" t="s">
        <v>197</v>
      </c>
      <c r="D5301" s="3">
        <v>10</v>
      </c>
    </row>
    <row r="5302" spans="1:6" ht="14.5" customHeight="1">
      <c r="A5302" s="19">
        <v>1907</v>
      </c>
      <c r="B5302" s="19" t="s">
        <v>197</v>
      </c>
      <c r="D5302" s="3">
        <v>7</v>
      </c>
    </row>
    <row r="5303" spans="1:6" ht="14.5" customHeight="1">
      <c r="A5303" s="19">
        <v>1907</v>
      </c>
      <c r="B5303" s="19" t="s">
        <v>197</v>
      </c>
      <c r="D5303" s="3">
        <v>17.5</v>
      </c>
    </row>
    <row r="5304" spans="1:6" ht="14.5" customHeight="1">
      <c r="A5304" s="19">
        <v>1907</v>
      </c>
      <c r="B5304" s="19" t="s">
        <v>197</v>
      </c>
      <c r="D5304" s="3">
        <v>15</v>
      </c>
    </row>
    <row r="5305" spans="1:6" ht="14.5" customHeight="1">
      <c r="A5305" s="19">
        <v>1907</v>
      </c>
      <c r="B5305" s="19" t="s">
        <v>197</v>
      </c>
      <c r="D5305" s="3">
        <v>5</v>
      </c>
    </row>
    <row r="5306" spans="1:6" ht="14.5" customHeight="1">
      <c r="A5306" s="19">
        <v>1907</v>
      </c>
      <c r="B5306" s="19" t="s">
        <v>197</v>
      </c>
      <c r="D5306" s="3">
        <v>5</v>
      </c>
    </row>
    <row r="5307" spans="1:6" ht="14.5" customHeight="1">
      <c r="A5307" s="19">
        <v>1907</v>
      </c>
      <c r="B5307" s="19" t="s">
        <v>197</v>
      </c>
      <c r="D5307" s="3">
        <v>48</v>
      </c>
    </row>
    <row r="5308" spans="1:6" ht="14.5" customHeight="1">
      <c r="A5308" s="19">
        <v>1907</v>
      </c>
      <c r="B5308" s="19" t="s">
        <v>197</v>
      </c>
      <c r="D5308" s="3">
        <v>12</v>
      </c>
    </row>
    <row r="5309" spans="1:6" ht="14.5" customHeight="1">
      <c r="A5309" s="19">
        <v>1907</v>
      </c>
      <c r="B5309" s="19" t="s">
        <v>197</v>
      </c>
      <c r="D5309" s="3">
        <v>8.5</v>
      </c>
    </row>
    <row r="5310" spans="1:6" ht="14.5" customHeight="1">
      <c r="A5310" s="19">
        <v>1907</v>
      </c>
      <c r="B5310" s="19" t="s">
        <v>197</v>
      </c>
      <c r="D5310" s="3">
        <v>49</v>
      </c>
    </row>
    <row r="5311" spans="1:6" ht="14.5" customHeight="1">
      <c r="A5311" s="19">
        <v>1907</v>
      </c>
      <c r="B5311" s="19" t="s">
        <v>94</v>
      </c>
      <c r="D5311" s="19">
        <v>5</v>
      </c>
      <c r="F5311" s="1" t="s">
        <v>77</v>
      </c>
    </row>
    <row r="5312" spans="1:6" ht="14.5" customHeight="1">
      <c r="A5312" s="19">
        <v>1907</v>
      </c>
      <c r="B5312" s="19" t="s">
        <v>94</v>
      </c>
      <c r="C5312" s="19" t="s">
        <v>1364</v>
      </c>
      <c r="D5312" s="19">
        <v>48</v>
      </c>
      <c r="F5312" s="19" t="s">
        <v>1362</v>
      </c>
    </row>
    <row r="5313" spans="1:7" ht="14.5" customHeight="1">
      <c r="A5313" s="19">
        <v>1907</v>
      </c>
      <c r="B5313" s="19" t="s">
        <v>94</v>
      </c>
      <c r="C5313" s="19" t="s">
        <v>97</v>
      </c>
      <c r="D5313" s="19">
        <v>235.5</v>
      </c>
      <c r="F5313" s="19" t="s">
        <v>1153</v>
      </c>
    </row>
    <row r="5314" spans="1:7" ht="14.5" customHeight="1">
      <c r="A5314" s="19">
        <v>1907</v>
      </c>
      <c r="B5314" s="19" t="s">
        <v>94</v>
      </c>
      <c r="C5314" s="19" t="s">
        <v>97</v>
      </c>
      <c r="D5314" s="19">
        <v>65</v>
      </c>
      <c r="F5314" s="19" t="s">
        <v>1269</v>
      </c>
    </row>
    <row r="5315" spans="1:7" ht="14.5" customHeight="1">
      <c r="A5315" s="19">
        <v>1907</v>
      </c>
      <c r="B5315" s="19" t="s">
        <v>94</v>
      </c>
      <c r="C5315" s="19" t="s">
        <v>97</v>
      </c>
      <c r="D5315" s="19">
        <v>49</v>
      </c>
      <c r="F5315" s="19" t="s">
        <v>1004</v>
      </c>
    </row>
    <row r="5316" spans="1:7" ht="14.5" customHeight="1">
      <c r="A5316" s="19">
        <v>1907</v>
      </c>
      <c r="B5316" s="19" t="s">
        <v>94</v>
      </c>
      <c r="C5316" s="19" t="s">
        <v>97</v>
      </c>
      <c r="D5316" s="19">
        <v>18</v>
      </c>
      <c r="F5316" s="19" t="s">
        <v>1147</v>
      </c>
    </row>
    <row r="5317" spans="1:7" ht="14.5" customHeight="1">
      <c r="A5317" s="19">
        <v>1907</v>
      </c>
      <c r="B5317" s="19" t="s">
        <v>94</v>
      </c>
      <c r="C5317" s="19" t="s">
        <v>97</v>
      </c>
      <c r="D5317" s="19">
        <v>13</v>
      </c>
      <c r="F5317" s="19" t="s">
        <v>1270</v>
      </c>
    </row>
    <row r="5318" spans="1:7" ht="14.5" customHeight="1">
      <c r="A5318" s="19">
        <v>1907</v>
      </c>
      <c r="B5318" s="19" t="s">
        <v>94</v>
      </c>
      <c r="C5318" s="19" t="s">
        <v>97</v>
      </c>
      <c r="D5318" s="19">
        <v>20</v>
      </c>
      <c r="F5318" s="19" t="s">
        <v>1276</v>
      </c>
    </row>
    <row r="5319" spans="1:7" ht="14.5" customHeight="1">
      <c r="A5319" s="19">
        <v>1907</v>
      </c>
      <c r="B5319" s="19" t="s">
        <v>94</v>
      </c>
      <c r="C5319" s="19" t="s">
        <v>888</v>
      </c>
      <c r="D5319" s="19">
        <v>45</v>
      </c>
      <c r="F5319" s="19" t="s">
        <v>786</v>
      </c>
    </row>
    <row r="5320" spans="1:7" ht="14.5" customHeight="1">
      <c r="A5320" s="19">
        <v>1907</v>
      </c>
      <c r="B5320" s="19" t="s">
        <v>94</v>
      </c>
      <c r="C5320" s="19" t="s">
        <v>889</v>
      </c>
      <c r="D5320" s="19">
        <v>65</v>
      </c>
      <c r="F5320" s="1" t="s">
        <v>93</v>
      </c>
    </row>
    <row r="5321" spans="1:7" ht="14.5" customHeight="1">
      <c r="A5321" s="19">
        <v>1907</v>
      </c>
      <c r="B5321" s="19" t="s">
        <v>94</v>
      </c>
      <c r="C5321" s="1" t="s">
        <v>578</v>
      </c>
      <c r="D5321" s="19">
        <v>19.5</v>
      </c>
      <c r="F5321" s="19" t="s">
        <v>1277</v>
      </c>
    </row>
    <row r="5322" spans="1:7" ht="14.5" customHeight="1">
      <c r="A5322" s="19">
        <v>1907</v>
      </c>
      <c r="B5322" s="19" t="s">
        <v>94</v>
      </c>
      <c r="C5322" s="30" t="s">
        <v>1155</v>
      </c>
      <c r="D5322" s="19">
        <v>18</v>
      </c>
      <c r="F5322" s="19" t="s">
        <v>1148</v>
      </c>
    </row>
    <row r="5323" spans="1:7" ht="14.5" customHeight="1">
      <c r="A5323" s="19">
        <v>1907</v>
      </c>
      <c r="B5323" s="19" t="s">
        <v>94</v>
      </c>
      <c r="C5323" s="21" t="s">
        <v>1007</v>
      </c>
      <c r="D5323" s="19">
        <v>1.5</v>
      </c>
      <c r="F5323" s="19" t="s">
        <v>1005</v>
      </c>
    </row>
    <row r="5324" spans="1:7" ht="14.5" customHeight="1">
      <c r="A5324" s="19">
        <v>1907</v>
      </c>
      <c r="B5324" s="19" t="s">
        <v>94</v>
      </c>
      <c r="C5324" s="30" t="s">
        <v>1009</v>
      </c>
      <c r="D5324" s="19">
        <v>12.8</v>
      </c>
      <c r="F5324" s="1" t="s">
        <v>1008</v>
      </c>
    </row>
    <row r="5325" spans="1:7" ht="14.5" customHeight="1">
      <c r="A5325" s="19">
        <v>1907</v>
      </c>
      <c r="B5325" s="19" t="s">
        <v>94</v>
      </c>
      <c r="C5325" s="21" t="s">
        <v>1152</v>
      </c>
      <c r="D5325" s="19">
        <v>7</v>
      </c>
      <c r="F5325" s="19" t="s">
        <v>1150</v>
      </c>
    </row>
    <row r="5326" spans="1:7" ht="14.5" customHeight="1">
      <c r="A5326" s="19">
        <v>1907</v>
      </c>
      <c r="B5326" s="19" t="s">
        <v>94</v>
      </c>
      <c r="C5326" s="21" t="s">
        <v>1390</v>
      </c>
      <c r="D5326" s="19">
        <v>32</v>
      </c>
      <c r="F5326" s="19" t="s">
        <v>1389</v>
      </c>
    </row>
    <row r="5327" spans="1:7" ht="14.5" customHeight="1">
      <c r="A5327" s="19">
        <v>1907</v>
      </c>
      <c r="B5327" s="19" t="s">
        <v>94</v>
      </c>
      <c r="C5327" s="21" t="s">
        <v>1365</v>
      </c>
      <c r="D5327" s="19">
        <v>52</v>
      </c>
      <c r="F5327" s="19" t="s">
        <v>1363</v>
      </c>
    </row>
    <row r="5328" spans="1:7" ht="14.5" customHeight="1">
      <c r="A5328" s="19">
        <v>1907</v>
      </c>
      <c r="B5328" s="19" t="s">
        <v>94</v>
      </c>
      <c r="C5328" s="21" t="s">
        <v>892</v>
      </c>
      <c r="D5328" s="19">
        <v>404.54</v>
      </c>
      <c r="G5328" s="19"/>
    </row>
    <row r="5329" spans="1:6" ht="14.5" customHeight="1">
      <c r="A5329" s="19">
        <v>1907</v>
      </c>
      <c r="B5329" s="19" t="s">
        <v>1279</v>
      </c>
      <c r="C5329" s="19" t="s">
        <v>1280</v>
      </c>
      <c r="D5329" s="19">
        <v>1.6</v>
      </c>
      <c r="F5329" s="19" t="s">
        <v>1281</v>
      </c>
    </row>
    <row r="5330" spans="1:6" ht="14.5" customHeight="1">
      <c r="A5330" s="19">
        <v>1907</v>
      </c>
      <c r="B5330" s="19" t="s">
        <v>1279</v>
      </c>
      <c r="C5330" s="19" t="s">
        <v>1282</v>
      </c>
      <c r="D5330" s="19">
        <v>14</v>
      </c>
      <c r="F5330" s="19" t="s">
        <v>1283</v>
      </c>
    </row>
    <row r="5331" spans="1:6" ht="14.5" customHeight="1">
      <c r="A5331" s="19">
        <v>1907</v>
      </c>
      <c r="B5331" s="19" t="s">
        <v>6</v>
      </c>
      <c r="C5331" s="1" t="s">
        <v>1293</v>
      </c>
      <c r="D5331" s="1">
        <v>5.5</v>
      </c>
      <c r="F5331" s="1" t="s">
        <v>1294</v>
      </c>
    </row>
    <row r="5332" spans="1:6" ht="14.5" customHeight="1">
      <c r="A5332" s="19">
        <v>1907</v>
      </c>
      <c r="B5332" s="19" t="s">
        <v>6</v>
      </c>
      <c r="C5332" s="1" t="s">
        <v>7</v>
      </c>
      <c r="D5332" s="1">
        <v>30.77</v>
      </c>
      <c r="F5332" s="1" t="s">
        <v>811</v>
      </c>
    </row>
    <row r="5333" spans="1:6" ht="14.5" customHeight="1">
      <c r="A5333" s="19">
        <v>1907</v>
      </c>
      <c r="B5333" s="19" t="s">
        <v>6</v>
      </c>
      <c r="C5333" s="1" t="s">
        <v>7</v>
      </c>
      <c r="D5333" s="1">
        <v>5.73</v>
      </c>
      <c r="F5333" s="1" t="s">
        <v>1284</v>
      </c>
    </row>
    <row r="5334" spans="1:6" ht="14.5" customHeight="1">
      <c r="A5334" s="19">
        <v>1907</v>
      </c>
      <c r="B5334" s="19" t="s">
        <v>6</v>
      </c>
      <c r="C5334" s="1" t="s">
        <v>7</v>
      </c>
      <c r="D5334" s="1">
        <v>2</v>
      </c>
      <c r="F5334" s="1" t="s">
        <v>1012</v>
      </c>
    </row>
    <row r="5335" spans="1:6" ht="14.5" customHeight="1">
      <c r="A5335" s="19">
        <v>1907</v>
      </c>
      <c r="B5335" s="19" t="s">
        <v>6</v>
      </c>
      <c r="C5335" s="1" t="s">
        <v>10</v>
      </c>
      <c r="D5335" s="1">
        <v>17</v>
      </c>
      <c r="F5335" s="1" t="s">
        <v>954</v>
      </c>
    </row>
    <row r="5336" spans="1:6" ht="14.5" customHeight="1">
      <c r="A5336" s="19">
        <v>1907</v>
      </c>
      <c r="B5336" s="19" t="s">
        <v>6</v>
      </c>
      <c r="C5336" s="1" t="s">
        <v>10</v>
      </c>
      <c r="D5336" s="1">
        <v>28</v>
      </c>
      <c r="F5336" s="1" t="s">
        <v>812</v>
      </c>
    </row>
    <row r="5337" spans="1:6" ht="14.5" customHeight="1">
      <c r="A5337" s="19">
        <v>1907</v>
      </c>
      <c r="B5337" s="19" t="s">
        <v>6</v>
      </c>
      <c r="C5337" s="1" t="s">
        <v>582</v>
      </c>
      <c r="D5337" s="1">
        <v>36</v>
      </c>
      <c r="F5337" s="1" t="s">
        <v>893</v>
      </c>
    </row>
    <row r="5338" spans="1:6" ht="14.5" customHeight="1">
      <c r="A5338" s="19">
        <v>1907</v>
      </c>
      <c r="B5338" s="19" t="s">
        <v>6</v>
      </c>
      <c r="C5338" s="1" t="s">
        <v>14</v>
      </c>
      <c r="D5338" s="1">
        <v>36.17</v>
      </c>
      <c r="F5338" s="1" t="s">
        <v>586</v>
      </c>
    </row>
    <row r="5339" spans="1:6" ht="14.5" customHeight="1">
      <c r="A5339" s="19">
        <v>1907</v>
      </c>
      <c r="B5339" s="19" t="s">
        <v>6</v>
      </c>
      <c r="C5339" s="1" t="s">
        <v>19</v>
      </c>
      <c r="D5339" s="1">
        <v>6.94</v>
      </c>
      <c r="F5339" s="1" t="s">
        <v>1285</v>
      </c>
    </row>
    <row r="5340" spans="1:6" ht="14.5" customHeight="1">
      <c r="A5340" s="19">
        <v>1907</v>
      </c>
      <c r="B5340" s="19" t="s">
        <v>6</v>
      </c>
      <c r="C5340" s="1" t="s">
        <v>19</v>
      </c>
      <c r="D5340" s="1">
        <v>1.4</v>
      </c>
      <c r="F5340" s="1" t="s">
        <v>1015</v>
      </c>
    </row>
    <row r="5341" spans="1:6" ht="14.5" customHeight="1">
      <c r="A5341" s="19">
        <v>1907</v>
      </c>
      <c r="B5341" s="19" t="s">
        <v>6</v>
      </c>
      <c r="C5341" s="1" t="s">
        <v>1010</v>
      </c>
      <c r="D5341" s="1">
        <v>19.55</v>
      </c>
      <c r="F5341" s="1" t="s">
        <v>1011</v>
      </c>
    </row>
    <row r="5342" spans="1:6" ht="14.5" customHeight="1">
      <c r="A5342" s="19">
        <v>1907</v>
      </c>
      <c r="B5342" s="19" t="s">
        <v>6</v>
      </c>
      <c r="C5342" s="1" t="s">
        <v>592</v>
      </c>
      <c r="D5342" s="1">
        <v>4</v>
      </c>
      <c r="F5342" s="1" t="s">
        <v>1295</v>
      </c>
    </row>
    <row r="5343" spans="1:6" ht="14.5" customHeight="1">
      <c r="A5343" s="19">
        <v>1907</v>
      </c>
      <c r="B5343" s="19" t="s">
        <v>6</v>
      </c>
      <c r="C5343" s="1" t="s">
        <v>28</v>
      </c>
      <c r="D5343" s="1">
        <v>25</v>
      </c>
      <c r="F5343" s="1" t="s">
        <v>1016</v>
      </c>
    </row>
    <row r="5344" spans="1:6" ht="14.5" customHeight="1">
      <c r="A5344" s="19">
        <v>1907</v>
      </c>
      <c r="B5344" s="19" t="s">
        <v>6</v>
      </c>
      <c r="C5344" s="1" t="s">
        <v>955</v>
      </c>
      <c r="D5344" s="1">
        <v>3.67</v>
      </c>
      <c r="F5344" s="1" t="s">
        <v>956</v>
      </c>
    </row>
    <row r="5345" spans="1:6" ht="14.5" customHeight="1">
      <c r="A5345" s="19">
        <v>1907</v>
      </c>
      <c r="B5345" s="19" t="s">
        <v>6</v>
      </c>
      <c r="C5345" s="1" t="s">
        <v>30</v>
      </c>
      <c r="D5345" s="1">
        <v>12.54</v>
      </c>
      <c r="F5345" s="1" t="s">
        <v>596</v>
      </c>
    </row>
    <row r="5346" spans="1:6" ht="14.5" customHeight="1">
      <c r="A5346" s="19">
        <v>1907</v>
      </c>
      <c r="B5346" s="19" t="s">
        <v>6</v>
      </c>
      <c r="C5346" s="1" t="s">
        <v>1017</v>
      </c>
      <c r="D5346" s="1">
        <v>20</v>
      </c>
      <c r="F5346" s="1" t="s">
        <v>1018</v>
      </c>
    </row>
    <row r="5347" spans="1:6" ht="14.5" customHeight="1">
      <c r="A5347" s="19">
        <v>1907</v>
      </c>
      <c r="B5347" s="19" t="s">
        <v>6</v>
      </c>
      <c r="C5347" s="1" t="s">
        <v>32</v>
      </c>
      <c r="D5347" s="1">
        <v>14.8</v>
      </c>
      <c r="F5347" s="1" t="s">
        <v>823</v>
      </c>
    </row>
    <row r="5348" spans="1:6" ht="14.5" customHeight="1">
      <c r="A5348" s="19">
        <v>1907</v>
      </c>
      <c r="B5348" s="19" t="s">
        <v>6</v>
      </c>
      <c r="C5348" s="1" t="s">
        <v>26</v>
      </c>
      <c r="D5348" s="1">
        <v>340</v>
      </c>
      <c r="F5348" s="1" t="s">
        <v>1157</v>
      </c>
    </row>
    <row r="5349" spans="1:6" ht="14.5" customHeight="1">
      <c r="A5349" s="19">
        <v>1907</v>
      </c>
      <c r="B5349" s="19" t="s">
        <v>6</v>
      </c>
      <c r="C5349" s="1" t="s">
        <v>26</v>
      </c>
      <c r="D5349" s="1">
        <v>83</v>
      </c>
      <c r="F5349" s="1" t="s">
        <v>1286</v>
      </c>
    </row>
    <row r="5350" spans="1:6" ht="14.5" customHeight="1">
      <c r="A5350" s="19">
        <v>1907</v>
      </c>
      <c r="B5350" s="19" t="s">
        <v>6</v>
      </c>
      <c r="C5350" s="1" t="s">
        <v>26</v>
      </c>
      <c r="D5350" s="1">
        <v>10.78</v>
      </c>
      <c r="F5350" s="1" t="s">
        <v>1287</v>
      </c>
    </row>
    <row r="5351" spans="1:6" ht="14.5" customHeight="1">
      <c r="A5351" s="19">
        <v>1907</v>
      </c>
      <c r="B5351" s="19" t="s">
        <v>6</v>
      </c>
      <c r="C5351" s="1" t="s">
        <v>26</v>
      </c>
      <c r="D5351" s="1">
        <v>12.066000000000001</v>
      </c>
      <c r="F5351" s="1" t="s">
        <v>1288</v>
      </c>
    </row>
    <row r="5352" spans="1:6" ht="14.5" customHeight="1">
      <c r="A5352" s="19">
        <v>1907</v>
      </c>
      <c r="B5352" s="19" t="s">
        <v>6</v>
      </c>
      <c r="C5352" s="1" t="s">
        <v>26</v>
      </c>
      <c r="D5352" s="1">
        <v>41.47</v>
      </c>
      <c r="F5352" s="1" t="s">
        <v>1289</v>
      </c>
    </row>
    <row r="5353" spans="1:6" ht="14.5" customHeight="1">
      <c r="A5353" s="19">
        <v>1907</v>
      </c>
      <c r="B5353" s="19" t="s">
        <v>6</v>
      </c>
      <c r="C5353" s="1" t="s">
        <v>26</v>
      </c>
      <c r="D5353" s="1">
        <v>18</v>
      </c>
      <c r="F5353" s="1" t="s">
        <v>1288</v>
      </c>
    </row>
    <row r="5354" spans="1:6" ht="14.5" customHeight="1">
      <c r="A5354" s="19">
        <v>1907</v>
      </c>
      <c r="B5354" s="19" t="s">
        <v>6</v>
      </c>
      <c r="C5354" s="1" t="s">
        <v>825</v>
      </c>
      <c r="D5354" s="1">
        <v>15.1</v>
      </c>
      <c r="F5354" s="1" t="s">
        <v>826</v>
      </c>
    </row>
    <row r="5355" spans="1:6" ht="14.5" customHeight="1">
      <c r="A5355" s="19">
        <v>1907</v>
      </c>
      <c r="B5355" s="19" t="s">
        <v>6</v>
      </c>
      <c r="C5355" s="1" t="s">
        <v>825</v>
      </c>
      <c r="D5355" s="1">
        <v>53.56</v>
      </c>
      <c r="F5355" s="1" t="s">
        <v>586</v>
      </c>
    </row>
    <row r="5356" spans="1:6" ht="14.5" customHeight="1">
      <c r="A5356" s="19">
        <v>1907</v>
      </c>
      <c r="B5356" s="19" t="s">
        <v>6</v>
      </c>
      <c r="C5356" s="1" t="s">
        <v>825</v>
      </c>
      <c r="D5356" s="1">
        <v>70</v>
      </c>
      <c r="F5356" s="1" t="s">
        <v>1296</v>
      </c>
    </row>
    <row r="5357" spans="1:6" ht="14.5" customHeight="1">
      <c r="A5357" s="19">
        <v>1907</v>
      </c>
      <c r="B5357" s="19" t="s">
        <v>6</v>
      </c>
      <c r="C5357" s="1" t="s">
        <v>825</v>
      </c>
      <c r="D5357" s="1">
        <v>24.78</v>
      </c>
      <c r="F5357" s="1" t="s">
        <v>1297</v>
      </c>
    </row>
    <row r="5358" spans="1:6" ht="14.5" customHeight="1">
      <c r="A5358" s="19">
        <v>1907</v>
      </c>
      <c r="B5358" s="19" t="s">
        <v>6</v>
      </c>
      <c r="C5358" s="1" t="s">
        <v>36</v>
      </c>
      <c r="D5358" s="1">
        <v>1.5</v>
      </c>
      <c r="F5358" s="1" t="s">
        <v>828</v>
      </c>
    </row>
    <row r="5359" spans="1:6" ht="14.5" customHeight="1">
      <c r="A5359" s="19">
        <v>1907</v>
      </c>
      <c r="B5359" s="19" t="s">
        <v>6</v>
      </c>
      <c r="C5359" s="1" t="s">
        <v>47</v>
      </c>
      <c r="D5359" s="1">
        <v>5.6</v>
      </c>
      <c r="F5359" s="1" t="s">
        <v>832</v>
      </c>
    </row>
    <row r="5360" spans="1:6" ht="14.5" customHeight="1">
      <c r="A5360" s="19">
        <v>1907</v>
      </c>
      <c r="B5360" s="19" t="s">
        <v>6</v>
      </c>
      <c r="C5360" s="1" t="s">
        <v>610</v>
      </c>
      <c r="D5360" s="1">
        <v>10.199999999999999</v>
      </c>
      <c r="F5360" s="1" t="s">
        <v>837</v>
      </c>
    </row>
    <row r="5361" spans="1:6" ht="14.5" customHeight="1">
      <c r="A5361" s="19">
        <v>1907</v>
      </c>
      <c r="B5361" s="19" t="s">
        <v>6</v>
      </c>
      <c r="C5361" s="1" t="s">
        <v>51</v>
      </c>
      <c r="D5361" s="1">
        <v>17</v>
      </c>
      <c r="F5361" s="1" t="s">
        <v>1156</v>
      </c>
    </row>
    <row r="5362" spans="1:6" ht="14.5" customHeight="1">
      <c r="A5362" s="19">
        <v>1907</v>
      </c>
      <c r="B5362" s="19" t="s">
        <v>6</v>
      </c>
      <c r="C5362" s="1" t="s">
        <v>53</v>
      </c>
      <c r="D5362" s="1">
        <v>38</v>
      </c>
      <c r="F5362" s="1" t="s">
        <v>902</v>
      </c>
    </row>
    <row r="5363" spans="1:6" ht="14.5" customHeight="1">
      <c r="A5363" s="19">
        <v>1907</v>
      </c>
      <c r="B5363" s="19" t="s">
        <v>6</v>
      </c>
      <c r="C5363" s="1" t="s">
        <v>53</v>
      </c>
      <c r="D5363" s="1">
        <v>11.12</v>
      </c>
      <c r="F5363" s="1" t="s">
        <v>1021</v>
      </c>
    </row>
    <row r="5364" spans="1:6" ht="14.5" customHeight="1">
      <c r="A5364" s="19">
        <v>1907</v>
      </c>
      <c r="B5364" s="19" t="s">
        <v>6</v>
      </c>
      <c r="C5364" s="1" t="s">
        <v>53</v>
      </c>
      <c r="D5364" s="1">
        <v>15</v>
      </c>
      <c r="F5364" s="1" t="s">
        <v>1023</v>
      </c>
    </row>
    <row r="5365" spans="1:6" ht="14.5" customHeight="1">
      <c r="A5365" s="19">
        <v>1907</v>
      </c>
      <c r="B5365" s="19" t="s">
        <v>6</v>
      </c>
      <c r="C5365" s="1" t="s">
        <v>53</v>
      </c>
      <c r="D5365" s="1">
        <v>26</v>
      </c>
      <c r="F5365" s="1" t="s">
        <v>1291</v>
      </c>
    </row>
    <row r="5366" spans="1:6" ht="14.5" customHeight="1">
      <c r="A5366" s="19">
        <v>1907</v>
      </c>
      <c r="B5366" s="19" t="s">
        <v>6</v>
      </c>
      <c r="C5366" s="1" t="s">
        <v>53</v>
      </c>
      <c r="D5366" s="1">
        <v>23</v>
      </c>
      <c r="F5366" s="1" t="s">
        <v>1163</v>
      </c>
    </row>
    <row r="5367" spans="1:6" ht="14.5" customHeight="1">
      <c r="A5367" s="19">
        <v>1907</v>
      </c>
      <c r="B5367" s="19" t="s">
        <v>6</v>
      </c>
      <c r="C5367" s="1" t="s">
        <v>53</v>
      </c>
      <c r="D5367" s="1">
        <v>40</v>
      </c>
      <c r="F5367" s="1" t="s">
        <v>1292</v>
      </c>
    </row>
    <row r="5368" spans="1:6" ht="14.5" customHeight="1">
      <c r="A5368" s="19">
        <v>1907</v>
      </c>
      <c r="B5368" s="19" t="s">
        <v>6</v>
      </c>
      <c r="C5368" s="1" t="s">
        <v>1366</v>
      </c>
      <c r="D5368" s="1">
        <v>15.5</v>
      </c>
      <c r="F5368" s="1" t="s">
        <v>1367</v>
      </c>
    </row>
    <row r="5369" spans="1:6" ht="14.5" customHeight="1">
      <c r="A5369" s="19">
        <v>1907</v>
      </c>
      <c r="B5369" s="19" t="s">
        <v>291</v>
      </c>
      <c r="C5369" s="19" t="s">
        <v>71</v>
      </c>
      <c r="D5369" s="19">
        <v>85.68</v>
      </c>
      <c r="E5369" s="19" t="s">
        <v>9</v>
      </c>
      <c r="F5369" s="19" t="s">
        <v>959</v>
      </c>
    </row>
    <row r="5370" spans="1:6" ht="14.5" customHeight="1">
      <c r="A5370" s="19">
        <v>1907</v>
      </c>
      <c r="B5370" s="19" t="s">
        <v>291</v>
      </c>
      <c r="C5370" s="19" t="s">
        <v>71</v>
      </c>
      <c r="D5370" s="19">
        <v>2.58</v>
      </c>
      <c r="E5370" s="19" t="s">
        <v>9</v>
      </c>
      <c r="F5370" s="19" t="s">
        <v>1298</v>
      </c>
    </row>
    <row r="5371" spans="1:6" ht="14.5" customHeight="1">
      <c r="A5371" s="19">
        <v>1907</v>
      </c>
      <c r="B5371" s="19" t="s">
        <v>291</v>
      </c>
      <c r="C5371" s="19" t="s">
        <v>215</v>
      </c>
      <c r="D5371" s="19">
        <v>51.83</v>
      </c>
      <c r="E5371" s="19" t="s">
        <v>9</v>
      </c>
      <c r="F5371" s="19" t="s">
        <v>1041</v>
      </c>
    </row>
    <row r="5372" spans="1:6" ht="14.5" customHeight="1">
      <c r="A5372" s="19">
        <v>1907</v>
      </c>
      <c r="B5372" s="19" t="s">
        <v>291</v>
      </c>
      <c r="C5372" s="19" t="s">
        <v>217</v>
      </c>
      <c r="D5372" s="19">
        <v>1.57</v>
      </c>
      <c r="E5372" s="19" t="s">
        <v>9</v>
      </c>
      <c r="F5372" s="19" t="s">
        <v>1299</v>
      </c>
    </row>
    <row r="5373" spans="1:6" ht="14.5" customHeight="1">
      <c r="A5373" s="19">
        <v>1907</v>
      </c>
      <c r="B5373" s="19" t="s">
        <v>291</v>
      </c>
      <c r="C5373" s="19" t="s">
        <v>903</v>
      </c>
      <c r="D5373" s="19">
        <v>16</v>
      </c>
      <c r="E5373" s="19" t="s">
        <v>9</v>
      </c>
      <c r="F5373" s="19" t="s">
        <v>904</v>
      </c>
    </row>
    <row r="5374" spans="1:6" ht="14.5" customHeight="1">
      <c r="A5374" s="19">
        <v>1907</v>
      </c>
      <c r="B5374" s="19" t="s">
        <v>291</v>
      </c>
      <c r="C5374" s="19" t="s">
        <v>219</v>
      </c>
      <c r="D5374" s="19">
        <v>46</v>
      </c>
      <c r="E5374" s="19" t="s">
        <v>9</v>
      </c>
      <c r="F5374" s="19" t="s">
        <v>220</v>
      </c>
    </row>
    <row r="5375" spans="1:6" ht="14.5" customHeight="1">
      <c r="A5375" s="19">
        <v>1907</v>
      </c>
      <c r="B5375" s="19" t="s">
        <v>291</v>
      </c>
      <c r="C5375" s="19" t="s">
        <v>221</v>
      </c>
      <c r="D5375" s="19">
        <v>547.822</v>
      </c>
      <c r="E5375" s="19" t="s">
        <v>9</v>
      </c>
      <c r="F5375" s="19" t="s">
        <v>1025</v>
      </c>
    </row>
    <row r="5376" spans="1:6" ht="14.5" customHeight="1">
      <c r="A5376" s="19">
        <v>1907</v>
      </c>
      <c r="B5376" s="19" t="s">
        <v>291</v>
      </c>
      <c r="C5376" s="19" t="s">
        <v>221</v>
      </c>
      <c r="D5376" s="19">
        <v>53.26</v>
      </c>
      <c r="E5376" s="19" t="s">
        <v>9</v>
      </c>
      <c r="F5376" s="19" t="s">
        <v>227</v>
      </c>
    </row>
    <row r="5377" spans="1:6" ht="14.5" customHeight="1">
      <c r="A5377" s="19">
        <v>1907</v>
      </c>
      <c r="B5377" s="19" t="s">
        <v>291</v>
      </c>
      <c r="C5377" s="19" t="s">
        <v>221</v>
      </c>
      <c r="D5377" s="19">
        <v>2.5</v>
      </c>
      <c r="E5377" s="19" t="s">
        <v>9</v>
      </c>
      <c r="F5377" s="19" t="s">
        <v>229</v>
      </c>
    </row>
    <row r="5378" spans="1:6" ht="14.5" customHeight="1">
      <c r="A5378" s="19">
        <v>1907</v>
      </c>
      <c r="B5378" s="19" t="s">
        <v>291</v>
      </c>
      <c r="C5378" s="19" t="s">
        <v>221</v>
      </c>
      <c r="D5378" s="19">
        <v>0</v>
      </c>
      <c r="E5378" s="19" t="s">
        <v>9</v>
      </c>
      <c r="F5378" s="19" t="s">
        <v>1042</v>
      </c>
    </row>
    <row r="5379" spans="1:6" ht="14.5" customHeight="1">
      <c r="A5379" s="19">
        <v>1907</v>
      </c>
      <c r="B5379" s="19" t="s">
        <v>291</v>
      </c>
      <c r="C5379" s="19" t="s">
        <v>230</v>
      </c>
      <c r="D5379" s="19">
        <v>355</v>
      </c>
      <c r="E5379" s="19" t="s">
        <v>9</v>
      </c>
      <c r="F5379" s="19" t="s">
        <v>1043</v>
      </c>
    </row>
    <row r="5380" spans="1:6" ht="14.5" customHeight="1">
      <c r="A5380" s="19">
        <v>1907</v>
      </c>
      <c r="B5380" s="19" t="s">
        <v>291</v>
      </c>
      <c r="C5380" s="19" t="s">
        <v>230</v>
      </c>
      <c r="D5380" s="19">
        <v>19.850000000000001</v>
      </c>
      <c r="E5380" s="19" t="s">
        <v>9</v>
      </c>
      <c r="F5380" s="19" t="s">
        <v>1300</v>
      </c>
    </row>
    <row r="5381" spans="1:6" ht="14.5" customHeight="1">
      <c r="A5381" s="19">
        <v>1907</v>
      </c>
      <c r="B5381" s="19" t="s">
        <v>291</v>
      </c>
      <c r="C5381" s="19" t="s">
        <v>230</v>
      </c>
      <c r="D5381" s="19">
        <v>13.59</v>
      </c>
      <c r="E5381" s="19" t="s">
        <v>9</v>
      </c>
      <c r="F5381" s="19" t="s">
        <v>1044</v>
      </c>
    </row>
    <row r="5382" spans="1:6" ht="14.5" customHeight="1">
      <c r="A5382" s="19">
        <v>1907</v>
      </c>
      <c r="B5382" s="19" t="s">
        <v>291</v>
      </c>
      <c r="C5382" s="19" t="s">
        <v>233</v>
      </c>
      <c r="D5382" s="19">
        <v>49</v>
      </c>
      <c r="E5382" s="19" t="s">
        <v>9</v>
      </c>
      <c r="F5382" s="19" t="s">
        <v>1308</v>
      </c>
    </row>
    <row r="5383" spans="1:6" ht="14.5" customHeight="1">
      <c r="A5383" s="19">
        <v>1907</v>
      </c>
      <c r="B5383" s="19" t="s">
        <v>291</v>
      </c>
      <c r="C5383" s="19" t="s">
        <v>1045</v>
      </c>
      <c r="D5383" s="19">
        <v>5.5</v>
      </c>
      <c r="E5383" s="19" t="s">
        <v>9</v>
      </c>
      <c r="F5383" s="19" t="s">
        <v>1046</v>
      </c>
    </row>
    <row r="5384" spans="1:6" ht="14.5" customHeight="1">
      <c r="A5384" s="19">
        <v>1907</v>
      </c>
      <c r="B5384" s="19" t="s">
        <v>291</v>
      </c>
      <c r="C5384" s="19" t="s">
        <v>235</v>
      </c>
      <c r="D5384" s="19">
        <v>1.5</v>
      </c>
      <c r="E5384" s="19" t="s">
        <v>16</v>
      </c>
      <c r="F5384" s="19" t="s">
        <v>236</v>
      </c>
    </row>
    <row r="5385" spans="1:6" ht="14.5" customHeight="1">
      <c r="A5385" s="19">
        <v>1907</v>
      </c>
      <c r="B5385" s="19" t="s">
        <v>291</v>
      </c>
      <c r="C5385" s="19" t="s">
        <v>235</v>
      </c>
      <c r="D5385" s="19">
        <v>2</v>
      </c>
      <c r="E5385" s="19" t="s">
        <v>16</v>
      </c>
      <c r="F5385" s="19" t="s">
        <v>237</v>
      </c>
    </row>
    <row r="5386" spans="1:6" ht="14.5" customHeight="1">
      <c r="A5386" s="19">
        <v>1907</v>
      </c>
      <c r="B5386" s="19" t="s">
        <v>291</v>
      </c>
      <c r="C5386" s="19" t="s">
        <v>617</v>
      </c>
      <c r="D5386" s="19">
        <v>6.73</v>
      </c>
      <c r="E5386" s="19" t="s">
        <v>9</v>
      </c>
      <c r="F5386" s="19" t="s">
        <v>1029</v>
      </c>
    </row>
    <row r="5387" spans="1:6" ht="14.5" customHeight="1">
      <c r="A5387" s="19">
        <v>1907</v>
      </c>
      <c r="B5387" s="19" t="s">
        <v>291</v>
      </c>
      <c r="C5387" s="19" t="s">
        <v>910</v>
      </c>
      <c r="D5387" s="19">
        <v>5.7</v>
      </c>
      <c r="E5387" s="19" t="s">
        <v>9</v>
      </c>
      <c r="F5387" s="19" t="s">
        <v>911</v>
      </c>
    </row>
    <row r="5388" spans="1:6" ht="14.5" customHeight="1">
      <c r="A5388" s="19">
        <v>1907</v>
      </c>
      <c r="B5388" s="19" t="s">
        <v>291</v>
      </c>
      <c r="C5388" s="19" t="s">
        <v>238</v>
      </c>
      <c r="D5388" s="19">
        <v>15.92</v>
      </c>
      <c r="E5388" s="19" t="s">
        <v>9</v>
      </c>
      <c r="F5388" s="19" t="s">
        <v>1368</v>
      </c>
    </row>
    <row r="5389" spans="1:6" ht="14.5" customHeight="1">
      <c r="A5389" s="19">
        <v>1907</v>
      </c>
      <c r="B5389" s="19" t="s">
        <v>291</v>
      </c>
      <c r="C5389" s="19" t="s">
        <v>1030</v>
      </c>
      <c r="D5389" s="19">
        <v>7</v>
      </c>
      <c r="E5389" s="19" t="s">
        <v>9</v>
      </c>
      <c r="F5389" s="19" t="s">
        <v>1047</v>
      </c>
    </row>
    <row r="5390" spans="1:6" ht="14.5" customHeight="1">
      <c r="A5390" s="19">
        <v>1907</v>
      </c>
      <c r="B5390" s="19" t="s">
        <v>291</v>
      </c>
      <c r="C5390" s="19" t="s">
        <v>242</v>
      </c>
      <c r="D5390" s="19">
        <v>27.42</v>
      </c>
      <c r="E5390" s="19" t="s">
        <v>9</v>
      </c>
      <c r="F5390" s="19" t="s">
        <v>1048</v>
      </c>
    </row>
    <row r="5391" spans="1:6" ht="14.5" customHeight="1">
      <c r="A5391" s="19">
        <v>1907</v>
      </c>
      <c r="B5391" s="19" t="s">
        <v>291</v>
      </c>
      <c r="C5391" s="19" t="s">
        <v>242</v>
      </c>
      <c r="D5391" s="19">
        <v>16.41</v>
      </c>
      <c r="E5391" s="19" t="s">
        <v>9</v>
      </c>
      <c r="F5391" s="19" t="s">
        <v>1049</v>
      </c>
    </row>
    <row r="5392" spans="1:6" ht="14.5" customHeight="1">
      <c r="A5392" s="19">
        <v>1907</v>
      </c>
      <c r="B5392" s="19" t="s">
        <v>291</v>
      </c>
      <c r="C5392" s="19" t="s">
        <v>245</v>
      </c>
      <c r="D5392" s="19">
        <v>4.37</v>
      </c>
      <c r="E5392" s="19" t="s">
        <v>9</v>
      </c>
      <c r="F5392" s="19" t="s">
        <v>246</v>
      </c>
    </row>
    <row r="5393" spans="1:6" ht="14.5" customHeight="1">
      <c r="A5393" s="19">
        <v>1907</v>
      </c>
      <c r="B5393" s="19" t="s">
        <v>291</v>
      </c>
      <c r="C5393" s="19" t="s">
        <v>245</v>
      </c>
      <c r="D5393" s="19">
        <v>7.23</v>
      </c>
      <c r="E5393" s="19" t="s">
        <v>9</v>
      </c>
      <c r="F5393" s="19" t="s">
        <v>845</v>
      </c>
    </row>
    <row r="5394" spans="1:6" ht="14.5" customHeight="1">
      <c r="A5394" s="19">
        <v>1907</v>
      </c>
      <c r="B5394" s="19" t="s">
        <v>291</v>
      </c>
      <c r="C5394" s="19" t="s">
        <v>250</v>
      </c>
      <c r="D5394" s="19">
        <v>6.99</v>
      </c>
      <c r="E5394" s="19" t="s">
        <v>9</v>
      </c>
      <c r="F5394" s="19" t="s">
        <v>251</v>
      </c>
    </row>
    <row r="5395" spans="1:6" ht="14.5" customHeight="1">
      <c r="A5395" s="19">
        <v>1907</v>
      </c>
      <c r="B5395" s="19" t="s">
        <v>291</v>
      </c>
      <c r="C5395" s="19" t="s">
        <v>252</v>
      </c>
      <c r="D5395" s="19">
        <v>1.04</v>
      </c>
      <c r="E5395" s="19" t="s">
        <v>16</v>
      </c>
      <c r="F5395" s="19" t="s">
        <v>253</v>
      </c>
    </row>
    <row r="5396" spans="1:6" ht="14.5" customHeight="1">
      <c r="A5396" s="19">
        <v>1907</v>
      </c>
      <c r="B5396" s="19" t="s">
        <v>291</v>
      </c>
      <c r="C5396" s="19" t="s">
        <v>252</v>
      </c>
      <c r="D5396" s="19">
        <v>10</v>
      </c>
      <c r="E5396" s="19" t="s">
        <v>9</v>
      </c>
      <c r="F5396" s="19" t="s">
        <v>1369</v>
      </c>
    </row>
    <row r="5397" spans="1:6" ht="14.5" customHeight="1">
      <c r="A5397" s="19">
        <v>1907</v>
      </c>
      <c r="B5397" s="19" t="s">
        <v>291</v>
      </c>
      <c r="C5397" s="19" t="s">
        <v>619</v>
      </c>
      <c r="D5397" s="19">
        <v>17.75</v>
      </c>
      <c r="E5397" s="19" t="s">
        <v>9</v>
      </c>
      <c r="F5397" s="19" t="s">
        <v>620</v>
      </c>
    </row>
    <row r="5398" spans="1:6" ht="14.5" customHeight="1">
      <c r="A5398" s="19">
        <v>1907</v>
      </c>
      <c r="B5398" s="19" t="s">
        <v>291</v>
      </c>
      <c r="C5398" s="19" t="s">
        <v>1370</v>
      </c>
      <c r="D5398" s="19">
        <v>3.45</v>
      </c>
      <c r="E5398" s="19" t="s">
        <v>9</v>
      </c>
      <c r="F5398" s="19" t="s">
        <v>1371</v>
      </c>
    </row>
    <row r="5399" spans="1:6" ht="14.5" customHeight="1">
      <c r="A5399" s="19">
        <v>1907</v>
      </c>
      <c r="B5399" s="19" t="s">
        <v>291</v>
      </c>
      <c r="C5399" s="19" t="s">
        <v>254</v>
      </c>
      <c r="D5399" s="19">
        <v>151.44999999999999</v>
      </c>
      <c r="E5399" s="19" t="s">
        <v>9</v>
      </c>
      <c r="F5399" s="19" t="s">
        <v>1052</v>
      </c>
    </row>
    <row r="5400" spans="1:6" ht="14.5" customHeight="1">
      <c r="A5400" s="19">
        <v>1907</v>
      </c>
      <c r="B5400" s="19" t="s">
        <v>291</v>
      </c>
      <c r="C5400" s="19" t="s">
        <v>256</v>
      </c>
      <c r="D5400" s="19">
        <v>85</v>
      </c>
      <c r="E5400" s="19" t="s">
        <v>9</v>
      </c>
      <c r="F5400" s="19" t="s">
        <v>621</v>
      </c>
    </row>
    <row r="5401" spans="1:6" ht="14.5" customHeight="1">
      <c r="A5401" s="19">
        <v>1907</v>
      </c>
      <c r="B5401" s="19" t="s">
        <v>291</v>
      </c>
      <c r="C5401" s="19" t="s">
        <v>256</v>
      </c>
      <c r="D5401" s="19">
        <v>4.6500000000000004</v>
      </c>
      <c r="E5401" s="19" t="s">
        <v>9</v>
      </c>
      <c r="F5401" s="19" t="s">
        <v>1053</v>
      </c>
    </row>
    <row r="5402" spans="1:6" ht="14.5" customHeight="1">
      <c r="A5402" s="19">
        <v>1907</v>
      </c>
      <c r="B5402" s="19" t="s">
        <v>291</v>
      </c>
      <c r="C5402" s="19" t="s">
        <v>1034</v>
      </c>
      <c r="D5402" s="19">
        <v>13.25</v>
      </c>
      <c r="E5402" s="19" t="s">
        <v>9</v>
      </c>
      <c r="F5402" s="19" t="s">
        <v>1035</v>
      </c>
    </row>
    <row r="5403" spans="1:6" ht="14.5" customHeight="1">
      <c r="A5403" s="19">
        <v>1907</v>
      </c>
      <c r="B5403" s="19" t="s">
        <v>291</v>
      </c>
      <c r="C5403" s="19" t="s">
        <v>1166</v>
      </c>
      <c r="D5403" s="19">
        <v>13.33</v>
      </c>
      <c r="E5403" s="19" t="s">
        <v>9</v>
      </c>
      <c r="F5403" s="19" t="s">
        <v>1167</v>
      </c>
    </row>
    <row r="5404" spans="1:6" ht="14.5" customHeight="1">
      <c r="A5404" s="19">
        <v>1907</v>
      </c>
      <c r="B5404" s="19" t="s">
        <v>291</v>
      </c>
      <c r="C5404" s="19" t="s">
        <v>1036</v>
      </c>
      <c r="D5404" s="19">
        <v>5.26</v>
      </c>
      <c r="E5404" s="19" t="s">
        <v>9</v>
      </c>
      <c r="F5404" s="19" t="s">
        <v>1056</v>
      </c>
    </row>
    <row r="5405" spans="1:6" ht="14.5" customHeight="1">
      <c r="A5405" s="19">
        <v>1907</v>
      </c>
      <c r="B5405" s="19" t="s">
        <v>291</v>
      </c>
      <c r="C5405" s="19" t="s">
        <v>622</v>
      </c>
      <c r="D5405" s="19">
        <v>8</v>
      </c>
      <c r="E5405" s="19" t="s">
        <v>9</v>
      </c>
      <c r="F5405" s="19" t="s">
        <v>1057</v>
      </c>
    </row>
    <row r="5406" spans="1:6" ht="14.5" customHeight="1">
      <c r="A5406" s="19">
        <v>1907</v>
      </c>
      <c r="B5406" s="19" t="s">
        <v>291</v>
      </c>
      <c r="C5406" s="19" t="s">
        <v>259</v>
      </c>
      <c r="D5406" s="19">
        <v>5.0599999999999996</v>
      </c>
      <c r="E5406" s="19" t="s">
        <v>9</v>
      </c>
      <c r="F5406" s="19" t="s">
        <v>260</v>
      </c>
    </row>
    <row r="5407" spans="1:6" ht="14.5" customHeight="1">
      <c r="A5407" s="19">
        <v>1907</v>
      </c>
      <c r="B5407" s="19" t="s">
        <v>291</v>
      </c>
      <c r="C5407" s="19" t="s">
        <v>259</v>
      </c>
      <c r="D5407" s="19">
        <v>4.33</v>
      </c>
      <c r="E5407" s="19" t="s">
        <v>9</v>
      </c>
      <c r="F5407" s="19" t="s">
        <v>261</v>
      </c>
    </row>
    <row r="5408" spans="1:6" ht="14.5" customHeight="1">
      <c r="A5408" s="19">
        <v>1907</v>
      </c>
      <c r="B5408" s="19" t="s">
        <v>291</v>
      </c>
      <c r="C5408" s="19" t="s">
        <v>262</v>
      </c>
      <c r="D5408" s="19">
        <v>45.54</v>
      </c>
      <c r="E5408" s="19" t="s">
        <v>9</v>
      </c>
      <c r="F5408" s="19" t="s">
        <v>960</v>
      </c>
    </row>
    <row r="5409" spans="1:6" ht="14.5" customHeight="1">
      <c r="A5409" s="19">
        <v>1907</v>
      </c>
      <c r="B5409" s="19" t="s">
        <v>291</v>
      </c>
      <c r="C5409" s="19" t="s">
        <v>264</v>
      </c>
      <c r="D5409" s="19">
        <v>3.04</v>
      </c>
      <c r="E5409" s="19" t="s">
        <v>9</v>
      </c>
      <c r="F5409" s="19" t="s">
        <v>265</v>
      </c>
    </row>
    <row r="5410" spans="1:6" ht="14.5" customHeight="1">
      <c r="A5410" s="19">
        <v>1907</v>
      </c>
      <c r="B5410" s="19" t="s">
        <v>291</v>
      </c>
      <c r="C5410" s="19" t="s">
        <v>266</v>
      </c>
      <c r="D5410" s="19">
        <v>10.5</v>
      </c>
      <c r="E5410" s="19" t="s">
        <v>9</v>
      </c>
      <c r="F5410" s="19" t="s">
        <v>267</v>
      </c>
    </row>
    <row r="5411" spans="1:6" ht="14.5" customHeight="1">
      <c r="A5411" s="19">
        <v>1907</v>
      </c>
      <c r="B5411" s="19" t="s">
        <v>291</v>
      </c>
      <c r="C5411" s="19" t="s">
        <v>268</v>
      </c>
      <c r="D5411" s="19">
        <v>24.49</v>
      </c>
      <c r="E5411" s="19" t="s">
        <v>9</v>
      </c>
      <c r="F5411" s="19" t="s">
        <v>269</v>
      </c>
    </row>
    <row r="5412" spans="1:6" ht="14.5" customHeight="1">
      <c r="A5412" s="19">
        <v>1907</v>
      </c>
      <c r="B5412" s="19" t="s">
        <v>291</v>
      </c>
      <c r="C5412" s="19" t="s">
        <v>268</v>
      </c>
      <c r="D5412" s="19">
        <v>33.39</v>
      </c>
      <c r="E5412" s="19" t="s">
        <v>9</v>
      </c>
      <c r="F5412" s="19" t="s">
        <v>1168</v>
      </c>
    </row>
    <row r="5413" spans="1:6" ht="14.5" customHeight="1">
      <c r="A5413" s="19">
        <v>1907</v>
      </c>
      <c r="B5413" s="19" t="s">
        <v>291</v>
      </c>
      <c r="C5413" s="19" t="s">
        <v>268</v>
      </c>
      <c r="D5413" s="19">
        <v>22</v>
      </c>
      <c r="E5413" s="19" t="s">
        <v>9</v>
      </c>
      <c r="F5413" s="19" t="s">
        <v>1311</v>
      </c>
    </row>
    <row r="5414" spans="1:6" ht="14.5" customHeight="1">
      <c r="A5414" s="19">
        <v>1907</v>
      </c>
      <c r="B5414" s="19" t="s">
        <v>291</v>
      </c>
      <c r="C5414" s="19" t="s">
        <v>1310</v>
      </c>
      <c r="D5414" s="19">
        <v>26.74</v>
      </c>
      <c r="E5414" s="19" t="s">
        <v>9</v>
      </c>
      <c r="F5414" s="19" t="s">
        <v>1176</v>
      </c>
    </row>
    <row r="5415" spans="1:6" ht="14.5" customHeight="1">
      <c r="A5415" s="19">
        <v>1907</v>
      </c>
      <c r="B5415" s="19" t="s">
        <v>291</v>
      </c>
      <c r="C5415" s="19" t="s">
        <v>1372</v>
      </c>
      <c r="D5415" s="19">
        <v>5.64</v>
      </c>
      <c r="E5415" s="19" t="s">
        <v>9</v>
      </c>
      <c r="F5415" s="19" t="s">
        <v>1373</v>
      </c>
    </row>
    <row r="5416" spans="1:6" ht="14.5" customHeight="1">
      <c r="A5416" s="19">
        <v>1907</v>
      </c>
      <c r="B5416" s="19" t="s">
        <v>291</v>
      </c>
      <c r="C5416" s="19" t="s">
        <v>270</v>
      </c>
      <c r="D5416" s="19">
        <v>9.1999999999999993</v>
      </c>
      <c r="E5416" s="19" t="s">
        <v>9</v>
      </c>
      <c r="F5416" s="19" t="s">
        <v>1058</v>
      </c>
    </row>
    <row r="5417" spans="1:6" ht="14.5" customHeight="1">
      <c r="A5417" s="19">
        <v>1907</v>
      </c>
      <c r="B5417" s="19" t="s">
        <v>291</v>
      </c>
      <c r="C5417" s="19" t="s">
        <v>625</v>
      </c>
      <c r="D5417" s="19">
        <v>8.6999999999999993</v>
      </c>
      <c r="E5417" s="19" t="s">
        <v>9</v>
      </c>
      <c r="F5417" s="19" t="s">
        <v>626</v>
      </c>
    </row>
    <row r="5418" spans="1:6" ht="14.5" customHeight="1">
      <c r="A5418" s="19">
        <v>1907</v>
      </c>
      <c r="B5418" s="19" t="s">
        <v>291</v>
      </c>
      <c r="C5418" s="19" t="s">
        <v>1301</v>
      </c>
      <c r="D5418" s="19">
        <v>2</v>
      </c>
      <c r="E5418" s="19" t="s">
        <v>9</v>
      </c>
      <c r="F5418" s="19" t="s">
        <v>1302</v>
      </c>
    </row>
    <row r="5419" spans="1:6" ht="14.5" customHeight="1">
      <c r="A5419" s="19">
        <v>1907</v>
      </c>
      <c r="B5419" s="19" t="s">
        <v>291</v>
      </c>
      <c r="C5419" s="19" t="s">
        <v>1169</v>
      </c>
      <c r="D5419" s="19">
        <v>1.5</v>
      </c>
      <c r="E5419" s="19" t="s">
        <v>9</v>
      </c>
      <c r="F5419" s="19" t="s">
        <v>1374</v>
      </c>
    </row>
    <row r="5420" spans="1:6" ht="14.5" customHeight="1">
      <c r="A5420" s="19">
        <v>1907</v>
      </c>
      <c r="B5420" s="19" t="s">
        <v>291</v>
      </c>
      <c r="C5420" s="19" t="s">
        <v>279</v>
      </c>
      <c r="D5420" s="19">
        <v>74.47</v>
      </c>
      <c r="E5420" s="19" t="s">
        <v>9</v>
      </c>
      <c r="F5420" s="19" t="s">
        <v>627</v>
      </c>
    </row>
    <row r="5421" spans="1:6" ht="14.5" customHeight="1">
      <c r="A5421" s="19">
        <v>1907</v>
      </c>
      <c r="B5421" s="19" t="s">
        <v>291</v>
      </c>
      <c r="C5421" s="19" t="s">
        <v>279</v>
      </c>
      <c r="D5421" s="19">
        <v>34.15</v>
      </c>
      <c r="E5421" s="19" t="s">
        <v>9</v>
      </c>
      <c r="F5421" s="19" t="s">
        <v>1375</v>
      </c>
    </row>
    <row r="5422" spans="1:6" ht="14.5" customHeight="1">
      <c r="A5422" s="19">
        <v>1907</v>
      </c>
      <c r="B5422" s="19" t="s">
        <v>291</v>
      </c>
      <c r="C5422" s="19" t="s">
        <v>282</v>
      </c>
      <c r="D5422" s="19">
        <v>12.84</v>
      </c>
      <c r="E5422" s="19" t="s">
        <v>9</v>
      </c>
      <c r="F5422" s="19" t="s">
        <v>1059</v>
      </c>
    </row>
    <row r="5423" spans="1:6" ht="14.5" customHeight="1">
      <c r="A5423" s="19">
        <v>1907</v>
      </c>
      <c r="B5423" s="19" t="s">
        <v>291</v>
      </c>
      <c r="C5423" s="19" t="s">
        <v>26</v>
      </c>
      <c r="D5423" s="19">
        <v>9.15</v>
      </c>
      <c r="E5423" s="19" t="s">
        <v>9</v>
      </c>
      <c r="F5423" s="19" t="s">
        <v>1376</v>
      </c>
    </row>
    <row r="5424" spans="1:6" ht="14.5" customHeight="1">
      <c r="A5424" s="19">
        <v>1907</v>
      </c>
      <c r="B5424" s="19" t="s">
        <v>291</v>
      </c>
      <c r="C5424" s="19" t="s">
        <v>287</v>
      </c>
      <c r="D5424" s="19">
        <v>18.95</v>
      </c>
      <c r="E5424" s="19" t="s">
        <v>9</v>
      </c>
      <c r="F5424" s="19" t="s">
        <v>1060</v>
      </c>
    </row>
    <row r="5425" spans="1:6" ht="14.5" customHeight="1">
      <c r="A5425" s="19">
        <v>1907</v>
      </c>
      <c r="B5425" s="19" t="s">
        <v>291</v>
      </c>
      <c r="C5425" s="19" t="s">
        <v>848</v>
      </c>
      <c r="D5425" s="19">
        <v>9.27</v>
      </c>
      <c r="E5425" s="19" t="s">
        <v>9</v>
      </c>
      <c r="F5425" s="19" t="s">
        <v>1061</v>
      </c>
    </row>
    <row r="5426" spans="1:6" ht="14.5" customHeight="1">
      <c r="A5426" s="19">
        <v>1907</v>
      </c>
      <c r="B5426" s="19" t="s">
        <v>291</v>
      </c>
      <c r="C5426" s="19" t="s">
        <v>291</v>
      </c>
      <c r="D5426" s="19">
        <v>393.05700000000002</v>
      </c>
      <c r="E5426" s="19" t="s">
        <v>9</v>
      </c>
      <c r="F5426" s="19" t="s">
        <v>1062</v>
      </c>
    </row>
    <row r="5427" spans="1:6" ht="14.5" customHeight="1">
      <c r="A5427" s="19">
        <v>1907</v>
      </c>
      <c r="B5427" s="19" t="s">
        <v>291</v>
      </c>
      <c r="C5427" s="19" t="s">
        <v>291</v>
      </c>
      <c r="D5427" s="19">
        <v>201.6</v>
      </c>
      <c r="E5427" s="19" t="s">
        <v>9</v>
      </c>
      <c r="F5427" s="19" t="s">
        <v>82</v>
      </c>
    </row>
    <row r="5428" spans="1:6" ht="14.5" customHeight="1">
      <c r="A5428" s="19">
        <v>1907</v>
      </c>
      <c r="B5428" s="19" t="s">
        <v>291</v>
      </c>
      <c r="C5428" s="19" t="s">
        <v>291</v>
      </c>
      <c r="D5428" s="19">
        <v>9.6300000000000008</v>
      </c>
      <c r="E5428" s="19" t="s">
        <v>16</v>
      </c>
      <c r="F5428" s="19" t="s">
        <v>631</v>
      </c>
    </row>
    <row r="5429" spans="1:6" ht="14.5" customHeight="1">
      <c r="A5429" s="19">
        <v>1907</v>
      </c>
      <c r="B5429" s="19" t="s">
        <v>291</v>
      </c>
      <c r="C5429" s="19" t="s">
        <v>291</v>
      </c>
      <c r="D5429" s="19">
        <v>20</v>
      </c>
      <c r="E5429" s="19" t="s">
        <v>9</v>
      </c>
      <c r="F5429" s="19" t="s">
        <v>292</v>
      </c>
    </row>
    <row r="5430" spans="1:6" ht="14.5" customHeight="1">
      <c r="A5430" s="19">
        <v>1907</v>
      </c>
      <c r="B5430" s="19" t="s">
        <v>291</v>
      </c>
      <c r="C5430" s="19" t="s">
        <v>291</v>
      </c>
      <c r="D5430" s="19">
        <v>20.77</v>
      </c>
      <c r="E5430" s="19" t="s">
        <v>9</v>
      </c>
      <c r="F5430" s="19" t="s">
        <v>297</v>
      </c>
    </row>
    <row r="5431" spans="1:6" ht="14.5" customHeight="1">
      <c r="A5431" s="19">
        <v>1907</v>
      </c>
      <c r="B5431" s="19" t="s">
        <v>291</v>
      </c>
      <c r="C5431" s="19" t="s">
        <v>291</v>
      </c>
      <c r="D5431" s="19">
        <v>20</v>
      </c>
      <c r="E5431" s="19" t="s">
        <v>9</v>
      </c>
      <c r="F5431" s="19" t="s">
        <v>302</v>
      </c>
    </row>
    <row r="5432" spans="1:6" ht="14.5" customHeight="1">
      <c r="A5432" s="19">
        <v>1907</v>
      </c>
      <c r="B5432" s="19" t="s">
        <v>291</v>
      </c>
      <c r="C5432" s="19" t="s">
        <v>291</v>
      </c>
      <c r="D5432" s="19">
        <v>6.96</v>
      </c>
      <c r="E5432" s="19" t="s">
        <v>9</v>
      </c>
      <c r="F5432" s="19" t="s">
        <v>296</v>
      </c>
    </row>
    <row r="5433" spans="1:6" ht="14.5" customHeight="1">
      <c r="A5433" s="19">
        <v>1907</v>
      </c>
      <c r="B5433" s="19" t="s">
        <v>291</v>
      </c>
      <c r="C5433" s="19" t="s">
        <v>291</v>
      </c>
      <c r="D5433" s="19">
        <v>1.05</v>
      </c>
      <c r="E5433" s="19" t="s">
        <v>9</v>
      </c>
      <c r="F5433" s="19" t="s">
        <v>632</v>
      </c>
    </row>
    <row r="5434" spans="1:6" ht="14.5" customHeight="1">
      <c r="A5434" s="19">
        <v>1907</v>
      </c>
      <c r="B5434" s="19" t="s">
        <v>291</v>
      </c>
      <c r="C5434" s="19" t="s">
        <v>291</v>
      </c>
      <c r="D5434" s="19">
        <v>16</v>
      </c>
      <c r="E5434" s="19" t="s">
        <v>9</v>
      </c>
      <c r="F5434" s="19" t="s">
        <v>294</v>
      </c>
    </row>
    <row r="5435" spans="1:6" ht="14.5" customHeight="1">
      <c r="A5435" s="19">
        <v>1907</v>
      </c>
      <c r="B5435" s="19" t="s">
        <v>291</v>
      </c>
      <c r="C5435" s="19" t="s">
        <v>291</v>
      </c>
      <c r="D5435" s="19">
        <v>20.37</v>
      </c>
      <c r="E5435" s="19" t="s">
        <v>9</v>
      </c>
      <c r="F5435" s="19" t="s">
        <v>1303</v>
      </c>
    </row>
    <row r="5436" spans="1:6" ht="14.5" customHeight="1">
      <c r="A5436" s="19">
        <v>1907</v>
      </c>
      <c r="B5436" s="19" t="s">
        <v>291</v>
      </c>
      <c r="C5436" s="19" t="s">
        <v>291</v>
      </c>
      <c r="D5436" s="19">
        <v>5.3339999999999996</v>
      </c>
      <c r="E5436" s="19" t="s">
        <v>9</v>
      </c>
      <c r="F5436" s="19" t="s">
        <v>1177</v>
      </c>
    </row>
    <row r="5437" spans="1:6" ht="14.5" customHeight="1">
      <c r="A5437" s="19">
        <v>1907</v>
      </c>
      <c r="B5437" s="19" t="s">
        <v>291</v>
      </c>
      <c r="C5437" s="19" t="s">
        <v>291</v>
      </c>
      <c r="D5437" s="19">
        <v>5.71</v>
      </c>
      <c r="E5437" s="19" t="s">
        <v>16</v>
      </c>
      <c r="F5437" s="19" t="s">
        <v>635</v>
      </c>
    </row>
    <row r="5438" spans="1:6" ht="14.5" customHeight="1">
      <c r="A5438" s="19">
        <v>1907</v>
      </c>
      <c r="B5438" s="19" t="s">
        <v>291</v>
      </c>
      <c r="C5438" s="19" t="s">
        <v>291</v>
      </c>
      <c r="D5438" s="19">
        <v>5.0289999999999999</v>
      </c>
      <c r="E5438" s="19" t="s">
        <v>9</v>
      </c>
      <c r="F5438" s="19" t="s">
        <v>295</v>
      </c>
    </row>
    <row r="5439" spans="1:6" ht="14.5" customHeight="1">
      <c r="A5439" s="19">
        <v>1907</v>
      </c>
      <c r="B5439" s="19" t="s">
        <v>291</v>
      </c>
      <c r="C5439" s="19" t="s">
        <v>291</v>
      </c>
      <c r="D5439" s="19">
        <v>2.86</v>
      </c>
      <c r="E5439" s="19" t="s">
        <v>9</v>
      </c>
      <c r="F5439" s="19" t="s">
        <v>1304</v>
      </c>
    </row>
    <row r="5440" spans="1:6" ht="14.5" customHeight="1">
      <c r="A5440" s="19">
        <v>1907</v>
      </c>
      <c r="B5440" s="19" t="s">
        <v>291</v>
      </c>
      <c r="C5440" s="19" t="s">
        <v>291</v>
      </c>
      <c r="D5440" s="19">
        <v>34.087000000000003</v>
      </c>
      <c r="E5440" s="19" t="s">
        <v>9</v>
      </c>
      <c r="F5440" s="19" t="s">
        <v>300</v>
      </c>
    </row>
    <row r="5441" spans="1:6" ht="14.5" customHeight="1">
      <c r="A5441" s="19">
        <v>1907</v>
      </c>
      <c r="B5441" s="19" t="s">
        <v>291</v>
      </c>
      <c r="C5441" s="19" t="s">
        <v>291</v>
      </c>
      <c r="D5441" s="19">
        <v>22.53</v>
      </c>
      <c r="E5441" s="19" t="s">
        <v>9</v>
      </c>
      <c r="F5441" s="19" t="s">
        <v>304</v>
      </c>
    </row>
    <row r="5442" spans="1:6" ht="14.5" customHeight="1">
      <c r="A5442" s="19">
        <v>1907</v>
      </c>
      <c r="B5442" s="19" t="s">
        <v>291</v>
      </c>
      <c r="C5442" s="19" t="s">
        <v>291</v>
      </c>
      <c r="D5442" s="19">
        <v>12.852</v>
      </c>
      <c r="E5442" s="19" t="s">
        <v>9</v>
      </c>
      <c r="F5442" s="19" t="s">
        <v>303</v>
      </c>
    </row>
    <row r="5443" spans="1:6" ht="14.5" customHeight="1">
      <c r="A5443" s="19">
        <v>1907</v>
      </c>
      <c r="B5443" s="19" t="s">
        <v>291</v>
      </c>
      <c r="C5443" s="19" t="s">
        <v>291</v>
      </c>
      <c r="D5443" s="19">
        <v>11.7</v>
      </c>
      <c r="E5443" s="19" t="s">
        <v>16</v>
      </c>
      <c r="F5443" s="19" t="s">
        <v>303</v>
      </c>
    </row>
    <row r="5444" spans="1:6" ht="14.5" customHeight="1">
      <c r="A5444" s="19">
        <v>1907</v>
      </c>
      <c r="B5444" s="19" t="s">
        <v>291</v>
      </c>
      <c r="C5444" s="19" t="s">
        <v>291</v>
      </c>
      <c r="D5444" s="19">
        <v>6.4</v>
      </c>
      <c r="E5444" s="19" t="s">
        <v>9</v>
      </c>
      <c r="F5444" s="19" t="s">
        <v>1171</v>
      </c>
    </row>
    <row r="5445" spans="1:6" ht="14.5" customHeight="1">
      <c r="A5445" s="19">
        <v>1907</v>
      </c>
      <c r="B5445" s="19" t="s">
        <v>291</v>
      </c>
      <c r="C5445" s="19" t="s">
        <v>291</v>
      </c>
      <c r="D5445" s="19">
        <v>99.703999999999994</v>
      </c>
      <c r="E5445" s="19" t="s">
        <v>9</v>
      </c>
      <c r="F5445" s="19" t="s">
        <v>308</v>
      </c>
    </row>
    <row r="5446" spans="1:6" ht="14.5" customHeight="1">
      <c r="A5446" s="19">
        <v>1907</v>
      </c>
      <c r="B5446" s="19" t="s">
        <v>291</v>
      </c>
      <c r="C5446" s="19" t="s">
        <v>291</v>
      </c>
      <c r="D5446" s="19">
        <v>12.77</v>
      </c>
      <c r="E5446" s="19" t="s">
        <v>9</v>
      </c>
      <c r="F5446" s="19" t="s">
        <v>1172</v>
      </c>
    </row>
    <row r="5447" spans="1:6" ht="14.5" customHeight="1">
      <c r="A5447" s="19">
        <v>1907</v>
      </c>
      <c r="B5447" s="19" t="s">
        <v>291</v>
      </c>
      <c r="C5447" s="19" t="s">
        <v>291</v>
      </c>
      <c r="D5447" s="19">
        <v>7</v>
      </c>
      <c r="E5447" s="19" t="s">
        <v>9</v>
      </c>
      <c r="F5447" s="19" t="s">
        <v>1063</v>
      </c>
    </row>
    <row r="5448" spans="1:6" ht="14.5" customHeight="1">
      <c r="A5448" s="19">
        <v>1907</v>
      </c>
      <c r="B5448" s="19" t="s">
        <v>291</v>
      </c>
      <c r="C5448" s="19" t="s">
        <v>291</v>
      </c>
      <c r="D5448" s="19">
        <v>37.85</v>
      </c>
      <c r="E5448" s="19" t="s">
        <v>9</v>
      </c>
      <c r="F5448" s="19" t="s">
        <v>636</v>
      </c>
    </row>
    <row r="5449" spans="1:6" ht="14.5" customHeight="1">
      <c r="A5449" s="19">
        <v>1907</v>
      </c>
      <c r="B5449" s="19" t="s">
        <v>291</v>
      </c>
      <c r="C5449" s="19" t="s">
        <v>291</v>
      </c>
      <c r="D5449" s="19">
        <v>37.68</v>
      </c>
      <c r="E5449" s="19" t="s">
        <v>9</v>
      </c>
      <c r="F5449" s="19" t="s">
        <v>1305</v>
      </c>
    </row>
    <row r="5450" spans="1:6" ht="14.5" customHeight="1">
      <c r="A5450" s="19">
        <v>1907</v>
      </c>
      <c r="B5450" s="19" t="s">
        <v>291</v>
      </c>
      <c r="C5450" s="19" t="s">
        <v>291</v>
      </c>
      <c r="D5450" s="19">
        <v>23.8</v>
      </c>
      <c r="E5450" s="19" t="s">
        <v>9</v>
      </c>
      <c r="F5450" s="19" t="s">
        <v>1377</v>
      </c>
    </row>
    <row r="5451" spans="1:6" ht="14.5" customHeight="1">
      <c r="A5451" s="19">
        <v>1907</v>
      </c>
      <c r="B5451" s="19" t="s">
        <v>291</v>
      </c>
      <c r="C5451" s="19" t="s">
        <v>309</v>
      </c>
      <c r="D5451" s="19">
        <v>14.7</v>
      </c>
      <c r="E5451" s="19" t="s">
        <v>9</v>
      </c>
      <c r="F5451" s="19" t="s">
        <v>1064</v>
      </c>
    </row>
    <row r="5452" spans="1:6" ht="14.5" customHeight="1">
      <c r="A5452" s="19">
        <v>1907</v>
      </c>
      <c r="B5452" s="19" t="s">
        <v>291</v>
      </c>
      <c r="C5452" s="19" t="s">
        <v>309</v>
      </c>
      <c r="D5452" s="19">
        <v>3.21</v>
      </c>
      <c r="E5452" s="19" t="s">
        <v>9</v>
      </c>
      <c r="F5452" s="19" t="s">
        <v>1378</v>
      </c>
    </row>
    <row r="5453" spans="1:6" ht="14.5" customHeight="1">
      <c r="A5453" s="19">
        <v>1907</v>
      </c>
      <c r="B5453" s="19" t="s">
        <v>291</v>
      </c>
      <c r="C5453" s="19" t="s">
        <v>1306</v>
      </c>
      <c r="D5453" s="19">
        <v>2.74</v>
      </c>
      <c r="E5453" s="19" t="s">
        <v>9</v>
      </c>
      <c r="F5453" s="19" t="s">
        <v>1307</v>
      </c>
    </row>
    <row r="5454" spans="1:6" ht="14.5" customHeight="1">
      <c r="A5454" s="19">
        <v>1907</v>
      </c>
      <c r="B5454" s="19" t="s">
        <v>291</v>
      </c>
      <c r="C5454" s="19" t="s">
        <v>312</v>
      </c>
      <c r="D5454" s="19">
        <v>10</v>
      </c>
      <c r="E5454" s="19" t="s">
        <v>9</v>
      </c>
      <c r="F5454" s="19" t="s">
        <v>313</v>
      </c>
    </row>
    <row r="5455" spans="1:6" ht="14.5" customHeight="1">
      <c r="A5455" s="19">
        <v>1907</v>
      </c>
      <c r="B5455" s="19" t="s">
        <v>291</v>
      </c>
      <c r="C5455" s="19" t="s">
        <v>314</v>
      </c>
      <c r="D5455" s="19">
        <v>62.3</v>
      </c>
      <c r="E5455" s="19" t="s">
        <v>9</v>
      </c>
      <c r="F5455" s="19" t="s">
        <v>315</v>
      </c>
    </row>
    <row r="5456" spans="1:6" ht="14.5" customHeight="1">
      <c r="A5456" s="19">
        <v>1907</v>
      </c>
      <c r="B5456" s="19" t="s">
        <v>291</v>
      </c>
      <c r="C5456" s="19" t="s">
        <v>316</v>
      </c>
      <c r="D5456" s="19">
        <v>8.84</v>
      </c>
      <c r="E5456" s="19" t="s">
        <v>9</v>
      </c>
      <c r="F5456" s="19" t="s">
        <v>317</v>
      </c>
    </row>
    <row r="5457" spans="1:6" ht="14.5" customHeight="1">
      <c r="A5457" s="19">
        <v>1907</v>
      </c>
      <c r="B5457" s="19" t="s">
        <v>291</v>
      </c>
      <c r="C5457" s="19" t="s">
        <v>318</v>
      </c>
      <c r="D5457" s="19">
        <v>76.62</v>
      </c>
      <c r="E5457" s="19" t="s">
        <v>9</v>
      </c>
      <c r="F5457" s="19" t="s">
        <v>1379</v>
      </c>
    </row>
    <row r="5458" spans="1:6" ht="14.5" customHeight="1">
      <c r="A5458" s="19">
        <v>1907</v>
      </c>
      <c r="B5458" s="19" t="s">
        <v>291</v>
      </c>
      <c r="C5458" s="19" t="s">
        <v>1065</v>
      </c>
      <c r="D5458" s="19">
        <v>3</v>
      </c>
      <c r="E5458" s="19" t="s">
        <v>9</v>
      </c>
      <c r="F5458" s="19" t="s">
        <v>1066</v>
      </c>
    </row>
    <row r="5459" spans="1:6" ht="14.5" customHeight="1">
      <c r="A5459" s="19">
        <v>1907</v>
      </c>
      <c r="B5459" s="19" t="s">
        <v>291</v>
      </c>
      <c r="C5459" s="19" t="s">
        <v>320</v>
      </c>
      <c r="D5459" s="19">
        <v>11.1</v>
      </c>
      <c r="E5459" s="19" t="s">
        <v>9</v>
      </c>
      <c r="F5459" s="19" t="s">
        <v>1067</v>
      </c>
    </row>
    <row r="5460" spans="1:6" ht="14.5" customHeight="1">
      <c r="A5460" s="19">
        <v>1907</v>
      </c>
      <c r="B5460" s="19" t="s">
        <v>291</v>
      </c>
      <c r="C5460" s="19" t="s">
        <v>1068</v>
      </c>
      <c r="D5460" s="19">
        <v>10.36</v>
      </c>
      <c r="E5460" s="19" t="s">
        <v>9</v>
      </c>
      <c r="F5460" s="19" t="s">
        <v>1069</v>
      </c>
    </row>
    <row r="5461" spans="1:6" ht="14.5" customHeight="1">
      <c r="A5461" s="19">
        <v>1907</v>
      </c>
      <c r="B5461" s="19" t="s">
        <v>291</v>
      </c>
      <c r="C5461" s="19" t="s">
        <v>912</v>
      </c>
      <c r="D5461" s="19">
        <v>9.25</v>
      </c>
      <c r="E5461" s="19" t="s">
        <v>9</v>
      </c>
      <c r="F5461" s="19" t="s">
        <v>913</v>
      </c>
    </row>
    <row r="5462" spans="1:6" ht="14.5" customHeight="1">
      <c r="A5462" s="19">
        <v>1907</v>
      </c>
      <c r="B5462" s="19" t="s">
        <v>291</v>
      </c>
      <c r="C5462" s="19" t="s">
        <v>640</v>
      </c>
      <c r="D5462" s="19">
        <v>6.5</v>
      </c>
      <c r="E5462" s="19" t="s">
        <v>9</v>
      </c>
      <c r="F5462" s="19" t="s">
        <v>641</v>
      </c>
    </row>
    <row r="5463" spans="1:6" ht="14.5" customHeight="1">
      <c r="A5463" s="19">
        <v>1907</v>
      </c>
      <c r="B5463" s="19" t="s">
        <v>291</v>
      </c>
      <c r="C5463" s="19" t="s">
        <v>961</v>
      </c>
      <c r="D5463" s="19">
        <v>16.7</v>
      </c>
      <c r="E5463" s="19" t="s">
        <v>9</v>
      </c>
      <c r="F5463" s="19" t="s">
        <v>962</v>
      </c>
    </row>
    <row r="5464" spans="1:6" ht="14.5" customHeight="1">
      <c r="A5464" s="19">
        <v>1907</v>
      </c>
      <c r="B5464" s="19" t="s">
        <v>291</v>
      </c>
      <c r="C5464" s="19" t="s">
        <v>851</v>
      </c>
      <c r="D5464" s="19">
        <v>4.4000000000000004</v>
      </c>
      <c r="E5464" s="19" t="s">
        <v>9</v>
      </c>
      <c r="F5464" s="19" t="s">
        <v>852</v>
      </c>
    </row>
    <row r="5465" spans="1:6" ht="14.5" customHeight="1">
      <c r="A5465" s="19">
        <v>1907</v>
      </c>
      <c r="B5465" s="19" t="s">
        <v>291</v>
      </c>
      <c r="C5465" s="19" t="s">
        <v>322</v>
      </c>
      <c r="D5465" s="19">
        <v>17.329999999999998</v>
      </c>
      <c r="E5465" s="19" t="s">
        <v>9</v>
      </c>
      <c r="F5465" s="19" t="s">
        <v>1070</v>
      </c>
    </row>
    <row r="5466" spans="1:6" ht="14.5" customHeight="1">
      <c r="A5466" s="19">
        <v>1907</v>
      </c>
      <c r="B5466" s="19" t="s">
        <v>291</v>
      </c>
      <c r="C5466" s="19" t="s">
        <v>324</v>
      </c>
      <c r="D5466" s="19">
        <v>163.97000000000003</v>
      </c>
      <c r="E5466" s="19" t="s">
        <v>9</v>
      </c>
      <c r="F5466" s="19" t="s">
        <v>1380</v>
      </c>
    </row>
    <row r="5467" spans="1:6" ht="14.5" customHeight="1">
      <c r="A5467" s="19">
        <v>1907</v>
      </c>
      <c r="B5467" s="19" t="s">
        <v>291</v>
      </c>
      <c r="C5467" s="19" t="s">
        <v>324</v>
      </c>
      <c r="D5467" s="19">
        <v>19.690000000000001</v>
      </c>
      <c r="E5467" s="19" t="s">
        <v>9</v>
      </c>
      <c r="F5467" s="19" t="s">
        <v>1039</v>
      </c>
    </row>
    <row r="5468" spans="1:6" ht="14.5" customHeight="1">
      <c r="A5468" s="19">
        <v>1907</v>
      </c>
      <c r="B5468" s="19" t="s">
        <v>291</v>
      </c>
      <c r="C5468" s="19" t="s">
        <v>324</v>
      </c>
      <c r="D5468" s="19">
        <v>7.75</v>
      </c>
      <c r="E5468" s="19" t="s">
        <v>9</v>
      </c>
      <c r="F5468" s="19" t="s">
        <v>644</v>
      </c>
    </row>
    <row r="5469" spans="1:6" ht="14.5" customHeight="1">
      <c r="A5469" s="19">
        <v>1907</v>
      </c>
      <c r="B5469" s="19" t="s">
        <v>291</v>
      </c>
      <c r="C5469" s="19" t="s">
        <v>327</v>
      </c>
      <c r="D5469" s="19">
        <v>12.43</v>
      </c>
      <c r="E5469" s="19" t="s">
        <v>9</v>
      </c>
      <c r="F5469" s="19" t="s">
        <v>1072</v>
      </c>
    </row>
    <row r="5470" spans="1:6" ht="14.5" customHeight="1">
      <c r="A5470" s="19">
        <v>1907</v>
      </c>
      <c r="B5470" s="19" t="s">
        <v>291</v>
      </c>
      <c r="C5470" s="19" t="s">
        <v>66</v>
      </c>
      <c r="D5470" s="19">
        <v>6.86</v>
      </c>
      <c r="E5470" s="19" t="s">
        <v>9</v>
      </c>
      <c r="F5470" s="19" t="s">
        <v>329</v>
      </c>
    </row>
    <row r="5471" spans="1:6" ht="14.5" customHeight="1">
      <c r="A5471" s="19">
        <v>1907</v>
      </c>
      <c r="B5471" s="19" t="s">
        <v>291</v>
      </c>
      <c r="C5471" s="19" t="s">
        <v>330</v>
      </c>
      <c r="D5471" s="19">
        <v>1.66</v>
      </c>
      <c r="E5471" s="19" t="s">
        <v>9</v>
      </c>
      <c r="F5471" s="19" t="s">
        <v>1173</v>
      </c>
    </row>
    <row r="5472" spans="1:6" ht="14.5" customHeight="1">
      <c r="A5472" s="19">
        <v>1907</v>
      </c>
      <c r="B5472" s="19" t="s">
        <v>291</v>
      </c>
      <c r="C5472" s="19" t="s">
        <v>332</v>
      </c>
      <c r="D5472" s="19">
        <v>120.47</v>
      </c>
      <c r="E5472" s="19" t="s">
        <v>9</v>
      </c>
      <c r="F5472" s="19" t="s">
        <v>659</v>
      </c>
    </row>
    <row r="5473" spans="1:6" ht="14.5" customHeight="1">
      <c r="A5473" s="19">
        <v>1907</v>
      </c>
      <c r="B5473" s="19" t="s">
        <v>291</v>
      </c>
      <c r="C5473" s="19" t="s">
        <v>658</v>
      </c>
      <c r="D5473" s="19">
        <v>0.18099999999999999</v>
      </c>
      <c r="E5473" s="19" t="s">
        <v>195</v>
      </c>
      <c r="F5473" s="19" t="s">
        <v>657</v>
      </c>
    </row>
    <row r="5474" spans="1:6" ht="14.5" customHeight="1">
      <c r="A5474" s="19">
        <v>1907</v>
      </c>
      <c r="B5474" s="19" t="s">
        <v>291</v>
      </c>
      <c r="C5474" s="19" t="s">
        <v>658</v>
      </c>
      <c r="D5474" s="19">
        <v>1.6</v>
      </c>
      <c r="E5474" s="19" t="s">
        <v>9</v>
      </c>
      <c r="F5474" s="19" t="s">
        <v>1073</v>
      </c>
    </row>
    <row r="5475" spans="1:6" ht="14.5" customHeight="1">
      <c r="A5475" s="19">
        <v>1907</v>
      </c>
      <c r="B5475" s="19" t="s">
        <v>291</v>
      </c>
      <c r="C5475" s="19" t="s">
        <v>338</v>
      </c>
      <c r="D5475" s="19">
        <v>31.02</v>
      </c>
      <c r="E5475" s="19" t="s">
        <v>9</v>
      </c>
      <c r="F5475" s="19" t="s">
        <v>1074</v>
      </c>
    </row>
    <row r="5476" spans="1:6" ht="14.5" customHeight="1">
      <c r="A5476" s="19">
        <v>1907</v>
      </c>
      <c r="B5476" s="19" t="s">
        <v>291</v>
      </c>
      <c r="C5476" s="19" t="s">
        <v>338</v>
      </c>
      <c r="D5476" s="19">
        <v>27.69</v>
      </c>
      <c r="E5476" s="19" t="s">
        <v>9</v>
      </c>
      <c r="F5476" s="19" t="s">
        <v>655</v>
      </c>
    </row>
    <row r="5477" spans="1:6" ht="14.5" customHeight="1">
      <c r="A5477" s="19">
        <v>1907</v>
      </c>
      <c r="B5477" s="19" t="s">
        <v>291</v>
      </c>
      <c r="C5477" s="19" t="s">
        <v>338</v>
      </c>
      <c r="D5477" s="19">
        <v>4</v>
      </c>
      <c r="E5477" s="19" t="s">
        <v>9</v>
      </c>
      <c r="F5477" s="19" t="s">
        <v>1174</v>
      </c>
    </row>
    <row r="5478" spans="1:6" ht="14.5" customHeight="1">
      <c r="A5478" s="19">
        <v>1907</v>
      </c>
      <c r="B5478" s="19" t="s">
        <v>291</v>
      </c>
      <c r="C5478" s="19" t="s">
        <v>340</v>
      </c>
      <c r="D5478" s="19">
        <v>78.45</v>
      </c>
      <c r="E5478" s="19" t="s">
        <v>9</v>
      </c>
      <c r="F5478" s="19" t="s">
        <v>1381</v>
      </c>
    </row>
    <row r="5479" spans="1:6" ht="14.5" customHeight="1">
      <c r="A5479" s="19">
        <v>1907</v>
      </c>
      <c r="B5479" s="19" t="s">
        <v>291</v>
      </c>
      <c r="C5479" s="19" t="s">
        <v>340</v>
      </c>
      <c r="D5479" s="19">
        <v>18.079999999999998</v>
      </c>
      <c r="E5479" s="19" t="s">
        <v>9</v>
      </c>
      <c r="F5479" s="19" t="s">
        <v>853</v>
      </c>
    </row>
    <row r="5480" spans="1:6" ht="14.5" customHeight="1">
      <c r="A5480" s="19">
        <v>1907</v>
      </c>
      <c r="B5480" s="19" t="s">
        <v>291</v>
      </c>
      <c r="C5480" s="19" t="s">
        <v>340</v>
      </c>
      <c r="D5480" s="19">
        <v>22.91</v>
      </c>
      <c r="E5480" s="19" t="s">
        <v>9</v>
      </c>
      <c r="F5480" s="19" t="s">
        <v>1382</v>
      </c>
    </row>
    <row r="5481" spans="1:6" ht="14.5" customHeight="1">
      <c r="A5481" s="19">
        <v>1907</v>
      </c>
      <c r="B5481" s="19" t="s">
        <v>291</v>
      </c>
      <c r="C5481" s="19" t="s">
        <v>352</v>
      </c>
      <c r="D5481" s="19">
        <v>10</v>
      </c>
      <c r="E5481" s="19" t="s">
        <v>9</v>
      </c>
      <c r="F5481" s="19" t="s">
        <v>650</v>
      </c>
    </row>
    <row r="5482" spans="1:6" ht="14.5" customHeight="1">
      <c r="A5482" s="19">
        <v>1907</v>
      </c>
      <c r="B5482" s="19" t="s">
        <v>291</v>
      </c>
      <c r="C5482" s="19" t="s">
        <v>354</v>
      </c>
      <c r="D5482" s="19">
        <v>115.73</v>
      </c>
      <c r="E5482" s="19" t="s">
        <v>9</v>
      </c>
      <c r="F5482" s="19" t="s">
        <v>356</v>
      </c>
    </row>
    <row r="5483" spans="1:6" ht="14.5" customHeight="1">
      <c r="A5483" s="19">
        <v>1907</v>
      </c>
      <c r="B5483" s="19" t="s">
        <v>291</v>
      </c>
      <c r="C5483" s="19" t="s">
        <v>358</v>
      </c>
      <c r="D5483" s="19">
        <v>10.47</v>
      </c>
      <c r="E5483" s="19" t="s">
        <v>9</v>
      </c>
      <c r="F5483" s="19" t="s">
        <v>964</v>
      </c>
    </row>
    <row r="5484" spans="1:6" ht="14.5" customHeight="1">
      <c r="A5484" s="19">
        <v>1907</v>
      </c>
      <c r="B5484" s="19" t="s">
        <v>291</v>
      </c>
      <c r="C5484" s="19" t="s">
        <v>358</v>
      </c>
      <c r="D5484" s="19">
        <v>7.69</v>
      </c>
      <c r="E5484" s="19" t="s">
        <v>9</v>
      </c>
      <c r="F5484" s="19" t="s">
        <v>1383</v>
      </c>
    </row>
    <row r="5485" spans="1:6" ht="14.5" customHeight="1">
      <c r="A5485" s="19">
        <v>1907</v>
      </c>
      <c r="B5485" s="19" t="s">
        <v>291</v>
      </c>
      <c r="C5485" s="19" t="s">
        <v>648</v>
      </c>
      <c r="D5485" s="19">
        <v>9.2799999999999994</v>
      </c>
      <c r="E5485" s="19" t="s">
        <v>9</v>
      </c>
      <c r="F5485" s="19" t="s">
        <v>647</v>
      </c>
    </row>
    <row r="5486" spans="1:6" ht="14.5" customHeight="1">
      <c r="A5486" s="19">
        <v>1907</v>
      </c>
      <c r="B5486" s="19" t="s">
        <v>291</v>
      </c>
      <c r="C5486" s="19" t="s">
        <v>646</v>
      </c>
      <c r="D5486" s="19">
        <v>27.97</v>
      </c>
      <c r="E5486" s="19" t="s">
        <v>9</v>
      </c>
      <c r="F5486" s="19" t="s">
        <v>915</v>
      </c>
    </row>
    <row r="5487" spans="1:6" ht="14.5" customHeight="1">
      <c r="A5487" s="19">
        <v>1907</v>
      </c>
      <c r="B5487" s="19" t="s">
        <v>291</v>
      </c>
      <c r="C5487" s="19" t="s">
        <v>360</v>
      </c>
      <c r="D5487" s="19">
        <v>11</v>
      </c>
      <c r="E5487" s="19" t="s">
        <v>9</v>
      </c>
      <c r="F5487" s="19" t="s">
        <v>361</v>
      </c>
    </row>
    <row r="5488" spans="1:6" ht="14.5" customHeight="1">
      <c r="A5488" s="19">
        <v>1907</v>
      </c>
      <c r="B5488" s="19" t="s">
        <v>291</v>
      </c>
      <c r="C5488" s="19" t="s">
        <v>362</v>
      </c>
      <c r="D5488" s="19">
        <v>44.62</v>
      </c>
      <c r="E5488" s="19" t="s">
        <v>9</v>
      </c>
      <c r="F5488" s="19" t="s">
        <v>363</v>
      </c>
    </row>
    <row r="5489" spans="1:6" ht="14.5" customHeight="1">
      <c r="A5489" s="19">
        <v>1907</v>
      </c>
      <c r="B5489" s="19" t="s">
        <v>368</v>
      </c>
      <c r="C5489" s="1" t="s">
        <v>364</v>
      </c>
      <c r="D5489" s="1">
        <v>80.209999999999994</v>
      </c>
    </row>
    <row r="5490" spans="1:6" ht="14.5" customHeight="1">
      <c r="A5490" s="19">
        <v>1907</v>
      </c>
      <c r="B5490" s="19" t="s">
        <v>368</v>
      </c>
      <c r="C5490" s="1" t="s">
        <v>365</v>
      </c>
      <c r="D5490" s="1">
        <v>408.97</v>
      </c>
    </row>
    <row r="5491" spans="1:6" ht="14.5" customHeight="1">
      <c r="A5491" s="19">
        <v>1907</v>
      </c>
      <c r="B5491" s="19" t="s">
        <v>368</v>
      </c>
      <c r="C5491" s="1" t="s">
        <v>366</v>
      </c>
      <c r="D5491" s="1">
        <v>8</v>
      </c>
    </row>
    <row r="5492" spans="1:6" ht="14.5" customHeight="1">
      <c r="A5492" s="19">
        <v>1907</v>
      </c>
      <c r="B5492" s="19" t="s">
        <v>368</v>
      </c>
      <c r="C5492" s="1" t="s">
        <v>367</v>
      </c>
      <c r="D5492" s="1">
        <v>5</v>
      </c>
    </row>
    <row r="5493" spans="1:6" ht="14.5" customHeight="1">
      <c r="A5493" s="19">
        <v>1907</v>
      </c>
      <c r="B5493" s="19" t="s">
        <v>1179</v>
      </c>
      <c r="C5493" s="19" t="s">
        <v>1180</v>
      </c>
      <c r="D5493" s="19">
        <v>14.16</v>
      </c>
      <c r="F5493" s="18" t="s">
        <v>1193</v>
      </c>
    </row>
    <row r="5494" spans="1:6" ht="14.5" customHeight="1">
      <c r="A5494" s="19">
        <v>1907</v>
      </c>
      <c r="B5494" s="19" t="s">
        <v>1179</v>
      </c>
      <c r="C5494" s="19" t="s">
        <v>1180</v>
      </c>
      <c r="D5494" s="19">
        <v>13</v>
      </c>
      <c r="F5494" s="18" t="s">
        <v>1384</v>
      </c>
    </row>
    <row r="5495" spans="1:6" ht="14.5" customHeight="1">
      <c r="A5495" s="19">
        <v>1907</v>
      </c>
      <c r="B5495" s="19" t="s">
        <v>1179</v>
      </c>
      <c r="C5495" s="19" t="s">
        <v>1180</v>
      </c>
      <c r="D5495" s="19">
        <v>5.25</v>
      </c>
      <c r="F5495" s="18" t="s">
        <v>1385</v>
      </c>
    </row>
    <row r="5496" spans="1:6" ht="14.5" customHeight="1">
      <c r="A5496" s="19">
        <v>1907</v>
      </c>
      <c r="B5496" s="19" t="s">
        <v>1179</v>
      </c>
      <c r="C5496" s="19" t="s">
        <v>1183</v>
      </c>
      <c r="D5496" s="19">
        <v>18</v>
      </c>
      <c r="F5496" s="18" t="s">
        <v>1184</v>
      </c>
    </row>
    <row r="5497" spans="1:6" ht="14.5" customHeight="1">
      <c r="A5497" s="19">
        <v>1907</v>
      </c>
      <c r="B5497" s="19" t="s">
        <v>1179</v>
      </c>
      <c r="C5497" s="19" t="s">
        <v>1185</v>
      </c>
      <c r="D5497" s="19">
        <v>6.2</v>
      </c>
      <c r="F5497" s="18" t="s">
        <v>1186</v>
      </c>
    </row>
    <row r="5498" spans="1:6" ht="14.5" customHeight="1">
      <c r="A5498" s="19">
        <v>1907</v>
      </c>
      <c r="B5498" s="19" t="s">
        <v>1179</v>
      </c>
      <c r="C5498" s="19" t="s">
        <v>1313</v>
      </c>
      <c r="D5498" s="19">
        <v>12</v>
      </c>
      <c r="F5498" s="18" t="s">
        <v>1314</v>
      </c>
    </row>
    <row r="5499" spans="1:6" ht="14.5" customHeight="1">
      <c r="A5499" s="19">
        <v>1907</v>
      </c>
      <c r="B5499" s="19" t="s">
        <v>1179</v>
      </c>
      <c r="C5499" s="19" t="s">
        <v>1187</v>
      </c>
      <c r="D5499" s="19">
        <v>6</v>
      </c>
      <c r="F5499" s="18" t="s">
        <v>1188</v>
      </c>
    </row>
    <row r="5500" spans="1:6" ht="14.5" customHeight="1">
      <c r="A5500" s="19">
        <v>1907</v>
      </c>
      <c r="B5500" s="19" t="s">
        <v>1179</v>
      </c>
      <c r="C5500" s="19" t="s">
        <v>1315</v>
      </c>
      <c r="D5500" s="19">
        <v>4.5</v>
      </c>
      <c r="F5500" s="18" t="s">
        <v>1316</v>
      </c>
    </row>
    <row r="5501" spans="1:6" ht="14.5" customHeight="1">
      <c r="A5501" s="19">
        <v>1907</v>
      </c>
      <c r="B5501" s="19" t="s">
        <v>1179</v>
      </c>
      <c r="C5501" s="19" t="s">
        <v>1189</v>
      </c>
      <c r="D5501" s="19">
        <v>16.7</v>
      </c>
      <c r="F5501" s="18" t="s">
        <v>1190</v>
      </c>
    </row>
    <row r="5502" spans="1:6" ht="14.5" customHeight="1">
      <c r="A5502" s="19">
        <v>1907</v>
      </c>
      <c r="B5502" s="19" t="s">
        <v>1179</v>
      </c>
      <c r="C5502" s="19" t="s">
        <v>1191</v>
      </c>
      <c r="D5502" s="19">
        <v>10</v>
      </c>
      <c r="F5502" s="18" t="s">
        <v>1192</v>
      </c>
    </row>
    <row r="5503" spans="1:6" ht="14.5" customHeight="1">
      <c r="A5503" s="19">
        <v>1907</v>
      </c>
      <c r="B5503" s="19" t="s">
        <v>1194</v>
      </c>
      <c r="C5503" s="19" t="s">
        <v>1196</v>
      </c>
      <c r="D5503" s="19">
        <v>21.73</v>
      </c>
    </row>
    <row r="5504" spans="1:6" ht="14.5" customHeight="1">
      <c r="A5504" s="19">
        <v>1907</v>
      </c>
      <c r="B5504" s="19" t="s">
        <v>1194</v>
      </c>
      <c r="C5504" s="19" t="s">
        <v>1319</v>
      </c>
      <c r="D5504" s="19">
        <v>12</v>
      </c>
    </row>
    <row r="5505" spans="1:6" ht="14.5" customHeight="1">
      <c r="A5505" s="19">
        <v>1907</v>
      </c>
      <c r="B5505" s="19" t="s">
        <v>1194</v>
      </c>
      <c r="C5505" s="19" t="s">
        <v>1320</v>
      </c>
      <c r="D5505" s="19">
        <v>6.5</v>
      </c>
    </row>
    <row r="5506" spans="1:6" ht="14.5" customHeight="1">
      <c r="A5506" s="19">
        <v>1907</v>
      </c>
      <c r="B5506" s="19" t="s">
        <v>1194</v>
      </c>
      <c r="C5506" s="19" t="s">
        <v>102</v>
      </c>
      <c r="D5506" s="19">
        <v>90</v>
      </c>
    </row>
    <row r="5507" spans="1:6" ht="14.5" customHeight="1">
      <c r="A5507" s="19">
        <v>1907</v>
      </c>
      <c r="B5507" s="19" t="s">
        <v>1194</v>
      </c>
      <c r="C5507" s="19" t="s">
        <v>1386</v>
      </c>
      <c r="D5507" s="19">
        <v>4</v>
      </c>
    </row>
    <row r="5508" spans="1:6" ht="14.5" customHeight="1">
      <c r="A5508" s="19">
        <v>1907</v>
      </c>
      <c r="B5508" s="19" t="s">
        <v>441</v>
      </c>
      <c r="C5508" s="22" t="s">
        <v>442</v>
      </c>
      <c r="D5508" s="22">
        <v>365</v>
      </c>
      <c r="E5508" s="19" t="s">
        <v>9</v>
      </c>
      <c r="F5508" s="19" t="s">
        <v>944</v>
      </c>
    </row>
    <row r="5509" spans="1:6" ht="14.5" customHeight="1">
      <c r="A5509" s="19">
        <v>1907</v>
      </c>
      <c r="B5509" s="19" t="s">
        <v>441</v>
      </c>
      <c r="C5509" s="22" t="s">
        <v>1236</v>
      </c>
      <c r="D5509" s="22">
        <v>4</v>
      </c>
      <c r="E5509" s="19" t="s">
        <v>9</v>
      </c>
      <c r="F5509" s="22" t="s">
        <v>1249</v>
      </c>
    </row>
    <row r="5510" spans="1:6" ht="14.5" customHeight="1">
      <c r="A5510" s="19">
        <v>1907</v>
      </c>
      <c r="B5510" s="19" t="s">
        <v>441</v>
      </c>
      <c r="C5510" s="19" t="s">
        <v>1391</v>
      </c>
      <c r="D5510" s="22">
        <v>31.5</v>
      </c>
      <c r="E5510" s="19" t="s">
        <v>9</v>
      </c>
      <c r="F5510" s="22" t="s">
        <v>1395</v>
      </c>
    </row>
    <row r="5511" spans="1:6" ht="14.5" customHeight="1">
      <c r="A5511" s="19">
        <v>1907</v>
      </c>
      <c r="B5511" s="19" t="s">
        <v>441</v>
      </c>
      <c r="C5511" s="22" t="s">
        <v>68</v>
      </c>
      <c r="D5511" s="22">
        <v>6.5</v>
      </c>
      <c r="E5511" s="19" t="s">
        <v>9</v>
      </c>
      <c r="F5511" s="19" t="s">
        <v>1238</v>
      </c>
    </row>
    <row r="5512" spans="1:6" ht="14.5" customHeight="1">
      <c r="A5512" s="19">
        <v>1907</v>
      </c>
      <c r="B5512" s="19" t="s">
        <v>441</v>
      </c>
      <c r="C5512" s="22" t="s">
        <v>1392</v>
      </c>
      <c r="D5512" s="22">
        <v>21.6</v>
      </c>
      <c r="E5512" s="19" t="s">
        <v>9</v>
      </c>
      <c r="F5512" s="22" t="s">
        <v>1396</v>
      </c>
    </row>
    <row r="5513" spans="1:6" ht="14.5" customHeight="1">
      <c r="A5513" s="19">
        <v>1907</v>
      </c>
      <c r="B5513" s="19" t="s">
        <v>441</v>
      </c>
      <c r="C5513" s="19" t="s">
        <v>446</v>
      </c>
      <c r="D5513" s="22">
        <v>59.72</v>
      </c>
      <c r="E5513" s="19" t="s">
        <v>9</v>
      </c>
      <c r="F5513" s="19" t="s">
        <v>1397</v>
      </c>
    </row>
    <row r="5514" spans="1:6" ht="14.5" customHeight="1">
      <c r="A5514" s="19">
        <v>1907</v>
      </c>
      <c r="B5514" s="19" t="s">
        <v>441</v>
      </c>
      <c r="C5514" s="19" t="s">
        <v>446</v>
      </c>
      <c r="D5514" s="22">
        <v>17.100000000000001</v>
      </c>
      <c r="E5514" s="19" t="s">
        <v>9</v>
      </c>
      <c r="F5514" s="22" t="s">
        <v>1398</v>
      </c>
    </row>
    <row r="5515" spans="1:6" ht="14.5" customHeight="1">
      <c r="A5515" s="19">
        <v>1907</v>
      </c>
      <c r="B5515" s="19" t="s">
        <v>441</v>
      </c>
      <c r="C5515" s="19" t="s">
        <v>446</v>
      </c>
      <c r="D5515" s="22">
        <v>25</v>
      </c>
      <c r="E5515" s="19" t="s">
        <v>9</v>
      </c>
      <c r="F5515" s="22" t="s">
        <v>1251</v>
      </c>
    </row>
    <row r="5516" spans="1:6" ht="14.5" customHeight="1">
      <c r="A5516" s="19">
        <v>1907</v>
      </c>
      <c r="B5516" s="19" t="s">
        <v>441</v>
      </c>
      <c r="C5516" s="19" t="s">
        <v>448</v>
      </c>
      <c r="D5516" s="19">
        <v>150</v>
      </c>
      <c r="E5516" s="19" t="s">
        <v>9</v>
      </c>
      <c r="F5516" s="19" t="s">
        <v>1252</v>
      </c>
    </row>
    <row r="5517" spans="1:6" ht="14.5" customHeight="1">
      <c r="A5517" s="19">
        <v>1907</v>
      </c>
      <c r="B5517" s="19" t="s">
        <v>441</v>
      </c>
      <c r="C5517" s="22" t="s">
        <v>747</v>
      </c>
      <c r="D5517" s="22">
        <v>25.5</v>
      </c>
      <c r="E5517" s="19" t="s">
        <v>9</v>
      </c>
      <c r="F5517" s="22" t="s">
        <v>748</v>
      </c>
    </row>
    <row r="5518" spans="1:6" ht="14.5" customHeight="1">
      <c r="A5518" s="19">
        <v>1907</v>
      </c>
      <c r="B5518" s="19" t="s">
        <v>441</v>
      </c>
      <c r="C5518" s="22" t="s">
        <v>450</v>
      </c>
      <c r="D5518" s="22">
        <v>136</v>
      </c>
      <c r="E5518" s="19" t="s">
        <v>9</v>
      </c>
      <c r="F5518" s="19" t="s">
        <v>1118</v>
      </c>
    </row>
    <row r="5519" spans="1:6" ht="14.5" customHeight="1">
      <c r="A5519" s="19">
        <v>1907</v>
      </c>
      <c r="B5519" s="19" t="s">
        <v>441</v>
      </c>
      <c r="C5519" s="22" t="s">
        <v>450</v>
      </c>
      <c r="D5519" s="22">
        <v>63</v>
      </c>
      <c r="E5519" s="19" t="s">
        <v>9</v>
      </c>
      <c r="F5519" s="19" t="s">
        <v>1119</v>
      </c>
    </row>
    <row r="5520" spans="1:6" ht="14.5" customHeight="1">
      <c r="A5520" s="19">
        <v>1907</v>
      </c>
      <c r="B5520" s="19" t="s">
        <v>441</v>
      </c>
      <c r="C5520" s="22" t="s">
        <v>450</v>
      </c>
      <c r="D5520" s="22">
        <v>43.9</v>
      </c>
      <c r="E5520" s="19" t="s">
        <v>9</v>
      </c>
      <c r="F5520" s="19" t="s">
        <v>1120</v>
      </c>
    </row>
    <row r="5521" spans="1:6" ht="14.5" customHeight="1">
      <c r="A5521" s="19">
        <v>1907</v>
      </c>
      <c r="B5521" s="19" t="s">
        <v>441</v>
      </c>
      <c r="C5521" s="22" t="s">
        <v>450</v>
      </c>
      <c r="D5521" s="22">
        <v>31.5</v>
      </c>
      <c r="E5521" s="19" t="s">
        <v>9</v>
      </c>
      <c r="F5521" s="22" t="s">
        <v>1240</v>
      </c>
    </row>
    <row r="5522" spans="1:6" ht="14.5" customHeight="1">
      <c r="A5522" s="19">
        <v>1907</v>
      </c>
      <c r="B5522" s="19" t="s">
        <v>441</v>
      </c>
      <c r="C5522" s="22" t="s">
        <v>450</v>
      </c>
      <c r="D5522" s="22">
        <v>14</v>
      </c>
      <c r="E5522" s="19" t="s">
        <v>9</v>
      </c>
      <c r="F5522" s="22" t="s">
        <v>1121</v>
      </c>
    </row>
    <row r="5523" spans="1:6" ht="14.5" customHeight="1">
      <c r="A5523" s="19">
        <v>1907</v>
      </c>
      <c r="B5523" s="19" t="s">
        <v>441</v>
      </c>
      <c r="C5523" s="22" t="s">
        <v>450</v>
      </c>
      <c r="D5523" s="22">
        <v>93</v>
      </c>
      <c r="E5523" s="19" t="s">
        <v>9</v>
      </c>
      <c r="F5523" s="22" t="s">
        <v>1122</v>
      </c>
    </row>
    <row r="5524" spans="1:6" ht="14.5" customHeight="1">
      <c r="A5524" s="19">
        <v>1907</v>
      </c>
      <c r="B5524" s="19" t="s">
        <v>441</v>
      </c>
      <c r="C5524" s="22" t="s">
        <v>450</v>
      </c>
      <c r="D5524" s="22">
        <v>107</v>
      </c>
      <c r="E5524" s="19" t="s">
        <v>9</v>
      </c>
      <c r="F5524" s="22" t="s">
        <v>1253</v>
      </c>
    </row>
    <row r="5525" spans="1:6" ht="14.5" customHeight="1">
      <c r="A5525" s="19">
        <v>1907</v>
      </c>
      <c r="B5525" s="19" t="s">
        <v>441</v>
      </c>
      <c r="C5525" s="22" t="s">
        <v>1393</v>
      </c>
      <c r="D5525" s="22">
        <v>40</v>
      </c>
      <c r="E5525" s="19" t="s">
        <v>9</v>
      </c>
      <c r="F5525" s="22" t="s">
        <v>1399</v>
      </c>
    </row>
    <row r="5526" spans="1:6" ht="14.5" customHeight="1">
      <c r="A5526" s="19">
        <v>1907</v>
      </c>
      <c r="B5526" s="19" t="s">
        <v>441</v>
      </c>
      <c r="C5526" s="22" t="s">
        <v>750</v>
      </c>
      <c r="D5526" s="22">
        <v>51.5</v>
      </c>
      <c r="E5526" s="19" t="s">
        <v>9</v>
      </c>
      <c r="F5526" s="22" t="s">
        <v>1242</v>
      </c>
    </row>
    <row r="5527" spans="1:6" ht="14.5" customHeight="1">
      <c r="A5527" s="19">
        <v>1907</v>
      </c>
      <c r="B5527" s="19" t="s">
        <v>441</v>
      </c>
      <c r="C5527" s="22" t="s">
        <v>1394</v>
      </c>
      <c r="D5527" s="22">
        <v>10</v>
      </c>
      <c r="E5527" s="19" t="s">
        <v>9</v>
      </c>
      <c r="F5527" s="22" t="s">
        <v>1400</v>
      </c>
    </row>
    <row r="5528" spans="1:6" ht="14.5" customHeight="1">
      <c r="A5528" s="19">
        <v>1907</v>
      </c>
      <c r="B5528" s="19" t="s">
        <v>441</v>
      </c>
      <c r="C5528" s="22" t="s">
        <v>462</v>
      </c>
      <c r="D5528" s="22">
        <v>5</v>
      </c>
      <c r="E5528" s="19" t="s">
        <v>9</v>
      </c>
      <c r="F5528" s="22" t="s">
        <v>770</v>
      </c>
    </row>
    <row r="5529" spans="1:6" ht="14.5" customHeight="1">
      <c r="A5529" s="19">
        <v>1907</v>
      </c>
      <c r="B5529" s="19" t="s">
        <v>441</v>
      </c>
      <c r="C5529" s="19" t="s">
        <v>763</v>
      </c>
      <c r="D5529" s="22">
        <v>23</v>
      </c>
      <c r="E5529" s="19" t="s">
        <v>9</v>
      </c>
      <c r="F5529" s="19" t="s">
        <v>1124</v>
      </c>
    </row>
    <row r="5530" spans="1:6" ht="14.5" customHeight="1">
      <c r="A5530" s="19">
        <v>1907</v>
      </c>
      <c r="B5530" s="19" t="s">
        <v>441</v>
      </c>
      <c r="C5530" s="19" t="s">
        <v>763</v>
      </c>
      <c r="D5530" s="22">
        <v>20</v>
      </c>
      <c r="E5530" s="19" t="s">
        <v>9</v>
      </c>
      <c r="F5530" s="22" t="s">
        <v>1401</v>
      </c>
    </row>
    <row r="5531" spans="1:6" ht="14.5" customHeight="1">
      <c r="A5531" s="19">
        <v>1907</v>
      </c>
      <c r="B5531" s="19" t="s">
        <v>441</v>
      </c>
      <c r="C5531" s="19" t="s">
        <v>59</v>
      </c>
      <c r="D5531" s="22">
        <v>36</v>
      </c>
      <c r="E5531" s="19" t="s">
        <v>9</v>
      </c>
      <c r="F5531" s="22" t="s">
        <v>1402</v>
      </c>
    </row>
    <row r="5532" spans="1:6" ht="14.5" customHeight="1">
      <c r="A5532" s="19">
        <v>1907</v>
      </c>
      <c r="B5532" s="19" t="s">
        <v>441</v>
      </c>
      <c r="C5532" s="19" t="s">
        <v>452</v>
      </c>
      <c r="D5532" s="22">
        <v>77</v>
      </c>
      <c r="E5532" s="19" t="s">
        <v>9</v>
      </c>
      <c r="F5532" s="22" t="s">
        <v>1403</v>
      </c>
    </row>
    <row r="5533" spans="1:6" ht="14.5" customHeight="1">
      <c r="A5533" s="19">
        <v>1907</v>
      </c>
      <c r="B5533" s="19" t="s">
        <v>441</v>
      </c>
      <c r="C5533" s="19" t="s">
        <v>452</v>
      </c>
      <c r="D5533" s="22">
        <v>35</v>
      </c>
      <c r="E5533" s="19" t="s">
        <v>9</v>
      </c>
      <c r="F5533" s="22" t="s">
        <v>1256</v>
      </c>
    </row>
    <row r="5534" spans="1:6" ht="14.5" customHeight="1">
      <c r="A5534" s="19">
        <v>1907</v>
      </c>
      <c r="B5534" s="19" t="s">
        <v>441</v>
      </c>
      <c r="C5534" s="19" t="s">
        <v>455</v>
      </c>
      <c r="D5534" s="22">
        <v>86</v>
      </c>
      <c r="E5534" s="19" t="s">
        <v>9</v>
      </c>
      <c r="F5534" s="19" t="s">
        <v>1247</v>
      </c>
    </row>
    <row r="5535" spans="1:6" ht="14.5" customHeight="1">
      <c r="A5535" s="19">
        <v>1907</v>
      </c>
      <c r="B5535" s="19" t="s">
        <v>441</v>
      </c>
      <c r="C5535" s="22" t="s">
        <v>767</v>
      </c>
      <c r="D5535" s="22">
        <v>8.5</v>
      </c>
      <c r="E5535" s="19" t="s">
        <v>9</v>
      </c>
      <c r="F5535" s="22" t="s">
        <v>772</v>
      </c>
    </row>
    <row r="5536" spans="1:6" ht="14.5" customHeight="1">
      <c r="A5536" s="19">
        <v>1907</v>
      </c>
      <c r="B5536" s="19" t="s">
        <v>441</v>
      </c>
      <c r="C5536" s="22" t="s">
        <v>1237</v>
      </c>
      <c r="D5536" s="22">
        <v>5</v>
      </c>
      <c r="E5536" s="19" t="s">
        <v>9</v>
      </c>
      <c r="F5536" s="22" t="s">
        <v>1248</v>
      </c>
    </row>
    <row r="5537" spans="1:6" ht="14.5" customHeight="1">
      <c r="A5537" s="19">
        <v>1907</v>
      </c>
      <c r="B5537" s="19" t="s">
        <v>441</v>
      </c>
      <c r="C5537" s="22" t="s">
        <v>440</v>
      </c>
      <c r="D5537" s="22">
        <v>2.8</v>
      </c>
      <c r="E5537" s="19" t="s">
        <v>9</v>
      </c>
      <c r="F5537" s="22" t="s">
        <v>773</v>
      </c>
    </row>
    <row r="5538" spans="1:6" ht="14.5" customHeight="1">
      <c r="A5538" s="19">
        <v>1907</v>
      </c>
      <c r="B5538" s="19" t="s">
        <v>501</v>
      </c>
      <c r="C5538" s="19" t="s">
        <v>734</v>
      </c>
      <c r="D5538" s="19">
        <v>5.0999999999999996</v>
      </c>
      <c r="F5538" s="19" t="s">
        <v>1078</v>
      </c>
    </row>
    <row r="5539" spans="1:6" ht="14.5" customHeight="1">
      <c r="A5539" s="19">
        <v>1907</v>
      </c>
      <c r="B5539" s="19" t="s">
        <v>501</v>
      </c>
      <c r="C5539" s="19" t="s">
        <v>1328</v>
      </c>
      <c r="D5539" s="19">
        <v>5</v>
      </c>
      <c r="F5539" s="19" t="s">
        <v>1327</v>
      </c>
    </row>
    <row r="5540" spans="1:6" ht="14.5" customHeight="1">
      <c r="A5540" s="19">
        <v>1907</v>
      </c>
      <c r="B5540" s="19" t="s">
        <v>501</v>
      </c>
      <c r="C5540" s="19" t="s">
        <v>1407</v>
      </c>
      <c r="D5540" s="19">
        <v>1.5</v>
      </c>
      <c r="F5540" s="19" t="s">
        <v>1406</v>
      </c>
    </row>
    <row r="5541" spans="1:6" ht="14.5" customHeight="1">
      <c r="A5541" s="19">
        <v>1907</v>
      </c>
      <c r="B5541" s="19" t="s">
        <v>501</v>
      </c>
      <c r="C5541" s="19" t="s">
        <v>502</v>
      </c>
      <c r="D5541" s="19">
        <v>53</v>
      </c>
      <c r="F5541" s="19" t="s">
        <v>1405</v>
      </c>
    </row>
    <row r="5542" spans="1:6" ht="14.5" customHeight="1">
      <c r="A5542" s="19">
        <v>1907</v>
      </c>
      <c r="B5542" s="19" t="s">
        <v>501</v>
      </c>
      <c r="C5542" s="19" t="s">
        <v>502</v>
      </c>
      <c r="D5542" s="19">
        <v>67</v>
      </c>
      <c r="F5542" s="19" t="s">
        <v>1199</v>
      </c>
    </row>
    <row r="5543" spans="1:6" ht="14.5" customHeight="1">
      <c r="A5543" s="19">
        <v>1907</v>
      </c>
      <c r="B5543" s="19" t="s">
        <v>501</v>
      </c>
      <c r="C5543" s="19" t="s">
        <v>502</v>
      </c>
      <c r="D5543" s="19">
        <v>116</v>
      </c>
      <c r="F5543" s="19" t="s">
        <v>1326</v>
      </c>
    </row>
    <row r="5544" spans="1:6" ht="14.5" customHeight="1">
      <c r="A5544" s="19">
        <v>1907</v>
      </c>
      <c r="B5544" s="19" t="s">
        <v>501</v>
      </c>
      <c r="C5544" s="19" t="s">
        <v>511</v>
      </c>
      <c r="D5544" s="19">
        <v>13</v>
      </c>
      <c r="F5544" s="19" t="s">
        <v>1404</v>
      </c>
    </row>
    <row r="5545" spans="1:6" ht="14.5" customHeight="1">
      <c r="A5545" s="19">
        <v>1907</v>
      </c>
      <c r="B5545" s="19" t="s">
        <v>501</v>
      </c>
      <c r="C5545" s="19" t="s">
        <v>1324</v>
      </c>
      <c r="D5545" s="19">
        <v>2.6</v>
      </c>
      <c r="F5545" s="19" t="s">
        <v>1323</v>
      </c>
    </row>
    <row r="5546" spans="1:6" ht="14.5" customHeight="1">
      <c r="A5546" s="19">
        <v>1907</v>
      </c>
      <c r="B5546" s="19" t="s">
        <v>413</v>
      </c>
      <c r="C5546" s="22" t="s">
        <v>1200</v>
      </c>
      <c r="D5546" s="22">
        <v>25.5</v>
      </c>
    </row>
    <row r="5547" spans="1:6" ht="14.5" customHeight="1">
      <c r="A5547" s="19">
        <v>1907</v>
      </c>
      <c r="B5547" s="19" t="s">
        <v>413</v>
      </c>
      <c r="C5547" s="22" t="s">
        <v>1330</v>
      </c>
      <c r="D5547" s="22">
        <v>63.9</v>
      </c>
    </row>
    <row r="5548" spans="1:6" ht="14.5" customHeight="1">
      <c r="A5548" s="19">
        <v>1907</v>
      </c>
      <c r="B5548" s="19" t="s">
        <v>413</v>
      </c>
      <c r="C5548" s="22" t="s">
        <v>916</v>
      </c>
      <c r="D5548" s="22">
        <v>2.2000000000000002</v>
      </c>
    </row>
    <row r="5549" spans="1:6" ht="14.5" customHeight="1">
      <c r="A5549" s="19">
        <v>1907</v>
      </c>
      <c r="B5549" s="19" t="s">
        <v>413</v>
      </c>
      <c r="C5549" s="22" t="s">
        <v>662</v>
      </c>
      <c r="D5549" s="22">
        <v>10</v>
      </c>
    </row>
    <row r="5550" spans="1:6" ht="14.5" customHeight="1">
      <c r="A5550" s="19">
        <v>1907</v>
      </c>
      <c r="B5550" s="19" t="s">
        <v>413</v>
      </c>
      <c r="C5550" s="22" t="s">
        <v>663</v>
      </c>
      <c r="D5550" s="22">
        <v>15.5</v>
      </c>
      <c r="E5550" s="19" t="s">
        <v>9</v>
      </c>
      <c r="F5550" s="22" t="s">
        <v>1333</v>
      </c>
    </row>
    <row r="5551" spans="1:6" ht="14.5" customHeight="1">
      <c r="A5551" s="19">
        <v>1907</v>
      </c>
      <c r="B5551" s="19" t="s">
        <v>413</v>
      </c>
      <c r="C5551" s="22" t="s">
        <v>1331</v>
      </c>
      <c r="D5551" s="22">
        <v>5.0999999999999996</v>
      </c>
    </row>
    <row r="5552" spans="1:6" ht="14.5" customHeight="1">
      <c r="A5552" s="19">
        <v>1907</v>
      </c>
      <c r="B5552" s="19" t="s">
        <v>413</v>
      </c>
      <c r="C5552" s="22" t="s">
        <v>372</v>
      </c>
      <c r="D5552" s="22">
        <v>185.5</v>
      </c>
      <c r="E5552" s="19" t="s">
        <v>9</v>
      </c>
      <c r="F5552" s="22" t="s">
        <v>854</v>
      </c>
    </row>
    <row r="5553" spans="1:6" ht="14.5" customHeight="1">
      <c r="A5553" s="19">
        <v>1907</v>
      </c>
      <c r="B5553" s="19" t="s">
        <v>413</v>
      </c>
      <c r="C5553" s="22" t="s">
        <v>372</v>
      </c>
      <c r="D5553" s="22">
        <v>225.5</v>
      </c>
      <c r="E5553" s="19" t="s">
        <v>9</v>
      </c>
      <c r="F5553" s="22" t="s">
        <v>1081</v>
      </c>
    </row>
    <row r="5554" spans="1:6" ht="14.5" customHeight="1">
      <c r="A5554" s="19">
        <v>1907</v>
      </c>
      <c r="B5554" s="19" t="s">
        <v>413</v>
      </c>
      <c r="C5554" s="22" t="s">
        <v>372</v>
      </c>
      <c r="D5554" s="22">
        <v>119</v>
      </c>
      <c r="E5554" s="19" t="s">
        <v>9</v>
      </c>
      <c r="F5554" s="22" t="s">
        <v>1409</v>
      </c>
    </row>
    <row r="5555" spans="1:6" ht="14.5" customHeight="1">
      <c r="A5555" s="19">
        <v>1907</v>
      </c>
      <c r="B5555" s="19" t="s">
        <v>413</v>
      </c>
      <c r="C5555" s="22" t="s">
        <v>372</v>
      </c>
      <c r="D5555" s="22">
        <v>167.49</v>
      </c>
      <c r="E5555" s="19" t="s">
        <v>9</v>
      </c>
      <c r="F5555" s="22" t="s">
        <v>1334</v>
      </c>
    </row>
    <row r="5556" spans="1:6" ht="14.5" customHeight="1">
      <c r="A5556" s="19">
        <v>1907</v>
      </c>
      <c r="B5556" s="19" t="s">
        <v>413</v>
      </c>
      <c r="C5556" s="22" t="s">
        <v>372</v>
      </c>
      <c r="D5556" s="22">
        <v>71</v>
      </c>
      <c r="E5556" s="19" t="s">
        <v>9</v>
      </c>
      <c r="F5556" s="22" t="s">
        <v>1202</v>
      </c>
    </row>
    <row r="5557" spans="1:6" ht="14.5" customHeight="1">
      <c r="A5557" s="19">
        <v>1907</v>
      </c>
      <c r="B5557" s="19" t="s">
        <v>413</v>
      </c>
      <c r="C5557" s="22" t="s">
        <v>374</v>
      </c>
      <c r="D5557" s="22">
        <v>6.7</v>
      </c>
    </row>
    <row r="5558" spans="1:6" ht="14.5" customHeight="1">
      <c r="A5558" s="19">
        <v>1907</v>
      </c>
      <c r="B5558" s="19" t="s">
        <v>413</v>
      </c>
      <c r="C5558" s="22" t="s">
        <v>1332</v>
      </c>
      <c r="D5558" s="22">
        <v>19.5</v>
      </c>
    </row>
    <row r="5559" spans="1:6" ht="14.5" customHeight="1">
      <c r="A5559" s="19">
        <v>1907</v>
      </c>
      <c r="B5559" s="19" t="s">
        <v>413</v>
      </c>
      <c r="C5559" s="22" t="s">
        <v>375</v>
      </c>
      <c r="D5559" s="22">
        <v>186</v>
      </c>
    </row>
    <row r="5560" spans="1:6" ht="14.5" customHeight="1">
      <c r="A5560" s="19">
        <v>1907</v>
      </c>
      <c r="B5560" s="19" t="s">
        <v>413</v>
      </c>
      <c r="C5560" s="22" t="s">
        <v>376</v>
      </c>
      <c r="D5560" s="22">
        <v>10</v>
      </c>
    </row>
    <row r="5561" spans="1:6" ht="14.5" customHeight="1">
      <c r="A5561" s="19">
        <v>1907</v>
      </c>
      <c r="B5561" s="19" t="s">
        <v>413</v>
      </c>
      <c r="C5561" s="22" t="s">
        <v>378</v>
      </c>
      <c r="D5561" s="22">
        <v>2.25</v>
      </c>
    </row>
    <row r="5562" spans="1:6" ht="14.5" customHeight="1">
      <c r="A5562" s="19">
        <v>1907</v>
      </c>
      <c r="B5562" s="19" t="s">
        <v>413</v>
      </c>
      <c r="C5562" s="22" t="s">
        <v>1080</v>
      </c>
      <c r="D5562" s="22">
        <v>35</v>
      </c>
    </row>
    <row r="5563" spans="1:6" ht="14.5" customHeight="1">
      <c r="A5563" s="19">
        <v>1907</v>
      </c>
      <c r="B5563" s="19" t="s">
        <v>413</v>
      </c>
      <c r="C5563" s="22" t="s">
        <v>1408</v>
      </c>
      <c r="D5563" s="22">
        <v>13.5</v>
      </c>
    </row>
    <row r="5564" spans="1:6" ht="14.5" customHeight="1">
      <c r="A5564" s="19">
        <v>1907</v>
      </c>
      <c r="B5564" s="19" t="s">
        <v>413</v>
      </c>
      <c r="C5564" s="22" t="s">
        <v>379</v>
      </c>
      <c r="D5564" s="22">
        <v>2.56</v>
      </c>
    </row>
    <row r="5565" spans="1:6" ht="14.5" customHeight="1">
      <c r="A5565" s="19">
        <v>1907</v>
      </c>
      <c r="B5565" s="19" t="s">
        <v>413</v>
      </c>
      <c r="C5565" s="22" t="s">
        <v>664</v>
      </c>
      <c r="D5565" s="22">
        <v>12</v>
      </c>
    </row>
    <row r="5566" spans="1:6" ht="14.5" customHeight="1">
      <c r="A5566" s="19">
        <v>1907</v>
      </c>
      <c r="B5566" s="19" t="s">
        <v>413</v>
      </c>
      <c r="C5566" s="22" t="s">
        <v>665</v>
      </c>
      <c r="D5566" s="22">
        <v>38</v>
      </c>
      <c r="E5566" s="19" t="s">
        <v>9</v>
      </c>
      <c r="F5566" s="22" t="s">
        <v>672</v>
      </c>
    </row>
    <row r="5567" spans="1:6" ht="14.5" customHeight="1">
      <c r="A5567" s="19">
        <v>1907</v>
      </c>
      <c r="B5567" s="19" t="s">
        <v>413</v>
      </c>
      <c r="C5567" s="22" t="s">
        <v>666</v>
      </c>
      <c r="D5567" s="22">
        <v>35</v>
      </c>
    </row>
    <row r="5568" spans="1:6" ht="14.5" customHeight="1">
      <c r="A5568" s="19">
        <v>1907</v>
      </c>
      <c r="B5568" s="19" t="s">
        <v>413</v>
      </c>
      <c r="C5568" s="22" t="s">
        <v>381</v>
      </c>
      <c r="D5568" s="22">
        <v>25.4</v>
      </c>
      <c r="E5568" s="19" t="s">
        <v>9</v>
      </c>
      <c r="F5568" s="22" t="s">
        <v>858</v>
      </c>
    </row>
    <row r="5569" spans="1:7" ht="14.5" customHeight="1">
      <c r="A5569" s="19">
        <v>1907</v>
      </c>
      <c r="B5569" s="19" t="s">
        <v>413</v>
      </c>
      <c r="C5569" s="22" t="s">
        <v>381</v>
      </c>
      <c r="D5569" s="22">
        <v>2.5</v>
      </c>
      <c r="E5569" s="19" t="s">
        <v>9</v>
      </c>
      <c r="F5569" s="22" t="s">
        <v>1410</v>
      </c>
    </row>
    <row r="5570" spans="1:7" ht="14.5" customHeight="1">
      <c r="A5570" s="19">
        <v>1907</v>
      </c>
      <c r="B5570" s="19" t="s">
        <v>413</v>
      </c>
      <c r="C5570" s="22" t="s">
        <v>382</v>
      </c>
      <c r="D5570" s="22">
        <v>11.5</v>
      </c>
      <c r="E5570" s="19" t="s">
        <v>195</v>
      </c>
      <c r="F5570" s="22" t="s">
        <v>403</v>
      </c>
    </row>
    <row r="5571" spans="1:7" ht="14.5" customHeight="1">
      <c r="A5571" s="19">
        <v>1907</v>
      </c>
      <c r="B5571" s="19" t="s">
        <v>413</v>
      </c>
      <c r="C5571" s="22" t="s">
        <v>382</v>
      </c>
      <c r="D5571" s="22">
        <v>7.67</v>
      </c>
      <c r="E5571" s="19" t="s">
        <v>195</v>
      </c>
      <c r="F5571" s="22" t="s">
        <v>675</v>
      </c>
    </row>
    <row r="5572" spans="1:7" ht="14.5" customHeight="1">
      <c r="A5572" s="19">
        <v>1907</v>
      </c>
      <c r="B5572" s="19" t="s">
        <v>413</v>
      </c>
      <c r="C5572" s="22" t="s">
        <v>382</v>
      </c>
      <c r="D5572" s="22">
        <v>258.35000000000002</v>
      </c>
      <c r="F5572" s="22" t="s">
        <v>1205</v>
      </c>
    </row>
    <row r="5573" spans="1:7" ht="14.5" customHeight="1">
      <c r="A5573" s="19">
        <v>1907</v>
      </c>
      <c r="B5573" s="19" t="s">
        <v>413</v>
      </c>
      <c r="C5573" s="22" t="s">
        <v>382</v>
      </c>
      <c r="D5573" s="19">
        <v>7.5</v>
      </c>
      <c r="E5573" s="19" t="s">
        <v>195</v>
      </c>
      <c r="F5573" s="22" t="s">
        <v>676</v>
      </c>
    </row>
    <row r="5574" spans="1:7" ht="14.5" customHeight="1">
      <c r="A5574" s="19">
        <v>1907</v>
      </c>
      <c r="B5574" s="19" t="s">
        <v>413</v>
      </c>
      <c r="C5574" s="22" t="s">
        <v>382</v>
      </c>
      <c r="D5574" s="19">
        <v>2</v>
      </c>
      <c r="E5574" s="19" t="s">
        <v>16</v>
      </c>
      <c r="F5574" s="22" t="s">
        <v>676</v>
      </c>
    </row>
    <row r="5575" spans="1:7" ht="14.5" customHeight="1">
      <c r="A5575" s="19">
        <v>1907</v>
      </c>
      <c r="B5575" s="19" t="s">
        <v>413</v>
      </c>
      <c r="C5575" s="22" t="s">
        <v>382</v>
      </c>
      <c r="D5575" s="19">
        <v>2</v>
      </c>
      <c r="E5575" s="19" t="s">
        <v>70</v>
      </c>
      <c r="F5575" s="22" t="s">
        <v>676</v>
      </c>
    </row>
    <row r="5576" spans="1:7" ht="14.5" customHeight="1">
      <c r="A5576" s="19">
        <v>1907</v>
      </c>
      <c r="B5576" s="19" t="s">
        <v>413</v>
      </c>
      <c r="C5576" s="22" t="s">
        <v>382</v>
      </c>
      <c r="D5576" s="22">
        <v>4.4000000000000004</v>
      </c>
      <c r="E5576" s="19" t="s">
        <v>9</v>
      </c>
      <c r="F5576" s="22" t="s">
        <v>1206</v>
      </c>
    </row>
    <row r="5577" spans="1:7" ht="14.5" customHeight="1">
      <c r="A5577" s="19">
        <v>1907</v>
      </c>
      <c r="B5577" s="19" t="s">
        <v>413</v>
      </c>
      <c r="C5577" s="22" t="s">
        <v>382</v>
      </c>
      <c r="D5577" s="19">
        <v>25.37</v>
      </c>
      <c r="E5577" s="19" t="s">
        <v>9</v>
      </c>
      <c r="F5577" s="19" t="s">
        <v>1411</v>
      </c>
    </row>
    <row r="5578" spans="1:7" ht="14.5" customHeight="1">
      <c r="A5578" s="19">
        <v>1907</v>
      </c>
      <c r="B5578" s="19" t="s">
        <v>413</v>
      </c>
      <c r="C5578" s="22" t="s">
        <v>382</v>
      </c>
      <c r="D5578" s="19">
        <v>102</v>
      </c>
      <c r="E5578" s="19" t="s">
        <v>70</v>
      </c>
      <c r="F5578" s="19" t="s">
        <v>1411</v>
      </c>
      <c r="G5578" s="19"/>
    </row>
    <row r="5579" spans="1:7" ht="14.5" customHeight="1">
      <c r="A5579" s="19">
        <v>1907</v>
      </c>
      <c r="B5579" s="19" t="s">
        <v>413</v>
      </c>
      <c r="C5579" s="22" t="s">
        <v>383</v>
      </c>
      <c r="D5579" s="22">
        <v>30</v>
      </c>
      <c r="E5579" s="19" t="s">
        <v>9</v>
      </c>
      <c r="F5579" s="22" t="s">
        <v>407</v>
      </c>
    </row>
    <row r="5580" spans="1:7" ht="14.5" customHeight="1">
      <c r="A5580" s="19">
        <v>1907</v>
      </c>
      <c r="B5580" s="19" t="s">
        <v>413</v>
      </c>
      <c r="C5580" s="22" t="s">
        <v>383</v>
      </c>
      <c r="D5580" s="22">
        <v>15.5</v>
      </c>
      <c r="E5580" s="19" t="s">
        <v>9</v>
      </c>
      <c r="F5580" s="22" t="s">
        <v>1412</v>
      </c>
      <c r="G5580" s="19"/>
    </row>
    <row r="5581" spans="1:7" ht="14.5" customHeight="1">
      <c r="A5581" s="19">
        <v>1907</v>
      </c>
      <c r="B5581" s="19" t="s">
        <v>413</v>
      </c>
      <c r="C5581" s="22" t="s">
        <v>383</v>
      </c>
      <c r="D5581" s="22">
        <v>33</v>
      </c>
      <c r="E5581" s="19" t="s">
        <v>9</v>
      </c>
      <c r="F5581" s="22" t="s">
        <v>1208</v>
      </c>
      <c r="G5581" s="19"/>
    </row>
    <row r="5582" spans="1:7" ht="14.5" customHeight="1">
      <c r="A5582" s="19">
        <v>1907</v>
      </c>
      <c r="B5582" s="19" t="s">
        <v>413</v>
      </c>
      <c r="C5582" s="22" t="s">
        <v>667</v>
      </c>
      <c r="D5582" s="22">
        <v>4.5</v>
      </c>
    </row>
    <row r="5583" spans="1:7" ht="14.5" customHeight="1">
      <c r="A5583" s="19">
        <v>1907</v>
      </c>
      <c r="B5583" s="19" t="s">
        <v>413</v>
      </c>
      <c r="C5583" s="22" t="s">
        <v>384</v>
      </c>
      <c r="D5583" s="22">
        <v>8</v>
      </c>
    </row>
    <row r="5584" spans="1:7" ht="14.5" customHeight="1">
      <c r="A5584" s="19">
        <v>1907</v>
      </c>
      <c r="B5584" s="19" t="s">
        <v>413</v>
      </c>
      <c r="C5584" s="22" t="s">
        <v>385</v>
      </c>
      <c r="D5584" s="22">
        <v>18</v>
      </c>
    </row>
    <row r="5585" spans="1:6" ht="14.5" customHeight="1">
      <c r="A5585" s="19">
        <v>1907</v>
      </c>
      <c r="B5585" s="19" t="s">
        <v>413</v>
      </c>
      <c r="C5585" s="22" t="s">
        <v>386</v>
      </c>
      <c r="D5585" s="22">
        <v>7</v>
      </c>
    </row>
    <row r="5586" spans="1:6" ht="14.5" customHeight="1">
      <c r="A5586" s="19">
        <v>1907</v>
      </c>
      <c r="B5586" s="19" t="s">
        <v>413</v>
      </c>
      <c r="C5586" s="22" t="s">
        <v>387</v>
      </c>
      <c r="D5586" s="22">
        <v>12</v>
      </c>
      <c r="E5586" s="19" t="s">
        <v>9</v>
      </c>
      <c r="F5586" s="22" t="s">
        <v>1413</v>
      </c>
    </row>
    <row r="5587" spans="1:6" ht="14.5" customHeight="1">
      <c r="A5587" s="19">
        <v>1907</v>
      </c>
      <c r="B5587" s="19" t="s">
        <v>1212</v>
      </c>
      <c r="C5587" s="22" t="s">
        <v>1213</v>
      </c>
      <c r="D5587" s="19">
        <v>4</v>
      </c>
      <c r="E5587" s="19" t="s">
        <v>9</v>
      </c>
      <c r="F5587" s="22" t="s">
        <v>1214</v>
      </c>
    </row>
    <row r="5588" spans="1:6" ht="14.5" customHeight="1">
      <c r="A5588" s="19">
        <v>1907</v>
      </c>
      <c r="B5588" s="19" t="s">
        <v>424</v>
      </c>
      <c r="C5588" s="22" t="s">
        <v>414</v>
      </c>
      <c r="D5588" s="22">
        <v>3.5</v>
      </c>
    </row>
    <row r="5589" spans="1:6" ht="14.5" customHeight="1">
      <c r="A5589" s="19">
        <v>1907</v>
      </c>
      <c r="B5589" s="19" t="s">
        <v>424</v>
      </c>
      <c r="C5589" s="22" t="s">
        <v>415</v>
      </c>
      <c r="D5589" s="22">
        <v>75</v>
      </c>
    </row>
    <row r="5590" spans="1:6" ht="14.5" customHeight="1">
      <c r="A5590" s="19">
        <v>1907</v>
      </c>
      <c r="B5590" s="19" t="s">
        <v>424</v>
      </c>
      <c r="C5590" s="22" t="s">
        <v>416</v>
      </c>
      <c r="D5590" s="22">
        <v>5.5</v>
      </c>
    </row>
    <row r="5591" spans="1:6" ht="14.5" customHeight="1">
      <c r="A5591" s="19">
        <v>1907</v>
      </c>
      <c r="B5591" s="19" t="s">
        <v>424</v>
      </c>
      <c r="C5591" s="22" t="s">
        <v>419</v>
      </c>
      <c r="D5591" s="22">
        <v>9.5</v>
      </c>
    </row>
    <row r="5592" spans="1:6" ht="14.5" customHeight="1">
      <c r="A5592" s="19">
        <v>1907</v>
      </c>
      <c r="B5592" s="19" t="s">
        <v>424</v>
      </c>
      <c r="C5592" s="22" t="s">
        <v>420</v>
      </c>
      <c r="D5592" s="22">
        <v>4</v>
      </c>
    </row>
    <row r="5593" spans="1:6" ht="14.5" customHeight="1">
      <c r="A5593" s="19">
        <v>1907</v>
      </c>
      <c r="B5593" s="19" t="s">
        <v>424</v>
      </c>
      <c r="C5593" s="22" t="s">
        <v>421</v>
      </c>
      <c r="D5593" s="22">
        <f>40+6+5</f>
        <v>51</v>
      </c>
    </row>
    <row r="5594" spans="1:6" ht="14.5" customHeight="1">
      <c r="A5594" s="19">
        <v>1907</v>
      </c>
      <c r="B5594" s="19" t="s">
        <v>424</v>
      </c>
      <c r="C5594" s="22" t="s">
        <v>422</v>
      </c>
      <c r="D5594" s="22">
        <v>100</v>
      </c>
    </row>
    <row r="5595" spans="1:6" ht="14.5" customHeight="1">
      <c r="A5595" s="19">
        <v>1907</v>
      </c>
      <c r="B5595" s="19" t="s">
        <v>424</v>
      </c>
      <c r="C5595" s="22" t="s">
        <v>423</v>
      </c>
      <c r="D5595" s="22">
        <v>78.47</v>
      </c>
    </row>
    <row r="5596" spans="1:6" ht="14.5" customHeight="1">
      <c r="A5596" s="19">
        <v>1907</v>
      </c>
      <c r="B5596" s="19" t="s">
        <v>694</v>
      </c>
      <c r="C5596" s="22" t="s">
        <v>1414</v>
      </c>
      <c r="D5596" s="22">
        <v>7</v>
      </c>
      <c r="E5596" s="19" t="s">
        <v>9</v>
      </c>
    </row>
    <row r="5597" spans="1:6" ht="14.5" customHeight="1">
      <c r="A5597" s="19">
        <v>1907</v>
      </c>
      <c r="B5597" s="19" t="s">
        <v>694</v>
      </c>
      <c r="C5597" s="22" t="s">
        <v>679</v>
      </c>
      <c r="D5597" s="22">
        <v>16.2</v>
      </c>
      <c r="E5597" s="19" t="s">
        <v>9</v>
      </c>
    </row>
    <row r="5598" spans="1:6" ht="14.5" customHeight="1">
      <c r="A5598" s="19">
        <v>1907</v>
      </c>
      <c r="B5598" s="19" t="s">
        <v>694</v>
      </c>
      <c r="C5598" s="22" t="s">
        <v>1215</v>
      </c>
      <c r="D5598" s="22">
        <f>12</f>
        <v>12</v>
      </c>
      <c r="E5598" s="19" t="s">
        <v>9</v>
      </c>
    </row>
    <row r="5599" spans="1:6" ht="14.5" customHeight="1">
      <c r="A5599" s="19">
        <v>1907</v>
      </c>
      <c r="B5599" s="19" t="s">
        <v>694</v>
      </c>
      <c r="C5599" s="22" t="s">
        <v>1216</v>
      </c>
      <c r="D5599" s="22">
        <v>2.5</v>
      </c>
      <c r="E5599" s="19" t="s">
        <v>9</v>
      </c>
    </row>
    <row r="5600" spans="1:6" ht="14.5" customHeight="1">
      <c r="A5600" s="19">
        <v>1907</v>
      </c>
      <c r="B5600" s="19" t="s">
        <v>694</v>
      </c>
      <c r="C5600" s="22" t="s">
        <v>1217</v>
      </c>
      <c r="D5600" s="22">
        <v>3.75</v>
      </c>
      <c r="E5600" s="19" t="s">
        <v>9</v>
      </c>
    </row>
    <row r="5601" spans="1:5" ht="14.5" customHeight="1">
      <c r="A5601" s="19">
        <v>1907</v>
      </c>
      <c r="B5601" s="19" t="s">
        <v>694</v>
      </c>
      <c r="C5601" s="22" t="s">
        <v>681</v>
      </c>
      <c r="D5601" s="22">
        <f>53.4+63</f>
        <v>116.4</v>
      </c>
      <c r="E5601" s="19" t="s">
        <v>9</v>
      </c>
    </row>
    <row r="5602" spans="1:5" ht="14.5" customHeight="1">
      <c r="A5602" s="19">
        <v>1907</v>
      </c>
      <c r="B5602" s="19" t="s">
        <v>694</v>
      </c>
      <c r="C5602" s="22" t="s">
        <v>683</v>
      </c>
      <c r="D5602" s="22">
        <f>23.7</f>
        <v>23.7</v>
      </c>
      <c r="E5602" s="19" t="s">
        <v>9</v>
      </c>
    </row>
    <row r="5603" spans="1:5" ht="14.5" customHeight="1">
      <c r="A5603" s="19">
        <v>1907</v>
      </c>
      <c r="B5603" s="19" t="s">
        <v>694</v>
      </c>
      <c r="C5603" s="22" t="s">
        <v>684</v>
      </c>
      <c r="D5603" s="22">
        <f>87+12</f>
        <v>99</v>
      </c>
      <c r="E5603" s="19" t="s">
        <v>9</v>
      </c>
    </row>
    <row r="5604" spans="1:5" ht="14.5" customHeight="1">
      <c r="A5604" s="19">
        <v>1907</v>
      </c>
      <c r="B5604" s="19" t="s">
        <v>694</v>
      </c>
      <c r="C5604" s="22" t="s">
        <v>685</v>
      </c>
      <c r="D5604" s="22">
        <v>39</v>
      </c>
      <c r="E5604" s="19" t="s">
        <v>9</v>
      </c>
    </row>
    <row r="5605" spans="1:5" ht="14.5" customHeight="1">
      <c r="A5605" s="19">
        <v>1907</v>
      </c>
      <c r="B5605" s="19" t="s">
        <v>694</v>
      </c>
      <c r="C5605" s="22" t="s">
        <v>686</v>
      </c>
      <c r="D5605" s="22">
        <f>33.5</f>
        <v>33.5</v>
      </c>
      <c r="E5605" s="19" t="s">
        <v>9</v>
      </c>
    </row>
    <row r="5606" spans="1:5" ht="14.5" customHeight="1">
      <c r="A5606" s="19">
        <v>1907</v>
      </c>
      <c r="B5606" s="19" t="s">
        <v>694</v>
      </c>
      <c r="C5606" s="22" t="s">
        <v>687</v>
      </c>
      <c r="D5606" s="22">
        <f>45</f>
        <v>45</v>
      </c>
      <c r="E5606" s="19" t="s">
        <v>9</v>
      </c>
    </row>
    <row r="5607" spans="1:5" ht="14.5" customHeight="1">
      <c r="A5607" s="19">
        <v>1907</v>
      </c>
      <c r="B5607" s="19" t="s">
        <v>694</v>
      </c>
      <c r="C5607" s="22" t="s">
        <v>688</v>
      </c>
      <c r="D5607" s="22">
        <v>5.5</v>
      </c>
      <c r="E5607" s="19" t="s">
        <v>9</v>
      </c>
    </row>
    <row r="5608" spans="1:5" ht="14.5" customHeight="1">
      <c r="A5608" s="19">
        <v>1907</v>
      </c>
      <c r="B5608" s="19" t="s">
        <v>694</v>
      </c>
      <c r="C5608" s="22" t="s">
        <v>689</v>
      </c>
      <c r="D5608" s="22">
        <v>5</v>
      </c>
      <c r="E5608" s="19" t="s">
        <v>16</v>
      </c>
    </row>
    <row r="5609" spans="1:5" ht="14.5" customHeight="1">
      <c r="A5609" s="19">
        <v>1907</v>
      </c>
      <c r="B5609" s="19" t="s">
        <v>694</v>
      </c>
      <c r="C5609" s="22" t="s">
        <v>1415</v>
      </c>
      <c r="D5609" s="22">
        <v>2</v>
      </c>
      <c r="E5609" s="19" t="s">
        <v>1417</v>
      </c>
    </row>
    <row r="5610" spans="1:5" ht="14.5" customHeight="1">
      <c r="A5610" s="19">
        <v>1907</v>
      </c>
      <c r="B5610" s="19" t="s">
        <v>694</v>
      </c>
      <c r="C5610" s="22" t="s">
        <v>690</v>
      </c>
      <c r="D5610" s="22">
        <v>6</v>
      </c>
      <c r="E5610" s="19" t="s">
        <v>9</v>
      </c>
    </row>
    <row r="5611" spans="1:5" ht="14.5" customHeight="1">
      <c r="A5611" s="19">
        <v>1907</v>
      </c>
      <c r="B5611" s="19" t="s">
        <v>694</v>
      </c>
      <c r="C5611" s="22" t="s">
        <v>691</v>
      </c>
      <c r="D5611" s="22">
        <v>45</v>
      </c>
      <c r="E5611" s="19" t="s">
        <v>9</v>
      </c>
    </row>
    <row r="5612" spans="1:5" ht="14.5" customHeight="1">
      <c r="A5612" s="19">
        <v>1907</v>
      </c>
      <c r="B5612" s="19" t="s">
        <v>694</v>
      </c>
      <c r="C5612" s="22" t="s">
        <v>1416</v>
      </c>
      <c r="D5612" s="22">
        <v>1.5</v>
      </c>
      <c r="E5612" s="19" t="s">
        <v>16</v>
      </c>
    </row>
    <row r="5613" spans="1:5" ht="14.5" customHeight="1">
      <c r="A5613" s="19">
        <v>1907</v>
      </c>
      <c r="B5613" s="19" t="s">
        <v>694</v>
      </c>
      <c r="C5613" s="22" t="s">
        <v>692</v>
      </c>
      <c r="D5613" s="22">
        <v>16</v>
      </c>
      <c r="E5613" s="19" t="s">
        <v>9</v>
      </c>
    </row>
    <row r="5614" spans="1:5" ht="14.5" customHeight="1">
      <c r="A5614" s="19">
        <v>1907</v>
      </c>
      <c r="B5614" s="19" t="s">
        <v>694</v>
      </c>
      <c r="C5614" s="22" t="s">
        <v>1338</v>
      </c>
      <c r="D5614" s="22">
        <v>14.3</v>
      </c>
      <c r="E5614" s="19" t="s">
        <v>9</v>
      </c>
    </row>
    <row r="5615" spans="1:5" ht="14.5" customHeight="1">
      <c r="A5615" s="19">
        <v>1907</v>
      </c>
      <c r="B5615" s="19" t="s">
        <v>694</v>
      </c>
      <c r="C5615" s="22" t="s">
        <v>693</v>
      </c>
      <c r="D5615" s="22">
        <v>16</v>
      </c>
      <c r="E5615" s="19" t="s">
        <v>9</v>
      </c>
    </row>
    <row r="5616" spans="1:5" ht="14.5" customHeight="1">
      <c r="A5616" s="19">
        <v>1907</v>
      </c>
      <c r="B5616" s="19" t="s">
        <v>694</v>
      </c>
      <c r="C5616" s="22" t="s">
        <v>695</v>
      </c>
      <c r="D5616" s="22">
        <v>3.5</v>
      </c>
      <c r="E5616" s="19" t="s">
        <v>16</v>
      </c>
    </row>
    <row r="5617" spans="1:6" ht="14.5" customHeight="1">
      <c r="A5617" s="19">
        <v>1907</v>
      </c>
      <c r="B5617" s="19" t="s">
        <v>369</v>
      </c>
      <c r="C5617" s="22" t="s">
        <v>922</v>
      </c>
      <c r="D5617" s="22">
        <v>9.5</v>
      </c>
    </row>
    <row r="5618" spans="1:6" ht="14.5" customHeight="1">
      <c r="A5618" s="19">
        <v>1907</v>
      </c>
      <c r="B5618" s="19" t="s">
        <v>369</v>
      </c>
      <c r="C5618" s="22" t="s">
        <v>1084</v>
      </c>
      <c r="D5618" s="22">
        <v>7.5</v>
      </c>
    </row>
    <row r="5619" spans="1:6" ht="14.5" customHeight="1">
      <c r="A5619" s="19">
        <v>1907</v>
      </c>
      <c r="B5619" s="19" t="s">
        <v>369</v>
      </c>
      <c r="C5619" s="22" t="s">
        <v>698</v>
      </c>
      <c r="D5619" s="22">
        <v>5</v>
      </c>
    </row>
    <row r="5620" spans="1:6" ht="14.5" customHeight="1">
      <c r="A5620" s="19">
        <v>1907</v>
      </c>
      <c r="B5620" s="19" t="s">
        <v>369</v>
      </c>
      <c r="C5620" s="22" t="s">
        <v>370</v>
      </c>
      <c r="D5620" s="22">
        <f>11+5+16</f>
        <v>32</v>
      </c>
    </row>
    <row r="5621" spans="1:6" ht="14.5" customHeight="1">
      <c r="A5621" s="19">
        <v>1907</v>
      </c>
      <c r="B5621" s="19" t="s">
        <v>369</v>
      </c>
      <c r="C5621" s="22" t="s">
        <v>371</v>
      </c>
      <c r="D5621" s="22">
        <v>25</v>
      </c>
    </row>
    <row r="5622" spans="1:6" ht="14.5" customHeight="1">
      <c r="A5622" s="19">
        <v>1907</v>
      </c>
      <c r="B5622" s="19" t="s">
        <v>369</v>
      </c>
      <c r="C5622" s="22" t="s">
        <v>1218</v>
      </c>
      <c r="D5622" s="22">
        <v>13</v>
      </c>
    </row>
    <row r="5623" spans="1:6" ht="14.5" customHeight="1">
      <c r="A5623" s="19">
        <v>1907</v>
      </c>
      <c r="B5623" s="19" t="s">
        <v>369</v>
      </c>
      <c r="C5623" s="22" t="s">
        <v>578</v>
      </c>
      <c r="D5623" s="22">
        <v>9</v>
      </c>
    </row>
    <row r="5624" spans="1:6" ht="14.5" customHeight="1">
      <c r="A5624" s="19">
        <v>1907</v>
      </c>
      <c r="B5624" s="19" t="s">
        <v>369</v>
      </c>
      <c r="C5624" s="22" t="s">
        <v>863</v>
      </c>
      <c r="D5624" s="22">
        <v>12</v>
      </c>
    </row>
    <row r="5625" spans="1:6" ht="14.5" customHeight="1">
      <c r="A5625" s="19">
        <v>1907</v>
      </c>
      <c r="B5625" s="19" t="s">
        <v>55</v>
      </c>
      <c r="C5625" s="22" t="s">
        <v>712</v>
      </c>
      <c r="D5625" s="22">
        <v>27.26</v>
      </c>
      <c r="F5625" s="22" t="s">
        <v>699</v>
      </c>
    </row>
    <row r="5626" spans="1:6" ht="14.5" customHeight="1">
      <c r="A5626" s="19">
        <v>1907</v>
      </c>
      <c r="B5626" s="19" t="s">
        <v>55</v>
      </c>
      <c r="C5626" s="22" t="s">
        <v>714</v>
      </c>
      <c r="D5626" s="22">
        <v>3.45</v>
      </c>
      <c r="F5626" s="22" t="s">
        <v>701</v>
      </c>
    </row>
    <row r="5627" spans="1:6" ht="14.5" customHeight="1">
      <c r="A5627" s="19">
        <v>1907</v>
      </c>
      <c r="B5627" s="19" t="s">
        <v>55</v>
      </c>
      <c r="C5627" s="22" t="s">
        <v>715</v>
      </c>
      <c r="D5627" s="22">
        <v>6.42</v>
      </c>
      <c r="F5627" s="22" t="s">
        <v>702</v>
      </c>
    </row>
    <row r="5628" spans="1:6" ht="14.5" customHeight="1">
      <c r="A5628" s="19">
        <v>1907</v>
      </c>
      <c r="B5628" s="19" t="s">
        <v>55</v>
      </c>
      <c r="C5628" s="22" t="s">
        <v>716</v>
      </c>
      <c r="D5628" s="22">
        <v>29.25</v>
      </c>
      <c r="F5628" s="22" t="s">
        <v>703</v>
      </c>
    </row>
    <row r="5629" spans="1:6" ht="14.5" customHeight="1">
      <c r="A5629" s="19">
        <v>1907</v>
      </c>
      <c r="B5629" s="19" t="s">
        <v>55</v>
      </c>
      <c r="C5629" s="22" t="s">
        <v>716</v>
      </c>
      <c r="D5629" s="22">
        <v>9.25</v>
      </c>
      <c r="F5629" s="22" t="s">
        <v>1086</v>
      </c>
    </row>
    <row r="5630" spans="1:6" ht="14.5" customHeight="1">
      <c r="A5630" s="19">
        <v>1907</v>
      </c>
      <c r="B5630" s="19" t="s">
        <v>55</v>
      </c>
      <c r="C5630" s="22" t="s">
        <v>716</v>
      </c>
      <c r="D5630" s="22">
        <v>23.1</v>
      </c>
      <c r="F5630" s="22" t="s">
        <v>1219</v>
      </c>
    </row>
    <row r="5631" spans="1:6" ht="14.5" customHeight="1">
      <c r="A5631" s="19">
        <v>1907</v>
      </c>
      <c r="B5631" s="19" t="s">
        <v>55</v>
      </c>
      <c r="C5631" s="22" t="s">
        <v>717</v>
      </c>
      <c r="D5631" s="22">
        <v>59.7</v>
      </c>
      <c r="F5631" s="22" t="s">
        <v>704</v>
      </c>
    </row>
    <row r="5632" spans="1:6" ht="14.5" customHeight="1">
      <c r="A5632" s="19">
        <v>1907</v>
      </c>
      <c r="B5632" s="19" t="s">
        <v>55</v>
      </c>
      <c r="C5632" s="22" t="s">
        <v>717</v>
      </c>
      <c r="D5632" s="22">
        <v>15</v>
      </c>
      <c r="F5632" s="22" t="s">
        <v>705</v>
      </c>
    </row>
    <row r="5633" spans="1:6" ht="14.5" customHeight="1">
      <c r="A5633" s="19">
        <v>1907</v>
      </c>
      <c r="B5633" s="19" t="s">
        <v>55</v>
      </c>
      <c r="C5633" s="22" t="s">
        <v>717</v>
      </c>
      <c r="D5633" s="22">
        <v>16.64</v>
      </c>
      <c r="F5633" s="22" t="s">
        <v>923</v>
      </c>
    </row>
    <row r="5634" spans="1:6" ht="14.5" customHeight="1">
      <c r="A5634" s="19">
        <v>1907</v>
      </c>
      <c r="B5634" s="19" t="s">
        <v>55</v>
      </c>
      <c r="C5634" s="22" t="s">
        <v>717</v>
      </c>
      <c r="D5634" s="22">
        <v>48</v>
      </c>
      <c r="F5634" s="22" t="s">
        <v>1221</v>
      </c>
    </row>
    <row r="5635" spans="1:6" ht="14.5" customHeight="1">
      <c r="A5635" s="19">
        <v>1907</v>
      </c>
      <c r="B5635" s="19" t="s">
        <v>55</v>
      </c>
      <c r="C5635" s="22" t="s">
        <v>56</v>
      </c>
      <c r="D5635" s="22">
        <v>16</v>
      </c>
      <c r="F5635" s="22" t="s">
        <v>1222</v>
      </c>
    </row>
    <row r="5636" spans="1:6" ht="14.5" customHeight="1">
      <c r="A5636" s="19">
        <v>1907</v>
      </c>
      <c r="B5636" s="19" t="s">
        <v>55</v>
      </c>
      <c r="C5636" s="22" t="s">
        <v>59</v>
      </c>
      <c r="D5636" s="22">
        <v>118</v>
      </c>
      <c r="F5636" s="22" t="s">
        <v>60</v>
      </c>
    </row>
    <row r="5637" spans="1:6" ht="14.5" customHeight="1">
      <c r="A5637" s="19">
        <v>1907</v>
      </c>
      <c r="B5637" s="19" t="s">
        <v>55</v>
      </c>
      <c r="C5637" s="22" t="s">
        <v>924</v>
      </c>
      <c r="D5637" s="22">
        <v>3.7</v>
      </c>
      <c r="F5637" s="22" t="s">
        <v>925</v>
      </c>
    </row>
    <row r="5638" spans="1:6" ht="14.5" customHeight="1">
      <c r="A5638" s="19">
        <v>1907</v>
      </c>
      <c r="B5638" s="19" t="s">
        <v>55</v>
      </c>
      <c r="C5638" s="22" t="s">
        <v>719</v>
      </c>
      <c r="D5638" s="22">
        <v>19.329999999999998</v>
      </c>
      <c r="F5638" s="22" t="s">
        <v>710</v>
      </c>
    </row>
    <row r="5639" spans="1:6" ht="14.5" customHeight="1">
      <c r="A5639" s="19">
        <v>1907</v>
      </c>
      <c r="B5639" s="19" t="s">
        <v>55</v>
      </c>
      <c r="C5639" s="22" t="s">
        <v>720</v>
      </c>
      <c r="D5639" s="22">
        <v>8.5</v>
      </c>
      <c r="F5639" s="22" t="s">
        <v>711</v>
      </c>
    </row>
    <row r="5640" spans="1:6" ht="14.5" customHeight="1">
      <c r="A5640" s="19">
        <v>1907</v>
      </c>
      <c r="B5640" s="19" t="s">
        <v>55</v>
      </c>
      <c r="C5640" s="22" t="s">
        <v>1223</v>
      </c>
      <c r="D5640" s="22">
        <v>3.5</v>
      </c>
      <c r="F5640" s="22" t="s">
        <v>1224</v>
      </c>
    </row>
    <row r="5641" spans="1:6" ht="14.5" customHeight="1">
      <c r="A5641" s="19">
        <v>1907</v>
      </c>
      <c r="B5641" s="19" t="s">
        <v>55</v>
      </c>
      <c r="C5641" s="22" t="s">
        <v>1343</v>
      </c>
      <c r="D5641" s="22">
        <v>28</v>
      </c>
      <c r="F5641" s="22" t="s">
        <v>1339</v>
      </c>
    </row>
    <row r="5642" spans="1:6" ht="14.5" customHeight="1">
      <c r="A5642" s="19">
        <v>1907</v>
      </c>
      <c r="B5642" s="19" t="s">
        <v>55</v>
      </c>
      <c r="C5642" s="22" t="s">
        <v>1341</v>
      </c>
      <c r="D5642" s="22">
        <v>2</v>
      </c>
      <c r="F5642" s="22" t="s">
        <v>1342</v>
      </c>
    </row>
    <row r="5643" spans="1:6" ht="14.5" customHeight="1">
      <c r="A5643" s="19">
        <v>1907</v>
      </c>
      <c r="B5643" s="19" t="s">
        <v>440</v>
      </c>
      <c r="C5643" s="22" t="s">
        <v>1226</v>
      </c>
      <c r="D5643" s="22">
        <v>8.6999999999999993</v>
      </c>
      <c r="F5643" s="31"/>
    </row>
    <row r="5644" spans="1:6" ht="14.5" customHeight="1">
      <c r="A5644" s="19">
        <v>1907</v>
      </c>
      <c r="B5644" s="19" t="s">
        <v>440</v>
      </c>
      <c r="C5644" s="22" t="s">
        <v>1227</v>
      </c>
      <c r="D5644" s="22">
        <v>18.2</v>
      </c>
      <c r="F5644" s="31"/>
    </row>
    <row r="5645" spans="1:6" ht="14.5" customHeight="1">
      <c r="A5645" s="19">
        <v>1907</v>
      </c>
      <c r="B5645" s="19" t="s">
        <v>440</v>
      </c>
      <c r="C5645" s="22" t="s">
        <v>425</v>
      </c>
      <c r="D5645" s="22">
        <v>20</v>
      </c>
      <c r="F5645" s="31"/>
    </row>
    <row r="5646" spans="1:6" ht="14.5" customHeight="1">
      <c r="A5646" s="19">
        <v>1907</v>
      </c>
      <c r="B5646" s="19" t="s">
        <v>440</v>
      </c>
      <c r="C5646" s="22" t="s">
        <v>721</v>
      </c>
      <c r="D5646" s="22">
        <v>4.25</v>
      </c>
      <c r="F5646" s="31"/>
    </row>
    <row r="5647" spans="1:6" ht="14.5" customHeight="1">
      <c r="A5647" s="19">
        <v>1907</v>
      </c>
      <c r="B5647" s="19" t="s">
        <v>440</v>
      </c>
      <c r="C5647" s="22" t="s">
        <v>428</v>
      </c>
      <c r="D5647" s="22">
        <v>102.92</v>
      </c>
      <c r="F5647" s="22" t="s">
        <v>429</v>
      </c>
    </row>
    <row r="5648" spans="1:6" ht="14.5" customHeight="1">
      <c r="A5648" s="19">
        <v>1907</v>
      </c>
      <c r="B5648" s="19" t="s">
        <v>440</v>
      </c>
      <c r="C5648" s="22" t="s">
        <v>428</v>
      </c>
      <c r="D5648" s="22">
        <v>5</v>
      </c>
      <c r="F5648" s="22" t="s">
        <v>430</v>
      </c>
    </row>
    <row r="5649" spans="1:6" ht="14.5" customHeight="1">
      <c r="A5649" s="19">
        <v>1907</v>
      </c>
      <c r="B5649" s="19" t="s">
        <v>440</v>
      </c>
      <c r="C5649" s="22" t="s">
        <v>428</v>
      </c>
      <c r="D5649" s="22">
        <v>19.5</v>
      </c>
      <c r="F5649" s="22" t="s">
        <v>431</v>
      </c>
    </row>
    <row r="5650" spans="1:6" ht="14.5" customHeight="1">
      <c r="A5650" s="19">
        <v>1907</v>
      </c>
      <c r="B5650" s="19" t="s">
        <v>440</v>
      </c>
      <c r="C5650" s="22" t="s">
        <v>428</v>
      </c>
      <c r="D5650" s="22">
        <v>14</v>
      </c>
      <c r="F5650" s="22" t="s">
        <v>722</v>
      </c>
    </row>
    <row r="5651" spans="1:6" ht="14.5" customHeight="1">
      <c r="A5651" s="19">
        <v>1907</v>
      </c>
      <c r="B5651" s="19" t="s">
        <v>440</v>
      </c>
      <c r="C5651" s="22" t="s">
        <v>1344</v>
      </c>
      <c r="D5651" s="22">
        <v>62.75</v>
      </c>
      <c r="F5651" s="22"/>
    </row>
    <row r="5652" spans="1:6" ht="14.5" customHeight="1">
      <c r="A5652" s="19">
        <v>1907</v>
      </c>
      <c r="B5652" s="19" t="s">
        <v>440</v>
      </c>
      <c r="C5652" s="22" t="s">
        <v>432</v>
      </c>
      <c r="D5652" s="22">
        <v>33</v>
      </c>
      <c r="F5652" s="22" t="s">
        <v>433</v>
      </c>
    </row>
    <row r="5653" spans="1:6" ht="14.5" customHeight="1">
      <c r="A5653" s="19">
        <v>1907</v>
      </c>
      <c r="B5653" s="19" t="s">
        <v>440</v>
      </c>
      <c r="C5653" s="22" t="s">
        <v>432</v>
      </c>
      <c r="D5653" s="22">
        <f>113+3+82.94</f>
        <v>198.94</v>
      </c>
      <c r="F5653" s="22" t="s">
        <v>434</v>
      </c>
    </row>
    <row r="5654" spans="1:6" ht="14.5" customHeight="1">
      <c r="A5654" s="19">
        <v>1907</v>
      </c>
      <c r="B5654" s="19" t="s">
        <v>440</v>
      </c>
      <c r="C5654" s="22" t="s">
        <v>435</v>
      </c>
      <c r="D5654" s="22">
        <v>57.7</v>
      </c>
      <c r="F5654" s="22" t="s">
        <v>436</v>
      </c>
    </row>
    <row r="5655" spans="1:6" ht="14.5" customHeight="1">
      <c r="A5655" s="19">
        <v>1907</v>
      </c>
      <c r="B5655" s="19" t="s">
        <v>440</v>
      </c>
      <c r="C5655" s="22" t="s">
        <v>435</v>
      </c>
      <c r="D5655" s="22">
        <v>104.5</v>
      </c>
      <c r="F5655" s="22" t="s">
        <v>437</v>
      </c>
    </row>
    <row r="5656" spans="1:6" ht="14.5" customHeight="1">
      <c r="A5656" s="19">
        <v>1907</v>
      </c>
      <c r="B5656" s="19" t="s">
        <v>440</v>
      </c>
      <c r="C5656" s="22" t="s">
        <v>435</v>
      </c>
      <c r="D5656" s="22">
        <v>12</v>
      </c>
      <c r="F5656" s="22" t="s">
        <v>1225</v>
      </c>
    </row>
    <row r="5657" spans="1:6" ht="14.5" customHeight="1">
      <c r="A5657" s="19">
        <v>1907</v>
      </c>
      <c r="B5657" s="19" t="s">
        <v>440</v>
      </c>
      <c r="C5657" s="22" t="s">
        <v>438</v>
      </c>
      <c r="D5657" s="22">
        <v>3</v>
      </c>
      <c r="F5657" s="31"/>
    </row>
    <row r="5658" spans="1:6" ht="14.5" customHeight="1">
      <c r="A5658" s="19">
        <v>1907</v>
      </c>
      <c r="B5658" s="19" t="s">
        <v>440</v>
      </c>
      <c r="C5658" s="22" t="s">
        <v>439</v>
      </c>
      <c r="D5658" s="22">
        <v>19</v>
      </c>
      <c r="F5658" s="31"/>
    </row>
    <row r="5659" spans="1:6" ht="14.5" customHeight="1">
      <c r="A5659" s="19">
        <v>1907</v>
      </c>
      <c r="B5659" s="19" t="s">
        <v>456</v>
      </c>
      <c r="C5659" s="22" t="s">
        <v>457</v>
      </c>
      <c r="D5659" s="22">
        <v>19</v>
      </c>
      <c r="E5659" s="19" t="s">
        <v>9</v>
      </c>
      <c r="F5659" s="19" t="s">
        <v>1229</v>
      </c>
    </row>
    <row r="5660" spans="1:6" ht="14.5" customHeight="1">
      <c r="A5660" s="19">
        <v>1907</v>
      </c>
      <c r="B5660" s="19" t="s">
        <v>456</v>
      </c>
      <c r="C5660" s="22" t="s">
        <v>458</v>
      </c>
      <c r="D5660" s="22">
        <v>7</v>
      </c>
      <c r="E5660" s="19" t="s">
        <v>9</v>
      </c>
    </row>
    <row r="5661" spans="1:6" ht="14.5" customHeight="1">
      <c r="A5661" s="19">
        <v>1907</v>
      </c>
      <c r="B5661" s="19" t="s">
        <v>456</v>
      </c>
      <c r="C5661" s="22" t="s">
        <v>1420</v>
      </c>
      <c r="D5661" s="22">
        <v>6</v>
      </c>
      <c r="E5661" s="19" t="s">
        <v>9</v>
      </c>
    </row>
    <row r="5662" spans="1:6" ht="14.5" customHeight="1">
      <c r="A5662" s="19">
        <v>1907</v>
      </c>
      <c r="B5662" s="19" t="s">
        <v>456</v>
      </c>
      <c r="C5662" s="22" t="s">
        <v>459</v>
      </c>
      <c r="D5662" s="22">
        <v>22</v>
      </c>
    </row>
    <row r="5663" spans="1:6" ht="14.5" customHeight="1">
      <c r="A5663" s="19">
        <v>1907</v>
      </c>
      <c r="B5663" s="19" t="s">
        <v>456</v>
      </c>
      <c r="C5663" s="22" t="s">
        <v>460</v>
      </c>
      <c r="D5663" s="22">
        <f>24.47+143</f>
        <v>167.47</v>
      </c>
      <c r="E5663" s="19" t="s">
        <v>9</v>
      </c>
      <c r="F5663" s="19" t="s">
        <v>1421</v>
      </c>
    </row>
    <row r="5664" spans="1:6" ht="14.5" customHeight="1">
      <c r="A5664" s="19">
        <v>1907</v>
      </c>
      <c r="B5664" s="19" t="s">
        <v>456</v>
      </c>
      <c r="C5664" s="22" t="s">
        <v>926</v>
      </c>
      <c r="D5664" s="22">
        <v>40.799999999999997</v>
      </c>
      <c r="F5664" s="22" t="s">
        <v>1353</v>
      </c>
    </row>
    <row r="5665" spans="1:6" ht="14.5" customHeight="1">
      <c r="A5665" s="19">
        <v>1907</v>
      </c>
      <c r="B5665" s="19" t="s">
        <v>456</v>
      </c>
      <c r="C5665" s="22" t="s">
        <v>1350</v>
      </c>
      <c r="D5665" s="22">
        <v>4.2</v>
      </c>
      <c r="F5665" s="22" t="s">
        <v>1354</v>
      </c>
    </row>
    <row r="5666" spans="1:6" ht="14.5" customHeight="1">
      <c r="A5666" s="19">
        <v>1907</v>
      </c>
      <c r="B5666" s="19" t="s">
        <v>456</v>
      </c>
      <c r="C5666" s="22" t="s">
        <v>941</v>
      </c>
      <c r="D5666" s="22">
        <v>7</v>
      </c>
      <c r="F5666" s="19" t="s">
        <v>927</v>
      </c>
    </row>
    <row r="5667" spans="1:6" ht="14.5" customHeight="1">
      <c r="A5667" s="19">
        <v>1907</v>
      </c>
      <c r="B5667" s="19" t="s">
        <v>456</v>
      </c>
      <c r="C5667" s="22" t="s">
        <v>928</v>
      </c>
      <c r="D5667" s="22">
        <f>14+2.38</f>
        <v>16.38</v>
      </c>
    </row>
    <row r="5668" spans="1:6" ht="14.5" customHeight="1">
      <c r="A5668" s="19">
        <v>1907</v>
      </c>
      <c r="B5668" s="19" t="s">
        <v>456</v>
      </c>
      <c r="C5668" s="22" t="s">
        <v>462</v>
      </c>
      <c r="D5668" s="22">
        <v>12.5</v>
      </c>
      <c r="E5668" s="19" t="s">
        <v>9</v>
      </c>
      <c r="F5668" s="22" t="s">
        <v>1418</v>
      </c>
    </row>
    <row r="5669" spans="1:6" ht="14.5" customHeight="1">
      <c r="A5669" s="19">
        <v>1907</v>
      </c>
      <c r="B5669" s="19" t="s">
        <v>456</v>
      </c>
      <c r="C5669" s="22" t="s">
        <v>1231</v>
      </c>
      <c r="D5669" s="22">
        <v>9.5</v>
      </c>
      <c r="F5669" s="22" t="s">
        <v>1352</v>
      </c>
    </row>
    <row r="5670" spans="1:6" ht="14.5" customHeight="1">
      <c r="A5670" s="19">
        <v>1907</v>
      </c>
      <c r="B5670" s="19" t="s">
        <v>456</v>
      </c>
      <c r="C5670" s="22" t="s">
        <v>464</v>
      </c>
      <c r="D5670" s="32">
        <f>1.8</f>
        <v>1.8</v>
      </c>
      <c r="E5670" s="19" t="s">
        <v>9</v>
      </c>
    </row>
    <row r="5671" spans="1:6" ht="14.5" customHeight="1">
      <c r="A5671" s="19">
        <v>1907</v>
      </c>
      <c r="B5671" s="19" t="s">
        <v>456</v>
      </c>
      <c r="C5671" s="22" t="s">
        <v>466</v>
      </c>
      <c r="D5671" s="22">
        <v>40</v>
      </c>
      <c r="E5671" s="19" t="s">
        <v>9</v>
      </c>
      <c r="F5671" s="19" t="s">
        <v>1419</v>
      </c>
    </row>
    <row r="5672" spans="1:6" ht="14.5" customHeight="1">
      <c r="A5672" s="19">
        <v>1907</v>
      </c>
      <c r="B5672" s="19" t="s">
        <v>456</v>
      </c>
      <c r="C5672" s="22" t="s">
        <v>468</v>
      </c>
      <c r="D5672" s="22">
        <v>31</v>
      </c>
    </row>
    <row r="5673" spans="1:6" ht="14.5" customHeight="1">
      <c r="A5673" s="19">
        <v>1907</v>
      </c>
      <c r="B5673" s="19" t="s">
        <v>456</v>
      </c>
      <c r="C5673" s="22" t="s">
        <v>1230</v>
      </c>
      <c r="D5673" s="22">
        <v>11.61</v>
      </c>
    </row>
    <row r="5674" spans="1:6" ht="14.5" customHeight="1">
      <c r="A5674" s="19">
        <v>1907</v>
      </c>
      <c r="B5674" s="19" t="s">
        <v>456</v>
      </c>
      <c r="C5674" s="22" t="s">
        <v>1089</v>
      </c>
      <c r="D5674" s="22">
        <v>5</v>
      </c>
    </row>
    <row r="5675" spans="1:6" ht="14.5" customHeight="1">
      <c r="A5675" s="19">
        <v>1907</v>
      </c>
      <c r="B5675" s="19" t="s">
        <v>456</v>
      </c>
      <c r="C5675" s="19" t="s">
        <v>1345</v>
      </c>
      <c r="D5675" s="22">
        <v>123</v>
      </c>
      <c r="F5675" s="22"/>
    </row>
    <row r="5676" spans="1:6" ht="14.5" customHeight="1">
      <c r="A5676" s="19">
        <v>1907</v>
      </c>
      <c r="B5676" s="19" t="s">
        <v>456</v>
      </c>
      <c r="C5676" s="19" t="s">
        <v>1345</v>
      </c>
      <c r="D5676" s="19">
        <v>142</v>
      </c>
      <c r="F5676" s="22" t="s">
        <v>1349</v>
      </c>
    </row>
    <row r="5677" spans="1:6" ht="14.5" customHeight="1">
      <c r="A5677" s="19">
        <v>1907</v>
      </c>
      <c r="B5677" s="19" t="s">
        <v>456</v>
      </c>
      <c r="C5677" s="19" t="s">
        <v>1345</v>
      </c>
      <c r="D5677" s="19">
        <v>60</v>
      </c>
      <c r="F5677" s="22" t="s">
        <v>1422</v>
      </c>
    </row>
    <row r="5678" spans="1:6" ht="14.5" customHeight="1">
      <c r="A5678" s="19">
        <v>1907</v>
      </c>
      <c r="B5678" s="19" t="s">
        <v>456</v>
      </c>
      <c r="C5678" s="19" t="s">
        <v>1345</v>
      </c>
      <c r="D5678" s="19">
        <v>106</v>
      </c>
      <c r="F5678" s="22" t="s">
        <v>1423</v>
      </c>
    </row>
    <row r="5679" spans="1:6" ht="14.5" customHeight="1">
      <c r="A5679" s="19">
        <v>1908</v>
      </c>
      <c r="B5679" s="19" t="s">
        <v>131</v>
      </c>
      <c r="C5679" s="22" t="s">
        <v>527</v>
      </c>
      <c r="D5679" s="22">
        <v>10.5</v>
      </c>
    </row>
    <row r="5680" spans="1:6" ht="14.5" customHeight="1">
      <c r="A5680" s="19">
        <v>1908</v>
      </c>
      <c r="B5680" s="19" t="s">
        <v>131</v>
      </c>
      <c r="C5680" s="22" t="s">
        <v>528</v>
      </c>
      <c r="D5680" s="22">
        <v>133</v>
      </c>
    </row>
    <row r="5681" spans="1:6" ht="14.5" customHeight="1">
      <c r="A5681" s="19">
        <v>1908</v>
      </c>
      <c r="B5681" s="19" t="s">
        <v>131</v>
      </c>
      <c r="C5681" s="22" t="s">
        <v>529</v>
      </c>
      <c r="D5681" s="22">
        <v>11</v>
      </c>
    </row>
    <row r="5682" spans="1:6" ht="14.5" customHeight="1">
      <c r="A5682" s="19">
        <v>1908</v>
      </c>
      <c r="B5682" s="19" t="s">
        <v>131</v>
      </c>
      <c r="C5682" s="22" t="s">
        <v>971</v>
      </c>
      <c r="D5682" s="22">
        <v>5.5</v>
      </c>
    </row>
    <row r="5683" spans="1:6" ht="14.5" customHeight="1">
      <c r="A5683" s="19">
        <v>1908</v>
      </c>
      <c r="B5683" s="19" t="s">
        <v>131</v>
      </c>
      <c r="C5683" s="22" t="s">
        <v>531</v>
      </c>
      <c r="D5683" s="22">
        <v>42</v>
      </c>
    </row>
    <row r="5684" spans="1:6" ht="14.5" customHeight="1">
      <c r="A5684" s="19">
        <v>1908</v>
      </c>
      <c r="B5684" s="19" t="s">
        <v>131</v>
      </c>
      <c r="C5684" s="22" t="s">
        <v>532</v>
      </c>
      <c r="D5684" s="22">
        <v>7</v>
      </c>
    </row>
    <row r="5685" spans="1:6" ht="14.5" customHeight="1">
      <c r="A5685" s="19">
        <v>1908</v>
      </c>
      <c r="B5685" s="19" t="s">
        <v>131</v>
      </c>
      <c r="C5685" s="22" t="s">
        <v>534</v>
      </c>
      <c r="D5685" s="22">
        <v>8.5</v>
      </c>
    </row>
    <row r="5686" spans="1:6" ht="14.5" customHeight="1">
      <c r="A5686" s="19">
        <v>1908</v>
      </c>
      <c r="B5686" s="19" t="s">
        <v>131</v>
      </c>
      <c r="C5686" s="22" t="s">
        <v>1090</v>
      </c>
      <c r="D5686" s="22">
        <v>10.93</v>
      </c>
    </row>
    <row r="5687" spans="1:6" ht="14.5" customHeight="1">
      <c r="A5687" s="19">
        <v>1908</v>
      </c>
      <c r="B5687" s="19" t="s">
        <v>131</v>
      </c>
      <c r="C5687" s="22" t="s">
        <v>535</v>
      </c>
      <c r="D5687" s="22">
        <v>12</v>
      </c>
    </row>
    <row r="5688" spans="1:6" ht="14.5" customHeight="1">
      <c r="A5688" s="19">
        <v>1908</v>
      </c>
      <c r="B5688" s="19" t="s">
        <v>172</v>
      </c>
      <c r="C5688" s="26" t="s">
        <v>1094</v>
      </c>
      <c r="D5688" s="26">
        <v>3</v>
      </c>
      <c r="F5688" s="26" t="s">
        <v>1095</v>
      </c>
    </row>
    <row r="5689" spans="1:6" ht="14.5" customHeight="1">
      <c r="A5689" s="19">
        <v>1908</v>
      </c>
      <c r="B5689" s="19" t="s">
        <v>172</v>
      </c>
      <c r="C5689" s="26" t="s">
        <v>170</v>
      </c>
      <c r="D5689" s="26">
        <v>2</v>
      </c>
      <c r="F5689" s="26" t="s">
        <v>171</v>
      </c>
    </row>
    <row r="5690" spans="1:6" ht="14.5" customHeight="1">
      <c r="A5690" s="19">
        <v>1908</v>
      </c>
      <c r="B5690" s="19" t="s">
        <v>172</v>
      </c>
      <c r="C5690" s="26" t="s">
        <v>173</v>
      </c>
      <c r="D5690" s="26">
        <v>32</v>
      </c>
      <c r="F5690" s="26" t="s">
        <v>982</v>
      </c>
    </row>
    <row r="5691" spans="1:6" ht="14.5" customHeight="1">
      <c r="A5691" s="19">
        <v>1908</v>
      </c>
      <c r="B5691" s="19" t="s">
        <v>172</v>
      </c>
      <c r="C5691" s="26" t="s">
        <v>173</v>
      </c>
      <c r="D5691" s="26">
        <v>6.4</v>
      </c>
      <c r="F5691" s="26" t="s">
        <v>174</v>
      </c>
    </row>
    <row r="5692" spans="1:6" ht="14.5" customHeight="1">
      <c r="A5692" s="19">
        <v>1908</v>
      </c>
      <c r="B5692" s="19" t="s">
        <v>172</v>
      </c>
      <c r="C5692" s="26" t="s">
        <v>177</v>
      </c>
      <c r="D5692" s="26">
        <v>5.5</v>
      </c>
      <c r="F5692" s="26" t="s">
        <v>548</v>
      </c>
    </row>
    <row r="5693" spans="1:6" ht="14.5" customHeight="1">
      <c r="A5693" s="19">
        <v>1908</v>
      </c>
      <c r="B5693" s="19" t="s">
        <v>172</v>
      </c>
      <c r="C5693" s="26" t="s">
        <v>547</v>
      </c>
      <c r="D5693" s="26">
        <v>20.2</v>
      </c>
      <c r="F5693" s="26" t="s">
        <v>549</v>
      </c>
    </row>
    <row r="5694" spans="1:6" ht="14.5" customHeight="1">
      <c r="A5694" s="19">
        <v>1908</v>
      </c>
      <c r="B5694" s="19" t="s">
        <v>172</v>
      </c>
      <c r="C5694" s="26" t="s">
        <v>1355</v>
      </c>
      <c r="D5694" s="26">
        <v>10</v>
      </c>
      <c r="F5694" s="26" t="s">
        <v>1356</v>
      </c>
    </row>
    <row r="5695" spans="1:6" ht="14.5" customHeight="1">
      <c r="A5695" s="19">
        <v>1908</v>
      </c>
      <c r="B5695" s="19" t="s">
        <v>172</v>
      </c>
      <c r="C5695" s="26" t="s">
        <v>179</v>
      </c>
      <c r="D5695" s="26">
        <v>41</v>
      </c>
      <c r="F5695" s="26" t="s">
        <v>743</v>
      </c>
    </row>
    <row r="5696" spans="1:6" ht="14.5" customHeight="1">
      <c r="A5696" s="19">
        <v>1908</v>
      </c>
      <c r="B5696" s="19" t="s">
        <v>172</v>
      </c>
      <c r="C5696" s="26" t="s">
        <v>179</v>
      </c>
      <c r="D5696" s="26">
        <v>8</v>
      </c>
      <c r="F5696" s="26" t="s">
        <v>1424</v>
      </c>
    </row>
    <row r="5697" spans="1:6" ht="14.5" customHeight="1">
      <c r="A5697" s="19">
        <v>1908</v>
      </c>
      <c r="B5697" s="19" t="s">
        <v>172</v>
      </c>
      <c r="C5697" s="26" t="s">
        <v>1232</v>
      </c>
      <c r="D5697" s="26">
        <v>12</v>
      </c>
      <c r="F5697" s="26" t="s">
        <v>1233</v>
      </c>
    </row>
    <row r="5698" spans="1:6" ht="14.5" customHeight="1">
      <c r="A5698" s="19">
        <v>1908</v>
      </c>
      <c r="B5698" s="19" t="s">
        <v>62</v>
      </c>
      <c r="C5698" s="24" t="s">
        <v>64</v>
      </c>
      <c r="D5698" s="25">
        <v>7.4</v>
      </c>
      <c r="E5698" s="19" t="s">
        <v>9</v>
      </c>
    </row>
    <row r="5699" spans="1:6" ht="14.5" customHeight="1">
      <c r="A5699" s="19">
        <v>1908</v>
      </c>
      <c r="B5699" s="19" t="s">
        <v>62</v>
      </c>
      <c r="C5699" s="24" t="s">
        <v>551</v>
      </c>
      <c r="D5699" s="25">
        <v>181</v>
      </c>
      <c r="E5699" s="19" t="s">
        <v>9</v>
      </c>
    </row>
    <row r="5700" spans="1:6" ht="14.5" customHeight="1">
      <c r="A5700" s="19">
        <v>1908</v>
      </c>
      <c r="B5700" s="19" t="s">
        <v>62</v>
      </c>
      <c r="C5700" s="24" t="s">
        <v>69</v>
      </c>
      <c r="D5700" s="25">
        <v>56</v>
      </c>
      <c r="E5700" s="19" t="s">
        <v>9</v>
      </c>
    </row>
    <row r="5701" spans="1:6" ht="14.5" customHeight="1">
      <c r="A5701" s="19">
        <v>1908</v>
      </c>
      <c r="B5701" s="19" t="s">
        <v>62</v>
      </c>
      <c r="C5701" s="24" t="s">
        <v>552</v>
      </c>
      <c r="D5701" s="25">
        <v>21.7</v>
      </c>
      <c r="E5701" s="19" t="s">
        <v>9</v>
      </c>
    </row>
    <row r="5702" spans="1:6" ht="14.5" customHeight="1">
      <c r="A5702" s="19">
        <v>1908</v>
      </c>
      <c r="B5702" s="19" t="s">
        <v>62</v>
      </c>
      <c r="C5702" s="24" t="s">
        <v>552</v>
      </c>
      <c r="D5702" s="24">
        <v>5</v>
      </c>
      <c r="E5702" s="19" t="s">
        <v>70</v>
      </c>
    </row>
    <row r="5703" spans="1:6" ht="14.5" customHeight="1">
      <c r="A5703" s="19">
        <v>1908</v>
      </c>
      <c r="B5703" s="19" t="s">
        <v>62</v>
      </c>
      <c r="C5703" s="24" t="s">
        <v>74</v>
      </c>
      <c r="D5703" s="25">
        <v>8</v>
      </c>
      <c r="E5703" s="19" t="s">
        <v>9</v>
      </c>
    </row>
    <row r="5704" spans="1:6" ht="14.5" customHeight="1">
      <c r="A5704" s="19">
        <v>1908</v>
      </c>
      <c r="B5704" s="19" t="s">
        <v>62</v>
      </c>
      <c r="C5704" s="24" t="s">
        <v>65</v>
      </c>
      <c r="D5704" s="25">
        <v>30</v>
      </c>
      <c r="E5704" s="19" t="s">
        <v>9</v>
      </c>
    </row>
    <row r="5705" spans="1:6" ht="14.5" customHeight="1">
      <c r="A5705" s="19">
        <v>1908</v>
      </c>
      <c r="B5705" s="19" t="s">
        <v>62</v>
      </c>
      <c r="C5705" s="24" t="s">
        <v>66</v>
      </c>
      <c r="D5705" s="25">
        <v>9.5</v>
      </c>
      <c r="E5705" s="19" t="s">
        <v>9</v>
      </c>
    </row>
    <row r="5706" spans="1:6" ht="14.5" customHeight="1">
      <c r="A5706" s="19">
        <v>1908</v>
      </c>
      <c r="B5706" s="19" t="s">
        <v>62</v>
      </c>
      <c r="C5706" s="24" t="s">
        <v>67</v>
      </c>
      <c r="D5706" s="25">
        <v>57.3</v>
      </c>
      <c r="E5706" s="19" t="s">
        <v>9</v>
      </c>
    </row>
    <row r="5707" spans="1:6" ht="14.5" customHeight="1">
      <c r="A5707" s="19">
        <v>1908</v>
      </c>
      <c r="B5707" s="19" t="s">
        <v>62</v>
      </c>
      <c r="C5707" s="24" t="s">
        <v>983</v>
      </c>
      <c r="D5707" s="25">
        <v>4</v>
      </c>
      <c r="E5707" s="19" t="s">
        <v>9</v>
      </c>
    </row>
    <row r="5708" spans="1:6" ht="14.5" customHeight="1">
      <c r="A5708" s="19">
        <v>1908</v>
      </c>
      <c r="B5708" s="19" t="s">
        <v>62</v>
      </c>
      <c r="C5708" s="13" t="s">
        <v>73</v>
      </c>
      <c r="D5708" s="14">
        <v>6</v>
      </c>
      <c r="E5708" s="19" t="s">
        <v>16</v>
      </c>
    </row>
    <row r="5709" spans="1:6" ht="14.5" customHeight="1">
      <c r="A5709" s="19">
        <v>1908</v>
      </c>
      <c r="B5709" s="19" t="s">
        <v>62</v>
      </c>
      <c r="C5709" s="13" t="s">
        <v>440</v>
      </c>
      <c r="D5709" s="14">
        <v>0.63</v>
      </c>
      <c r="E5709" s="19" t="s">
        <v>16</v>
      </c>
    </row>
    <row r="5710" spans="1:6" ht="14.5" customHeight="1">
      <c r="A5710" s="19">
        <v>1908</v>
      </c>
      <c r="B5710" s="19" t="s">
        <v>1426</v>
      </c>
      <c r="C5710" s="20" t="s">
        <v>932</v>
      </c>
      <c r="D5710" s="20">
        <v>69</v>
      </c>
    </row>
    <row r="5711" spans="1:6" ht="14.5" customHeight="1">
      <c r="A5711" s="19">
        <v>1908</v>
      </c>
      <c r="B5711" s="19" t="s">
        <v>1426</v>
      </c>
      <c r="C5711" s="20" t="s">
        <v>933</v>
      </c>
      <c r="D5711" s="20">
        <v>65.8</v>
      </c>
    </row>
    <row r="5712" spans="1:6" ht="14.5" customHeight="1">
      <c r="A5712" s="19">
        <v>1908</v>
      </c>
      <c r="B5712" s="19" t="s">
        <v>1426</v>
      </c>
      <c r="C5712" s="20" t="s">
        <v>934</v>
      </c>
      <c r="D5712" s="20">
        <v>54</v>
      </c>
    </row>
    <row r="5713" spans="1:6" ht="14.5" customHeight="1">
      <c r="A5713" s="19">
        <v>1908</v>
      </c>
      <c r="B5713" s="19" t="s">
        <v>1426</v>
      </c>
      <c r="C5713" s="20" t="s">
        <v>473</v>
      </c>
      <c r="D5713" s="20">
        <v>232.24</v>
      </c>
    </row>
    <row r="5714" spans="1:6" ht="14.5" customHeight="1">
      <c r="A5714" s="19">
        <v>1908</v>
      </c>
      <c r="B5714" s="19" t="s">
        <v>1426</v>
      </c>
      <c r="C5714" s="20" t="s">
        <v>935</v>
      </c>
      <c r="D5714" s="20">
        <v>613</v>
      </c>
    </row>
    <row r="5715" spans="1:6" ht="14.5" customHeight="1">
      <c r="A5715" s="19">
        <v>1908</v>
      </c>
      <c r="B5715" s="19" t="s">
        <v>1426</v>
      </c>
      <c r="C5715" s="20" t="s">
        <v>470</v>
      </c>
      <c r="D5715" s="20">
        <v>1701.5</v>
      </c>
    </row>
    <row r="5716" spans="1:6" ht="14.5" customHeight="1">
      <c r="A5716" s="19">
        <v>1908</v>
      </c>
      <c r="B5716" s="19" t="s">
        <v>1426</v>
      </c>
      <c r="C5716" s="20" t="s">
        <v>493</v>
      </c>
      <c r="D5716" s="20">
        <v>103.43</v>
      </c>
    </row>
    <row r="5717" spans="1:6" ht="14.5" customHeight="1">
      <c r="A5717" s="19">
        <v>1908</v>
      </c>
      <c r="B5717" s="19" t="s">
        <v>1426</v>
      </c>
      <c r="C5717" s="20" t="s">
        <v>494</v>
      </c>
      <c r="D5717" s="20">
        <v>388.88</v>
      </c>
    </row>
    <row r="5718" spans="1:6" ht="14.5" customHeight="1">
      <c r="A5718" s="19">
        <v>1908</v>
      </c>
      <c r="B5718" s="19" t="s">
        <v>1426</v>
      </c>
      <c r="C5718" s="27" t="s">
        <v>939</v>
      </c>
      <c r="D5718" s="27">
        <v>189</v>
      </c>
    </row>
    <row r="5719" spans="1:6" ht="14.5" customHeight="1">
      <c r="A5719" s="19">
        <v>1908</v>
      </c>
      <c r="B5719" s="19" t="s">
        <v>1426</v>
      </c>
      <c r="C5719" s="20" t="s">
        <v>481</v>
      </c>
      <c r="D5719" s="20">
        <v>493.12</v>
      </c>
    </row>
    <row r="5720" spans="1:6" ht="14.5" customHeight="1">
      <c r="A5720" s="19">
        <v>1908</v>
      </c>
      <c r="B5720" s="19" t="s">
        <v>441</v>
      </c>
      <c r="C5720" s="20" t="s">
        <v>442</v>
      </c>
      <c r="D5720" s="20">
        <v>365</v>
      </c>
      <c r="E5720" s="19" t="s">
        <v>9</v>
      </c>
      <c r="F5720" s="19" t="s">
        <v>944</v>
      </c>
    </row>
    <row r="5721" spans="1:6" ht="14.5" customHeight="1">
      <c r="A5721" s="19">
        <v>1908</v>
      </c>
      <c r="B5721" s="19" t="s">
        <v>441</v>
      </c>
      <c r="C5721" s="22" t="s">
        <v>1236</v>
      </c>
      <c r="D5721" s="20">
        <v>4</v>
      </c>
      <c r="E5721" s="19" t="s">
        <v>9</v>
      </c>
      <c r="F5721" s="22" t="s">
        <v>1249</v>
      </c>
    </row>
    <row r="5722" spans="1:6" ht="14.5" customHeight="1">
      <c r="A5722" s="19">
        <v>1908</v>
      </c>
      <c r="B5722" s="19" t="s">
        <v>441</v>
      </c>
      <c r="C5722" s="20" t="s">
        <v>1391</v>
      </c>
      <c r="D5722" s="20">
        <v>31.5</v>
      </c>
      <c r="E5722" s="19" t="s">
        <v>9</v>
      </c>
      <c r="F5722" s="22" t="s">
        <v>1395</v>
      </c>
    </row>
    <row r="5723" spans="1:6" ht="14.5" customHeight="1">
      <c r="A5723" s="19">
        <v>1908</v>
      </c>
      <c r="B5723" s="19" t="s">
        <v>441</v>
      </c>
      <c r="C5723" s="20" t="s">
        <v>68</v>
      </c>
      <c r="D5723" s="20">
        <v>6.5</v>
      </c>
      <c r="E5723" s="19" t="s">
        <v>9</v>
      </c>
      <c r="F5723" s="19" t="s">
        <v>1250</v>
      </c>
    </row>
    <row r="5724" spans="1:6" ht="14.5" customHeight="1">
      <c r="A5724" s="19">
        <v>1908</v>
      </c>
      <c r="B5724" s="19" t="s">
        <v>441</v>
      </c>
      <c r="C5724" s="22" t="s">
        <v>1392</v>
      </c>
      <c r="D5724" s="20">
        <v>21.6</v>
      </c>
      <c r="E5724" s="19" t="s">
        <v>9</v>
      </c>
      <c r="F5724" s="22" t="s">
        <v>1396</v>
      </c>
    </row>
    <row r="5725" spans="1:6" ht="14.5" customHeight="1">
      <c r="A5725" s="19">
        <v>1908</v>
      </c>
      <c r="B5725" s="19" t="s">
        <v>441</v>
      </c>
      <c r="C5725" s="20" t="s">
        <v>446</v>
      </c>
      <c r="D5725" s="22">
        <v>59.72</v>
      </c>
      <c r="E5725" s="19" t="s">
        <v>9</v>
      </c>
      <c r="F5725" s="19" t="s">
        <v>1397</v>
      </c>
    </row>
    <row r="5726" spans="1:6" ht="14.5" customHeight="1">
      <c r="A5726" s="19">
        <v>1908</v>
      </c>
      <c r="B5726" s="19" t="s">
        <v>441</v>
      </c>
      <c r="C5726" s="20" t="s">
        <v>446</v>
      </c>
      <c r="D5726" s="22">
        <v>50.6</v>
      </c>
      <c r="E5726" s="19" t="s">
        <v>9</v>
      </c>
      <c r="F5726" s="22" t="s">
        <v>1427</v>
      </c>
    </row>
    <row r="5727" spans="1:6" ht="14.5" customHeight="1">
      <c r="A5727" s="19">
        <v>1908</v>
      </c>
      <c r="B5727" s="19" t="s">
        <v>441</v>
      </c>
      <c r="C5727" s="20" t="s">
        <v>446</v>
      </c>
      <c r="D5727" s="20">
        <v>25</v>
      </c>
      <c r="E5727" s="19" t="s">
        <v>9</v>
      </c>
      <c r="F5727" s="22" t="s">
        <v>1251</v>
      </c>
    </row>
    <row r="5728" spans="1:6" ht="14.5" customHeight="1">
      <c r="A5728" s="19">
        <v>1908</v>
      </c>
      <c r="B5728" s="19" t="s">
        <v>441</v>
      </c>
      <c r="C5728" s="20" t="s">
        <v>448</v>
      </c>
      <c r="D5728" s="20">
        <v>211</v>
      </c>
      <c r="E5728" s="19" t="s">
        <v>9</v>
      </c>
      <c r="F5728" s="19" t="s">
        <v>1252</v>
      </c>
    </row>
    <row r="5729" spans="1:6" ht="14.5" customHeight="1">
      <c r="A5729" s="19">
        <v>1908</v>
      </c>
      <c r="B5729" s="19" t="s">
        <v>441</v>
      </c>
      <c r="C5729" s="20" t="s">
        <v>450</v>
      </c>
      <c r="D5729" s="20">
        <v>158</v>
      </c>
      <c r="E5729" s="19" t="s">
        <v>9</v>
      </c>
      <c r="F5729" s="19" t="s">
        <v>1428</v>
      </c>
    </row>
    <row r="5730" spans="1:6" ht="14.5" customHeight="1">
      <c r="A5730" s="19">
        <v>1908</v>
      </c>
      <c r="B5730" s="19" t="s">
        <v>441</v>
      </c>
      <c r="C5730" s="20" t="s">
        <v>450</v>
      </c>
      <c r="D5730" s="20">
        <v>58.7</v>
      </c>
      <c r="E5730" s="19" t="s">
        <v>9</v>
      </c>
      <c r="F5730" s="19" t="s">
        <v>1120</v>
      </c>
    </row>
    <row r="5731" spans="1:6" ht="14.5" customHeight="1">
      <c r="A5731" s="19">
        <v>1908</v>
      </c>
      <c r="B5731" s="19" t="s">
        <v>441</v>
      </c>
      <c r="C5731" s="20" t="s">
        <v>450</v>
      </c>
      <c r="D5731" s="20">
        <v>107</v>
      </c>
      <c r="E5731" s="19" t="s">
        <v>9</v>
      </c>
      <c r="F5731" s="22" t="s">
        <v>1253</v>
      </c>
    </row>
    <row r="5732" spans="1:6" ht="14.5" customHeight="1">
      <c r="A5732" s="19">
        <v>1908</v>
      </c>
      <c r="B5732" s="19" t="s">
        <v>441</v>
      </c>
      <c r="C5732" s="22" t="s">
        <v>1393</v>
      </c>
      <c r="D5732" s="22">
        <v>41</v>
      </c>
      <c r="E5732" s="19" t="s">
        <v>9</v>
      </c>
      <c r="F5732" s="22" t="s">
        <v>1399</v>
      </c>
    </row>
    <row r="5733" spans="1:6" ht="14.5" customHeight="1">
      <c r="A5733" s="19">
        <v>1908</v>
      </c>
      <c r="B5733" s="19" t="s">
        <v>441</v>
      </c>
      <c r="C5733" s="22" t="s">
        <v>750</v>
      </c>
      <c r="D5733" s="22">
        <v>40</v>
      </c>
      <c r="E5733" s="19" t="s">
        <v>9</v>
      </c>
      <c r="F5733" s="22" t="s">
        <v>1242</v>
      </c>
    </row>
    <row r="5734" spans="1:6" ht="14.5" customHeight="1">
      <c r="A5734" s="19">
        <v>1908</v>
      </c>
      <c r="B5734" s="19" t="s">
        <v>441</v>
      </c>
      <c r="C5734" s="22" t="s">
        <v>1394</v>
      </c>
      <c r="D5734" s="20">
        <v>10</v>
      </c>
      <c r="E5734" s="19" t="s">
        <v>9</v>
      </c>
      <c r="F5734" s="22" t="s">
        <v>1400</v>
      </c>
    </row>
    <row r="5735" spans="1:6" ht="14.5" customHeight="1">
      <c r="A5735" s="19">
        <v>1908</v>
      </c>
      <c r="B5735" s="19" t="s">
        <v>441</v>
      </c>
      <c r="C5735" s="22" t="s">
        <v>462</v>
      </c>
      <c r="D5735" s="20">
        <v>5</v>
      </c>
      <c r="E5735" s="19" t="s">
        <v>9</v>
      </c>
      <c r="F5735" s="22" t="s">
        <v>770</v>
      </c>
    </row>
    <row r="5736" spans="1:6" ht="14.5" customHeight="1">
      <c r="A5736" s="19">
        <v>1908</v>
      </c>
      <c r="B5736" s="19" t="s">
        <v>441</v>
      </c>
      <c r="C5736" s="20" t="s">
        <v>763</v>
      </c>
      <c r="D5736" s="20">
        <v>23</v>
      </c>
      <c r="E5736" s="19" t="s">
        <v>9</v>
      </c>
      <c r="F5736" s="19" t="s">
        <v>1124</v>
      </c>
    </row>
    <row r="5737" spans="1:6" ht="14.5" customHeight="1">
      <c r="A5737" s="19">
        <v>1908</v>
      </c>
      <c r="B5737" s="19" t="s">
        <v>441</v>
      </c>
      <c r="C5737" s="20" t="s">
        <v>763</v>
      </c>
      <c r="D5737" s="20">
        <v>20</v>
      </c>
      <c r="E5737" s="19" t="s">
        <v>9</v>
      </c>
      <c r="F5737" s="19" t="s">
        <v>1429</v>
      </c>
    </row>
    <row r="5738" spans="1:6" ht="14.5" customHeight="1">
      <c r="A5738" s="19">
        <v>1908</v>
      </c>
      <c r="B5738" s="19" t="s">
        <v>441</v>
      </c>
      <c r="C5738" s="19" t="s">
        <v>502</v>
      </c>
      <c r="D5738" s="20">
        <v>32</v>
      </c>
      <c r="E5738" s="19" t="s">
        <v>9</v>
      </c>
      <c r="F5738" s="22" t="s">
        <v>1430</v>
      </c>
    </row>
    <row r="5739" spans="1:6" ht="14.5" customHeight="1">
      <c r="A5739" s="19">
        <v>1908</v>
      </c>
      <c r="B5739" s="19" t="s">
        <v>441</v>
      </c>
      <c r="C5739" s="19" t="s">
        <v>59</v>
      </c>
      <c r="D5739" s="20">
        <v>450</v>
      </c>
      <c r="E5739" s="19" t="s">
        <v>9</v>
      </c>
      <c r="F5739" s="19" t="s">
        <v>1402</v>
      </c>
    </row>
    <row r="5740" spans="1:6" ht="14.5" customHeight="1">
      <c r="A5740" s="19">
        <v>1908</v>
      </c>
      <c r="B5740" s="19" t="s">
        <v>441</v>
      </c>
      <c r="C5740" s="19" t="s">
        <v>452</v>
      </c>
      <c r="D5740" s="22">
        <v>80</v>
      </c>
      <c r="E5740" s="19" t="s">
        <v>9</v>
      </c>
      <c r="F5740" s="19" t="s">
        <v>1403</v>
      </c>
    </row>
    <row r="5741" spans="1:6" ht="14.5" customHeight="1">
      <c r="A5741" s="19">
        <v>1908</v>
      </c>
      <c r="B5741" s="19" t="s">
        <v>441</v>
      </c>
      <c r="C5741" s="19" t="s">
        <v>452</v>
      </c>
      <c r="D5741" s="22">
        <v>35</v>
      </c>
      <c r="E5741" s="19" t="s">
        <v>9</v>
      </c>
      <c r="F5741" s="19" t="s">
        <v>1431</v>
      </c>
    </row>
    <row r="5742" spans="1:6" ht="14.5" customHeight="1">
      <c r="A5742" s="19">
        <v>1908</v>
      </c>
      <c r="B5742" s="19" t="s">
        <v>441</v>
      </c>
      <c r="C5742" s="19" t="s">
        <v>767</v>
      </c>
      <c r="D5742" s="20">
        <v>8.5</v>
      </c>
      <c r="E5742" s="19" t="s">
        <v>9</v>
      </c>
      <c r="F5742" s="19" t="s">
        <v>1432</v>
      </c>
    </row>
    <row r="5743" spans="1:6" ht="14.5" customHeight="1">
      <c r="A5743" s="19">
        <v>1908</v>
      </c>
      <c r="B5743" s="19" t="s">
        <v>441</v>
      </c>
      <c r="C5743" s="22" t="s">
        <v>1237</v>
      </c>
      <c r="D5743" s="22">
        <v>4.75</v>
      </c>
      <c r="E5743" s="19" t="s">
        <v>9</v>
      </c>
      <c r="F5743" s="22" t="s">
        <v>1248</v>
      </c>
    </row>
    <row r="5744" spans="1:6" ht="14.5" customHeight="1">
      <c r="A5744" s="19">
        <v>1908</v>
      </c>
      <c r="B5744" s="19" t="s">
        <v>441</v>
      </c>
      <c r="C5744" s="22" t="s">
        <v>440</v>
      </c>
      <c r="D5744" s="22">
        <v>2.8</v>
      </c>
      <c r="E5744" s="19" t="s">
        <v>9</v>
      </c>
      <c r="F5744" s="22" t="s">
        <v>773</v>
      </c>
    </row>
    <row r="5745" spans="1:5" ht="14.5" customHeight="1">
      <c r="A5745" s="19">
        <v>1908</v>
      </c>
      <c r="B5745" s="19" t="s">
        <v>512</v>
      </c>
      <c r="C5745" s="22" t="s">
        <v>1437</v>
      </c>
      <c r="D5745" s="22">
        <v>4.5</v>
      </c>
      <c r="E5745" s="19" t="s">
        <v>9</v>
      </c>
    </row>
    <row r="5746" spans="1:5" ht="14.5" customHeight="1">
      <c r="A5746" s="19">
        <v>1908</v>
      </c>
      <c r="B5746" s="19" t="s">
        <v>512</v>
      </c>
      <c r="C5746" s="22" t="s">
        <v>774</v>
      </c>
      <c r="D5746" s="22">
        <f>2+5</f>
        <v>7</v>
      </c>
      <c r="E5746" s="19" t="s">
        <v>9</v>
      </c>
    </row>
    <row r="5747" spans="1:5" ht="14.5" customHeight="1">
      <c r="A5747" s="19">
        <v>1908</v>
      </c>
      <c r="B5747" s="19" t="s">
        <v>512</v>
      </c>
      <c r="C5747" s="22" t="s">
        <v>517</v>
      </c>
      <c r="D5747" s="22">
        <v>17</v>
      </c>
      <c r="E5747" s="19" t="s">
        <v>9</v>
      </c>
    </row>
    <row r="5748" spans="1:5" ht="14.5" customHeight="1">
      <c r="A5748" s="19">
        <v>1908</v>
      </c>
      <c r="B5748" s="19" t="s">
        <v>512</v>
      </c>
      <c r="C5748" s="22" t="s">
        <v>518</v>
      </c>
      <c r="D5748" s="22">
        <f>15.65+30</f>
        <v>45.65</v>
      </c>
      <c r="E5748" s="19" t="s">
        <v>9</v>
      </c>
    </row>
    <row r="5749" spans="1:5" ht="14.5" customHeight="1">
      <c r="A5749" s="19">
        <v>1908</v>
      </c>
      <c r="B5749" s="19" t="s">
        <v>512</v>
      </c>
      <c r="C5749" s="22" t="s">
        <v>1130</v>
      </c>
      <c r="D5749" s="22">
        <v>2</v>
      </c>
      <c r="E5749" s="19" t="s">
        <v>9</v>
      </c>
    </row>
    <row r="5750" spans="1:5" ht="14.5" customHeight="1">
      <c r="A5750" s="19">
        <v>1908</v>
      </c>
      <c r="B5750" s="19" t="s">
        <v>512</v>
      </c>
      <c r="C5750" s="22" t="s">
        <v>513</v>
      </c>
      <c r="D5750" s="22">
        <f>36.5+14</f>
        <v>50.5</v>
      </c>
      <c r="E5750" s="19" t="s">
        <v>9</v>
      </c>
    </row>
    <row r="5751" spans="1:5" ht="14.5" customHeight="1">
      <c r="A5751" s="19">
        <v>1908</v>
      </c>
      <c r="B5751" s="19" t="s">
        <v>512</v>
      </c>
      <c r="C5751" s="22" t="s">
        <v>875</v>
      </c>
      <c r="D5751" s="22">
        <v>30</v>
      </c>
      <c r="E5751" s="19" t="s">
        <v>9</v>
      </c>
    </row>
    <row r="5752" spans="1:5" ht="14.5" customHeight="1">
      <c r="A5752" s="19">
        <v>1908</v>
      </c>
      <c r="B5752" s="19" t="s">
        <v>512</v>
      </c>
      <c r="C5752" s="22" t="s">
        <v>514</v>
      </c>
      <c r="D5752" s="22">
        <v>87</v>
      </c>
      <c r="E5752" s="19" t="s">
        <v>9</v>
      </c>
    </row>
    <row r="5753" spans="1:5" ht="14.5" customHeight="1">
      <c r="A5753" s="19">
        <v>1908</v>
      </c>
      <c r="B5753" s="19" t="s">
        <v>512</v>
      </c>
      <c r="C5753" s="22" t="s">
        <v>1131</v>
      </c>
      <c r="D5753" s="22">
        <v>72.650000000000006</v>
      </c>
      <c r="E5753" s="19" t="s">
        <v>9</v>
      </c>
    </row>
    <row r="5754" spans="1:5" ht="14.5" customHeight="1">
      <c r="A5754" s="19">
        <v>1908</v>
      </c>
      <c r="B5754" s="19" t="s">
        <v>512</v>
      </c>
      <c r="C5754" s="22" t="s">
        <v>515</v>
      </c>
      <c r="D5754" s="22">
        <v>17.27</v>
      </c>
      <c r="E5754" s="19" t="s">
        <v>9</v>
      </c>
    </row>
    <row r="5755" spans="1:5" ht="14.5" customHeight="1">
      <c r="A5755" s="19">
        <v>1908</v>
      </c>
      <c r="B5755" s="19" t="s">
        <v>512</v>
      </c>
      <c r="C5755" s="22" t="s">
        <v>1132</v>
      </c>
      <c r="D5755" s="22">
        <v>85</v>
      </c>
      <c r="E5755" s="19" t="s">
        <v>9</v>
      </c>
    </row>
    <row r="5756" spans="1:5" ht="14.5" customHeight="1">
      <c r="A5756" s="19">
        <v>1908</v>
      </c>
      <c r="B5756" s="19" t="s">
        <v>512</v>
      </c>
      <c r="C5756" s="22" t="s">
        <v>519</v>
      </c>
      <c r="D5756" s="22">
        <v>4</v>
      </c>
      <c r="E5756" s="19" t="s">
        <v>9</v>
      </c>
    </row>
    <row r="5757" spans="1:5" ht="14.5" customHeight="1">
      <c r="A5757" s="19">
        <v>1908</v>
      </c>
      <c r="B5757" s="19" t="s">
        <v>512</v>
      </c>
      <c r="C5757" s="22" t="s">
        <v>520</v>
      </c>
      <c r="D5757" s="22">
        <v>8</v>
      </c>
      <c r="E5757" s="19" t="s">
        <v>9</v>
      </c>
    </row>
    <row r="5758" spans="1:5" ht="14.5" customHeight="1">
      <c r="A5758" s="19">
        <v>1908</v>
      </c>
      <c r="B5758" s="19" t="s">
        <v>512</v>
      </c>
      <c r="C5758" s="22" t="s">
        <v>521</v>
      </c>
      <c r="D5758" s="22">
        <v>3.5</v>
      </c>
      <c r="E5758" s="19" t="s">
        <v>9</v>
      </c>
    </row>
    <row r="5759" spans="1:5" ht="14.5" customHeight="1">
      <c r="A5759" s="19">
        <v>1908</v>
      </c>
      <c r="B5759" s="19" t="s">
        <v>512</v>
      </c>
      <c r="C5759" s="22" t="s">
        <v>522</v>
      </c>
      <c r="D5759" s="22">
        <v>16.8</v>
      </c>
      <c r="E5759" s="19" t="s">
        <v>9</v>
      </c>
    </row>
    <row r="5760" spans="1:5" ht="14.5" customHeight="1">
      <c r="A5760" s="19">
        <v>1908</v>
      </c>
      <c r="B5760" s="19" t="s">
        <v>512</v>
      </c>
      <c r="C5760" s="22" t="s">
        <v>523</v>
      </c>
      <c r="D5760" s="22">
        <v>12</v>
      </c>
      <c r="E5760" s="19" t="s">
        <v>9</v>
      </c>
    </row>
    <row r="5761" spans="1:6" ht="14.5" customHeight="1">
      <c r="A5761" s="19">
        <v>1908</v>
      </c>
      <c r="B5761" s="19" t="s">
        <v>512</v>
      </c>
      <c r="C5761" s="22" t="s">
        <v>1133</v>
      </c>
      <c r="D5761" s="22">
        <f>7+3.5</f>
        <v>10.5</v>
      </c>
      <c r="E5761" s="19" t="s">
        <v>9</v>
      </c>
    </row>
    <row r="5762" spans="1:6" ht="14.5" customHeight="1">
      <c r="A5762" s="19">
        <v>1908</v>
      </c>
      <c r="B5762" s="19" t="s">
        <v>512</v>
      </c>
      <c r="C5762" s="22" t="s">
        <v>524</v>
      </c>
      <c r="D5762" s="22">
        <v>14</v>
      </c>
      <c r="E5762" s="19" t="s">
        <v>9</v>
      </c>
    </row>
    <row r="5763" spans="1:6" ht="14.5" customHeight="1">
      <c r="A5763" s="19">
        <v>1908</v>
      </c>
      <c r="B5763" s="19" t="s">
        <v>512</v>
      </c>
      <c r="C5763" s="22" t="s">
        <v>516</v>
      </c>
      <c r="D5763" s="22">
        <v>43.5</v>
      </c>
      <c r="E5763" s="19" t="s">
        <v>9</v>
      </c>
    </row>
    <row r="5764" spans="1:6" ht="14.5" customHeight="1">
      <c r="A5764" s="19">
        <v>1908</v>
      </c>
      <c r="B5764" s="19" t="s">
        <v>512</v>
      </c>
      <c r="C5764" s="22" t="s">
        <v>525</v>
      </c>
      <c r="D5764" s="22">
        <v>2.75</v>
      </c>
      <c r="E5764" s="19" t="s">
        <v>9</v>
      </c>
    </row>
    <row r="5765" spans="1:6" ht="14.5" customHeight="1">
      <c r="A5765" s="19">
        <v>1908</v>
      </c>
      <c r="B5765" s="19" t="s">
        <v>512</v>
      </c>
      <c r="C5765" s="22" t="s">
        <v>526</v>
      </c>
      <c r="D5765" s="22">
        <v>67</v>
      </c>
      <c r="E5765" s="19" t="s">
        <v>9</v>
      </c>
    </row>
    <row r="5766" spans="1:6" ht="14.5" customHeight="1">
      <c r="A5766" s="19">
        <v>1908</v>
      </c>
      <c r="B5766" s="19" t="s">
        <v>512</v>
      </c>
      <c r="C5766" s="22" t="s">
        <v>526</v>
      </c>
      <c r="D5766" s="19">
        <v>22</v>
      </c>
      <c r="E5766" s="19" t="s">
        <v>70</v>
      </c>
    </row>
    <row r="5767" spans="1:6" ht="14.5" customHeight="1">
      <c r="A5767" s="19">
        <v>1908</v>
      </c>
      <c r="B5767" s="19" t="s">
        <v>98</v>
      </c>
      <c r="C5767" s="22" t="s">
        <v>876</v>
      </c>
      <c r="D5767" s="22">
        <v>7.5</v>
      </c>
      <c r="E5767" s="22"/>
      <c r="F5767" s="22"/>
    </row>
    <row r="5768" spans="1:6" ht="14.5" customHeight="1">
      <c r="A5768" s="19">
        <v>1908</v>
      </c>
      <c r="B5768" s="19" t="s">
        <v>98</v>
      </c>
      <c r="C5768" s="22" t="s">
        <v>877</v>
      </c>
      <c r="D5768" s="22">
        <v>6</v>
      </c>
      <c r="E5768" s="22"/>
      <c r="F5768" s="22"/>
    </row>
    <row r="5769" spans="1:6" ht="14.5" customHeight="1">
      <c r="A5769" s="19">
        <v>1908</v>
      </c>
      <c r="B5769" s="19" t="s">
        <v>98</v>
      </c>
      <c r="C5769" s="22" t="s">
        <v>998</v>
      </c>
      <c r="D5769" s="22">
        <v>81</v>
      </c>
      <c r="E5769" s="22"/>
      <c r="F5769" s="22" t="s">
        <v>1388</v>
      </c>
    </row>
    <row r="5770" spans="1:6" ht="14.5" customHeight="1">
      <c r="A5770" s="19">
        <v>1908</v>
      </c>
      <c r="B5770" s="19" t="s">
        <v>98</v>
      </c>
      <c r="C5770" s="22" t="s">
        <v>879</v>
      </c>
      <c r="D5770" s="22">
        <v>150</v>
      </c>
      <c r="E5770" s="22" t="s">
        <v>9</v>
      </c>
      <c r="F5770" s="22" t="s">
        <v>107</v>
      </c>
    </row>
    <row r="5771" spans="1:6" ht="14.5" customHeight="1">
      <c r="A5771" s="19">
        <v>1908</v>
      </c>
      <c r="B5771" s="19" t="s">
        <v>98</v>
      </c>
      <c r="C5771" s="22" t="s">
        <v>879</v>
      </c>
      <c r="D5771" s="22">
        <v>17</v>
      </c>
      <c r="E5771" s="22"/>
      <c r="F5771" s="22" t="s">
        <v>1135</v>
      </c>
    </row>
    <row r="5772" spans="1:6" ht="14.5" customHeight="1">
      <c r="A5772" s="19">
        <v>1908</v>
      </c>
      <c r="B5772" s="19" t="s">
        <v>98</v>
      </c>
      <c r="C5772" s="22" t="s">
        <v>879</v>
      </c>
      <c r="D5772" s="22">
        <v>42</v>
      </c>
      <c r="E5772" s="22"/>
      <c r="F5772" s="22" t="s">
        <v>1387</v>
      </c>
    </row>
    <row r="5773" spans="1:6" ht="14.5" customHeight="1">
      <c r="A5773" s="19">
        <v>1908</v>
      </c>
      <c r="B5773" s="19" t="s">
        <v>98</v>
      </c>
      <c r="C5773" s="22" t="s">
        <v>880</v>
      </c>
      <c r="D5773" s="22">
        <v>4.2</v>
      </c>
      <c r="E5773" s="22"/>
      <c r="F5773" s="22"/>
    </row>
    <row r="5774" spans="1:6" ht="14.5" customHeight="1">
      <c r="A5774" s="19">
        <v>1908</v>
      </c>
      <c r="B5774" s="19" t="s">
        <v>98</v>
      </c>
      <c r="C5774" s="22" t="s">
        <v>881</v>
      </c>
      <c r="D5774" s="22">
        <v>14.5</v>
      </c>
      <c r="E5774" s="22"/>
      <c r="F5774" s="22"/>
    </row>
    <row r="5775" spans="1:6" ht="14.5" customHeight="1">
      <c r="A5775" s="19">
        <v>1908</v>
      </c>
      <c r="B5775" s="19" t="s">
        <v>98</v>
      </c>
      <c r="C5775" s="22" t="s">
        <v>882</v>
      </c>
      <c r="D5775" s="22">
        <v>17</v>
      </c>
      <c r="E5775" s="22"/>
      <c r="F5775" s="22"/>
    </row>
    <row r="5776" spans="1:6" ht="14.5" customHeight="1">
      <c r="A5776" s="19">
        <v>1908</v>
      </c>
      <c r="B5776" s="19" t="s">
        <v>98</v>
      </c>
      <c r="C5776" s="22" t="s">
        <v>1357</v>
      </c>
      <c r="D5776" s="22">
        <v>3</v>
      </c>
      <c r="E5776" s="22"/>
      <c r="F5776" s="22"/>
    </row>
    <row r="5777" spans="1:6" ht="14.5" customHeight="1">
      <c r="A5777" s="19">
        <v>1908</v>
      </c>
      <c r="B5777" s="19" t="s">
        <v>211</v>
      </c>
      <c r="C5777" s="31" t="s">
        <v>712</v>
      </c>
      <c r="D5777" s="28">
        <v>4.5</v>
      </c>
      <c r="F5777" s="31" t="s">
        <v>1262</v>
      </c>
    </row>
    <row r="5778" spans="1:6" ht="14.5" customHeight="1">
      <c r="A5778" s="19">
        <v>1908</v>
      </c>
      <c r="B5778" s="19" t="s">
        <v>211</v>
      </c>
      <c r="C5778" s="31" t="s">
        <v>210</v>
      </c>
      <c r="D5778" s="28">
        <v>3.5</v>
      </c>
      <c r="F5778" s="31" t="s">
        <v>1438</v>
      </c>
    </row>
    <row r="5779" spans="1:6" ht="14.5" customHeight="1">
      <c r="A5779" s="19">
        <v>1908</v>
      </c>
      <c r="B5779" s="19" t="s">
        <v>211</v>
      </c>
      <c r="C5779" s="31" t="s">
        <v>208</v>
      </c>
      <c r="D5779" s="28">
        <v>8</v>
      </c>
      <c r="F5779" s="31" t="s">
        <v>207</v>
      </c>
    </row>
    <row r="5780" spans="1:6" ht="14.5" customHeight="1">
      <c r="A5780" s="19">
        <v>1908</v>
      </c>
      <c r="B5780" s="19" t="s">
        <v>211</v>
      </c>
      <c r="C5780" s="31" t="s">
        <v>1358</v>
      </c>
      <c r="D5780" s="28">
        <v>10</v>
      </c>
      <c r="F5780" s="31" t="s">
        <v>1439</v>
      </c>
    </row>
    <row r="5781" spans="1:6" ht="14.5" customHeight="1">
      <c r="A5781" s="19">
        <v>1908</v>
      </c>
      <c r="B5781" s="19" t="s">
        <v>211</v>
      </c>
      <c r="C5781" s="31" t="s">
        <v>199</v>
      </c>
      <c r="D5781" s="28">
        <v>198</v>
      </c>
      <c r="F5781" s="31" t="s">
        <v>1263</v>
      </c>
    </row>
    <row r="5782" spans="1:6" ht="14.5" customHeight="1">
      <c r="A5782" s="19">
        <v>1908</v>
      </c>
      <c r="B5782" s="19" t="s">
        <v>211</v>
      </c>
      <c r="C5782" s="31" t="s">
        <v>199</v>
      </c>
      <c r="D5782" s="28">
        <v>6</v>
      </c>
      <c r="F5782" s="31" t="s">
        <v>1264</v>
      </c>
    </row>
    <row r="5783" spans="1:6" ht="14.5" customHeight="1">
      <c r="A5783" s="19">
        <v>1908</v>
      </c>
      <c r="B5783" s="19" t="s">
        <v>211</v>
      </c>
      <c r="C5783" s="31" t="s">
        <v>205</v>
      </c>
      <c r="D5783" s="28">
        <v>16</v>
      </c>
      <c r="F5783" s="31" t="s">
        <v>1139</v>
      </c>
    </row>
    <row r="5784" spans="1:6" ht="14.5" customHeight="1">
      <c r="A5784" s="19">
        <v>1908</v>
      </c>
      <c r="B5784" s="19" t="s">
        <v>211</v>
      </c>
      <c r="C5784" s="31" t="s">
        <v>1441</v>
      </c>
      <c r="D5784" s="28">
        <v>3.5</v>
      </c>
      <c r="F5784" s="31" t="s">
        <v>1440</v>
      </c>
    </row>
    <row r="5785" spans="1:6" ht="14.5" customHeight="1">
      <c r="A5785" s="19">
        <v>1908</v>
      </c>
      <c r="B5785" s="19" t="s">
        <v>196</v>
      </c>
      <c r="C5785" s="22" t="s">
        <v>192</v>
      </c>
      <c r="D5785" s="22">
        <v>394</v>
      </c>
      <c r="E5785" s="19" t="s">
        <v>9</v>
      </c>
      <c r="F5785" s="22" t="s">
        <v>884</v>
      </c>
    </row>
    <row r="5786" spans="1:6" ht="14.5" customHeight="1">
      <c r="A5786" s="19">
        <v>1908</v>
      </c>
      <c r="B5786" s="19" t="s">
        <v>196</v>
      </c>
      <c r="C5786" s="22" t="s">
        <v>192</v>
      </c>
      <c r="D5786" s="22">
        <v>22</v>
      </c>
      <c r="E5786" s="19" t="s">
        <v>9</v>
      </c>
      <c r="F5786" s="22" t="s">
        <v>1360</v>
      </c>
    </row>
    <row r="5787" spans="1:6" ht="14.5" customHeight="1">
      <c r="A5787" s="19">
        <v>1908</v>
      </c>
      <c r="B5787" s="19" t="s">
        <v>196</v>
      </c>
      <c r="C5787" s="22" t="s">
        <v>192</v>
      </c>
      <c r="D5787" s="22">
        <v>1.5</v>
      </c>
      <c r="E5787" s="19" t="s">
        <v>9</v>
      </c>
      <c r="F5787" s="22" t="s">
        <v>1444</v>
      </c>
    </row>
    <row r="5788" spans="1:6" ht="14.5" customHeight="1">
      <c r="A5788" s="19">
        <v>1908</v>
      </c>
      <c r="B5788" s="19" t="s">
        <v>196</v>
      </c>
      <c r="C5788" s="22" t="s">
        <v>192</v>
      </c>
      <c r="D5788" s="22">
        <v>10</v>
      </c>
      <c r="E5788" s="19" t="s">
        <v>9</v>
      </c>
      <c r="F5788" s="22" t="s">
        <v>1141</v>
      </c>
    </row>
    <row r="5789" spans="1:6" ht="14.5" customHeight="1">
      <c r="A5789" s="19">
        <v>1908</v>
      </c>
      <c r="B5789" s="19" t="s">
        <v>196</v>
      </c>
      <c r="C5789" s="22" t="s">
        <v>1145</v>
      </c>
      <c r="D5789" s="22">
        <v>3.25</v>
      </c>
      <c r="E5789" s="19" t="s">
        <v>9</v>
      </c>
      <c r="F5789" s="22" t="s">
        <v>1146</v>
      </c>
    </row>
    <row r="5790" spans="1:6" ht="14.5" customHeight="1">
      <c r="A5790" s="19">
        <v>1908</v>
      </c>
      <c r="B5790" s="19" t="s">
        <v>196</v>
      </c>
      <c r="C5790" s="22" t="s">
        <v>194</v>
      </c>
      <c r="D5790" s="22">
        <v>6.5</v>
      </c>
      <c r="E5790" s="19" t="s">
        <v>9</v>
      </c>
      <c r="F5790" s="22" t="s">
        <v>191</v>
      </c>
    </row>
    <row r="5791" spans="1:6" ht="14.5" customHeight="1">
      <c r="A5791" s="19">
        <v>1908</v>
      </c>
      <c r="B5791" s="19" t="s">
        <v>196</v>
      </c>
      <c r="C5791" s="22" t="s">
        <v>194</v>
      </c>
      <c r="D5791" s="22">
        <v>25</v>
      </c>
      <c r="E5791" s="19" t="s">
        <v>9</v>
      </c>
      <c r="F5791" s="22" t="s">
        <v>1143</v>
      </c>
    </row>
    <row r="5792" spans="1:6" ht="14.5" customHeight="1">
      <c r="A5792" s="19">
        <v>1908</v>
      </c>
      <c r="B5792" s="19" t="s">
        <v>196</v>
      </c>
      <c r="C5792" s="22" t="s">
        <v>566</v>
      </c>
      <c r="D5792" s="22">
        <v>20</v>
      </c>
      <c r="E5792" s="19" t="s">
        <v>9</v>
      </c>
      <c r="F5792" s="22" t="s">
        <v>559</v>
      </c>
    </row>
    <row r="5793" spans="1:6" ht="14.5" customHeight="1">
      <c r="A5793" s="19">
        <v>1908</v>
      </c>
      <c r="B5793" s="19" t="s">
        <v>196</v>
      </c>
      <c r="C5793" s="22" t="s">
        <v>566</v>
      </c>
      <c r="D5793" s="22">
        <v>5.5</v>
      </c>
      <c r="E5793" s="19" t="s">
        <v>9</v>
      </c>
      <c r="F5793" s="22" t="s">
        <v>885</v>
      </c>
    </row>
    <row r="5794" spans="1:6" ht="14.5" customHeight="1">
      <c r="A5794" s="19">
        <v>1908</v>
      </c>
      <c r="B5794" s="19" t="s">
        <v>196</v>
      </c>
      <c r="C5794" s="22" t="s">
        <v>566</v>
      </c>
      <c r="D5794" s="22">
        <v>10</v>
      </c>
      <c r="E5794" s="19" t="s">
        <v>9</v>
      </c>
      <c r="F5794" s="22" t="s">
        <v>1361</v>
      </c>
    </row>
    <row r="5795" spans="1:6" ht="14.5" customHeight="1">
      <c r="A5795" s="19">
        <v>1908</v>
      </c>
      <c r="B5795" s="19" t="s">
        <v>196</v>
      </c>
      <c r="C5795" s="22" t="s">
        <v>567</v>
      </c>
      <c r="D5795" s="22">
        <v>13.5</v>
      </c>
      <c r="E5795" s="19" t="s">
        <v>9</v>
      </c>
      <c r="F5795" s="22" t="s">
        <v>560</v>
      </c>
    </row>
    <row r="5796" spans="1:6" ht="14.5" customHeight="1">
      <c r="A5796" s="19">
        <v>1908</v>
      </c>
      <c r="B5796" s="19" t="s">
        <v>196</v>
      </c>
      <c r="C5796" s="22" t="s">
        <v>567</v>
      </c>
      <c r="D5796" s="22">
        <v>10.5</v>
      </c>
      <c r="E5796" s="19" t="s">
        <v>9</v>
      </c>
      <c r="F5796" s="22" t="s">
        <v>1266</v>
      </c>
    </row>
    <row r="5797" spans="1:6" ht="14.5" customHeight="1">
      <c r="A5797" s="19">
        <v>1908</v>
      </c>
      <c r="B5797" s="19" t="s">
        <v>196</v>
      </c>
      <c r="C5797" s="22" t="s">
        <v>567</v>
      </c>
      <c r="D5797" s="22">
        <v>11</v>
      </c>
      <c r="E5797" s="19" t="s">
        <v>9</v>
      </c>
      <c r="F5797" s="22" t="s">
        <v>1003</v>
      </c>
    </row>
    <row r="5798" spans="1:6" ht="14.5" customHeight="1">
      <c r="A5798" s="19">
        <v>1908</v>
      </c>
      <c r="B5798" s="19" t="s">
        <v>196</v>
      </c>
      <c r="C5798" s="22" t="s">
        <v>1268</v>
      </c>
      <c r="D5798" s="22">
        <v>2.5299999999999998</v>
      </c>
      <c r="E5798" s="19" t="s">
        <v>9</v>
      </c>
      <c r="F5798" s="22" t="s">
        <v>1267</v>
      </c>
    </row>
    <row r="5799" spans="1:6" ht="14.5" customHeight="1">
      <c r="A5799" s="19">
        <v>1908</v>
      </c>
      <c r="B5799" s="19" t="s">
        <v>197</v>
      </c>
      <c r="D5799" s="33">
        <v>4</v>
      </c>
    </row>
    <row r="5800" spans="1:6" ht="14.5" customHeight="1">
      <c r="A5800" s="19">
        <v>1908</v>
      </c>
      <c r="B5800" s="19" t="s">
        <v>197</v>
      </c>
      <c r="D5800" s="33">
        <v>28</v>
      </c>
    </row>
    <row r="5801" spans="1:6" ht="14.5" customHeight="1">
      <c r="A5801" s="19">
        <v>1908</v>
      </c>
      <c r="B5801" s="19" t="s">
        <v>197</v>
      </c>
      <c r="D5801" s="33">
        <v>740.96</v>
      </c>
    </row>
    <row r="5802" spans="1:6" ht="14.5" customHeight="1">
      <c r="A5802" s="19">
        <v>1908</v>
      </c>
      <c r="B5802" s="19" t="s">
        <v>197</v>
      </c>
      <c r="D5802" s="33">
        <v>1.44</v>
      </c>
    </row>
    <row r="5803" spans="1:6" ht="14.5" customHeight="1">
      <c r="A5803" s="19">
        <v>1908</v>
      </c>
      <c r="B5803" s="19" t="s">
        <v>197</v>
      </c>
      <c r="D5803" s="33">
        <v>14</v>
      </c>
    </row>
    <row r="5804" spans="1:6" ht="14.5" customHeight="1">
      <c r="A5804" s="19">
        <v>1908</v>
      </c>
      <c r="B5804" s="19" t="s">
        <v>197</v>
      </c>
      <c r="D5804" s="33">
        <v>61.96</v>
      </c>
    </row>
    <row r="5805" spans="1:6" ht="14.5" customHeight="1">
      <c r="A5805" s="19">
        <v>1908</v>
      </c>
      <c r="B5805" s="19" t="s">
        <v>197</v>
      </c>
      <c r="D5805" s="33">
        <v>49.5</v>
      </c>
    </row>
    <row r="5806" spans="1:6" ht="14.5" customHeight="1">
      <c r="A5806" s="19">
        <v>1908</v>
      </c>
      <c r="B5806" s="19" t="s">
        <v>197</v>
      </c>
      <c r="D5806" s="33">
        <v>81</v>
      </c>
    </row>
    <row r="5807" spans="1:6" ht="14.5" customHeight="1">
      <c r="A5807" s="19">
        <v>1908</v>
      </c>
      <c r="B5807" s="19" t="s">
        <v>197</v>
      </c>
      <c r="D5807" s="33">
        <v>33</v>
      </c>
    </row>
    <row r="5808" spans="1:6" ht="14.5" customHeight="1">
      <c r="A5808" s="19">
        <v>1908</v>
      </c>
      <c r="B5808" s="19" t="s">
        <v>197</v>
      </c>
      <c r="D5808" s="33">
        <v>20</v>
      </c>
    </row>
    <row r="5809" spans="1:6" ht="14.5" customHeight="1">
      <c r="A5809" s="19">
        <v>1908</v>
      </c>
      <c r="B5809" s="19" t="s">
        <v>197</v>
      </c>
      <c r="D5809" s="33">
        <v>27</v>
      </c>
    </row>
    <row r="5810" spans="1:6" ht="14.5" customHeight="1">
      <c r="A5810" s="19">
        <v>1908</v>
      </c>
      <c r="B5810" s="19" t="s">
        <v>197</v>
      </c>
      <c r="D5810" s="33">
        <v>7.5</v>
      </c>
    </row>
    <row r="5811" spans="1:6" ht="14.5" customHeight="1">
      <c r="A5811" s="19">
        <v>1908</v>
      </c>
      <c r="B5811" s="19" t="s">
        <v>197</v>
      </c>
      <c r="D5811" s="33">
        <v>30</v>
      </c>
    </row>
    <row r="5812" spans="1:6" ht="14.5" customHeight="1">
      <c r="A5812" s="19">
        <v>1908</v>
      </c>
      <c r="B5812" s="19" t="s">
        <v>197</v>
      </c>
      <c r="D5812" s="33">
        <v>155.50399999999999</v>
      </c>
    </row>
    <row r="5813" spans="1:6" ht="14.5" customHeight="1">
      <c r="A5813" s="19">
        <v>1908</v>
      </c>
      <c r="B5813" s="19" t="s">
        <v>197</v>
      </c>
      <c r="D5813" s="33">
        <v>40</v>
      </c>
    </row>
    <row r="5814" spans="1:6" ht="14.5" customHeight="1">
      <c r="A5814" s="19">
        <v>1908</v>
      </c>
      <c r="B5814" s="19" t="s">
        <v>197</v>
      </c>
      <c r="D5814" s="33">
        <v>10</v>
      </c>
    </row>
    <row r="5815" spans="1:6" ht="14.5" customHeight="1">
      <c r="A5815" s="19">
        <v>1908</v>
      </c>
      <c r="B5815" s="19" t="s">
        <v>197</v>
      </c>
      <c r="D5815" s="33">
        <v>6</v>
      </c>
    </row>
    <row r="5816" spans="1:6" ht="14.5" customHeight="1">
      <c r="A5816" s="19">
        <v>1908</v>
      </c>
      <c r="B5816" s="19" t="s">
        <v>197</v>
      </c>
      <c r="D5816" s="33">
        <v>17.899999999999999</v>
      </c>
    </row>
    <row r="5817" spans="1:6" ht="14.5" customHeight="1">
      <c r="A5817" s="19">
        <v>1908</v>
      </c>
      <c r="B5817" s="19" t="s">
        <v>197</v>
      </c>
      <c r="D5817" s="33">
        <v>15</v>
      </c>
    </row>
    <row r="5818" spans="1:6" ht="14.5" customHeight="1">
      <c r="A5818" s="19">
        <v>1908</v>
      </c>
      <c r="B5818" s="19" t="s">
        <v>197</v>
      </c>
      <c r="D5818" s="33">
        <v>4.5</v>
      </c>
    </row>
    <row r="5819" spans="1:6" ht="14.5" customHeight="1">
      <c r="A5819" s="19">
        <v>1908</v>
      </c>
      <c r="B5819" s="19" t="s">
        <v>197</v>
      </c>
      <c r="D5819" s="33">
        <v>5</v>
      </c>
    </row>
    <row r="5820" spans="1:6" ht="14.5" customHeight="1">
      <c r="A5820" s="19">
        <v>1908</v>
      </c>
      <c r="B5820" s="19" t="s">
        <v>197</v>
      </c>
      <c r="D5820" s="33">
        <v>48</v>
      </c>
    </row>
    <row r="5821" spans="1:6" ht="14.5" customHeight="1">
      <c r="A5821" s="19">
        <v>1908</v>
      </c>
      <c r="B5821" s="19" t="s">
        <v>197</v>
      </c>
      <c r="D5821" s="33">
        <v>56</v>
      </c>
    </row>
    <row r="5822" spans="1:6" ht="14.5" customHeight="1">
      <c r="A5822" s="19">
        <v>1908</v>
      </c>
      <c r="B5822" s="19" t="s">
        <v>197</v>
      </c>
      <c r="D5822" s="33">
        <v>8.5</v>
      </c>
    </row>
    <row r="5823" spans="1:6" ht="14.5" customHeight="1">
      <c r="A5823" s="19">
        <v>1908</v>
      </c>
      <c r="B5823" s="19" t="s">
        <v>197</v>
      </c>
      <c r="D5823" s="33">
        <v>49</v>
      </c>
    </row>
    <row r="5824" spans="1:6" ht="14.5" customHeight="1">
      <c r="A5824" s="19">
        <v>1908</v>
      </c>
      <c r="B5824" s="19" t="s">
        <v>94</v>
      </c>
      <c r="D5824" s="33">
        <v>7</v>
      </c>
      <c r="F5824" s="30" t="s">
        <v>77</v>
      </c>
    </row>
    <row r="5825" spans="1:6" ht="14.5" customHeight="1">
      <c r="A5825" s="19">
        <v>1908</v>
      </c>
      <c r="B5825" s="19" t="s">
        <v>94</v>
      </c>
      <c r="C5825" s="19" t="s">
        <v>1364</v>
      </c>
      <c r="D5825" s="33">
        <v>82.5</v>
      </c>
      <c r="F5825" s="21" t="s">
        <v>1447</v>
      </c>
    </row>
    <row r="5826" spans="1:6" ht="14.5" customHeight="1">
      <c r="A5826" s="19">
        <v>1908</v>
      </c>
      <c r="B5826" s="19" t="s">
        <v>94</v>
      </c>
      <c r="C5826" s="19" t="s">
        <v>97</v>
      </c>
      <c r="D5826" s="33">
        <v>240.8</v>
      </c>
      <c r="F5826" s="21" t="s">
        <v>1153</v>
      </c>
    </row>
    <row r="5827" spans="1:6" ht="14.5" customHeight="1">
      <c r="A5827" s="19">
        <v>1908</v>
      </c>
      <c r="B5827" s="19" t="s">
        <v>94</v>
      </c>
      <c r="D5827" s="21">
        <v>65</v>
      </c>
      <c r="F5827" s="21" t="s">
        <v>1269</v>
      </c>
    </row>
    <row r="5828" spans="1:6" ht="14.5" customHeight="1">
      <c r="A5828" s="19">
        <v>1908</v>
      </c>
      <c r="B5828" s="19" t="s">
        <v>94</v>
      </c>
      <c r="D5828" s="21">
        <v>18</v>
      </c>
      <c r="F5828" s="21" t="s">
        <v>1147</v>
      </c>
    </row>
    <row r="5829" spans="1:6" ht="14.5" customHeight="1">
      <c r="A5829" s="19">
        <v>1908</v>
      </c>
      <c r="B5829" s="19" t="s">
        <v>94</v>
      </c>
      <c r="D5829" s="21">
        <v>13</v>
      </c>
      <c r="F5829" s="21" t="s">
        <v>1270</v>
      </c>
    </row>
    <row r="5830" spans="1:6" ht="14.5" customHeight="1">
      <c r="A5830" s="19">
        <v>1908</v>
      </c>
      <c r="B5830" s="19" t="s">
        <v>94</v>
      </c>
      <c r="D5830" s="21">
        <v>22</v>
      </c>
      <c r="F5830" s="21" t="s">
        <v>1276</v>
      </c>
    </row>
    <row r="5831" spans="1:6" ht="14.5" customHeight="1">
      <c r="A5831" s="19">
        <v>1908</v>
      </c>
      <c r="B5831" s="19" t="s">
        <v>94</v>
      </c>
      <c r="C5831" s="19" t="s">
        <v>888</v>
      </c>
      <c r="D5831" s="21">
        <v>43</v>
      </c>
      <c r="F5831" s="21" t="s">
        <v>786</v>
      </c>
    </row>
    <row r="5832" spans="1:6" ht="14.5" customHeight="1">
      <c r="A5832" s="19">
        <v>1908</v>
      </c>
      <c r="B5832" s="19" t="s">
        <v>94</v>
      </c>
      <c r="C5832" s="19" t="s">
        <v>889</v>
      </c>
      <c r="D5832" s="21">
        <v>73</v>
      </c>
      <c r="F5832" s="30" t="s">
        <v>93</v>
      </c>
    </row>
    <row r="5833" spans="1:6" ht="14.5" customHeight="1">
      <c r="A5833" s="19">
        <v>1908</v>
      </c>
      <c r="B5833" s="19" t="s">
        <v>94</v>
      </c>
      <c r="C5833" s="19" t="s">
        <v>574</v>
      </c>
      <c r="D5833" s="21">
        <v>8.5</v>
      </c>
      <c r="F5833" s="21" t="s">
        <v>1448</v>
      </c>
    </row>
    <row r="5834" spans="1:6" ht="14.5" customHeight="1">
      <c r="A5834" s="19">
        <v>1908</v>
      </c>
      <c r="B5834" s="19" t="s">
        <v>94</v>
      </c>
      <c r="C5834" s="19" t="s">
        <v>578</v>
      </c>
      <c r="D5834" s="21">
        <v>19.5</v>
      </c>
      <c r="F5834" s="21" t="s">
        <v>1277</v>
      </c>
    </row>
    <row r="5835" spans="1:6" ht="14.5" customHeight="1">
      <c r="A5835" s="19">
        <v>1908</v>
      </c>
      <c r="B5835" s="19" t="s">
        <v>94</v>
      </c>
      <c r="C5835" s="30" t="s">
        <v>1155</v>
      </c>
      <c r="D5835" s="21">
        <v>18</v>
      </c>
      <c r="F5835" s="21" t="s">
        <v>1148</v>
      </c>
    </row>
    <row r="5836" spans="1:6" ht="14.5" customHeight="1">
      <c r="A5836" s="19">
        <v>1908</v>
      </c>
      <c r="B5836" s="19" t="s">
        <v>94</v>
      </c>
      <c r="C5836" s="21" t="s">
        <v>1007</v>
      </c>
      <c r="D5836" s="21">
        <v>1.5</v>
      </c>
      <c r="F5836" s="21" t="s">
        <v>1005</v>
      </c>
    </row>
    <row r="5837" spans="1:6" ht="14.5" customHeight="1">
      <c r="A5837" s="19">
        <v>1908</v>
      </c>
      <c r="B5837" s="19" t="s">
        <v>94</v>
      </c>
      <c r="C5837" s="30" t="s">
        <v>1009</v>
      </c>
      <c r="D5837" s="21">
        <v>14.1</v>
      </c>
      <c r="F5837" s="30" t="s">
        <v>1008</v>
      </c>
    </row>
    <row r="5838" spans="1:6" ht="14.5" customHeight="1">
      <c r="A5838" s="19">
        <v>1908</v>
      </c>
      <c r="B5838" s="19" t="s">
        <v>94</v>
      </c>
      <c r="C5838" s="21" t="s">
        <v>1152</v>
      </c>
      <c r="D5838" s="21">
        <v>5</v>
      </c>
      <c r="F5838" s="21" t="s">
        <v>1150</v>
      </c>
    </row>
    <row r="5839" spans="1:6" ht="14.5" customHeight="1">
      <c r="A5839" s="19">
        <v>1908</v>
      </c>
      <c r="B5839" s="19" t="s">
        <v>94</v>
      </c>
      <c r="C5839" s="21" t="s">
        <v>1449</v>
      </c>
      <c r="D5839" s="21">
        <v>27</v>
      </c>
      <c r="F5839" s="21" t="s">
        <v>1450</v>
      </c>
    </row>
    <row r="5840" spans="1:6" ht="14.5" customHeight="1">
      <c r="A5840" s="19">
        <v>1908</v>
      </c>
      <c r="B5840" s="19" t="s">
        <v>94</v>
      </c>
      <c r="C5840" s="21" t="s">
        <v>1451</v>
      </c>
      <c r="D5840" s="21">
        <v>5</v>
      </c>
      <c r="F5840" s="21" t="s">
        <v>1452</v>
      </c>
    </row>
    <row r="5841" spans="1:6" ht="14.5" customHeight="1">
      <c r="A5841" s="19">
        <v>1908</v>
      </c>
      <c r="B5841" s="19" t="s">
        <v>94</v>
      </c>
      <c r="C5841" s="21" t="s">
        <v>1453</v>
      </c>
      <c r="D5841" s="21">
        <v>2.5</v>
      </c>
      <c r="F5841" s="21" t="s">
        <v>1454</v>
      </c>
    </row>
    <row r="5842" spans="1:6" ht="14.5" customHeight="1">
      <c r="A5842" s="19">
        <v>1908</v>
      </c>
      <c r="B5842" s="19" t="s">
        <v>94</v>
      </c>
      <c r="C5842" s="21" t="s">
        <v>810</v>
      </c>
      <c r="D5842" s="21">
        <v>456.68</v>
      </c>
    </row>
    <row r="5843" spans="1:6" ht="14.5" customHeight="1">
      <c r="A5843" s="19">
        <v>1908</v>
      </c>
      <c r="B5843" s="19" t="s">
        <v>1279</v>
      </c>
      <c r="C5843" s="22" t="s">
        <v>1280</v>
      </c>
      <c r="D5843" s="22">
        <v>1.5</v>
      </c>
      <c r="E5843" s="19" t="s">
        <v>9</v>
      </c>
      <c r="F5843" s="22" t="s">
        <v>1281</v>
      </c>
    </row>
    <row r="5844" spans="1:6" ht="14.5" customHeight="1">
      <c r="A5844" s="19">
        <v>1908</v>
      </c>
      <c r="B5844" s="19" t="s">
        <v>1279</v>
      </c>
      <c r="C5844" s="22" t="s">
        <v>1282</v>
      </c>
      <c r="D5844" s="22">
        <v>14</v>
      </c>
      <c r="E5844" s="19" t="s">
        <v>9</v>
      </c>
      <c r="F5844" s="22" t="s">
        <v>1283</v>
      </c>
    </row>
    <row r="5845" spans="1:6" ht="14.5" customHeight="1">
      <c r="A5845" s="19">
        <v>1908</v>
      </c>
      <c r="B5845" s="19" t="s">
        <v>1279</v>
      </c>
      <c r="C5845" s="22" t="s">
        <v>1458</v>
      </c>
      <c r="D5845" s="22">
        <v>2.5</v>
      </c>
      <c r="E5845" s="19" t="s">
        <v>9</v>
      </c>
      <c r="F5845" s="22" t="s">
        <v>1459</v>
      </c>
    </row>
    <row r="5846" spans="1:6" ht="14.5" customHeight="1">
      <c r="A5846" s="19">
        <v>1908</v>
      </c>
      <c r="B5846" s="19" t="s">
        <v>6</v>
      </c>
      <c r="C5846" s="31" t="s">
        <v>1293</v>
      </c>
      <c r="D5846" s="34">
        <v>5.5</v>
      </c>
      <c r="F5846" s="31" t="s">
        <v>1294</v>
      </c>
    </row>
    <row r="5847" spans="1:6" ht="14.5" customHeight="1">
      <c r="A5847" s="19">
        <v>1908</v>
      </c>
      <c r="B5847" s="19" t="s">
        <v>6</v>
      </c>
      <c r="C5847" s="31" t="s">
        <v>7</v>
      </c>
      <c r="D5847" s="34">
        <v>31.69</v>
      </c>
      <c r="F5847" s="31" t="s">
        <v>811</v>
      </c>
    </row>
    <row r="5848" spans="1:6" ht="14.5" customHeight="1">
      <c r="A5848" s="19">
        <v>1908</v>
      </c>
      <c r="B5848" s="19" t="s">
        <v>6</v>
      </c>
      <c r="C5848" s="31" t="s">
        <v>7</v>
      </c>
      <c r="D5848" s="34">
        <v>5.73</v>
      </c>
      <c r="F5848" s="31" t="s">
        <v>1284</v>
      </c>
    </row>
    <row r="5849" spans="1:6" ht="14.5" customHeight="1">
      <c r="A5849" s="19">
        <v>1908</v>
      </c>
      <c r="B5849" s="19" t="s">
        <v>6</v>
      </c>
      <c r="C5849" s="31" t="s">
        <v>7</v>
      </c>
      <c r="D5849" s="34">
        <v>2.09</v>
      </c>
      <c r="F5849" s="31" t="s">
        <v>1012</v>
      </c>
    </row>
    <row r="5850" spans="1:6" ht="14.5" customHeight="1">
      <c r="A5850" s="19">
        <v>1908</v>
      </c>
      <c r="B5850" s="19" t="s">
        <v>6</v>
      </c>
      <c r="C5850" s="31" t="s">
        <v>10</v>
      </c>
      <c r="D5850" s="34">
        <v>2.83</v>
      </c>
      <c r="F5850" s="31" t="s">
        <v>1460</v>
      </c>
    </row>
    <row r="5851" spans="1:6" ht="14.5" customHeight="1">
      <c r="A5851" s="19">
        <v>1908</v>
      </c>
      <c r="B5851" s="19" t="s">
        <v>6</v>
      </c>
      <c r="C5851" s="31" t="s">
        <v>10</v>
      </c>
      <c r="D5851" s="34">
        <v>64.599999999999994</v>
      </c>
      <c r="F5851" s="31" t="s">
        <v>1461</v>
      </c>
    </row>
    <row r="5852" spans="1:6" ht="14.5" customHeight="1">
      <c r="A5852" s="19">
        <v>1908</v>
      </c>
      <c r="B5852" s="19" t="s">
        <v>6</v>
      </c>
      <c r="C5852" s="31" t="s">
        <v>10</v>
      </c>
      <c r="D5852" s="34">
        <v>18</v>
      </c>
      <c r="F5852" s="31" t="s">
        <v>1462</v>
      </c>
    </row>
    <row r="5853" spans="1:6" ht="14.5" customHeight="1">
      <c r="A5853" s="19">
        <v>1908</v>
      </c>
      <c r="B5853" s="19" t="s">
        <v>6</v>
      </c>
      <c r="C5853" s="31" t="s">
        <v>582</v>
      </c>
      <c r="D5853" s="34">
        <v>37.799999999999997</v>
      </c>
      <c r="F5853" s="31" t="s">
        <v>893</v>
      </c>
    </row>
    <row r="5854" spans="1:6" ht="14.5" customHeight="1">
      <c r="A5854" s="19">
        <v>1908</v>
      </c>
      <c r="B5854" s="19" t="s">
        <v>6</v>
      </c>
      <c r="C5854" s="31" t="s">
        <v>19</v>
      </c>
      <c r="D5854" s="34">
        <v>6.94</v>
      </c>
      <c r="F5854" s="31" t="s">
        <v>1285</v>
      </c>
    </row>
    <row r="5855" spans="1:6" ht="14.5" customHeight="1">
      <c r="A5855" s="19">
        <v>1908</v>
      </c>
      <c r="B5855" s="19" t="s">
        <v>6</v>
      </c>
      <c r="C5855" s="31" t="s">
        <v>19</v>
      </c>
      <c r="D5855" s="34">
        <v>1.5</v>
      </c>
      <c r="F5855" s="31" t="s">
        <v>1015</v>
      </c>
    </row>
    <row r="5856" spans="1:6" ht="14.5" customHeight="1">
      <c r="A5856" s="19">
        <v>1908</v>
      </c>
      <c r="B5856" s="19" t="s">
        <v>6</v>
      </c>
      <c r="C5856" s="31" t="s">
        <v>1010</v>
      </c>
      <c r="D5856" s="34">
        <v>19.46</v>
      </c>
      <c r="F5856" s="31" t="s">
        <v>1011</v>
      </c>
    </row>
    <row r="5857" spans="1:6" ht="14.5" customHeight="1">
      <c r="A5857" s="19">
        <v>1908</v>
      </c>
      <c r="B5857" s="19" t="s">
        <v>6</v>
      </c>
      <c r="C5857" s="31" t="s">
        <v>592</v>
      </c>
      <c r="D5857" s="34">
        <v>4</v>
      </c>
      <c r="F5857" s="31" t="s">
        <v>1295</v>
      </c>
    </row>
    <row r="5858" spans="1:6" ht="14.5" customHeight="1">
      <c r="A5858" s="19">
        <v>1908</v>
      </c>
      <c r="B5858" s="19" t="s">
        <v>6</v>
      </c>
      <c r="C5858" s="31" t="s">
        <v>28</v>
      </c>
      <c r="D5858" s="34">
        <v>30</v>
      </c>
      <c r="F5858" s="31" t="s">
        <v>1016</v>
      </c>
    </row>
    <row r="5859" spans="1:6" ht="14.5" customHeight="1">
      <c r="A5859" s="19">
        <v>1908</v>
      </c>
      <c r="B5859" s="19" t="s">
        <v>6</v>
      </c>
      <c r="C5859" s="31" t="s">
        <v>955</v>
      </c>
      <c r="D5859" s="34">
        <v>3.67</v>
      </c>
      <c r="F5859" s="31" t="s">
        <v>956</v>
      </c>
    </row>
    <row r="5860" spans="1:6" ht="14.5" customHeight="1">
      <c r="A5860" s="19">
        <v>1908</v>
      </c>
      <c r="B5860" s="19" t="s">
        <v>6</v>
      </c>
      <c r="C5860" s="31" t="s">
        <v>30</v>
      </c>
      <c r="D5860" s="34">
        <v>12.54</v>
      </c>
      <c r="F5860" s="31" t="s">
        <v>596</v>
      </c>
    </row>
    <row r="5861" spans="1:6" ht="14.5" customHeight="1">
      <c r="A5861" s="19">
        <v>1908</v>
      </c>
      <c r="B5861" s="19" t="s">
        <v>6</v>
      </c>
      <c r="C5861" s="31" t="s">
        <v>1017</v>
      </c>
      <c r="D5861" s="34">
        <v>30</v>
      </c>
      <c r="F5861" s="31" t="s">
        <v>1018</v>
      </c>
    </row>
    <row r="5862" spans="1:6" ht="14.5" customHeight="1">
      <c r="A5862" s="19">
        <v>1908</v>
      </c>
      <c r="B5862" s="19" t="s">
        <v>6</v>
      </c>
      <c r="C5862" s="31" t="s">
        <v>32</v>
      </c>
      <c r="D5862" s="34">
        <v>14.8</v>
      </c>
      <c r="F5862" s="31" t="s">
        <v>823</v>
      </c>
    </row>
    <row r="5863" spans="1:6" ht="14.5" customHeight="1">
      <c r="A5863" s="19">
        <v>1908</v>
      </c>
      <c r="B5863" s="19" t="s">
        <v>6</v>
      </c>
      <c r="C5863" s="31" t="s">
        <v>26</v>
      </c>
      <c r="D5863" s="34">
        <v>671.9</v>
      </c>
      <c r="F5863" s="31" t="s">
        <v>1157</v>
      </c>
    </row>
    <row r="5864" spans="1:6" ht="14.5" customHeight="1">
      <c r="A5864" s="19">
        <v>1908</v>
      </c>
      <c r="B5864" s="19" t="s">
        <v>6</v>
      </c>
      <c r="C5864" s="31" t="s">
        <v>825</v>
      </c>
      <c r="D5864" s="34">
        <v>7</v>
      </c>
      <c r="F5864" s="31" t="s">
        <v>826</v>
      </c>
    </row>
    <row r="5865" spans="1:6" ht="14.5" customHeight="1">
      <c r="A5865" s="19">
        <v>1908</v>
      </c>
      <c r="B5865" s="19" t="s">
        <v>6</v>
      </c>
      <c r="C5865" s="31" t="s">
        <v>825</v>
      </c>
      <c r="D5865" s="34">
        <v>50.47</v>
      </c>
      <c r="F5865" s="31" t="s">
        <v>1296</v>
      </c>
    </row>
    <row r="5866" spans="1:6" ht="14.5" customHeight="1">
      <c r="A5866" s="19">
        <v>1908</v>
      </c>
      <c r="B5866" s="19" t="s">
        <v>6</v>
      </c>
      <c r="C5866" s="31" t="s">
        <v>36</v>
      </c>
      <c r="D5866" s="34">
        <v>2.5</v>
      </c>
      <c r="F5866" s="31" t="s">
        <v>828</v>
      </c>
    </row>
    <row r="5867" spans="1:6" ht="14.5" customHeight="1">
      <c r="A5867" s="19">
        <v>1908</v>
      </c>
      <c r="B5867" s="19" t="s">
        <v>6</v>
      </c>
      <c r="C5867" s="31" t="s">
        <v>47</v>
      </c>
      <c r="D5867" s="34">
        <v>5.6</v>
      </c>
      <c r="F5867" s="31" t="s">
        <v>832</v>
      </c>
    </row>
    <row r="5868" spans="1:6" ht="14.5" customHeight="1">
      <c r="A5868" s="19">
        <v>1908</v>
      </c>
      <c r="B5868" s="19" t="s">
        <v>6</v>
      </c>
      <c r="C5868" s="31" t="s">
        <v>610</v>
      </c>
      <c r="D5868" s="34">
        <v>12</v>
      </c>
      <c r="F5868" s="31" t="s">
        <v>837</v>
      </c>
    </row>
    <row r="5869" spans="1:6" ht="14.5" customHeight="1">
      <c r="A5869" s="19">
        <v>1908</v>
      </c>
      <c r="B5869" s="19" t="s">
        <v>6</v>
      </c>
      <c r="C5869" s="31" t="s">
        <v>51</v>
      </c>
      <c r="D5869" s="34">
        <v>17</v>
      </c>
      <c r="F5869" s="31" t="s">
        <v>1156</v>
      </c>
    </row>
    <row r="5870" spans="1:6" ht="14.5" customHeight="1">
      <c r="A5870" s="19">
        <v>1908</v>
      </c>
      <c r="B5870" s="19" t="s">
        <v>6</v>
      </c>
      <c r="C5870" s="31" t="s">
        <v>53</v>
      </c>
      <c r="D5870" s="34">
        <v>38</v>
      </c>
      <c r="F5870" s="31" t="s">
        <v>902</v>
      </c>
    </row>
    <row r="5871" spans="1:6" ht="14.5" customHeight="1">
      <c r="A5871" s="19">
        <v>1908</v>
      </c>
      <c r="B5871" s="19" t="s">
        <v>6</v>
      </c>
      <c r="C5871" s="31" t="s">
        <v>53</v>
      </c>
      <c r="D5871" s="34">
        <v>11.42</v>
      </c>
      <c r="F5871" s="31" t="s">
        <v>1021</v>
      </c>
    </row>
    <row r="5872" spans="1:6" ht="14.5" customHeight="1">
      <c r="A5872" s="19">
        <v>1908</v>
      </c>
      <c r="B5872" s="19" t="s">
        <v>6</v>
      </c>
      <c r="C5872" s="31" t="s">
        <v>53</v>
      </c>
      <c r="D5872" s="34">
        <v>15</v>
      </c>
      <c r="F5872" s="31" t="s">
        <v>1023</v>
      </c>
    </row>
    <row r="5873" spans="1:6" ht="14.5" customHeight="1">
      <c r="A5873" s="19">
        <v>1908</v>
      </c>
      <c r="B5873" s="19" t="s">
        <v>6</v>
      </c>
      <c r="C5873" s="31" t="s">
        <v>53</v>
      </c>
      <c r="D5873" s="34">
        <v>38</v>
      </c>
      <c r="F5873" s="31" t="s">
        <v>1291</v>
      </c>
    </row>
    <row r="5874" spans="1:6" ht="14.5" customHeight="1">
      <c r="A5874" s="19">
        <v>1908</v>
      </c>
      <c r="B5874" s="19" t="s">
        <v>6</v>
      </c>
      <c r="C5874" s="31" t="s">
        <v>53</v>
      </c>
      <c r="D5874" s="34">
        <v>23.106999999999999</v>
      </c>
      <c r="F5874" s="31" t="s">
        <v>1163</v>
      </c>
    </row>
    <row r="5875" spans="1:6" ht="14.5" customHeight="1">
      <c r="A5875" s="19">
        <v>1908</v>
      </c>
      <c r="B5875" s="19" t="s">
        <v>6</v>
      </c>
      <c r="C5875" s="31" t="s">
        <v>53</v>
      </c>
      <c r="D5875" s="34">
        <v>40</v>
      </c>
      <c r="F5875" s="31" t="s">
        <v>1463</v>
      </c>
    </row>
    <row r="5876" spans="1:6" ht="14.5" customHeight="1">
      <c r="A5876" s="19">
        <v>1908</v>
      </c>
      <c r="B5876" s="19" t="s">
        <v>6</v>
      </c>
      <c r="C5876" s="31" t="s">
        <v>53</v>
      </c>
      <c r="D5876" s="34">
        <v>31.17</v>
      </c>
      <c r="F5876" s="31" t="s">
        <v>1464</v>
      </c>
    </row>
    <row r="5877" spans="1:6" ht="14.5" customHeight="1">
      <c r="A5877" s="19">
        <v>1908</v>
      </c>
      <c r="B5877" s="19" t="s">
        <v>6</v>
      </c>
      <c r="C5877" s="31" t="s">
        <v>53</v>
      </c>
      <c r="D5877" s="34">
        <v>4</v>
      </c>
      <c r="F5877" s="31" t="s">
        <v>1465</v>
      </c>
    </row>
    <row r="5878" spans="1:6" ht="14.5" customHeight="1">
      <c r="A5878" s="19">
        <v>1908</v>
      </c>
      <c r="B5878" s="19" t="s">
        <v>6</v>
      </c>
      <c r="C5878" s="31" t="s">
        <v>1366</v>
      </c>
      <c r="D5878" s="34">
        <v>15.5</v>
      </c>
      <c r="F5878" s="31" t="s">
        <v>1367</v>
      </c>
    </row>
    <row r="5879" spans="1:6" ht="14.5" customHeight="1">
      <c r="A5879" s="19">
        <v>1908</v>
      </c>
      <c r="B5879" s="19" t="s">
        <v>291</v>
      </c>
      <c r="C5879" s="22" t="s">
        <v>71</v>
      </c>
      <c r="D5879" s="22">
        <v>93.5</v>
      </c>
      <c r="E5879" s="22" t="s">
        <v>9</v>
      </c>
      <c r="F5879" s="22" t="s">
        <v>959</v>
      </c>
    </row>
    <row r="5880" spans="1:6" ht="14.5" customHeight="1">
      <c r="A5880" s="19">
        <v>1908</v>
      </c>
      <c r="B5880" s="19" t="s">
        <v>291</v>
      </c>
      <c r="C5880" s="22" t="s">
        <v>71</v>
      </c>
      <c r="D5880" s="22">
        <v>2.58</v>
      </c>
      <c r="E5880" s="22" t="s">
        <v>9</v>
      </c>
      <c r="F5880" s="22" t="s">
        <v>1298</v>
      </c>
    </row>
    <row r="5881" spans="1:6" ht="14.5" customHeight="1">
      <c r="A5881" s="19">
        <v>1908</v>
      </c>
      <c r="B5881" s="19" t="s">
        <v>291</v>
      </c>
      <c r="C5881" s="22" t="s">
        <v>215</v>
      </c>
      <c r="D5881" s="22">
        <v>53.75</v>
      </c>
      <c r="E5881" s="22" t="s">
        <v>9</v>
      </c>
      <c r="F5881" s="22" t="s">
        <v>1041</v>
      </c>
    </row>
    <row r="5882" spans="1:6" ht="14.5" customHeight="1">
      <c r="A5882" s="19">
        <v>1908</v>
      </c>
      <c r="B5882" s="19" t="s">
        <v>291</v>
      </c>
      <c r="C5882" s="22" t="s">
        <v>217</v>
      </c>
      <c r="D5882" s="22">
        <v>1.57</v>
      </c>
      <c r="E5882" s="22" t="s">
        <v>9</v>
      </c>
      <c r="F5882" s="22" t="s">
        <v>1299</v>
      </c>
    </row>
    <row r="5883" spans="1:6" ht="14.5" customHeight="1">
      <c r="A5883" s="19">
        <v>1908</v>
      </c>
      <c r="B5883" s="19" t="s">
        <v>291</v>
      </c>
      <c r="C5883" s="22" t="s">
        <v>903</v>
      </c>
      <c r="D5883" s="22">
        <v>15</v>
      </c>
      <c r="E5883" s="22" t="s">
        <v>9</v>
      </c>
      <c r="F5883" s="22" t="s">
        <v>904</v>
      </c>
    </row>
    <row r="5884" spans="1:6" ht="14.5" customHeight="1">
      <c r="A5884" s="19">
        <v>1908</v>
      </c>
      <c r="B5884" s="19" t="s">
        <v>291</v>
      </c>
      <c r="C5884" s="22" t="s">
        <v>219</v>
      </c>
      <c r="D5884" s="22">
        <v>46</v>
      </c>
      <c r="E5884" s="22" t="s">
        <v>9</v>
      </c>
      <c r="F5884" s="22" t="s">
        <v>220</v>
      </c>
    </row>
    <row r="5885" spans="1:6" ht="14.5" customHeight="1">
      <c r="A5885" s="19">
        <v>1908</v>
      </c>
      <c r="B5885" s="19" t="s">
        <v>291</v>
      </c>
      <c r="C5885" s="22" t="s">
        <v>221</v>
      </c>
      <c r="D5885" s="22">
        <v>547.822</v>
      </c>
      <c r="E5885" s="22" t="s">
        <v>9</v>
      </c>
      <c r="F5885" s="22" t="s">
        <v>1025</v>
      </c>
    </row>
    <row r="5886" spans="1:6" ht="14.5" customHeight="1">
      <c r="A5886" s="19">
        <v>1908</v>
      </c>
      <c r="B5886" s="19" t="s">
        <v>291</v>
      </c>
      <c r="C5886" s="22" t="s">
        <v>221</v>
      </c>
      <c r="D5886" s="22">
        <v>53.26</v>
      </c>
      <c r="E5886" s="22" t="s">
        <v>9</v>
      </c>
      <c r="F5886" s="22" t="s">
        <v>227</v>
      </c>
    </row>
    <row r="5887" spans="1:6" ht="14.5" customHeight="1">
      <c r="A5887" s="19">
        <v>1908</v>
      </c>
      <c r="B5887" s="19" t="s">
        <v>291</v>
      </c>
      <c r="C5887" s="22" t="s">
        <v>221</v>
      </c>
      <c r="D5887" s="22">
        <v>2.5</v>
      </c>
      <c r="E5887" s="22" t="s">
        <v>9</v>
      </c>
      <c r="F5887" s="22" t="s">
        <v>229</v>
      </c>
    </row>
    <row r="5888" spans="1:6" ht="14.5" customHeight="1">
      <c r="A5888" s="19">
        <v>1908</v>
      </c>
      <c r="B5888" s="19" t="s">
        <v>291</v>
      </c>
      <c r="C5888" s="22" t="s">
        <v>221</v>
      </c>
      <c r="D5888" s="22">
        <v>0</v>
      </c>
      <c r="E5888" s="22" t="s">
        <v>9</v>
      </c>
      <c r="F5888" s="22" t="s">
        <v>1042</v>
      </c>
    </row>
    <row r="5889" spans="1:6" ht="14.5" customHeight="1">
      <c r="A5889" s="19">
        <v>1908</v>
      </c>
      <c r="B5889" s="19" t="s">
        <v>291</v>
      </c>
      <c r="C5889" s="22" t="s">
        <v>230</v>
      </c>
      <c r="D5889" s="22">
        <v>369</v>
      </c>
      <c r="E5889" s="22" t="s">
        <v>9</v>
      </c>
      <c r="F5889" s="22" t="s">
        <v>1043</v>
      </c>
    </row>
    <row r="5890" spans="1:6" ht="14.5" customHeight="1">
      <c r="A5890" s="19">
        <v>1908</v>
      </c>
      <c r="B5890" s="19" t="s">
        <v>291</v>
      </c>
      <c r="C5890" s="22" t="s">
        <v>230</v>
      </c>
      <c r="D5890" s="22">
        <v>19.850000000000001</v>
      </c>
      <c r="E5890" s="22" t="s">
        <v>9</v>
      </c>
      <c r="F5890" s="22" t="s">
        <v>1300</v>
      </c>
    </row>
    <row r="5891" spans="1:6" ht="14.5" customHeight="1">
      <c r="A5891" s="19">
        <v>1908</v>
      </c>
      <c r="B5891" s="19" t="s">
        <v>291</v>
      </c>
      <c r="C5891" s="22" t="s">
        <v>230</v>
      </c>
      <c r="D5891" s="22">
        <v>13.59</v>
      </c>
      <c r="E5891" s="22" t="s">
        <v>9</v>
      </c>
      <c r="F5891" s="22" t="s">
        <v>1044</v>
      </c>
    </row>
    <row r="5892" spans="1:6" ht="14.5" customHeight="1">
      <c r="A5892" s="19">
        <v>1908</v>
      </c>
      <c r="B5892" s="19" t="s">
        <v>291</v>
      </c>
      <c r="C5892" s="22" t="s">
        <v>230</v>
      </c>
      <c r="D5892" s="22">
        <v>39.1</v>
      </c>
      <c r="E5892" s="22" t="s">
        <v>9</v>
      </c>
      <c r="F5892" s="22" t="s">
        <v>1466</v>
      </c>
    </row>
    <row r="5893" spans="1:6" ht="14.5" customHeight="1">
      <c r="A5893" s="19">
        <v>1908</v>
      </c>
      <c r="B5893" s="19" t="s">
        <v>291</v>
      </c>
      <c r="C5893" s="22" t="s">
        <v>233</v>
      </c>
      <c r="D5893" s="22">
        <v>53</v>
      </c>
      <c r="E5893" s="22" t="s">
        <v>9</v>
      </c>
      <c r="F5893" s="22" t="s">
        <v>1308</v>
      </c>
    </row>
    <row r="5894" spans="1:6" ht="14.5" customHeight="1">
      <c r="A5894" s="19">
        <v>1908</v>
      </c>
      <c r="B5894" s="19" t="s">
        <v>291</v>
      </c>
      <c r="C5894" s="22" t="s">
        <v>1045</v>
      </c>
      <c r="D5894" s="22">
        <v>5.5</v>
      </c>
      <c r="E5894" s="22" t="s">
        <v>9</v>
      </c>
      <c r="F5894" s="22" t="s">
        <v>1046</v>
      </c>
    </row>
    <row r="5895" spans="1:6" ht="14.5" customHeight="1">
      <c r="A5895" s="19">
        <v>1908</v>
      </c>
      <c r="B5895" s="19" t="s">
        <v>291</v>
      </c>
      <c r="C5895" s="22" t="s">
        <v>235</v>
      </c>
      <c r="D5895" s="22">
        <v>1.4</v>
      </c>
      <c r="E5895" s="19" t="s">
        <v>16</v>
      </c>
      <c r="F5895" s="22" t="s">
        <v>236</v>
      </c>
    </row>
    <row r="5896" spans="1:6" ht="14.5" customHeight="1">
      <c r="A5896" s="19">
        <v>1908</v>
      </c>
      <c r="B5896" s="19" t="s">
        <v>291</v>
      </c>
      <c r="C5896" s="22" t="s">
        <v>235</v>
      </c>
      <c r="D5896" s="22">
        <v>2</v>
      </c>
      <c r="E5896" s="19" t="s">
        <v>16</v>
      </c>
      <c r="F5896" s="22" t="s">
        <v>237</v>
      </c>
    </row>
    <row r="5897" spans="1:6" ht="14.5" customHeight="1">
      <c r="A5897" s="19">
        <v>1908</v>
      </c>
      <c r="B5897" s="19" t="s">
        <v>291</v>
      </c>
      <c r="C5897" s="22" t="s">
        <v>617</v>
      </c>
      <c r="D5897" s="22">
        <v>6.73</v>
      </c>
      <c r="E5897" s="19" t="s">
        <v>9</v>
      </c>
      <c r="F5897" s="22" t="s">
        <v>1029</v>
      </c>
    </row>
    <row r="5898" spans="1:6" ht="14.5" customHeight="1">
      <c r="A5898" s="19">
        <v>1908</v>
      </c>
      <c r="B5898" s="19" t="s">
        <v>291</v>
      </c>
      <c r="C5898" s="22" t="s">
        <v>910</v>
      </c>
      <c r="D5898" s="22">
        <v>5.7</v>
      </c>
      <c r="E5898" s="19" t="s">
        <v>9</v>
      </c>
      <c r="F5898" s="22" t="s">
        <v>911</v>
      </c>
    </row>
    <row r="5899" spans="1:6" ht="14.5" customHeight="1">
      <c r="A5899" s="19">
        <v>1908</v>
      </c>
      <c r="B5899" s="19" t="s">
        <v>291</v>
      </c>
      <c r="C5899" s="22" t="s">
        <v>238</v>
      </c>
      <c r="D5899" s="22">
        <v>17</v>
      </c>
      <c r="E5899" s="19" t="s">
        <v>9</v>
      </c>
      <c r="F5899" s="22" t="s">
        <v>1368</v>
      </c>
    </row>
    <row r="5900" spans="1:6" ht="14.5" customHeight="1">
      <c r="A5900" s="19">
        <v>1908</v>
      </c>
      <c r="B5900" s="19" t="s">
        <v>291</v>
      </c>
      <c r="C5900" s="22" t="s">
        <v>242</v>
      </c>
      <c r="D5900" s="22">
        <v>27.42</v>
      </c>
      <c r="E5900" s="19" t="s">
        <v>9</v>
      </c>
      <c r="F5900" s="22" t="s">
        <v>1048</v>
      </c>
    </row>
    <row r="5901" spans="1:6" ht="14.5" customHeight="1">
      <c r="A5901" s="19">
        <v>1908</v>
      </c>
      <c r="B5901" s="19" t="s">
        <v>291</v>
      </c>
      <c r="C5901" s="22" t="s">
        <v>242</v>
      </c>
      <c r="D5901" s="22">
        <v>16.41</v>
      </c>
      <c r="E5901" s="19" t="s">
        <v>9</v>
      </c>
      <c r="F5901" s="22" t="s">
        <v>1049</v>
      </c>
    </row>
    <row r="5902" spans="1:6" ht="14.5" customHeight="1">
      <c r="A5902" s="19">
        <v>1908</v>
      </c>
      <c r="B5902" s="19" t="s">
        <v>291</v>
      </c>
      <c r="C5902" s="22" t="s">
        <v>245</v>
      </c>
      <c r="D5902" s="22">
        <v>4.37</v>
      </c>
      <c r="E5902" s="19" t="s">
        <v>9</v>
      </c>
      <c r="F5902" s="22" t="s">
        <v>246</v>
      </c>
    </row>
    <row r="5903" spans="1:6" ht="14.5" customHeight="1">
      <c r="A5903" s="19">
        <v>1908</v>
      </c>
      <c r="B5903" s="19" t="s">
        <v>291</v>
      </c>
      <c r="C5903" s="22" t="s">
        <v>245</v>
      </c>
      <c r="D5903" s="22">
        <v>2.86</v>
      </c>
      <c r="E5903" s="19" t="s">
        <v>9</v>
      </c>
      <c r="F5903" s="22" t="s">
        <v>845</v>
      </c>
    </row>
    <row r="5904" spans="1:6" ht="14.5" customHeight="1">
      <c r="A5904" s="19">
        <v>1908</v>
      </c>
      <c r="B5904" s="19" t="s">
        <v>291</v>
      </c>
      <c r="C5904" s="22" t="s">
        <v>250</v>
      </c>
      <c r="D5904" s="22">
        <v>6.99</v>
      </c>
      <c r="E5904" s="19" t="s">
        <v>9</v>
      </c>
      <c r="F5904" s="22" t="s">
        <v>251</v>
      </c>
    </row>
    <row r="5905" spans="1:6" ht="14.5" customHeight="1">
      <c r="A5905" s="19">
        <v>1908</v>
      </c>
      <c r="B5905" s="19" t="s">
        <v>291</v>
      </c>
      <c r="C5905" s="22" t="s">
        <v>252</v>
      </c>
      <c r="D5905" s="22">
        <v>1.04</v>
      </c>
      <c r="E5905" s="19" t="s">
        <v>16</v>
      </c>
      <c r="F5905" s="22" t="s">
        <v>253</v>
      </c>
    </row>
    <row r="5906" spans="1:6" ht="14.5" customHeight="1">
      <c r="A5906" s="19">
        <v>1908</v>
      </c>
      <c r="B5906" s="19" t="s">
        <v>291</v>
      </c>
      <c r="C5906" s="22" t="s">
        <v>252</v>
      </c>
      <c r="D5906" s="22">
        <v>10</v>
      </c>
      <c r="E5906" s="19" t="s">
        <v>9</v>
      </c>
      <c r="F5906" s="22" t="s">
        <v>1369</v>
      </c>
    </row>
    <row r="5907" spans="1:6" ht="14.5" customHeight="1">
      <c r="A5907" s="19">
        <v>1908</v>
      </c>
      <c r="B5907" s="19" t="s">
        <v>291</v>
      </c>
      <c r="C5907" s="22" t="s">
        <v>619</v>
      </c>
      <c r="D5907" s="22">
        <v>17.75</v>
      </c>
      <c r="E5907" s="19" t="s">
        <v>9</v>
      </c>
      <c r="F5907" s="22" t="s">
        <v>620</v>
      </c>
    </row>
    <row r="5908" spans="1:6" ht="14.5" customHeight="1">
      <c r="A5908" s="19">
        <v>1908</v>
      </c>
      <c r="B5908" s="19" t="s">
        <v>291</v>
      </c>
      <c r="C5908" s="22" t="s">
        <v>1370</v>
      </c>
      <c r="D5908" s="22">
        <v>3.45</v>
      </c>
      <c r="E5908" s="19" t="s">
        <v>9</v>
      </c>
      <c r="F5908" s="22" t="s">
        <v>1371</v>
      </c>
    </row>
    <row r="5909" spans="1:6" ht="14.5" customHeight="1">
      <c r="A5909" s="19">
        <v>1908</v>
      </c>
      <c r="B5909" s="19" t="s">
        <v>291</v>
      </c>
      <c r="C5909" s="22" t="s">
        <v>254</v>
      </c>
      <c r="D5909" s="22">
        <v>138.85</v>
      </c>
      <c r="E5909" s="19" t="s">
        <v>9</v>
      </c>
      <c r="F5909" s="22" t="s">
        <v>1052</v>
      </c>
    </row>
    <row r="5910" spans="1:6" ht="14.5" customHeight="1">
      <c r="A5910" s="19">
        <v>1908</v>
      </c>
      <c r="B5910" s="19" t="s">
        <v>291</v>
      </c>
      <c r="C5910" s="22" t="s">
        <v>256</v>
      </c>
      <c r="D5910" s="22">
        <v>85</v>
      </c>
      <c r="E5910" s="19" t="s">
        <v>9</v>
      </c>
      <c r="F5910" s="22" t="s">
        <v>621</v>
      </c>
    </row>
    <row r="5911" spans="1:6" ht="14.5" customHeight="1">
      <c r="A5911" s="19">
        <v>1908</v>
      </c>
      <c r="B5911" s="19" t="s">
        <v>291</v>
      </c>
      <c r="C5911" s="22" t="s">
        <v>256</v>
      </c>
      <c r="D5911" s="22">
        <v>5.5</v>
      </c>
      <c r="E5911" s="19" t="s">
        <v>9</v>
      </c>
      <c r="F5911" s="22" t="s">
        <v>1053</v>
      </c>
    </row>
    <row r="5912" spans="1:6" ht="14.5" customHeight="1">
      <c r="A5912" s="19">
        <v>1908</v>
      </c>
      <c r="B5912" s="19" t="s">
        <v>291</v>
      </c>
      <c r="C5912" s="22" t="s">
        <v>1036</v>
      </c>
      <c r="D5912" s="22">
        <v>5.26</v>
      </c>
      <c r="E5912" s="19" t="s">
        <v>9</v>
      </c>
      <c r="F5912" s="22" t="s">
        <v>1056</v>
      </c>
    </row>
    <row r="5913" spans="1:6" ht="14.5" customHeight="1">
      <c r="A5913" s="19">
        <v>1908</v>
      </c>
      <c r="B5913" s="19" t="s">
        <v>291</v>
      </c>
      <c r="C5913" s="22" t="s">
        <v>622</v>
      </c>
      <c r="D5913" s="22">
        <v>28.87</v>
      </c>
      <c r="E5913" s="19" t="s">
        <v>9</v>
      </c>
      <c r="F5913" s="22" t="s">
        <v>1057</v>
      </c>
    </row>
    <row r="5914" spans="1:6" ht="14.5" customHeight="1">
      <c r="A5914" s="19">
        <v>1908</v>
      </c>
      <c r="B5914" s="19" t="s">
        <v>291</v>
      </c>
      <c r="C5914" s="22" t="s">
        <v>259</v>
      </c>
      <c r="D5914" s="22">
        <v>5.0599999999999996</v>
      </c>
      <c r="E5914" s="19" t="s">
        <v>9</v>
      </c>
      <c r="F5914" s="22" t="s">
        <v>260</v>
      </c>
    </row>
    <row r="5915" spans="1:6" ht="14.5" customHeight="1">
      <c r="A5915" s="19">
        <v>1908</v>
      </c>
      <c r="B5915" s="19" t="s">
        <v>291</v>
      </c>
      <c r="C5915" s="22" t="s">
        <v>259</v>
      </c>
      <c r="D5915" s="22">
        <v>4.33</v>
      </c>
      <c r="E5915" s="19" t="s">
        <v>9</v>
      </c>
      <c r="F5915" s="22" t="s">
        <v>261</v>
      </c>
    </row>
    <row r="5916" spans="1:6" ht="14.5" customHeight="1">
      <c r="A5916" s="19">
        <v>1908</v>
      </c>
      <c r="B5916" s="19" t="s">
        <v>291</v>
      </c>
      <c r="C5916" s="22" t="s">
        <v>262</v>
      </c>
      <c r="D5916" s="22">
        <v>47.6</v>
      </c>
      <c r="E5916" s="19" t="s">
        <v>9</v>
      </c>
      <c r="F5916" s="22" t="s">
        <v>960</v>
      </c>
    </row>
    <row r="5917" spans="1:6" ht="14.5" customHeight="1">
      <c r="A5917" s="19">
        <v>1908</v>
      </c>
      <c r="B5917" s="19" t="s">
        <v>291</v>
      </c>
      <c r="C5917" s="22" t="s">
        <v>264</v>
      </c>
      <c r="D5917" s="22">
        <v>3.2</v>
      </c>
      <c r="E5917" s="19" t="s">
        <v>9</v>
      </c>
      <c r="F5917" s="22" t="s">
        <v>265</v>
      </c>
    </row>
    <row r="5918" spans="1:6" ht="14.5" customHeight="1">
      <c r="A5918" s="19">
        <v>1908</v>
      </c>
      <c r="B5918" s="19" t="s">
        <v>291</v>
      </c>
      <c r="C5918" s="22" t="s">
        <v>266</v>
      </c>
      <c r="D5918" s="22">
        <v>10.5</v>
      </c>
      <c r="E5918" s="19" t="s">
        <v>9</v>
      </c>
      <c r="F5918" s="22" t="s">
        <v>267</v>
      </c>
    </row>
    <row r="5919" spans="1:6" ht="14.5" customHeight="1">
      <c r="A5919" s="19">
        <v>1908</v>
      </c>
      <c r="B5919" s="19" t="s">
        <v>291</v>
      </c>
      <c r="C5919" s="22" t="s">
        <v>268</v>
      </c>
      <c r="D5919" s="22">
        <v>24.64</v>
      </c>
      <c r="E5919" s="19" t="s">
        <v>9</v>
      </c>
      <c r="F5919" s="22" t="s">
        <v>269</v>
      </c>
    </row>
    <row r="5920" spans="1:6" ht="14.5" customHeight="1">
      <c r="A5920" s="19">
        <v>1908</v>
      </c>
      <c r="B5920" s="19" t="s">
        <v>291</v>
      </c>
      <c r="C5920" s="22" t="s">
        <v>268</v>
      </c>
      <c r="D5920" s="22">
        <v>26.73</v>
      </c>
      <c r="E5920" s="19" t="s">
        <v>9</v>
      </c>
      <c r="F5920" s="22" t="s">
        <v>1168</v>
      </c>
    </row>
    <row r="5921" spans="1:6" ht="14.5" customHeight="1">
      <c r="A5921" s="19">
        <v>1908</v>
      </c>
      <c r="B5921" s="19" t="s">
        <v>291</v>
      </c>
      <c r="C5921" s="22" t="s">
        <v>268</v>
      </c>
      <c r="D5921" s="22">
        <v>22</v>
      </c>
      <c r="E5921" s="19" t="s">
        <v>9</v>
      </c>
      <c r="F5921" s="22" t="s">
        <v>1311</v>
      </c>
    </row>
    <row r="5922" spans="1:6" ht="14.5" customHeight="1">
      <c r="A5922" s="19">
        <v>1908</v>
      </c>
      <c r="B5922" s="19" t="s">
        <v>291</v>
      </c>
      <c r="C5922" s="22" t="s">
        <v>1310</v>
      </c>
      <c r="D5922" s="22">
        <v>26.74</v>
      </c>
      <c r="E5922" s="19" t="s">
        <v>9</v>
      </c>
      <c r="F5922" s="22" t="s">
        <v>1176</v>
      </c>
    </row>
    <row r="5923" spans="1:6" ht="14.5" customHeight="1">
      <c r="A5923" s="19">
        <v>1908</v>
      </c>
      <c r="B5923" s="19" t="s">
        <v>291</v>
      </c>
      <c r="C5923" s="22" t="s">
        <v>1372</v>
      </c>
      <c r="D5923" s="22">
        <v>5.64</v>
      </c>
      <c r="E5923" s="19" t="s">
        <v>9</v>
      </c>
      <c r="F5923" s="22" t="s">
        <v>1373</v>
      </c>
    </row>
    <row r="5924" spans="1:6" ht="14.5" customHeight="1">
      <c r="A5924" s="19">
        <v>1908</v>
      </c>
      <c r="B5924" s="19" t="s">
        <v>291</v>
      </c>
      <c r="C5924" s="22" t="s">
        <v>270</v>
      </c>
      <c r="D5924" s="22">
        <v>8.8000000000000007</v>
      </c>
      <c r="E5924" s="19" t="s">
        <v>9</v>
      </c>
      <c r="F5924" s="22" t="s">
        <v>1058</v>
      </c>
    </row>
    <row r="5925" spans="1:6" ht="14.5" customHeight="1">
      <c r="A5925" s="19">
        <v>1908</v>
      </c>
      <c r="B5925" s="19" t="s">
        <v>291</v>
      </c>
      <c r="C5925" s="22" t="s">
        <v>625</v>
      </c>
      <c r="D5925" s="22">
        <v>8.6999999999999993</v>
      </c>
      <c r="E5925" s="19" t="s">
        <v>9</v>
      </c>
      <c r="F5925" s="22" t="s">
        <v>626</v>
      </c>
    </row>
    <row r="5926" spans="1:6" ht="14.5" customHeight="1">
      <c r="A5926" s="19">
        <v>1908</v>
      </c>
      <c r="B5926" s="19" t="s">
        <v>291</v>
      </c>
      <c r="C5926" s="22" t="s">
        <v>1301</v>
      </c>
      <c r="D5926" s="22">
        <v>2</v>
      </c>
      <c r="E5926" s="19" t="s">
        <v>9</v>
      </c>
      <c r="F5926" s="22" t="s">
        <v>1302</v>
      </c>
    </row>
    <row r="5927" spans="1:6" ht="14.5" customHeight="1">
      <c r="A5927" s="19">
        <v>1908</v>
      </c>
      <c r="B5927" s="19" t="s">
        <v>291</v>
      </c>
      <c r="C5927" s="22" t="s">
        <v>1169</v>
      </c>
      <c r="D5927" s="22">
        <v>1.5</v>
      </c>
      <c r="E5927" s="19" t="s">
        <v>9</v>
      </c>
      <c r="F5927" s="22" t="s">
        <v>1374</v>
      </c>
    </row>
    <row r="5928" spans="1:6" ht="14.5" customHeight="1">
      <c r="A5928" s="19">
        <v>1908</v>
      </c>
      <c r="B5928" s="19" t="s">
        <v>291</v>
      </c>
      <c r="C5928" s="22" t="s">
        <v>279</v>
      </c>
      <c r="D5928" s="22">
        <v>74.47</v>
      </c>
      <c r="E5928" s="19" t="s">
        <v>9</v>
      </c>
      <c r="F5928" s="22" t="s">
        <v>627</v>
      </c>
    </row>
    <row r="5929" spans="1:6" ht="14.5" customHeight="1">
      <c r="A5929" s="19">
        <v>1908</v>
      </c>
      <c r="B5929" s="19" t="s">
        <v>291</v>
      </c>
      <c r="C5929" s="22" t="s">
        <v>279</v>
      </c>
      <c r="D5929" s="22">
        <v>49.9</v>
      </c>
      <c r="E5929" s="19" t="s">
        <v>9</v>
      </c>
      <c r="F5929" s="22" t="s">
        <v>1375</v>
      </c>
    </row>
    <row r="5930" spans="1:6" ht="14.5" customHeight="1">
      <c r="A5930" s="19">
        <v>1908</v>
      </c>
      <c r="B5930" s="19" t="s">
        <v>291</v>
      </c>
      <c r="C5930" s="22" t="s">
        <v>279</v>
      </c>
      <c r="D5930" s="22">
        <v>263.48</v>
      </c>
      <c r="E5930" s="19" t="s">
        <v>9</v>
      </c>
      <c r="F5930" s="22" t="s">
        <v>1467</v>
      </c>
    </row>
    <row r="5931" spans="1:6" ht="14.5" customHeight="1">
      <c r="A5931" s="19">
        <v>1908</v>
      </c>
      <c r="B5931" s="19" t="s">
        <v>291</v>
      </c>
      <c r="C5931" s="22" t="s">
        <v>282</v>
      </c>
      <c r="D5931" s="22">
        <v>12.84</v>
      </c>
      <c r="E5931" s="19" t="s">
        <v>9</v>
      </c>
      <c r="F5931" s="22" t="s">
        <v>1059</v>
      </c>
    </row>
    <row r="5932" spans="1:6" ht="14.5" customHeight="1">
      <c r="A5932" s="19">
        <v>1908</v>
      </c>
      <c r="B5932" s="19" t="s">
        <v>291</v>
      </c>
      <c r="C5932" s="22" t="s">
        <v>26</v>
      </c>
      <c r="D5932" s="22">
        <v>9.15</v>
      </c>
      <c r="E5932" s="19" t="s">
        <v>9</v>
      </c>
      <c r="F5932" s="22" t="s">
        <v>1376</v>
      </c>
    </row>
    <row r="5933" spans="1:6" ht="14.5" customHeight="1">
      <c r="A5933" s="19">
        <v>1908</v>
      </c>
      <c r="B5933" s="19" t="s">
        <v>291</v>
      </c>
      <c r="C5933" s="22" t="s">
        <v>287</v>
      </c>
      <c r="D5933" s="22">
        <v>18.95</v>
      </c>
      <c r="E5933" s="19" t="s">
        <v>9</v>
      </c>
      <c r="F5933" s="22" t="s">
        <v>1060</v>
      </c>
    </row>
    <row r="5934" spans="1:6" ht="14.5" customHeight="1">
      <c r="A5934" s="19">
        <v>1908</v>
      </c>
      <c r="B5934" s="19" t="s">
        <v>291</v>
      </c>
      <c r="C5934" s="22" t="s">
        <v>848</v>
      </c>
      <c r="D5934" s="22">
        <v>9.27</v>
      </c>
      <c r="E5934" s="19" t="s">
        <v>9</v>
      </c>
      <c r="F5934" s="22" t="s">
        <v>1061</v>
      </c>
    </row>
    <row r="5935" spans="1:6" ht="14.5" customHeight="1">
      <c r="A5935" s="19">
        <v>1908</v>
      </c>
      <c r="B5935" s="19" t="s">
        <v>291</v>
      </c>
      <c r="C5935" s="22" t="s">
        <v>291</v>
      </c>
      <c r="D5935" s="22">
        <v>208.63</v>
      </c>
      <c r="E5935" s="19" t="s">
        <v>9</v>
      </c>
      <c r="F5935" s="22" t="s">
        <v>1062</v>
      </c>
    </row>
    <row r="5936" spans="1:6" ht="14.5" customHeight="1">
      <c r="A5936" s="19">
        <v>1908</v>
      </c>
      <c r="B5936" s="19" t="s">
        <v>291</v>
      </c>
      <c r="C5936" s="22" t="s">
        <v>291</v>
      </c>
      <c r="D5936" s="22">
        <v>203</v>
      </c>
      <c r="E5936" s="19" t="s">
        <v>9</v>
      </c>
      <c r="F5936" s="22" t="s">
        <v>82</v>
      </c>
    </row>
    <row r="5937" spans="1:7" ht="14.5" customHeight="1">
      <c r="A5937" s="19">
        <v>1908</v>
      </c>
      <c r="B5937" s="19" t="s">
        <v>291</v>
      </c>
      <c r="C5937" s="22" t="s">
        <v>291</v>
      </c>
      <c r="D5937" s="22">
        <v>9.6300000000000008</v>
      </c>
      <c r="E5937" s="19" t="s">
        <v>16</v>
      </c>
      <c r="F5937" s="22" t="s">
        <v>631</v>
      </c>
    </row>
    <row r="5938" spans="1:7" ht="14.5" customHeight="1">
      <c r="A5938" s="19">
        <v>1908</v>
      </c>
      <c r="B5938" s="19" t="s">
        <v>291</v>
      </c>
      <c r="C5938" s="22" t="s">
        <v>291</v>
      </c>
      <c r="D5938" s="22">
        <v>20.27</v>
      </c>
      <c r="E5938" s="19" t="s">
        <v>9</v>
      </c>
      <c r="F5938" s="22" t="s">
        <v>292</v>
      </c>
    </row>
    <row r="5939" spans="1:7" ht="14.5" customHeight="1">
      <c r="A5939" s="19">
        <v>1908</v>
      </c>
      <c r="B5939" s="19" t="s">
        <v>291</v>
      </c>
      <c r="C5939" s="22" t="s">
        <v>291</v>
      </c>
      <c r="D5939" s="22">
        <v>20.77</v>
      </c>
      <c r="E5939" s="19" t="s">
        <v>9</v>
      </c>
      <c r="F5939" s="22" t="s">
        <v>297</v>
      </c>
    </row>
    <row r="5940" spans="1:7" ht="14.5" customHeight="1">
      <c r="A5940" s="19">
        <v>1908</v>
      </c>
      <c r="B5940" s="19" t="s">
        <v>291</v>
      </c>
      <c r="C5940" s="22" t="s">
        <v>291</v>
      </c>
      <c r="D5940" s="22">
        <v>20</v>
      </c>
      <c r="E5940" s="19" t="s">
        <v>9</v>
      </c>
      <c r="F5940" s="22" t="s">
        <v>302</v>
      </c>
    </row>
    <row r="5941" spans="1:7" ht="14.5" customHeight="1">
      <c r="A5941" s="19">
        <v>1908</v>
      </c>
      <c r="B5941" s="19" t="s">
        <v>291</v>
      </c>
      <c r="C5941" s="22" t="s">
        <v>291</v>
      </c>
      <c r="D5941" s="22">
        <v>6.96</v>
      </c>
      <c r="E5941" s="19" t="s">
        <v>9</v>
      </c>
      <c r="F5941" s="22" t="s">
        <v>296</v>
      </c>
    </row>
    <row r="5942" spans="1:7" ht="14.5" customHeight="1">
      <c r="A5942" s="19">
        <v>1908</v>
      </c>
      <c r="B5942" s="19" t="s">
        <v>291</v>
      </c>
      <c r="C5942" s="22" t="s">
        <v>291</v>
      </c>
      <c r="D5942" s="22">
        <v>16</v>
      </c>
      <c r="E5942" s="19" t="s">
        <v>9</v>
      </c>
      <c r="F5942" s="22" t="s">
        <v>299</v>
      </c>
    </row>
    <row r="5943" spans="1:7" ht="14.5" customHeight="1">
      <c r="A5943" s="19">
        <v>1908</v>
      </c>
      <c r="B5943" s="19" t="s">
        <v>291</v>
      </c>
      <c r="C5943" s="22" t="s">
        <v>291</v>
      </c>
      <c r="D5943" s="22">
        <v>1.05</v>
      </c>
      <c r="E5943" s="19" t="s">
        <v>9</v>
      </c>
      <c r="F5943" s="22" t="s">
        <v>632</v>
      </c>
    </row>
    <row r="5944" spans="1:7" ht="14.5" customHeight="1">
      <c r="A5944" s="19">
        <v>1908</v>
      </c>
      <c r="B5944" s="19" t="s">
        <v>291</v>
      </c>
      <c r="C5944" s="22" t="s">
        <v>291</v>
      </c>
      <c r="D5944" s="22">
        <v>16</v>
      </c>
      <c r="E5944" s="19" t="s">
        <v>9</v>
      </c>
      <c r="F5944" s="22" t="s">
        <v>294</v>
      </c>
    </row>
    <row r="5945" spans="1:7" ht="14.5" customHeight="1">
      <c r="A5945" s="19">
        <v>1908</v>
      </c>
      <c r="B5945" s="19" t="s">
        <v>291</v>
      </c>
      <c r="C5945" s="22" t="s">
        <v>291</v>
      </c>
      <c r="D5945" s="22">
        <v>5.3339999999999996</v>
      </c>
      <c r="E5945" s="19" t="s">
        <v>9</v>
      </c>
      <c r="F5945" s="22" t="s">
        <v>1177</v>
      </c>
    </row>
    <row r="5946" spans="1:7" ht="14.5" customHeight="1">
      <c r="A5946" s="19">
        <v>1908</v>
      </c>
      <c r="B5946" s="19" t="s">
        <v>291</v>
      </c>
      <c r="C5946" s="22" t="s">
        <v>291</v>
      </c>
      <c r="D5946" s="22">
        <v>5.71</v>
      </c>
      <c r="E5946" s="19" t="s">
        <v>16</v>
      </c>
      <c r="F5946" s="22" t="s">
        <v>635</v>
      </c>
    </row>
    <row r="5947" spans="1:7" ht="14.5" customHeight="1">
      <c r="A5947" s="19">
        <v>1908</v>
      </c>
      <c r="B5947" s="19" t="s">
        <v>291</v>
      </c>
      <c r="C5947" s="22" t="s">
        <v>291</v>
      </c>
      <c r="D5947" s="22">
        <v>5.0289999999999999</v>
      </c>
      <c r="E5947" s="19" t="s">
        <v>9</v>
      </c>
      <c r="F5947" s="22" t="s">
        <v>295</v>
      </c>
    </row>
    <row r="5948" spans="1:7" ht="14.5" customHeight="1">
      <c r="A5948" s="19">
        <v>1908</v>
      </c>
      <c r="B5948" s="19" t="s">
        <v>291</v>
      </c>
      <c r="C5948" s="22" t="s">
        <v>291</v>
      </c>
      <c r="D5948" s="22">
        <v>3.04</v>
      </c>
      <c r="E5948" s="19" t="s">
        <v>9</v>
      </c>
      <c r="F5948" s="22" t="s">
        <v>1304</v>
      </c>
    </row>
    <row r="5949" spans="1:7" ht="14.5" customHeight="1">
      <c r="A5949" s="19">
        <v>1908</v>
      </c>
      <c r="B5949" s="19" t="s">
        <v>291</v>
      </c>
      <c r="C5949" s="22" t="s">
        <v>291</v>
      </c>
      <c r="D5949" s="22">
        <v>33.9</v>
      </c>
      <c r="E5949" s="19" t="s">
        <v>9</v>
      </c>
      <c r="F5949" s="22" t="s">
        <v>300</v>
      </c>
    </row>
    <row r="5950" spans="1:7" ht="14.5" customHeight="1">
      <c r="A5950" s="19">
        <v>1908</v>
      </c>
      <c r="B5950" s="19" t="s">
        <v>291</v>
      </c>
      <c r="C5950" s="22" t="s">
        <v>291</v>
      </c>
      <c r="D5950" s="22">
        <v>22.47</v>
      </c>
      <c r="E5950" s="19" t="s">
        <v>9</v>
      </c>
      <c r="F5950" s="22" t="s">
        <v>304</v>
      </c>
    </row>
    <row r="5951" spans="1:7" ht="14.5" customHeight="1">
      <c r="A5951" s="19">
        <v>1908</v>
      </c>
      <c r="B5951" s="19" t="s">
        <v>291</v>
      </c>
      <c r="C5951" s="22" t="s">
        <v>291</v>
      </c>
      <c r="D5951" s="22">
        <v>12.852</v>
      </c>
      <c r="E5951" s="19" t="s">
        <v>9</v>
      </c>
      <c r="F5951" s="22" t="s">
        <v>303</v>
      </c>
    </row>
    <row r="5952" spans="1:7" ht="14.5" customHeight="1">
      <c r="A5952" s="19">
        <v>1908</v>
      </c>
      <c r="B5952" s="19" t="s">
        <v>291</v>
      </c>
      <c r="C5952" s="22" t="s">
        <v>291</v>
      </c>
      <c r="D5952" s="22">
        <v>11.7</v>
      </c>
      <c r="E5952" s="19" t="s">
        <v>16</v>
      </c>
      <c r="F5952" s="22" t="s">
        <v>303</v>
      </c>
      <c r="G5952" s="19"/>
    </row>
    <row r="5953" spans="1:6" ht="14.5" customHeight="1">
      <c r="A5953" s="19">
        <v>1908</v>
      </c>
      <c r="B5953" s="19" t="s">
        <v>291</v>
      </c>
      <c r="C5953" s="22" t="s">
        <v>291</v>
      </c>
      <c r="D5953" s="22">
        <v>6.7</v>
      </c>
      <c r="E5953" s="19" t="s">
        <v>9</v>
      </c>
      <c r="F5953" s="22" t="s">
        <v>1171</v>
      </c>
    </row>
    <row r="5954" spans="1:6" ht="14.5" customHeight="1">
      <c r="A5954" s="19">
        <v>1908</v>
      </c>
      <c r="B5954" s="19" t="s">
        <v>291</v>
      </c>
      <c r="C5954" s="22" t="s">
        <v>291</v>
      </c>
      <c r="D5954" s="22">
        <v>110</v>
      </c>
      <c r="E5954" s="19" t="s">
        <v>9</v>
      </c>
      <c r="F5954" s="22" t="s">
        <v>308</v>
      </c>
    </row>
    <row r="5955" spans="1:6" ht="14.5" customHeight="1">
      <c r="A5955" s="19">
        <v>1908</v>
      </c>
      <c r="B5955" s="19" t="s">
        <v>291</v>
      </c>
      <c r="C5955" s="22" t="s">
        <v>291</v>
      </c>
      <c r="D5955" s="22">
        <v>12.77</v>
      </c>
      <c r="E5955" s="19" t="s">
        <v>9</v>
      </c>
      <c r="F5955" s="22" t="s">
        <v>1172</v>
      </c>
    </row>
    <row r="5956" spans="1:6" ht="14.5" customHeight="1">
      <c r="A5956" s="19">
        <v>1908</v>
      </c>
      <c r="B5956" s="19" t="s">
        <v>291</v>
      </c>
      <c r="C5956" s="22" t="s">
        <v>291</v>
      </c>
      <c r="D5956" s="22">
        <v>7.87</v>
      </c>
      <c r="E5956" s="19" t="s">
        <v>9</v>
      </c>
      <c r="F5956" s="22" t="s">
        <v>1063</v>
      </c>
    </row>
    <row r="5957" spans="1:6" ht="14.5" customHeight="1">
      <c r="A5957" s="19">
        <v>1908</v>
      </c>
      <c r="B5957" s="19" t="s">
        <v>291</v>
      </c>
      <c r="C5957" s="22" t="s">
        <v>291</v>
      </c>
      <c r="D5957" s="22">
        <v>44.2</v>
      </c>
      <c r="E5957" s="19" t="s">
        <v>9</v>
      </c>
      <c r="F5957" s="22" t="s">
        <v>636</v>
      </c>
    </row>
    <row r="5958" spans="1:6" ht="14.5" customHeight="1">
      <c r="A5958" s="19">
        <v>1908</v>
      </c>
      <c r="B5958" s="19" t="s">
        <v>291</v>
      </c>
      <c r="C5958" s="22" t="s">
        <v>291</v>
      </c>
      <c r="D5958" s="22">
        <v>37.68</v>
      </c>
      <c r="E5958" s="19" t="s">
        <v>9</v>
      </c>
      <c r="F5958" s="22" t="s">
        <v>1305</v>
      </c>
    </row>
    <row r="5959" spans="1:6" ht="14.5" customHeight="1">
      <c r="A5959" s="19">
        <v>1908</v>
      </c>
      <c r="B5959" s="19" t="s">
        <v>291</v>
      </c>
      <c r="C5959" s="22" t="s">
        <v>291</v>
      </c>
      <c r="D5959" s="22">
        <v>23.8</v>
      </c>
      <c r="E5959" s="19" t="s">
        <v>9</v>
      </c>
      <c r="F5959" s="22" t="s">
        <v>1377</v>
      </c>
    </row>
    <row r="5960" spans="1:6" ht="14.5" customHeight="1">
      <c r="A5960" s="19">
        <v>1908</v>
      </c>
      <c r="B5960" s="19" t="s">
        <v>291</v>
      </c>
      <c r="C5960" s="22" t="s">
        <v>309</v>
      </c>
      <c r="D5960" s="22">
        <v>16.3</v>
      </c>
      <c r="E5960" s="19" t="s">
        <v>9</v>
      </c>
      <c r="F5960" s="22" t="s">
        <v>1064</v>
      </c>
    </row>
    <row r="5961" spans="1:6" ht="14.5" customHeight="1">
      <c r="A5961" s="19">
        <v>1908</v>
      </c>
      <c r="B5961" s="19" t="s">
        <v>291</v>
      </c>
      <c r="C5961" s="22" t="s">
        <v>309</v>
      </c>
      <c r="D5961" s="22">
        <v>2.85</v>
      </c>
      <c r="E5961" s="19" t="s">
        <v>9</v>
      </c>
      <c r="F5961" s="22" t="s">
        <v>1378</v>
      </c>
    </row>
    <row r="5962" spans="1:6" ht="14.5" customHeight="1">
      <c r="A5962" s="19">
        <v>1908</v>
      </c>
      <c r="B5962" s="19" t="s">
        <v>291</v>
      </c>
      <c r="C5962" s="22" t="s">
        <v>1306</v>
      </c>
      <c r="D5962" s="22">
        <v>2.74</v>
      </c>
      <c r="E5962" s="19" t="s">
        <v>9</v>
      </c>
      <c r="F5962" s="22" t="s">
        <v>1307</v>
      </c>
    </row>
    <row r="5963" spans="1:6" ht="14.5" customHeight="1">
      <c r="A5963" s="19">
        <v>1908</v>
      </c>
      <c r="B5963" s="19" t="s">
        <v>291</v>
      </c>
      <c r="C5963" s="22" t="s">
        <v>312</v>
      </c>
      <c r="D5963" s="22">
        <v>10.5</v>
      </c>
      <c r="E5963" s="19" t="s">
        <v>9</v>
      </c>
      <c r="F5963" s="22" t="s">
        <v>313</v>
      </c>
    </row>
    <row r="5964" spans="1:6" ht="14.5" customHeight="1">
      <c r="A5964" s="19">
        <v>1908</v>
      </c>
      <c r="B5964" s="19" t="s">
        <v>291</v>
      </c>
      <c r="C5964" s="22" t="s">
        <v>314</v>
      </c>
      <c r="D5964" s="22">
        <v>85</v>
      </c>
      <c r="E5964" s="19" t="s">
        <v>9</v>
      </c>
      <c r="F5964" s="22" t="s">
        <v>315</v>
      </c>
    </row>
    <row r="5965" spans="1:6" ht="14.5" customHeight="1">
      <c r="A5965" s="19">
        <v>1908</v>
      </c>
      <c r="B5965" s="19" t="s">
        <v>291</v>
      </c>
      <c r="C5965" s="22" t="s">
        <v>316</v>
      </c>
      <c r="D5965" s="22">
        <v>113.2</v>
      </c>
      <c r="E5965" s="19" t="s">
        <v>9</v>
      </c>
      <c r="F5965" s="22" t="s">
        <v>317</v>
      </c>
    </row>
    <row r="5966" spans="1:6" ht="14.5" customHeight="1">
      <c r="A5966" s="19">
        <v>1908</v>
      </c>
      <c r="B5966" s="19" t="s">
        <v>291</v>
      </c>
      <c r="C5966" s="22" t="s">
        <v>318</v>
      </c>
      <c r="D5966" s="22">
        <v>76.62</v>
      </c>
      <c r="E5966" s="19" t="s">
        <v>9</v>
      </c>
      <c r="F5966" s="22" t="s">
        <v>1379</v>
      </c>
    </row>
    <row r="5967" spans="1:6" ht="14.5" customHeight="1">
      <c r="A5967" s="19">
        <v>1908</v>
      </c>
      <c r="B5967" s="19" t="s">
        <v>291</v>
      </c>
      <c r="C5967" s="22" t="s">
        <v>1065</v>
      </c>
      <c r="D5967" s="22">
        <v>3</v>
      </c>
      <c r="E5967" s="19" t="s">
        <v>9</v>
      </c>
      <c r="F5967" s="22" t="s">
        <v>1066</v>
      </c>
    </row>
    <row r="5968" spans="1:6" ht="14.5" customHeight="1">
      <c r="A5968" s="19">
        <v>1908</v>
      </c>
      <c r="B5968" s="19" t="s">
        <v>291</v>
      </c>
      <c r="C5968" s="22" t="s">
        <v>320</v>
      </c>
      <c r="D5968" s="22">
        <v>11.1</v>
      </c>
      <c r="E5968" s="19" t="s">
        <v>9</v>
      </c>
      <c r="F5968" s="22" t="s">
        <v>1067</v>
      </c>
    </row>
    <row r="5969" spans="1:6" ht="14.5" customHeight="1">
      <c r="A5969" s="19">
        <v>1908</v>
      </c>
      <c r="B5969" s="19" t="s">
        <v>291</v>
      </c>
      <c r="C5969" s="22" t="s">
        <v>1468</v>
      </c>
      <c r="D5969" s="22">
        <v>7</v>
      </c>
      <c r="E5969" s="19" t="s">
        <v>9</v>
      </c>
      <c r="F5969" s="22" t="s">
        <v>1469</v>
      </c>
    </row>
    <row r="5970" spans="1:6" ht="14.5" customHeight="1">
      <c r="A5970" s="19">
        <v>1908</v>
      </c>
      <c r="B5970" s="19" t="s">
        <v>291</v>
      </c>
      <c r="C5970" s="22" t="s">
        <v>1068</v>
      </c>
      <c r="D5970" s="22">
        <v>10.36</v>
      </c>
      <c r="E5970" s="19" t="s">
        <v>9</v>
      </c>
      <c r="F5970" s="22" t="s">
        <v>1069</v>
      </c>
    </row>
    <row r="5971" spans="1:6" ht="14.5" customHeight="1">
      <c r="A5971" s="19">
        <v>1908</v>
      </c>
      <c r="B5971" s="19" t="s">
        <v>291</v>
      </c>
      <c r="C5971" s="22" t="s">
        <v>912</v>
      </c>
      <c r="D5971" s="22">
        <v>9.32</v>
      </c>
      <c r="E5971" s="19" t="s">
        <v>9</v>
      </c>
      <c r="F5971" s="22" t="s">
        <v>913</v>
      </c>
    </row>
    <row r="5972" spans="1:6" ht="14.5" customHeight="1">
      <c r="A5972" s="19">
        <v>1908</v>
      </c>
      <c r="B5972" s="19" t="s">
        <v>291</v>
      </c>
      <c r="C5972" s="22" t="s">
        <v>640</v>
      </c>
      <c r="D5972" s="22">
        <v>7.2</v>
      </c>
      <c r="E5972" s="19" t="s">
        <v>9</v>
      </c>
      <c r="F5972" s="22" t="s">
        <v>641</v>
      </c>
    </row>
    <row r="5973" spans="1:6" ht="14.5" customHeight="1">
      <c r="A5973" s="19">
        <v>1908</v>
      </c>
      <c r="B5973" s="19" t="s">
        <v>291</v>
      </c>
      <c r="C5973" s="22" t="s">
        <v>961</v>
      </c>
      <c r="D5973" s="22">
        <v>23</v>
      </c>
      <c r="E5973" s="19" t="s">
        <v>9</v>
      </c>
      <c r="F5973" s="22" t="s">
        <v>962</v>
      </c>
    </row>
    <row r="5974" spans="1:6" ht="14.5" customHeight="1">
      <c r="A5974" s="19">
        <v>1908</v>
      </c>
      <c r="B5974" s="19" t="s">
        <v>291</v>
      </c>
      <c r="C5974" s="22" t="s">
        <v>851</v>
      </c>
      <c r="D5974" s="22">
        <v>4.4000000000000004</v>
      </c>
      <c r="E5974" s="19" t="s">
        <v>9</v>
      </c>
      <c r="F5974" s="22" t="s">
        <v>852</v>
      </c>
    </row>
    <row r="5975" spans="1:6" ht="14.5" customHeight="1">
      <c r="A5975" s="19">
        <v>1908</v>
      </c>
      <c r="B5975" s="19" t="s">
        <v>291</v>
      </c>
      <c r="C5975" s="22" t="s">
        <v>322</v>
      </c>
      <c r="D5975" s="22">
        <v>17.329999999999998</v>
      </c>
      <c r="E5975" s="19" t="s">
        <v>9</v>
      </c>
      <c r="F5975" s="22" t="s">
        <v>1070</v>
      </c>
    </row>
    <row r="5976" spans="1:6" ht="14.5" customHeight="1">
      <c r="A5976" s="19">
        <v>1908</v>
      </c>
      <c r="B5976" s="19" t="s">
        <v>291</v>
      </c>
      <c r="C5976" s="22" t="s">
        <v>324</v>
      </c>
      <c r="D5976" s="22">
        <v>165.3</v>
      </c>
      <c r="E5976" s="19" t="s">
        <v>9</v>
      </c>
      <c r="F5976" s="22" t="s">
        <v>1380</v>
      </c>
    </row>
    <row r="5977" spans="1:6" ht="14.5" customHeight="1">
      <c r="A5977" s="19">
        <v>1908</v>
      </c>
      <c r="B5977" s="19" t="s">
        <v>291</v>
      </c>
      <c r="C5977" s="22" t="s">
        <v>324</v>
      </c>
      <c r="D5977" s="22">
        <v>23.4</v>
      </c>
      <c r="E5977" s="19" t="s">
        <v>9</v>
      </c>
      <c r="F5977" s="22" t="s">
        <v>1039</v>
      </c>
    </row>
    <row r="5978" spans="1:6" ht="14.5" customHeight="1">
      <c r="A5978" s="19">
        <v>1908</v>
      </c>
      <c r="B5978" s="19" t="s">
        <v>291</v>
      </c>
      <c r="C5978" s="22" t="s">
        <v>324</v>
      </c>
      <c r="D5978" s="22">
        <v>7.75</v>
      </c>
      <c r="E5978" s="19" t="s">
        <v>9</v>
      </c>
      <c r="F5978" s="22" t="s">
        <v>644</v>
      </c>
    </row>
    <row r="5979" spans="1:6" ht="14.5" customHeight="1">
      <c r="A5979" s="19">
        <v>1908</v>
      </c>
      <c r="B5979" s="19" t="s">
        <v>291</v>
      </c>
      <c r="C5979" s="22" t="s">
        <v>324</v>
      </c>
      <c r="D5979" s="22">
        <v>44</v>
      </c>
      <c r="E5979" s="19" t="s">
        <v>9</v>
      </c>
      <c r="F5979" s="22" t="s">
        <v>1309</v>
      </c>
    </row>
    <row r="5980" spans="1:6" ht="14.5" customHeight="1">
      <c r="A5980" s="19">
        <v>1908</v>
      </c>
      <c r="B5980" s="19" t="s">
        <v>291</v>
      </c>
      <c r="C5980" s="22" t="s">
        <v>327</v>
      </c>
      <c r="D5980" s="22">
        <v>13.15</v>
      </c>
      <c r="E5980" s="19" t="s">
        <v>9</v>
      </c>
      <c r="F5980" s="22" t="s">
        <v>1072</v>
      </c>
    </row>
    <row r="5981" spans="1:6" ht="14.5" customHeight="1">
      <c r="A5981" s="19">
        <v>1908</v>
      </c>
      <c r="B5981" s="19" t="s">
        <v>291</v>
      </c>
      <c r="C5981" s="22" t="s">
        <v>66</v>
      </c>
      <c r="D5981" s="22">
        <v>6.86</v>
      </c>
      <c r="E5981" s="19" t="s">
        <v>9</v>
      </c>
      <c r="F5981" s="22" t="s">
        <v>329</v>
      </c>
    </row>
    <row r="5982" spans="1:6" ht="14.5" customHeight="1">
      <c r="A5982" s="19">
        <v>1908</v>
      </c>
      <c r="B5982" s="19" t="s">
        <v>291</v>
      </c>
      <c r="C5982" s="22" t="s">
        <v>330</v>
      </c>
      <c r="D5982" s="22">
        <v>1.66</v>
      </c>
      <c r="E5982" s="19" t="s">
        <v>9</v>
      </c>
      <c r="F5982" s="22" t="s">
        <v>1173</v>
      </c>
    </row>
    <row r="5983" spans="1:6" ht="14.5" customHeight="1">
      <c r="A5983" s="19">
        <v>1908</v>
      </c>
      <c r="B5983" s="19" t="s">
        <v>291</v>
      </c>
      <c r="C5983" s="22" t="s">
        <v>332</v>
      </c>
      <c r="D5983" s="22">
        <v>119.9</v>
      </c>
      <c r="E5983" s="19" t="s">
        <v>9</v>
      </c>
      <c r="F5983" s="22" t="s">
        <v>659</v>
      </c>
    </row>
    <row r="5984" spans="1:6" ht="14.5" customHeight="1">
      <c r="A5984" s="19">
        <v>1908</v>
      </c>
      <c r="B5984" s="19" t="s">
        <v>291</v>
      </c>
      <c r="C5984" s="22" t="s">
        <v>658</v>
      </c>
      <c r="D5984" s="22">
        <v>0.18099999999999999</v>
      </c>
      <c r="E5984" s="19" t="s">
        <v>195</v>
      </c>
      <c r="F5984" s="22" t="s">
        <v>657</v>
      </c>
    </row>
    <row r="5985" spans="1:6" ht="14.5" customHeight="1">
      <c r="A5985" s="19">
        <v>1908</v>
      </c>
      <c r="B5985" s="19" t="s">
        <v>291</v>
      </c>
      <c r="C5985" s="22" t="s">
        <v>658</v>
      </c>
      <c r="D5985" s="22">
        <v>1.6</v>
      </c>
      <c r="E5985" s="19" t="s">
        <v>9</v>
      </c>
      <c r="F5985" s="22" t="s">
        <v>1073</v>
      </c>
    </row>
    <row r="5986" spans="1:6" ht="14.5" customHeight="1">
      <c r="A5986" s="19">
        <v>1908</v>
      </c>
      <c r="B5986" s="19" t="s">
        <v>291</v>
      </c>
      <c r="C5986" s="22" t="s">
        <v>338</v>
      </c>
      <c r="D5986" s="22">
        <v>31.02</v>
      </c>
      <c r="E5986" s="19" t="s">
        <v>9</v>
      </c>
      <c r="F5986" s="22" t="s">
        <v>1074</v>
      </c>
    </row>
    <row r="5987" spans="1:6" ht="14.5" customHeight="1">
      <c r="A5987" s="19">
        <v>1908</v>
      </c>
      <c r="B5987" s="19" t="s">
        <v>291</v>
      </c>
      <c r="C5987" s="22" t="s">
        <v>338</v>
      </c>
      <c r="D5987" s="22">
        <v>27.69</v>
      </c>
      <c r="E5987" s="19" t="s">
        <v>9</v>
      </c>
      <c r="F5987" s="22" t="s">
        <v>655</v>
      </c>
    </row>
    <row r="5988" spans="1:6" ht="14.5" customHeight="1">
      <c r="A5988" s="19">
        <v>1908</v>
      </c>
      <c r="B5988" s="19" t="s">
        <v>291</v>
      </c>
      <c r="C5988" s="22" t="s">
        <v>338</v>
      </c>
      <c r="D5988" s="22">
        <v>4</v>
      </c>
      <c r="E5988" s="19" t="s">
        <v>9</v>
      </c>
      <c r="F5988" s="22" t="s">
        <v>1174</v>
      </c>
    </row>
    <row r="5989" spans="1:6" ht="14.5" customHeight="1">
      <c r="A5989" s="19">
        <v>1908</v>
      </c>
      <c r="B5989" s="19" t="s">
        <v>291</v>
      </c>
      <c r="C5989" s="22" t="s">
        <v>340</v>
      </c>
      <c r="D5989" s="22">
        <v>80.7</v>
      </c>
      <c r="E5989" s="19" t="s">
        <v>9</v>
      </c>
      <c r="F5989" s="22" t="s">
        <v>1381</v>
      </c>
    </row>
    <row r="5990" spans="1:6" ht="14.5" customHeight="1">
      <c r="A5990" s="19">
        <v>1908</v>
      </c>
      <c r="B5990" s="19" t="s">
        <v>291</v>
      </c>
      <c r="C5990" s="22" t="s">
        <v>340</v>
      </c>
      <c r="D5990" s="22">
        <v>18.079999999999998</v>
      </c>
      <c r="E5990" s="19" t="s">
        <v>9</v>
      </c>
      <c r="F5990" s="22" t="s">
        <v>853</v>
      </c>
    </row>
    <row r="5991" spans="1:6" ht="14.5" customHeight="1">
      <c r="A5991" s="19">
        <v>1908</v>
      </c>
      <c r="B5991" s="19" t="s">
        <v>291</v>
      </c>
      <c r="C5991" s="22" t="s">
        <v>340</v>
      </c>
      <c r="D5991" s="22">
        <v>21.12</v>
      </c>
      <c r="E5991" s="19" t="s">
        <v>9</v>
      </c>
      <c r="F5991" s="22" t="s">
        <v>1382</v>
      </c>
    </row>
    <row r="5992" spans="1:6" ht="14.5" customHeight="1">
      <c r="A5992" s="19">
        <v>1908</v>
      </c>
      <c r="B5992" s="19" t="s">
        <v>291</v>
      </c>
      <c r="C5992" s="22" t="s">
        <v>340</v>
      </c>
      <c r="D5992" s="22">
        <v>21</v>
      </c>
      <c r="E5992" s="19" t="s">
        <v>9</v>
      </c>
      <c r="F5992" s="22" t="s">
        <v>1470</v>
      </c>
    </row>
    <row r="5993" spans="1:6" ht="14.5" customHeight="1">
      <c r="A5993" s="19">
        <v>1908</v>
      </c>
      <c r="B5993" s="19" t="s">
        <v>291</v>
      </c>
      <c r="C5993" s="22" t="s">
        <v>352</v>
      </c>
      <c r="D5993" s="22">
        <v>10</v>
      </c>
      <c r="E5993" s="19" t="s">
        <v>9</v>
      </c>
      <c r="F5993" s="22" t="s">
        <v>650</v>
      </c>
    </row>
    <row r="5994" spans="1:6" ht="14.5" customHeight="1">
      <c r="A5994" s="19">
        <v>1908</v>
      </c>
      <c r="B5994" s="19" t="s">
        <v>291</v>
      </c>
      <c r="C5994" s="22" t="s">
        <v>354</v>
      </c>
      <c r="D5994" s="22">
        <v>124.9</v>
      </c>
      <c r="E5994" s="19" t="s">
        <v>9</v>
      </c>
      <c r="F5994" s="22" t="s">
        <v>356</v>
      </c>
    </row>
    <row r="5995" spans="1:6" ht="14.5" customHeight="1">
      <c r="A5995" s="19">
        <v>1908</v>
      </c>
      <c r="B5995" s="19" t="s">
        <v>291</v>
      </c>
      <c r="C5995" s="22" t="s">
        <v>358</v>
      </c>
      <c r="D5995" s="22">
        <v>10.47</v>
      </c>
      <c r="E5995" s="19" t="s">
        <v>9</v>
      </c>
      <c r="F5995" s="22" t="s">
        <v>964</v>
      </c>
    </row>
    <row r="5996" spans="1:6" ht="14.5" customHeight="1">
      <c r="A5996" s="19">
        <v>1908</v>
      </c>
      <c r="B5996" s="19" t="s">
        <v>291</v>
      </c>
      <c r="C5996" s="22" t="s">
        <v>358</v>
      </c>
      <c r="D5996" s="22">
        <v>7.69</v>
      </c>
      <c r="E5996" s="19" t="s">
        <v>9</v>
      </c>
      <c r="F5996" s="22" t="s">
        <v>1383</v>
      </c>
    </row>
    <row r="5997" spans="1:6" ht="14.5" customHeight="1">
      <c r="A5997" s="19">
        <v>1908</v>
      </c>
      <c r="B5997" s="19" t="s">
        <v>291</v>
      </c>
      <c r="C5997" s="22" t="s">
        <v>648</v>
      </c>
      <c r="D5997" s="22">
        <v>23.6</v>
      </c>
      <c r="E5997" s="19" t="s">
        <v>9</v>
      </c>
      <c r="F5997" s="22" t="s">
        <v>647</v>
      </c>
    </row>
    <row r="5998" spans="1:6" ht="14.5" customHeight="1">
      <c r="A5998" s="19">
        <v>1908</v>
      </c>
      <c r="B5998" s="19" t="s">
        <v>291</v>
      </c>
      <c r="C5998" s="22" t="s">
        <v>646</v>
      </c>
      <c r="D5998" s="22">
        <v>27.97</v>
      </c>
      <c r="E5998" s="19" t="s">
        <v>9</v>
      </c>
      <c r="F5998" s="22" t="s">
        <v>915</v>
      </c>
    </row>
    <row r="5999" spans="1:6" ht="14.5" customHeight="1">
      <c r="A5999" s="19">
        <v>1908</v>
      </c>
      <c r="B5999" s="19" t="s">
        <v>291</v>
      </c>
      <c r="C5999" s="22" t="s">
        <v>360</v>
      </c>
      <c r="D5999" s="22">
        <v>11</v>
      </c>
      <c r="E5999" s="19" t="s">
        <v>9</v>
      </c>
      <c r="F5999" s="22" t="s">
        <v>361</v>
      </c>
    </row>
    <row r="6000" spans="1:6" ht="14.5" customHeight="1">
      <c r="A6000" s="19">
        <v>1908</v>
      </c>
      <c r="B6000" s="19" t="s">
        <v>291</v>
      </c>
      <c r="C6000" s="22" t="s">
        <v>362</v>
      </c>
      <c r="D6000" s="22">
        <v>45.8</v>
      </c>
      <c r="E6000" s="19" t="s">
        <v>9</v>
      </c>
      <c r="F6000" s="22" t="s">
        <v>363</v>
      </c>
    </row>
    <row r="6001" spans="1:6" ht="14.5" customHeight="1">
      <c r="A6001" s="19">
        <v>1908</v>
      </c>
      <c r="B6001" s="19" t="s">
        <v>368</v>
      </c>
      <c r="C6001" s="31" t="s">
        <v>364</v>
      </c>
      <c r="D6001" s="34">
        <v>82.2</v>
      </c>
    </row>
    <row r="6002" spans="1:6" ht="14.5" customHeight="1">
      <c r="A6002" s="19">
        <v>1908</v>
      </c>
      <c r="B6002" s="19" t="s">
        <v>368</v>
      </c>
      <c r="C6002" s="31" t="s">
        <v>1476</v>
      </c>
      <c r="D6002" s="34">
        <v>5</v>
      </c>
    </row>
    <row r="6003" spans="1:6" ht="14.5" customHeight="1">
      <c r="A6003" s="19">
        <v>1908</v>
      </c>
      <c r="B6003" s="19" t="s">
        <v>368</v>
      </c>
      <c r="C6003" s="31" t="s">
        <v>365</v>
      </c>
      <c r="D6003" s="34">
        <v>418.43</v>
      </c>
    </row>
    <row r="6004" spans="1:6" ht="14.5" customHeight="1">
      <c r="A6004" s="19">
        <v>1908</v>
      </c>
      <c r="B6004" s="19" t="s">
        <v>368</v>
      </c>
      <c r="C6004" s="31" t="s">
        <v>366</v>
      </c>
      <c r="D6004" s="34">
        <v>8</v>
      </c>
    </row>
    <row r="6005" spans="1:6" ht="14.5" customHeight="1">
      <c r="A6005" s="19">
        <v>1908</v>
      </c>
      <c r="B6005" s="19" t="s">
        <v>368</v>
      </c>
      <c r="C6005" s="31" t="s">
        <v>367</v>
      </c>
      <c r="D6005" s="34">
        <v>7</v>
      </c>
    </row>
    <row r="6006" spans="1:6" ht="14.5" customHeight="1">
      <c r="A6006" s="19">
        <v>1908</v>
      </c>
      <c r="B6006" s="19" t="s">
        <v>1179</v>
      </c>
      <c r="C6006" s="35" t="s">
        <v>1180</v>
      </c>
      <c r="D6006" s="35">
        <v>14.16</v>
      </c>
      <c r="F6006" s="36" t="s">
        <v>1193</v>
      </c>
    </row>
    <row r="6007" spans="1:6" ht="14.5" customHeight="1">
      <c r="A6007" s="19">
        <v>1908</v>
      </c>
      <c r="B6007" s="19" t="s">
        <v>1179</v>
      </c>
      <c r="C6007" s="35" t="s">
        <v>1180</v>
      </c>
      <c r="D6007" s="35">
        <v>5.5</v>
      </c>
      <c r="F6007" s="36" t="s">
        <v>1384</v>
      </c>
    </row>
    <row r="6008" spans="1:6" ht="14.5" customHeight="1">
      <c r="A6008" s="19">
        <v>1908</v>
      </c>
      <c r="B6008" s="19" t="s">
        <v>1179</v>
      </c>
      <c r="C6008" s="35" t="s">
        <v>1180</v>
      </c>
      <c r="D6008" s="35">
        <v>2.5</v>
      </c>
      <c r="F6008" s="36" t="s">
        <v>1385</v>
      </c>
    </row>
    <row r="6009" spans="1:6" ht="14.5" customHeight="1">
      <c r="A6009" s="19">
        <v>1908</v>
      </c>
      <c r="B6009" s="19" t="s">
        <v>1179</v>
      </c>
      <c r="C6009" s="35" t="s">
        <v>1183</v>
      </c>
      <c r="D6009" s="35">
        <v>16.5</v>
      </c>
      <c r="F6009" s="36" t="s">
        <v>1184</v>
      </c>
    </row>
    <row r="6010" spans="1:6" ht="14.5" customHeight="1">
      <c r="A6010" s="19">
        <v>1908</v>
      </c>
      <c r="B6010" s="19" t="s">
        <v>1179</v>
      </c>
      <c r="C6010" s="35" t="s">
        <v>1185</v>
      </c>
      <c r="D6010" s="35">
        <v>6.2</v>
      </c>
      <c r="F6010" s="36" t="s">
        <v>1186</v>
      </c>
    </row>
    <row r="6011" spans="1:6" ht="14.5" customHeight="1">
      <c r="A6011" s="19">
        <v>1908</v>
      </c>
      <c r="B6011" s="19" t="s">
        <v>1179</v>
      </c>
      <c r="C6011" s="35" t="s">
        <v>1313</v>
      </c>
      <c r="D6011" s="35">
        <v>12</v>
      </c>
      <c r="F6011" s="18" t="s">
        <v>1314</v>
      </c>
    </row>
    <row r="6012" spans="1:6" ht="14.5" customHeight="1">
      <c r="A6012" s="19">
        <v>1908</v>
      </c>
      <c r="B6012" s="19" t="s">
        <v>1179</v>
      </c>
      <c r="C6012" s="35" t="s">
        <v>1187</v>
      </c>
      <c r="D6012" s="35">
        <v>6</v>
      </c>
      <c r="F6012" s="36" t="s">
        <v>1188</v>
      </c>
    </row>
    <row r="6013" spans="1:6" ht="14.5" customHeight="1">
      <c r="A6013" s="19">
        <v>1908</v>
      </c>
      <c r="B6013" s="19" t="s">
        <v>1179</v>
      </c>
      <c r="C6013" s="35" t="s">
        <v>1315</v>
      </c>
      <c r="D6013" s="35">
        <v>4.5</v>
      </c>
      <c r="F6013" s="18" t="s">
        <v>1316</v>
      </c>
    </row>
    <row r="6014" spans="1:6" ht="14.5" customHeight="1">
      <c r="A6014" s="19">
        <v>1908</v>
      </c>
      <c r="B6014" s="19" t="s">
        <v>1179</v>
      </c>
      <c r="C6014" s="35" t="s">
        <v>1189</v>
      </c>
      <c r="D6014" s="35">
        <v>20.8</v>
      </c>
      <c r="F6014" s="36" t="s">
        <v>1190</v>
      </c>
    </row>
    <row r="6015" spans="1:6" ht="14.5" customHeight="1">
      <c r="A6015" s="19">
        <v>1908</v>
      </c>
      <c r="B6015" s="19" t="s">
        <v>1179</v>
      </c>
      <c r="C6015" s="35" t="s">
        <v>1191</v>
      </c>
      <c r="D6015" s="35">
        <v>11.5</v>
      </c>
      <c r="F6015" s="36" t="s">
        <v>1192</v>
      </c>
    </row>
    <row r="6016" spans="1:6" ht="14.5" customHeight="1">
      <c r="A6016" s="19">
        <v>1908</v>
      </c>
      <c r="B6016" s="19" t="s">
        <v>1194</v>
      </c>
      <c r="C6016" s="19" t="s">
        <v>1196</v>
      </c>
      <c r="D6016" s="22">
        <v>32</v>
      </c>
      <c r="F6016" s="22" t="s">
        <v>1195</v>
      </c>
    </row>
    <row r="6017" spans="1:6" ht="14.5" customHeight="1">
      <c r="A6017" s="19">
        <v>1908</v>
      </c>
      <c r="B6017" s="19" t="s">
        <v>1194</v>
      </c>
      <c r="C6017" s="19" t="s">
        <v>1196</v>
      </c>
      <c r="D6017" s="22">
        <v>3</v>
      </c>
      <c r="F6017" s="22" t="s">
        <v>1486</v>
      </c>
    </row>
    <row r="6018" spans="1:6" ht="14.5" customHeight="1">
      <c r="A6018" s="19">
        <v>1908</v>
      </c>
      <c r="B6018" s="19" t="s">
        <v>1194</v>
      </c>
      <c r="C6018" s="22" t="s">
        <v>1319</v>
      </c>
      <c r="D6018" s="22">
        <v>12</v>
      </c>
      <c r="F6018" s="22" t="s">
        <v>1318</v>
      </c>
    </row>
    <row r="6019" spans="1:6" ht="14.5" customHeight="1">
      <c r="A6019" s="19">
        <v>1908</v>
      </c>
      <c r="B6019" s="19" t="s">
        <v>1194</v>
      </c>
      <c r="C6019" s="22" t="s">
        <v>1320</v>
      </c>
      <c r="D6019" s="22">
        <v>6.5</v>
      </c>
      <c r="F6019" s="22" t="s">
        <v>1321</v>
      </c>
    </row>
    <row r="6020" spans="1:6" ht="14.5" customHeight="1">
      <c r="A6020" s="19">
        <v>1908</v>
      </c>
      <c r="B6020" s="19" t="s">
        <v>1194</v>
      </c>
      <c r="C6020" s="22" t="s">
        <v>102</v>
      </c>
      <c r="D6020" s="22">
        <v>90</v>
      </c>
      <c r="F6020" s="22" t="s">
        <v>1322</v>
      </c>
    </row>
    <row r="6021" spans="1:6" ht="14.5" customHeight="1">
      <c r="A6021" s="19">
        <v>1908</v>
      </c>
      <c r="B6021" s="19" t="s">
        <v>1194</v>
      </c>
      <c r="C6021" s="19" t="s">
        <v>1386</v>
      </c>
      <c r="D6021" s="22">
        <v>5.5</v>
      </c>
      <c r="F6021" s="22" t="s">
        <v>1487</v>
      </c>
    </row>
    <row r="6022" spans="1:6" ht="14.5" customHeight="1">
      <c r="A6022" s="19">
        <v>1908</v>
      </c>
      <c r="B6022" s="19" t="s">
        <v>1194</v>
      </c>
      <c r="C6022" s="22" t="s">
        <v>1493</v>
      </c>
      <c r="D6022" s="22"/>
      <c r="F6022" s="22" t="s">
        <v>1488</v>
      </c>
    </row>
    <row r="6023" spans="1:6" ht="14.5" customHeight="1">
      <c r="A6023" s="19">
        <v>1908</v>
      </c>
      <c r="B6023" s="19" t="s">
        <v>1194</v>
      </c>
      <c r="C6023" s="22" t="s">
        <v>1494</v>
      </c>
      <c r="D6023" s="22">
        <v>7.6</v>
      </c>
      <c r="F6023" s="22" t="s">
        <v>1489</v>
      </c>
    </row>
    <row r="6024" spans="1:6" ht="14.5" customHeight="1">
      <c r="A6024" s="19">
        <v>1908</v>
      </c>
      <c r="B6024" s="19" t="s">
        <v>1194</v>
      </c>
      <c r="C6024" s="22" t="s">
        <v>1495</v>
      </c>
      <c r="D6024" s="22">
        <v>9</v>
      </c>
      <c r="F6024" s="22" t="s">
        <v>1490</v>
      </c>
    </row>
    <row r="6025" spans="1:6" ht="14.5" customHeight="1">
      <c r="A6025" s="19">
        <v>1908</v>
      </c>
      <c r="B6025" s="19" t="s">
        <v>1194</v>
      </c>
      <c r="C6025" s="22" t="s">
        <v>1496</v>
      </c>
      <c r="D6025" s="22">
        <v>20.3</v>
      </c>
      <c r="F6025" s="22" t="s">
        <v>1491</v>
      </c>
    </row>
    <row r="6026" spans="1:6" ht="14.5" customHeight="1">
      <c r="A6026" s="19">
        <v>1908</v>
      </c>
      <c r="B6026" s="19" t="s">
        <v>1194</v>
      </c>
      <c r="C6026" s="19" t="s">
        <v>1497</v>
      </c>
      <c r="D6026" s="22">
        <v>12</v>
      </c>
      <c r="F6026" s="22" t="s">
        <v>1492</v>
      </c>
    </row>
    <row r="6027" spans="1:6" ht="14.5" customHeight="1">
      <c r="A6027" s="19">
        <v>1908</v>
      </c>
      <c r="B6027" s="19" t="s">
        <v>413</v>
      </c>
      <c r="C6027" s="22" t="s">
        <v>1200</v>
      </c>
      <c r="D6027" s="22">
        <v>25.5</v>
      </c>
    </row>
    <row r="6028" spans="1:6" ht="14.5" customHeight="1">
      <c r="A6028" s="19">
        <v>1908</v>
      </c>
      <c r="B6028" s="19" t="s">
        <v>413</v>
      </c>
      <c r="C6028" s="22" t="s">
        <v>1330</v>
      </c>
      <c r="D6028" s="22">
        <v>116</v>
      </c>
    </row>
    <row r="6029" spans="1:6" ht="14.5" customHeight="1">
      <c r="A6029" s="19">
        <v>1908</v>
      </c>
      <c r="B6029" s="19" t="s">
        <v>413</v>
      </c>
      <c r="C6029" s="22" t="s">
        <v>916</v>
      </c>
      <c r="D6029" s="22">
        <v>2.76</v>
      </c>
    </row>
    <row r="6030" spans="1:6" ht="14.5" customHeight="1">
      <c r="A6030" s="19">
        <v>1908</v>
      </c>
      <c r="B6030" s="19" t="s">
        <v>413</v>
      </c>
      <c r="C6030" s="22" t="s">
        <v>662</v>
      </c>
      <c r="D6030" s="22">
        <v>13</v>
      </c>
    </row>
    <row r="6031" spans="1:6" ht="14.5" customHeight="1">
      <c r="A6031" s="19">
        <v>1908</v>
      </c>
      <c r="B6031" s="19" t="s">
        <v>413</v>
      </c>
      <c r="C6031" s="22" t="s">
        <v>663</v>
      </c>
      <c r="D6031" s="22">
        <v>15.5</v>
      </c>
      <c r="E6031" s="19" t="s">
        <v>9</v>
      </c>
      <c r="F6031" s="22" t="s">
        <v>1333</v>
      </c>
    </row>
    <row r="6032" spans="1:6" ht="14.5" customHeight="1">
      <c r="A6032" s="19">
        <v>1908</v>
      </c>
      <c r="B6032" s="19" t="s">
        <v>413</v>
      </c>
      <c r="C6032" s="22" t="s">
        <v>1331</v>
      </c>
      <c r="D6032" s="22">
        <v>5.0999999999999996</v>
      </c>
    </row>
    <row r="6033" spans="1:6" ht="14.5" customHeight="1">
      <c r="A6033" s="19">
        <v>1908</v>
      </c>
      <c r="B6033" s="19" t="s">
        <v>413</v>
      </c>
      <c r="C6033" s="22" t="s">
        <v>372</v>
      </c>
      <c r="D6033" s="22">
        <v>212.93</v>
      </c>
      <c r="E6033" s="19" t="s">
        <v>9</v>
      </c>
      <c r="F6033" s="22" t="s">
        <v>854</v>
      </c>
    </row>
    <row r="6034" spans="1:6" ht="14.5" customHeight="1">
      <c r="A6034" s="19">
        <v>1908</v>
      </c>
      <c r="B6034" s="19" t="s">
        <v>413</v>
      </c>
      <c r="C6034" s="22" t="s">
        <v>372</v>
      </c>
      <c r="D6034" s="22">
        <v>200</v>
      </c>
      <c r="E6034" s="19" t="s">
        <v>9</v>
      </c>
      <c r="F6034" s="22" t="s">
        <v>1081</v>
      </c>
    </row>
    <row r="6035" spans="1:6" ht="14.5" customHeight="1">
      <c r="A6035" s="19">
        <v>1908</v>
      </c>
      <c r="B6035" s="19" t="s">
        <v>413</v>
      </c>
      <c r="C6035" s="22" t="s">
        <v>372</v>
      </c>
      <c r="D6035" s="22">
        <v>191.2</v>
      </c>
      <c r="E6035" s="19" t="s">
        <v>9</v>
      </c>
      <c r="F6035" s="22" t="s">
        <v>1504</v>
      </c>
    </row>
    <row r="6036" spans="1:6" ht="14.5" customHeight="1">
      <c r="A6036" s="19">
        <v>1908</v>
      </c>
      <c r="B6036" s="19" t="s">
        <v>413</v>
      </c>
      <c r="C6036" s="22" t="s">
        <v>372</v>
      </c>
      <c r="D6036" s="22">
        <v>325.5</v>
      </c>
      <c r="E6036" s="19" t="s">
        <v>9</v>
      </c>
      <c r="F6036" s="22" t="s">
        <v>1505</v>
      </c>
    </row>
    <row r="6037" spans="1:6" ht="14.5" customHeight="1">
      <c r="A6037" s="19">
        <v>1908</v>
      </c>
      <c r="B6037" s="19" t="s">
        <v>413</v>
      </c>
      <c r="C6037" s="22" t="s">
        <v>372</v>
      </c>
      <c r="D6037" s="22">
        <v>1.5</v>
      </c>
      <c r="E6037" s="19" t="s">
        <v>9</v>
      </c>
      <c r="F6037" s="22" t="s">
        <v>1506</v>
      </c>
    </row>
    <row r="6038" spans="1:6" ht="14.5" customHeight="1">
      <c r="A6038" s="19">
        <v>1908</v>
      </c>
      <c r="B6038" s="19" t="s">
        <v>413</v>
      </c>
      <c r="C6038" s="22" t="s">
        <v>372</v>
      </c>
      <c r="D6038" s="22">
        <v>84.33</v>
      </c>
      <c r="E6038" s="19" t="s">
        <v>9</v>
      </c>
      <c r="F6038" s="22" t="s">
        <v>1202</v>
      </c>
    </row>
    <row r="6039" spans="1:6" ht="14.5" customHeight="1">
      <c r="A6039" s="19">
        <v>1908</v>
      </c>
      <c r="B6039" s="19" t="s">
        <v>413</v>
      </c>
      <c r="C6039" s="22" t="s">
        <v>374</v>
      </c>
      <c r="D6039" s="22">
        <v>6.8</v>
      </c>
    </row>
    <row r="6040" spans="1:6" ht="14.5" customHeight="1">
      <c r="A6040" s="19">
        <v>1908</v>
      </c>
      <c r="B6040" s="19" t="s">
        <v>413</v>
      </c>
      <c r="C6040" s="22" t="s">
        <v>1332</v>
      </c>
      <c r="D6040" s="22">
        <v>19.5</v>
      </c>
    </row>
    <row r="6041" spans="1:6" ht="14.5" customHeight="1">
      <c r="A6041" s="19">
        <v>1908</v>
      </c>
      <c r="B6041" s="19" t="s">
        <v>413</v>
      </c>
      <c r="C6041" s="22" t="s">
        <v>375</v>
      </c>
      <c r="D6041" s="22">
        <v>192</v>
      </c>
    </row>
    <row r="6042" spans="1:6" ht="14.5" customHeight="1">
      <c r="A6042" s="19">
        <v>1908</v>
      </c>
      <c r="B6042" s="19" t="s">
        <v>413</v>
      </c>
      <c r="C6042" s="22" t="s">
        <v>376</v>
      </c>
      <c r="D6042" s="22">
        <v>10</v>
      </c>
    </row>
    <row r="6043" spans="1:6" ht="14.5" customHeight="1">
      <c r="A6043" s="19">
        <v>1908</v>
      </c>
      <c r="B6043" s="19" t="s">
        <v>413</v>
      </c>
      <c r="C6043" s="22" t="s">
        <v>378</v>
      </c>
      <c r="D6043" s="22">
        <v>2.25</v>
      </c>
    </row>
    <row r="6044" spans="1:6" ht="14.5" customHeight="1">
      <c r="A6044" s="19">
        <v>1908</v>
      </c>
      <c r="B6044" s="19" t="s">
        <v>413</v>
      </c>
      <c r="C6044" s="22" t="s">
        <v>1080</v>
      </c>
      <c r="D6044" s="22">
        <v>36.6</v>
      </c>
    </row>
    <row r="6045" spans="1:6" ht="14.5" customHeight="1">
      <c r="A6045" s="19">
        <v>1908</v>
      </c>
      <c r="B6045" s="19" t="s">
        <v>413</v>
      </c>
      <c r="C6045" s="22" t="s">
        <v>380</v>
      </c>
      <c r="D6045" s="22">
        <v>3.7</v>
      </c>
    </row>
    <row r="6046" spans="1:6" ht="14.5" customHeight="1">
      <c r="A6046" s="19">
        <v>1908</v>
      </c>
      <c r="B6046" s="19" t="s">
        <v>413</v>
      </c>
      <c r="C6046" s="22" t="s">
        <v>1503</v>
      </c>
      <c r="D6046" s="22">
        <v>15</v>
      </c>
    </row>
    <row r="6047" spans="1:6" ht="14.5" customHeight="1">
      <c r="A6047" s="19">
        <v>1908</v>
      </c>
      <c r="B6047" s="19" t="s">
        <v>413</v>
      </c>
      <c r="C6047" s="22" t="s">
        <v>664</v>
      </c>
      <c r="D6047" s="22">
        <v>12.75</v>
      </c>
    </row>
    <row r="6048" spans="1:6" ht="14.5" customHeight="1">
      <c r="A6048" s="19">
        <v>1908</v>
      </c>
      <c r="B6048" s="19" t="s">
        <v>413</v>
      </c>
      <c r="C6048" s="22" t="s">
        <v>665</v>
      </c>
      <c r="D6048" s="22">
        <v>28.9</v>
      </c>
      <c r="E6048" s="19" t="s">
        <v>9</v>
      </c>
      <c r="F6048" s="22" t="s">
        <v>672</v>
      </c>
    </row>
    <row r="6049" spans="1:7" ht="14.5" customHeight="1">
      <c r="A6049" s="19">
        <v>1908</v>
      </c>
      <c r="B6049" s="19" t="s">
        <v>413</v>
      </c>
      <c r="C6049" s="22" t="s">
        <v>666</v>
      </c>
      <c r="D6049" s="22">
        <v>42</v>
      </c>
    </row>
    <row r="6050" spans="1:7" ht="14.5" customHeight="1">
      <c r="A6050" s="19">
        <v>1908</v>
      </c>
      <c r="B6050" s="19" t="s">
        <v>413</v>
      </c>
      <c r="C6050" s="22" t="s">
        <v>381</v>
      </c>
      <c r="D6050" s="22">
        <v>34.5</v>
      </c>
      <c r="E6050" s="19" t="s">
        <v>9</v>
      </c>
      <c r="F6050" s="22" t="s">
        <v>858</v>
      </c>
    </row>
    <row r="6051" spans="1:7" ht="14.5" customHeight="1">
      <c r="A6051" s="19">
        <v>1908</v>
      </c>
      <c r="B6051" s="19" t="s">
        <v>413</v>
      </c>
      <c r="C6051" s="22" t="s">
        <v>381</v>
      </c>
      <c r="D6051" s="22">
        <v>10</v>
      </c>
      <c r="E6051" s="19" t="s">
        <v>9</v>
      </c>
      <c r="F6051" s="22" t="s">
        <v>1509</v>
      </c>
    </row>
    <row r="6052" spans="1:7" ht="14.5" customHeight="1">
      <c r="A6052" s="19">
        <v>1908</v>
      </c>
      <c r="B6052" s="19" t="s">
        <v>413</v>
      </c>
      <c r="C6052" s="22" t="s">
        <v>381</v>
      </c>
      <c r="D6052" s="22">
        <v>17</v>
      </c>
      <c r="E6052" s="19" t="s">
        <v>70</v>
      </c>
      <c r="F6052" s="22" t="s">
        <v>1509</v>
      </c>
      <c r="G6052" s="19"/>
    </row>
    <row r="6053" spans="1:7" ht="14.5" customHeight="1">
      <c r="A6053" s="19">
        <v>1908</v>
      </c>
      <c r="B6053" s="19" t="s">
        <v>413</v>
      </c>
      <c r="C6053" s="22" t="s">
        <v>381</v>
      </c>
      <c r="D6053" s="19">
        <v>3.5</v>
      </c>
      <c r="E6053" s="19" t="s">
        <v>9</v>
      </c>
      <c r="F6053" s="22" t="s">
        <v>1410</v>
      </c>
    </row>
    <row r="6054" spans="1:7" ht="14.5" customHeight="1">
      <c r="A6054" s="19">
        <v>1908</v>
      </c>
      <c r="B6054" s="19" t="s">
        <v>413</v>
      </c>
      <c r="C6054" s="22" t="s">
        <v>382</v>
      </c>
      <c r="D6054" s="22">
        <v>11.5</v>
      </c>
      <c r="E6054" s="19" t="s">
        <v>195</v>
      </c>
      <c r="F6054" s="22" t="s">
        <v>403</v>
      </c>
    </row>
    <row r="6055" spans="1:7" ht="14.5" customHeight="1">
      <c r="A6055" s="19">
        <v>1908</v>
      </c>
      <c r="B6055" s="19" t="s">
        <v>413</v>
      </c>
      <c r="C6055" s="22" t="s">
        <v>382</v>
      </c>
      <c r="D6055" s="22">
        <v>7.67</v>
      </c>
      <c r="E6055" s="19" t="s">
        <v>195</v>
      </c>
      <c r="F6055" s="22" t="s">
        <v>675</v>
      </c>
    </row>
    <row r="6056" spans="1:7" ht="14.5" customHeight="1">
      <c r="A6056" s="19">
        <v>1908</v>
      </c>
      <c r="B6056" s="19" t="s">
        <v>413</v>
      </c>
      <c r="C6056" s="22" t="s">
        <v>382</v>
      </c>
      <c r="D6056" s="22">
        <v>258.35000000000002</v>
      </c>
      <c r="F6056" s="22" t="s">
        <v>1511</v>
      </c>
    </row>
    <row r="6057" spans="1:7" ht="14.5" customHeight="1">
      <c r="A6057" s="19">
        <v>1908</v>
      </c>
      <c r="B6057" s="19" t="s">
        <v>413</v>
      </c>
      <c r="C6057" s="22" t="s">
        <v>382</v>
      </c>
      <c r="D6057" s="22">
        <v>21</v>
      </c>
      <c r="E6057" s="19" t="s">
        <v>9</v>
      </c>
      <c r="F6057" s="22" t="s">
        <v>676</v>
      </c>
      <c r="G6057" s="19"/>
    </row>
    <row r="6058" spans="1:7" ht="14.5" customHeight="1">
      <c r="A6058" s="19">
        <v>1908</v>
      </c>
      <c r="B6058" s="19" t="s">
        <v>413</v>
      </c>
      <c r="C6058" s="22" t="s">
        <v>382</v>
      </c>
      <c r="D6058" s="22">
        <v>4.4000000000000004</v>
      </c>
      <c r="E6058" s="19" t="s">
        <v>9</v>
      </c>
      <c r="F6058" s="22" t="s">
        <v>1206</v>
      </c>
    </row>
    <row r="6059" spans="1:7" ht="14.5" customHeight="1">
      <c r="A6059" s="19">
        <v>1908</v>
      </c>
      <c r="B6059" s="19" t="s">
        <v>413</v>
      </c>
      <c r="C6059" s="22" t="s">
        <v>382</v>
      </c>
      <c r="D6059" s="22">
        <v>25.37</v>
      </c>
      <c r="E6059" s="19" t="s">
        <v>9</v>
      </c>
      <c r="F6059" s="22" t="s">
        <v>1512</v>
      </c>
    </row>
    <row r="6060" spans="1:7" ht="14.5" customHeight="1">
      <c r="A6060" s="19">
        <v>1908</v>
      </c>
      <c r="B6060" s="19" t="s">
        <v>413</v>
      </c>
      <c r="C6060" s="22" t="s">
        <v>382</v>
      </c>
      <c r="D6060" s="22">
        <v>102</v>
      </c>
      <c r="E6060" s="19" t="s">
        <v>70</v>
      </c>
      <c r="F6060" s="22" t="s">
        <v>1512</v>
      </c>
      <c r="G6060" s="19"/>
    </row>
    <row r="6061" spans="1:7" ht="14.5" customHeight="1">
      <c r="A6061" s="19">
        <v>1908</v>
      </c>
      <c r="B6061" s="19" t="s">
        <v>413</v>
      </c>
      <c r="C6061" s="22" t="s">
        <v>383</v>
      </c>
      <c r="D6061" s="22">
        <v>20</v>
      </c>
      <c r="E6061" s="19" t="s">
        <v>9</v>
      </c>
      <c r="F6061" s="22" t="s">
        <v>407</v>
      </c>
    </row>
    <row r="6062" spans="1:7" ht="14.5" customHeight="1">
      <c r="A6062" s="19">
        <v>1908</v>
      </c>
      <c r="B6062" s="19" t="s">
        <v>413</v>
      </c>
      <c r="C6062" s="22" t="s">
        <v>383</v>
      </c>
      <c r="D6062" s="22">
        <v>15.5</v>
      </c>
      <c r="E6062" s="19" t="s">
        <v>9</v>
      </c>
      <c r="F6062" s="22" t="s">
        <v>1412</v>
      </c>
      <c r="G6062" s="19"/>
    </row>
    <row r="6063" spans="1:7" ht="14.5" customHeight="1">
      <c r="A6063" s="19">
        <v>1908</v>
      </c>
      <c r="B6063" s="19" t="s">
        <v>413</v>
      </c>
      <c r="C6063" s="22" t="s">
        <v>383</v>
      </c>
      <c r="D6063" s="22">
        <v>33</v>
      </c>
      <c r="E6063" s="19" t="s">
        <v>9</v>
      </c>
      <c r="F6063" s="22" t="s">
        <v>1208</v>
      </c>
      <c r="G6063" s="19"/>
    </row>
    <row r="6064" spans="1:7" ht="14.5" customHeight="1">
      <c r="A6064" s="19">
        <v>1908</v>
      </c>
      <c r="B6064" s="19" t="s">
        <v>413</v>
      </c>
      <c r="C6064" s="22" t="s">
        <v>667</v>
      </c>
      <c r="D6064" s="22">
        <v>4.5</v>
      </c>
    </row>
    <row r="6065" spans="1:6" ht="14.5" customHeight="1">
      <c r="A6065" s="19">
        <v>1908</v>
      </c>
      <c r="B6065" s="19" t="s">
        <v>413</v>
      </c>
      <c r="C6065" s="22" t="s">
        <v>384</v>
      </c>
      <c r="D6065" s="22">
        <v>8</v>
      </c>
    </row>
    <row r="6066" spans="1:6" ht="14.5" customHeight="1">
      <c r="A6066" s="19">
        <v>1908</v>
      </c>
      <c r="B6066" s="19" t="s">
        <v>413</v>
      </c>
      <c r="C6066" s="22" t="s">
        <v>385</v>
      </c>
      <c r="D6066" s="22">
        <v>14</v>
      </c>
    </row>
    <row r="6067" spans="1:6" ht="14.5" customHeight="1">
      <c r="A6067" s="19">
        <v>1908</v>
      </c>
      <c r="B6067" s="19" t="s">
        <v>413</v>
      </c>
      <c r="C6067" s="22" t="s">
        <v>387</v>
      </c>
      <c r="D6067" s="22">
        <v>12</v>
      </c>
      <c r="E6067" s="19" t="s">
        <v>9</v>
      </c>
      <c r="F6067" s="22" t="s">
        <v>1413</v>
      </c>
    </row>
    <row r="6068" spans="1:6" ht="14.5" customHeight="1">
      <c r="A6068" s="19">
        <v>1908</v>
      </c>
      <c r="B6068" s="19" t="s">
        <v>413</v>
      </c>
      <c r="C6068" s="22" t="s">
        <v>387</v>
      </c>
      <c r="D6068" s="22">
        <v>29</v>
      </c>
      <c r="E6068" s="19" t="s">
        <v>9</v>
      </c>
      <c r="F6068" s="22" t="s">
        <v>1515</v>
      </c>
    </row>
    <row r="6069" spans="1:6" ht="14.5" customHeight="1">
      <c r="A6069" s="19">
        <v>1908</v>
      </c>
      <c r="B6069" s="19" t="s">
        <v>1212</v>
      </c>
      <c r="C6069" s="22" t="s">
        <v>1213</v>
      </c>
      <c r="D6069" s="22">
        <v>4</v>
      </c>
      <c r="F6069" s="22" t="s">
        <v>1214</v>
      </c>
    </row>
    <row r="6070" spans="1:6" ht="14.5" customHeight="1">
      <c r="A6070" s="19">
        <v>1908</v>
      </c>
      <c r="B6070" s="19" t="s">
        <v>1212</v>
      </c>
      <c r="C6070" s="22" t="s">
        <v>1210</v>
      </c>
      <c r="D6070" s="22">
        <v>5.5</v>
      </c>
      <c r="F6070" s="22" t="s">
        <v>1211</v>
      </c>
    </row>
    <row r="6071" spans="1:6" ht="14.5" customHeight="1">
      <c r="A6071" s="19">
        <v>1908</v>
      </c>
      <c r="B6071" s="19" t="s">
        <v>424</v>
      </c>
      <c r="C6071" s="22" t="s">
        <v>414</v>
      </c>
      <c r="D6071" s="22">
        <v>5</v>
      </c>
    </row>
    <row r="6072" spans="1:6" ht="14.5" customHeight="1">
      <c r="A6072" s="19">
        <v>1908</v>
      </c>
      <c r="B6072" s="19" t="s">
        <v>424</v>
      </c>
      <c r="C6072" s="22" t="s">
        <v>415</v>
      </c>
      <c r="D6072" s="22">
        <v>75</v>
      </c>
    </row>
    <row r="6073" spans="1:6" ht="14.5" customHeight="1">
      <c r="A6073" s="19">
        <v>1908</v>
      </c>
      <c r="B6073" s="19" t="s">
        <v>424</v>
      </c>
      <c r="C6073" s="22" t="s">
        <v>416</v>
      </c>
      <c r="D6073" s="22">
        <v>5.5</v>
      </c>
    </row>
    <row r="6074" spans="1:6" ht="14.5" customHeight="1">
      <c r="A6074" s="19">
        <v>1908</v>
      </c>
      <c r="B6074" s="19" t="s">
        <v>424</v>
      </c>
      <c r="C6074" s="22" t="s">
        <v>419</v>
      </c>
      <c r="D6074" s="22">
        <v>11</v>
      </c>
    </row>
    <row r="6075" spans="1:6" ht="14.5" customHeight="1">
      <c r="A6075" s="19">
        <v>1908</v>
      </c>
      <c r="B6075" s="19" t="s">
        <v>424</v>
      </c>
      <c r="C6075" s="22" t="s">
        <v>420</v>
      </c>
      <c r="D6075" s="22">
        <v>4</v>
      </c>
    </row>
    <row r="6076" spans="1:6" ht="14.5" customHeight="1">
      <c r="A6076" s="19">
        <v>1908</v>
      </c>
      <c r="B6076" s="19" t="s">
        <v>424</v>
      </c>
      <c r="C6076" s="22" t="s">
        <v>421</v>
      </c>
      <c r="D6076" s="22">
        <f>39+6+5</f>
        <v>50</v>
      </c>
    </row>
    <row r="6077" spans="1:6" ht="14.5" customHeight="1">
      <c r="A6077" s="19">
        <v>1908</v>
      </c>
      <c r="B6077" s="19" t="s">
        <v>424</v>
      </c>
      <c r="C6077" s="22" t="s">
        <v>422</v>
      </c>
      <c r="D6077" s="22">
        <v>110</v>
      </c>
    </row>
    <row r="6078" spans="1:6" ht="14.5" customHeight="1">
      <c r="A6078" s="19">
        <v>1908</v>
      </c>
      <c r="B6078" s="19" t="s">
        <v>424</v>
      </c>
      <c r="C6078" s="22" t="s">
        <v>423</v>
      </c>
      <c r="D6078" s="22">
        <f>81+57</f>
        <v>138</v>
      </c>
    </row>
    <row r="6079" spans="1:6" ht="14.5" customHeight="1">
      <c r="A6079" s="19">
        <v>1908</v>
      </c>
      <c r="B6079" s="19" t="s">
        <v>694</v>
      </c>
      <c r="C6079" s="22" t="s">
        <v>1414</v>
      </c>
      <c r="D6079" s="22">
        <v>7</v>
      </c>
      <c r="E6079" s="22" t="s">
        <v>9</v>
      </c>
      <c r="F6079" s="22"/>
    </row>
    <row r="6080" spans="1:6" ht="14.5" customHeight="1">
      <c r="A6080" s="19">
        <v>1908</v>
      </c>
      <c r="B6080" s="19" t="s">
        <v>694</v>
      </c>
      <c r="C6080" s="22" t="s">
        <v>679</v>
      </c>
      <c r="D6080" s="22">
        <v>16.2</v>
      </c>
      <c r="E6080" s="22" t="s">
        <v>9</v>
      </c>
      <c r="F6080" s="22"/>
    </row>
    <row r="6081" spans="1:6" ht="14.5" customHeight="1">
      <c r="A6081" s="19">
        <v>1908</v>
      </c>
      <c r="B6081" s="19" t="s">
        <v>694</v>
      </c>
      <c r="C6081" s="22" t="s">
        <v>1215</v>
      </c>
      <c r="D6081" s="22">
        <v>12</v>
      </c>
      <c r="E6081" s="22" t="s">
        <v>9</v>
      </c>
      <c r="F6081" s="22"/>
    </row>
    <row r="6082" spans="1:6" ht="14.5" customHeight="1">
      <c r="A6082" s="19">
        <v>1908</v>
      </c>
      <c r="B6082" s="19" t="s">
        <v>694</v>
      </c>
      <c r="C6082" s="22" t="s">
        <v>1216</v>
      </c>
      <c r="D6082" s="22">
        <v>2.5</v>
      </c>
      <c r="E6082" s="22" t="s">
        <v>9</v>
      </c>
      <c r="F6082" s="22"/>
    </row>
    <row r="6083" spans="1:6" ht="14.5" customHeight="1">
      <c r="A6083" s="19">
        <v>1908</v>
      </c>
      <c r="B6083" s="19" t="s">
        <v>694</v>
      </c>
      <c r="C6083" s="22" t="s">
        <v>1217</v>
      </c>
      <c r="D6083" s="22">
        <v>3.75</v>
      </c>
      <c r="E6083" s="22" t="s">
        <v>9</v>
      </c>
      <c r="F6083" s="22"/>
    </row>
    <row r="6084" spans="1:6" ht="14.5" customHeight="1">
      <c r="A6084" s="19">
        <v>1908</v>
      </c>
      <c r="B6084" s="19" t="s">
        <v>694</v>
      </c>
      <c r="C6084" s="22" t="s">
        <v>681</v>
      </c>
      <c r="D6084" s="22">
        <f>59+64</f>
        <v>123</v>
      </c>
      <c r="E6084" s="22" t="s">
        <v>9</v>
      </c>
      <c r="F6084" s="22"/>
    </row>
    <row r="6085" spans="1:6" ht="14.5" customHeight="1">
      <c r="A6085" s="19">
        <v>1908</v>
      </c>
      <c r="B6085" s="19" t="s">
        <v>694</v>
      </c>
      <c r="C6085" s="22" t="s">
        <v>1516</v>
      </c>
      <c r="D6085" s="22">
        <v>7</v>
      </c>
      <c r="E6085" s="22" t="s">
        <v>9</v>
      </c>
      <c r="F6085" s="22"/>
    </row>
    <row r="6086" spans="1:6" ht="14.5" customHeight="1">
      <c r="A6086" s="19">
        <v>1908</v>
      </c>
      <c r="B6086" s="19" t="s">
        <v>694</v>
      </c>
      <c r="C6086" s="22" t="s">
        <v>683</v>
      </c>
      <c r="D6086" s="22">
        <v>23.7</v>
      </c>
      <c r="E6086" s="22" t="s">
        <v>9</v>
      </c>
      <c r="F6086" s="22"/>
    </row>
    <row r="6087" spans="1:6" ht="14.5" customHeight="1">
      <c r="A6087" s="19">
        <v>1908</v>
      </c>
      <c r="B6087" s="19" t="s">
        <v>694</v>
      </c>
      <c r="C6087" s="22" t="s">
        <v>684</v>
      </c>
      <c r="D6087" s="22">
        <f>80.8+12</f>
        <v>92.8</v>
      </c>
      <c r="E6087" s="22" t="s">
        <v>9</v>
      </c>
      <c r="F6087" s="22"/>
    </row>
    <row r="6088" spans="1:6" ht="14.5" customHeight="1">
      <c r="A6088" s="19">
        <v>1908</v>
      </c>
      <c r="B6088" s="19" t="s">
        <v>694</v>
      </c>
      <c r="C6088" s="22" t="s">
        <v>685</v>
      </c>
      <c r="D6088" s="22">
        <v>39</v>
      </c>
      <c r="E6088" s="22" t="s">
        <v>9</v>
      </c>
      <c r="F6088" s="22"/>
    </row>
    <row r="6089" spans="1:6" ht="14.5" customHeight="1">
      <c r="A6089" s="19">
        <v>1908</v>
      </c>
      <c r="B6089" s="19" t="s">
        <v>694</v>
      </c>
      <c r="C6089" s="22" t="s">
        <v>686</v>
      </c>
      <c r="D6089" s="22">
        <f>32.5</f>
        <v>32.5</v>
      </c>
      <c r="E6089" s="22" t="s">
        <v>9</v>
      </c>
      <c r="F6089" s="22"/>
    </row>
    <row r="6090" spans="1:6" ht="14.5" customHeight="1">
      <c r="A6090" s="19">
        <v>1908</v>
      </c>
      <c r="B6090" s="19" t="s">
        <v>694</v>
      </c>
      <c r="C6090" s="22" t="s">
        <v>687</v>
      </c>
      <c r="D6090" s="22">
        <f>45.5</f>
        <v>45.5</v>
      </c>
      <c r="E6090" s="22" t="s">
        <v>9</v>
      </c>
      <c r="F6090" s="22"/>
    </row>
    <row r="6091" spans="1:6" ht="14.5" customHeight="1">
      <c r="A6091" s="19">
        <v>1908</v>
      </c>
      <c r="B6091" s="19" t="s">
        <v>694</v>
      </c>
      <c r="C6091" s="22" t="s">
        <v>688</v>
      </c>
      <c r="D6091" s="22">
        <v>5.5</v>
      </c>
      <c r="E6091" s="22" t="s">
        <v>9</v>
      </c>
      <c r="F6091" s="22"/>
    </row>
    <row r="6092" spans="1:6" ht="14.5" customHeight="1">
      <c r="A6092" s="19">
        <v>1908</v>
      </c>
      <c r="B6092" s="19" t="s">
        <v>694</v>
      </c>
      <c r="C6092" s="22" t="s">
        <v>689</v>
      </c>
      <c r="D6092" s="22">
        <v>1</v>
      </c>
      <c r="E6092" s="22" t="s">
        <v>16</v>
      </c>
      <c r="F6092" s="22"/>
    </row>
    <row r="6093" spans="1:6" ht="14.5" customHeight="1">
      <c r="A6093" s="19">
        <v>1908</v>
      </c>
      <c r="B6093" s="19" t="s">
        <v>694</v>
      </c>
      <c r="C6093" s="22" t="s">
        <v>1518</v>
      </c>
      <c r="D6093" s="22">
        <v>2</v>
      </c>
      <c r="E6093" s="22" t="s">
        <v>1519</v>
      </c>
      <c r="F6093" s="22"/>
    </row>
    <row r="6094" spans="1:6" ht="14.5" customHeight="1">
      <c r="A6094" s="19">
        <v>1908</v>
      </c>
      <c r="B6094" s="19" t="s">
        <v>694</v>
      </c>
      <c r="C6094" s="22" t="s">
        <v>690</v>
      </c>
      <c r="D6094" s="22">
        <v>6</v>
      </c>
      <c r="E6094" s="22" t="s">
        <v>9</v>
      </c>
      <c r="F6094" s="22"/>
    </row>
    <row r="6095" spans="1:6" ht="14.5" customHeight="1">
      <c r="A6095" s="19">
        <v>1908</v>
      </c>
      <c r="B6095" s="19" t="s">
        <v>694</v>
      </c>
      <c r="C6095" s="22" t="s">
        <v>691</v>
      </c>
      <c r="D6095" s="22">
        <v>58</v>
      </c>
      <c r="E6095" s="22" t="s">
        <v>9</v>
      </c>
      <c r="F6095" s="22"/>
    </row>
    <row r="6096" spans="1:6" ht="14.5" customHeight="1">
      <c r="A6096" s="19">
        <v>1908</v>
      </c>
      <c r="B6096" s="19" t="s">
        <v>694</v>
      </c>
      <c r="C6096" s="22" t="s">
        <v>1416</v>
      </c>
      <c r="D6096" s="22">
        <v>1.5</v>
      </c>
      <c r="E6096" s="22" t="s">
        <v>16</v>
      </c>
      <c r="F6096" s="22"/>
    </row>
    <row r="6097" spans="1:6" ht="14.5" customHeight="1">
      <c r="A6097" s="19">
        <v>1908</v>
      </c>
      <c r="B6097" s="19" t="s">
        <v>694</v>
      </c>
      <c r="C6097" s="22" t="s">
        <v>692</v>
      </c>
      <c r="D6097" s="22">
        <v>16</v>
      </c>
      <c r="E6097" s="22" t="s">
        <v>9</v>
      </c>
      <c r="F6097" s="22"/>
    </row>
    <row r="6098" spans="1:6" ht="14.5" customHeight="1">
      <c r="A6098" s="19">
        <v>1908</v>
      </c>
      <c r="B6098" s="19" t="s">
        <v>694</v>
      </c>
      <c r="C6098" s="22" t="s">
        <v>1338</v>
      </c>
      <c r="D6098" s="22">
        <v>14.3</v>
      </c>
      <c r="E6098" s="22" t="s">
        <v>9</v>
      </c>
      <c r="F6098" s="22"/>
    </row>
    <row r="6099" spans="1:6" ht="14.5" customHeight="1">
      <c r="A6099" s="19">
        <v>1908</v>
      </c>
      <c r="B6099" s="19" t="s">
        <v>694</v>
      </c>
      <c r="C6099" s="22" t="s">
        <v>693</v>
      </c>
      <c r="D6099" s="22">
        <v>16</v>
      </c>
      <c r="E6099" s="22" t="s">
        <v>9</v>
      </c>
      <c r="F6099" s="22"/>
    </row>
    <row r="6100" spans="1:6" ht="14.5" customHeight="1">
      <c r="A6100" s="19">
        <v>1908</v>
      </c>
      <c r="B6100" s="19" t="s">
        <v>694</v>
      </c>
      <c r="C6100" s="22" t="s">
        <v>695</v>
      </c>
      <c r="D6100" s="22">
        <v>3.5</v>
      </c>
      <c r="E6100" s="22" t="s">
        <v>16</v>
      </c>
      <c r="F6100" s="22"/>
    </row>
    <row r="6101" spans="1:6" ht="14.5" customHeight="1">
      <c r="A6101" s="19">
        <v>1908</v>
      </c>
      <c r="B6101" s="19" t="s">
        <v>369</v>
      </c>
      <c r="C6101" s="22" t="s">
        <v>922</v>
      </c>
      <c r="D6101" s="22">
        <v>9.5</v>
      </c>
    </row>
    <row r="6102" spans="1:6" ht="14.5" customHeight="1">
      <c r="A6102" s="19">
        <v>1908</v>
      </c>
      <c r="B6102" s="19" t="s">
        <v>369</v>
      </c>
      <c r="C6102" s="22" t="s">
        <v>1084</v>
      </c>
      <c r="D6102" s="22">
        <v>7.5</v>
      </c>
    </row>
    <row r="6103" spans="1:6" ht="14.5" customHeight="1">
      <c r="A6103" s="19">
        <v>1908</v>
      </c>
      <c r="B6103" s="19" t="s">
        <v>369</v>
      </c>
      <c r="C6103" s="22" t="s">
        <v>698</v>
      </c>
      <c r="D6103" s="22">
        <v>5</v>
      </c>
    </row>
    <row r="6104" spans="1:6" ht="14.5" customHeight="1">
      <c r="A6104" s="19">
        <v>1908</v>
      </c>
      <c r="B6104" s="19" t="s">
        <v>369</v>
      </c>
      <c r="C6104" s="22" t="s">
        <v>370</v>
      </c>
      <c r="D6104" s="22">
        <f>11+5+16</f>
        <v>32</v>
      </c>
    </row>
    <row r="6105" spans="1:6" ht="14.5" customHeight="1">
      <c r="A6105" s="19">
        <v>1908</v>
      </c>
      <c r="B6105" s="19" t="s">
        <v>369</v>
      </c>
      <c r="C6105" s="22" t="s">
        <v>371</v>
      </c>
      <c r="D6105" s="22">
        <v>25</v>
      </c>
    </row>
    <row r="6106" spans="1:6" ht="14.5" customHeight="1">
      <c r="A6106" s="19">
        <v>1908</v>
      </c>
      <c r="B6106" s="19" t="s">
        <v>369</v>
      </c>
      <c r="C6106" s="22" t="s">
        <v>1218</v>
      </c>
      <c r="D6106" s="22">
        <v>13</v>
      </c>
    </row>
    <row r="6107" spans="1:6" ht="14.5" customHeight="1">
      <c r="A6107" s="19">
        <v>1908</v>
      </c>
      <c r="B6107" s="19" t="s">
        <v>369</v>
      </c>
      <c r="C6107" s="22" t="s">
        <v>578</v>
      </c>
      <c r="D6107" s="22">
        <v>9</v>
      </c>
    </row>
    <row r="6108" spans="1:6" ht="14.5" customHeight="1">
      <c r="A6108" s="19">
        <v>1908</v>
      </c>
      <c r="B6108" s="19" t="s">
        <v>369</v>
      </c>
      <c r="C6108" s="19" t="s">
        <v>863</v>
      </c>
      <c r="D6108" s="22">
        <v>12</v>
      </c>
    </row>
    <row r="6109" spans="1:6" ht="14.5" customHeight="1">
      <c r="A6109" s="19">
        <v>1908</v>
      </c>
      <c r="B6109" s="19" t="s">
        <v>55</v>
      </c>
      <c r="C6109" s="22" t="s">
        <v>712</v>
      </c>
      <c r="D6109" s="22">
        <v>27.26</v>
      </c>
      <c r="F6109" s="22" t="s">
        <v>699</v>
      </c>
    </row>
    <row r="6110" spans="1:6" ht="14.5" customHeight="1">
      <c r="A6110" s="19">
        <v>1908</v>
      </c>
      <c r="B6110" s="19" t="s">
        <v>55</v>
      </c>
      <c r="C6110" s="22" t="s">
        <v>714</v>
      </c>
      <c r="D6110" s="22">
        <v>3.45</v>
      </c>
      <c r="F6110" s="22" t="s">
        <v>701</v>
      </c>
    </row>
    <row r="6111" spans="1:6" ht="14.5" customHeight="1">
      <c r="A6111" s="19">
        <v>1908</v>
      </c>
      <c r="B6111" s="19" t="s">
        <v>55</v>
      </c>
      <c r="C6111" s="22" t="s">
        <v>715</v>
      </c>
      <c r="D6111" s="22">
        <v>5.42</v>
      </c>
      <c r="F6111" s="22" t="s">
        <v>702</v>
      </c>
    </row>
    <row r="6112" spans="1:6" ht="14.5" customHeight="1">
      <c r="A6112" s="19">
        <v>1908</v>
      </c>
      <c r="B6112" s="19" t="s">
        <v>55</v>
      </c>
      <c r="C6112" s="22" t="s">
        <v>716</v>
      </c>
      <c r="D6112" s="22">
        <v>29.25</v>
      </c>
      <c r="F6112" s="22" t="s">
        <v>703</v>
      </c>
    </row>
    <row r="6113" spans="1:6" ht="14.5" customHeight="1">
      <c r="A6113" s="19">
        <v>1908</v>
      </c>
      <c r="B6113" s="19" t="s">
        <v>55</v>
      </c>
      <c r="C6113" s="22" t="s">
        <v>716</v>
      </c>
      <c r="D6113" s="22">
        <v>9.25</v>
      </c>
      <c r="F6113" s="22" t="s">
        <v>1086</v>
      </c>
    </row>
    <row r="6114" spans="1:6" ht="14.5" customHeight="1">
      <c r="A6114" s="19">
        <v>1908</v>
      </c>
      <c r="B6114" s="19" t="s">
        <v>55</v>
      </c>
      <c r="C6114" s="22" t="s">
        <v>716</v>
      </c>
      <c r="D6114" s="22">
        <v>23.1</v>
      </c>
      <c r="F6114" s="22" t="s">
        <v>1219</v>
      </c>
    </row>
    <row r="6115" spans="1:6" ht="14.5" customHeight="1">
      <c r="A6115" s="19">
        <v>1908</v>
      </c>
      <c r="B6115" s="19" t="s">
        <v>55</v>
      </c>
      <c r="C6115" s="22" t="s">
        <v>717</v>
      </c>
      <c r="D6115" s="22">
        <v>138.29</v>
      </c>
      <c r="F6115" s="22"/>
    </row>
    <row r="6116" spans="1:6" ht="14.5" customHeight="1">
      <c r="A6116" s="19">
        <v>1908</v>
      </c>
      <c r="B6116" s="19" t="s">
        <v>55</v>
      </c>
      <c r="C6116" s="22" t="s">
        <v>56</v>
      </c>
      <c r="D6116" s="22">
        <v>13.5</v>
      </c>
      <c r="F6116" s="22" t="s">
        <v>1222</v>
      </c>
    </row>
    <row r="6117" spans="1:6" ht="14.5" customHeight="1">
      <c r="A6117" s="19">
        <v>1908</v>
      </c>
      <c r="B6117" s="19" t="s">
        <v>55</v>
      </c>
      <c r="C6117" s="22" t="s">
        <v>59</v>
      </c>
      <c r="D6117" s="22">
        <v>120</v>
      </c>
      <c r="F6117" s="22" t="s">
        <v>60</v>
      </c>
    </row>
    <row r="6118" spans="1:6" ht="14.5" customHeight="1">
      <c r="A6118" s="19">
        <v>1908</v>
      </c>
      <c r="B6118" s="19" t="s">
        <v>55</v>
      </c>
      <c r="C6118" s="22" t="s">
        <v>924</v>
      </c>
      <c r="D6118" s="22">
        <v>3.7</v>
      </c>
      <c r="F6118" s="22" t="s">
        <v>925</v>
      </c>
    </row>
    <row r="6119" spans="1:6" ht="14.5" customHeight="1">
      <c r="A6119" s="19">
        <v>1908</v>
      </c>
      <c r="B6119" s="19" t="s">
        <v>55</v>
      </c>
      <c r="C6119" s="22" t="s">
        <v>719</v>
      </c>
      <c r="D6119" s="22">
        <v>21.64</v>
      </c>
      <c r="F6119" s="22" t="s">
        <v>710</v>
      </c>
    </row>
    <row r="6120" spans="1:6" ht="14.5" customHeight="1">
      <c r="A6120" s="19">
        <v>1908</v>
      </c>
      <c r="B6120" s="19" t="s">
        <v>55</v>
      </c>
      <c r="C6120" s="22" t="s">
        <v>720</v>
      </c>
      <c r="D6120" s="22">
        <v>8.5</v>
      </c>
      <c r="F6120" s="22" t="s">
        <v>711</v>
      </c>
    </row>
    <row r="6121" spans="1:6" ht="14.5" customHeight="1">
      <c r="A6121" s="19">
        <v>1908</v>
      </c>
      <c r="B6121" s="19" t="s">
        <v>55</v>
      </c>
      <c r="C6121" s="22" t="s">
        <v>1223</v>
      </c>
      <c r="D6121" s="22">
        <v>7</v>
      </c>
      <c r="F6121" s="22" t="s">
        <v>1224</v>
      </c>
    </row>
    <row r="6122" spans="1:6" ht="14.5" customHeight="1">
      <c r="A6122" s="19">
        <v>1908</v>
      </c>
      <c r="B6122" s="19" t="s">
        <v>55</v>
      </c>
      <c r="C6122" s="22" t="s">
        <v>1343</v>
      </c>
      <c r="D6122" s="22">
        <v>28.66</v>
      </c>
      <c r="F6122" s="22" t="s">
        <v>1339</v>
      </c>
    </row>
    <row r="6123" spans="1:6" ht="14.5" customHeight="1">
      <c r="A6123" s="19">
        <v>1908</v>
      </c>
      <c r="B6123" s="19" t="s">
        <v>55</v>
      </c>
      <c r="C6123" s="22" t="s">
        <v>1341</v>
      </c>
      <c r="D6123" s="22">
        <v>2</v>
      </c>
      <c r="F6123" s="22" t="s">
        <v>1342</v>
      </c>
    </row>
    <row r="6124" spans="1:6" ht="14.5" customHeight="1">
      <c r="A6124" s="19">
        <v>1908</v>
      </c>
      <c r="B6124" s="19" t="s">
        <v>440</v>
      </c>
      <c r="C6124" s="22" t="s">
        <v>1226</v>
      </c>
      <c r="D6124" s="22">
        <v>10.5</v>
      </c>
      <c r="F6124" s="31"/>
    </row>
    <row r="6125" spans="1:6" ht="14.5" customHeight="1">
      <c r="A6125" s="19">
        <v>1908</v>
      </c>
      <c r="B6125" s="19" t="s">
        <v>440</v>
      </c>
      <c r="C6125" s="22" t="s">
        <v>1520</v>
      </c>
      <c r="D6125" s="22">
        <v>5</v>
      </c>
      <c r="F6125" s="31"/>
    </row>
    <row r="6126" spans="1:6" ht="14.5" customHeight="1">
      <c r="A6126" s="19">
        <v>1908</v>
      </c>
      <c r="B6126" s="19" t="s">
        <v>440</v>
      </c>
      <c r="C6126" s="22" t="s">
        <v>1227</v>
      </c>
      <c r="D6126" s="22">
        <v>18.399999999999999</v>
      </c>
      <c r="F6126" s="31"/>
    </row>
    <row r="6127" spans="1:6" ht="14.5" customHeight="1">
      <c r="A6127" s="19">
        <v>1908</v>
      </c>
      <c r="B6127" s="19" t="s">
        <v>440</v>
      </c>
      <c r="C6127" s="22" t="s">
        <v>425</v>
      </c>
      <c r="D6127" s="22">
        <v>13.8</v>
      </c>
      <c r="F6127" s="31"/>
    </row>
    <row r="6128" spans="1:6" ht="14.5" customHeight="1">
      <c r="A6128" s="19">
        <v>1908</v>
      </c>
      <c r="B6128" s="19" t="s">
        <v>440</v>
      </c>
      <c r="C6128" s="22" t="s">
        <v>721</v>
      </c>
      <c r="D6128" s="22">
        <v>4.25</v>
      </c>
      <c r="F6128" s="31"/>
    </row>
    <row r="6129" spans="1:6" ht="14.5" customHeight="1">
      <c r="A6129" s="19">
        <v>1908</v>
      </c>
      <c r="B6129" s="19" t="s">
        <v>440</v>
      </c>
      <c r="C6129" s="22" t="s">
        <v>428</v>
      </c>
      <c r="D6129" s="22">
        <v>155</v>
      </c>
      <c r="F6129" s="22" t="s">
        <v>429</v>
      </c>
    </row>
    <row r="6130" spans="1:6" ht="14.5" customHeight="1">
      <c r="A6130" s="19">
        <v>1908</v>
      </c>
      <c r="B6130" s="19" t="s">
        <v>440</v>
      </c>
      <c r="C6130" s="22" t="s">
        <v>428</v>
      </c>
      <c r="D6130" s="22">
        <v>19.5</v>
      </c>
      <c r="F6130" s="22" t="s">
        <v>431</v>
      </c>
    </row>
    <row r="6131" spans="1:6" ht="14.5" customHeight="1">
      <c r="A6131" s="19">
        <v>1908</v>
      </c>
      <c r="B6131" s="19" t="s">
        <v>440</v>
      </c>
      <c r="C6131" s="22" t="s">
        <v>428</v>
      </c>
      <c r="D6131" s="22">
        <v>14</v>
      </c>
      <c r="F6131" s="22" t="s">
        <v>722</v>
      </c>
    </row>
    <row r="6132" spans="1:6" ht="14.5" customHeight="1">
      <c r="A6132" s="19">
        <v>1908</v>
      </c>
      <c r="B6132" s="19" t="s">
        <v>440</v>
      </c>
      <c r="C6132" s="22" t="s">
        <v>1344</v>
      </c>
      <c r="D6132" s="22">
        <v>62.75</v>
      </c>
      <c r="F6132" s="22"/>
    </row>
    <row r="6133" spans="1:6" ht="14.5" customHeight="1">
      <c r="A6133" s="19">
        <v>1908</v>
      </c>
      <c r="B6133" s="19" t="s">
        <v>440</v>
      </c>
      <c r="C6133" s="22" t="s">
        <v>432</v>
      </c>
      <c r="D6133" s="22">
        <v>191</v>
      </c>
      <c r="F6133" s="22" t="s">
        <v>433</v>
      </c>
    </row>
    <row r="6134" spans="1:6" ht="14.5" customHeight="1">
      <c r="A6134" s="19">
        <v>1908</v>
      </c>
      <c r="B6134" s="19" t="s">
        <v>440</v>
      </c>
      <c r="C6134" s="22" t="s">
        <v>432</v>
      </c>
      <c r="D6134" s="22">
        <f>12+96.21</f>
        <v>108.21</v>
      </c>
      <c r="F6134" s="22" t="s">
        <v>434</v>
      </c>
    </row>
    <row r="6135" spans="1:6" ht="14.5" customHeight="1">
      <c r="A6135" s="19">
        <v>1908</v>
      </c>
      <c r="B6135" s="19" t="s">
        <v>440</v>
      </c>
      <c r="C6135" s="22" t="s">
        <v>435</v>
      </c>
      <c r="D6135" s="22">
        <v>188</v>
      </c>
      <c r="F6135" s="22" t="s">
        <v>436</v>
      </c>
    </row>
    <row r="6136" spans="1:6" ht="14.5" customHeight="1">
      <c r="A6136" s="19">
        <v>1908</v>
      </c>
      <c r="B6136" s="19" t="s">
        <v>440</v>
      </c>
      <c r="C6136" s="22" t="s">
        <v>435</v>
      </c>
      <c r="D6136" s="22">
        <v>104.5</v>
      </c>
      <c r="F6136" s="22" t="s">
        <v>437</v>
      </c>
    </row>
    <row r="6137" spans="1:6" ht="14.5" customHeight="1">
      <c r="A6137" s="19">
        <v>1908</v>
      </c>
      <c r="B6137" s="19" t="s">
        <v>440</v>
      </c>
      <c r="C6137" s="22" t="s">
        <v>435</v>
      </c>
      <c r="D6137" s="22">
        <v>16.3</v>
      </c>
      <c r="F6137" s="22" t="s">
        <v>1225</v>
      </c>
    </row>
    <row r="6138" spans="1:6" ht="14.5" customHeight="1">
      <c r="A6138" s="19">
        <v>1908</v>
      </c>
      <c r="B6138" s="19" t="s">
        <v>440</v>
      </c>
      <c r="C6138" s="22" t="s">
        <v>438</v>
      </c>
      <c r="D6138" s="22">
        <v>3</v>
      </c>
      <c r="F6138" s="31"/>
    </row>
    <row r="6139" spans="1:6" ht="14.5" customHeight="1">
      <c r="A6139" s="19">
        <v>1908</v>
      </c>
      <c r="B6139" s="19" t="s">
        <v>440</v>
      </c>
      <c r="C6139" s="22" t="s">
        <v>439</v>
      </c>
      <c r="D6139" s="22">
        <v>17.5</v>
      </c>
      <c r="F6139" s="31"/>
    </row>
    <row r="6140" spans="1:6" ht="14.5" customHeight="1">
      <c r="A6140" s="19">
        <v>1908</v>
      </c>
      <c r="B6140" s="19" t="s">
        <v>456</v>
      </c>
      <c r="C6140" s="22" t="s">
        <v>457</v>
      </c>
      <c r="D6140" s="22">
        <v>19</v>
      </c>
      <c r="E6140" s="19" t="s">
        <v>9</v>
      </c>
    </row>
    <row r="6141" spans="1:6" ht="14.5" customHeight="1">
      <c r="A6141" s="19">
        <v>1908</v>
      </c>
      <c r="B6141" s="19" t="s">
        <v>456</v>
      </c>
      <c r="C6141" s="22" t="s">
        <v>458</v>
      </c>
      <c r="D6141" s="22">
        <v>7</v>
      </c>
      <c r="E6141" s="19" t="s">
        <v>9</v>
      </c>
    </row>
    <row r="6142" spans="1:6" ht="14.5" customHeight="1">
      <c r="A6142" s="19">
        <v>1908</v>
      </c>
      <c r="B6142" s="19" t="s">
        <v>456</v>
      </c>
      <c r="C6142" s="22" t="s">
        <v>1420</v>
      </c>
      <c r="D6142" s="22">
        <v>6</v>
      </c>
      <c r="E6142" s="19" t="s">
        <v>9</v>
      </c>
    </row>
    <row r="6143" spans="1:6" ht="14.5" customHeight="1">
      <c r="A6143" s="19">
        <v>1908</v>
      </c>
      <c r="B6143" s="19" t="s">
        <v>456</v>
      </c>
      <c r="C6143" s="22" t="s">
        <v>1522</v>
      </c>
      <c r="D6143" s="22">
        <v>34.5</v>
      </c>
      <c r="E6143" s="19" t="s">
        <v>9</v>
      </c>
    </row>
    <row r="6144" spans="1:6" ht="14.5" customHeight="1">
      <c r="A6144" s="19">
        <v>1908</v>
      </c>
      <c r="B6144" s="19" t="s">
        <v>456</v>
      </c>
      <c r="C6144" s="22" t="s">
        <v>459</v>
      </c>
      <c r="D6144" s="22">
        <v>22</v>
      </c>
      <c r="E6144" s="19" t="s">
        <v>9</v>
      </c>
    </row>
    <row r="6145" spans="1:6" ht="14.5" customHeight="1">
      <c r="A6145" s="19">
        <v>1908</v>
      </c>
      <c r="B6145" s="19" t="s">
        <v>456</v>
      </c>
      <c r="C6145" s="22" t="s">
        <v>460</v>
      </c>
      <c r="D6145" s="22">
        <f>26+143</f>
        <v>169</v>
      </c>
      <c r="E6145" s="19" t="s">
        <v>9</v>
      </c>
    </row>
    <row r="6146" spans="1:6" ht="14.5" customHeight="1">
      <c r="A6146" s="19">
        <v>1908</v>
      </c>
      <c r="B6146" s="19" t="s">
        <v>456</v>
      </c>
      <c r="C6146" s="22" t="s">
        <v>926</v>
      </c>
      <c r="D6146" s="22">
        <v>40.799999999999997</v>
      </c>
      <c r="E6146" s="19" t="s">
        <v>9</v>
      </c>
      <c r="F6146" s="22" t="s">
        <v>1353</v>
      </c>
    </row>
    <row r="6147" spans="1:6" ht="14.5" customHeight="1">
      <c r="A6147" s="19">
        <v>1908</v>
      </c>
      <c r="B6147" s="19" t="s">
        <v>456</v>
      </c>
      <c r="C6147" s="22" t="s">
        <v>1350</v>
      </c>
      <c r="D6147" s="22">
        <v>4.2</v>
      </c>
      <c r="E6147" s="19" t="s">
        <v>9</v>
      </c>
      <c r="F6147" s="22" t="s">
        <v>1354</v>
      </c>
    </row>
    <row r="6148" spans="1:6" ht="14.5" customHeight="1">
      <c r="A6148" s="19">
        <v>1908</v>
      </c>
      <c r="B6148" s="19" t="s">
        <v>456</v>
      </c>
      <c r="C6148" s="22" t="s">
        <v>941</v>
      </c>
      <c r="D6148" s="22">
        <v>7</v>
      </c>
      <c r="F6148" s="19" t="s">
        <v>927</v>
      </c>
    </row>
    <row r="6149" spans="1:6" ht="14.5" customHeight="1">
      <c r="A6149" s="19">
        <v>1908</v>
      </c>
      <c r="B6149" s="19" t="s">
        <v>456</v>
      </c>
      <c r="C6149" s="22" t="s">
        <v>928</v>
      </c>
      <c r="D6149" s="22">
        <f>14+2.38</f>
        <v>16.38</v>
      </c>
    </row>
    <row r="6150" spans="1:6" ht="14.5" customHeight="1">
      <c r="A6150" s="19">
        <v>1908</v>
      </c>
      <c r="B6150" s="19" t="s">
        <v>456</v>
      </c>
      <c r="C6150" s="22" t="s">
        <v>462</v>
      </c>
      <c r="D6150" s="22">
        <v>14</v>
      </c>
      <c r="E6150" s="19" t="s">
        <v>9</v>
      </c>
    </row>
    <row r="6151" spans="1:6" ht="14.5" customHeight="1">
      <c r="A6151" s="19">
        <v>1908</v>
      </c>
      <c r="B6151" s="19" t="s">
        <v>456</v>
      </c>
      <c r="C6151" s="22" t="s">
        <v>1231</v>
      </c>
      <c r="D6151" s="22">
        <v>9.5</v>
      </c>
      <c r="F6151" s="22" t="s">
        <v>1352</v>
      </c>
    </row>
    <row r="6152" spans="1:6" ht="14.5" customHeight="1">
      <c r="A6152" s="19">
        <v>1908</v>
      </c>
      <c r="B6152" s="19" t="s">
        <v>456</v>
      </c>
      <c r="C6152" s="22" t="s">
        <v>464</v>
      </c>
      <c r="D6152" s="22">
        <v>1.8</v>
      </c>
      <c r="E6152" s="19" t="s">
        <v>9</v>
      </c>
    </row>
    <row r="6153" spans="1:6" ht="14.5" customHeight="1">
      <c r="A6153" s="19">
        <v>1908</v>
      </c>
      <c r="B6153" s="19" t="s">
        <v>456</v>
      </c>
      <c r="C6153" s="22" t="s">
        <v>466</v>
      </c>
      <c r="D6153" s="22">
        <v>40</v>
      </c>
      <c r="E6153" s="19" t="s">
        <v>9</v>
      </c>
    </row>
    <row r="6154" spans="1:6" ht="14.5" customHeight="1">
      <c r="A6154" s="19">
        <v>1908</v>
      </c>
      <c r="B6154" s="19" t="s">
        <v>456</v>
      </c>
      <c r="C6154" s="22" t="s">
        <v>468</v>
      </c>
      <c r="D6154" s="22">
        <v>31</v>
      </c>
    </row>
    <row r="6155" spans="1:6" ht="14.5" customHeight="1">
      <c r="A6155" s="19">
        <v>1908</v>
      </c>
      <c r="B6155" s="19" t="s">
        <v>456</v>
      </c>
      <c r="C6155" s="22" t="s">
        <v>1230</v>
      </c>
      <c r="D6155" s="22">
        <v>11.61</v>
      </c>
    </row>
    <row r="6156" spans="1:6" ht="14.5" customHeight="1">
      <c r="A6156" s="19">
        <v>1908</v>
      </c>
      <c r="B6156" s="19" t="s">
        <v>456</v>
      </c>
      <c r="C6156" s="22" t="s">
        <v>1089</v>
      </c>
      <c r="D6156" s="22">
        <v>5</v>
      </c>
    </row>
    <row r="6157" spans="1:6" ht="14.5" customHeight="1">
      <c r="A6157" s="19">
        <v>1908</v>
      </c>
      <c r="B6157" s="19" t="s">
        <v>456</v>
      </c>
      <c r="C6157" s="19" t="s">
        <v>1345</v>
      </c>
      <c r="D6157" s="22">
        <v>183</v>
      </c>
      <c r="F6157" s="22" t="s">
        <v>1346</v>
      </c>
    </row>
    <row r="6158" spans="1:6" ht="14.5" customHeight="1">
      <c r="A6158" s="19">
        <v>1908</v>
      </c>
      <c r="B6158" s="19" t="s">
        <v>456</v>
      </c>
      <c r="C6158" s="19" t="s">
        <v>1345</v>
      </c>
      <c r="D6158" s="22">
        <v>132</v>
      </c>
      <c r="F6158" s="22" t="s">
        <v>1349</v>
      </c>
    </row>
    <row r="6159" spans="1:6" ht="14.5" customHeight="1">
      <c r="A6159" s="19">
        <v>1908</v>
      </c>
      <c r="B6159" s="19" t="s">
        <v>456</v>
      </c>
      <c r="C6159" s="19" t="s">
        <v>1345</v>
      </c>
      <c r="D6159" s="22">
        <v>106</v>
      </c>
      <c r="F6159" s="22" t="s">
        <v>1423</v>
      </c>
    </row>
    <row r="6160" spans="1:6" ht="14.5" customHeight="1">
      <c r="A6160" s="22">
        <v>1909</v>
      </c>
      <c r="B6160" s="22" t="s">
        <v>131</v>
      </c>
      <c r="C6160" s="22" t="s">
        <v>527</v>
      </c>
      <c r="D6160" s="22">
        <v>10.5</v>
      </c>
      <c r="E6160" s="22"/>
      <c r="F6160" s="22"/>
    </row>
    <row r="6161" spans="1:6" ht="14.5" customHeight="1">
      <c r="A6161" s="22">
        <v>1909</v>
      </c>
      <c r="B6161" s="22" t="s">
        <v>131</v>
      </c>
      <c r="C6161" s="22" t="s">
        <v>528</v>
      </c>
      <c r="D6161" s="22">
        <v>133</v>
      </c>
      <c r="E6161" s="22"/>
      <c r="F6161" s="22"/>
    </row>
    <row r="6162" spans="1:6" ht="14.5" customHeight="1">
      <c r="A6162" s="22">
        <v>1909</v>
      </c>
      <c r="B6162" s="22" t="s">
        <v>131</v>
      </c>
      <c r="C6162" s="22" t="s">
        <v>529</v>
      </c>
      <c r="D6162" s="22">
        <v>11</v>
      </c>
      <c r="E6162" s="22"/>
      <c r="F6162" s="22"/>
    </row>
    <row r="6163" spans="1:6" ht="14.5" customHeight="1">
      <c r="A6163" s="22">
        <v>1909</v>
      </c>
      <c r="B6163" s="22" t="s">
        <v>131</v>
      </c>
      <c r="C6163" s="22" t="s">
        <v>971</v>
      </c>
      <c r="D6163" s="22">
        <v>7</v>
      </c>
      <c r="E6163" s="22"/>
      <c r="F6163" s="22"/>
    </row>
    <row r="6164" spans="1:6" ht="14.5" customHeight="1">
      <c r="A6164" s="22">
        <v>1909</v>
      </c>
      <c r="B6164" s="22" t="s">
        <v>131</v>
      </c>
      <c r="C6164" s="22" t="s">
        <v>530</v>
      </c>
      <c r="D6164" s="22">
        <v>42</v>
      </c>
      <c r="E6164" s="22"/>
      <c r="F6164" s="22"/>
    </row>
    <row r="6165" spans="1:6" ht="14.5" customHeight="1">
      <c r="A6165" s="22">
        <v>1909</v>
      </c>
      <c r="B6165" s="22" t="s">
        <v>131</v>
      </c>
      <c r="C6165" s="22" t="s">
        <v>531</v>
      </c>
      <c r="D6165" s="22">
        <v>42</v>
      </c>
      <c r="E6165" s="22"/>
      <c r="F6165" s="22"/>
    </row>
    <row r="6166" spans="1:6" ht="14.5" customHeight="1">
      <c r="A6166" s="22">
        <v>1909</v>
      </c>
      <c r="B6166" s="22" t="s">
        <v>131</v>
      </c>
      <c r="C6166" s="22" t="s">
        <v>532</v>
      </c>
      <c r="D6166" s="22">
        <v>7.5</v>
      </c>
      <c r="E6166" s="22"/>
      <c r="F6166" s="22"/>
    </row>
    <row r="6167" spans="1:6" ht="14.5" customHeight="1">
      <c r="A6167" s="22">
        <v>1909</v>
      </c>
      <c r="B6167" s="22" t="s">
        <v>131</v>
      </c>
      <c r="C6167" s="22" t="s">
        <v>534</v>
      </c>
      <c r="D6167" s="22">
        <v>8.5</v>
      </c>
      <c r="E6167" s="22"/>
      <c r="F6167" s="26"/>
    </row>
    <row r="6168" spans="1:6" ht="14.5" customHeight="1">
      <c r="A6168" s="22">
        <v>1909</v>
      </c>
      <c r="B6168" s="22" t="s">
        <v>131</v>
      </c>
      <c r="C6168" s="22" t="s">
        <v>1090</v>
      </c>
      <c r="D6168" s="22">
        <v>10.93</v>
      </c>
      <c r="E6168" s="22"/>
      <c r="F6168" s="26"/>
    </row>
    <row r="6169" spans="1:6" ht="14.5" customHeight="1">
      <c r="A6169" s="22">
        <v>1909</v>
      </c>
      <c r="B6169" s="22" t="s">
        <v>131</v>
      </c>
      <c r="C6169" s="22" t="s">
        <v>535</v>
      </c>
      <c r="D6169" s="22">
        <v>12</v>
      </c>
      <c r="E6169" s="22"/>
      <c r="F6169" s="26"/>
    </row>
    <row r="6170" spans="1:6" ht="14.5" customHeight="1">
      <c r="A6170" s="22">
        <v>1909</v>
      </c>
      <c r="B6170" s="22" t="s">
        <v>172</v>
      </c>
      <c r="C6170" s="26" t="s">
        <v>1094</v>
      </c>
      <c r="D6170" s="26">
        <v>3</v>
      </c>
      <c r="E6170" s="22"/>
      <c r="F6170" s="26" t="s">
        <v>1095</v>
      </c>
    </row>
    <row r="6171" spans="1:6" ht="14.5" customHeight="1">
      <c r="A6171" s="22">
        <v>1909</v>
      </c>
      <c r="B6171" s="22" t="s">
        <v>172</v>
      </c>
      <c r="C6171" s="26" t="s">
        <v>170</v>
      </c>
      <c r="D6171" s="26">
        <v>2</v>
      </c>
      <c r="E6171" s="22"/>
      <c r="F6171" s="26" t="s">
        <v>171</v>
      </c>
    </row>
    <row r="6172" spans="1:6" ht="14.5" customHeight="1">
      <c r="A6172" s="22">
        <v>1909</v>
      </c>
      <c r="B6172" s="22" t="s">
        <v>172</v>
      </c>
      <c r="C6172" s="26" t="s">
        <v>173</v>
      </c>
      <c r="D6172" s="26">
        <v>34.4</v>
      </c>
      <c r="E6172" s="22"/>
      <c r="F6172" s="26" t="s">
        <v>982</v>
      </c>
    </row>
    <row r="6173" spans="1:6" ht="14.5" customHeight="1">
      <c r="A6173" s="22">
        <v>1909</v>
      </c>
      <c r="B6173" s="22" t="s">
        <v>172</v>
      </c>
      <c r="C6173" s="26" t="s">
        <v>177</v>
      </c>
      <c r="D6173" s="26">
        <v>5.5</v>
      </c>
      <c r="E6173" s="22"/>
      <c r="F6173" s="26" t="s">
        <v>548</v>
      </c>
    </row>
    <row r="6174" spans="1:6" ht="14.5" customHeight="1">
      <c r="A6174" s="22">
        <v>1909</v>
      </c>
      <c r="B6174" s="22" t="s">
        <v>172</v>
      </c>
      <c r="C6174" s="26" t="s">
        <v>547</v>
      </c>
      <c r="D6174" s="26">
        <v>20.2</v>
      </c>
      <c r="E6174" s="22"/>
      <c r="F6174" s="26" t="s">
        <v>549</v>
      </c>
    </row>
    <row r="6175" spans="1:6" ht="14.5" customHeight="1">
      <c r="A6175" s="22">
        <v>1909</v>
      </c>
      <c r="B6175" s="22" t="s">
        <v>172</v>
      </c>
      <c r="C6175" s="26" t="s">
        <v>1355</v>
      </c>
      <c r="D6175" s="26">
        <v>10</v>
      </c>
      <c r="E6175" s="22"/>
      <c r="F6175" s="26" t="s">
        <v>1356</v>
      </c>
    </row>
    <row r="6176" spans="1:6" ht="14.5" customHeight="1">
      <c r="A6176" s="22">
        <v>1909</v>
      </c>
      <c r="B6176" s="22" t="s">
        <v>172</v>
      </c>
      <c r="C6176" s="26" t="s">
        <v>179</v>
      </c>
      <c r="D6176" s="26">
        <v>20.399999999999999</v>
      </c>
      <c r="E6176" s="22"/>
      <c r="F6176" s="26" t="s">
        <v>743</v>
      </c>
    </row>
    <row r="6177" spans="1:6" ht="14.5" customHeight="1">
      <c r="A6177" s="22">
        <v>1909</v>
      </c>
      <c r="B6177" s="22" t="s">
        <v>172</v>
      </c>
      <c r="C6177" s="26" t="s">
        <v>179</v>
      </c>
      <c r="D6177" s="26">
        <v>12.5</v>
      </c>
      <c r="E6177" s="22"/>
      <c r="F6177" s="26" t="s">
        <v>1424</v>
      </c>
    </row>
    <row r="6178" spans="1:6" ht="14.5" customHeight="1">
      <c r="A6178" s="22">
        <v>1909</v>
      </c>
      <c r="B6178" s="22" t="s">
        <v>172</v>
      </c>
      <c r="C6178" s="26" t="s">
        <v>179</v>
      </c>
      <c r="D6178" s="26">
        <v>1.5</v>
      </c>
      <c r="E6178" s="22"/>
      <c r="F6178" s="26" t="s">
        <v>1425</v>
      </c>
    </row>
    <row r="6179" spans="1:6" ht="14.5" customHeight="1">
      <c r="A6179" s="22">
        <v>1909</v>
      </c>
      <c r="B6179" s="22" t="s">
        <v>172</v>
      </c>
      <c r="C6179" s="26" t="s">
        <v>1232</v>
      </c>
      <c r="D6179" s="26">
        <v>12</v>
      </c>
      <c r="E6179" s="22"/>
      <c r="F6179" s="26" t="s">
        <v>1233</v>
      </c>
    </row>
    <row r="6180" spans="1:6" ht="14.5" customHeight="1">
      <c r="A6180" s="22">
        <v>1909</v>
      </c>
      <c r="B6180" s="22" t="s">
        <v>62</v>
      </c>
      <c r="C6180" s="24" t="s">
        <v>64</v>
      </c>
      <c r="D6180" s="25">
        <v>7.4</v>
      </c>
      <c r="E6180" s="22" t="s">
        <v>9</v>
      </c>
      <c r="F6180" s="22"/>
    </row>
    <row r="6181" spans="1:6" ht="14.5" customHeight="1">
      <c r="A6181" s="22">
        <v>1909</v>
      </c>
      <c r="B6181" s="22" t="s">
        <v>62</v>
      </c>
      <c r="C6181" s="24" t="s">
        <v>551</v>
      </c>
      <c r="D6181" s="25">
        <v>186.22</v>
      </c>
      <c r="E6181" s="22" t="s">
        <v>9</v>
      </c>
      <c r="F6181" s="22"/>
    </row>
    <row r="6182" spans="1:6" ht="14.5" customHeight="1">
      <c r="A6182" s="22">
        <v>1909</v>
      </c>
      <c r="B6182" s="22" t="s">
        <v>62</v>
      </c>
      <c r="C6182" s="24" t="s">
        <v>69</v>
      </c>
      <c r="D6182" s="25">
        <v>56</v>
      </c>
      <c r="E6182" s="22" t="s">
        <v>9</v>
      </c>
      <c r="F6182" s="22"/>
    </row>
    <row r="6183" spans="1:6" ht="14.5" customHeight="1">
      <c r="A6183" s="22">
        <v>1909</v>
      </c>
      <c r="B6183" s="22" t="s">
        <v>62</v>
      </c>
      <c r="C6183" s="24" t="s">
        <v>73</v>
      </c>
      <c r="D6183" s="25">
        <v>6</v>
      </c>
      <c r="E6183" s="22" t="s">
        <v>16</v>
      </c>
      <c r="F6183" s="22"/>
    </row>
    <row r="6184" spans="1:6" ht="14.5" customHeight="1">
      <c r="A6184" s="22">
        <v>1909</v>
      </c>
      <c r="B6184" s="22" t="s">
        <v>62</v>
      </c>
      <c r="C6184" s="24" t="s">
        <v>552</v>
      </c>
      <c r="D6184" s="25">
        <v>26.7</v>
      </c>
      <c r="E6184" s="22" t="s">
        <v>9</v>
      </c>
      <c r="F6184" s="22"/>
    </row>
    <row r="6185" spans="1:6" ht="14.5" customHeight="1">
      <c r="A6185" s="22">
        <v>1909</v>
      </c>
      <c r="B6185" s="22" t="s">
        <v>62</v>
      </c>
      <c r="C6185" s="24" t="s">
        <v>552</v>
      </c>
      <c r="D6185" s="24">
        <v>5.5</v>
      </c>
      <c r="E6185" s="22" t="s">
        <v>70</v>
      </c>
      <c r="F6185" s="22"/>
    </row>
    <row r="6186" spans="1:6" ht="14.5" customHeight="1">
      <c r="A6186" s="22">
        <v>1909</v>
      </c>
      <c r="B6186" s="22" t="s">
        <v>62</v>
      </c>
      <c r="C6186" s="24" t="s">
        <v>74</v>
      </c>
      <c r="D6186" s="25">
        <v>8</v>
      </c>
      <c r="E6186" s="22" t="s">
        <v>9</v>
      </c>
      <c r="F6186" s="22"/>
    </row>
    <row r="6187" spans="1:6" ht="14.5" customHeight="1">
      <c r="A6187" s="22">
        <v>1909</v>
      </c>
      <c r="B6187" s="22" t="s">
        <v>62</v>
      </c>
      <c r="C6187" s="24" t="s">
        <v>65</v>
      </c>
      <c r="D6187" s="25">
        <v>30</v>
      </c>
      <c r="E6187" s="22" t="s">
        <v>9</v>
      </c>
      <c r="F6187" s="22"/>
    </row>
    <row r="6188" spans="1:6" ht="14.5" customHeight="1">
      <c r="A6188" s="22">
        <v>1909</v>
      </c>
      <c r="B6188" s="22" t="s">
        <v>62</v>
      </c>
      <c r="C6188" s="24" t="s">
        <v>66</v>
      </c>
      <c r="D6188" s="25">
        <v>9.5</v>
      </c>
      <c r="E6188" s="22" t="s">
        <v>9</v>
      </c>
      <c r="F6188" s="22"/>
    </row>
    <row r="6189" spans="1:6" ht="14.5" customHeight="1">
      <c r="A6189" s="22">
        <v>1909</v>
      </c>
      <c r="B6189" s="22" t="s">
        <v>62</v>
      </c>
      <c r="C6189" s="24" t="s">
        <v>67</v>
      </c>
      <c r="D6189" s="25">
        <v>57.5</v>
      </c>
      <c r="E6189" s="22" t="s">
        <v>9</v>
      </c>
      <c r="F6189" s="22"/>
    </row>
    <row r="6190" spans="1:6" ht="14.5" customHeight="1">
      <c r="A6190" s="22">
        <v>1909</v>
      </c>
      <c r="B6190" s="22" t="s">
        <v>62</v>
      </c>
      <c r="C6190" s="24" t="s">
        <v>983</v>
      </c>
      <c r="D6190" s="25">
        <v>4</v>
      </c>
      <c r="E6190" s="22" t="s">
        <v>9</v>
      </c>
      <c r="F6190" s="22"/>
    </row>
    <row r="6191" spans="1:6" ht="14.5" customHeight="1">
      <c r="A6191" s="22">
        <v>1909</v>
      </c>
      <c r="B6191" s="22" t="s">
        <v>62</v>
      </c>
      <c r="C6191" s="20" t="s">
        <v>440</v>
      </c>
      <c r="D6191" s="20">
        <v>0.63</v>
      </c>
      <c r="E6191" s="22" t="s">
        <v>16</v>
      </c>
      <c r="F6191" s="22"/>
    </row>
    <row r="6192" spans="1:6" ht="14.5" customHeight="1">
      <c r="A6192" s="22">
        <v>1909</v>
      </c>
      <c r="B6192" s="22" t="s">
        <v>1426</v>
      </c>
      <c r="C6192" s="20" t="s">
        <v>932</v>
      </c>
      <c r="D6192" s="20">
        <v>69</v>
      </c>
      <c r="E6192" s="22"/>
      <c r="F6192" s="22"/>
    </row>
    <row r="6193" spans="1:6" ht="14.5" customHeight="1">
      <c r="A6193" s="22">
        <v>1909</v>
      </c>
      <c r="B6193" s="22" t="s">
        <v>1426</v>
      </c>
      <c r="C6193" s="20" t="s">
        <v>933</v>
      </c>
      <c r="D6193" s="20">
        <v>35.799999999999997</v>
      </c>
      <c r="E6193" s="22"/>
      <c r="F6193" s="22"/>
    </row>
    <row r="6194" spans="1:6" ht="14.5" customHeight="1">
      <c r="A6194" s="22">
        <v>1909</v>
      </c>
      <c r="B6194" s="22" t="s">
        <v>1426</v>
      </c>
      <c r="C6194" s="20" t="s">
        <v>934</v>
      </c>
      <c r="D6194" s="20">
        <v>54</v>
      </c>
      <c r="E6194" s="22"/>
      <c r="F6194" s="22"/>
    </row>
    <row r="6195" spans="1:6" ht="14.5" customHeight="1">
      <c r="A6195" s="22">
        <v>1909</v>
      </c>
      <c r="B6195" s="22" t="s">
        <v>1426</v>
      </c>
      <c r="C6195" s="20" t="s">
        <v>473</v>
      </c>
      <c r="D6195" s="20">
        <v>236.25</v>
      </c>
      <c r="E6195" s="22"/>
      <c r="F6195" s="22"/>
    </row>
    <row r="6196" spans="1:6" ht="14.5" customHeight="1">
      <c r="A6196" s="22">
        <v>1909</v>
      </c>
      <c r="B6196" s="22" t="s">
        <v>1426</v>
      </c>
      <c r="C6196" s="20" t="s">
        <v>935</v>
      </c>
      <c r="D6196" s="20">
        <v>634.79999999999995</v>
      </c>
      <c r="E6196" s="22"/>
      <c r="F6196" s="22"/>
    </row>
    <row r="6197" spans="1:6" ht="14.5" customHeight="1">
      <c r="A6197" s="22">
        <v>1909</v>
      </c>
      <c r="B6197" s="22" t="s">
        <v>1426</v>
      </c>
      <c r="C6197" s="20" t="s">
        <v>470</v>
      </c>
      <c r="D6197" s="20">
        <v>1602.43</v>
      </c>
      <c r="E6197" s="22"/>
      <c r="F6197" s="22"/>
    </row>
    <row r="6198" spans="1:6" ht="14.5" customHeight="1">
      <c r="A6198" s="22">
        <v>1909</v>
      </c>
      <c r="B6198" s="22" t="s">
        <v>1426</v>
      </c>
      <c r="C6198" s="20" t="s">
        <v>493</v>
      </c>
      <c r="D6198" s="20">
        <v>91.6</v>
      </c>
      <c r="E6198" s="22"/>
      <c r="F6198" s="22"/>
    </row>
    <row r="6199" spans="1:6" ht="14.5" customHeight="1">
      <c r="A6199" s="22">
        <v>1909</v>
      </c>
      <c r="B6199" s="22" t="s">
        <v>1426</v>
      </c>
      <c r="C6199" s="20" t="s">
        <v>494</v>
      </c>
      <c r="D6199" s="20">
        <v>359.88</v>
      </c>
      <c r="E6199" s="22"/>
      <c r="F6199" s="22"/>
    </row>
    <row r="6200" spans="1:6" ht="14.5" customHeight="1">
      <c r="A6200" s="22">
        <v>1909</v>
      </c>
      <c r="B6200" s="22" t="s">
        <v>1426</v>
      </c>
      <c r="C6200" s="27" t="s">
        <v>939</v>
      </c>
      <c r="D6200" s="27">
        <v>181</v>
      </c>
      <c r="E6200" s="22"/>
      <c r="F6200" s="22"/>
    </row>
    <row r="6201" spans="1:6" ht="14.5" customHeight="1">
      <c r="A6201" s="22">
        <v>1909</v>
      </c>
      <c r="B6201" s="22" t="s">
        <v>1426</v>
      </c>
      <c r="C6201" s="20" t="s">
        <v>481</v>
      </c>
      <c r="D6201" s="20">
        <v>601.25</v>
      </c>
      <c r="E6201" s="22"/>
      <c r="F6201" s="22"/>
    </row>
    <row r="6202" spans="1:6" ht="14.5" customHeight="1">
      <c r="A6202" s="22">
        <v>1909</v>
      </c>
      <c r="B6202" s="22" t="s">
        <v>441</v>
      </c>
      <c r="C6202" s="20" t="s">
        <v>442</v>
      </c>
      <c r="D6202" s="20">
        <v>366</v>
      </c>
      <c r="E6202" s="19" t="s">
        <v>9</v>
      </c>
      <c r="F6202" s="19" t="s">
        <v>944</v>
      </c>
    </row>
    <row r="6203" spans="1:6" ht="14.5" customHeight="1">
      <c r="A6203" s="22">
        <v>1909</v>
      </c>
      <c r="B6203" s="22" t="s">
        <v>441</v>
      </c>
      <c r="C6203" s="22" t="s">
        <v>1236</v>
      </c>
      <c r="D6203" s="20">
        <v>5</v>
      </c>
      <c r="E6203" s="19" t="s">
        <v>9</v>
      </c>
      <c r="F6203" s="22" t="s">
        <v>1249</v>
      </c>
    </row>
    <row r="6204" spans="1:6" ht="14.5" customHeight="1">
      <c r="A6204" s="22">
        <v>1909</v>
      </c>
      <c r="B6204" s="22" t="s">
        <v>441</v>
      </c>
      <c r="C6204" s="20" t="s">
        <v>1391</v>
      </c>
      <c r="D6204" s="20">
        <v>32</v>
      </c>
      <c r="E6204" s="19" t="s">
        <v>9</v>
      </c>
      <c r="F6204" s="22" t="s">
        <v>1395</v>
      </c>
    </row>
    <row r="6205" spans="1:6" ht="14.5" customHeight="1">
      <c r="A6205" s="22">
        <v>1909</v>
      </c>
      <c r="B6205" s="22" t="s">
        <v>441</v>
      </c>
      <c r="C6205" s="20" t="s">
        <v>68</v>
      </c>
      <c r="D6205" s="20">
        <v>6.5</v>
      </c>
      <c r="E6205" s="19" t="s">
        <v>9</v>
      </c>
      <c r="F6205" s="19" t="s">
        <v>1250</v>
      </c>
    </row>
    <row r="6206" spans="1:6" ht="14.5" customHeight="1">
      <c r="A6206" s="22">
        <v>1909</v>
      </c>
      <c r="B6206" s="22" t="s">
        <v>441</v>
      </c>
      <c r="C6206" s="22" t="s">
        <v>1392</v>
      </c>
      <c r="D6206" s="20">
        <v>21.6</v>
      </c>
      <c r="E6206" s="19" t="s">
        <v>9</v>
      </c>
      <c r="F6206" s="22" t="s">
        <v>1396</v>
      </c>
    </row>
    <row r="6207" spans="1:6" ht="14.5" customHeight="1">
      <c r="A6207" s="22">
        <v>1909</v>
      </c>
      <c r="B6207" s="22" t="s">
        <v>441</v>
      </c>
      <c r="C6207" s="20" t="s">
        <v>446</v>
      </c>
      <c r="D6207" s="22">
        <v>63.7</v>
      </c>
      <c r="E6207" s="19" t="s">
        <v>9</v>
      </c>
      <c r="F6207" s="19" t="s">
        <v>1397</v>
      </c>
    </row>
    <row r="6208" spans="1:6" ht="14.5" customHeight="1">
      <c r="A6208" s="22">
        <v>1909</v>
      </c>
      <c r="B6208" s="22" t="s">
        <v>441</v>
      </c>
      <c r="C6208" s="20" t="s">
        <v>446</v>
      </c>
      <c r="D6208" s="22">
        <v>50.6</v>
      </c>
      <c r="E6208" s="19" t="s">
        <v>9</v>
      </c>
      <c r="F6208" s="22" t="s">
        <v>1427</v>
      </c>
    </row>
    <row r="6209" spans="1:6" ht="14.5" customHeight="1">
      <c r="A6209" s="22">
        <v>1909</v>
      </c>
      <c r="B6209" s="22" t="s">
        <v>441</v>
      </c>
      <c r="C6209" s="20" t="s">
        <v>446</v>
      </c>
      <c r="D6209" s="20">
        <v>25</v>
      </c>
      <c r="E6209" s="19" t="s">
        <v>9</v>
      </c>
      <c r="F6209" s="22" t="s">
        <v>1251</v>
      </c>
    </row>
    <row r="6210" spans="1:6" ht="14.5" customHeight="1">
      <c r="A6210" s="22">
        <v>1909</v>
      </c>
      <c r="B6210" s="22" t="s">
        <v>441</v>
      </c>
      <c r="C6210" s="20" t="s">
        <v>1433</v>
      </c>
      <c r="D6210" s="20">
        <v>1</v>
      </c>
      <c r="E6210" s="19" t="s">
        <v>9</v>
      </c>
      <c r="F6210" s="22" t="s">
        <v>1434</v>
      </c>
    </row>
    <row r="6211" spans="1:6" ht="14.5" customHeight="1">
      <c r="A6211" s="22">
        <v>1909</v>
      </c>
      <c r="B6211" s="22" t="s">
        <v>441</v>
      </c>
      <c r="C6211" s="20" t="s">
        <v>448</v>
      </c>
      <c r="D6211" s="20">
        <v>212</v>
      </c>
      <c r="E6211" s="19" t="s">
        <v>9</v>
      </c>
      <c r="F6211" s="19" t="s">
        <v>1252</v>
      </c>
    </row>
    <row r="6212" spans="1:6" ht="14.5" customHeight="1">
      <c r="A6212" s="22">
        <v>1909</v>
      </c>
      <c r="B6212" s="22" t="s">
        <v>441</v>
      </c>
      <c r="C6212" s="20" t="s">
        <v>1435</v>
      </c>
      <c r="D6212" s="20">
        <v>5</v>
      </c>
      <c r="E6212" s="19" t="s">
        <v>9</v>
      </c>
      <c r="F6212" s="22" t="s">
        <v>1436</v>
      </c>
    </row>
    <row r="6213" spans="1:6" ht="14.5" customHeight="1">
      <c r="A6213" s="22">
        <v>1909</v>
      </c>
      <c r="B6213" s="22" t="s">
        <v>441</v>
      </c>
      <c r="C6213" s="20" t="s">
        <v>450</v>
      </c>
      <c r="D6213" s="20">
        <v>158</v>
      </c>
      <c r="E6213" s="19" t="s">
        <v>9</v>
      </c>
      <c r="F6213" s="19" t="s">
        <v>1428</v>
      </c>
    </row>
    <row r="6214" spans="1:6" ht="14.5" customHeight="1">
      <c r="A6214" s="22">
        <v>1909</v>
      </c>
      <c r="B6214" s="22" t="s">
        <v>441</v>
      </c>
      <c r="C6214" s="20" t="s">
        <v>450</v>
      </c>
      <c r="D6214" s="20">
        <v>58.7</v>
      </c>
      <c r="E6214" s="19" t="s">
        <v>9</v>
      </c>
      <c r="F6214" s="19" t="s">
        <v>1120</v>
      </c>
    </row>
    <row r="6215" spans="1:6" ht="14.5" customHeight="1">
      <c r="A6215" s="22">
        <v>1909</v>
      </c>
      <c r="B6215" s="22" t="s">
        <v>441</v>
      </c>
      <c r="C6215" s="20" t="s">
        <v>450</v>
      </c>
      <c r="D6215" s="20">
        <v>107</v>
      </c>
      <c r="E6215" s="19" t="s">
        <v>9</v>
      </c>
      <c r="F6215" s="22" t="s">
        <v>1253</v>
      </c>
    </row>
    <row r="6216" spans="1:6" ht="14.5" customHeight="1">
      <c r="A6216" s="22">
        <v>1909</v>
      </c>
      <c r="B6216" s="22" t="s">
        <v>441</v>
      </c>
      <c r="C6216" s="22" t="s">
        <v>1393</v>
      </c>
      <c r="D6216" s="22">
        <v>41</v>
      </c>
      <c r="E6216" s="19" t="s">
        <v>9</v>
      </c>
      <c r="F6216" s="22" t="s">
        <v>1399</v>
      </c>
    </row>
    <row r="6217" spans="1:6" ht="14.5" customHeight="1">
      <c r="A6217" s="22">
        <v>1909</v>
      </c>
      <c r="B6217" s="22" t="s">
        <v>441</v>
      </c>
      <c r="C6217" s="22" t="s">
        <v>750</v>
      </c>
      <c r="D6217" s="22">
        <v>40</v>
      </c>
      <c r="E6217" s="19" t="s">
        <v>9</v>
      </c>
      <c r="F6217" s="22" t="s">
        <v>1242</v>
      </c>
    </row>
    <row r="6218" spans="1:6" ht="14.5" customHeight="1">
      <c r="A6218" s="22">
        <v>1909</v>
      </c>
      <c r="B6218" s="22" t="s">
        <v>441</v>
      </c>
      <c r="C6218" s="22" t="s">
        <v>1394</v>
      </c>
      <c r="D6218" s="20">
        <v>10</v>
      </c>
      <c r="E6218" s="19" t="s">
        <v>9</v>
      </c>
      <c r="F6218" s="22" t="s">
        <v>1400</v>
      </c>
    </row>
    <row r="6219" spans="1:6" ht="14.5" customHeight="1">
      <c r="A6219" s="22">
        <v>1909</v>
      </c>
      <c r="B6219" s="22" t="s">
        <v>441</v>
      </c>
      <c r="C6219" s="22" t="s">
        <v>462</v>
      </c>
      <c r="D6219" s="20">
        <v>5</v>
      </c>
      <c r="E6219" s="19" t="s">
        <v>9</v>
      </c>
      <c r="F6219" s="22" t="s">
        <v>770</v>
      </c>
    </row>
    <row r="6220" spans="1:6" ht="14.5" customHeight="1">
      <c r="A6220" s="22">
        <v>1909</v>
      </c>
      <c r="B6220" s="22" t="s">
        <v>441</v>
      </c>
      <c r="C6220" s="20" t="s">
        <v>763</v>
      </c>
      <c r="D6220" s="20">
        <v>23</v>
      </c>
      <c r="E6220" s="19" t="s">
        <v>9</v>
      </c>
      <c r="F6220" s="19" t="s">
        <v>1124</v>
      </c>
    </row>
    <row r="6221" spans="1:6" ht="14.5" customHeight="1">
      <c r="A6221" s="22">
        <v>1909</v>
      </c>
      <c r="B6221" s="22" t="s">
        <v>441</v>
      </c>
      <c r="C6221" s="20" t="s">
        <v>763</v>
      </c>
      <c r="D6221" s="20">
        <v>20</v>
      </c>
      <c r="E6221" s="19" t="s">
        <v>9</v>
      </c>
      <c r="F6221" s="19" t="s">
        <v>1429</v>
      </c>
    </row>
    <row r="6222" spans="1:6" ht="14.5" customHeight="1">
      <c r="A6222" s="22">
        <v>1909</v>
      </c>
      <c r="B6222" s="22" t="s">
        <v>441</v>
      </c>
      <c r="C6222" s="19" t="s">
        <v>502</v>
      </c>
      <c r="D6222" s="20">
        <v>32</v>
      </c>
      <c r="E6222" s="19" t="s">
        <v>9</v>
      </c>
      <c r="F6222" s="22" t="s">
        <v>1430</v>
      </c>
    </row>
    <row r="6223" spans="1:6" ht="14.5" customHeight="1">
      <c r="A6223" s="22">
        <v>1909</v>
      </c>
      <c r="B6223" s="22" t="s">
        <v>441</v>
      </c>
      <c r="C6223" s="19" t="s">
        <v>59</v>
      </c>
      <c r="D6223" s="20">
        <v>352.7</v>
      </c>
      <c r="E6223" s="19" t="s">
        <v>9</v>
      </c>
      <c r="F6223" s="19" t="s">
        <v>1402</v>
      </c>
    </row>
    <row r="6224" spans="1:6" ht="14.5" customHeight="1">
      <c r="A6224" s="22">
        <v>1909</v>
      </c>
      <c r="B6224" s="22" t="s">
        <v>441</v>
      </c>
      <c r="C6224" s="19" t="s">
        <v>452</v>
      </c>
      <c r="D6224" s="22">
        <v>80</v>
      </c>
      <c r="E6224" s="19" t="s">
        <v>9</v>
      </c>
      <c r="F6224" s="19" t="s">
        <v>1403</v>
      </c>
    </row>
    <row r="6225" spans="1:6" ht="14.5" customHeight="1">
      <c r="A6225" s="22">
        <v>1909</v>
      </c>
      <c r="B6225" s="22" t="s">
        <v>441</v>
      </c>
      <c r="C6225" s="19" t="s">
        <v>452</v>
      </c>
      <c r="D6225" s="22">
        <v>35</v>
      </c>
      <c r="E6225" s="19" t="s">
        <v>9</v>
      </c>
      <c r="F6225" s="19" t="s">
        <v>1431</v>
      </c>
    </row>
    <row r="6226" spans="1:6" ht="14.5" customHeight="1">
      <c r="A6226" s="22">
        <v>1909</v>
      </c>
      <c r="B6226" s="22" t="s">
        <v>441</v>
      </c>
      <c r="C6226" s="19" t="s">
        <v>767</v>
      </c>
      <c r="D6226" s="20">
        <v>8.11</v>
      </c>
      <c r="E6226" s="19" t="s">
        <v>9</v>
      </c>
      <c r="F6226" s="19" t="s">
        <v>1432</v>
      </c>
    </row>
    <row r="6227" spans="1:6" ht="14.5" customHeight="1">
      <c r="A6227" s="22">
        <v>1909</v>
      </c>
      <c r="B6227" s="22" t="s">
        <v>441</v>
      </c>
      <c r="C6227" s="22" t="s">
        <v>1237</v>
      </c>
      <c r="D6227" s="22">
        <v>4.75</v>
      </c>
      <c r="E6227" s="19" t="s">
        <v>9</v>
      </c>
      <c r="F6227" s="22" t="s">
        <v>1248</v>
      </c>
    </row>
    <row r="6228" spans="1:6" ht="14.5" customHeight="1">
      <c r="A6228" s="22">
        <v>1909</v>
      </c>
      <c r="B6228" s="22" t="s">
        <v>441</v>
      </c>
      <c r="C6228" s="22" t="s">
        <v>440</v>
      </c>
      <c r="D6228" s="22">
        <v>2.8</v>
      </c>
      <c r="E6228" s="19" t="s">
        <v>9</v>
      </c>
      <c r="F6228" s="22" t="s">
        <v>773</v>
      </c>
    </row>
    <row r="6229" spans="1:6" ht="14.5" customHeight="1">
      <c r="A6229" s="22">
        <v>1909</v>
      </c>
      <c r="B6229" s="22" t="s">
        <v>512</v>
      </c>
      <c r="C6229" s="22" t="s">
        <v>1437</v>
      </c>
      <c r="D6229" s="22">
        <v>10.5</v>
      </c>
      <c r="E6229" s="19" t="s">
        <v>9</v>
      </c>
      <c r="F6229" s="22"/>
    </row>
    <row r="6230" spans="1:6" ht="14.5" customHeight="1">
      <c r="A6230" s="22">
        <v>1909</v>
      </c>
      <c r="B6230" s="22" t="s">
        <v>512</v>
      </c>
      <c r="C6230" s="22" t="s">
        <v>774</v>
      </c>
      <c r="D6230" s="22">
        <f>2+3</f>
        <v>5</v>
      </c>
      <c r="E6230" s="19" t="s">
        <v>9</v>
      </c>
      <c r="F6230" s="22"/>
    </row>
    <row r="6231" spans="1:6" ht="14.5" customHeight="1">
      <c r="A6231" s="22">
        <v>1909</v>
      </c>
      <c r="B6231" s="22" t="s">
        <v>512</v>
      </c>
      <c r="C6231" s="22" t="s">
        <v>517</v>
      </c>
      <c r="D6231" s="22">
        <v>17</v>
      </c>
      <c r="E6231" s="19" t="s">
        <v>9</v>
      </c>
      <c r="F6231" s="22"/>
    </row>
    <row r="6232" spans="1:6" ht="14.5" customHeight="1">
      <c r="A6232" s="22">
        <v>1909</v>
      </c>
      <c r="B6232" s="22" t="s">
        <v>512</v>
      </c>
      <c r="C6232" s="22" t="s">
        <v>518</v>
      </c>
      <c r="D6232" s="22">
        <f>15.65+30</f>
        <v>45.65</v>
      </c>
      <c r="E6232" s="19" t="s">
        <v>9</v>
      </c>
      <c r="F6232" s="22"/>
    </row>
    <row r="6233" spans="1:6" ht="14.5" customHeight="1">
      <c r="A6233" s="22">
        <v>1909</v>
      </c>
      <c r="B6233" s="22" t="s">
        <v>512</v>
      </c>
      <c r="C6233" s="22" t="s">
        <v>1130</v>
      </c>
      <c r="D6233" s="22">
        <v>2</v>
      </c>
      <c r="E6233" s="19" t="s">
        <v>9</v>
      </c>
      <c r="F6233" s="22"/>
    </row>
    <row r="6234" spans="1:6" ht="14.5" customHeight="1">
      <c r="A6234" s="22">
        <v>1909</v>
      </c>
      <c r="B6234" s="22" t="s">
        <v>512</v>
      </c>
      <c r="C6234" s="22" t="s">
        <v>513</v>
      </c>
      <c r="D6234" s="22">
        <v>50</v>
      </c>
      <c r="E6234" s="19" t="s">
        <v>9</v>
      </c>
      <c r="F6234" s="22"/>
    </row>
    <row r="6235" spans="1:6" ht="14.5" customHeight="1">
      <c r="A6235" s="22">
        <v>1909</v>
      </c>
      <c r="B6235" s="22" t="s">
        <v>512</v>
      </c>
      <c r="C6235" s="22" t="s">
        <v>875</v>
      </c>
      <c r="D6235" s="22">
        <v>28</v>
      </c>
      <c r="E6235" s="19" t="s">
        <v>9</v>
      </c>
      <c r="F6235" s="22"/>
    </row>
    <row r="6236" spans="1:6" ht="14.5" customHeight="1">
      <c r="A6236" s="22">
        <v>1909</v>
      </c>
      <c r="B6236" s="22" t="s">
        <v>512</v>
      </c>
      <c r="C6236" s="22" t="s">
        <v>514</v>
      </c>
      <c r="D6236" s="22">
        <v>87</v>
      </c>
      <c r="E6236" s="19" t="s">
        <v>9</v>
      </c>
      <c r="F6236" s="22"/>
    </row>
    <row r="6237" spans="1:6" ht="14.5" customHeight="1">
      <c r="A6237" s="22">
        <v>1909</v>
      </c>
      <c r="B6237" s="22" t="s">
        <v>512</v>
      </c>
      <c r="C6237" s="22" t="s">
        <v>1131</v>
      </c>
      <c r="D6237" s="22">
        <f>80+72.65</f>
        <v>152.65</v>
      </c>
      <c r="E6237" s="19" t="s">
        <v>9</v>
      </c>
      <c r="F6237" s="22"/>
    </row>
    <row r="6238" spans="1:6" ht="14.5" customHeight="1">
      <c r="A6238" s="22">
        <v>1909</v>
      </c>
      <c r="B6238" s="22" t="s">
        <v>512</v>
      </c>
      <c r="C6238" s="22" t="s">
        <v>515</v>
      </c>
      <c r="D6238" s="22">
        <v>17.28</v>
      </c>
      <c r="E6238" s="19" t="s">
        <v>9</v>
      </c>
      <c r="F6238" s="22"/>
    </row>
    <row r="6239" spans="1:6" ht="14.5" customHeight="1">
      <c r="A6239" s="22">
        <v>1909</v>
      </c>
      <c r="B6239" s="22" t="s">
        <v>512</v>
      </c>
      <c r="C6239" s="22" t="s">
        <v>1132</v>
      </c>
      <c r="D6239" s="22">
        <v>101</v>
      </c>
      <c r="E6239" s="19" t="s">
        <v>9</v>
      </c>
      <c r="F6239" s="22"/>
    </row>
    <row r="6240" spans="1:6" ht="14.5" customHeight="1">
      <c r="A6240" s="22">
        <v>1909</v>
      </c>
      <c r="B6240" s="22" t="s">
        <v>512</v>
      </c>
      <c r="C6240" s="22" t="s">
        <v>519</v>
      </c>
      <c r="D6240" s="22">
        <v>4</v>
      </c>
      <c r="E6240" s="19" t="s">
        <v>9</v>
      </c>
      <c r="F6240" s="22"/>
    </row>
    <row r="6241" spans="1:6" ht="14.5" customHeight="1">
      <c r="A6241" s="22">
        <v>1909</v>
      </c>
      <c r="B6241" s="22" t="s">
        <v>512</v>
      </c>
      <c r="C6241" s="22" t="s">
        <v>520</v>
      </c>
      <c r="D6241" s="22">
        <v>8</v>
      </c>
      <c r="E6241" s="19" t="s">
        <v>9</v>
      </c>
      <c r="F6241" s="22"/>
    </row>
    <row r="6242" spans="1:6" ht="14.5" customHeight="1">
      <c r="A6242" s="22">
        <v>1909</v>
      </c>
      <c r="B6242" s="22" t="s">
        <v>512</v>
      </c>
      <c r="C6242" s="22" t="s">
        <v>521</v>
      </c>
      <c r="D6242" s="22">
        <v>3.5</v>
      </c>
      <c r="E6242" s="19" t="s">
        <v>9</v>
      </c>
      <c r="F6242" s="22"/>
    </row>
    <row r="6243" spans="1:6" ht="14.5" customHeight="1">
      <c r="A6243" s="22">
        <v>1909</v>
      </c>
      <c r="B6243" s="22" t="s">
        <v>512</v>
      </c>
      <c r="C6243" s="22" t="s">
        <v>522</v>
      </c>
      <c r="D6243" s="22">
        <v>16.8</v>
      </c>
      <c r="E6243" s="19" t="s">
        <v>9</v>
      </c>
      <c r="F6243" s="22"/>
    </row>
    <row r="6244" spans="1:6" ht="14.5" customHeight="1">
      <c r="A6244" s="22">
        <v>1909</v>
      </c>
      <c r="B6244" s="22" t="s">
        <v>512</v>
      </c>
      <c r="C6244" s="22" t="s">
        <v>523</v>
      </c>
      <c r="D6244" s="22">
        <v>12</v>
      </c>
      <c r="E6244" s="19" t="s">
        <v>9</v>
      </c>
      <c r="F6244" s="22"/>
    </row>
    <row r="6245" spans="1:6" ht="14.5" customHeight="1">
      <c r="A6245" s="22">
        <v>1909</v>
      </c>
      <c r="B6245" s="22" t="s">
        <v>512</v>
      </c>
      <c r="C6245" s="22" t="s">
        <v>1133</v>
      </c>
      <c r="D6245" s="22">
        <f>7+3.5</f>
        <v>10.5</v>
      </c>
      <c r="E6245" s="19" t="s">
        <v>9</v>
      </c>
    </row>
    <row r="6246" spans="1:6" ht="14.5" customHeight="1">
      <c r="A6246" s="22">
        <v>1909</v>
      </c>
      <c r="B6246" s="22" t="s">
        <v>512</v>
      </c>
      <c r="C6246" s="22" t="s">
        <v>524</v>
      </c>
      <c r="D6246" s="22">
        <v>14</v>
      </c>
      <c r="E6246" s="19" t="s">
        <v>9</v>
      </c>
      <c r="F6246" s="22"/>
    </row>
    <row r="6247" spans="1:6" ht="14.5" customHeight="1">
      <c r="A6247" s="22">
        <v>1909</v>
      </c>
      <c r="B6247" s="22" t="s">
        <v>512</v>
      </c>
      <c r="C6247" s="22" t="s">
        <v>516</v>
      </c>
      <c r="D6247" s="22">
        <v>43.5</v>
      </c>
      <c r="E6247" s="19" t="s">
        <v>9</v>
      </c>
      <c r="F6247" s="22"/>
    </row>
    <row r="6248" spans="1:6" ht="14.5" customHeight="1">
      <c r="A6248" s="22">
        <v>1909</v>
      </c>
      <c r="B6248" s="22" t="s">
        <v>512</v>
      </c>
      <c r="C6248" s="22" t="s">
        <v>525</v>
      </c>
      <c r="D6248" s="22">
        <v>2.75</v>
      </c>
      <c r="E6248" s="19" t="s">
        <v>9</v>
      </c>
      <c r="F6248" s="22"/>
    </row>
    <row r="6249" spans="1:6" ht="14.5" customHeight="1">
      <c r="A6249" s="22">
        <v>1909</v>
      </c>
      <c r="B6249" s="22" t="s">
        <v>512</v>
      </c>
      <c r="C6249" s="22" t="s">
        <v>526</v>
      </c>
      <c r="D6249" s="22">
        <v>67</v>
      </c>
      <c r="E6249" s="22" t="s">
        <v>9</v>
      </c>
      <c r="F6249" s="22"/>
    </row>
    <row r="6250" spans="1:6" ht="14.5" customHeight="1">
      <c r="A6250" s="22">
        <v>1909</v>
      </c>
      <c r="B6250" s="22" t="s">
        <v>512</v>
      </c>
      <c r="C6250" s="19" t="s">
        <v>526</v>
      </c>
      <c r="D6250" s="19">
        <v>22</v>
      </c>
      <c r="E6250" s="22" t="s">
        <v>70</v>
      </c>
    </row>
    <row r="6251" spans="1:6" ht="14.5" customHeight="1">
      <c r="A6251" s="22">
        <v>1909</v>
      </c>
      <c r="B6251" s="22" t="s">
        <v>98</v>
      </c>
      <c r="C6251" s="22" t="s">
        <v>876</v>
      </c>
      <c r="D6251" s="22">
        <v>7.5</v>
      </c>
      <c r="E6251" s="22"/>
      <c r="F6251" s="22"/>
    </row>
    <row r="6252" spans="1:6" ht="14.5" customHeight="1">
      <c r="A6252" s="22">
        <v>1909</v>
      </c>
      <c r="B6252" s="22" t="s">
        <v>98</v>
      </c>
      <c r="C6252" s="22" t="s">
        <v>1257</v>
      </c>
      <c r="D6252" s="22">
        <v>61</v>
      </c>
      <c r="E6252" s="22"/>
      <c r="F6252" s="22"/>
    </row>
    <row r="6253" spans="1:6" ht="14.5" customHeight="1">
      <c r="A6253" s="22">
        <v>1909</v>
      </c>
      <c r="B6253" s="22" t="s">
        <v>98</v>
      </c>
      <c r="C6253" s="22" t="s">
        <v>877</v>
      </c>
      <c r="D6253" s="22">
        <v>6</v>
      </c>
      <c r="E6253" s="22"/>
      <c r="F6253" s="22"/>
    </row>
    <row r="6254" spans="1:6" ht="14.5" customHeight="1">
      <c r="A6254" s="22">
        <v>1909</v>
      </c>
      <c r="B6254" s="22" t="s">
        <v>98</v>
      </c>
      <c r="C6254" s="22" t="s">
        <v>998</v>
      </c>
      <c r="D6254" s="22">
        <v>81</v>
      </c>
      <c r="E6254" s="22"/>
      <c r="F6254" s="22" t="s">
        <v>1388</v>
      </c>
    </row>
    <row r="6255" spans="1:6" ht="14.5" customHeight="1">
      <c r="A6255" s="22">
        <v>1909</v>
      </c>
      <c r="B6255" s="22" t="s">
        <v>98</v>
      </c>
      <c r="C6255" s="22" t="s">
        <v>879</v>
      </c>
      <c r="D6255" s="22">
        <v>150</v>
      </c>
      <c r="E6255" s="22" t="s">
        <v>9</v>
      </c>
      <c r="F6255" s="22" t="s">
        <v>107</v>
      </c>
    </row>
    <row r="6256" spans="1:6" ht="14.5" customHeight="1">
      <c r="A6256" s="22">
        <v>1909</v>
      </c>
      <c r="B6256" s="22" t="s">
        <v>98</v>
      </c>
      <c r="C6256" s="22" t="s">
        <v>879</v>
      </c>
      <c r="D6256" s="22">
        <v>27</v>
      </c>
      <c r="E6256" s="22"/>
      <c r="F6256" s="22" t="s">
        <v>1135</v>
      </c>
    </row>
    <row r="6257" spans="1:6" ht="14.5" customHeight="1">
      <c r="A6257" s="22">
        <v>1909</v>
      </c>
      <c r="B6257" s="22" t="s">
        <v>98</v>
      </c>
      <c r="C6257" s="22" t="s">
        <v>879</v>
      </c>
      <c r="D6257" s="22">
        <v>42</v>
      </c>
      <c r="E6257" s="22"/>
      <c r="F6257" s="22" t="s">
        <v>1387</v>
      </c>
    </row>
    <row r="6258" spans="1:6" ht="14.5" customHeight="1">
      <c r="A6258" s="22">
        <v>1909</v>
      </c>
      <c r="B6258" s="22" t="s">
        <v>98</v>
      </c>
      <c r="C6258" s="22" t="s">
        <v>880</v>
      </c>
      <c r="D6258" s="22">
        <v>4.2</v>
      </c>
      <c r="E6258" s="22"/>
      <c r="F6258" s="22"/>
    </row>
    <row r="6259" spans="1:6" ht="14.5" customHeight="1">
      <c r="A6259" s="22">
        <v>1909</v>
      </c>
      <c r="B6259" s="22" t="s">
        <v>98</v>
      </c>
      <c r="C6259" s="22" t="s">
        <v>881</v>
      </c>
      <c r="D6259" s="22">
        <v>14.5</v>
      </c>
      <c r="E6259" s="22"/>
      <c r="F6259" s="22"/>
    </row>
    <row r="6260" spans="1:6" ht="14.5" customHeight="1">
      <c r="A6260" s="22">
        <v>1909</v>
      </c>
      <c r="B6260" s="22" t="s">
        <v>98</v>
      </c>
      <c r="C6260" s="22" t="s">
        <v>882</v>
      </c>
      <c r="D6260" s="22">
        <v>17.7</v>
      </c>
      <c r="E6260" s="22"/>
      <c r="F6260" s="22"/>
    </row>
    <row r="6261" spans="1:6" ht="14.5" customHeight="1">
      <c r="A6261" s="22">
        <v>1909</v>
      </c>
      <c r="B6261" s="22" t="s">
        <v>98</v>
      </c>
      <c r="C6261" s="22" t="s">
        <v>1357</v>
      </c>
      <c r="D6261" s="22">
        <v>3</v>
      </c>
      <c r="E6261" s="22"/>
      <c r="F6261" s="22"/>
    </row>
    <row r="6262" spans="1:6" ht="14.5" customHeight="1">
      <c r="A6262" s="22">
        <v>1909</v>
      </c>
      <c r="B6262" s="22" t="s">
        <v>211</v>
      </c>
      <c r="C6262" s="31" t="s">
        <v>712</v>
      </c>
      <c r="D6262" s="28">
        <v>6</v>
      </c>
      <c r="E6262" s="22"/>
      <c r="F6262" s="31" t="s">
        <v>1262</v>
      </c>
    </row>
    <row r="6263" spans="1:6" ht="14.5" customHeight="1">
      <c r="A6263" s="22">
        <v>1909</v>
      </c>
      <c r="B6263" s="22" t="s">
        <v>211</v>
      </c>
      <c r="C6263" s="31" t="s">
        <v>210</v>
      </c>
      <c r="D6263" s="28">
        <v>3.5</v>
      </c>
      <c r="E6263" s="22"/>
      <c r="F6263" s="31" t="s">
        <v>1438</v>
      </c>
    </row>
    <row r="6264" spans="1:6" ht="14.5" customHeight="1">
      <c r="A6264" s="22">
        <v>1909</v>
      </c>
      <c r="B6264" s="22" t="s">
        <v>211</v>
      </c>
      <c r="C6264" s="31" t="s">
        <v>208</v>
      </c>
      <c r="D6264" s="28">
        <v>8</v>
      </c>
      <c r="E6264" s="22"/>
      <c r="F6264" s="31" t="s">
        <v>1442</v>
      </c>
    </row>
    <row r="6265" spans="1:6" ht="14.5" customHeight="1">
      <c r="A6265" s="22">
        <v>1909</v>
      </c>
      <c r="B6265" s="22" t="s">
        <v>211</v>
      </c>
      <c r="C6265" s="31" t="s">
        <v>1358</v>
      </c>
      <c r="D6265" s="28">
        <v>10</v>
      </c>
      <c r="E6265" s="22"/>
      <c r="F6265" s="31" t="s">
        <v>1439</v>
      </c>
    </row>
    <row r="6266" spans="1:6" ht="14.5" customHeight="1">
      <c r="A6266" s="22">
        <v>1909</v>
      </c>
      <c r="B6266" s="22" t="s">
        <v>211</v>
      </c>
      <c r="C6266" s="31" t="s">
        <v>199</v>
      </c>
      <c r="D6266" s="28">
        <v>196.5</v>
      </c>
      <c r="E6266" s="22"/>
      <c r="F6266" s="31" t="s">
        <v>1263</v>
      </c>
    </row>
    <row r="6267" spans="1:6" ht="14.5" customHeight="1">
      <c r="A6267" s="22">
        <v>1909</v>
      </c>
      <c r="B6267" s="22" t="s">
        <v>211</v>
      </c>
      <c r="C6267" s="31" t="s">
        <v>199</v>
      </c>
      <c r="D6267" s="28">
        <v>6</v>
      </c>
      <c r="E6267" s="22"/>
      <c r="F6267" s="31" t="s">
        <v>1264</v>
      </c>
    </row>
    <row r="6268" spans="1:6" ht="14.5" customHeight="1">
      <c r="A6268" s="22">
        <v>1909</v>
      </c>
      <c r="B6268" s="22" t="s">
        <v>211</v>
      </c>
      <c r="C6268" s="31" t="s">
        <v>205</v>
      </c>
      <c r="D6268" s="28">
        <v>16</v>
      </c>
      <c r="E6268" s="22"/>
      <c r="F6268" s="31" t="s">
        <v>1139</v>
      </c>
    </row>
    <row r="6269" spans="1:6" ht="14.5" customHeight="1">
      <c r="A6269" s="22">
        <v>1909</v>
      </c>
      <c r="B6269" s="22" t="s">
        <v>211</v>
      </c>
      <c r="C6269" s="31" t="s">
        <v>205</v>
      </c>
      <c r="D6269" s="28">
        <v>1.6</v>
      </c>
      <c r="E6269" s="22"/>
      <c r="F6269" s="31" t="s">
        <v>1443</v>
      </c>
    </row>
    <row r="6270" spans="1:6" ht="14.5" customHeight="1">
      <c r="A6270" s="22">
        <v>1909</v>
      </c>
      <c r="B6270" s="22" t="s">
        <v>196</v>
      </c>
      <c r="C6270" s="22" t="s">
        <v>192</v>
      </c>
      <c r="D6270" s="22">
        <v>401.2</v>
      </c>
      <c r="E6270" s="22"/>
      <c r="F6270" s="22" t="s">
        <v>884</v>
      </c>
    </row>
    <row r="6271" spans="1:6" ht="14.5" customHeight="1">
      <c r="A6271" s="22">
        <v>1909</v>
      </c>
      <c r="B6271" s="22" t="s">
        <v>196</v>
      </c>
      <c r="C6271" s="22" t="s">
        <v>192</v>
      </c>
      <c r="D6271" s="22">
        <v>22</v>
      </c>
      <c r="E6271" s="22"/>
      <c r="F6271" s="22" t="s">
        <v>1360</v>
      </c>
    </row>
    <row r="6272" spans="1:6" ht="14.5" customHeight="1">
      <c r="A6272" s="22">
        <v>1909</v>
      </c>
      <c r="B6272" s="22" t="s">
        <v>196</v>
      </c>
      <c r="C6272" s="22" t="s">
        <v>192</v>
      </c>
      <c r="D6272" s="22">
        <v>2.9</v>
      </c>
      <c r="E6272" s="22"/>
      <c r="F6272" s="22" t="s">
        <v>1445</v>
      </c>
    </row>
    <row r="6273" spans="1:6" ht="14.5" customHeight="1">
      <c r="A6273" s="22">
        <v>1909</v>
      </c>
      <c r="B6273" s="22" t="s">
        <v>196</v>
      </c>
      <c r="C6273" s="22" t="s">
        <v>192</v>
      </c>
      <c r="D6273" s="22">
        <v>1.5</v>
      </c>
      <c r="E6273" s="22"/>
      <c r="F6273" s="22" t="s">
        <v>1444</v>
      </c>
    </row>
    <row r="6274" spans="1:6" ht="14.5" customHeight="1">
      <c r="A6274" s="22">
        <v>1909</v>
      </c>
      <c r="B6274" s="22" t="s">
        <v>196</v>
      </c>
      <c r="C6274" s="22" t="s">
        <v>192</v>
      </c>
      <c r="D6274" s="22">
        <v>10</v>
      </c>
      <c r="E6274" s="22"/>
      <c r="F6274" s="22" t="s">
        <v>1141</v>
      </c>
    </row>
    <row r="6275" spans="1:6" ht="14.5" customHeight="1">
      <c r="A6275" s="22">
        <v>1909</v>
      </c>
      <c r="B6275" s="22" t="s">
        <v>196</v>
      </c>
      <c r="C6275" s="22" t="s">
        <v>1145</v>
      </c>
      <c r="D6275" s="22">
        <v>3.25</v>
      </c>
      <c r="E6275" s="22"/>
      <c r="F6275" s="22" t="s">
        <v>1146</v>
      </c>
    </row>
    <row r="6276" spans="1:6" ht="14.5" customHeight="1">
      <c r="A6276" s="22">
        <v>1909</v>
      </c>
      <c r="B6276" s="22" t="s">
        <v>196</v>
      </c>
      <c r="C6276" s="22" t="s">
        <v>194</v>
      </c>
      <c r="D6276" s="22">
        <v>6.5</v>
      </c>
      <c r="E6276" s="22"/>
      <c r="F6276" s="22" t="s">
        <v>191</v>
      </c>
    </row>
    <row r="6277" spans="1:6" ht="14.5" customHeight="1">
      <c r="A6277" s="22">
        <v>1909</v>
      </c>
      <c r="B6277" s="22" t="s">
        <v>196</v>
      </c>
      <c r="C6277" s="22" t="s">
        <v>194</v>
      </c>
      <c r="D6277" s="22">
        <v>25</v>
      </c>
      <c r="E6277" s="22"/>
      <c r="F6277" s="22" t="s">
        <v>1143</v>
      </c>
    </row>
    <row r="6278" spans="1:6" ht="14.5" customHeight="1">
      <c r="A6278" s="22">
        <v>1909</v>
      </c>
      <c r="B6278" s="22" t="s">
        <v>196</v>
      </c>
      <c r="C6278" s="22" t="s">
        <v>566</v>
      </c>
      <c r="D6278" s="22">
        <v>20</v>
      </c>
      <c r="E6278" s="22"/>
      <c r="F6278" s="22" t="s">
        <v>1446</v>
      </c>
    </row>
    <row r="6279" spans="1:6" ht="14.5" customHeight="1">
      <c r="A6279" s="22">
        <v>1909</v>
      </c>
      <c r="B6279" s="22" t="s">
        <v>196</v>
      </c>
      <c r="C6279" s="22" t="s">
        <v>566</v>
      </c>
      <c r="D6279" s="22">
        <v>5.5</v>
      </c>
      <c r="E6279" s="22"/>
      <c r="F6279" s="22" t="s">
        <v>885</v>
      </c>
    </row>
    <row r="6280" spans="1:6" ht="14.5" customHeight="1">
      <c r="A6280" s="22">
        <v>1909</v>
      </c>
      <c r="B6280" s="22" t="s">
        <v>196</v>
      </c>
      <c r="C6280" s="22" t="s">
        <v>566</v>
      </c>
      <c r="D6280" s="22">
        <v>18</v>
      </c>
      <c r="E6280" s="22"/>
      <c r="F6280" s="22" t="s">
        <v>1361</v>
      </c>
    </row>
    <row r="6281" spans="1:6" ht="14.5" customHeight="1">
      <c r="A6281" s="22">
        <v>1909</v>
      </c>
      <c r="B6281" s="22" t="s">
        <v>196</v>
      </c>
      <c r="C6281" s="22" t="s">
        <v>567</v>
      </c>
      <c r="D6281" s="22">
        <v>41</v>
      </c>
      <c r="E6281" s="22"/>
      <c r="F6281" s="22" t="s">
        <v>560</v>
      </c>
    </row>
    <row r="6282" spans="1:6" ht="14.5" customHeight="1">
      <c r="A6282" s="22">
        <v>1909</v>
      </c>
      <c r="B6282" s="22" t="s">
        <v>196</v>
      </c>
      <c r="C6282" s="22" t="s">
        <v>1268</v>
      </c>
      <c r="D6282" s="22">
        <v>2.5299999999999998</v>
      </c>
      <c r="E6282" s="22"/>
      <c r="F6282" s="22" t="s">
        <v>1267</v>
      </c>
    </row>
    <row r="6283" spans="1:6" ht="14.5" customHeight="1">
      <c r="A6283" s="22">
        <v>1909</v>
      </c>
      <c r="B6283" s="22" t="s">
        <v>197</v>
      </c>
      <c r="C6283" s="22"/>
      <c r="D6283" s="23">
        <v>4</v>
      </c>
      <c r="E6283" s="22"/>
      <c r="F6283" s="22"/>
    </row>
    <row r="6284" spans="1:6" ht="14.5" customHeight="1">
      <c r="A6284" s="22">
        <v>1909</v>
      </c>
      <c r="B6284" s="22" t="s">
        <v>197</v>
      </c>
      <c r="C6284" s="22"/>
      <c r="D6284" s="23">
        <v>28</v>
      </c>
      <c r="E6284" s="22"/>
      <c r="F6284" s="22"/>
    </row>
    <row r="6285" spans="1:6" ht="14.5" customHeight="1">
      <c r="A6285" s="22">
        <v>1909</v>
      </c>
      <c r="B6285" s="22" t="s">
        <v>197</v>
      </c>
      <c r="C6285" s="22"/>
      <c r="D6285" s="23">
        <v>742.72</v>
      </c>
      <c r="E6285" s="22"/>
      <c r="F6285" s="22"/>
    </row>
    <row r="6286" spans="1:6" ht="14.5" customHeight="1">
      <c r="A6286" s="22">
        <v>1909</v>
      </c>
      <c r="B6286" s="22" t="s">
        <v>197</v>
      </c>
      <c r="C6286" s="22"/>
      <c r="D6286" s="23">
        <v>1.44</v>
      </c>
      <c r="E6286" s="22"/>
      <c r="F6286" s="22"/>
    </row>
    <row r="6287" spans="1:6" ht="14.5" customHeight="1">
      <c r="A6287" s="22">
        <v>1909</v>
      </c>
      <c r="B6287" s="22" t="s">
        <v>197</v>
      </c>
      <c r="C6287" s="22"/>
      <c r="D6287" s="23">
        <v>38</v>
      </c>
      <c r="E6287" s="22"/>
      <c r="F6287" s="22"/>
    </row>
    <row r="6288" spans="1:6" ht="14.5" customHeight="1">
      <c r="A6288" s="22">
        <v>1909</v>
      </c>
      <c r="B6288" s="22" t="s">
        <v>197</v>
      </c>
      <c r="C6288" s="22"/>
      <c r="D6288" s="23">
        <v>9.5</v>
      </c>
      <c r="E6288" s="22"/>
      <c r="F6288" s="22"/>
    </row>
    <row r="6289" spans="1:6" ht="14.5" customHeight="1">
      <c r="A6289" s="22">
        <v>1909</v>
      </c>
      <c r="B6289" s="22" t="s">
        <v>197</v>
      </c>
      <c r="C6289" s="22"/>
      <c r="D6289" s="23">
        <v>63.13</v>
      </c>
      <c r="E6289" s="22"/>
      <c r="F6289" s="22"/>
    </row>
    <row r="6290" spans="1:6" ht="14.5" customHeight="1">
      <c r="A6290" s="22">
        <v>1909</v>
      </c>
      <c r="B6290" s="22" t="s">
        <v>197</v>
      </c>
      <c r="C6290" s="22"/>
      <c r="D6290" s="23">
        <v>49.5</v>
      </c>
      <c r="E6290" s="22"/>
      <c r="F6290" s="22"/>
    </row>
    <row r="6291" spans="1:6" ht="14.5" customHeight="1">
      <c r="A6291" s="22">
        <v>1909</v>
      </c>
      <c r="B6291" s="22" t="s">
        <v>197</v>
      </c>
      <c r="C6291" s="31"/>
      <c r="D6291" s="23">
        <v>81</v>
      </c>
      <c r="E6291" s="22"/>
      <c r="F6291" s="31"/>
    </row>
    <row r="6292" spans="1:6" ht="14.5" customHeight="1">
      <c r="A6292" s="22">
        <v>1909</v>
      </c>
      <c r="B6292" s="22" t="s">
        <v>197</v>
      </c>
      <c r="C6292" s="31"/>
      <c r="D6292" s="23">
        <v>32</v>
      </c>
      <c r="E6292" s="22"/>
      <c r="F6292" s="31"/>
    </row>
    <row r="6293" spans="1:6" ht="14.5" customHeight="1">
      <c r="A6293" s="22">
        <v>1909</v>
      </c>
      <c r="B6293" s="22" t="s">
        <v>197</v>
      </c>
      <c r="C6293" s="31"/>
      <c r="D6293" s="23">
        <v>7.5</v>
      </c>
      <c r="E6293" s="22"/>
      <c r="F6293" s="31"/>
    </row>
    <row r="6294" spans="1:6" ht="14.5" customHeight="1">
      <c r="A6294" s="22">
        <v>1909</v>
      </c>
      <c r="B6294" s="22" t="s">
        <v>197</v>
      </c>
      <c r="C6294" s="31"/>
      <c r="D6294" s="23">
        <v>192</v>
      </c>
      <c r="E6294" s="22"/>
      <c r="F6294" s="31"/>
    </row>
    <row r="6295" spans="1:6" ht="14.5" customHeight="1">
      <c r="A6295" s="22">
        <v>1909</v>
      </c>
      <c r="B6295" s="22" t="s">
        <v>197</v>
      </c>
      <c r="C6295" s="31"/>
      <c r="D6295" s="23">
        <v>10</v>
      </c>
      <c r="E6295" s="22"/>
      <c r="F6295" s="31"/>
    </row>
    <row r="6296" spans="1:6" ht="14.5" customHeight="1">
      <c r="A6296" s="22">
        <v>1909</v>
      </c>
      <c r="B6296" s="22" t="s">
        <v>197</v>
      </c>
      <c r="C6296" s="31"/>
      <c r="D6296" s="23">
        <v>6</v>
      </c>
      <c r="E6296" s="22"/>
      <c r="F6296" s="31"/>
    </row>
    <row r="6297" spans="1:6" ht="14.5" customHeight="1">
      <c r="A6297" s="22">
        <v>1909</v>
      </c>
      <c r="B6297" s="22" t="s">
        <v>197</v>
      </c>
      <c r="C6297" s="22"/>
      <c r="D6297" s="23">
        <v>17.899999999999999</v>
      </c>
      <c r="E6297" s="22"/>
      <c r="F6297" s="22"/>
    </row>
    <row r="6298" spans="1:6" ht="14.5" customHeight="1">
      <c r="A6298" s="22">
        <v>1909</v>
      </c>
      <c r="B6298" s="22" t="s">
        <v>197</v>
      </c>
      <c r="C6298" s="22"/>
      <c r="D6298" s="23">
        <v>15</v>
      </c>
      <c r="E6298" s="22"/>
      <c r="F6298" s="22"/>
    </row>
    <row r="6299" spans="1:6" ht="14.5" customHeight="1">
      <c r="A6299" s="22">
        <v>1909</v>
      </c>
      <c r="B6299" s="22" t="s">
        <v>197</v>
      </c>
      <c r="C6299" s="22"/>
      <c r="D6299" s="23">
        <v>4.5</v>
      </c>
      <c r="E6299" s="22"/>
      <c r="F6299" s="22"/>
    </row>
    <row r="6300" spans="1:6" ht="14.5" customHeight="1">
      <c r="A6300" s="22">
        <v>1909</v>
      </c>
      <c r="B6300" s="22" t="s">
        <v>197</v>
      </c>
      <c r="C6300" s="22"/>
      <c r="D6300" s="23">
        <v>10</v>
      </c>
      <c r="E6300" s="22"/>
      <c r="F6300" s="22"/>
    </row>
    <row r="6301" spans="1:6" ht="14.5" customHeight="1">
      <c r="A6301" s="22">
        <v>1909</v>
      </c>
      <c r="B6301" s="22" t="s">
        <v>197</v>
      </c>
      <c r="C6301" s="22"/>
      <c r="D6301" s="23">
        <v>56</v>
      </c>
      <c r="E6301" s="22"/>
      <c r="F6301" s="22"/>
    </row>
    <row r="6302" spans="1:6" ht="14.5" customHeight="1">
      <c r="A6302" s="22">
        <v>1909</v>
      </c>
      <c r="B6302" s="22" t="s">
        <v>197</v>
      </c>
      <c r="C6302" s="22"/>
      <c r="D6302" s="23">
        <v>34</v>
      </c>
      <c r="E6302" s="22"/>
      <c r="F6302" s="22"/>
    </row>
    <row r="6303" spans="1:6" ht="14.5" customHeight="1">
      <c r="A6303" s="22">
        <v>1909</v>
      </c>
      <c r="B6303" s="22" t="s">
        <v>197</v>
      </c>
      <c r="C6303" s="22"/>
      <c r="D6303" s="23">
        <v>8.1</v>
      </c>
      <c r="E6303" s="22"/>
      <c r="F6303" s="22"/>
    </row>
    <row r="6304" spans="1:6" ht="14.5" customHeight="1">
      <c r="A6304" s="22">
        <v>1909</v>
      </c>
      <c r="B6304" s="22" t="s">
        <v>94</v>
      </c>
      <c r="C6304" s="21"/>
      <c r="D6304" s="21">
        <v>7</v>
      </c>
      <c r="E6304" s="22"/>
      <c r="F6304" s="30" t="s">
        <v>77</v>
      </c>
    </row>
    <row r="6305" spans="1:6" ht="14.5" customHeight="1">
      <c r="A6305" s="22">
        <v>1909</v>
      </c>
      <c r="B6305" s="22" t="s">
        <v>94</v>
      </c>
      <c r="C6305" s="21" t="s">
        <v>1364</v>
      </c>
      <c r="D6305" s="21">
        <v>68</v>
      </c>
      <c r="E6305" s="22"/>
      <c r="F6305" s="21" t="s">
        <v>1447</v>
      </c>
    </row>
    <row r="6306" spans="1:6" ht="14.5" customHeight="1">
      <c r="A6306" s="22">
        <v>1909</v>
      </c>
      <c r="B6306" s="22" t="s">
        <v>94</v>
      </c>
      <c r="C6306" s="21" t="s">
        <v>97</v>
      </c>
      <c r="D6306" s="23">
        <v>240.8</v>
      </c>
      <c r="E6306" s="22"/>
      <c r="F6306" s="21" t="s">
        <v>1153</v>
      </c>
    </row>
    <row r="6307" spans="1:6" ht="14.5" customHeight="1">
      <c r="A6307" s="22">
        <v>1909</v>
      </c>
      <c r="B6307" s="22" t="s">
        <v>94</v>
      </c>
      <c r="C6307" s="21" t="s">
        <v>97</v>
      </c>
      <c r="D6307" s="21">
        <v>70</v>
      </c>
      <c r="E6307" s="22"/>
      <c r="F6307" s="21" t="s">
        <v>1269</v>
      </c>
    </row>
    <row r="6308" spans="1:6" ht="14.5" customHeight="1">
      <c r="A6308" s="22">
        <v>1909</v>
      </c>
      <c r="B6308" s="22" t="s">
        <v>94</v>
      </c>
      <c r="C6308" s="21" t="s">
        <v>97</v>
      </c>
      <c r="D6308" s="21">
        <v>8</v>
      </c>
      <c r="E6308" s="22"/>
      <c r="F6308" s="21" t="s">
        <v>1147</v>
      </c>
    </row>
    <row r="6309" spans="1:6" ht="14.5" customHeight="1">
      <c r="A6309" s="22">
        <v>1909</v>
      </c>
      <c r="B6309" s="22" t="s">
        <v>94</v>
      </c>
      <c r="C6309" s="21" t="s">
        <v>97</v>
      </c>
      <c r="D6309" s="21">
        <v>22</v>
      </c>
      <c r="E6309" s="22"/>
      <c r="F6309" s="21" t="s">
        <v>1276</v>
      </c>
    </row>
    <row r="6310" spans="1:6" ht="14.5" customHeight="1">
      <c r="A6310" s="22">
        <v>1909</v>
      </c>
      <c r="B6310" s="22" t="s">
        <v>94</v>
      </c>
      <c r="C6310" s="21" t="s">
        <v>97</v>
      </c>
      <c r="D6310" s="21">
        <v>5.75</v>
      </c>
      <c r="E6310" s="22"/>
      <c r="F6310" s="21" t="s">
        <v>1455</v>
      </c>
    </row>
    <row r="6311" spans="1:6" ht="14.5" customHeight="1">
      <c r="A6311" s="22">
        <v>1909</v>
      </c>
      <c r="B6311" s="22" t="s">
        <v>94</v>
      </c>
      <c r="C6311" s="21" t="s">
        <v>97</v>
      </c>
      <c r="D6311" s="21">
        <v>10</v>
      </c>
      <c r="E6311" s="22"/>
      <c r="F6311" s="21" t="s">
        <v>1456</v>
      </c>
    </row>
    <row r="6312" spans="1:6" ht="14.5" customHeight="1">
      <c r="A6312" s="22">
        <v>1909</v>
      </c>
      <c r="B6312" s="22" t="s">
        <v>94</v>
      </c>
      <c r="C6312" s="21" t="s">
        <v>892</v>
      </c>
      <c r="D6312" s="21">
        <v>455.62</v>
      </c>
      <c r="E6312" s="22"/>
      <c r="F6312" s="21"/>
    </row>
    <row r="6313" spans="1:6" ht="14.5" customHeight="1">
      <c r="A6313" s="22">
        <v>1909</v>
      </c>
      <c r="B6313" s="22" t="s">
        <v>94</v>
      </c>
      <c r="C6313" s="21" t="s">
        <v>1154</v>
      </c>
      <c r="D6313" s="21">
        <v>44</v>
      </c>
      <c r="E6313" s="22"/>
      <c r="F6313" s="21" t="s">
        <v>786</v>
      </c>
    </row>
    <row r="6314" spans="1:6" ht="14.5" customHeight="1">
      <c r="A6314" s="22">
        <v>1909</v>
      </c>
      <c r="B6314" s="22" t="s">
        <v>94</v>
      </c>
      <c r="C6314" s="30" t="s">
        <v>787</v>
      </c>
      <c r="D6314" s="21">
        <v>73</v>
      </c>
      <c r="E6314" s="22"/>
      <c r="F6314" s="30" t="s">
        <v>93</v>
      </c>
    </row>
    <row r="6315" spans="1:6" ht="14.5" customHeight="1">
      <c r="A6315" s="22">
        <v>1909</v>
      </c>
      <c r="B6315" s="22" t="s">
        <v>94</v>
      </c>
      <c r="C6315" s="21" t="s">
        <v>574</v>
      </c>
      <c r="D6315" s="21">
        <v>8.5</v>
      </c>
      <c r="E6315" s="22"/>
      <c r="F6315" s="21" t="s">
        <v>1448</v>
      </c>
    </row>
    <row r="6316" spans="1:6" ht="14.5" customHeight="1">
      <c r="A6316" s="22">
        <v>1909</v>
      </c>
      <c r="B6316" s="22" t="s">
        <v>94</v>
      </c>
      <c r="C6316" s="21" t="s">
        <v>578</v>
      </c>
      <c r="D6316" s="21">
        <v>19.5</v>
      </c>
      <c r="E6316" s="22"/>
      <c r="F6316" s="21" t="s">
        <v>1277</v>
      </c>
    </row>
    <row r="6317" spans="1:6" ht="14.5" customHeight="1">
      <c r="A6317" s="22">
        <v>1909</v>
      </c>
      <c r="B6317" s="22" t="s">
        <v>94</v>
      </c>
      <c r="C6317" s="30" t="s">
        <v>1457</v>
      </c>
      <c r="D6317" s="21">
        <v>18</v>
      </c>
      <c r="E6317" s="22"/>
      <c r="F6317" s="21" t="s">
        <v>1148</v>
      </c>
    </row>
    <row r="6318" spans="1:6" ht="14.5" customHeight="1">
      <c r="A6318" s="22">
        <v>1909</v>
      </c>
      <c r="B6318" s="22" t="s">
        <v>94</v>
      </c>
      <c r="C6318" s="21" t="s">
        <v>1007</v>
      </c>
      <c r="D6318" s="21">
        <v>1.5</v>
      </c>
      <c r="E6318" s="22"/>
      <c r="F6318" s="21" t="s">
        <v>1005</v>
      </c>
    </row>
    <row r="6319" spans="1:6" ht="14.5" customHeight="1">
      <c r="A6319" s="22">
        <v>1909</v>
      </c>
      <c r="B6319" s="22" t="s">
        <v>94</v>
      </c>
      <c r="C6319" s="30" t="s">
        <v>1009</v>
      </c>
      <c r="D6319" s="21">
        <v>14.1</v>
      </c>
      <c r="E6319" s="22"/>
      <c r="F6319" s="30" t="s">
        <v>1008</v>
      </c>
    </row>
    <row r="6320" spans="1:6" ht="14.5" customHeight="1">
      <c r="A6320" s="22">
        <v>1909</v>
      </c>
      <c r="B6320" s="22" t="s">
        <v>94</v>
      </c>
      <c r="C6320" s="21" t="s">
        <v>1152</v>
      </c>
      <c r="D6320" s="21">
        <v>5</v>
      </c>
      <c r="E6320" s="22"/>
      <c r="F6320" s="21" t="s">
        <v>1150</v>
      </c>
    </row>
    <row r="6321" spans="1:6" ht="14.5" customHeight="1">
      <c r="A6321" s="22">
        <v>1909</v>
      </c>
      <c r="B6321" s="22" t="s">
        <v>94</v>
      </c>
      <c r="C6321" s="21" t="s">
        <v>1449</v>
      </c>
      <c r="D6321" s="21">
        <v>27</v>
      </c>
      <c r="E6321" s="22"/>
      <c r="F6321" s="21" t="s">
        <v>1450</v>
      </c>
    </row>
    <row r="6322" spans="1:6" ht="14.5" customHeight="1">
      <c r="A6322" s="22">
        <v>1909</v>
      </c>
      <c r="B6322" s="22" t="s">
        <v>94</v>
      </c>
      <c r="C6322" s="21" t="s">
        <v>1451</v>
      </c>
      <c r="D6322" s="21">
        <v>5</v>
      </c>
      <c r="E6322" s="22"/>
      <c r="F6322" s="21" t="s">
        <v>1452</v>
      </c>
    </row>
    <row r="6323" spans="1:6" ht="14.5" customHeight="1">
      <c r="A6323" s="22">
        <v>1909</v>
      </c>
      <c r="B6323" s="22" t="s">
        <v>94</v>
      </c>
      <c r="C6323" s="21" t="s">
        <v>1453</v>
      </c>
      <c r="D6323" s="21">
        <v>2.5</v>
      </c>
      <c r="E6323" s="22"/>
      <c r="F6323" s="21" t="s">
        <v>1454</v>
      </c>
    </row>
    <row r="6324" spans="1:6" ht="14.5" customHeight="1">
      <c r="A6324" s="22">
        <v>1909</v>
      </c>
      <c r="B6324" s="22" t="s">
        <v>1279</v>
      </c>
      <c r="C6324" s="22" t="s">
        <v>1280</v>
      </c>
      <c r="D6324" s="22">
        <v>1.5</v>
      </c>
      <c r="E6324" s="22" t="s">
        <v>9</v>
      </c>
      <c r="F6324" s="22" t="s">
        <v>1281</v>
      </c>
    </row>
    <row r="6325" spans="1:6" ht="14.5" customHeight="1">
      <c r="A6325" s="22">
        <v>1909</v>
      </c>
      <c r="B6325" s="22" t="s">
        <v>1279</v>
      </c>
      <c r="C6325" s="22" t="s">
        <v>1282</v>
      </c>
      <c r="D6325" s="22">
        <v>14</v>
      </c>
      <c r="E6325" s="22" t="s">
        <v>9</v>
      </c>
      <c r="F6325" s="22" t="s">
        <v>1283</v>
      </c>
    </row>
    <row r="6326" spans="1:6" ht="14.5" customHeight="1">
      <c r="A6326" s="22">
        <v>1909</v>
      </c>
      <c r="B6326" s="22" t="s">
        <v>1279</v>
      </c>
      <c r="C6326" s="22" t="s">
        <v>1458</v>
      </c>
      <c r="D6326" s="22">
        <v>2.5</v>
      </c>
      <c r="E6326" s="22" t="s">
        <v>9</v>
      </c>
      <c r="F6326" s="22" t="s">
        <v>1459</v>
      </c>
    </row>
    <row r="6327" spans="1:6" ht="14.5" customHeight="1">
      <c r="A6327" s="22">
        <v>1909</v>
      </c>
      <c r="B6327" s="22" t="s">
        <v>6</v>
      </c>
      <c r="C6327" s="31" t="s">
        <v>1293</v>
      </c>
      <c r="D6327" s="34">
        <v>5.5</v>
      </c>
      <c r="E6327" s="22"/>
      <c r="F6327" s="31" t="s">
        <v>1294</v>
      </c>
    </row>
    <row r="6328" spans="1:6" ht="14.5" customHeight="1">
      <c r="A6328" s="22">
        <v>1909</v>
      </c>
      <c r="B6328" s="22" t="s">
        <v>6</v>
      </c>
      <c r="C6328" s="31" t="s">
        <v>7</v>
      </c>
      <c r="D6328" s="34">
        <v>31.69</v>
      </c>
      <c r="E6328" s="22"/>
      <c r="F6328" s="31" t="s">
        <v>811</v>
      </c>
    </row>
    <row r="6329" spans="1:6" ht="14.5" customHeight="1">
      <c r="A6329" s="22">
        <v>1909</v>
      </c>
      <c r="B6329" s="22" t="s">
        <v>6</v>
      </c>
      <c r="C6329" s="31" t="s">
        <v>7</v>
      </c>
      <c r="D6329" s="34">
        <v>5.73</v>
      </c>
      <c r="E6329" s="22"/>
      <c r="F6329" s="31" t="s">
        <v>1284</v>
      </c>
    </row>
    <row r="6330" spans="1:6" ht="14.5" customHeight="1">
      <c r="A6330" s="22">
        <v>1909</v>
      </c>
      <c r="B6330" s="22" t="s">
        <v>6</v>
      </c>
      <c r="C6330" s="31" t="s">
        <v>7</v>
      </c>
      <c r="D6330" s="34">
        <v>2.5</v>
      </c>
      <c r="E6330" s="22"/>
      <c r="F6330" s="31" t="s">
        <v>1012</v>
      </c>
    </row>
    <row r="6331" spans="1:6" ht="14.5" customHeight="1">
      <c r="A6331" s="22">
        <v>1909</v>
      </c>
      <c r="B6331" s="22" t="s">
        <v>6</v>
      </c>
      <c r="C6331" s="31" t="s">
        <v>10</v>
      </c>
      <c r="D6331" s="34">
        <v>3.6</v>
      </c>
      <c r="E6331" s="22"/>
      <c r="F6331" s="31" t="s">
        <v>1460</v>
      </c>
    </row>
    <row r="6332" spans="1:6" ht="14.5" customHeight="1">
      <c r="A6332" s="22">
        <v>1909</v>
      </c>
      <c r="B6332" s="22" t="s">
        <v>6</v>
      </c>
      <c r="C6332" s="31" t="s">
        <v>10</v>
      </c>
      <c r="D6332" s="34">
        <v>64.599999999999994</v>
      </c>
      <c r="E6332" s="22"/>
      <c r="F6332" s="31" t="s">
        <v>1461</v>
      </c>
    </row>
    <row r="6333" spans="1:6" ht="14.5" customHeight="1">
      <c r="A6333" s="22">
        <v>1909</v>
      </c>
      <c r="B6333" s="22" t="s">
        <v>6</v>
      </c>
      <c r="C6333" s="31" t="s">
        <v>10</v>
      </c>
      <c r="D6333" s="34">
        <v>18</v>
      </c>
      <c r="E6333" s="22"/>
      <c r="F6333" s="31" t="s">
        <v>1462</v>
      </c>
    </row>
    <row r="6334" spans="1:6" ht="14.5" customHeight="1">
      <c r="A6334" s="22">
        <v>1909</v>
      </c>
      <c r="B6334" s="22" t="s">
        <v>6</v>
      </c>
      <c r="C6334" s="31" t="s">
        <v>582</v>
      </c>
      <c r="D6334" s="34">
        <v>37.799999999999997</v>
      </c>
      <c r="E6334" s="22"/>
      <c r="F6334" s="31" t="s">
        <v>893</v>
      </c>
    </row>
    <row r="6335" spans="1:6" ht="14.5" customHeight="1">
      <c r="A6335" s="22">
        <v>1909</v>
      </c>
      <c r="B6335" s="22" t="s">
        <v>6</v>
      </c>
      <c r="C6335" s="31" t="s">
        <v>19</v>
      </c>
      <c r="D6335" s="34">
        <v>3.42</v>
      </c>
      <c r="E6335" s="22"/>
      <c r="F6335" s="31" t="s">
        <v>1285</v>
      </c>
    </row>
    <row r="6336" spans="1:6" ht="14.5" customHeight="1">
      <c r="A6336" s="22">
        <v>1909</v>
      </c>
      <c r="B6336" s="22" t="s">
        <v>6</v>
      </c>
      <c r="C6336" s="31" t="s">
        <v>19</v>
      </c>
      <c r="D6336" s="34">
        <v>4.2</v>
      </c>
      <c r="E6336" s="22"/>
      <c r="F6336" s="31" t="s">
        <v>1015</v>
      </c>
    </row>
    <row r="6337" spans="1:6" ht="14.5" customHeight="1">
      <c r="A6337" s="22">
        <v>1909</v>
      </c>
      <c r="B6337" s="22" t="s">
        <v>6</v>
      </c>
      <c r="C6337" s="31" t="s">
        <v>1010</v>
      </c>
      <c r="D6337" s="34">
        <v>19.46</v>
      </c>
      <c r="E6337" s="22"/>
      <c r="F6337" s="31" t="s">
        <v>1011</v>
      </c>
    </row>
    <row r="6338" spans="1:6" ht="14.5" customHeight="1">
      <c r="A6338" s="22">
        <v>1909</v>
      </c>
      <c r="B6338" s="22" t="s">
        <v>6</v>
      </c>
      <c r="C6338" s="31" t="s">
        <v>592</v>
      </c>
      <c r="D6338" s="34">
        <v>4</v>
      </c>
      <c r="E6338" s="22"/>
      <c r="F6338" s="31" t="s">
        <v>1295</v>
      </c>
    </row>
    <row r="6339" spans="1:6" ht="14.5" customHeight="1">
      <c r="A6339" s="22">
        <v>1909</v>
      </c>
      <c r="B6339" s="22" t="s">
        <v>6</v>
      </c>
      <c r="C6339" s="31" t="s">
        <v>28</v>
      </c>
      <c r="D6339" s="34">
        <v>30</v>
      </c>
      <c r="E6339" s="22"/>
      <c r="F6339" s="31" t="s">
        <v>1016</v>
      </c>
    </row>
    <row r="6340" spans="1:6" ht="14.5" customHeight="1">
      <c r="A6340" s="22">
        <v>1909</v>
      </c>
      <c r="B6340" s="22" t="s">
        <v>6</v>
      </c>
      <c r="C6340" s="31" t="s">
        <v>955</v>
      </c>
      <c r="D6340" s="34">
        <v>4.0999999999999996</v>
      </c>
      <c r="E6340" s="22"/>
      <c r="F6340" s="31" t="s">
        <v>956</v>
      </c>
    </row>
    <row r="6341" spans="1:6" ht="14.5" customHeight="1">
      <c r="A6341" s="22">
        <v>1909</v>
      </c>
      <c r="B6341" s="22" t="s">
        <v>6</v>
      </c>
      <c r="C6341" s="31" t="s">
        <v>1017</v>
      </c>
      <c r="D6341" s="34">
        <v>30</v>
      </c>
      <c r="E6341" s="22"/>
      <c r="F6341" s="31" t="s">
        <v>1018</v>
      </c>
    </row>
    <row r="6342" spans="1:6" ht="14.5" customHeight="1">
      <c r="A6342" s="22">
        <v>1909</v>
      </c>
      <c r="B6342" s="22" t="s">
        <v>6</v>
      </c>
      <c r="C6342" s="31" t="s">
        <v>32</v>
      </c>
      <c r="D6342" s="34">
        <v>14.8</v>
      </c>
      <c r="E6342" s="22"/>
      <c r="F6342" s="31" t="s">
        <v>823</v>
      </c>
    </row>
    <row r="6343" spans="1:6" ht="14.5" customHeight="1">
      <c r="A6343" s="22">
        <v>1909</v>
      </c>
      <c r="B6343" s="22" t="s">
        <v>6</v>
      </c>
      <c r="C6343" s="31" t="s">
        <v>26</v>
      </c>
      <c r="D6343" s="34">
        <v>671.9</v>
      </c>
      <c r="E6343" s="22"/>
      <c r="F6343" s="31" t="s">
        <v>1157</v>
      </c>
    </row>
    <row r="6344" spans="1:6" ht="14.5" customHeight="1">
      <c r="A6344" s="22">
        <v>1909</v>
      </c>
      <c r="B6344" s="22" t="s">
        <v>6</v>
      </c>
      <c r="C6344" s="31" t="s">
        <v>825</v>
      </c>
      <c r="D6344" s="34">
        <v>7</v>
      </c>
      <c r="E6344" s="22"/>
      <c r="F6344" s="31" t="s">
        <v>826</v>
      </c>
    </row>
    <row r="6345" spans="1:6" ht="14.5" customHeight="1">
      <c r="A6345" s="22">
        <v>1909</v>
      </c>
      <c r="B6345" s="22" t="s">
        <v>6</v>
      </c>
      <c r="C6345" s="31" t="s">
        <v>825</v>
      </c>
      <c r="D6345" s="34">
        <v>50.47</v>
      </c>
      <c r="E6345" s="22"/>
      <c r="F6345" s="31" t="s">
        <v>1296</v>
      </c>
    </row>
    <row r="6346" spans="1:6" ht="14.5" customHeight="1">
      <c r="A6346" s="22">
        <v>1909</v>
      </c>
      <c r="B6346" s="22" t="s">
        <v>6</v>
      </c>
      <c r="C6346" s="31" t="s">
        <v>36</v>
      </c>
      <c r="D6346" s="34">
        <v>1.9</v>
      </c>
      <c r="E6346" s="22"/>
      <c r="F6346" s="31" t="s">
        <v>828</v>
      </c>
    </row>
    <row r="6347" spans="1:6" ht="14.5" customHeight="1">
      <c r="A6347" s="22">
        <v>1909</v>
      </c>
      <c r="B6347" s="22" t="s">
        <v>6</v>
      </c>
      <c r="C6347" s="31" t="s">
        <v>47</v>
      </c>
      <c r="D6347" s="34">
        <v>5.6</v>
      </c>
      <c r="E6347" s="22"/>
      <c r="F6347" s="31" t="s">
        <v>832</v>
      </c>
    </row>
    <row r="6348" spans="1:6" ht="14.5" customHeight="1">
      <c r="A6348" s="22">
        <v>1909</v>
      </c>
      <c r="B6348" s="22" t="s">
        <v>6</v>
      </c>
      <c r="C6348" s="31" t="s">
        <v>610</v>
      </c>
      <c r="D6348" s="34">
        <v>12</v>
      </c>
      <c r="E6348" s="22"/>
      <c r="F6348" s="31" t="s">
        <v>837</v>
      </c>
    </row>
    <row r="6349" spans="1:6" ht="14.5" customHeight="1">
      <c r="A6349" s="22">
        <v>1909</v>
      </c>
      <c r="B6349" s="22" t="s">
        <v>6</v>
      </c>
      <c r="C6349" s="31" t="s">
        <v>51</v>
      </c>
      <c r="D6349" s="34">
        <v>17</v>
      </c>
      <c r="E6349" s="22"/>
      <c r="F6349" s="31" t="s">
        <v>1156</v>
      </c>
    </row>
    <row r="6350" spans="1:6" ht="14.5" customHeight="1">
      <c r="A6350" s="22">
        <v>1909</v>
      </c>
      <c r="B6350" s="22" t="s">
        <v>6</v>
      </c>
      <c r="C6350" s="31" t="s">
        <v>53</v>
      </c>
      <c r="D6350" s="34">
        <v>38</v>
      </c>
      <c r="E6350" s="22"/>
      <c r="F6350" s="31" t="s">
        <v>902</v>
      </c>
    </row>
    <row r="6351" spans="1:6" ht="14.5" customHeight="1">
      <c r="A6351" s="22">
        <v>1909</v>
      </c>
      <c r="B6351" s="22" t="s">
        <v>6</v>
      </c>
      <c r="C6351" s="31" t="s">
        <v>53</v>
      </c>
      <c r="D6351" s="34">
        <v>11.42</v>
      </c>
      <c r="E6351" s="22"/>
      <c r="F6351" s="31" t="s">
        <v>1021</v>
      </c>
    </row>
    <row r="6352" spans="1:6" ht="14.5" customHeight="1">
      <c r="A6352" s="22">
        <v>1909</v>
      </c>
      <c r="B6352" s="22" t="s">
        <v>6</v>
      </c>
      <c r="C6352" s="31" t="s">
        <v>53</v>
      </c>
      <c r="D6352" s="34">
        <v>15</v>
      </c>
      <c r="E6352" s="22"/>
      <c r="F6352" s="31" t="s">
        <v>1023</v>
      </c>
    </row>
    <row r="6353" spans="1:6" ht="14.5" customHeight="1">
      <c r="A6353" s="22">
        <v>1909</v>
      </c>
      <c r="B6353" s="22" t="s">
        <v>6</v>
      </c>
      <c r="C6353" s="31" t="s">
        <v>53</v>
      </c>
      <c r="D6353" s="34">
        <v>38</v>
      </c>
      <c r="E6353" s="22"/>
      <c r="F6353" s="31" t="s">
        <v>1291</v>
      </c>
    </row>
    <row r="6354" spans="1:6" ht="14.5" customHeight="1">
      <c r="A6354" s="22">
        <v>1909</v>
      </c>
      <c r="B6354" s="22" t="s">
        <v>6</v>
      </c>
      <c r="C6354" s="31" t="s">
        <v>53</v>
      </c>
      <c r="D6354" s="34">
        <v>23.106999999999999</v>
      </c>
      <c r="E6354" s="22"/>
      <c r="F6354" s="31" t="s">
        <v>1163</v>
      </c>
    </row>
    <row r="6355" spans="1:6" ht="14.5" customHeight="1">
      <c r="A6355" s="22">
        <v>1909</v>
      </c>
      <c r="B6355" s="22" t="s">
        <v>6</v>
      </c>
      <c r="C6355" s="31" t="s">
        <v>53</v>
      </c>
      <c r="D6355" s="34">
        <v>40</v>
      </c>
      <c r="E6355" s="22"/>
      <c r="F6355" s="31" t="s">
        <v>1463</v>
      </c>
    </row>
    <row r="6356" spans="1:6" ht="14.5" customHeight="1">
      <c r="A6356" s="22">
        <v>1909</v>
      </c>
      <c r="B6356" s="22" t="s">
        <v>6</v>
      </c>
      <c r="C6356" s="31" t="s">
        <v>53</v>
      </c>
      <c r="D6356" s="34">
        <v>31.17</v>
      </c>
      <c r="E6356" s="22"/>
      <c r="F6356" s="31" t="s">
        <v>1464</v>
      </c>
    </row>
    <row r="6357" spans="1:6" ht="14.5" customHeight="1">
      <c r="A6357" s="22">
        <v>1909</v>
      </c>
      <c r="B6357" s="22" t="s">
        <v>6</v>
      </c>
      <c r="C6357" s="31" t="s">
        <v>53</v>
      </c>
      <c r="D6357" s="34">
        <v>4</v>
      </c>
      <c r="E6357" s="22"/>
      <c r="F6357" s="31" t="s">
        <v>1465</v>
      </c>
    </row>
    <row r="6358" spans="1:6" ht="14.5" customHeight="1">
      <c r="A6358" s="22">
        <v>1909</v>
      </c>
      <c r="B6358" s="22" t="s">
        <v>6</v>
      </c>
      <c r="C6358" s="31" t="s">
        <v>1366</v>
      </c>
      <c r="D6358" s="34">
        <v>8.35</v>
      </c>
      <c r="E6358" s="22"/>
      <c r="F6358" s="31" t="s">
        <v>1367</v>
      </c>
    </row>
    <row r="6359" spans="1:6" ht="14.5" customHeight="1">
      <c r="A6359" s="22">
        <v>1909</v>
      </c>
      <c r="B6359" s="22" t="s">
        <v>291</v>
      </c>
      <c r="C6359" s="22" t="s">
        <v>71</v>
      </c>
      <c r="D6359" s="22">
        <v>93.5</v>
      </c>
      <c r="E6359" s="22" t="s">
        <v>9</v>
      </c>
      <c r="F6359" s="22" t="s">
        <v>959</v>
      </c>
    </row>
    <row r="6360" spans="1:6" ht="14.5" customHeight="1">
      <c r="A6360" s="22">
        <v>1909</v>
      </c>
      <c r="B6360" s="22" t="s">
        <v>291</v>
      </c>
      <c r="C6360" s="22" t="s">
        <v>215</v>
      </c>
      <c r="D6360" s="22">
        <v>65.8</v>
      </c>
      <c r="E6360" s="22" t="s">
        <v>9</v>
      </c>
      <c r="F6360" s="22" t="s">
        <v>1041</v>
      </c>
    </row>
    <row r="6361" spans="1:6" ht="14.5" customHeight="1">
      <c r="A6361" s="22">
        <v>1909</v>
      </c>
      <c r="B6361" s="22" t="s">
        <v>291</v>
      </c>
      <c r="C6361" s="22" t="s">
        <v>217</v>
      </c>
      <c r="D6361" s="22">
        <v>1.57</v>
      </c>
      <c r="E6361" s="22" t="s">
        <v>9</v>
      </c>
      <c r="F6361" s="22" t="s">
        <v>1299</v>
      </c>
    </row>
    <row r="6362" spans="1:6" ht="14.5" customHeight="1">
      <c r="A6362" s="22">
        <v>1909</v>
      </c>
      <c r="B6362" s="22" t="s">
        <v>291</v>
      </c>
      <c r="C6362" s="22" t="s">
        <v>903</v>
      </c>
      <c r="D6362" s="22">
        <v>15</v>
      </c>
      <c r="E6362" s="22" t="s">
        <v>9</v>
      </c>
      <c r="F6362" s="22" t="s">
        <v>904</v>
      </c>
    </row>
    <row r="6363" spans="1:6" ht="14.5" customHeight="1">
      <c r="A6363" s="22">
        <v>1909</v>
      </c>
      <c r="B6363" s="22" t="s">
        <v>291</v>
      </c>
      <c r="C6363" s="22" t="s">
        <v>219</v>
      </c>
      <c r="D6363" s="22">
        <v>46</v>
      </c>
      <c r="E6363" s="22" t="s">
        <v>9</v>
      </c>
      <c r="F6363" s="22" t="s">
        <v>220</v>
      </c>
    </row>
    <row r="6364" spans="1:6" ht="14.5" customHeight="1">
      <c r="A6364" s="22">
        <v>1909</v>
      </c>
      <c r="B6364" s="22" t="s">
        <v>291</v>
      </c>
      <c r="C6364" s="22" t="s">
        <v>221</v>
      </c>
      <c r="D6364" s="22">
        <v>547.822</v>
      </c>
      <c r="E6364" s="22" t="s">
        <v>9</v>
      </c>
      <c r="F6364" s="22" t="s">
        <v>1025</v>
      </c>
    </row>
    <row r="6365" spans="1:6" ht="14.5" customHeight="1">
      <c r="A6365" s="22">
        <v>1909</v>
      </c>
      <c r="B6365" s="22" t="s">
        <v>291</v>
      </c>
      <c r="C6365" s="22" t="s">
        <v>221</v>
      </c>
      <c r="D6365" s="22">
        <v>48.3</v>
      </c>
      <c r="E6365" s="22" t="s">
        <v>9</v>
      </c>
      <c r="F6365" s="22" t="s">
        <v>227</v>
      </c>
    </row>
    <row r="6366" spans="1:6" ht="14.5" customHeight="1">
      <c r="A6366" s="22">
        <v>1909</v>
      </c>
      <c r="B6366" s="22" t="s">
        <v>291</v>
      </c>
      <c r="C6366" s="22" t="s">
        <v>221</v>
      </c>
      <c r="D6366" s="22">
        <v>2.5</v>
      </c>
      <c r="E6366" s="22" t="s">
        <v>9</v>
      </c>
      <c r="F6366" s="22" t="s">
        <v>229</v>
      </c>
    </row>
    <row r="6367" spans="1:6" ht="14.5" customHeight="1">
      <c r="A6367" s="22">
        <v>1909</v>
      </c>
      <c r="B6367" s="22" t="s">
        <v>291</v>
      </c>
      <c r="C6367" s="22" t="s">
        <v>221</v>
      </c>
      <c r="D6367" s="22">
        <v>4.07</v>
      </c>
      <c r="E6367" s="22" t="s">
        <v>9</v>
      </c>
      <c r="F6367" s="22" t="s">
        <v>1471</v>
      </c>
    </row>
    <row r="6368" spans="1:6" ht="14.5" customHeight="1">
      <c r="A6368" s="22">
        <v>1909</v>
      </c>
      <c r="B6368" s="22" t="s">
        <v>291</v>
      </c>
      <c r="C6368" s="22" t="s">
        <v>230</v>
      </c>
      <c r="D6368" s="22">
        <v>374.45</v>
      </c>
      <c r="E6368" s="22" t="s">
        <v>9</v>
      </c>
      <c r="F6368" s="22" t="s">
        <v>1043</v>
      </c>
    </row>
    <row r="6369" spans="1:6" ht="14.5" customHeight="1">
      <c r="A6369" s="22">
        <v>1909</v>
      </c>
      <c r="B6369" s="22" t="s">
        <v>291</v>
      </c>
      <c r="C6369" s="22" t="s">
        <v>230</v>
      </c>
      <c r="D6369" s="22">
        <v>19.850000000000001</v>
      </c>
      <c r="E6369" s="22" t="s">
        <v>9</v>
      </c>
      <c r="F6369" s="22" t="s">
        <v>1300</v>
      </c>
    </row>
    <row r="6370" spans="1:6" ht="14.5" customHeight="1">
      <c r="A6370" s="22">
        <v>1909</v>
      </c>
      <c r="B6370" s="22" t="s">
        <v>291</v>
      </c>
      <c r="C6370" s="22" t="s">
        <v>230</v>
      </c>
      <c r="D6370" s="22">
        <v>13.59</v>
      </c>
      <c r="E6370" s="22" t="s">
        <v>9</v>
      </c>
      <c r="F6370" s="22" t="s">
        <v>1044</v>
      </c>
    </row>
    <row r="6371" spans="1:6" ht="14.5" customHeight="1">
      <c r="A6371" s="22">
        <v>1909</v>
      </c>
      <c r="B6371" s="22" t="s">
        <v>291</v>
      </c>
      <c r="C6371" s="22" t="s">
        <v>230</v>
      </c>
      <c r="D6371" s="22">
        <v>39.1</v>
      </c>
      <c r="E6371" s="22" t="s">
        <v>9</v>
      </c>
      <c r="F6371" s="22" t="s">
        <v>1466</v>
      </c>
    </row>
    <row r="6372" spans="1:6" ht="14.5" customHeight="1">
      <c r="A6372" s="22">
        <v>1909</v>
      </c>
      <c r="B6372" s="22" t="s">
        <v>291</v>
      </c>
      <c r="C6372" s="22" t="s">
        <v>233</v>
      </c>
      <c r="D6372" s="22">
        <v>53</v>
      </c>
      <c r="E6372" s="22" t="s">
        <v>9</v>
      </c>
      <c r="F6372" s="22" t="s">
        <v>1308</v>
      </c>
    </row>
    <row r="6373" spans="1:6" ht="14.5" customHeight="1">
      <c r="A6373" s="22">
        <v>1909</v>
      </c>
      <c r="B6373" s="22" t="s">
        <v>291</v>
      </c>
      <c r="C6373" s="22" t="s">
        <v>1045</v>
      </c>
      <c r="D6373" s="22">
        <v>5.5</v>
      </c>
      <c r="E6373" s="22" t="s">
        <v>9</v>
      </c>
      <c r="F6373" s="22" t="s">
        <v>1046</v>
      </c>
    </row>
    <row r="6374" spans="1:6" ht="14.5" customHeight="1">
      <c r="A6374" s="22">
        <v>1909</v>
      </c>
      <c r="B6374" s="22" t="s">
        <v>291</v>
      </c>
      <c r="C6374" s="22" t="s">
        <v>235</v>
      </c>
      <c r="D6374" s="22">
        <v>1.4</v>
      </c>
      <c r="E6374" s="22" t="s">
        <v>16</v>
      </c>
      <c r="F6374" s="22" t="s">
        <v>236</v>
      </c>
    </row>
    <row r="6375" spans="1:6" ht="14.5" customHeight="1">
      <c r="A6375" s="22">
        <v>1909</v>
      </c>
      <c r="B6375" s="22" t="s">
        <v>291</v>
      </c>
      <c r="C6375" s="22" t="s">
        <v>235</v>
      </c>
      <c r="D6375" s="22">
        <v>2</v>
      </c>
      <c r="E6375" s="22" t="s">
        <v>16</v>
      </c>
      <c r="F6375" s="22" t="s">
        <v>237</v>
      </c>
    </row>
    <row r="6376" spans="1:6" ht="14.5" customHeight="1">
      <c r="A6376" s="22">
        <v>1909</v>
      </c>
      <c r="B6376" s="22" t="s">
        <v>291</v>
      </c>
      <c r="C6376" s="22" t="s">
        <v>617</v>
      </c>
      <c r="D6376" s="22">
        <v>6.73</v>
      </c>
      <c r="E6376" s="22" t="s">
        <v>9</v>
      </c>
      <c r="F6376" s="22" t="s">
        <v>1029</v>
      </c>
    </row>
    <row r="6377" spans="1:6" ht="14.5" customHeight="1">
      <c r="A6377" s="22">
        <v>1909</v>
      </c>
      <c r="B6377" s="22" t="s">
        <v>291</v>
      </c>
      <c r="C6377" s="22" t="s">
        <v>910</v>
      </c>
      <c r="D6377" s="22">
        <v>5.7</v>
      </c>
      <c r="E6377" s="22" t="s">
        <v>9</v>
      </c>
      <c r="F6377" s="22" t="s">
        <v>911</v>
      </c>
    </row>
    <row r="6378" spans="1:6" ht="14.5" customHeight="1">
      <c r="A6378" s="22">
        <v>1909</v>
      </c>
      <c r="B6378" s="22" t="s">
        <v>291</v>
      </c>
      <c r="C6378" s="22" t="s">
        <v>238</v>
      </c>
      <c r="D6378" s="22">
        <v>17</v>
      </c>
      <c r="E6378" s="22" t="s">
        <v>9</v>
      </c>
      <c r="F6378" s="22" t="s">
        <v>1368</v>
      </c>
    </row>
    <row r="6379" spans="1:6" ht="14.5" customHeight="1">
      <c r="A6379" s="22">
        <v>1909</v>
      </c>
      <c r="B6379" s="22" t="s">
        <v>291</v>
      </c>
      <c r="C6379" s="22" t="s">
        <v>242</v>
      </c>
      <c r="D6379" s="22">
        <v>27.42</v>
      </c>
      <c r="E6379" s="22" t="s">
        <v>9</v>
      </c>
      <c r="F6379" s="22" t="s">
        <v>1048</v>
      </c>
    </row>
    <row r="6380" spans="1:6" ht="14.5" customHeight="1">
      <c r="A6380" s="22">
        <v>1909</v>
      </c>
      <c r="B6380" s="22" t="s">
        <v>291</v>
      </c>
      <c r="C6380" s="22" t="s">
        <v>242</v>
      </c>
      <c r="D6380" s="22">
        <v>16.41</v>
      </c>
      <c r="E6380" s="22" t="s">
        <v>9</v>
      </c>
      <c r="F6380" s="22" t="s">
        <v>1049</v>
      </c>
    </row>
    <row r="6381" spans="1:6" ht="14.5" customHeight="1">
      <c r="A6381" s="22">
        <v>1909</v>
      </c>
      <c r="B6381" s="22" t="s">
        <v>291</v>
      </c>
      <c r="C6381" s="22" t="s">
        <v>245</v>
      </c>
      <c r="D6381" s="22">
        <v>7.23</v>
      </c>
      <c r="E6381" s="22" t="s">
        <v>9</v>
      </c>
      <c r="F6381" s="22" t="s">
        <v>246</v>
      </c>
    </row>
    <row r="6382" spans="1:6" ht="14.5" customHeight="1">
      <c r="A6382" s="22">
        <v>1909</v>
      </c>
      <c r="B6382" s="22" t="s">
        <v>291</v>
      </c>
      <c r="C6382" s="22" t="s">
        <v>245</v>
      </c>
      <c r="D6382" s="22">
        <v>2.86</v>
      </c>
      <c r="E6382" s="22" t="s">
        <v>9</v>
      </c>
      <c r="F6382" s="22" t="s">
        <v>845</v>
      </c>
    </row>
    <row r="6383" spans="1:6" ht="14.5" customHeight="1">
      <c r="A6383" s="22">
        <v>1909</v>
      </c>
      <c r="B6383" s="22" t="s">
        <v>291</v>
      </c>
      <c r="C6383" s="22" t="s">
        <v>252</v>
      </c>
      <c r="D6383" s="22">
        <v>1.04</v>
      </c>
      <c r="E6383" s="22" t="s">
        <v>16</v>
      </c>
      <c r="F6383" s="22" t="s">
        <v>253</v>
      </c>
    </row>
    <row r="6384" spans="1:6" ht="14.5" customHeight="1">
      <c r="A6384" s="22">
        <v>1909</v>
      </c>
      <c r="B6384" s="22" t="s">
        <v>291</v>
      </c>
      <c r="C6384" s="22" t="s">
        <v>619</v>
      </c>
      <c r="D6384" s="22">
        <v>17.75</v>
      </c>
      <c r="E6384" s="22" t="s">
        <v>9</v>
      </c>
      <c r="F6384" s="22" t="s">
        <v>620</v>
      </c>
    </row>
    <row r="6385" spans="1:6" ht="14.5" customHeight="1">
      <c r="A6385" s="22">
        <v>1909</v>
      </c>
      <c r="B6385" s="22" t="s">
        <v>291</v>
      </c>
      <c r="C6385" s="22" t="s">
        <v>1370</v>
      </c>
      <c r="D6385" s="22">
        <v>3.45</v>
      </c>
      <c r="E6385" s="22" t="s">
        <v>9</v>
      </c>
      <c r="F6385" s="22" t="s">
        <v>1371</v>
      </c>
    </row>
    <row r="6386" spans="1:6" ht="14.5" customHeight="1">
      <c r="A6386" s="22">
        <v>1909</v>
      </c>
      <c r="B6386" s="22" t="s">
        <v>291</v>
      </c>
      <c r="C6386" s="22" t="s">
        <v>254</v>
      </c>
      <c r="D6386" s="22">
        <v>138.85</v>
      </c>
      <c r="E6386" s="22" t="s">
        <v>9</v>
      </c>
      <c r="F6386" s="22" t="s">
        <v>1052</v>
      </c>
    </row>
    <row r="6387" spans="1:6" ht="14.5" customHeight="1">
      <c r="A6387" s="22">
        <v>1909</v>
      </c>
      <c r="B6387" s="22" t="s">
        <v>291</v>
      </c>
      <c r="C6387" s="22" t="s">
        <v>256</v>
      </c>
      <c r="D6387" s="22">
        <v>85</v>
      </c>
      <c r="E6387" s="22" t="s">
        <v>9</v>
      </c>
      <c r="F6387" s="22" t="s">
        <v>621</v>
      </c>
    </row>
    <row r="6388" spans="1:6" ht="14.5" customHeight="1">
      <c r="A6388" s="22">
        <v>1909</v>
      </c>
      <c r="B6388" s="22" t="s">
        <v>291</v>
      </c>
      <c r="C6388" s="22" t="s">
        <v>256</v>
      </c>
      <c r="D6388" s="22">
        <v>4.5999999999999996</v>
      </c>
      <c r="E6388" s="22" t="s">
        <v>9</v>
      </c>
      <c r="F6388" s="22" t="s">
        <v>1053</v>
      </c>
    </row>
    <row r="6389" spans="1:6" ht="14.5" customHeight="1">
      <c r="A6389" s="22">
        <v>1909</v>
      </c>
      <c r="B6389" s="22" t="s">
        <v>291</v>
      </c>
      <c r="C6389" s="22" t="s">
        <v>1036</v>
      </c>
      <c r="D6389" s="22">
        <v>5.26</v>
      </c>
      <c r="E6389" s="22" t="s">
        <v>9</v>
      </c>
      <c r="F6389" s="22" t="s">
        <v>1056</v>
      </c>
    </row>
    <row r="6390" spans="1:6" ht="14.5" customHeight="1">
      <c r="A6390" s="22">
        <v>1909</v>
      </c>
      <c r="B6390" s="22" t="s">
        <v>291</v>
      </c>
      <c r="C6390" s="22" t="s">
        <v>622</v>
      </c>
      <c r="D6390" s="22">
        <v>28.87</v>
      </c>
      <c r="E6390" s="22" t="s">
        <v>9</v>
      </c>
      <c r="F6390" s="22" t="s">
        <v>1057</v>
      </c>
    </row>
    <row r="6391" spans="1:6" ht="14.5" customHeight="1">
      <c r="A6391" s="22">
        <v>1909</v>
      </c>
      <c r="B6391" s="22" t="s">
        <v>291</v>
      </c>
      <c r="C6391" s="22" t="s">
        <v>259</v>
      </c>
      <c r="D6391" s="22">
        <v>4.33</v>
      </c>
      <c r="E6391" s="22" t="s">
        <v>9</v>
      </c>
      <c r="F6391" s="22" t="s">
        <v>261</v>
      </c>
    </row>
    <row r="6392" spans="1:6" ht="14.5" customHeight="1">
      <c r="A6392" s="22">
        <v>1909</v>
      </c>
      <c r="B6392" s="22" t="s">
        <v>291</v>
      </c>
      <c r="C6392" s="22" t="s">
        <v>262</v>
      </c>
      <c r="D6392" s="22">
        <v>47.6</v>
      </c>
      <c r="E6392" s="22" t="s">
        <v>9</v>
      </c>
      <c r="F6392" s="22" t="s">
        <v>960</v>
      </c>
    </row>
    <row r="6393" spans="1:6" ht="14.5" customHeight="1">
      <c r="A6393" s="22">
        <v>1909</v>
      </c>
      <c r="B6393" s="22" t="s">
        <v>291</v>
      </c>
      <c r="C6393" s="22" t="s">
        <v>264</v>
      </c>
      <c r="D6393" s="22">
        <v>3.2</v>
      </c>
      <c r="E6393" s="22" t="s">
        <v>9</v>
      </c>
      <c r="F6393" s="22" t="s">
        <v>265</v>
      </c>
    </row>
    <row r="6394" spans="1:6" ht="14.5" customHeight="1">
      <c r="A6394" s="22">
        <v>1909</v>
      </c>
      <c r="B6394" s="22" t="s">
        <v>291</v>
      </c>
      <c r="C6394" s="22" t="s">
        <v>266</v>
      </c>
      <c r="D6394" s="22">
        <v>10.5</v>
      </c>
      <c r="E6394" s="22" t="s">
        <v>9</v>
      </c>
      <c r="F6394" s="22" t="s">
        <v>267</v>
      </c>
    </row>
    <row r="6395" spans="1:6" ht="14.5" customHeight="1">
      <c r="A6395" s="22">
        <v>1909</v>
      </c>
      <c r="B6395" s="22" t="s">
        <v>291</v>
      </c>
      <c r="C6395" s="22" t="s">
        <v>268</v>
      </c>
      <c r="D6395" s="22">
        <v>24.64</v>
      </c>
      <c r="E6395" s="22" t="s">
        <v>9</v>
      </c>
      <c r="F6395" s="22" t="s">
        <v>269</v>
      </c>
    </row>
    <row r="6396" spans="1:6" ht="14.5" customHeight="1">
      <c r="A6396" s="22">
        <v>1909</v>
      </c>
      <c r="B6396" s="22" t="s">
        <v>291</v>
      </c>
      <c r="C6396" s="22" t="s">
        <v>268</v>
      </c>
      <c r="D6396" s="22">
        <v>33.4</v>
      </c>
      <c r="E6396" s="22" t="s">
        <v>9</v>
      </c>
      <c r="F6396" s="22" t="s">
        <v>1168</v>
      </c>
    </row>
    <row r="6397" spans="1:6" ht="14.5" customHeight="1">
      <c r="A6397" s="22">
        <v>1909</v>
      </c>
      <c r="B6397" s="22" t="s">
        <v>291</v>
      </c>
      <c r="C6397" s="22" t="s">
        <v>268</v>
      </c>
      <c r="D6397" s="22">
        <v>22</v>
      </c>
      <c r="E6397" s="22" t="s">
        <v>9</v>
      </c>
      <c r="F6397" s="22" t="s">
        <v>1311</v>
      </c>
    </row>
    <row r="6398" spans="1:6" ht="14.5" customHeight="1">
      <c r="A6398" s="22">
        <v>1909</v>
      </c>
      <c r="B6398" s="22" t="s">
        <v>291</v>
      </c>
      <c r="C6398" s="22" t="s">
        <v>1310</v>
      </c>
      <c r="D6398" s="22">
        <v>26.74</v>
      </c>
      <c r="E6398" s="22" t="s">
        <v>9</v>
      </c>
      <c r="F6398" s="22" t="s">
        <v>1176</v>
      </c>
    </row>
    <row r="6399" spans="1:6" ht="14.5" customHeight="1">
      <c r="A6399" s="22">
        <v>1909</v>
      </c>
      <c r="B6399" s="22" t="s">
        <v>291</v>
      </c>
      <c r="C6399" s="22" t="s">
        <v>1372</v>
      </c>
      <c r="D6399" s="22">
        <v>5.64</v>
      </c>
      <c r="E6399" s="22" t="s">
        <v>9</v>
      </c>
      <c r="F6399" s="22" t="s">
        <v>1373</v>
      </c>
    </row>
    <row r="6400" spans="1:6" ht="14.5" customHeight="1">
      <c r="A6400" s="22">
        <v>1909</v>
      </c>
      <c r="B6400" s="22" t="s">
        <v>291</v>
      </c>
      <c r="C6400" s="22" t="s">
        <v>270</v>
      </c>
      <c r="D6400" s="22">
        <v>8.8000000000000007</v>
      </c>
      <c r="E6400" s="22" t="s">
        <v>9</v>
      </c>
      <c r="F6400" s="22" t="s">
        <v>1058</v>
      </c>
    </row>
    <row r="6401" spans="1:6" ht="14.5" customHeight="1">
      <c r="A6401" s="22">
        <v>1909</v>
      </c>
      <c r="B6401" s="22" t="s">
        <v>291</v>
      </c>
      <c r="C6401" s="22" t="s">
        <v>625</v>
      </c>
      <c r="D6401" s="22">
        <v>8.6999999999999993</v>
      </c>
      <c r="E6401" s="22" t="s">
        <v>9</v>
      </c>
      <c r="F6401" s="22" t="s">
        <v>626</v>
      </c>
    </row>
    <row r="6402" spans="1:6" ht="14.5" customHeight="1">
      <c r="A6402" s="22">
        <v>1909</v>
      </c>
      <c r="B6402" s="22" t="s">
        <v>291</v>
      </c>
      <c r="C6402" s="22" t="s">
        <v>1301</v>
      </c>
      <c r="D6402" s="22">
        <v>2</v>
      </c>
      <c r="E6402" s="22" t="s">
        <v>9</v>
      </c>
      <c r="F6402" s="22" t="s">
        <v>1302</v>
      </c>
    </row>
    <row r="6403" spans="1:6" ht="14.5" customHeight="1">
      <c r="A6403" s="22">
        <v>1909</v>
      </c>
      <c r="B6403" s="22" t="s">
        <v>291</v>
      </c>
      <c r="C6403" s="22" t="s">
        <v>1169</v>
      </c>
      <c r="D6403" s="22">
        <v>1.5</v>
      </c>
      <c r="E6403" s="22" t="s">
        <v>9</v>
      </c>
      <c r="F6403" s="22" t="s">
        <v>1374</v>
      </c>
    </row>
    <row r="6404" spans="1:6" ht="14.5" customHeight="1">
      <c r="A6404" s="22">
        <v>1909</v>
      </c>
      <c r="B6404" s="22" t="s">
        <v>291</v>
      </c>
      <c r="C6404" s="22" t="s">
        <v>279</v>
      </c>
      <c r="D6404" s="22">
        <v>74.47</v>
      </c>
      <c r="E6404" s="22" t="s">
        <v>9</v>
      </c>
      <c r="F6404" s="22" t="s">
        <v>627</v>
      </c>
    </row>
    <row r="6405" spans="1:6" ht="14.5" customHeight="1">
      <c r="A6405" s="22">
        <v>1909</v>
      </c>
      <c r="B6405" s="22" t="s">
        <v>291</v>
      </c>
      <c r="C6405" s="22" t="s">
        <v>279</v>
      </c>
      <c r="D6405" s="22">
        <v>49.9</v>
      </c>
      <c r="E6405" s="22" t="s">
        <v>9</v>
      </c>
      <c r="F6405" s="22" t="s">
        <v>1375</v>
      </c>
    </row>
    <row r="6406" spans="1:6" ht="14.5" customHeight="1">
      <c r="A6406" s="22">
        <v>1909</v>
      </c>
      <c r="B6406" s="22" t="s">
        <v>291</v>
      </c>
      <c r="C6406" s="22" t="s">
        <v>279</v>
      </c>
      <c r="D6406" s="22">
        <v>263.48</v>
      </c>
      <c r="E6406" s="22" t="s">
        <v>9</v>
      </c>
      <c r="F6406" s="22" t="s">
        <v>1467</v>
      </c>
    </row>
    <row r="6407" spans="1:6" ht="14.5" customHeight="1">
      <c r="A6407" s="22">
        <v>1909</v>
      </c>
      <c r="B6407" s="22" t="s">
        <v>291</v>
      </c>
      <c r="C6407" s="22" t="s">
        <v>282</v>
      </c>
      <c r="D6407" s="22">
        <v>12.84</v>
      </c>
      <c r="E6407" s="22" t="s">
        <v>9</v>
      </c>
      <c r="F6407" s="22" t="s">
        <v>1059</v>
      </c>
    </row>
    <row r="6408" spans="1:6" ht="14.5" customHeight="1">
      <c r="A6408" s="22">
        <v>1909</v>
      </c>
      <c r="B6408" s="22" t="s">
        <v>291</v>
      </c>
      <c r="C6408" s="22" t="s">
        <v>1472</v>
      </c>
      <c r="D6408" s="22">
        <v>10</v>
      </c>
      <c r="E6408" s="22" t="s">
        <v>9</v>
      </c>
      <c r="F6408" s="22" t="s">
        <v>1473</v>
      </c>
    </row>
    <row r="6409" spans="1:6" ht="14.5" customHeight="1">
      <c r="A6409" s="22">
        <v>1909</v>
      </c>
      <c r="B6409" s="22" t="s">
        <v>291</v>
      </c>
      <c r="C6409" s="22" t="s">
        <v>26</v>
      </c>
      <c r="D6409" s="22">
        <v>9.15</v>
      </c>
      <c r="E6409" s="22" t="s">
        <v>9</v>
      </c>
      <c r="F6409" s="22" t="s">
        <v>1376</v>
      </c>
    </row>
    <row r="6410" spans="1:6" ht="14.5" customHeight="1">
      <c r="A6410" s="22">
        <v>1909</v>
      </c>
      <c r="B6410" s="22" t="s">
        <v>291</v>
      </c>
      <c r="C6410" s="22" t="s">
        <v>287</v>
      </c>
      <c r="D6410" s="22">
        <v>18.95</v>
      </c>
      <c r="E6410" s="22" t="s">
        <v>9</v>
      </c>
      <c r="F6410" s="22" t="s">
        <v>1060</v>
      </c>
    </row>
    <row r="6411" spans="1:6" ht="14.5" customHeight="1">
      <c r="A6411" s="22">
        <v>1909</v>
      </c>
      <c r="B6411" s="22" t="s">
        <v>291</v>
      </c>
      <c r="C6411" s="22" t="s">
        <v>848</v>
      </c>
      <c r="D6411" s="22">
        <v>9.27</v>
      </c>
      <c r="E6411" s="22" t="s">
        <v>9</v>
      </c>
      <c r="F6411" s="22" t="s">
        <v>1061</v>
      </c>
    </row>
    <row r="6412" spans="1:6" ht="14.5" customHeight="1">
      <c r="A6412" s="22">
        <v>1909</v>
      </c>
      <c r="B6412" s="22" t="s">
        <v>291</v>
      </c>
      <c r="C6412" s="22" t="s">
        <v>291</v>
      </c>
      <c r="D6412" s="22">
        <v>208.63</v>
      </c>
      <c r="E6412" s="22" t="s">
        <v>9</v>
      </c>
      <c r="F6412" s="22" t="s">
        <v>1062</v>
      </c>
    </row>
    <row r="6413" spans="1:6" ht="14.5" customHeight="1">
      <c r="A6413" s="22">
        <v>1909</v>
      </c>
      <c r="B6413" s="22" t="s">
        <v>291</v>
      </c>
      <c r="C6413" s="22" t="s">
        <v>291</v>
      </c>
      <c r="D6413" s="22">
        <v>203</v>
      </c>
      <c r="E6413" s="22" t="s">
        <v>9</v>
      </c>
      <c r="F6413" s="22" t="s">
        <v>82</v>
      </c>
    </row>
    <row r="6414" spans="1:6" ht="14.5" customHeight="1">
      <c r="A6414" s="22">
        <v>1909</v>
      </c>
      <c r="B6414" s="22" t="s">
        <v>291</v>
      </c>
      <c r="C6414" s="22" t="s">
        <v>291</v>
      </c>
      <c r="D6414" s="22">
        <v>9.6300000000000008</v>
      </c>
      <c r="E6414" s="22" t="s">
        <v>9</v>
      </c>
      <c r="F6414" s="22" t="s">
        <v>631</v>
      </c>
    </row>
    <row r="6415" spans="1:6" ht="14.5" customHeight="1">
      <c r="A6415" s="22">
        <v>1909</v>
      </c>
      <c r="B6415" s="22" t="s">
        <v>291</v>
      </c>
      <c r="C6415" s="22" t="s">
        <v>291</v>
      </c>
      <c r="D6415" s="22">
        <v>20.27</v>
      </c>
      <c r="E6415" s="22" t="s">
        <v>9</v>
      </c>
      <c r="F6415" s="22" t="s">
        <v>292</v>
      </c>
    </row>
    <row r="6416" spans="1:6" ht="14.5" customHeight="1">
      <c r="A6416" s="22">
        <v>1909</v>
      </c>
      <c r="B6416" s="22" t="s">
        <v>291</v>
      </c>
      <c r="C6416" s="22" t="s">
        <v>291</v>
      </c>
      <c r="D6416" s="22">
        <v>3.8</v>
      </c>
      <c r="E6416" s="22" t="s">
        <v>9</v>
      </c>
      <c r="F6416" s="22" t="s">
        <v>1474</v>
      </c>
    </row>
    <row r="6417" spans="1:6" ht="14.5" customHeight="1">
      <c r="A6417" s="22">
        <v>1909</v>
      </c>
      <c r="B6417" s="22" t="s">
        <v>291</v>
      </c>
      <c r="C6417" s="22" t="s">
        <v>291</v>
      </c>
      <c r="D6417" s="22">
        <v>5.0039999999999996</v>
      </c>
      <c r="E6417" s="22" t="s">
        <v>9</v>
      </c>
      <c r="F6417" s="22" t="s">
        <v>306</v>
      </c>
    </row>
    <row r="6418" spans="1:6" ht="14.5" customHeight="1">
      <c r="A6418" s="22">
        <v>1909</v>
      </c>
      <c r="B6418" s="22" t="s">
        <v>291</v>
      </c>
      <c r="C6418" s="22" t="s">
        <v>291</v>
      </c>
      <c r="D6418" s="22">
        <v>20.77</v>
      </c>
      <c r="E6418" s="22" t="s">
        <v>9</v>
      </c>
      <c r="F6418" s="22" t="s">
        <v>297</v>
      </c>
    </row>
    <row r="6419" spans="1:6" ht="14.5" customHeight="1">
      <c r="A6419" s="22">
        <v>1909</v>
      </c>
      <c r="B6419" s="22" t="s">
        <v>291</v>
      </c>
      <c r="C6419" s="22" t="s">
        <v>291</v>
      </c>
      <c r="D6419" s="22">
        <v>20</v>
      </c>
      <c r="E6419" s="22" t="s">
        <v>9</v>
      </c>
      <c r="F6419" s="22" t="s">
        <v>302</v>
      </c>
    </row>
    <row r="6420" spans="1:6" ht="14.5" customHeight="1">
      <c r="A6420" s="22">
        <v>1909</v>
      </c>
      <c r="B6420" s="22" t="s">
        <v>291</v>
      </c>
      <c r="C6420" s="22" t="s">
        <v>291</v>
      </c>
      <c r="D6420" s="22">
        <v>6.96</v>
      </c>
      <c r="E6420" s="22" t="s">
        <v>9</v>
      </c>
      <c r="F6420" s="22" t="s">
        <v>296</v>
      </c>
    </row>
    <row r="6421" spans="1:6" ht="14.5" customHeight="1">
      <c r="A6421" s="22">
        <v>1909</v>
      </c>
      <c r="B6421" s="22" t="s">
        <v>291</v>
      </c>
      <c r="C6421" s="22" t="s">
        <v>291</v>
      </c>
      <c r="D6421" s="22">
        <v>19.52</v>
      </c>
      <c r="E6421" s="22" t="s">
        <v>9</v>
      </c>
      <c r="F6421" s="22" t="s">
        <v>299</v>
      </c>
    </row>
    <row r="6422" spans="1:6" ht="14.5" customHeight="1">
      <c r="A6422" s="22">
        <v>1909</v>
      </c>
      <c r="B6422" s="22" t="s">
        <v>291</v>
      </c>
      <c r="C6422" s="22" t="s">
        <v>291</v>
      </c>
      <c r="D6422" s="22">
        <v>1.05</v>
      </c>
      <c r="E6422" s="22" t="s">
        <v>9</v>
      </c>
      <c r="F6422" s="22" t="s">
        <v>632</v>
      </c>
    </row>
    <row r="6423" spans="1:6" ht="14.5" customHeight="1">
      <c r="A6423" s="22">
        <v>1909</v>
      </c>
      <c r="B6423" s="22" t="s">
        <v>291</v>
      </c>
      <c r="C6423" s="22" t="s">
        <v>291</v>
      </c>
      <c r="D6423" s="22">
        <v>16</v>
      </c>
      <c r="E6423" s="22" t="s">
        <v>9</v>
      </c>
      <c r="F6423" s="22" t="s">
        <v>294</v>
      </c>
    </row>
    <row r="6424" spans="1:6" ht="14.5" customHeight="1">
      <c r="A6424" s="22">
        <v>1909</v>
      </c>
      <c r="B6424" s="22" t="s">
        <v>291</v>
      </c>
      <c r="C6424" s="22" t="s">
        <v>291</v>
      </c>
      <c r="D6424" s="22">
        <v>11</v>
      </c>
      <c r="E6424" s="22" t="s">
        <v>9</v>
      </c>
      <c r="F6424" s="22" t="s">
        <v>293</v>
      </c>
    </row>
    <row r="6425" spans="1:6" ht="14.5" customHeight="1">
      <c r="A6425" s="22">
        <v>1909</v>
      </c>
      <c r="B6425" s="22" t="s">
        <v>291</v>
      </c>
      <c r="C6425" s="22" t="s">
        <v>291</v>
      </c>
      <c r="D6425" s="22">
        <v>20.73</v>
      </c>
      <c r="E6425" s="22" t="s">
        <v>9</v>
      </c>
      <c r="F6425" s="22" t="s">
        <v>1303</v>
      </c>
    </row>
    <row r="6426" spans="1:6" ht="14.5" customHeight="1">
      <c r="A6426" s="22">
        <v>1909</v>
      </c>
      <c r="B6426" s="22" t="s">
        <v>291</v>
      </c>
      <c r="C6426" s="22" t="s">
        <v>291</v>
      </c>
      <c r="D6426" s="22">
        <v>5.3339999999999996</v>
      </c>
      <c r="E6426" s="22" t="s">
        <v>9</v>
      </c>
      <c r="F6426" s="22" t="s">
        <v>1177</v>
      </c>
    </row>
    <row r="6427" spans="1:6" ht="14.5" customHeight="1">
      <c r="A6427" s="22">
        <v>1909</v>
      </c>
      <c r="B6427" s="22" t="s">
        <v>291</v>
      </c>
      <c r="C6427" s="22" t="s">
        <v>291</v>
      </c>
      <c r="D6427" s="22">
        <v>5.71</v>
      </c>
      <c r="E6427" s="22" t="s">
        <v>16</v>
      </c>
      <c r="F6427" s="22" t="s">
        <v>635</v>
      </c>
    </row>
    <row r="6428" spans="1:6" ht="14.5" customHeight="1">
      <c r="A6428" s="22">
        <v>1909</v>
      </c>
      <c r="B6428" s="22" t="s">
        <v>291</v>
      </c>
      <c r="C6428" s="22" t="s">
        <v>291</v>
      </c>
      <c r="D6428" s="22">
        <v>5.0289999999999999</v>
      </c>
      <c r="E6428" s="22" t="s">
        <v>9</v>
      </c>
      <c r="F6428" s="22" t="s">
        <v>295</v>
      </c>
    </row>
    <row r="6429" spans="1:6" ht="14.5" customHeight="1">
      <c r="A6429" s="22">
        <v>1909</v>
      </c>
      <c r="B6429" s="22" t="s">
        <v>291</v>
      </c>
      <c r="C6429" s="22" t="s">
        <v>291</v>
      </c>
      <c r="D6429" s="22">
        <v>3.04</v>
      </c>
      <c r="E6429" s="22" t="s">
        <v>9</v>
      </c>
      <c r="F6429" s="22" t="s">
        <v>1304</v>
      </c>
    </row>
    <row r="6430" spans="1:6" ht="14.5" customHeight="1">
      <c r="A6430" s="22">
        <v>1909</v>
      </c>
      <c r="B6430" s="22" t="s">
        <v>291</v>
      </c>
      <c r="C6430" s="22" t="s">
        <v>291</v>
      </c>
      <c r="D6430" s="22">
        <v>40.32</v>
      </c>
      <c r="E6430" s="22" t="s">
        <v>9</v>
      </c>
      <c r="F6430" s="22" t="s">
        <v>300</v>
      </c>
    </row>
    <row r="6431" spans="1:6" ht="14.5" customHeight="1">
      <c r="A6431" s="22">
        <v>1909</v>
      </c>
      <c r="B6431" s="22" t="s">
        <v>291</v>
      </c>
      <c r="C6431" s="22" t="s">
        <v>291</v>
      </c>
      <c r="D6431" s="22">
        <v>22.47</v>
      </c>
      <c r="E6431" s="22" t="s">
        <v>9</v>
      </c>
      <c r="F6431" s="22" t="s">
        <v>304</v>
      </c>
    </row>
    <row r="6432" spans="1:6" ht="14.5" customHeight="1">
      <c r="A6432" s="22">
        <v>1909</v>
      </c>
      <c r="B6432" s="22" t="s">
        <v>291</v>
      </c>
      <c r="C6432" s="22" t="s">
        <v>291</v>
      </c>
      <c r="D6432" s="22">
        <v>12.852</v>
      </c>
      <c r="E6432" s="22" t="s">
        <v>9</v>
      </c>
      <c r="F6432" s="22" t="s">
        <v>303</v>
      </c>
    </row>
    <row r="6433" spans="1:6" ht="14.5" customHeight="1">
      <c r="A6433" s="22">
        <v>1909</v>
      </c>
      <c r="B6433" s="22" t="s">
        <v>291</v>
      </c>
      <c r="C6433" s="22" t="s">
        <v>291</v>
      </c>
      <c r="D6433" s="22">
        <v>11.7</v>
      </c>
      <c r="E6433" s="22" t="s">
        <v>16</v>
      </c>
      <c r="F6433" s="22" t="s">
        <v>303</v>
      </c>
    </row>
    <row r="6434" spans="1:6" ht="14.5" customHeight="1">
      <c r="A6434" s="22">
        <v>1909</v>
      </c>
      <c r="B6434" s="22" t="s">
        <v>291</v>
      </c>
      <c r="C6434" s="22" t="s">
        <v>291</v>
      </c>
      <c r="D6434" s="22">
        <v>6.7</v>
      </c>
      <c r="E6434" s="22" t="s">
        <v>9</v>
      </c>
      <c r="F6434" s="22" t="s">
        <v>1171</v>
      </c>
    </row>
    <row r="6435" spans="1:6" ht="14.5" customHeight="1">
      <c r="A6435" s="22">
        <v>1909</v>
      </c>
      <c r="B6435" s="22" t="s">
        <v>291</v>
      </c>
      <c r="C6435" s="22" t="s">
        <v>291</v>
      </c>
      <c r="D6435" s="22">
        <v>110</v>
      </c>
      <c r="E6435" s="22" t="s">
        <v>9</v>
      </c>
      <c r="F6435" s="22" t="s">
        <v>308</v>
      </c>
    </row>
    <row r="6436" spans="1:6" ht="14.5" customHeight="1">
      <c r="A6436" s="22">
        <v>1909</v>
      </c>
      <c r="B6436" s="22" t="s">
        <v>291</v>
      </c>
      <c r="C6436" s="22" t="s">
        <v>291</v>
      </c>
      <c r="D6436" s="22">
        <v>12.77</v>
      </c>
      <c r="E6436" s="22" t="s">
        <v>9</v>
      </c>
      <c r="F6436" s="22" t="s">
        <v>1172</v>
      </c>
    </row>
    <row r="6437" spans="1:6" ht="14.5" customHeight="1">
      <c r="A6437" s="22">
        <v>1909</v>
      </c>
      <c r="B6437" s="22" t="s">
        <v>291</v>
      </c>
      <c r="C6437" s="22" t="s">
        <v>291</v>
      </c>
      <c r="D6437" s="22">
        <v>7.87</v>
      </c>
      <c r="E6437" s="22" t="s">
        <v>9</v>
      </c>
      <c r="F6437" s="22" t="s">
        <v>1063</v>
      </c>
    </row>
    <row r="6438" spans="1:6" ht="14.5" customHeight="1">
      <c r="A6438" s="22">
        <v>1909</v>
      </c>
      <c r="B6438" s="22" t="s">
        <v>291</v>
      </c>
      <c r="C6438" s="22" t="s">
        <v>291</v>
      </c>
      <c r="D6438" s="22">
        <v>44.2</v>
      </c>
      <c r="E6438" s="22" t="s">
        <v>9</v>
      </c>
      <c r="F6438" s="22" t="s">
        <v>636</v>
      </c>
    </row>
    <row r="6439" spans="1:6" ht="14.5" customHeight="1">
      <c r="A6439" s="22">
        <v>1909</v>
      </c>
      <c r="B6439" s="22" t="s">
        <v>291</v>
      </c>
      <c r="C6439" s="22" t="s">
        <v>291</v>
      </c>
      <c r="D6439" s="22">
        <v>37.68</v>
      </c>
      <c r="E6439" s="22" t="s">
        <v>9</v>
      </c>
      <c r="F6439" s="22" t="s">
        <v>1305</v>
      </c>
    </row>
    <row r="6440" spans="1:6" ht="14.5" customHeight="1">
      <c r="A6440" s="22">
        <v>1909</v>
      </c>
      <c r="B6440" s="22" t="s">
        <v>291</v>
      </c>
      <c r="C6440" s="22" t="s">
        <v>291</v>
      </c>
      <c r="D6440" s="22">
        <v>25</v>
      </c>
      <c r="E6440" s="22" t="s">
        <v>9</v>
      </c>
      <c r="F6440" s="22" t="s">
        <v>1377</v>
      </c>
    </row>
    <row r="6441" spans="1:6" ht="14.5" customHeight="1">
      <c r="A6441" s="22">
        <v>1909</v>
      </c>
      <c r="B6441" s="22" t="s">
        <v>291</v>
      </c>
      <c r="C6441" s="22" t="s">
        <v>309</v>
      </c>
      <c r="D6441" s="22">
        <v>16.3</v>
      </c>
      <c r="E6441" s="22" t="s">
        <v>9</v>
      </c>
      <c r="F6441" s="22" t="s">
        <v>1064</v>
      </c>
    </row>
    <row r="6442" spans="1:6" ht="14.5" customHeight="1">
      <c r="A6442" s="22">
        <v>1909</v>
      </c>
      <c r="B6442" s="22" t="s">
        <v>291</v>
      </c>
      <c r="C6442" s="22" t="s">
        <v>309</v>
      </c>
      <c r="D6442" s="22">
        <v>3.33</v>
      </c>
      <c r="E6442" s="22" t="s">
        <v>9</v>
      </c>
      <c r="F6442" s="22" t="s">
        <v>1378</v>
      </c>
    </row>
    <row r="6443" spans="1:6" ht="14.5" customHeight="1">
      <c r="A6443" s="22">
        <v>1909</v>
      </c>
      <c r="B6443" s="22" t="s">
        <v>291</v>
      </c>
      <c r="C6443" s="22" t="s">
        <v>1306</v>
      </c>
      <c r="D6443" s="22">
        <v>2.74</v>
      </c>
      <c r="E6443" s="22" t="s">
        <v>9</v>
      </c>
      <c r="F6443" s="22" t="s">
        <v>1307</v>
      </c>
    </row>
    <row r="6444" spans="1:6" ht="14.5" customHeight="1">
      <c r="A6444" s="22">
        <v>1909</v>
      </c>
      <c r="B6444" s="22" t="s">
        <v>291</v>
      </c>
      <c r="C6444" s="22" t="s">
        <v>312</v>
      </c>
      <c r="D6444" s="22">
        <v>10.5</v>
      </c>
      <c r="E6444" s="22" t="s">
        <v>9</v>
      </c>
      <c r="F6444" s="22" t="s">
        <v>313</v>
      </c>
    </row>
    <row r="6445" spans="1:6" ht="14.5" customHeight="1">
      <c r="A6445" s="22">
        <v>1909</v>
      </c>
      <c r="B6445" s="22" t="s">
        <v>291</v>
      </c>
      <c r="C6445" s="22" t="s">
        <v>314</v>
      </c>
      <c r="D6445" s="22">
        <v>93</v>
      </c>
      <c r="E6445" s="22" t="s">
        <v>9</v>
      </c>
      <c r="F6445" s="22" t="s">
        <v>315</v>
      </c>
    </row>
    <row r="6446" spans="1:6" ht="14.5" customHeight="1">
      <c r="A6446" s="22">
        <v>1909</v>
      </c>
      <c r="B6446" s="22" t="s">
        <v>291</v>
      </c>
      <c r="C6446" s="22" t="s">
        <v>316</v>
      </c>
      <c r="D6446" s="22">
        <v>114.2</v>
      </c>
      <c r="E6446" s="22" t="s">
        <v>9</v>
      </c>
      <c r="F6446" s="22" t="s">
        <v>317</v>
      </c>
    </row>
    <row r="6447" spans="1:6" ht="14.5" customHeight="1">
      <c r="A6447" s="22">
        <v>1909</v>
      </c>
      <c r="B6447" s="22" t="s">
        <v>291</v>
      </c>
      <c r="C6447" s="22" t="s">
        <v>318</v>
      </c>
      <c r="D6447" s="22">
        <v>76.62</v>
      </c>
      <c r="E6447" s="22" t="s">
        <v>9</v>
      </c>
      <c r="F6447" s="22" t="s">
        <v>1379</v>
      </c>
    </row>
    <row r="6448" spans="1:6" ht="14.5" customHeight="1">
      <c r="A6448" s="22">
        <v>1909</v>
      </c>
      <c r="B6448" s="22" t="s">
        <v>291</v>
      </c>
      <c r="C6448" s="22" t="s">
        <v>1065</v>
      </c>
      <c r="D6448" s="22">
        <v>3</v>
      </c>
      <c r="E6448" s="22" t="s">
        <v>9</v>
      </c>
      <c r="F6448" s="22" t="s">
        <v>1066</v>
      </c>
    </row>
    <row r="6449" spans="1:6" ht="14.5" customHeight="1">
      <c r="A6449" s="22">
        <v>1909</v>
      </c>
      <c r="B6449" s="22" t="s">
        <v>291</v>
      </c>
      <c r="C6449" s="22" t="s">
        <v>320</v>
      </c>
      <c r="D6449" s="22">
        <v>11.1</v>
      </c>
      <c r="E6449" s="22" t="s">
        <v>9</v>
      </c>
      <c r="F6449" s="22" t="s">
        <v>1067</v>
      </c>
    </row>
    <row r="6450" spans="1:6" ht="14.5" customHeight="1">
      <c r="A6450" s="22">
        <v>1909</v>
      </c>
      <c r="B6450" s="22" t="s">
        <v>291</v>
      </c>
      <c r="C6450" s="22" t="s">
        <v>1468</v>
      </c>
      <c r="D6450" s="22">
        <v>7</v>
      </c>
      <c r="E6450" s="22" t="s">
        <v>9</v>
      </c>
      <c r="F6450" s="22" t="s">
        <v>1469</v>
      </c>
    </row>
    <row r="6451" spans="1:6" ht="14.5" customHeight="1">
      <c r="A6451" s="22">
        <v>1909</v>
      </c>
      <c r="B6451" s="22" t="s">
        <v>291</v>
      </c>
      <c r="C6451" s="22" t="s">
        <v>1068</v>
      </c>
      <c r="D6451" s="22">
        <v>10.36</v>
      </c>
      <c r="E6451" s="22" t="s">
        <v>9</v>
      </c>
      <c r="F6451" s="22" t="s">
        <v>1069</v>
      </c>
    </row>
    <row r="6452" spans="1:6" ht="14.5" customHeight="1">
      <c r="A6452" s="22">
        <v>1909</v>
      </c>
      <c r="B6452" s="22" t="s">
        <v>291</v>
      </c>
      <c r="C6452" s="22" t="s">
        <v>912</v>
      </c>
      <c r="D6452" s="22">
        <v>9.32</v>
      </c>
      <c r="E6452" s="22" t="s">
        <v>9</v>
      </c>
      <c r="F6452" s="22" t="s">
        <v>913</v>
      </c>
    </row>
    <row r="6453" spans="1:6" ht="14.5" customHeight="1">
      <c r="A6453" s="22">
        <v>1909</v>
      </c>
      <c r="B6453" s="22" t="s">
        <v>291</v>
      </c>
      <c r="C6453" s="22" t="s">
        <v>640</v>
      </c>
      <c r="D6453" s="22">
        <v>7.7</v>
      </c>
      <c r="E6453" s="22" t="s">
        <v>9</v>
      </c>
      <c r="F6453" s="22" t="s">
        <v>641</v>
      </c>
    </row>
    <row r="6454" spans="1:6" ht="14.5" customHeight="1">
      <c r="A6454" s="22">
        <v>1909</v>
      </c>
      <c r="B6454" s="22" t="s">
        <v>291</v>
      </c>
      <c r="C6454" s="22" t="s">
        <v>961</v>
      </c>
      <c r="D6454" s="22">
        <v>23</v>
      </c>
      <c r="E6454" s="22" t="s">
        <v>9</v>
      </c>
      <c r="F6454" s="22" t="s">
        <v>962</v>
      </c>
    </row>
    <row r="6455" spans="1:6" ht="14.5" customHeight="1">
      <c r="A6455" s="22">
        <v>1909</v>
      </c>
      <c r="B6455" s="22" t="s">
        <v>291</v>
      </c>
      <c r="C6455" s="22" t="s">
        <v>851</v>
      </c>
      <c r="D6455" s="22">
        <v>4.4000000000000004</v>
      </c>
      <c r="E6455" s="22" t="s">
        <v>9</v>
      </c>
      <c r="F6455" s="22" t="s">
        <v>852</v>
      </c>
    </row>
    <row r="6456" spans="1:6" ht="14.5" customHeight="1">
      <c r="A6456" s="22">
        <v>1909</v>
      </c>
      <c r="B6456" s="22" t="s">
        <v>291</v>
      </c>
      <c r="C6456" s="22" t="s">
        <v>322</v>
      </c>
      <c r="D6456" s="22">
        <v>17.329999999999998</v>
      </c>
      <c r="E6456" s="22" t="s">
        <v>9</v>
      </c>
      <c r="F6456" s="22" t="s">
        <v>1070</v>
      </c>
    </row>
    <row r="6457" spans="1:6" ht="14.5" customHeight="1">
      <c r="A6457" s="22">
        <v>1909</v>
      </c>
      <c r="B6457" s="22" t="s">
        <v>291</v>
      </c>
      <c r="C6457" s="22" t="s">
        <v>324</v>
      </c>
      <c r="D6457" s="22">
        <v>165.3</v>
      </c>
      <c r="E6457" s="22" t="s">
        <v>9</v>
      </c>
      <c r="F6457" s="22" t="s">
        <v>1380</v>
      </c>
    </row>
    <row r="6458" spans="1:6" ht="14.5" customHeight="1">
      <c r="A6458" s="22">
        <v>1909</v>
      </c>
      <c r="B6458" s="22" t="s">
        <v>291</v>
      </c>
      <c r="C6458" s="22" t="s">
        <v>324</v>
      </c>
      <c r="D6458" s="22">
        <v>23.4</v>
      </c>
      <c r="E6458" s="22" t="s">
        <v>9</v>
      </c>
      <c r="F6458" s="22" t="s">
        <v>1039</v>
      </c>
    </row>
    <row r="6459" spans="1:6" ht="14.5" customHeight="1">
      <c r="A6459" s="22">
        <v>1909</v>
      </c>
      <c r="B6459" s="22" t="s">
        <v>291</v>
      </c>
      <c r="C6459" s="22" t="s">
        <v>324</v>
      </c>
      <c r="D6459" s="22">
        <v>7.75</v>
      </c>
      <c r="E6459" s="22" t="s">
        <v>9</v>
      </c>
      <c r="F6459" s="22" t="s">
        <v>644</v>
      </c>
    </row>
    <row r="6460" spans="1:6" ht="14.5" customHeight="1">
      <c r="A6460" s="22">
        <v>1909</v>
      </c>
      <c r="B6460" s="22" t="s">
        <v>291</v>
      </c>
      <c r="C6460" s="22" t="s">
        <v>324</v>
      </c>
      <c r="D6460" s="22">
        <v>57.5</v>
      </c>
      <c r="E6460" s="22" t="s">
        <v>9</v>
      </c>
      <c r="F6460" s="22" t="s">
        <v>1309</v>
      </c>
    </row>
    <row r="6461" spans="1:6" ht="14.5" customHeight="1">
      <c r="A6461" s="22">
        <v>1909</v>
      </c>
      <c r="B6461" s="22" t="s">
        <v>291</v>
      </c>
      <c r="C6461" s="22" t="s">
        <v>327</v>
      </c>
      <c r="D6461" s="22">
        <v>13.15</v>
      </c>
      <c r="E6461" s="22" t="s">
        <v>9</v>
      </c>
      <c r="F6461" s="22" t="s">
        <v>1072</v>
      </c>
    </row>
    <row r="6462" spans="1:6" ht="14.5" customHeight="1">
      <c r="A6462" s="22">
        <v>1909</v>
      </c>
      <c r="B6462" s="22" t="s">
        <v>291</v>
      </c>
      <c r="C6462" s="22" t="s">
        <v>66</v>
      </c>
      <c r="D6462" s="22">
        <v>6.86</v>
      </c>
      <c r="E6462" s="22" t="s">
        <v>9</v>
      </c>
      <c r="F6462" s="22" t="s">
        <v>329</v>
      </c>
    </row>
    <row r="6463" spans="1:6" ht="14.5" customHeight="1">
      <c r="A6463" s="22">
        <v>1909</v>
      </c>
      <c r="B6463" s="22" t="s">
        <v>291</v>
      </c>
      <c r="C6463" s="22" t="s">
        <v>330</v>
      </c>
      <c r="D6463" s="22">
        <v>1.66</v>
      </c>
      <c r="E6463" s="22" t="s">
        <v>9</v>
      </c>
      <c r="F6463" s="22" t="s">
        <v>1173</v>
      </c>
    </row>
    <row r="6464" spans="1:6" ht="14.5" customHeight="1">
      <c r="A6464" s="22">
        <v>1909</v>
      </c>
      <c r="B6464" s="22" t="s">
        <v>291</v>
      </c>
      <c r="C6464" s="22" t="s">
        <v>332</v>
      </c>
      <c r="D6464" s="22">
        <v>133.71</v>
      </c>
      <c r="E6464" s="22" t="s">
        <v>9</v>
      </c>
      <c r="F6464" s="22" t="s">
        <v>659</v>
      </c>
    </row>
    <row r="6465" spans="1:6" ht="14.5" customHeight="1">
      <c r="A6465" s="22">
        <v>1909</v>
      </c>
      <c r="B6465" s="22" t="s">
        <v>291</v>
      </c>
      <c r="C6465" s="22" t="s">
        <v>658</v>
      </c>
      <c r="D6465" s="22">
        <v>0.18099999999999999</v>
      </c>
      <c r="E6465" s="22" t="s">
        <v>195</v>
      </c>
      <c r="F6465" s="22" t="s">
        <v>657</v>
      </c>
    </row>
    <row r="6466" spans="1:6" ht="14.5" customHeight="1">
      <c r="A6466" s="22">
        <v>1909</v>
      </c>
      <c r="B6466" s="22" t="s">
        <v>291</v>
      </c>
      <c r="C6466" s="22" t="s">
        <v>658</v>
      </c>
      <c r="D6466" s="22">
        <v>1.6</v>
      </c>
      <c r="E6466" s="22" t="s">
        <v>9</v>
      </c>
      <c r="F6466" s="22" t="s">
        <v>1073</v>
      </c>
    </row>
    <row r="6467" spans="1:6" ht="14.5" customHeight="1">
      <c r="A6467" s="22">
        <v>1909</v>
      </c>
      <c r="B6467" s="22" t="s">
        <v>291</v>
      </c>
      <c r="C6467" s="22" t="s">
        <v>338</v>
      </c>
      <c r="D6467" s="22">
        <v>31.02</v>
      </c>
      <c r="E6467" s="22" t="s">
        <v>9</v>
      </c>
      <c r="F6467" s="22" t="s">
        <v>1074</v>
      </c>
    </row>
    <row r="6468" spans="1:6" ht="14.5" customHeight="1">
      <c r="A6468" s="22">
        <v>1909</v>
      </c>
      <c r="B6468" s="22" t="s">
        <v>291</v>
      </c>
      <c r="C6468" s="22" t="s">
        <v>338</v>
      </c>
      <c r="D6468" s="22">
        <v>27.69</v>
      </c>
      <c r="E6468" s="22" t="s">
        <v>9</v>
      </c>
      <c r="F6468" s="22" t="s">
        <v>655</v>
      </c>
    </row>
    <row r="6469" spans="1:6" ht="14.5" customHeight="1">
      <c r="A6469" s="22">
        <v>1909</v>
      </c>
      <c r="B6469" s="22" t="s">
        <v>291</v>
      </c>
      <c r="C6469" s="22" t="s">
        <v>338</v>
      </c>
      <c r="D6469" s="22">
        <v>4</v>
      </c>
      <c r="E6469" s="22" t="s">
        <v>9</v>
      </c>
      <c r="F6469" s="22" t="s">
        <v>1174</v>
      </c>
    </row>
    <row r="6470" spans="1:6" ht="14.5" customHeight="1">
      <c r="A6470" s="22">
        <v>1909</v>
      </c>
      <c r="B6470" s="22" t="s">
        <v>291</v>
      </c>
      <c r="C6470" s="22" t="s">
        <v>340</v>
      </c>
      <c r="D6470" s="22">
        <v>80.7</v>
      </c>
      <c r="E6470" s="22" t="s">
        <v>9</v>
      </c>
      <c r="F6470" s="22" t="s">
        <v>1381</v>
      </c>
    </row>
    <row r="6471" spans="1:6" ht="14.5" customHeight="1">
      <c r="A6471" s="22">
        <v>1909</v>
      </c>
      <c r="B6471" s="22" t="s">
        <v>291</v>
      </c>
      <c r="C6471" s="22" t="s">
        <v>340</v>
      </c>
      <c r="D6471" s="22">
        <v>18.079999999999998</v>
      </c>
      <c r="E6471" s="22" t="s">
        <v>9</v>
      </c>
      <c r="F6471" s="22" t="s">
        <v>853</v>
      </c>
    </row>
    <row r="6472" spans="1:6" ht="14.5" customHeight="1">
      <c r="A6472" s="22">
        <v>1909</v>
      </c>
      <c r="B6472" s="22" t="s">
        <v>291</v>
      </c>
      <c r="C6472" s="22" t="s">
        <v>340</v>
      </c>
      <c r="D6472" s="22">
        <v>22</v>
      </c>
      <c r="E6472" s="22" t="s">
        <v>9</v>
      </c>
      <c r="F6472" s="22" t="s">
        <v>1382</v>
      </c>
    </row>
    <row r="6473" spans="1:6" ht="14.5" customHeight="1">
      <c r="A6473" s="22">
        <v>1909</v>
      </c>
      <c r="B6473" s="22" t="s">
        <v>291</v>
      </c>
      <c r="C6473" s="22" t="s">
        <v>340</v>
      </c>
      <c r="D6473" s="22">
        <v>21</v>
      </c>
      <c r="E6473" s="22" t="s">
        <v>9</v>
      </c>
      <c r="F6473" s="22" t="s">
        <v>1470</v>
      </c>
    </row>
    <row r="6474" spans="1:6" ht="14.5" customHeight="1">
      <c r="A6474" s="22">
        <v>1909</v>
      </c>
      <c r="B6474" s="22" t="s">
        <v>291</v>
      </c>
      <c r="C6474" s="22" t="s">
        <v>352</v>
      </c>
      <c r="D6474" s="22">
        <v>10</v>
      </c>
      <c r="E6474" s="22" t="s">
        <v>9</v>
      </c>
      <c r="F6474" s="22" t="s">
        <v>650</v>
      </c>
    </row>
    <row r="6475" spans="1:6" ht="14.5" customHeight="1">
      <c r="A6475" s="22">
        <v>1909</v>
      </c>
      <c r="B6475" s="22" t="s">
        <v>291</v>
      </c>
      <c r="C6475" s="22" t="s">
        <v>354</v>
      </c>
      <c r="D6475" s="22">
        <v>124.9</v>
      </c>
      <c r="E6475" s="22" t="s">
        <v>9</v>
      </c>
      <c r="F6475" s="22" t="s">
        <v>356</v>
      </c>
    </row>
    <row r="6476" spans="1:6" ht="14.5" customHeight="1">
      <c r="A6476" s="22">
        <v>1909</v>
      </c>
      <c r="B6476" s="22" t="s">
        <v>291</v>
      </c>
      <c r="C6476" s="22" t="s">
        <v>358</v>
      </c>
      <c r="D6476" s="22">
        <v>10.47</v>
      </c>
      <c r="E6476" s="22" t="s">
        <v>9</v>
      </c>
      <c r="F6476" s="22" t="s">
        <v>964</v>
      </c>
    </row>
    <row r="6477" spans="1:6" ht="14.5" customHeight="1">
      <c r="A6477" s="22">
        <v>1909</v>
      </c>
      <c r="B6477" s="22" t="s">
        <v>291</v>
      </c>
      <c r="C6477" s="22" t="s">
        <v>358</v>
      </c>
      <c r="D6477" s="22">
        <v>7.69</v>
      </c>
      <c r="E6477" s="22" t="s">
        <v>9</v>
      </c>
      <c r="F6477" s="22" t="s">
        <v>1383</v>
      </c>
    </row>
    <row r="6478" spans="1:6" ht="14.5" customHeight="1">
      <c r="A6478" s="22">
        <v>1909</v>
      </c>
      <c r="B6478" s="22" t="s">
        <v>291</v>
      </c>
      <c r="C6478" s="22" t="s">
        <v>648</v>
      </c>
      <c r="D6478" s="22">
        <v>23.6</v>
      </c>
      <c r="E6478" s="22" t="s">
        <v>9</v>
      </c>
      <c r="F6478" s="22" t="s">
        <v>647</v>
      </c>
    </row>
    <row r="6479" spans="1:6" ht="14.5" customHeight="1">
      <c r="A6479" s="22">
        <v>1909</v>
      </c>
      <c r="B6479" s="22" t="s">
        <v>291</v>
      </c>
      <c r="C6479" s="22" t="s">
        <v>646</v>
      </c>
      <c r="D6479" s="22">
        <v>27.97</v>
      </c>
      <c r="E6479" s="22" t="s">
        <v>9</v>
      </c>
      <c r="F6479" s="22" t="s">
        <v>915</v>
      </c>
    </row>
    <row r="6480" spans="1:6" ht="14.5" customHeight="1">
      <c r="A6480" s="22">
        <v>1909</v>
      </c>
      <c r="B6480" s="22" t="s">
        <v>291</v>
      </c>
      <c r="C6480" s="22" t="s">
        <v>360</v>
      </c>
      <c r="D6480" s="22">
        <v>11</v>
      </c>
      <c r="E6480" s="22" t="s">
        <v>9</v>
      </c>
      <c r="F6480" s="22" t="s">
        <v>361</v>
      </c>
    </row>
    <row r="6481" spans="1:6" ht="14.5" customHeight="1">
      <c r="A6481" s="22">
        <v>1909</v>
      </c>
      <c r="B6481" s="22" t="s">
        <v>291</v>
      </c>
      <c r="C6481" s="22" t="s">
        <v>362</v>
      </c>
      <c r="D6481" s="22">
        <v>45.8</v>
      </c>
      <c r="E6481" s="22" t="s">
        <v>9</v>
      </c>
      <c r="F6481" s="22" t="s">
        <v>363</v>
      </c>
    </row>
    <row r="6482" spans="1:6" ht="14.5" customHeight="1">
      <c r="A6482" s="22">
        <v>1909</v>
      </c>
      <c r="B6482" s="22" t="s">
        <v>368</v>
      </c>
      <c r="C6482" s="31" t="s">
        <v>364</v>
      </c>
      <c r="D6482" s="34">
        <v>83.57</v>
      </c>
      <c r="E6482" s="22"/>
      <c r="F6482" s="22"/>
    </row>
    <row r="6483" spans="1:6" ht="14.5" customHeight="1">
      <c r="A6483" s="22">
        <v>1909</v>
      </c>
      <c r="B6483" s="22" t="s">
        <v>368</v>
      </c>
      <c r="C6483" s="31" t="s">
        <v>1475</v>
      </c>
      <c r="D6483" s="34">
        <v>3</v>
      </c>
      <c r="E6483" s="22"/>
      <c r="F6483" s="22"/>
    </row>
    <row r="6484" spans="1:6" ht="14.5" customHeight="1">
      <c r="A6484" s="22">
        <v>1909</v>
      </c>
      <c r="B6484" s="22" t="s">
        <v>368</v>
      </c>
      <c r="C6484" s="31" t="s">
        <v>1476</v>
      </c>
      <c r="D6484" s="34">
        <v>5</v>
      </c>
      <c r="E6484" s="22"/>
      <c r="F6484" s="22"/>
    </row>
    <row r="6485" spans="1:6" ht="14.5" customHeight="1">
      <c r="A6485" s="22">
        <v>1909</v>
      </c>
      <c r="B6485" s="22" t="s">
        <v>368</v>
      </c>
      <c r="C6485" s="31" t="s">
        <v>365</v>
      </c>
      <c r="D6485" s="34">
        <v>445.03</v>
      </c>
      <c r="E6485" s="22"/>
      <c r="F6485" s="22"/>
    </row>
    <row r="6486" spans="1:6" ht="14.5" customHeight="1">
      <c r="A6486" s="22">
        <v>1909</v>
      </c>
      <c r="B6486" s="22" t="s">
        <v>368</v>
      </c>
      <c r="C6486" s="31" t="s">
        <v>366</v>
      </c>
      <c r="D6486" s="34">
        <v>8</v>
      </c>
      <c r="E6486" s="22"/>
      <c r="F6486" s="22"/>
    </row>
    <row r="6487" spans="1:6" ht="14.5" customHeight="1">
      <c r="A6487" s="22">
        <v>1909</v>
      </c>
      <c r="B6487" s="22" t="s">
        <v>368</v>
      </c>
      <c r="C6487" s="31" t="s">
        <v>367</v>
      </c>
      <c r="D6487" s="34">
        <v>7</v>
      </c>
      <c r="E6487" s="22"/>
      <c r="F6487" s="22"/>
    </row>
    <row r="6488" spans="1:6" ht="14.5" customHeight="1">
      <c r="A6488" s="22">
        <v>1909</v>
      </c>
      <c r="B6488" s="22" t="s">
        <v>1179</v>
      </c>
      <c r="C6488" s="35" t="s">
        <v>1180</v>
      </c>
      <c r="D6488" s="35">
        <v>14.16</v>
      </c>
      <c r="E6488" s="22"/>
      <c r="F6488" s="35" t="s">
        <v>1193</v>
      </c>
    </row>
    <row r="6489" spans="1:6" ht="14.5" customHeight="1">
      <c r="A6489" s="22">
        <v>1909</v>
      </c>
      <c r="B6489" s="22" t="s">
        <v>1179</v>
      </c>
      <c r="C6489" s="35" t="s">
        <v>1180</v>
      </c>
      <c r="D6489" s="35">
        <v>6</v>
      </c>
      <c r="E6489" s="22"/>
      <c r="F6489" s="35" t="s">
        <v>1477</v>
      </c>
    </row>
    <row r="6490" spans="1:6" ht="14.5" customHeight="1">
      <c r="A6490" s="22">
        <v>1909</v>
      </c>
      <c r="B6490" s="22" t="s">
        <v>1179</v>
      </c>
      <c r="C6490" s="35" t="s">
        <v>1180</v>
      </c>
      <c r="D6490" s="35">
        <v>5.5</v>
      </c>
      <c r="E6490" s="22"/>
      <c r="F6490" s="35" t="s">
        <v>1384</v>
      </c>
    </row>
    <row r="6491" spans="1:6" ht="14.5" customHeight="1">
      <c r="A6491" s="22">
        <v>1909</v>
      </c>
      <c r="B6491" s="22" t="s">
        <v>1179</v>
      </c>
      <c r="C6491" s="35" t="s">
        <v>1180</v>
      </c>
      <c r="D6491" s="35">
        <v>5</v>
      </c>
      <c r="E6491" s="22"/>
      <c r="F6491" s="35" t="s">
        <v>1478</v>
      </c>
    </row>
    <row r="6492" spans="1:6" ht="14.5" customHeight="1">
      <c r="A6492" s="22">
        <v>1909</v>
      </c>
      <c r="B6492" s="22" t="s">
        <v>1179</v>
      </c>
      <c r="C6492" s="35" t="s">
        <v>1183</v>
      </c>
      <c r="D6492" s="35">
        <v>21</v>
      </c>
      <c r="E6492" s="22"/>
      <c r="F6492" s="35" t="s">
        <v>1184</v>
      </c>
    </row>
    <row r="6493" spans="1:6" ht="14.5" customHeight="1">
      <c r="A6493" s="22">
        <v>1909</v>
      </c>
      <c r="B6493" s="22" t="s">
        <v>1179</v>
      </c>
      <c r="C6493" s="35" t="s">
        <v>1185</v>
      </c>
      <c r="D6493" s="35">
        <v>6.2</v>
      </c>
      <c r="E6493" s="22"/>
      <c r="F6493" s="35" t="s">
        <v>1186</v>
      </c>
    </row>
    <row r="6494" spans="1:6" ht="14.5" customHeight="1">
      <c r="A6494" s="22">
        <v>1909</v>
      </c>
      <c r="B6494" s="22" t="s">
        <v>1179</v>
      </c>
      <c r="C6494" s="35" t="s">
        <v>1479</v>
      </c>
      <c r="D6494" s="35">
        <v>4</v>
      </c>
      <c r="E6494" s="22"/>
      <c r="F6494" s="19" t="s">
        <v>1480</v>
      </c>
    </row>
    <row r="6495" spans="1:6" ht="14.5" customHeight="1">
      <c r="A6495" s="22">
        <v>1909</v>
      </c>
      <c r="B6495" s="22" t="s">
        <v>1179</v>
      </c>
      <c r="C6495" s="35" t="s">
        <v>1481</v>
      </c>
      <c r="D6495" s="35">
        <v>6</v>
      </c>
      <c r="E6495" s="22"/>
      <c r="F6495" s="19" t="s">
        <v>1482</v>
      </c>
    </row>
    <row r="6496" spans="1:6" ht="14.5" customHeight="1">
      <c r="A6496" s="22">
        <v>1909</v>
      </c>
      <c r="B6496" s="22" t="s">
        <v>1179</v>
      </c>
      <c r="C6496" s="35" t="s">
        <v>1313</v>
      </c>
      <c r="D6496" s="35">
        <v>12</v>
      </c>
      <c r="E6496" s="22"/>
      <c r="F6496" s="19" t="s">
        <v>1483</v>
      </c>
    </row>
    <row r="6497" spans="1:6" ht="14.5" customHeight="1">
      <c r="A6497" s="22">
        <v>1909</v>
      </c>
      <c r="B6497" s="22" t="s">
        <v>1179</v>
      </c>
      <c r="C6497" s="35" t="s">
        <v>1187</v>
      </c>
      <c r="D6497" s="35">
        <v>13</v>
      </c>
      <c r="E6497" s="22"/>
      <c r="F6497" s="35" t="s">
        <v>1484</v>
      </c>
    </row>
    <row r="6498" spans="1:6" ht="14.5" customHeight="1">
      <c r="A6498" s="22">
        <v>1909</v>
      </c>
      <c r="B6498" s="22" t="s">
        <v>1179</v>
      </c>
      <c r="C6498" s="35" t="s">
        <v>1315</v>
      </c>
      <c r="D6498" s="35">
        <v>4.5</v>
      </c>
      <c r="E6498" s="22"/>
      <c r="F6498" s="19" t="s">
        <v>1316</v>
      </c>
    </row>
    <row r="6499" spans="1:6" ht="14.5" customHeight="1">
      <c r="A6499" s="22">
        <v>1909</v>
      </c>
      <c r="B6499" s="22" t="s">
        <v>1179</v>
      </c>
      <c r="C6499" s="35" t="s">
        <v>1189</v>
      </c>
      <c r="D6499" s="35">
        <v>24</v>
      </c>
      <c r="E6499" s="22"/>
      <c r="F6499" s="35" t="s">
        <v>1485</v>
      </c>
    </row>
    <row r="6500" spans="1:6" ht="14.5" customHeight="1">
      <c r="A6500" s="22">
        <v>1909</v>
      </c>
      <c r="B6500" s="22" t="s">
        <v>1179</v>
      </c>
      <c r="C6500" s="35" t="s">
        <v>1191</v>
      </c>
      <c r="D6500" s="35">
        <v>11.5</v>
      </c>
      <c r="E6500" s="22"/>
      <c r="F6500" s="35" t="s">
        <v>1192</v>
      </c>
    </row>
    <row r="6501" spans="1:6" ht="14.5" customHeight="1">
      <c r="A6501" s="22">
        <v>1909</v>
      </c>
      <c r="B6501" s="22" t="s">
        <v>1194</v>
      </c>
      <c r="C6501" s="19" t="s">
        <v>1196</v>
      </c>
      <c r="D6501" s="22">
        <v>32</v>
      </c>
      <c r="E6501" s="22"/>
      <c r="F6501" s="22" t="s">
        <v>1195</v>
      </c>
    </row>
    <row r="6502" spans="1:6" ht="14.5" customHeight="1">
      <c r="A6502" s="22">
        <v>1909</v>
      </c>
      <c r="B6502" s="22" t="s">
        <v>1194</v>
      </c>
      <c r="C6502" s="19" t="s">
        <v>1196</v>
      </c>
      <c r="D6502" s="22">
        <v>3</v>
      </c>
      <c r="E6502" s="22"/>
      <c r="F6502" s="22" t="s">
        <v>1486</v>
      </c>
    </row>
    <row r="6503" spans="1:6" ht="14.5" customHeight="1">
      <c r="A6503" s="22">
        <v>1909</v>
      </c>
      <c r="B6503" s="22" t="s">
        <v>1194</v>
      </c>
      <c r="C6503" s="22" t="s">
        <v>1319</v>
      </c>
      <c r="D6503" s="22">
        <v>12</v>
      </c>
      <c r="E6503" s="22"/>
      <c r="F6503" s="22" t="s">
        <v>1318</v>
      </c>
    </row>
    <row r="6504" spans="1:6" ht="14.5" customHeight="1">
      <c r="A6504" s="22">
        <v>1909</v>
      </c>
      <c r="B6504" s="22" t="s">
        <v>1194</v>
      </c>
      <c r="C6504" s="22" t="s">
        <v>1320</v>
      </c>
      <c r="D6504" s="22">
        <v>6.5</v>
      </c>
      <c r="E6504" s="22"/>
      <c r="F6504" s="22" t="s">
        <v>1321</v>
      </c>
    </row>
    <row r="6505" spans="1:6" ht="14.5" customHeight="1">
      <c r="A6505" s="22">
        <v>1909</v>
      </c>
      <c r="B6505" s="22" t="s">
        <v>1194</v>
      </c>
      <c r="C6505" s="22" t="s">
        <v>102</v>
      </c>
      <c r="D6505" s="22">
        <v>90</v>
      </c>
      <c r="E6505" s="22"/>
      <c r="F6505" s="22" t="s">
        <v>1322</v>
      </c>
    </row>
    <row r="6506" spans="1:6" ht="14.5" customHeight="1">
      <c r="A6506" s="22">
        <v>1909</v>
      </c>
      <c r="B6506" s="22" t="s">
        <v>1194</v>
      </c>
      <c r="C6506" s="19" t="s">
        <v>1386</v>
      </c>
      <c r="D6506" s="22">
        <v>5.5</v>
      </c>
      <c r="E6506" s="22"/>
      <c r="F6506" s="22" t="s">
        <v>1487</v>
      </c>
    </row>
    <row r="6507" spans="1:6" ht="14.5" customHeight="1">
      <c r="A6507" s="22">
        <v>1909</v>
      </c>
      <c r="B6507" s="22" t="s">
        <v>1194</v>
      </c>
      <c r="C6507" s="22" t="s">
        <v>1494</v>
      </c>
      <c r="D6507" s="22">
        <v>7.8</v>
      </c>
      <c r="E6507" s="22"/>
      <c r="F6507" s="22" t="s">
        <v>1489</v>
      </c>
    </row>
    <row r="6508" spans="1:6" ht="14.5" customHeight="1">
      <c r="A6508" s="22">
        <v>1909</v>
      </c>
      <c r="B6508" s="22" t="s">
        <v>1194</v>
      </c>
      <c r="C6508" s="22" t="s">
        <v>1495</v>
      </c>
      <c r="D6508" s="22">
        <v>9</v>
      </c>
      <c r="E6508" s="22"/>
      <c r="F6508" s="22" t="s">
        <v>1490</v>
      </c>
    </row>
    <row r="6509" spans="1:6" ht="14.5" customHeight="1">
      <c r="A6509" s="22">
        <v>1909</v>
      </c>
      <c r="B6509" s="22" t="s">
        <v>1194</v>
      </c>
      <c r="C6509" s="22" t="s">
        <v>1496</v>
      </c>
      <c r="D6509" s="22">
        <v>21.5</v>
      </c>
      <c r="E6509" s="22"/>
      <c r="F6509" s="22" t="s">
        <v>1491</v>
      </c>
    </row>
    <row r="6510" spans="1:6" ht="14.5" customHeight="1">
      <c r="A6510" s="22">
        <v>1909</v>
      </c>
      <c r="B6510" s="22" t="s">
        <v>1194</v>
      </c>
      <c r="C6510" s="19" t="s">
        <v>1497</v>
      </c>
      <c r="D6510" s="22">
        <v>14</v>
      </c>
      <c r="E6510" s="22"/>
      <c r="F6510" s="22" t="s">
        <v>1492</v>
      </c>
    </row>
    <row r="6511" spans="1:6" ht="14.5" customHeight="1">
      <c r="A6511" s="22">
        <v>1909</v>
      </c>
      <c r="B6511" s="22" t="s">
        <v>1194</v>
      </c>
      <c r="C6511" s="22" t="s">
        <v>1498</v>
      </c>
      <c r="D6511" s="22">
        <v>2</v>
      </c>
      <c r="E6511" s="22"/>
      <c r="F6511" s="22" t="s">
        <v>1499</v>
      </c>
    </row>
    <row r="6512" spans="1:6" ht="14.5" customHeight="1">
      <c r="A6512" s="22">
        <v>1909</v>
      </c>
      <c r="B6512" s="22" t="s">
        <v>1194</v>
      </c>
      <c r="C6512" s="22" t="s">
        <v>1500</v>
      </c>
      <c r="D6512" s="22">
        <v>5</v>
      </c>
      <c r="E6512" s="22"/>
      <c r="F6512" s="22" t="s">
        <v>1501</v>
      </c>
    </row>
    <row r="6513" spans="1:6" ht="14.5" customHeight="1">
      <c r="A6513" s="22">
        <v>1909</v>
      </c>
      <c r="B6513" s="22" t="s">
        <v>413</v>
      </c>
      <c r="C6513" s="22" t="s">
        <v>1200</v>
      </c>
      <c r="D6513" s="22">
        <v>32.5</v>
      </c>
      <c r="E6513" s="22"/>
      <c r="F6513" s="22"/>
    </row>
    <row r="6514" spans="1:6" ht="14.5" customHeight="1">
      <c r="A6514" s="22">
        <v>1909</v>
      </c>
      <c r="B6514" s="22" t="s">
        <v>413</v>
      </c>
      <c r="C6514" s="22" t="s">
        <v>1330</v>
      </c>
      <c r="D6514" s="22">
        <v>130</v>
      </c>
      <c r="E6514" s="22"/>
      <c r="F6514" s="22"/>
    </row>
    <row r="6515" spans="1:6" ht="14.5" customHeight="1">
      <c r="A6515" s="22">
        <v>1909</v>
      </c>
      <c r="B6515" s="22" t="s">
        <v>413</v>
      </c>
      <c r="C6515" s="22" t="s">
        <v>662</v>
      </c>
      <c r="D6515" s="22">
        <v>13</v>
      </c>
      <c r="E6515" s="22"/>
      <c r="F6515" s="22"/>
    </row>
    <row r="6516" spans="1:6" ht="14.5" customHeight="1">
      <c r="A6516" s="22">
        <v>1909</v>
      </c>
      <c r="B6516" s="22" t="s">
        <v>413</v>
      </c>
      <c r="C6516" s="22" t="s">
        <v>1502</v>
      </c>
      <c r="D6516" s="22">
        <v>24</v>
      </c>
      <c r="E6516" s="22"/>
      <c r="F6516" s="22"/>
    </row>
    <row r="6517" spans="1:6" ht="14.5" customHeight="1">
      <c r="A6517" s="22">
        <v>1909</v>
      </c>
      <c r="B6517" s="22" t="s">
        <v>413</v>
      </c>
      <c r="C6517" s="22" t="s">
        <v>663</v>
      </c>
      <c r="D6517" s="22">
        <v>15.5</v>
      </c>
      <c r="E6517" s="22" t="s">
        <v>9</v>
      </c>
      <c r="F6517" s="22" t="s">
        <v>1333</v>
      </c>
    </row>
    <row r="6518" spans="1:6" ht="14.5" customHeight="1">
      <c r="A6518" s="22">
        <v>1909</v>
      </c>
      <c r="B6518" s="22" t="s">
        <v>413</v>
      </c>
      <c r="C6518" s="22" t="s">
        <v>372</v>
      </c>
      <c r="D6518" s="22">
        <v>216.73</v>
      </c>
      <c r="E6518" s="22" t="s">
        <v>9</v>
      </c>
      <c r="F6518" s="22" t="s">
        <v>854</v>
      </c>
    </row>
    <row r="6519" spans="1:6" ht="14.5" customHeight="1">
      <c r="A6519" s="22">
        <v>1909</v>
      </c>
      <c r="B6519" s="22" t="s">
        <v>413</v>
      </c>
      <c r="C6519" s="22" t="s">
        <v>372</v>
      </c>
      <c r="D6519" s="22">
        <v>200</v>
      </c>
      <c r="E6519" s="22" t="s">
        <v>9</v>
      </c>
      <c r="F6519" s="22" t="s">
        <v>1508</v>
      </c>
    </row>
    <row r="6520" spans="1:6" ht="14.5" customHeight="1">
      <c r="A6520" s="22">
        <v>1909</v>
      </c>
      <c r="B6520" s="22" t="s">
        <v>413</v>
      </c>
      <c r="C6520" s="22" t="s">
        <v>372</v>
      </c>
      <c r="D6520" s="22">
        <v>565.70000000000005</v>
      </c>
      <c r="E6520" s="22" t="s">
        <v>9</v>
      </c>
      <c r="F6520" s="22" t="s">
        <v>1504</v>
      </c>
    </row>
    <row r="6521" spans="1:6" ht="14.5" customHeight="1">
      <c r="A6521" s="22">
        <v>1909</v>
      </c>
      <c r="B6521" s="22" t="s">
        <v>413</v>
      </c>
      <c r="C6521" s="22" t="s">
        <v>372</v>
      </c>
      <c r="D6521" s="22">
        <v>347.2</v>
      </c>
      <c r="E6521" s="22" t="s">
        <v>9</v>
      </c>
      <c r="F6521" s="22" t="s">
        <v>1505</v>
      </c>
    </row>
    <row r="6522" spans="1:6" ht="14.5" customHeight="1">
      <c r="A6522" s="22">
        <v>1909</v>
      </c>
      <c r="B6522" s="22" t="s">
        <v>413</v>
      </c>
      <c r="C6522" s="22" t="s">
        <v>372</v>
      </c>
      <c r="D6522" s="22">
        <v>1.5</v>
      </c>
      <c r="E6522" s="22" t="s">
        <v>9</v>
      </c>
      <c r="F6522" s="22" t="s">
        <v>1507</v>
      </c>
    </row>
    <row r="6523" spans="1:6" ht="14.5" customHeight="1">
      <c r="A6523" s="22">
        <v>1909</v>
      </c>
      <c r="B6523" s="22" t="s">
        <v>413</v>
      </c>
      <c r="C6523" s="22" t="s">
        <v>372</v>
      </c>
      <c r="D6523" s="22">
        <v>16.5</v>
      </c>
      <c r="E6523" s="22" t="s">
        <v>70</v>
      </c>
      <c r="F6523" s="22" t="s">
        <v>1507</v>
      </c>
    </row>
    <row r="6524" spans="1:6" ht="14.5" customHeight="1">
      <c r="A6524" s="22">
        <v>1909</v>
      </c>
      <c r="B6524" s="22" t="s">
        <v>413</v>
      </c>
      <c r="C6524" s="22" t="s">
        <v>372</v>
      </c>
      <c r="D6524" s="22">
        <v>84.86</v>
      </c>
      <c r="E6524" s="22" t="s">
        <v>9</v>
      </c>
      <c r="F6524" s="22" t="s">
        <v>1202</v>
      </c>
    </row>
    <row r="6525" spans="1:6" ht="14.5" customHeight="1">
      <c r="A6525" s="22">
        <v>1909</v>
      </c>
      <c r="B6525" s="22" t="s">
        <v>413</v>
      </c>
      <c r="C6525" s="22" t="s">
        <v>374</v>
      </c>
      <c r="D6525" s="22">
        <v>6.8</v>
      </c>
      <c r="E6525" s="22"/>
      <c r="F6525" s="22"/>
    </row>
    <row r="6526" spans="1:6" ht="14.5" customHeight="1">
      <c r="A6526" s="22">
        <v>1909</v>
      </c>
      <c r="B6526" s="22" t="s">
        <v>413</v>
      </c>
      <c r="C6526" s="22" t="s">
        <v>1332</v>
      </c>
      <c r="D6526" s="22">
        <v>34</v>
      </c>
      <c r="E6526" s="22"/>
      <c r="F6526" s="22"/>
    </row>
    <row r="6527" spans="1:6" ht="14.5" customHeight="1">
      <c r="A6527" s="22">
        <v>1909</v>
      </c>
      <c r="B6527" s="22" t="s">
        <v>413</v>
      </c>
      <c r="C6527" s="22" t="s">
        <v>375</v>
      </c>
      <c r="D6527" s="22">
        <v>192</v>
      </c>
      <c r="E6527" s="22"/>
      <c r="F6527" s="22"/>
    </row>
    <row r="6528" spans="1:6" ht="14.5" customHeight="1">
      <c r="A6528" s="22">
        <v>1909</v>
      </c>
      <c r="B6528" s="22" t="s">
        <v>413</v>
      </c>
      <c r="C6528" s="22" t="s">
        <v>376</v>
      </c>
      <c r="D6528" s="22">
        <v>10</v>
      </c>
      <c r="E6528" s="22"/>
      <c r="F6528" s="22"/>
    </row>
    <row r="6529" spans="1:6" ht="14.5" customHeight="1">
      <c r="A6529" s="22">
        <v>1909</v>
      </c>
      <c r="B6529" s="22" t="s">
        <v>413</v>
      </c>
      <c r="C6529" s="22" t="s">
        <v>1080</v>
      </c>
      <c r="D6529" s="22">
        <v>36.6</v>
      </c>
      <c r="E6529" s="22"/>
      <c r="F6529" s="22"/>
    </row>
    <row r="6530" spans="1:6" ht="14.5" customHeight="1">
      <c r="A6530" s="22">
        <v>1909</v>
      </c>
      <c r="B6530" s="22" t="s">
        <v>413</v>
      </c>
      <c r="C6530" s="22" t="s">
        <v>380</v>
      </c>
      <c r="D6530" s="22">
        <v>2.5</v>
      </c>
      <c r="E6530" s="22"/>
      <c r="F6530" s="22"/>
    </row>
    <row r="6531" spans="1:6" ht="14.5" customHeight="1">
      <c r="A6531" s="22">
        <v>1909</v>
      </c>
      <c r="B6531" s="22" t="s">
        <v>413</v>
      </c>
      <c r="C6531" s="22" t="s">
        <v>1503</v>
      </c>
      <c r="D6531" s="22">
        <v>15</v>
      </c>
      <c r="E6531" s="22"/>
      <c r="F6531" s="22"/>
    </row>
    <row r="6532" spans="1:6" ht="14.5" customHeight="1">
      <c r="A6532" s="22">
        <v>1909</v>
      </c>
      <c r="B6532" s="22" t="s">
        <v>413</v>
      </c>
      <c r="C6532" s="22" t="s">
        <v>664</v>
      </c>
      <c r="D6532" s="22">
        <v>12.41</v>
      </c>
      <c r="E6532" s="22"/>
      <c r="F6532" s="22"/>
    </row>
    <row r="6533" spans="1:6" ht="14.5" customHeight="1">
      <c r="A6533" s="22">
        <v>1909</v>
      </c>
      <c r="B6533" s="22" t="s">
        <v>413</v>
      </c>
      <c r="C6533" s="22" t="s">
        <v>665</v>
      </c>
      <c r="D6533" s="22">
        <v>28.9</v>
      </c>
      <c r="E6533" s="22" t="s">
        <v>9</v>
      </c>
      <c r="F6533" s="22" t="s">
        <v>672</v>
      </c>
    </row>
    <row r="6534" spans="1:6" ht="14.5" customHeight="1">
      <c r="A6534" s="22">
        <v>1909</v>
      </c>
      <c r="B6534" s="22" t="s">
        <v>413</v>
      </c>
      <c r="C6534" s="22" t="s">
        <v>666</v>
      </c>
      <c r="D6534" s="22">
        <v>42</v>
      </c>
      <c r="E6534" s="22"/>
      <c r="F6534" s="22"/>
    </row>
    <row r="6535" spans="1:6" ht="14.5" customHeight="1">
      <c r="A6535" s="22">
        <v>1909</v>
      </c>
      <c r="B6535" s="22" t="s">
        <v>413</v>
      </c>
      <c r="C6535" s="22" t="s">
        <v>381</v>
      </c>
      <c r="D6535" s="22">
        <v>35.6</v>
      </c>
      <c r="E6535" s="22" t="s">
        <v>9</v>
      </c>
      <c r="F6535" s="22" t="s">
        <v>858</v>
      </c>
    </row>
    <row r="6536" spans="1:6" ht="14.5" customHeight="1">
      <c r="A6536" s="22">
        <v>1909</v>
      </c>
      <c r="B6536" s="22" t="s">
        <v>413</v>
      </c>
      <c r="C6536" s="22" t="s">
        <v>381</v>
      </c>
      <c r="D6536" s="22">
        <v>10</v>
      </c>
      <c r="E6536" s="22" t="s">
        <v>9</v>
      </c>
      <c r="F6536" s="22" t="s">
        <v>1510</v>
      </c>
    </row>
    <row r="6537" spans="1:6" ht="14.5" customHeight="1">
      <c r="A6537" s="22">
        <v>1909</v>
      </c>
      <c r="B6537" s="22" t="s">
        <v>413</v>
      </c>
      <c r="C6537" s="22" t="s">
        <v>381</v>
      </c>
      <c r="D6537" s="22">
        <v>38.5</v>
      </c>
      <c r="E6537" s="22" t="s">
        <v>70</v>
      </c>
      <c r="F6537" s="22" t="s">
        <v>1510</v>
      </c>
    </row>
    <row r="6538" spans="1:6" ht="14.5" customHeight="1">
      <c r="A6538" s="22">
        <v>1909</v>
      </c>
      <c r="B6538" s="22" t="s">
        <v>413</v>
      </c>
      <c r="C6538" s="22" t="s">
        <v>381</v>
      </c>
      <c r="D6538" s="22">
        <v>3.5</v>
      </c>
      <c r="E6538" s="22" t="s">
        <v>9</v>
      </c>
      <c r="F6538" s="22" t="s">
        <v>1410</v>
      </c>
    </row>
    <row r="6539" spans="1:6" ht="14.5" customHeight="1">
      <c r="A6539" s="22">
        <v>1909</v>
      </c>
      <c r="B6539" s="22" t="s">
        <v>413</v>
      </c>
      <c r="C6539" s="22" t="s">
        <v>382</v>
      </c>
      <c r="D6539" s="22">
        <v>11.5</v>
      </c>
      <c r="E6539" s="22" t="s">
        <v>195</v>
      </c>
      <c r="F6539" s="22" t="s">
        <v>403</v>
      </c>
    </row>
    <row r="6540" spans="1:6" ht="14.5" customHeight="1">
      <c r="A6540" s="22">
        <v>1909</v>
      </c>
      <c r="B6540" s="22" t="s">
        <v>413</v>
      </c>
      <c r="C6540" s="22" t="s">
        <v>382</v>
      </c>
      <c r="D6540" s="22">
        <v>15</v>
      </c>
      <c r="E6540" s="22" t="s">
        <v>9</v>
      </c>
      <c r="F6540" s="22" t="s">
        <v>1514</v>
      </c>
    </row>
    <row r="6541" spans="1:6" ht="14.5" customHeight="1">
      <c r="A6541" s="22">
        <v>1909</v>
      </c>
      <c r="B6541" s="22" t="s">
        <v>413</v>
      </c>
      <c r="C6541" s="22" t="s">
        <v>382</v>
      </c>
      <c r="D6541" s="22">
        <v>7.67</v>
      </c>
      <c r="E6541" s="22" t="s">
        <v>195</v>
      </c>
      <c r="F6541" s="22" t="s">
        <v>675</v>
      </c>
    </row>
    <row r="6542" spans="1:6" ht="14.5" customHeight="1">
      <c r="A6542" s="22">
        <v>1909</v>
      </c>
      <c r="B6542" s="22" t="s">
        <v>413</v>
      </c>
      <c r="C6542" s="22" t="s">
        <v>382</v>
      </c>
      <c r="D6542" s="22">
        <v>53</v>
      </c>
      <c r="E6542" s="22" t="s">
        <v>9</v>
      </c>
      <c r="F6542" s="22" t="s">
        <v>1513</v>
      </c>
    </row>
    <row r="6543" spans="1:6" ht="14.5" customHeight="1">
      <c r="A6543" s="22">
        <v>1909</v>
      </c>
      <c r="B6543" s="22" t="s">
        <v>413</v>
      </c>
      <c r="C6543" s="22" t="s">
        <v>382</v>
      </c>
      <c r="D6543" s="22">
        <v>258.35000000000002</v>
      </c>
      <c r="E6543" s="22"/>
      <c r="F6543" s="22" t="s">
        <v>1511</v>
      </c>
    </row>
    <row r="6544" spans="1:6" ht="14.5" customHeight="1">
      <c r="A6544" s="22">
        <v>1909</v>
      </c>
      <c r="B6544" s="22" t="s">
        <v>413</v>
      </c>
      <c r="C6544" s="22" t="s">
        <v>382</v>
      </c>
      <c r="D6544" s="22">
        <v>7.6</v>
      </c>
      <c r="E6544" s="22" t="s">
        <v>9</v>
      </c>
      <c r="F6544" s="22" t="s">
        <v>676</v>
      </c>
    </row>
    <row r="6545" spans="1:6" ht="14.5" customHeight="1">
      <c r="A6545" s="22">
        <v>1909</v>
      </c>
      <c r="B6545" s="22" t="s">
        <v>413</v>
      </c>
      <c r="C6545" s="22" t="s">
        <v>382</v>
      </c>
      <c r="D6545" s="22">
        <v>5</v>
      </c>
      <c r="E6545" s="22" t="s">
        <v>9</v>
      </c>
      <c r="F6545" s="22" t="s">
        <v>1206</v>
      </c>
    </row>
    <row r="6546" spans="1:6" ht="14.5" customHeight="1">
      <c r="A6546" s="22">
        <v>1909</v>
      </c>
      <c r="B6546" s="22" t="s">
        <v>413</v>
      </c>
      <c r="C6546" s="22" t="s">
        <v>382</v>
      </c>
      <c r="D6546" s="22">
        <v>25.37</v>
      </c>
      <c r="E6546" s="22" t="s">
        <v>9</v>
      </c>
      <c r="F6546" s="22" t="s">
        <v>1411</v>
      </c>
    </row>
    <row r="6547" spans="1:6" ht="14.5" customHeight="1">
      <c r="A6547" s="22">
        <v>1909</v>
      </c>
      <c r="B6547" s="22" t="s">
        <v>413</v>
      </c>
      <c r="C6547" s="22" t="s">
        <v>382</v>
      </c>
      <c r="D6547" s="22">
        <v>102</v>
      </c>
      <c r="E6547" s="22" t="s">
        <v>70</v>
      </c>
      <c r="F6547" s="22" t="s">
        <v>1411</v>
      </c>
    </row>
    <row r="6548" spans="1:6" ht="14.5" customHeight="1">
      <c r="A6548" s="22">
        <v>1909</v>
      </c>
      <c r="B6548" s="22" t="s">
        <v>413</v>
      </c>
      <c r="C6548" s="22" t="s">
        <v>383</v>
      </c>
      <c r="D6548" s="22">
        <v>25</v>
      </c>
      <c r="E6548" s="22" t="s">
        <v>9</v>
      </c>
      <c r="F6548" s="22" t="s">
        <v>407</v>
      </c>
    </row>
    <row r="6549" spans="1:6" ht="14.5" customHeight="1">
      <c r="A6549" s="22">
        <v>1909</v>
      </c>
      <c r="B6549" s="22" t="s">
        <v>413</v>
      </c>
      <c r="C6549" s="22" t="s">
        <v>383</v>
      </c>
      <c r="D6549" s="22">
        <v>15.5</v>
      </c>
      <c r="E6549" s="22" t="s">
        <v>9</v>
      </c>
      <c r="F6549" s="22" t="s">
        <v>1412</v>
      </c>
    </row>
    <row r="6550" spans="1:6" ht="14.5" customHeight="1">
      <c r="A6550" s="22">
        <v>1909</v>
      </c>
      <c r="B6550" s="22" t="s">
        <v>413</v>
      </c>
      <c r="C6550" s="22" t="s">
        <v>383</v>
      </c>
      <c r="D6550" s="22">
        <v>40</v>
      </c>
      <c r="E6550" s="22" t="s">
        <v>9</v>
      </c>
      <c r="F6550" s="22" t="s">
        <v>1208</v>
      </c>
    </row>
    <row r="6551" spans="1:6" ht="14.5" customHeight="1">
      <c r="A6551" s="22">
        <v>1909</v>
      </c>
      <c r="B6551" s="22" t="s">
        <v>413</v>
      </c>
      <c r="C6551" s="22" t="s">
        <v>667</v>
      </c>
      <c r="D6551" s="22">
        <v>13</v>
      </c>
      <c r="E6551" s="22"/>
      <c r="F6551" s="22"/>
    </row>
    <row r="6552" spans="1:6" ht="14.5" customHeight="1">
      <c r="A6552" s="22">
        <v>1909</v>
      </c>
      <c r="B6552" s="22" t="s">
        <v>413</v>
      </c>
      <c r="C6552" s="22" t="s">
        <v>384</v>
      </c>
      <c r="D6552" s="22">
        <v>8.5</v>
      </c>
      <c r="E6552" s="22"/>
      <c r="F6552" s="22"/>
    </row>
    <row r="6553" spans="1:6" ht="14.5" customHeight="1">
      <c r="A6553" s="22">
        <v>1909</v>
      </c>
      <c r="B6553" s="22" t="s">
        <v>413</v>
      </c>
      <c r="C6553" s="22" t="s">
        <v>385</v>
      </c>
      <c r="D6553" s="22">
        <v>14</v>
      </c>
      <c r="E6553" s="22"/>
      <c r="F6553" s="22"/>
    </row>
    <row r="6554" spans="1:6" ht="14.5" customHeight="1">
      <c r="A6554" s="22">
        <v>1909</v>
      </c>
      <c r="B6554" s="22" t="s">
        <v>413</v>
      </c>
      <c r="C6554" s="22" t="s">
        <v>387</v>
      </c>
      <c r="D6554" s="22">
        <v>12</v>
      </c>
      <c r="E6554" s="22"/>
      <c r="F6554" s="22" t="s">
        <v>1413</v>
      </c>
    </row>
    <row r="6555" spans="1:6" ht="14.5" customHeight="1">
      <c r="A6555" s="22">
        <v>1909</v>
      </c>
      <c r="B6555" s="22" t="s">
        <v>413</v>
      </c>
      <c r="C6555" s="22" t="s">
        <v>387</v>
      </c>
      <c r="D6555" s="22">
        <v>29</v>
      </c>
      <c r="E6555" s="22"/>
      <c r="F6555" s="22" t="s">
        <v>1515</v>
      </c>
    </row>
    <row r="6556" spans="1:6" ht="14.5" customHeight="1">
      <c r="A6556" s="22">
        <v>1909</v>
      </c>
      <c r="B6556" s="22" t="s">
        <v>1212</v>
      </c>
      <c r="C6556" s="22" t="s">
        <v>1213</v>
      </c>
      <c r="D6556" s="22">
        <v>4</v>
      </c>
      <c r="E6556" s="22"/>
      <c r="F6556" s="22" t="s">
        <v>1214</v>
      </c>
    </row>
    <row r="6557" spans="1:6" ht="14.5" customHeight="1">
      <c r="A6557" s="22">
        <v>1909</v>
      </c>
      <c r="B6557" s="22" t="s">
        <v>1212</v>
      </c>
      <c r="C6557" s="22" t="s">
        <v>1210</v>
      </c>
      <c r="D6557" s="22">
        <v>7.5</v>
      </c>
      <c r="E6557" s="22"/>
      <c r="F6557" s="22" t="s">
        <v>1211</v>
      </c>
    </row>
    <row r="6558" spans="1:6" ht="14.5" customHeight="1">
      <c r="A6558" s="22">
        <v>1909</v>
      </c>
      <c r="B6558" s="22" t="s">
        <v>424</v>
      </c>
      <c r="C6558" s="22" t="s">
        <v>414</v>
      </c>
      <c r="D6558" s="22">
        <v>5</v>
      </c>
      <c r="E6558" s="22"/>
      <c r="F6558" s="22"/>
    </row>
    <row r="6559" spans="1:6" ht="14.5" customHeight="1">
      <c r="A6559" s="22">
        <v>1909</v>
      </c>
      <c r="B6559" s="22" t="s">
        <v>424</v>
      </c>
      <c r="C6559" s="22" t="s">
        <v>415</v>
      </c>
      <c r="D6559" s="22">
        <v>75</v>
      </c>
      <c r="E6559" s="22"/>
      <c r="F6559" s="22"/>
    </row>
    <row r="6560" spans="1:6" ht="14.5" customHeight="1">
      <c r="A6560" s="22">
        <v>1909</v>
      </c>
      <c r="B6560" s="22" t="s">
        <v>424</v>
      </c>
      <c r="C6560" s="22" t="s">
        <v>416</v>
      </c>
      <c r="D6560" s="22">
        <v>5.5</v>
      </c>
      <c r="E6560" s="22"/>
      <c r="F6560" s="22"/>
    </row>
    <row r="6561" spans="1:6" ht="14.5" customHeight="1">
      <c r="A6561" s="22">
        <v>1909</v>
      </c>
      <c r="B6561" s="22" t="s">
        <v>424</v>
      </c>
      <c r="C6561" s="22" t="s">
        <v>419</v>
      </c>
      <c r="D6561" s="22">
        <v>11</v>
      </c>
      <c r="E6561" s="22"/>
      <c r="F6561" s="22"/>
    </row>
    <row r="6562" spans="1:6" ht="14.5" customHeight="1">
      <c r="A6562" s="22">
        <v>1909</v>
      </c>
      <c r="B6562" s="22" t="s">
        <v>424</v>
      </c>
      <c r="C6562" s="22" t="s">
        <v>420</v>
      </c>
      <c r="D6562" s="22">
        <v>4</v>
      </c>
      <c r="E6562" s="22"/>
      <c r="F6562" s="22"/>
    </row>
    <row r="6563" spans="1:6" ht="14.5" customHeight="1">
      <c r="A6563" s="22">
        <v>1909</v>
      </c>
      <c r="B6563" s="22" t="s">
        <v>424</v>
      </c>
      <c r="C6563" s="22" t="s">
        <v>421</v>
      </c>
      <c r="D6563" s="22">
        <f>41+6+5</f>
        <v>52</v>
      </c>
      <c r="E6563" s="22"/>
      <c r="F6563" s="22"/>
    </row>
    <row r="6564" spans="1:6" ht="14.5" customHeight="1">
      <c r="A6564" s="22">
        <v>1909</v>
      </c>
      <c r="B6564" s="22" t="s">
        <v>424</v>
      </c>
      <c r="C6564" s="22" t="s">
        <v>422</v>
      </c>
      <c r="D6564" s="22">
        <f>110+4</f>
        <v>114</v>
      </c>
      <c r="E6564" s="22"/>
      <c r="F6564" s="22"/>
    </row>
    <row r="6565" spans="1:6" ht="14.5" customHeight="1">
      <c r="A6565" s="22">
        <v>1909</v>
      </c>
      <c r="B6565" s="22" t="s">
        <v>424</v>
      </c>
      <c r="C6565" s="22" t="s">
        <v>423</v>
      </c>
      <c r="D6565" s="22">
        <f>81+57</f>
        <v>138</v>
      </c>
      <c r="E6565" s="22"/>
      <c r="F6565" s="22"/>
    </row>
    <row r="6566" spans="1:6" ht="14.5" customHeight="1">
      <c r="A6566" s="22">
        <v>1909</v>
      </c>
      <c r="B6566" s="22" t="s">
        <v>694</v>
      </c>
      <c r="C6566" s="22" t="s">
        <v>1414</v>
      </c>
      <c r="D6566" s="22">
        <v>8.25</v>
      </c>
      <c r="E6566" s="22" t="s">
        <v>9</v>
      </c>
      <c r="F6566" s="22"/>
    </row>
    <row r="6567" spans="1:6" ht="14.5" customHeight="1">
      <c r="A6567" s="22">
        <v>1909</v>
      </c>
      <c r="B6567" s="22" t="s">
        <v>694</v>
      </c>
      <c r="C6567" s="22" t="s">
        <v>679</v>
      </c>
      <c r="D6567" s="22">
        <v>16.2</v>
      </c>
      <c r="E6567" s="22" t="s">
        <v>9</v>
      </c>
      <c r="F6567" s="22"/>
    </row>
    <row r="6568" spans="1:6" ht="14.5" customHeight="1">
      <c r="A6568" s="22">
        <v>1909</v>
      </c>
      <c r="B6568" s="22" t="s">
        <v>694</v>
      </c>
      <c r="C6568" s="22" t="s">
        <v>1215</v>
      </c>
      <c r="D6568" s="22">
        <v>12</v>
      </c>
      <c r="E6568" s="22" t="s">
        <v>9</v>
      </c>
      <c r="F6568" s="22"/>
    </row>
    <row r="6569" spans="1:6" ht="14.5" customHeight="1">
      <c r="A6569" s="22">
        <v>1909</v>
      </c>
      <c r="B6569" s="22" t="s">
        <v>694</v>
      </c>
      <c r="C6569" s="22" t="s">
        <v>1216</v>
      </c>
      <c r="D6569" s="22">
        <v>2.5</v>
      </c>
      <c r="E6569" s="22" t="s">
        <v>9</v>
      </c>
      <c r="F6569" s="22"/>
    </row>
    <row r="6570" spans="1:6" ht="14.5" customHeight="1">
      <c r="A6570" s="22">
        <v>1909</v>
      </c>
      <c r="B6570" s="22" t="s">
        <v>694</v>
      </c>
      <c r="C6570" s="22" t="s">
        <v>1217</v>
      </c>
      <c r="D6570" s="22">
        <v>3.75</v>
      </c>
      <c r="E6570" s="22" t="s">
        <v>9</v>
      </c>
      <c r="F6570" s="22"/>
    </row>
    <row r="6571" spans="1:6" ht="14.5" customHeight="1">
      <c r="A6571" s="22">
        <v>1909</v>
      </c>
      <c r="B6571" s="22" t="s">
        <v>694</v>
      </c>
      <c r="C6571" s="22" t="s">
        <v>681</v>
      </c>
      <c r="D6571" s="22">
        <f>59.67+64</f>
        <v>123.67</v>
      </c>
      <c r="E6571" s="22" t="s">
        <v>9</v>
      </c>
      <c r="F6571" s="22"/>
    </row>
    <row r="6572" spans="1:6" ht="14.5" customHeight="1">
      <c r="A6572" s="22">
        <v>1909</v>
      </c>
      <c r="B6572" s="22" t="s">
        <v>694</v>
      </c>
      <c r="C6572" s="22" t="s">
        <v>1516</v>
      </c>
      <c r="D6572" s="22">
        <f>3</f>
        <v>3</v>
      </c>
      <c r="E6572" s="22" t="s">
        <v>9</v>
      </c>
      <c r="F6572" s="22"/>
    </row>
    <row r="6573" spans="1:6" ht="14.5" customHeight="1">
      <c r="A6573" s="22">
        <v>1909</v>
      </c>
      <c r="B6573" s="22" t="s">
        <v>694</v>
      </c>
      <c r="C6573" s="22" t="s">
        <v>683</v>
      </c>
      <c r="D6573" s="22">
        <f>29.24</f>
        <v>29.24</v>
      </c>
      <c r="E6573" s="22" t="s">
        <v>9</v>
      </c>
      <c r="F6573" s="22"/>
    </row>
    <row r="6574" spans="1:6" ht="14.5" customHeight="1">
      <c r="A6574" s="22">
        <v>1909</v>
      </c>
      <c r="B6574" s="22" t="s">
        <v>694</v>
      </c>
      <c r="C6574" s="22" t="s">
        <v>684</v>
      </c>
      <c r="D6574" s="22">
        <f>92.87+15</f>
        <v>107.87</v>
      </c>
      <c r="E6574" s="22" t="s">
        <v>9</v>
      </c>
      <c r="F6574" s="22"/>
    </row>
    <row r="6575" spans="1:6" ht="14.5" customHeight="1">
      <c r="A6575" s="22">
        <v>1909</v>
      </c>
      <c r="B6575" s="22" t="s">
        <v>694</v>
      </c>
      <c r="C6575" s="22" t="s">
        <v>685</v>
      </c>
      <c r="D6575" s="22">
        <v>39</v>
      </c>
      <c r="E6575" s="22" t="s">
        <v>9</v>
      </c>
      <c r="F6575" s="22"/>
    </row>
    <row r="6576" spans="1:6" ht="14.5" customHeight="1">
      <c r="A6576" s="22">
        <v>1909</v>
      </c>
      <c r="B6576" s="22" t="s">
        <v>694</v>
      </c>
      <c r="C6576" s="22" t="s">
        <v>686</v>
      </c>
      <c r="D6576" s="22">
        <v>34.200000000000003</v>
      </c>
      <c r="E6576" s="22" t="s">
        <v>9</v>
      </c>
      <c r="F6576" s="22"/>
    </row>
    <row r="6577" spans="1:6" ht="14.5" customHeight="1">
      <c r="A6577" s="22">
        <v>1909</v>
      </c>
      <c r="B6577" s="22" t="s">
        <v>694</v>
      </c>
      <c r="C6577" s="22" t="s">
        <v>687</v>
      </c>
      <c r="D6577" s="22">
        <f>49.77</f>
        <v>49.77</v>
      </c>
      <c r="E6577" s="22" t="s">
        <v>9</v>
      </c>
      <c r="F6577" s="22"/>
    </row>
    <row r="6578" spans="1:6" ht="14.5" customHeight="1">
      <c r="A6578" s="22">
        <v>1909</v>
      </c>
      <c r="B6578" s="22" t="s">
        <v>694</v>
      </c>
      <c r="C6578" s="22" t="s">
        <v>688</v>
      </c>
      <c r="D6578" s="22">
        <v>5.5</v>
      </c>
      <c r="E6578" s="22" t="s">
        <v>9</v>
      </c>
      <c r="F6578" s="22"/>
    </row>
    <row r="6579" spans="1:6" ht="14.5" customHeight="1">
      <c r="A6579" s="22">
        <v>1909</v>
      </c>
      <c r="B6579" s="22" t="s">
        <v>694</v>
      </c>
      <c r="C6579" s="22" t="s">
        <v>689</v>
      </c>
      <c r="D6579" s="22">
        <v>1</v>
      </c>
      <c r="E6579" s="22" t="s">
        <v>16</v>
      </c>
      <c r="F6579" s="22"/>
    </row>
    <row r="6580" spans="1:6" ht="14.5" customHeight="1">
      <c r="A6580" s="22">
        <v>1909</v>
      </c>
      <c r="B6580" s="22" t="s">
        <v>694</v>
      </c>
      <c r="C6580" s="22" t="s">
        <v>1415</v>
      </c>
      <c r="D6580" s="22">
        <v>2</v>
      </c>
      <c r="E6580" s="22" t="s">
        <v>1519</v>
      </c>
      <c r="F6580" s="22"/>
    </row>
    <row r="6581" spans="1:6" ht="14.5" customHeight="1">
      <c r="A6581" s="22">
        <v>1909</v>
      </c>
      <c r="B6581" s="22" t="s">
        <v>694</v>
      </c>
      <c r="C6581" s="22" t="s">
        <v>690</v>
      </c>
      <c r="D6581" s="22">
        <v>6</v>
      </c>
      <c r="E6581" s="22" t="s">
        <v>9</v>
      </c>
      <c r="F6581" s="22"/>
    </row>
    <row r="6582" spans="1:6" ht="14.5" customHeight="1">
      <c r="A6582" s="22">
        <v>1909</v>
      </c>
      <c r="B6582" s="22" t="s">
        <v>694</v>
      </c>
      <c r="C6582" s="22" t="s">
        <v>691</v>
      </c>
      <c r="D6582" s="22">
        <v>58</v>
      </c>
      <c r="E6582" s="22" t="s">
        <v>9</v>
      </c>
      <c r="F6582" s="22"/>
    </row>
    <row r="6583" spans="1:6" ht="14.5" customHeight="1">
      <c r="A6583" s="22">
        <v>1909</v>
      </c>
      <c r="B6583" s="22" t="s">
        <v>694</v>
      </c>
      <c r="C6583" s="22" t="s">
        <v>1416</v>
      </c>
      <c r="D6583" s="22">
        <v>1.5</v>
      </c>
      <c r="E6583" s="22" t="s">
        <v>16</v>
      </c>
      <c r="F6583" s="22"/>
    </row>
    <row r="6584" spans="1:6" ht="14.5" customHeight="1">
      <c r="A6584" s="22">
        <v>1909</v>
      </c>
      <c r="B6584" s="22" t="s">
        <v>694</v>
      </c>
      <c r="C6584" s="22" t="s">
        <v>692</v>
      </c>
      <c r="D6584" s="22">
        <v>16</v>
      </c>
      <c r="E6584" s="22" t="s">
        <v>9</v>
      </c>
      <c r="F6584" s="22"/>
    </row>
    <row r="6585" spans="1:6" ht="14.5" customHeight="1">
      <c r="A6585" s="22">
        <v>1909</v>
      </c>
      <c r="B6585" s="22" t="s">
        <v>694</v>
      </c>
      <c r="C6585" s="22" t="s">
        <v>1338</v>
      </c>
      <c r="D6585" s="22">
        <v>14.3</v>
      </c>
      <c r="E6585" s="22" t="s">
        <v>9</v>
      </c>
      <c r="F6585" s="22"/>
    </row>
    <row r="6586" spans="1:6" ht="14.5" customHeight="1">
      <c r="A6586" s="22">
        <v>1909</v>
      </c>
      <c r="B6586" s="22" t="s">
        <v>694</v>
      </c>
      <c r="C6586" s="22" t="s">
        <v>1517</v>
      </c>
      <c r="D6586" s="22">
        <v>3.5</v>
      </c>
      <c r="E6586" s="22" t="s">
        <v>1519</v>
      </c>
      <c r="F6586" s="22"/>
    </row>
    <row r="6587" spans="1:6" ht="14.5" customHeight="1">
      <c r="A6587" s="22">
        <v>1909</v>
      </c>
      <c r="B6587" s="22" t="s">
        <v>694</v>
      </c>
      <c r="C6587" s="22" t="s">
        <v>693</v>
      </c>
      <c r="D6587" s="22">
        <v>16</v>
      </c>
      <c r="E6587" s="22" t="s">
        <v>9</v>
      </c>
      <c r="F6587" s="22"/>
    </row>
    <row r="6588" spans="1:6" ht="14.5" customHeight="1">
      <c r="A6588" s="22">
        <v>1909</v>
      </c>
      <c r="B6588" s="22" t="s">
        <v>694</v>
      </c>
      <c r="C6588" s="22" t="s">
        <v>695</v>
      </c>
      <c r="D6588" s="22">
        <v>3.5</v>
      </c>
      <c r="E6588" s="22" t="s">
        <v>16</v>
      </c>
      <c r="F6588" s="22"/>
    </row>
    <row r="6589" spans="1:6" ht="14.5" customHeight="1">
      <c r="A6589" s="22">
        <v>1909</v>
      </c>
      <c r="B6589" s="22" t="s">
        <v>369</v>
      </c>
      <c r="C6589" s="22" t="s">
        <v>922</v>
      </c>
      <c r="D6589" s="22">
        <v>9.5</v>
      </c>
      <c r="E6589" s="22"/>
      <c r="F6589" s="22"/>
    </row>
    <row r="6590" spans="1:6" ht="14.5" customHeight="1">
      <c r="A6590" s="22">
        <v>1909</v>
      </c>
      <c r="B6590" s="22" t="s">
        <v>369</v>
      </c>
      <c r="C6590" s="22" t="s">
        <v>1084</v>
      </c>
      <c r="D6590" s="22">
        <v>7.5</v>
      </c>
      <c r="E6590" s="22"/>
      <c r="F6590" s="22"/>
    </row>
    <row r="6591" spans="1:6" ht="14.5" customHeight="1">
      <c r="A6591" s="22">
        <v>1909</v>
      </c>
      <c r="B6591" s="22" t="s">
        <v>369</v>
      </c>
      <c r="C6591" s="22" t="s">
        <v>698</v>
      </c>
      <c r="D6591" s="22">
        <v>5</v>
      </c>
      <c r="E6591" s="22"/>
      <c r="F6591" s="22"/>
    </row>
    <row r="6592" spans="1:6" ht="14.5" customHeight="1">
      <c r="A6592" s="22">
        <v>1909</v>
      </c>
      <c r="B6592" s="22" t="s">
        <v>369</v>
      </c>
      <c r="C6592" s="22" t="s">
        <v>370</v>
      </c>
      <c r="D6592" s="22">
        <f>11+5+5</f>
        <v>21</v>
      </c>
      <c r="E6592" s="22"/>
      <c r="F6592" s="22"/>
    </row>
    <row r="6593" spans="1:6" ht="14.5" customHeight="1">
      <c r="A6593" s="22">
        <v>1909</v>
      </c>
      <c r="B6593" s="22" t="s">
        <v>369</v>
      </c>
      <c r="C6593" s="22" t="s">
        <v>371</v>
      </c>
      <c r="D6593" s="22">
        <v>25</v>
      </c>
      <c r="E6593" s="22"/>
      <c r="F6593" s="22"/>
    </row>
    <row r="6594" spans="1:6" ht="14.5" customHeight="1">
      <c r="A6594" s="22">
        <v>1909</v>
      </c>
      <c r="B6594" s="22" t="s">
        <v>369</v>
      </c>
      <c r="C6594" s="22" t="s">
        <v>1218</v>
      </c>
      <c r="D6594" s="22">
        <v>13</v>
      </c>
      <c r="E6594" s="22"/>
      <c r="F6594" s="22"/>
    </row>
    <row r="6595" spans="1:6" ht="14.5" customHeight="1">
      <c r="A6595" s="22">
        <v>1909</v>
      </c>
      <c r="B6595" s="22" t="s">
        <v>369</v>
      </c>
      <c r="C6595" s="22" t="s">
        <v>578</v>
      </c>
      <c r="D6595" s="22">
        <v>9</v>
      </c>
      <c r="E6595" s="22"/>
      <c r="F6595" s="22"/>
    </row>
    <row r="6596" spans="1:6" ht="14.5" customHeight="1">
      <c r="A6596" s="22">
        <v>1909</v>
      </c>
      <c r="B6596" s="22" t="s">
        <v>369</v>
      </c>
      <c r="C6596" s="22" t="s">
        <v>863</v>
      </c>
      <c r="D6596" s="22">
        <v>12</v>
      </c>
      <c r="E6596" s="22"/>
      <c r="F6596" s="22"/>
    </row>
    <row r="6597" spans="1:6" ht="14.5" customHeight="1">
      <c r="A6597" s="22">
        <v>1909</v>
      </c>
      <c r="B6597" s="22" t="s">
        <v>55</v>
      </c>
      <c r="C6597" s="22" t="s">
        <v>712</v>
      </c>
      <c r="D6597" s="22">
        <v>29.36</v>
      </c>
      <c r="E6597" s="22"/>
      <c r="F6597" s="22" t="s">
        <v>699</v>
      </c>
    </row>
    <row r="6598" spans="1:6" ht="14.5" customHeight="1">
      <c r="A6598" s="22">
        <v>1909</v>
      </c>
      <c r="B6598" s="22" t="s">
        <v>55</v>
      </c>
      <c r="C6598" s="22" t="s">
        <v>714</v>
      </c>
      <c r="D6598" s="22">
        <v>3.15</v>
      </c>
      <c r="E6598" s="22"/>
      <c r="F6598" s="22" t="s">
        <v>701</v>
      </c>
    </row>
    <row r="6599" spans="1:6" ht="14.5" customHeight="1">
      <c r="A6599" s="22">
        <v>1909</v>
      </c>
      <c r="B6599" s="22" t="s">
        <v>55</v>
      </c>
      <c r="C6599" s="22" t="s">
        <v>715</v>
      </c>
      <c r="D6599" s="22">
        <v>5.42</v>
      </c>
      <c r="E6599" s="22"/>
      <c r="F6599" s="22" t="s">
        <v>702</v>
      </c>
    </row>
    <row r="6600" spans="1:6" ht="14.5" customHeight="1">
      <c r="A6600" s="22">
        <v>1909</v>
      </c>
      <c r="B6600" s="22" t="s">
        <v>55</v>
      </c>
      <c r="C6600" s="22" t="s">
        <v>716</v>
      </c>
      <c r="D6600" s="22">
        <v>26.76</v>
      </c>
      <c r="E6600" s="22"/>
      <c r="F6600" s="22" t="s">
        <v>703</v>
      </c>
    </row>
    <row r="6601" spans="1:6" ht="14.5" customHeight="1">
      <c r="A6601" s="22">
        <v>1909</v>
      </c>
      <c r="B6601" s="22" t="s">
        <v>55</v>
      </c>
      <c r="C6601" s="22" t="s">
        <v>716</v>
      </c>
      <c r="D6601" s="22">
        <v>10.1</v>
      </c>
      <c r="E6601" s="22"/>
      <c r="F6601" s="22" t="s">
        <v>1086</v>
      </c>
    </row>
    <row r="6602" spans="1:6" ht="14.5" customHeight="1">
      <c r="A6602" s="22">
        <v>1909</v>
      </c>
      <c r="B6602" s="22" t="s">
        <v>55</v>
      </c>
      <c r="C6602" s="22" t="s">
        <v>716</v>
      </c>
      <c r="D6602" s="22">
        <v>13.16</v>
      </c>
      <c r="E6602" s="22"/>
      <c r="F6602" s="22" t="s">
        <v>1219</v>
      </c>
    </row>
    <row r="6603" spans="1:6" ht="14.5" customHeight="1">
      <c r="A6603" s="22">
        <v>1909</v>
      </c>
      <c r="B6603" s="22" t="s">
        <v>55</v>
      </c>
      <c r="C6603" s="22" t="s">
        <v>717</v>
      </c>
      <c r="D6603" s="22">
        <v>138.19</v>
      </c>
      <c r="E6603" s="22"/>
      <c r="F6603" s="22"/>
    </row>
    <row r="6604" spans="1:6" ht="14.5" customHeight="1">
      <c r="A6604" s="22">
        <v>1909</v>
      </c>
      <c r="B6604" s="22" t="s">
        <v>55</v>
      </c>
      <c r="C6604" s="22" t="s">
        <v>717</v>
      </c>
      <c r="D6604" s="22">
        <v>13.99</v>
      </c>
      <c r="E6604" s="22"/>
      <c r="F6604" s="22" t="s">
        <v>705</v>
      </c>
    </row>
    <row r="6605" spans="1:6" ht="14.5" customHeight="1">
      <c r="A6605" s="22">
        <v>1909</v>
      </c>
      <c r="B6605" s="22" t="s">
        <v>55</v>
      </c>
      <c r="C6605" s="22" t="s">
        <v>717</v>
      </c>
      <c r="D6605" s="22">
        <v>20.16</v>
      </c>
      <c r="E6605" s="22"/>
      <c r="F6605" s="22" t="s">
        <v>923</v>
      </c>
    </row>
    <row r="6606" spans="1:6" ht="14.5" customHeight="1">
      <c r="A6606" s="22">
        <v>1909</v>
      </c>
      <c r="B6606" s="22" t="s">
        <v>55</v>
      </c>
      <c r="C6606" s="22" t="s">
        <v>56</v>
      </c>
      <c r="D6606" s="22">
        <v>13.99</v>
      </c>
      <c r="E6606" s="22"/>
      <c r="F6606" s="22" t="s">
        <v>1222</v>
      </c>
    </row>
    <row r="6607" spans="1:6" ht="14.5" customHeight="1">
      <c r="A6607" s="22">
        <v>1909</v>
      </c>
      <c r="B6607" s="22" t="s">
        <v>55</v>
      </c>
      <c r="C6607" s="22" t="s">
        <v>59</v>
      </c>
      <c r="D6607" s="22">
        <v>116.89</v>
      </c>
      <c r="E6607" s="22"/>
      <c r="F6607" s="22" t="s">
        <v>60</v>
      </c>
    </row>
    <row r="6608" spans="1:6" ht="14.5" customHeight="1">
      <c r="A6608" s="22">
        <v>1909</v>
      </c>
      <c r="B6608" s="22" t="s">
        <v>55</v>
      </c>
      <c r="C6608" s="22" t="s">
        <v>924</v>
      </c>
      <c r="D6608" s="22">
        <v>2.64</v>
      </c>
      <c r="E6608" s="22"/>
      <c r="F6608" s="22" t="s">
        <v>925</v>
      </c>
    </row>
    <row r="6609" spans="1:6" ht="14.5" customHeight="1">
      <c r="A6609" s="22">
        <v>1909</v>
      </c>
      <c r="B6609" s="22" t="s">
        <v>55</v>
      </c>
      <c r="C6609" s="22" t="s">
        <v>719</v>
      </c>
      <c r="D6609" s="22">
        <v>23.12</v>
      </c>
      <c r="E6609" s="22"/>
      <c r="F6609" s="22" t="s">
        <v>710</v>
      </c>
    </row>
    <row r="6610" spans="1:6" ht="14.5" customHeight="1">
      <c r="A6610" s="22">
        <v>1909</v>
      </c>
      <c r="B6610" s="22" t="s">
        <v>55</v>
      </c>
      <c r="C6610" s="22" t="s">
        <v>720</v>
      </c>
      <c r="D6610" s="22">
        <v>4.5</v>
      </c>
      <c r="E6610" s="22"/>
      <c r="F6610" s="22" t="s">
        <v>711</v>
      </c>
    </row>
    <row r="6611" spans="1:6" ht="14.5" customHeight="1">
      <c r="A6611" s="22">
        <v>1909</v>
      </c>
      <c r="B6611" s="22" t="s">
        <v>55</v>
      </c>
      <c r="C6611" s="22" t="s">
        <v>1223</v>
      </c>
      <c r="D6611" s="22">
        <v>3.81</v>
      </c>
      <c r="E6611" s="22"/>
      <c r="F6611" s="22" t="s">
        <v>1224</v>
      </c>
    </row>
    <row r="6612" spans="1:6" ht="14.5" customHeight="1">
      <c r="A6612" s="22">
        <v>1909</v>
      </c>
      <c r="B6612" s="22" t="s">
        <v>55</v>
      </c>
      <c r="C6612" s="22" t="s">
        <v>1343</v>
      </c>
      <c r="D6612" s="22">
        <v>28.34</v>
      </c>
      <c r="E6612" s="22"/>
      <c r="F6612" s="22" t="s">
        <v>1339</v>
      </c>
    </row>
    <row r="6613" spans="1:6" ht="14.5" customHeight="1">
      <c r="A6613" s="22">
        <v>1909</v>
      </c>
      <c r="B6613" s="22" t="s">
        <v>55</v>
      </c>
      <c r="C6613" s="22" t="s">
        <v>1341</v>
      </c>
      <c r="D6613" s="22">
        <v>2</v>
      </c>
      <c r="E6613" s="22"/>
      <c r="F6613" s="22" t="s">
        <v>1342</v>
      </c>
    </row>
    <row r="6614" spans="1:6" ht="14.5" customHeight="1">
      <c r="A6614" s="22">
        <v>1909</v>
      </c>
      <c r="B6614" s="22" t="s">
        <v>440</v>
      </c>
      <c r="C6614" s="22" t="s">
        <v>1226</v>
      </c>
      <c r="D6614" s="22">
        <v>11.5</v>
      </c>
      <c r="E6614" s="22"/>
      <c r="F6614" s="31"/>
    </row>
    <row r="6615" spans="1:6" ht="14.5" customHeight="1">
      <c r="A6615" s="22">
        <v>1909</v>
      </c>
      <c r="B6615" s="22" t="s">
        <v>440</v>
      </c>
      <c r="C6615" s="22" t="s">
        <v>1520</v>
      </c>
      <c r="D6615" s="22">
        <v>5</v>
      </c>
      <c r="E6615" s="22"/>
      <c r="F6615" s="31"/>
    </row>
    <row r="6616" spans="1:6" ht="14.5" customHeight="1">
      <c r="A6616" s="22">
        <v>1909</v>
      </c>
      <c r="B6616" s="22" t="s">
        <v>440</v>
      </c>
      <c r="C6616" s="22" t="s">
        <v>1227</v>
      </c>
      <c r="D6616" s="22">
        <v>19.559999999999999</v>
      </c>
      <c r="E6616" s="22"/>
      <c r="F6616" s="31"/>
    </row>
    <row r="6617" spans="1:6" ht="14.5" customHeight="1">
      <c r="A6617" s="22">
        <v>1909</v>
      </c>
      <c r="B6617" s="22" t="s">
        <v>440</v>
      </c>
      <c r="C6617" s="22" t="s">
        <v>425</v>
      </c>
      <c r="D6617" s="22">
        <f>13.8+17</f>
        <v>30.8</v>
      </c>
      <c r="E6617" s="22"/>
      <c r="F6617" s="31"/>
    </row>
    <row r="6618" spans="1:6" ht="14.5" customHeight="1">
      <c r="A6618" s="22">
        <v>1909</v>
      </c>
      <c r="B6618" s="22" t="s">
        <v>440</v>
      </c>
      <c r="C6618" s="22" t="s">
        <v>1521</v>
      </c>
      <c r="D6618" s="22">
        <v>6</v>
      </c>
      <c r="E6618" s="22"/>
      <c r="F6618" s="31"/>
    </row>
    <row r="6619" spans="1:6" ht="14.5" customHeight="1">
      <c r="A6619" s="22">
        <v>1909</v>
      </c>
      <c r="B6619" s="22" t="s">
        <v>440</v>
      </c>
      <c r="C6619" s="22" t="s">
        <v>721</v>
      </c>
      <c r="D6619" s="22">
        <v>4.25</v>
      </c>
      <c r="E6619" s="22"/>
      <c r="F6619" s="31"/>
    </row>
    <row r="6620" spans="1:6" ht="14.5" customHeight="1">
      <c r="A6620" s="22">
        <v>1909</v>
      </c>
      <c r="B6620" s="22" t="s">
        <v>440</v>
      </c>
      <c r="C6620" s="22" t="s">
        <v>428</v>
      </c>
      <c r="D6620" s="22">
        <v>170</v>
      </c>
      <c r="E6620" s="22"/>
      <c r="F6620" s="22" t="s">
        <v>429</v>
      </c>
    </row>
    <row r="6621" spans="1:6" ht="14.5" customHeight="1">
      <c r="A6621" s="22">
        <v>1909</v>
      </c>
      <c r="B6621" s="22" t="s">
        <v>440</v>
      </c>
      <c r="C6621" s="22" t="s">
        <v>428</v>
      </c>
      <c r="D6621" s="22">
        <v>19.5</v>
      </c>
      <c r="E6621" s="22"/>
      <c r="F6621" s="22" t="s">
        <v>431</v>
      </c>
    </row>
    <row r="6622" spans="1:6" ht="14.5" customHeight="1">
      <c r="A6622" s="22">
        <v>1909</v>
      </c>
      <c r="B6622" s="22" t="s">
        <v>440</v>
      </c>
      <c r="C6622" s="22" t="s">
        <v>1344</v>
      </c>
      <c r="D6622" s="22">
        <v>62.75</v>
      </c>
      <c r="E6622" s="22"/>
      <c r="F6622" s="22"/>
    </row>
    <row r="6623" spans="1:6" ht="14.5" customHeight="1">
      <c r="A6623" s="22">
        <v>1909</v>
      </c>
      <c r="B6623" s="22" t="s">
        <v>440</v>
      </c>
      <c r="C6623" s="22" t="s">
        <v>432</v>
      </c>
      <c r="D6623" s="22">
        <v>242.4</v>
      </c>
      <c r="E6623" s="22"/>
      <c r="F6623" s="22" t="s">
        <v>433</v>
      </c>
    </row>
    <row r="6624" spans="1:6" ht="14.5" customHeight="1">
      <c r="A6624" s="22">
        <v>1909</v>
      </c>
      <c r="B6624" s="22" t="s">
        <v>440</v>
      </c>
      <c r="C6624" s="22" t="s">
        <v>432</v>
      </c>
      <c r="D6624" s="22">
        <f>12+97.55</f>
        <v>109.55</v>
      </c>
      <c r="E6624" s="22"/>
      <c r="F6624" s="22" t="s">
        <v>434</v>
      </c>
    </row>
    <row r="6625" spans="1:6" ht="14.5" customHeight="1">
      <c r="A6625" s="22">
        <v>1909</v>
      </c>
      <c r="B6625" s="22" t="s">
        <v>440</v>
      </c>
      <c r="C6625" s="22" t="s">
        <v>435</v>
      </c>
      <c r="D6625" s="22">
        <v>184</v>
      </c>
      <c r="E6625" s="22"/>
      <c r="F6625" s="22" t="s">
        <v>436</v>
      </c>
    </row>
    <row r="6626" spans="1:6" ht="14.5" customHeight="1">
      <c r="A6626" s="22">
        <v>1909</v>
      </c>
      <c r="B6626" s="22" t="s">
        <v>440</v>
      </c>
      <c r="C6626" s="22" t="s">
        <v>435</v>
      </c>
      <c r="D6626" s="22">
        <v>104.5</v>
      </c>
      <c r="E6626" s="22"/>
      <c r="F6626" s="22" t="s">
        <v>437</v>
      </c>
    </row>
    <row r="6627" spans="1:6" ht="14.5" customHeight="1">
      <c r="A6627" s="22">
        <v>1909</v>
      </c>
      <c r="B6627" s="22" t="s">
        <v>440</v>
      </c>
      <c r="C6627" s="22" t="s">
        <v>435</v>
      </c>
      <c r="D6627" s="22">
        <v>17</v>
      </c>
      <c r="E6627" s="22"/>
      <c r="F6627" s="22" t="s">
        <v>1225</v>
      </c>
    </row>
    <row r="6628" spans="1:6" ht="14.5" customHeight="1">
      <c r="A6628" s="22">
        <v>1909</v>
      </c>
      <c r="B6628" s="22" t="s">
        <v>440</v>
      </c>
      <c r="C6628" s="22" t="s">
        <v>438</v>
      </c>
      <c r="D6628" s="22">
        <v>3</v>
      </c>
      <c r="E6628" s="22"/>
      <c r="F6628" s="31"/>
    </row>
    <row r="6629" spans="1:6" ht="14.5" customHeight="1">
      <c r="A6629" s="22">
        <v>1909</v>
      </c>
      <c r="B6629" s="22" t="s">
        <v>440</v>
      </c>
      <c r="C6629" s="22" t="s">
        <v>439</v>
      </c>
      <c r="D6629" s="22">
        <v>21.5</v>
      </c>
      <c r="E6629" s="22"/>
      <c r="F6629" s="31"/>
    </row>
    <row r="6630" spans="1:6" ht="14.5" customHeight="1">
      <c r="A6630" s="22">
        <v>1909</v>
      </c>
      <c r="B6630" s="22" t="s">
        <v>456</v>
      </c>
      <c r="C6630" s="22" t="s">
        <v>457</v>
      </c>
      <c r="D6630" s="22">
        <v>20.399999999999999</v>
      </c>
      <c r="E6630" s="22" t="s">
        <v>9</v>
      </c>
      <c r="F6630" s="22"/>
    </row>
    <row r="6631" spans="1:6" ht="14.5" customHeight="1">
      <c r="A6631" s="22">
        <v>1909</v>
      </c>
      <c r="B6631" s="22" t="s">
        <v>456</v>
      </c>
      <c r="C6631" s="22" t="s">
        <v>458</v>
      </c>
      <c r="D6631" s="22">
        <v>7</v>
      </c>
      <c r="E6631" s="22" t="s">
        <v>9</v>
      </c>
      <c r="F6631" s="22"/>
    </row>
    <row r="6632" spans="1:6" ht="14.5" customHeight="1">
      <c r="A6632" s="22">
        <v>1909</v>
      </c>
      <c r="B6632" s="22" t="s">
        <v>456</v>
      </c>
      <c r="C6632" s="22" t="s">
        <v>1420</v>
      </c>
      <c r="D6632" s="22">
        <v>6</v>
      </c>
      <c r="E6632" s="22" t="s">
        <v>9</v>
      </c>
      <c r="F6632" s="22"/>
    </row>
    <row r="6633" spans="1:6" ht="14.5" customHeight="1">
      <c r="A6633" s="22">
        <v>1909</v>
      </c>
      <c r="B6633" s="22" t="s">
        <v>456</v>
      </c>
      <c r="C6633" s="22" t="s">
        <v>1522</v>
      </c>
      <c r="D6633" s="22">
        <v>54</v>
      </c>
      <c r="E6633" s="22" t="s">
        <v>9</v>
      </c>
      <c r="F6633" s="22"/>
    </row>
    <row r="6634" spans="1:6" ht="14.5" customHeight="1">
      <c r="A6634" s="22">
        <v>1909</v>
      </c>
      <c r="B6634" s="22" t="s">
        <v>456</v>
      </c>
      <c r="C6634" s="22" t="s">
        <v>459</v>
      </c>
      <c r="D6634" s="22">
        <v>22</v>
      </c>
      <c r="E6634" s="22" t="s">
        <v>9</v>
      </c>
      <c r="F6634" s="22"/>
    </row>
    <row r="6635" spans="1:6" ht="14.5" customHeight="1">
      <c r="A6635" s="22">
        <v>1909</v>
      </c>
      <c r="B6635" s="22" t="s">
        <v>456</v>
      </c>
      <c r="C6635" s="22" t="s">
        <v>460</v>
      </c>
      <c r="D6635" s="22">
        <f>26+110</f>
        <v>136</v>
      </c>
      <c r="E6635" s="22" t="s">
        <v>9</v>
      </c>
      <c r="F6635" s="31"/>
    </row>
    <row r="6636" spans="1:6" ht="14.5" customHeight="1">
      <c r="A6636" s="22">
        <v>1909</v>
      </c>
      <c r="B6636" s="22" t="s">
        <v>456</v>
      </c>
      <c r="C6636" s="22" t="s">
        <v>926</v>
      </c>
      <c r="D6636" s="22">
        <v>45</v>
      </c>
      <c r="E6636" s="22"/>
      <c r="F6636" s="22" t="s">
        <v>1353</v>
      </c>
    </row>
    <row r="6637" spans="1:6" ht="14.5" customHeight="1">
      <c r="A6637" s="22">
        <v>1909</v>
      </c>
      <c r="B6637" s="22" t="s">
        <v>456</v>
      </c>
      <c r="C6637" s="22" t="s">
        <v>1350</v>
      </c>
      <c r="D6637" s="22">
        <v>4.2</v>
      </c>
      <c r="E6637" s="22"/>
      <c r="F6637" s="22" t="s">
        <v>1354</v>
      </c>
    </row>
    <row r="6638" spans="1:6" ht="14.5" customHeight="1">
      <c r="A6638" s="22">
        <v>1909</v>
      </c>
      <c r="B6638" s="22" t="s">
        <v>456</v>
      </c>
      <c r="C6638" s="22" t="s">
        <v>941</v>
      </c>
      <c r="D6638" s="22">
        <v>7</v>
      </c>
      <c r="E6638" s="22"/>
      <c r="F6638" s="22" t="s">
        <v>927</v>
      </c>
    </row>
    <row r="6639" spans="1:6" ht="14.5" customHeight="1">
      <c r="A6639" s="22">
        <v>1909</v>
      </c>
      <c r="B6639" s="22" t="s">
        <v>456</v>
      </c>
      <c r="C6639" s="22" t="s">
        <v>928</v>
      </c>
      <c r="D6639" s="22">
        <f>14+2.38</f>
        <v>16.38</v>
      </c>
      <c r="E6639" s="22"/>
      <c r="F6639" s="22"/>
    </row>
    <row r="6640" spans="1:6" ht="14.5" customHeight="1">
      <c r="A6640" s="22">
        <v>1909</v>
      </c>
      <c r="B6640" s="22" t="s">
        <v>456</v>
      </c>
      <c r="C6640" s="22" t="s">
        <v>462</v>
      </c>
      <c r="D6640" s="22">
        <v>14</v>
      </c>
      <c r="E6640" s="22" t="s">
        <v>9</v>
      </c>
      <c r="F6640" s="22"/>
    </row>
    <row r="6641" spans="1:6" ht="14.5" customHeight="1">
      <c r="A6641" s="22">
        <v>1909</v>
      </c>
      <c r="B6641" s="22" t="s">
        <v>456</v>
      </c>
      <c r="C6641" s="22" t="s">
        <v>1231</v>
      </c>
      <c r="D6641" s="22">
        <v>9.5</v>
      </c>
      <c r="E6641" s="22"/>
      <c r="F6641" s="22" t="s">
        <v>1352</v>
      </c>
    </row>
    <row r="6642" spans="1:6" ht="14.5" customHeight="1">
      <c r="A6642" s="22">
        <v>1909</v>
      </c>
      <c r="B6642" s="22" t="s">
        <v>456</v>
      </c>
      <c r="C6642" s="22" t="s">
        <v>464</v>
      </c>
      <c r="D6642" s="22">
        <v>1.8</v>
      </c>
      <c r="E6642" s="22" t="s">
        <v>9</v>
      </c>
      <c r="F6642" s="22"/>
    </row>
    <row r="6643" spans="1:6" ht="14.5" customHeight="1">
      <c r="A6643" s="22">
        <v>1909</v>
      </c>
      <c r="B6643" s="22" t="s">
        <v>456</v>
      </c>
      <c r="C6643" s="22" t="s">
        <v>466</v>
      </c>
      <c r="D6643" s="22">
        <v>40</v>
      </c>
      <c r="E6643" s="22" t="s">
        <v>9</v>
      </c>
      <c r="F6643" s="22"/>
    </row>
    <row r="6644" spans="1:6" ht="14.5" customHeight="1">
      <c r="A6644" s="22">
        <v>1909</v>
      </c>
      <c r="B6644" s="22" t="s">
        <v>456</v>
      </c>
      <c r="C6644" s="22" t="s">
        <v>468</v>
      </c>
      <c r="D6644" s="22">
        <v>33</v>
      </c>
      <c r="E6644" s="22"/>
      <c r="F6644" s="22"/>
    </row>
    <row r="6645" spans="1:6" ht="14.5" customHeight="1">
      <c r="A6645" s="22">
        <v>1909</v>
      </c>
      <c r="B6645" s="22" t="s">
        <v>456</v>
      </c>
      <c r="C6645" s="22" t="s">
        <v>1230</v>
      </c>
      <c r="D6645" s="22">
        <v>12.61</v>
      </c>
      <c r="E6645" s="22"/>
      <c r="F6645" s="22"/>
    </row>
    <row r="6646" spans="1:6" ht="14.5" customHeight="1">
      <c r="A6646" s="22">
        <v>1909</v>
      </c>
      <c r="B6646" s="22" t="s">
        <v>456</v>
      </c>
      <c r="C6646" s="22" t="s">
        <v>1089</v>
      </c>
      <c r="D6646" s="22">
        <v>5</v>
      </c>
      <c r="E6646" s="22"/>
      <c r="F6646" s="22"/>
    </row>
    <row r="6647" spans="1:6" ht="14.5" customHeight="1">
      <c r="A6647" s="22">
        <v>1909</v>
      </c>
      <c r="B6647" s="22" t="s">
        <v>456</v>
      </c>
      <c r="C6647" s="22" t="s">
        <v>1345</v>
      </c>
      <c r="D6647" s="22">
        <v>137</v>
      </c>
      <c r="E6647" s="22"/>
      <c r="F6647" s="22" t="s">
        <v>1346</v>
      </c>
    </row>
    <row r="6648" spans="1:6" ht="14.5" customHeight="1">
      <c r="A6648" s="22">
        <v>1909</v>
      </c>
      <c r="B6648" s="22" t="s">
        <v>456</v>
      </c>
      <c r="C6648" s="22" t="s">
        <v>1345</v>
      </c>
      <c r="D6648" s="22">
        <v>205</v>
      </c>
      <c r="E6648" s="22"/>
      <c r="F6648" s="22" t="s">
        <v>1349</v>
      </c>
    </row>
    <row r="6649" spans="1:6" ht="14.5" customHeight="1">
      <c r="A6649" s="22">
        <v>1909</v>
      </c>
      <c r="B6649" s="22" t="s">
        <v>456</v>
      </c>
      <c r="C6649" s="22" t="s">
        <v>1345</v>
      </c>
      <c r="D6649" s="22">
        <v>70</v>
      </c>
      <c r="E6649" s="22"/>
      <c r="F6649" s="22" t="s">
        <v>1423</v>
      </c>
    </row>
    <row r="6650" spans="1:6" ht="14.5" customHeight="1">
      <c r="A6650" s="19">
        <v>1910</v>
      </c>
      <c r="B6650" s="19" t="s">
        <v>131</v>
      </c>
      <c r="C6650" s="22" t="s">
        <v>527</v>
      </c>
      <c r="D6650" s="22">
        <v>10.5</v>
      </c>
    </row>
    <row r="6651" spans="1:6" ht="14.5" customHeight="1">
      <c r="A6651" s="19">
        <v>1910</v>
      </c>
      <c r="B6651" s="19" t="s">
        <v>131</v>
      </c>
      <c r="C6651" s="22" t="s">
        <v>528</v>
      </c>
      <c r="D6651" s="22">
        <v>137.5</v>
      </c>
    </row>
    <row r="6652" spans="1:6" ht="14.5" customHeight="1">
      <c r="A6652" s="19">
        <v>1910</v>
      </c>
      <c r="B6652" s="19" t="s">
        <v>131</v>
      </c>
      <c r="C6652" s="22" t="s">
        <v>529</v>
      </c>
      <c r="D6652" s="22">
        <v>11</v>
      </c>
    </row>
    <row r="6653" spans="1:6" ht="14.5" customHeight="1">
      <c r="A6653" s="19">
        <v>1910</v>
      </c>
      <c r="B6653" s="19" t="s">
        <v>131</v>
      </c>
      <c r="C6653" s="22" t="s">
        <v>971</v>
      </c>
      <c r="D6653" s="22">
        <v>7.5</v>
      </c>
    </row>
    <row r="6654" spans="1:6" ht="14.5" customHeight="1">
      <c r="A6654" s="19">
        <v>1910</v>
      </c>
      <c r="B6654" s="19" t="s">
        <v>131</v>
      </c>
      <c r="C6654" s="22" t="s">
        <v>530</v>
      </c>
      <c r="D6654" s="22">
        <v>42</v>
      </c>
    </row>
    <row r="6655" spans="1:6" ht="14.5" customHeight="1">
      <c r="A6655" s="19">
        <v>1910</v>
      </c>
      <c r="B6655" s="19" t="s">
        <v>131</v>
      </c>
      <c r="C6655" s="22" t="s">
        <v>531</v>
      </c>
      <c r="D6655" s="22">
        <v>33.799999999999997</v>
      </c>
    </row>
    <row r="6656" spans="1:6" ht="14.5" customHeight="1">
      <c r="A6656" s="19">
        <v>1910</v>
      </c>
      <c r="B6656" s="19" t="s">
        <v>131</v>
      </c>
      <c r="C6656" s="22" t="s">
        <v>532</v>
      </c>
      <c r="D6656" s="22">
        <v>7.5</v>
      </c>
    </row>
    <row r="6657" spans="1:6" ht="14.5" customHeight="1">
      <c r="A6657" s="19">
        <v>1910</v>
      </c>
      <c r="B6657" s="19" t="s">
        <v>131</v>
      </c>
      <c r="C6657" s="22" t="s">
        <v>534</v>
      </c>
      <c r="D6657" s="22">
        <v>8.5</v>
      </c>
    </row>
    <row r="6658" spans="1:6" ht="14.5" customHeight="1">
      <c r="A6658" s="19">
        <v>1910</v>
      </c>
      <c r="B6658" s="19" t="s">
        <v>131</v>
      </c>
      <c r="C6658" s="22" t="s">
        <v>1090</v>
      </c>
      <c r="D6658" s="22">
        <v>10.93</v>
      </c>
    </row>
    <row r="6659" spans="1:6" ht="14.5" customHeight="1">
      <c r="A6659" s="19">
        <v>1910</v>
      </c>
      <c r="B6659" s="19" t="s">
        <v>131</v>
      </c>
      <c r="C6659" s="22" t="s">
        <v>535</v>
      </c>
      <c r="D6659" s="22">
        <v>12</v>
      </c>
    </row>
    <row r="6660" spans="1:6" ht="14.5" customHeight="1">
      <c r="A6660" s="19">
        <v>1910</v>
      </c>
      <c r="B6660" s="19" t="s">
        <v>172</v>
      </c>
      <c r="C6660" s="26" t="s">
        <v>1094</v>
      </c>
      <c r="D6660" s="26">
        <v>3</v>
      </c>
      <c r="F6660" s="26" t="s">
        <v>1095</v>
      </c>
    </row>
    <row r="6661" spans="1:6" ht="14.5" customHeight="1">
      <c r="A6661" s="19">
        <v>1910</v>
      </c>
      <c r="B6661" s="19" t="s">
        <v>172</v>
      </c>
      <c r="C6661" s="26" t="s">
        <v>170</v>
      </c>
      <c r="D6661" s="26">
        <v>2</v>
      </c>
      <c r="F6661" s="26" t="s">
        <v>171</v>
      </c>
    </row>
    <row r="6662" spans="1:6" ht="14.5" customHeight="1">
      <c r="A6662" s="19">
        <v>1910</v>
      </c>
      <c r="B6662" s="19" t="s">
        <v>172</v>
      </c>
      <c r="C6662" s="26" t="s">
        <v>173</v>
      </c>
      <c r="D6662" s="26">
        <v>40.4</v>
      </c>
      <c r="F6662" s="26" t="s">
        <v>982</v>
      </c>
    </row>
    <row r="6663" spans="1:6" ht="14.5" customHeight="1">
      <c r="A6663" s="19">
        <v>1910</v>
      </c>
      <c r="B6663" s="19" t="s">
        <v>172</v>
      </c>
      <c r="C6663" s="26" t="s">
        <v>177</v>
      </c>
      <c r="D6663" s="26">
        <v>5.0999999999999996</v>
      </c>
      <c r="F6663" s="26" t="s">
        <v>548</v>
      </c>
    </row>
    <row r="6664" spans="1:6" ht="14.5" customHeight="1">
      <c r="A6664" s="19">
        <v>1910</v>
      </c>
      <c r="B6664" s="19" t="s">
        <v>172</v>
      </c>
      <c r="C6664" s="26" t="s">
        <v>547</v>
      </c>
      <c r="D6664" s="26">
        <v>20.2</v>
      </c>
      <c r="F6664" s="26" t="s">
        <v>549</v>
      </c>
    </row>
    <row r="6665" spans="1:6" ht="14.5" customHeight="1">
      <c r="A6665" s="19">
        <v>1910</v>
      </c>
      <c r="B6665" s="19" t="s">
        <v>172</v>
      </c>
      <c r="C6665" s="26" t="s">
        <v>1355</v>
      </c>
      <c r="D6665" s="26">
        <v>10</v>
      </c>
      <c r="F6665" s="26" t="s">
        <v>1356</v>
      </c>
    </row>
    <row r="6666" spans="1:6" ht="14.5" customHeight="1">
      <c r="A6666" s="19">
        <v>1910</v>
      </c>
      <c r="B6666" s="19" t="s">
        <v>172</v>
      </c>
      <c r="C6666" s="26" t="s">
        <v>179</v>
      </c>
      <c r="D6666" s="26">
        <v>20.399999999999999</v>
      </c>
      <c r="F6666" s="26" t="s">
        <v>743</v>
      </c>
    </row>
    <row r="6667" spans="1:6" ht="14.5" customHeight="1">
      <c r="A6667" s="19">
        <v>1910</v>
      </c>
      <c r="B6667" s="19" t="s">
        <v>172</v>
      </c>
      <c r="C6667" s="26" t="s">
        <v>179</v>
      </c>
      <c r="D6667" s="26">
        <v>12.5</v>
      </c>
      <c r="F6667" s="26" t="s">
        <v>1424</v>
      </c>
    </row>
    <row r="6668" spans="1:6" ht="14.5" customHeight="1">
      <c r="A6668" s="19">
        <v>1910</v>
      </c>
      <c r="B6668" s="19" t="s">
        <v>172</v>
      </c>
      <c r="C6668" s="26" t="s">
        <v>1232</v>
      </c>
      <c r="D6668" s="26">
        <v>12</v>
      </c>
      <c r="F6668" s="26" t="s">
        <v>1233</v>
      </c>
    </row>
    <row r="6669" spans="1:6" ht="14.5" customHeight="1">
      <c r="A6669" s="19">
        <v>1910</v>
      </c>
      <c r="B6669" s="19" t="s">
        <v>62</v>
      </c>
      <c r="C6669" s="24" t="s">
        <v>64</v>
      </c>
      <c r="D6669" s="25">
        <v>7.4</v>
      </c>
      <c r="E6669" s="19" t="s">
        <v>9</v>
      </c>
    </row>
    <row r="6670" spans="1:6" ht="14.5" customHeight="1">
      <c r="A6670" s="19">
        <v>1910</v>
      </c>
      <c r="B6670" s="19" t="s">
        <v>62</v>
      </c>
      <c r="C6670" s="24" t="s">
        <v>551</v>
      </c>
      <c r="D6670" s="25">
        <v>207.43</v>
      </c>
      <c r="E6670" s="19" t="s">
        <v>9</v>
      </c>
    </row>
    <row r="6671" spans="1:6" ht="14.5" customHeight="1">
      <c r="A6671" s="19">
        <v>1910</v>
      </c>
      <c r="B6671" s="19" t="s">
        <v>62</v>
      </c>
      <c r="C6671" s="24" t="s">
        <v>69</v>
      </c>
      <c r="D6671" s="25">
        <v>56</v>
      </c>
      <c r="E6671" s="19" t="s">
        <v>9</v>
      </c>
    </row>
    <row r="6672" spans="1:6" ht="14.5" customHeight="1">
      <c r="A6672" s="19">
        <v>1910</v>
      </c>
      <c r="B6672" s="19" t="s">
        <v>62</v>
      </c>
      <c r="C6672" s="24" t="s">
        <v>72</v>
      </c>
      <c r="D6672" s="25">
        <v>7</v>
      </c>
      <c r="E6672" s="19" t="s">
        <v>9</v>
      </c>
    </row>
    <row r="6673" spans="1:5" ht="14.5" customHeight="1">
      <c r="A6673" s="19">
        <v>1910</v>
      </c>
      <c r="B6673" s="19" t="s">
        <v>62</v>
      </c>
      <c r="C6673" s="24" t="s">
        <v>552</v>
      </c>
      <c r="D6673" s="25">
        <v>5</v>
      </c>
      <c r="E6673" s="19" t="s">
        <v>70</v>
      </c>
    </row>
    <row r="6674" spans="1:5" ht="14.5" customHeight="1">
      <c r="A6674" s="19">
        <v>1910</v>
      </c>
      <c r="B6674" s="19" t="s">
        <v>62</v>
      </c>
      <c r="C6674" s="24" t="s">
        <v>552</v>
      </c>
      <c r="D6674" s="25">
        <v>26.1</v>
      </c>
      <c r="E6674" s="19" t="s">
        <v>9</v>
      </c>
    </row>
    <row r="6675" spans="1:5" ht="14.5" customHeight="1">
      <c r="A6675" s="19">
        <v>1910</v>
      </c>
      <c r="B6675" s="19" t="s">
        <v>62</v>
      </c>
      <c r="C6675" s="24" t="s">
        <v>73</v>
      </c>
      <c r="D6675" s="24">
        <v>4</v>
      </c>
      <c r="E6675" s="19" t="s">
        <v>16</v>
      </c>
    </row>
    <row r="6676" spans="1:5" ht="14.5" customHeight="1">
      <c r="A6676" s="19">
        <v>1910</v>
      </c>
      <c r="B6676" s="19" t="s">
        <v>62</v>
      </c>
      <c r="C6676" s="24" t="s">
        <v>74</v>
      </c>
      <c r="D6676" s="25">
        <v>8</v>
      </c>
      <c r="E6676" s="19" t="s">
        <v>9</v>
      </c>
    </row>
    <row r="6677" spans="1:5" ht="14.5" customHeight="1">
      <c r="A6677" s="19">
        <v>1910</v>
      </c>
      <c r="B6677" s="19" t="s">
        <v>62</v>
      </c>
      <c r="C6677" s="24" t="s">
        <v>65</v>
      </c>
      <c r="D6677" s="25">
        <v>30</v>
      </c>
      <c r="E6677" s="19" t="s">
        <v>9</v>
      </c>
    </row>
    <row r="6678" spans="1:5" ht="14.5" customHeight="1">
      <c r="A6678" s="19">
        <v>1910</v>
      </c>
      <c r="B6678" s="19" t="s">
        <v>62</v>
      </c>
      <c r="C6678" s="24" t="s">
        <v>66</v>
      </c>
      <c r="D6678" s="25">
        <v>10.1</v>
      </c>
      <c r="E6678" s="19" t="s">
        <v>9</v>
      </c>
    </row>
    <row r="6679" spans="1:5" ht="14.5" customHeight="1">
      <c r="A6679" s="19">
        <v>1910</v>
      </c>
      <c r="B6679" s="19" t="s">
        <v>62</v>
      </c>
      <c r="C6679" s="24" t="s">
        <v>67</v>
      </c>
      <c r="D6679" s="25">
        <v>57.5</v>
      </c>
      <c r="E6679" s="19" t="s">
        <v>9</v>
      </c>
    </row>
    <row r="6680" spans="1:5" ht="14.5" customHeight="1">
      <c r="A6680" s="19">
        <v>1910</v>
      </c>
      <c r="B6680" s="19" t="s">
        <v>62</v>
      </c>
      <c r="C6680" s="24" t="s">
        <v>983</v>
      </c>
      <c r="D6680" s="25">
        <v>4</v>
      </c>
      <c r="E6680" s="19" t="s">
        <v>9</v>
      </c>
    </row>
    <row r="6681" spans="1:5" ht="14.5" customHeight="1">
      <c r="A6681" s="19">
        <v>1910</v>
      </c>
      <c r="B6681" s="19" t="s">
        <v>62</v>
      </c>
      <c r="C6681" s="13" t="s">
        <v>440</v>
      </c>
      <c r="D6681" s="14">
        <v>0.63</v>
      </c>
      <c r="E6681" s="19" t="s">
        <v>16</v>
      </c>
    </row>
    <row r="6682" spans="1:5" ht="14.5" customHeight="1">
      <c r="A6682" s="19">
        <v>1910</v>
      </c>
      <c r="B6682" s="19" t="s">
        <v>1426</v>
      </c>
      <c r="C6682" s="13" t="s">
        <v>470</v>
      </c>
      <c r="D6682" s="14">
        <v>1606.62</v>
      </c>
    </row>
    <row r="6683" spans="1:5" ht="14.5" customHeight="1">
      <c r="A6683" s="19">
        <v>1910</v>
      </c>
      <c r="B6683" s="19" t="s">
        <v>1426</v>
      </c>
      <c r="C6683" s="20" t="s">
        <v>932</v>
      </c>
      <c r="D6683" s="20">
        <v>69</v>
      </c>
    </row>
    <row r="6684" spans="1:5" ht="14.5" customHeight="1">
      <c r="A6684" s="19">
        <v>1910</v>
      </c>
      <c r="B6684" s="19" t="s">
        <v>1426</v>
      </c>
      <c r="C6684" s="20" t="s">
        <v>933</v>
      </c>
      <c r="D6684" s="20">
        <v>31</v>
      </c>
    </row>
    <row r="6685" spans="1:5" ht="14.5" customHeight="1">
      <c r="A6685" s="19">
        <v>1910</v>
      </c>
      <c r="B6685" s="19" t="s">
        <v>1426</v>
      </c>
      <c r="C6685" s="20" t="s">
        <v>934</v>
      </c>
      <c r="D6685" s="20">
        <v>54</v>
      </c>
    </row>
    <row r="6686" spans="1:5" ht="14.5" customHeight="1">
      <c r="A6686" s="19">
        <v>1910</v>
      </c>
      <c r="B6686" s="19" t="s">
        <v>1426</v>
      </c>
      <c r="C6686" s="20" t="s">
        <v>473</v>
      </c>
      <c r="D6686" s="20">
        <v>783.25</v>
      </c>
    </row>
    <row r="6687" spans="1:5" ht="14.5" customHeight="1">
      <c r="A6687" s="19">
        <v>1910</v>
      </c>
      <c r="B6687" s="19" t="s">
        <v>1426</v>
      </c>
      <c r="C6687" s="20" t="s">
        <v>935</v>
      </c>
      <c r="D6687" s="20">
        <v>92.23</v>
      </c>
    </row>
    <row r="6688" spans="1:5" ht="14.5" customHeight="1">
      <c r="A6688" s="19">
        <v>1910</v>
      </c>
      <c r="B6688" s="19" t="s">
        <v>1426</v>
      </c>
      <c r="C6688" s="27" t="s">
        <v>939</v>
      </c>
      <c r="D6688" s="27">
        <v>181</v>
      </c>
    </row>
    <row r="6689" spans="1:6" ht="14.5" customHeight="1">
      <c r="A6689" s="19">
        <v>1910</v>
      </c>
      <c r="B6689" s="19" t="s">
        <v>1426</v>
      </c>
      <c r="C6689" s="20" t="s">
        <v>481</v>
      </c>
      <c r="D6689" s="20">
        <v>516.38</v>
      </c>
    </row>
    <row r="6690" spans="1:6" ht="14.5" customHeight="1">
      <c r="A6690" s="19">
        <v>1910</v>
      </c>
      <c r="B6690" s="19" t="s">
        <v>1426</v>
      </c>
      <c r="C6690" s="20" t="s">
        <v>493</v>
      </c>
      <c r="D6690" s="20">
        <v>92</v>
      </c>
    </row>
    <row r="6691" spans="1:6" ht="14.5" customHeight="1">
      <c r="A6691" s="19">
        <v>1910</v>
      </c>
      <c r="B6691" s="19" t="s">
        <v>1426</v>
      </c>
      <c r="C6691" s="20" t="s">
        <v>494</v>
      </c>
      <c r="D6691" s="20">
        <v>504.38</v>
      </c>
    </row>
    <row r="6692" spans="1:6" ht="14.5" customHeight="1">
      <c r="A6692" s="19">
        <v>1910</v>
      </c>
      <c r="B6692" s="19" t="s">
        <v>441</v>
      </c>
      <c r="C6692" s="22" t="s">
        <v>442</v>
      </c>
      <c r="D6692" s="22">
        <v>366</v>
      </c>
      <c r="E6692" s="19" t="s">
        <v>9</v>
      </c>
      <c r="F6692" s="19" t="s">
        <v>838</v>
      </c>
    </row>
    <row r="6693" spans="1:6" ht="14.5" customHeight="1">
      <c r="A6693" s="19">
        <v>1910</v>
      </c>
      <c r="B6693" s="19" t="s">
        <v>441</v>
      </c>
      <c r="C6693" s="22" t="s">
        <v>1236</v>
      </c>
      <c r="D6693" s="22">
        <v>4</v>
      </c>
      <c r="E6693" s="19" t="s">
        <v>9</v>
      </c>
      <c r="F6693" s="22" t="s">
        <v>1249</v>
      </c>
    </row>
    <row r="6694" spans="1:6" ht="14.5" customHeight="1">
      <c r="A6694" s="19">
        <v>1910</v>
      </c>
      <c r="B6694" s="19" t="s">
        <v>441</v>
      </c>
      <c r="C6694" s="20" t="s">
        <v>1391</v>
      </c>
      <c r="D6694" s="20">
        <v>32.68</v>
      </c>
      <c r="E6694" s="19" t="s">
        <v>9</v>
      </c>
      <c r="F6694" s="22" t="s">
        <v>1395</v>
      </c>
    </row>
    <row r="6695" spans="1:6" ht="14.5" customHeight="1">
      <c r="A6695" s="19">
        <v>1910</v>
      </c>
      <c r="B6695" s="19" t="s">
        <v>441</v>
      </c>
      <c r="C6695" s="20" t="s">
        <v>68</v>
      </c>
      <c r="D6695" s="20">
        <v>6.5</v>
      </c>
      <c r="E6695" s="19" t="s">
        <v>9</v>
      </c>
      <c r="F6695" s="19" t="s">
        <v>1540</v>
      </c>
    </row>
    <row r="6696" spans="1:6" ht="14.5" customHeight="1">
      <c r="A6696" s="19">
        <v>1910</v>
      </c>
      <c r="B6696" s="19" t="s">
        <v>441</v>
      </c>
      <c r="C6696" s="22" t="s">
        <v>1392</v>
      </c>
      <c r="D6696" s="20">
        <v>22</v>
      </c>
      <c r="E6696" s="19" t="s">
        <v>9</v>
      </c>
      <c r="F6696" s="22" t="s">
        <v>1396</v>
      </c>
    </row>
    <row r="6697" spans="1:6" ht="14.5" customHeight="1">
      <c r="A6697" s="19">
        <v>1910</v>
      </c>
      <c r="B6697" s="19" t="s">
        <v>441</v>
      </c>
      <c r="C6697" s="22" t="s">
        <v>1541</v>
      </c>
      <c r="D6697" s="20">
        <v>44</v>
      </c>
      <c r="E6697" s="19" t="s">
        <v>9</v>
      </c>
      <c r="F6697" s="22" t="s">
        <v>1542</v>
      </c>
    </row>
    <row r="6698" spans="1:6" ht="14.5" customHeight="1">
      <c r="A6698" s="19">
        <v>1910</v>
      </c>
      <c r="B6698" s="19" t="s">
        <v>441</v>
      </c>
      <c r="C6698" s="19" t="s">
        <v>446</v>
      </c>
      <c r="D6698" s="22">
        <v>63.7</v>
      </c>
      <c r="E6698" s="19" t="s">
        <v>9</v>
      </c>
      <c r="F6698" s="19" t="s">
        <v>1397</v>
      </c>
    </row>
    <row r="6699" spans="1:6" ht="14.5" customHeight="1">
      <c r="A6699" s="19">
        <v>1910</v>
      </c>
      <c r="B6699" s="19" t="s">
        <v>441</v>
      </c>
      <c r="C6699" s="19" t="s">
        <v>446</v>
      </c>
      <c r="D6699" s="22">
        <v>54</v>
      </c>
      <c r="E6699" s="19" t="s">
        <v>9</v>
      </c>
      <c r="F6699" s="22" t="s">
        <v>1427</v>
      </c>
    </row>
    <row r="6700" spans="1:6" ht="14.5" customHeight="1">
      <c r="A6700" s="19">
        <v>1910</v>
      </c>
      <c r="B6700" s="19" t="s">
        <v>441</v>
      </c>
      <c r="C6700" s="19" t="s">
        <v>446</v>
      </c>
      <c r="D6700" s="20">
        <v>25</v>
      </c>
      <c r="E6700" s="19" t="s">
        <v>9</v>
      </c>
      <c r="F6700" s="22" t="s">
        <v>1251</v>
      </c>
    </row>
    <row r="6701" spans="1:6" ht="14.5" customHeight="1">
      <c r="A6701" s="19">
        <v>1910</v>
      </c>
      <c r="B6701" s="19" t="s">
        <v>441</v>
      </c>
      <c r="C6701" s="19" t="s">
        <v>448</v>
      </c>
      <c r="D6701" s="20">
        <v>212</v>
      </c>
      <c r="E6701" s="19" t="s">
        <v>9</v>
      </c>
      <c r="F6701" s="19" t="s">
        <v>1252</v>
      </c>
    </row>
    <row r="6702" spans="1:6" ht="14.5" customHeight="1">
      <c r="A6702" s="19">
        <v>1910</v>
      </c>
      <c r="B6702" s="19" t="s">
        <v>441</v>
      </c>
      <c r="C6702" s="37" t="s">
        <v>1433</v>
      </c>
      <c r="D6702" s="20">
        <v>1.9</v>
      </c>
      <c r="E6702" s="19" t="s">
        <v>9</v>
      </c>
      <c r="F6702" s="22" t="s">
        <v>1434</v>
      </c>
    </row>
    <row r="6703" spans="1:6" ht="14.5" customHeight="1">
      <c r="A6703" s="19">
        <v>1910</v>
      </c>
      <c r="B6703" s="19" t="s">
        <v>441</v>
      </c>
      <c r="C6703" s="22" t="s">
        <v>1435</v>
      </c>
      <c r="D6703" s="20">
        <v>15</v>
      </c>
      <c r="E6703" s="19" t="s">
        <v>9</v>
      </c>
      <c r="F6703" s="22" t="s">
        <v>1436</v>
      </c>
    </row>
    <row r="6704" spans="1:6" ht="14.5" customHeight="1">
      <c r="A6704" s="19">
        <v>1910</v>
      </c>
      <c r="B6704" s="19" t="s">
        <v>441</v>
      </c>
      <c r="C6704" s="19" t="s">
        <v>450</v>
      </c>
      <c r="D6704" s="20">
        <v>58.7</v>
      </c>
      <c r="E6704" s="19" t="s">
        <v>9</v>
      </c>
      <c r="F6704" s="19" t="s">
        <v>1106</v>
      </c>
    </row>
    <row r="6705" spans="1:6" ht="14.5" customHeight="1">
      <c r="A6705" s="19">
        <v>1910</v>
      </c>
      <c r="B6705" s="19" t="s">
        <v>441</v>
      </c>
      <c r="C6705" s="19" t="s">
        <v>450</v>
      </c>
      <c r="D6705" s="20">
        <v>107</v>
      </c>
      <c r="E6705" s="19" t="s">
        <v>9</v>
      </c>
      <c r="F6705" s="22" t="s">
        <v>1253</v>
      </c>
    </row>
    <row r="6706" spans="1:6" ht="14.5" customHeight="1">
      <c r="A6706" s="19">
        <v>1910</v>
      </c>
      <c r="B6706" s="19" t="s">
        <v>441</v>
      </c>
      <c r="C6706" s="22" t="s">
        <v>1393</v>
      </c>
      <c r="D6706" s="20">
        <v>42</v>
      </c>
      <c r="E6706" s="19" t="s">
        <v>9</v>
      </c>
      <c r="F6706" s="22" t="s">
        <v>1399</v>
      </c>
    </row>
    <row r="6707" spans="1:6" ht="14.5" customHeight="1">
      <c r="A6707" s="19">
        <v>1910</v>
      </c>
      <c r="B6707" s="19" t="s">
        <v>441</v>
      </c>
      <c r="C6707" s="19" t="s">
        <v>750</v>
      </c>
      <c r="D6707" s="20">
        <v>40</v>
      </c>
      <c r="E6707" s="19" t="s">
        <v>9</v>
      </c>
      <c r="F6707" s="19" t="s">
        <v>1242</v>
      </c>
    </row>
    <row r="6708" spans="1:6" ht="14.5" customHeight="1">
      <c r="A6708" s="19">
        <v>1910</v>
      </c>
      <c r="B6708" s="19" t="s">
        <v>441</v>
      </c>
      <c r="C6708" s="22" t="s">
        <v>1394</v>
      </c>
      <c r="D6708" s="20">
        <v>10</v>
      </c>
      <c r="E6708" s="19" t="s">
        <v>9</v>
      </c>
      <c r="F6708" s="22" t="s">
        <v>1400</v>
      </c>
    </row>
    <row r="6709" spans="1:6" ht="14.5" customHeight="1">
      <c r="A6709" s="19">
        <v>1910</v>
      </c>
      <c r="B6709" s="19" t="s">
        <v>441</v>
      </c>
      <c r="C6709" s="22" t="s">
        <v>462</v>
      </c>
      <c r="D6709" s="20">
        <v>5</v>
      </c>
      <c r="E6709" s="19" t="s">
        <v>9</v>
      </c>
      <c r="F6709" s="22" t="s">
        <v>770</v>
      </c>
    </row>
    <row r="6710" spans="1:6" ht="14.5" customHeight="1">
      <c r="A6710" s="19">
        <v>1910</v>
      </c>
      <c r="B6710" s="19" t="s">
        <v>441</v>
      </c>
      <c r="C6710" s="19" t="s">
        <v>763</v>
      </c>
      <c r="D6710" s="20">
        <v>48</v>
      </c>
      <c r="E6710" s="19" t="s">
        <v>9</v>
      </c>
      <c r="F6710" s="19" t="s">
        <v>1401</v>
      </c>
    </row>
    <row r="6711" spans="1:6" ht="14.5" customHeight="1">
      <c r="A6711" s="19">
        <v>1910</v>
      </c>
      <c r="B6711" s="19" t="s">
        <v>441</v>
      </c>
      <c r="C6711" s="37" t="s">
        <v>502</v>
      </c>
      <c r="D6711" s="20">
        <v>32</v>
      </c>
      <c r="E6711" s="19" t="s">
        <v>9</v>
      </c>
      <c r="F6711" s="22" t="s">
        <v>1430</v>
      </c>
    </row>
    <row r="6712" spans="1:6" ht="14.5" customHeight="1">
      <c r="A6712" s="19">
        <v>1910</v>
      </c>
      <c r="B6712" s="19" t="s">
        <v>441</v>
      </c>
      <c r="C6712" s="19" t="s">
        <v>59</v>
      </c>
      <c r="D6712" s="20">
        <v>389</v>
      </c>
      <c r="E6712" s="19" t="s">
        <v>9</v>
      </c>
      <c r="F6712" s="19" t="s">
        <v>1543</v>
      </c>
    </row>
    <row r="6713" spans="1:6" ht="14.5" customHeight="1">
      <c r="A6713" s="19">
        <v>1910</v>
      </c>
      <c r="B6713" s="19" t="s">
        <v>441</v>
      </c>
      <c r="C6713" s="19" t="s">
        <v>452</v>
      </c>
      <c r="D6713" s="22">
        <v>117</v>
      </c>
      <c r="E6713" s="19" t="s">
        <v>9</v>
      </c>
      <c r="F6713" s="19" t="s">
        <v>1403</v>
      </c>
    </row>
    <row r="6714" spans="1:6" ht="14.5" customHeight="1">
      <c r="A6714" s="19">
        <v>1910</v>
      </c>
      <c r="B6714" s="19" t="s">
        <v>441</v>
      </c>
      <c r="C6714" s="19" t="s">
        <v>452</v>
      </c>
      <c r="D6714" s="22">
        <v>35</v>
      </c>
      <c r="E6714" s="19" t="s">
        <v>9</v>
      </c>
      <c r="F6714" s="19" t="s">
        <v>1431</v>
      </c>
    </row>
    <row r="6715" spans="1:6" ht="14.5" customHeight="1">
      <c r="A6715" s="19">
        <v>1910</v>
      </c>
      <c r="B6715" s="19" t="s">
        <v>441</v>
      </c>
      <c r="C6715" s="19" t="s">
        <v>767</v>
      </c>
      <c r="D6715" s="20">
        <v>8.11</v>
      </c>
      <c r="E6715" s="19" t="s">
        <v>9</v>
      </c>
      <c r="F6715" s="19" t="s">
        <v>1544</v>
      </c>
    </row>
    <row r="6716" spans="1:6" ht="14.5" customHeight="1">
      <c r="A6716" s="19">
        <v>1910</v>
      </c>
      <c r="B6716" s="19" t="s">
        <v>441</v>
      </c>
      <c r="C6716" s="22" t="s">
        <v>1545</v>
      </c>
      <c r="D6716" s="20">
        <v>70</v>
      </c>
      <c r="E6716" s="19" t="s">
        <v>9</v>
      </c>
      <c r="F6716" s="22" t="s">
        <v>1546</v>
      </c>
    </row>
    <row r="6717" spans="1:6" ht="14.5" customHeight="1">
      <c r="A6717" s="19">
        <v>1910</v>
      </c>
      <c r="B6717" s="19" t="s">
        <v>512</v>
      </c>
      <c r="C6717" s="22" t="s">
        <v>1437</v>
      </c>
      <c r="D6717" s="22">
        <v>10.5</v>
      </c>
      <c r="E6717" s="19" t="s">
        <v>9</v>
      </c>
    </row>
    <row r="6718" spans="1:6" ht="14.5" customHeight="1">
      <c r="A6718" s="19">
        <v>1910</v>
      </c>
      <c r="B6718" s="19" t="s">
        <v>512</v>
      </c>
      <c r="C6718" s="22" t="s">
        <v>774</v>
      </c>
      <c r="D6718" s="22">
        <f>2+3</f>
        <v>5</v>
      </c>
      <c r="E6718" s="19" t="s">
        <v>9</v>
      </c>
    </row>
    <row r="6719" spans="1:6" ht="14.5" customHeight="1">
      <c r="A6719" s="19">
        <v>1910</v>
      </c>
      <c r="B6719" s="19" t="s">
        <v>512</v>
      </c>
      <c r="C6719" s="22" t="s">
        <v>517</v>
      </c>
      <c r="D6719" s="22">
        <v>18.5</v>
      </c>
      <c r="E6719" s="19" t="s">
        <v>9</v>
      </c>
    </row>
    <row r="6720" spans="1:6" ht="14.5" customHeight="1">
      <c r="A6720" s="19">
        <v>1910</v>
      </c>
      <c r="B6720" s="19" t="s">
        <v>512</v>
      </c>
      <c r="C6720" s="22" t="s">
        <v>518</v>
      </c>
      <c r="D6720" s="22">
        <f>16.82+30</f>
        <v>46.82</v>
      </c>
      <c r="E6720" s="19" t="s">
        <v>9</v>
      </c>
    </row>
    <row r="6721" spans="1:5" ht="14.5" customHeight="1">
      <c r="A6721" s="19">
        <v>1910</v>
      </c>
      <c r="B6721" s="19" t="s">
        <v>512</v>
      </c>
      <c r="C6721" s="22" t="s">
        <v>1130</v>
      </c>
      <c r="D6721" s="22">
        <v>9</v>
      </c>
      <c r="E6721" s="19" t="s">
        <v>9</v>
      </c>
    </row>
    <row r="6722" spans="1:5" ht="14.5" customHeight="1">
      <c r="A6722" s="19">
        <v>1910</v>
      </c>
      <c r="B6722" s="19" t="s">
        <v>512</v>
      </c>
      <c r="C6722" s="22" t="s">
        <v>513</v>
      </c>
      <c r="D6722" s="22">
        <f>40+14</f>
        <v>54</v>
      </c>
      <c r="E6722" s="19" t="s">
        <v>9</v>
      </c>
    </row>
    <row r="6723" spans="1:5" ht="14.5" customHeight="1">
      <c r="A6723" s="19">
        <v>1910</v>
      </c>
      <c r="B6723" s="19" t="s">
        <v>512</v>
      </c>
      <c r="C6723" s="22" t="s">
        <v>1572</v>
      </c>
      <c r="D6723" s="22">
        <v>1</v>
      </c>
      <c r="E6723" s="19" t="s">
        <v>9</v>
      </c>
    </row>
    <row r="6724" spans="1:5" ht="14.5" customHeight="1">
      <c r="A6724" s="19">
        <v>1910</v>
      </c>
      <c r="B6724" s="19" t="s">
        <v>512</v>
      </c>
      <c r="C6724" s="22" t="s">
        <v>875</v>
      </c>
      <c r="D6724" s="22">
        <v>32</v>
      </c>
      <c r="E6724" s="19" t="s">
        <v>9</v>
      </c>
    </row>
    <row r="6725" spans="1:5" ht="14.5" customHeight="1">
      <c r="A6725" s="19">
        <v>1910</v>
      </c>
      <c r="B6725" s="19" t="s">
        <v>512</v>
      </c>
      <c r="C6725" s="22" t="s">
        <v>514</v>
      </c>
      <c r="D6725" s="22">
        <v>87</v>
      </c>
      <c r="E6725" s="19" t="s">
        <v>9</v>
      </c>
    </row>
    <row r="6726" spans="1:5" ht="14.5" customHeight="1">
      <c r="A6726" s="19">
        <v>1910</v>
      </c>
      <c r="B6726" s="19" t="s">
        <v>512</v>
      </c>
      <c r="C6726" s="22" t="s">
        <v>1131</v>
      </c>
      <c r="D6726" s="22">
        <f>80+72.65</f>
        <v>152.65</v>
      </c>
      <c r="E6726" s="19" t="s">
        <v>9</v>
      </c>
    </row>
    <row r="6727" spans="1:5" ht="14.5" customHeight="1">
      <c r="A6727" s="19">
        <v>1910</v>
      </c>
      <c r="B6727" s="19" t="s">
        <v>512</v>
      </c>
      <c r="C6727" s="22" t="s">
        <v>515</v>
      </c>
      <c r="D6727" s="22">
        <v>17.28</v>
      </c>
      <c r="E6727" s="19" t="s">
        <v>9</v>
      </c>
    </row>
    <row r="6728" spans="1:5" ht="14.5" customHeight="1">
      <c r="A6728" s="19">
        <v>1910</v>
      </c>
      <c r="B6728" s="19" t="s">
        <v>512</v>
      </c>
      <c r="C6728" s="22" t="s">
        <v>1132</v>
      </c>
      <c r="D6728" s="22">
        <v>101</v>
      </c>
      <c r="E6728" s="19" t="s">
        <v>9</v>
      </c>
    </row>
    <row r="6729" spans="1:5" ht="14.5" customHeight="1">
      <c r="A6729" s="19">
        <v>1910</v>
      </c>
      <c r="B6729" s="19" t="s">
        <v>512</v>
      </c>
      <c r="C6729" s="22" t="s">
        <v>519</v>
      </c>
      <c r="D6729" s="22">
        <v>4</v>
      </c>
      <c r="E6729" s="19" t="s">
        <v>9</v>
      </c>
    </row>
    <row r="6730" spans="1:5" ht="14.5" customHeight="1">
      <c r="A6730" s="19">
        <v>1910</v>
      </c>
      <c r="B6730" s="19" t="s">
        <v>512</v>
      </c>
      <c r="C6730" s="22" t="s">
        <v>520</v>
      </c>
      <c r="D6730" s="22">
        <v>8</v>
      </c>
      <c r="E6730" s="19" t="s">
        <v>9</v>
      </c>
    </row>
    <row r="6731" spans="1:5" ht="14.5" customHeight="1">
      <c r="A6731" s="19">
        <v>1910</v>
      </c>
      <c r="B6731" s="19" t="s">
        <v>512</v>
      </c>
      <c r="C6731" s="22" t="s">
        <v>521</v>
      </c>
      <c r="D6731" s="22">
        <v>3.5</v>
      </c>
      <c r="E6731" s="19" t="s">
        <v>9</v>
      </c>
    </row>
    <row r="6732" spans="1:5" ht="14.5" customHeight="1">
      <c r="A6732" s="19">
        <v>1910</v>
      </c>
      <c r="B6732" s="19" t="s">
        <v>512</v>
      </c>
      <c r="C6732" s="22" t="s">
        <v>522</v>
      </c>
      <c r="D6732" s="22">
        <v>16.8</v>
      </c>
      <c r="E6732" s="19" t="s">
        <v>9</v>
      </c>
    </row>
    <row r="6733" spans="1:5" ht="14.5" customHeight="1">
      <c r="A6733" s="19">
        <v>1910</v>
      </c>
      <c r="B6733" s="19" t="s">
        <v>512</v>
      </c>
      <c r="C6733" s="22" t="s">
        <v>523</v>
      </c>
      <c r="D6733" s="22">
        <v>12</v>
      </c>
      <c r="E6733" s="19" t="s">
        <v>9</v>
      </c>
    </row>
    <row r="6734" spans="1:5" ht="14.5" customHeight="1">
      <c r="A6734" s="19">
        <v>1910</v>
      </c>
      <c r="B6734" s="19" t="s">
        <v>512</v>
      </c>
      <c r="C6734" s="22" t="s">
        <v>1133</v>
      </c>
      <c r="D6734" s="22">
        <f>7+3.5</f>
        <v>10.5</v>
      </c>
      <c r="E6734" s="19" t="s">
        <v>9</v>
      </c>
    </row>
    <row r="6735" spans="1:5" ht="14.5" customHeight="1">
      <c r="A6735" s="19">
        <v>1910</v>
      </c>
      <c r="B6735" s="19" t="s">
        <v>512</v>
      </c>
      <c r="C6735" s="22" t="s">
        <v>524</v>
      </c>
      <c r="D6735" s="22">
        <v>14</v>
      </c>
      <c r="E6735" s="19" t="s">
        <v>9</v>
      </c>
    </row>
    <row r="6736" spans="1:5" ht="14.5" customHeight="1">
      <c r="A6736" s="19">
        <v>1910</v>
      </c>
      <c r="B6736" s="19" t="s">
        <v>512</v>
      </c>
      <c r="C6736" s="22" t="s">
        <v>516</v>
      </c>
      <c r="D6736" s="22">
        <v>45</v>
      </c>
      <c r="E6736" s="19" t="s">
        <v>9</v>
      </c>
    </row>
    <row r="6737" spans="1:7" ht="14.5" customHeight="1">
      <c r="A6737" s="19">
        <v>1910</v>
      </c>
      <c r="B6737" s="19" t="s">
        <v>512</v>
      </c>
      <c r="C6737" s="22" t="s">
        <v>516</v>
      </c>
      <c r="D6737" s="22">
        <v>7</v>
      </c>
      <c r="E6737" s="19" t="s">
        <v>1519</v>
      </c>
      <c r="G6737" s="19"/>
    </row>
    <row r="6738" spans="1:7" ht="14.5" customHeight="1">
      <c r="A6738" s="19">
        <v>1910</v>
      </c>
      <c r="B6738" s="19" t="s">
        <v>512</v>
      </c>
      <c r="C6738" s="22" t="s">
        <v>525</v>
      </c>
      <c r="D6738" s="22">
        <v>3</v>
      </c>
      <c r="E6738" s="19" t="s">
        <v>9</v>
      </c>
    </row>
    <row r="6739" spans="1:7" ht="14.5" customHeight="1">
      <c r="A6739" s="19">
        <v>1910</v>
      </c>
      <c r="B6739" s="19" t="s">
        <v>512</v>
      </c>
      <c r="C6739" s="22" t="s">
        <v>526</v>
      </c>
      <c r="D6739" s="22">
        <v>67</v>
      </c>
      <c r="E6739" s="19" t="s">
        <v>9</v>
      </c>
    </row>
    <row r="6740" spans="1:7" ht="14.5" customHeight="1">
      <c r="A6740" s="19">
        <v>1910</v>
      </c>
      <c r="B6740" s="19" t="s">
        <v>512</v>
      </c>
      <c r="C6740" s="22" t="s">
        <v>526</v>
      </c>
      <c r="D6740" s="19">
        <v>22</v>
      </c>
      <c r="E6740" s="19" t="s">
        <v>70</v>
      </c>
    </row>
    <row r="6741" spans="1:7" ht="14.5" customHeight="1">
      <c r="A6741" s="19">
        <v>1910</v>
      </c>
      <c r="B6741" s="19" t="s">
        <v>98</v>
      </c>
      <c r="C6741" s="22" t="s">
        <v>876</v>
      </c>
      <c r="D6741" s="22">
        <v>7.5</v>
      </c>
    </row>
    <row r="6742" spans="1:7" ht="14.5" customHeight="1">
      <c r="A6742" s="19">
        <v>1910</v>
      </c>
      <c r="B6742" s="19" t="s">
        <v>98</v>
      </c>
      <c r="C6742" s="22" t="s">
        <v>1257</v>
      </c>
      <c r="D6742" s="22">
        <v>61</v>
      </c>
    </row>
    <row r="6743" spans="1:7" ht="14.5" customHeight="1">
      <c r="A6743" s="19">
        <v>1910</v>
      </c>
      <c r="B6743" s="19" t="s">
        <v>98</v>
      </c>
      <c r="C6743" s="22" t="s">
        <v>877</v>
      </c>
      <c r="D6743" s="22">
        <v>6</v>
      </c>
    </row>
    <row r="6744" spans="1:7" ht="14.5" customHeight="1">
      <c r="A6744" s="19">
        <v>1910</v>
      </c>
      <c r="B6744" s="19" t="s">
        <v>98</v>
      </c>
      <c r="C6744" s="22" t="s">
        <v>998</v>
      </c>
      <c r="D6744" s="22">
        <v>86.5</v>
      </c>
      <c r="F6744" s="22" t="s">
        <v>1388</v>
      </c>
    </row>
    <row r="6745" spans="1:7" ht="14.5" customHeight="1">
      <c r="A6745" s="19">
        <v>1910</v>
      </c>
      <c r="B6745" s="19" t="s">
        <v>98</v>
      </c>
      <c r="C6745" s="22" t="s">
        <v>879</v>
      </c>
      <c r="D6745" s="22">
        <v>27</v>
      </c>
      <c r="F6745" s="22" t="s">
        <v>1135</v>
      </c>
    </row>
    <row r="6746" spans="1:7" ht="14.5" customHeight="1">
      <c r="A6746" s="19">
        <v>1910</v>
      </c>
      <c r="B6746" s="19" t="s">
        <v>98</v>
      </c>
      <c r="C6746" s="22" t="s">
        <v>879</v>
      </c>
      <c r="D6746" s="19">
        <v>42</v>
      </c>
      <c r="F6746" s="22" t="s">
        <v>1387</v>
      </c>
    </row>
    <row r="6747" spans="1:7" ht="14.5" customHeight="1">
      <c r="A6747" s="19">
        <v>1910</v>
      </c>
      <c r="B6747" s="19" t="s">
        <v>98</v>
      </c>
      <c r="C6747" s="22" t="s">
        <v>879</v>
      </c>
      <c r="D6747" s="22">
        <v>150</v>
      </c>
      <c r="E6747" s="19" t="s">
        <v>9</v>
      </c>
      <c r="F6747" s="19" t="s">
        <v>107</v>
      </c>
    </row>
    <row r="6748" spans="1:7" ht="14.5" customHeight="1">
      <c r="A6748" s="19">
        <v>1910</v>
      </c>
      <c r="B6748" s="19" t="s">
        <v>98</v>
      </c>
      <c r="C6748" s="22" t="s">
        <v>880</v>
      </c>
      <c r="D6748" s="22">
        <v>4.2</v>
      </c>
    </row>
    <row r="6749" spans="1:7" ht="14.5" customHeight="1">
      <c r="A6749" s="19">
        <v>1910</v>
      </c>
      <c r="B6749" s="19" t="s">
        <v>98</v>
      </c>
      <c r="C6749" s="22" t="s">
        <v>881</v>
      </c>
      <c r="D6749" s="22">
        <v>15</v>
      </c>
    </row>
    <row r="6750" spans="1:7" ht="14.5" customHeight="1">
      <c r="A6750" s="19">
        <v>1910</v>
      </c>
      <c r="B6750" s="19" t="s">
        <v>98</v>
      </c>
      <c r="C6750" s="22" t="s">
        <v>882</v>
      </c>
      <c r="D6750" s="22">
        <v>17.7</v>
      </c>
    </row>
    <row r="6751" spans="1:7" ht="14.5" customHeight="1">
      <c r="A6751" s="19">
        <v>1910</v>
      </c>
      <c r="B6751" s="19" t="s">
        <v>98</v>
      </c>
      <c r="C6751" s="22" t="s">
        <v>1357</v>
      </c>
      <c r="D6751" s="22">
        <v>3</v>
      </c>
    </row>
    <row r="6752" spans="1:7" ht="14.5" customHeight="1">
      <c r="A6752" s="19">
        <v>1910</v>
      </c>
      <c r="B6752" s="19" t="s">
        <v>211</v>
      </c>
      <c r="C6752" s="31" t="s">
        <v>712</v>
      </c>
      <c r="D6752" s="28">
        <v>8</v>
      </c>
      <c r="F6752" s="31" t="s">
        <v>1262</v>
      </c>
    </row>
    <row r="6753" spans="1:6" ht="14.5" customHeight="1">
      <c r="A6753" s="19">
        <v>1910</v>
      </c>
      <c r="B6753" s="19" t="s">
        <v>211</v>
      </c>
      <c r="C6753" s="31" t="s">
        <v>210</v>
      </c>
      <c r="D6753" s="28">
        <v>3.9</v>
      </c>
      <c r="F6753" s="31" t="s">
        <v>1438</v>
      </c>
    </row>
    <row r="6754" spans="1:6" ht="14.5" customHeight="1">
      <c r="A6754" s="19">
        <v>1910</v>
      </c>
      <c r="B6754" s="19" t="s">
        <v>211</v>
      </c>
      <c r="C6754" s="31" t="s">
        <v>208</v>
      </c>
      <c r="D6754" s="28">
        <v>10</v>
      </c>
      <c r="F6754" s="31" t="s">
        <v>1442</v>
      </c>
    </row>
    <row r="6755" spans="1:6" ht="14.5" customHeight="1">
      <c r="A6755" s="19">
        <v>1910</v>
      </c>
      <c r="B6755" s="19" t="s">
        <v>211</v>
      </c>
      <c r="C6755" s="31" t="s">
        <v>1358</v>
      </c>
      <c r="D6755" s="28">
        <v>10</v>
      </c>
      <c r="F6755" s="31" t="s">
        <v>1439</v>
      </c>
    </row>
    <row r="6756" spans="1:6" ht="14.5" customHeight="1">
      <c r="A6756" s="19">
        <v>1910</v>
      </c>
      <c r="B6756" s="19" t="s">
        <v>211</v>
      </c>
      <c r="C6756" s="31" t="s">
        <v>199</v>
      </c>
      <c r="D6756" s="28">
        <v>198</v>
      </c>
      <c r="F6756" s="31" t="s">
        <v>1263</v>
      </c>
    </row>
    <row r="6757" spans="1:6" ht="14.5" customHeight="1">
      <c r="A6757" s="19">
        <v>1910</v>
      </c>
      <c r="B6757" s="19" t="s">
        <v>211</v>
      </c>
      <c r="C6757" s="31" t="s">
        <v>199</v>
      </c>
      <c r="D6757" s="28">
        <v>6</v>
      </c>
      <c r="F6757" s="31" t="s">
        <v>1264</v>
      </c>
    </row>
    <row r="6758" spans="1:6" ht="14.5" customHeight="1">
      <c r="A6758" s="19">
        <v>1910</v>
      </c>
      <c r="B6758" s="19" t="s">
        <v>211</v>
      </c>
      <c r="C6758" s="31" t="s">
        <v>205</v>
      </c>
      <c r="D6758" s="28">
        <v>16</v>
      </c>
      <c r="F6758" s="31" t="s">
        <v>1139</v>
      </c>
    </row>
    <row r="6759" spans="1:6" ht="14.5" customHeight="1">
      <c r="A6759" s="19">
        <v>1910</v>
      </c>
      <c r="B6759" s="19" t="s">
        <v>211</v>
      </c>
      <c r="C6759" s="31" t="s">
        <v>205</v>
      </c>
      <c r="D6759" s="28">
        <v>1.6</v>
      </c>
      <c r="F6759" s="31" t="s">
        <v>1443</v>
      </c>
    </row>
    <row r="6760" spans="1:6" ht="14.5" customHeight="1">
      <c r="A6760" s="19">
        <v>1910</v>
      </c>
      <c r="B6760" s="19" t="s">
        <v>196</v>
      </c>
      <c r="C6760" s="22" t="s">
        <v>192</v>
      </c>
      <c r="D6760" s="22">
        <v>400.8</v>
      </c>
      <c r="E6760" s="19" t="s">
        <v>9</v>
      </c>
      <c r="F6760" s="22" t="s">
        <v>884</v>
      </c>
    </row>
    <row r="6761" spans="1:6" ht="14.5" customHeight="1">
      <c r="A6761" s="19">
        <v>1910</v>
      </c>
      <c r="B6761" s="19" t="s">
        <v>196</v>
      </c>
      <c r="C6761" s="22" t="s">
        <v>192</v>
      </c>
      <c r="D6761" s="22">
        <v>22</v>
      </c>
      <c r="E6761" s="19" t="s">
        <v>9</v>
      </c>
      <c r="F6761" s="22" t="s">
        <v>1360</v>
      </c>
    </row>
    <row r="6762" spans="1:6" ht="14.5" customHeight="1">
      <c r="A6762" s="19">
        <v>1910</v>
      </c>
      <c r="B6762" s="19" t="s">
        <v>196</v>
      </c>
      <c r="C6762" s="22" t="s">
        <v>192</v>
      </c>
      <c r="D6762" s="22">
        <v>2.96</v>
      </c>
      <c r="E6762" s="19" t="s">
        <v>9</v>
      </c>
      <c r="F6762" s="22" t="s">
        <v>1445</v>
      </c>
    </row>
    <row r="6763" spans="1:6" ht="14.5" customHeight="1">
      <c r="A6763" s="19">
        <v>1910</v>
      </c>
      <c r="B6763" s="19" t="s">
        <v>196</v>
      </c>
      <c r="C6763" s="22" t="s">
        <v>192</v>
      </c>
      <c r="D6763" s="22">
        <v>1.5</v>
      </c>
      <c r="E6763" s="19" t="s">
        <v>9</v>
      </c>
      <c r="F6763" s="22" t="s">
        <v>1444</v>
      </c>
    </row>
    <row r="6764" spans="1:6" ht="14.5" customHeight="1">
      <c r="A6764" s="19">
        <v>1910</v>
      </c>
      <c r="B6764" s="19" t="s">
        <v>196</v>
      </c>
      <c r="C6764" s="22" t="s">
        <v>192</v>
      </c>
      <c r="D6764" s="22">
        <v>10</v>
      </c>
      <c r="E6764" s="19" t="s">
        <v>9</v>
      </c>
      <c r="F6764" s="22" t="s">
        <v>1141</v>
      </c>
    </row>
    <row r="6765" spans="1:6" ht="14.5" customHeight="1">
      <c r="A6765" s="19">
        <v>1910</v>
      </c>
      <c r="B6765" s="19" t="s">
        <v>196</v>
      </c>
      <c r="C6765" s="22" t="s">
        <v>1145</v>
      </c>
      <c r="D6765" s="22">
        <v>3.25</v>
      </c>
      <c r="E6765" s="19" t="s">
        <v>9</v>
      </c>
      <c r="F6765" s="22" t="s">
        <v>1146</v>
      </c>
    </row>
    <row r="6766" spans="1:6" ht="14.5" customHeight="1">
      <c r="A6766" s="19">
        <v>1910</v>
      </c>
      <c r="B6766" s="19" t="s">
        <v>196</v>
      </c>
      <c r="C6766" s="22" t="s">
        <v>194</v>
      </c>
      <c r="D6766" s="22">
        <v>6.5</v>
      </c>
      <c r="E6766" s="19" t="s">
        <v>9</v>
      </c>
      <c r="F6766" s="22" t="s">
        <v>191</v>
      </c>
    </row>
    <row r="6767" spans="1:6" ht="14.5" customHeight="1">
      <c r="A6767" s="19">
        <v>1910</v>
      </c>
      <c r="B6767" s="19" t="s">
        <v>196</v>
      </c>
      <c r="C6767" s="22" t="s">
        <v>194</v>
      </c>
      <c r="D6767" s="22">
        <v>25</v>
      </c>
      <c r="E6767" s="19" t="s">
        <v>9</v>
      </c>
      <c r="F6767" s="22" t="s">
        <v>1143</v>
      </c>
    </row>
    <row r="6768" spans="1:6" ht="14.5" customHeight="1">
      <c r="A6768" s="19">
        <v>1910</v>
      </c>
      <c r="B6768" s="19" t="s">
        <v>196</v>
      </c>
      <c r="C6768" s="22" t="s">
        <v>566</v>
      </c>
      <c r="D6768" s="22">
        <v>38</v>
      </c>
      <c r="E6768" s="19" t="s">
        <v>9</v>
      </c>
      <c r="F6768" s="22" t="s">
        <v>1585</v>
      </c>
    </row>
    <row r="6769" spans="1:6" ht="14.5" customHeight="1">
      <c r="A6769" s="19">
        <v>1910</v>
      </c>
      <c r="B6769" s="19" t="s">
        <v>196</v>
      </c>
      <c r="C6769" s="22" t="s">
        <v>566</v>
      </c>
      <c r="D6769" s="22">
        <v>5.5</v>
      </c>
      <c r="E6769" s="19" t="s">
        <v>9</v>
      </c>
      <c r="F6769" s="22" t="s">
        <v>885</v>
      </c>
    </row>
    <row r="6770" spans="1:6" ht="14.5" customHeight="1">
      <c r="A6770" s="19">
        <v>1910</v>
      </c>
      <c r="B6770" s="19" t="s">
        <v>196</v>
      </c>
      <c r="C6770" s="22" t="s">
        <v>567</v>
      </c>
      <c r="D6770" s="22">
        <v>41</v>
      </c>
      <c r="E6770" s="19" t="s">
        <v>9</v>
      </c>
      <c r="F6770" s="22" t="s">
        <v>560</v>
      </c>
    </row>
    <row r="6771" spans="1:6" ht="14.5" customHeight="1">
      <c r="A6771" s="19">
        <v>1910</v>
      </c>
      <c r="B6771" s="19" t="s">
        <v>196</v>
      </c>
      <c r="C6771" s="22" t="s">
        <v>1268</v>
      </c>
      <c r="D6771" s="22">
        <v>2.93</v>
      </c>
      <c r="E6771" s="19" t="s">
        <v>9</v>
      </c>
      <c r="F6771" s="22" t="s">
        <v>1267</v>
      </c>
    </row>
    <row r="6772" spans="1:6" ht="14.5" customHeight="1">
      <c r="A6772" s="19">
        <v>1910</v>
      </c>
      <c r="B6772" s="19" t="s">
        <v>197</v>
      </c>
      <c r="D6772" s="23">
        <v>4</v>
      </c>
    </row>
    <row r="6773" spans="1:6" ht="14.5" customHeight="1">
      <c r="A6773" s="19">
        <v>1910</v>
      </c>
      <c r="B6773" s="19" t="s">
        <v>197</v>
      </c>
      <c r="D6773" s="23">
        <v>40</v>
      </c>
    </row>
    <row r="6774" spans="1:6" ht="14.5" customHeight="1">
      <c r="A6774" s="19">
        <v>1910</v>
      </c>
      <c r="B6774" s="19" t="s">
        <v>197</v>
      </c>
      <c r="D6774" s="23">
        <v>746.53099999999995</v>
      </c>
    </row>
    <row r="6775" spans="1:6" ht="14.5" customHeight="1">
      <c r="A6775" s="19">
        <v>1910</v>
      </c>
      <c r="B6775" s="19" t="s">
        <v>197</v>
      </c>
      <c r="D6775" s="23">
        <v>1.44</v>
      </c>
    </row>
    <row r="6776" spans="1:6" ht="14.5" customHeight="1">
      <c r="A6776" s="19">
        <v>1910</v>
      </c>
      <c r="B6776" s="19" t="s">
        <v>197</v>
      </c>
      <c r="D6776" s="23">
        <v>17</v>
      </c>
    </row>
    <row r="6777" spans="1:6" ht="14.5" customHeight="1">
      <c r="A6777" s="19">
        <v>1910</v>
      </c>
      <c r="B6777" s="19" t="s">
        <v>197</v>
      </c>
      <c r="D6777" s="23">
        <v>16.100000000000001</v>
      </c>
    </row>
    <row r="6778" spans="1:6" ht="14.5" customHeight="1">
      <c r="A6778" s="19">
        <v>1910</v>
      </c>
      <c r="B6778" s="19" t="s">
        <v>197</v>
      </c>
      <c r="D6778" s="23">
        <v>36</v>
      </c>
    </row>
    <row r="6779" spans="1:6" ht="14.5" customHeight="1">
      <c r="A6779" s="19">
        <v>1910</v>
      </c>
      <c r="B6779" s="19" t="s">
        <v>197</v>
      </c>
      <c r="D6779" s="23">
        <v>63.17</v>
      </c>
    </row>
    <row r="6780" spans="1:6" ht="14.5" customHeight="1">
      <c r="A6780" s="19">
        <v>1910</v>
      </c>
      <c r="B6780" s="19" t="s">
        <v>197</v>
      </c>
      <c r="D6780" s="23">
        <v>49.5</v>
      </c>
    </row>
    <row r="6781" spans="1:6" ht="14.5" customHeight="1">
      <c r="A6781" s="19">
        <v>1910</v>
      </c>
      <c r="B6781" s="19" t="s">
        <v>197</v>
      </c>
      <c r="D6781" s="23">
        <v>81</v>
      </c>
    </row>
    <row r="6782" spans="1:6" ht="14.5" customHeight="1">
      <c r="A6782" s="19">
        <v>1910</v>
      </c>
      <c r="B6782" s="19" t="s">
        <v>197</v>
      </c>
      <c r="D6782" s="23">
        <v>32</v>
      </c>
    </row>
    <row r="6783" spans="1:6" ht="14.5" customHeight="1">
      <c r="A6783" s="19">
        <v>1910</v>
      </c>
      <c r="B6783" s="19" t="s">
        <v>197</v>
      </c>
      <c r="D6783" s="23">
        <v>7.5</v>
      </c>
    </row>
    <row r="6784" spans="1:6" ht="14.5" customHeight="1">
      <c r="A6784" s="19">
        <v>1910</v>
      </c>
      <c r="B6784" s="19" t="s">
        <v>197</v>
      </c>
      <c r="D6784" s="23">
        <v>10</v>
      </c>
    </row>
    <row r="6785" spans="1:6" ht="14.5" customHeight="1">
      <c r="A6785" s="19">
        <v>1910</v>
      </c>
      <c r="B6785" s="19" t="s">
        <v>197</v>
      </c>
      <c r="D6785" s="23">
        <v>225</v>
      </c>
    </row>
    <row r="6786" spans="1:6" ht="14.5" customHeight="1">
      <c r="A6786" s="19">
        <v>1910</v>
      </c>
      <c r="B6786" s="19" t="s">
        <v>197</v>
      </c>
      <c r="D6786" s="23">
        <v>6</v>
      </c>
    </row>
    <row r="6787" spans="1:6" ht="14.5" customHeight="1">
      <c r="A6787" s="19">
        <v>1910</v>
      </c>
      <c r="B6787" s="19" t="s">
        <v>197</v>
      </c>
      <c r="D6787" s="23">
        <v>17.899999999999999</v>
      </c>
    </row>
    <row r="6788" spans="1:6" ht="14.5" customHeight="1">
      <c r="A6788" s="19">
        <v>1910</v>
      </c>
      <c r="B6788" s="19" t="s">
        <v>197</v>
      </c>
      <c r="D6788" s="23">
        <v>15</v>
      </c>
    </row>
    <row r="6789" spans="1:6" ht="14.5" customHeight="1">
      <c r="A6789" s="19">
        <v>1910</v>
      </c>
      <c r="B6789" s="19" t="s">
        <v>197</v>
      </c>
      <c r="D6789" s="23">
        <v>4.5</v>
      </c>
    </row>
    <row r="6790" spans="1:6" ht="14.5" customHeight="1">
      <c r="A6790" s="19">
        <v>1910</v>
      </c>
      <c r="B6790" s="19" t="s">
        <v>197</v>
      </c>
      <c r="D6790" s="23">
        <v>10</v>
      </c>
    </row>
    <row r="6791" spans="1:6" ht="14.5" customHeight="1">
      <c r="A6791" s="19">
        <v>1910</v>
      </c>
      <c r="B6791" s="19" t="s">
        <v>197</v>
      </c>
      <c r="D6791" s="23">
        <v>56</v>
      </c>
    </row>
    <row r="6792" spans="1:6" ht="14.5" customHeight="1">
      <c r="A6792" s="19">
        <v>1910</v>
      </c>
      <c r="B6792" s="19" t="s">
        <v>197</v>
      </c>
      <c r="D6792" s="23">
        <v>34</v>
      </c>
    </row>
    <row r="6793" spans="1:6" ht="14.5" customHeight="1">
      <c r="A6793" s="19">
        <v>1910</v>
      </c>
      <c r="B6793" s="19" t="s">
        <v>197</v>
      </c>
      <c r="D6793" s="23">
        <v>8.1</v>
      </c>
    </row>
    <row r="6794" spans="1:6" ht="14.5" customHeight="1">
      <c r="A6794" s="19">
        <v>1910</v>
      </c>
      <c r="B6794" s="19" t="s">
        <v>94</v>
      </c>
      <c r="C6794" s="21"/>
      <c r="D6794" s="21">
        <v>7</v>
      </c>
      <c r="F6794" s="30" t="s">
        <v>77</v>
      </c>
    </row>
    <row r="6795" spans="1:6" ht="14.5" customHeight="1">
      <c r="A6795" s="19">
        <v>1910</v>
      </c>
      <c r="B6795" s="19" t="s">
        <v>94</v>
      </c>
      <c r="C6795" s="21" t="s">
        <v>1364</v>
      </c>
      <c r="D6795" s="21">
        <v>100</v>
      </c>
      <c r="F6795" s="21" t="s">
        <v>1447</v>
      </c>
    </row>
    <row r="6796" spans="1:6" ht="14.5" customHeight="1">
      <c r="A6796" s="19">
        <v>1910</v>
      </c>
      <c r="B6796" s="19" t="s">
        <v>94</v>
      </c>
      <c r="C6796" s="21" t="s">
        <v>97</v>
      </c>
      <c r="D6796" s="21">
        <v>240.8</v>
      </c>
      <c r="F6796" s="21" t="s">
        <v>1153</v>
      </c>
    </row>
    <row r="6797" spans="1:6" ht="14.5" customHeight="1">
      <c r="A6797" s="19">
        <v>1910</v>
      </c>
      <c r="B6797" s="19" t="s">
        <v>94</v>
      </c>
      <c r="C6797" s="21" t="s">
        <v>97</v>
      </c>
      <c r="D6797" s="21">
        <v>70</v>
      </c>
      <c r="F6797" s="21" t="s">
        <v>1269</v>
      </c>
    </row>
    <row r="6798" spans="1:6" ht="14.5" customHeight="1">
      <c r="A6798" s="19">
        <v>1910</v>
      </c>
      <c r="B6798" s="19" t="s">
        <v>94</v>
      </c>
      <c r="C6798" s="21" t="s">
        <v>97</v>
      </c>
      <c r="D6798" s="21">
        <v>8</v>
      </c>
      <c r="F6798" s="21" t="s">
        <v>1596</v>
      </c>
    </row>
    <row r="6799" spans="1:6" ht="14.5" customHeight="1">
      <c r="A6799" s="19">
        <v>1910</v>
      </c>
      <c r="B6799" s="19" t="s">
        <v>94</v>
      </c>
      <c r="C6799" s="21" t="s">
        <v>97</v>
      </c>
      <c r="D6799" s="21">
        <v>22</v>
      </c>
      <c r="F6799" s="21" t="s">
        <v>1276</v>
      </c>
    </row>
    <row r="6800" spans="1:6" ht="14.5" customHeight="1">
      <c r="A6800" s="19">
        <v>1910</v>
      </c>
      <c r="B6800" s="19" t="s">
        <v>94</v>
      </c>
      <c r="C6800" s="21" t="s">
        <v>97</v>
      </c>
      <c r="D6800" s="21">
        <v>15</v>
      </c>
      <c r="F6800" s="21" t="s">
        <v>1455</v>
      </c>
    </row>
    <row r="6801" spans="1:6" ht="14.5" customHeight="1">
      <c r="A6801" s="19">
        <v>1910</v>
      </c>
      <c r="B6801" s="19" t="s">
        <v>94</v>
      </c>
      <c r="C6801" s="21" t="s">
        <v>97</v>
      </c>
      <c r="D6801" s="21">
        <v>10</v>
      </c>
      <c r="F6801" s="21" t="s">
        <v>1456</v>
      </c>
    </row>
    <row r="6802" spans="1:6" ht="14.5" customHeight="1">
      <c r="A6802" s="19">
        <v>1910</v>
      </c>
      <c r="B6802" s="19" t="s">
        <v>94</v>
      </c>
      <c r="C6802" s="30" t="s">
        <v>1600</v>
      </c>
      <c r="D6802" s="21">
        <v>453.01</v>
      </c>
      <c r="F6802" s="21"/>
    </row>
    <row r="6803" spans="1:6" ht="14.5" customHeight="1">
      <c r="A6803" s="19">
        <v>1910</v>
      </c>
      <c r="B6803" s="19" t="s">
        <v>94</v>
      </c>
      <c r="C6803" s="21" t="s">
        <v>1154</v>
      </c>
      <c r="D6803" s="21">
        <v>44</v>
      </c>
      <c r="F6803" s="21" t="s">
        <v>786</v>
      </c>
    </row>
    <row r="6804" spans="1:6" ht="14.5" customHeight="1">
      <c r="A6804" s="19">
        <v>1910</v>
      </c>
      <c r="B6804" s="19" t="s">
        <v>94</v>
      </c>
      <c r="C6804" s="30" t="s">
        <v>787</v>
      </c>
      <c r="D6804" s="21">
        <v>73</v>
      </c>
      <c r="F6804" s="30" t="s">
        <v>93</v>
      </c>
    </row>
    <row r="6805" spans="1:6" ht="14.5" customHeight="1">
      <c r="A6805" s="19">
        <v>1910</v>
      </c>
      <c r="B6805" s="19" t="s">
        <v>94</v>
      </c>
      <c r="C6805" s="21" t="s">
        <v>1271</v>
      </c>
      <c r="D6805" s="21">
        <v>9</v>
      </c>
      <c r="F6805" s="21" t="s">
        <v>1448</v>
      </c>
    </row>
    <row r="6806" spans="1:6" ht="14.5" customHeight="1">
      <c r="A6806" s="19">
        <v>1910</v>
      </c>
      <c r="B6806" s="19" t="s">
        <v>94</v>
      </c>
      <c r="C6806" s="21" t="s">
        <v>497</v>
      </c>
      <c r="D6806" s="21">
        <v>19.5</v>
      </c>
      <c r="F6806" s="21" t="s">
        <v>1277</v>
      </c>
    </row>
    <row r="6807" spans="1:6" ht="14.5" customHeight="1">
      <c r="A6807" s="19">
        <v>1910</v>
      </c>
      <c r="B6807" s="19" t="s">
        <v>94</v>
      </c>
      <c r="C6807" s="30" t="s">
        <v>1155</v>
      </c>
      <c r="D6807" s="21">
        <v>8.5</v>
      </c>
      <c r="F6807" s="21" t="s">
        <v>1148</v>
      </c>
    </row>
    <row r="6808" spans="1:6" ht="14.5" customHeight="1">
      <c r="A6808" s="19">
        <v>1910</v>
      </c>
      <c r="B6808" s="19" t="s">
        <v>94</v>
      </c>
      <c r="C6808" s="21" t="s">
        <v>1007</v>
      </c>
      <c r="D6808" s="21">
        <v>1.5</v>
      </c>
      <c r="F6808" s="21" t="s">
        <v>1005</v>
      </c>
    </row>
    <row r="6809" spans="1:6" ht="14.5" customHeight="1">
      <c r="A6809" s="19">
        <v>1910</v>
      </c>
      <c r="B6809" s="19" t="s">
        <v>94</v>
      </c>
      <c r="C6809" s="30" t="s">
        <v>1009</v>
      </c>
      <c r="D6809" s="21">
        <v>14.1</v>
      </c>
      <c r="F6809" s="30" t="s">
        <v>1008</v>
      </c>
    </row>
    <row r="6810" spans="1:6" ht="14.5" customHeight="1">
      <c r="A6810" s="19">
        <v>1910</v>
      </c>
      <c r="B6810" s="19" t="s">
        <v>94</v>
      </c>
      <c r="C6810" s="21" t="s">
        <v>1152</v>
      </c>
      <c r="D6810" s="21">
        <v>5</v>
      </c>
      <c r="F6810" s="21" t="s">
        <v>1150</v>
      </c>
    </row>
    <row r="6811" spans="1:6" ht="14.5" customHeight="1">
      <c r="A6811" s="19">
        <v>1910</v>
      </c>
      <c r="B6811" s="19" t="s">
        <v>94</v>
      </c>
      <c r="C6811" s="21" t="s">
        <v>1449</v>
      </c>
      <c r="D6811" s="21">
        <v>27</v>
      </c>
      <c r="F6811" s="21" t="s">
        <v>1450</v>
      </c>
    </row>
    <row r="6812" spans="1:6" ht="14.5" customHeight="1">
      <c r="A6812" s="19">
        <v>1910</v>
      </c>
      <c r="B6812" s="19" t="s">
        <v>94</v>
      </c>
      <c r="C6812" s="21" t="s">
        <v>1451</v>
      </c>
      <c r="D6812" s="21">
        <v>5</v>
      </c>
      <c r="F6812" s="21" t="s">
        <v>1452</v>
      </c>
    </row>
    <row r="6813" spans="1:6" ht="14.5" customHeight="1">
      <c r="A6813" s="19">
        <v>1910</v>
      </c>
      <c r="B6813" s="19" t="s">
        <v>94</v>
      </c>
      <c r="C6813" s="21" t="s">
        <v>1453</v>
      </c>
      <c r="D6813" s="21">
        <v>2.5</v>
      </c>
      <c r="F6813" s="21" t="s">
        <v>1454</v>
      </c>
    </row>
    <row r="6814" spans="1:6" ht="14.5" customHeight="1">
      <c r="A6814" s="19">
        <v>1910</v>
      </c>
      <c r="B6814" s="19" t="s">
        <v>1279</v>
      </c>
      <c r="C6814" s="22" t="s">
        <v>1280</v>
      </c>
      <c r="D6814" s="22">
        <v>1.5</v>
      </c>
      <c r="E6814" s="19" t="s">
        <v>9</v>
      </c>
      <c r="F6814" s="22" t="s">
        <v>1281</v>
      </c>
    </row>
    <row r="6815" spans="1:6" ht="14.5" customHeight="1">
      <c r="A6815" s="19">
        <v>1910</v>
      </c>
      <c r="B6815" s="19" t="s">
        <v>1279</v>
      </c>
      <c r="C6815" s="22" t="s">
        <v>1282</v>
      </c>
      <c r="D6815" s="22">
        <v>14</v>
      </c>
      <c r="E6815" s="19" t="s">
        <v>9</v>
      </c>
      <c r="F6815" s="22" t="s">
        <v>1283</v>
      </c>
    </row>
    <row r="6816" spans="1:6" ht="14.5" customHeight="1">
      <c r="A6816" s="19">
        <v>1910</v>
      </c>
      <c r="B6816" s="19" t="s">
        <v>1279</v>
      </c>
      <c r="C6816" s="22" t="s">
        <v>1458</v>
      </c>
      <c r="D6816" s="22">
        <v>2.5</v>
      </c>
      <c r="E6816" s="19" t="s">
        <v>9</v>
      </c>
      <c r="F6816" s="22" t="s">
        <v>1459</v>
      </c>
    </row>
    <row r="6817" spans="1:6" ht="14.5" customHeight="1">
      <c r="A6817" s="19">
        <v>1910</v>
      </c>
      <c r="B6817" s="19" t="s">
        <v>6</v>
      </c>
      <c r="C6817" s="31" t="s">
        <v>1293</v>
      </c>
      <c r="D6817" s="34">
        <v>5.5</v>
      </c>
      <c r="F6817" s="31" t="s">
        <v>1294</v>
      </c>
    </row>
    <row r="6818" spans="1:6" ht="14.5" customHeight="1">
      <c r="A6818" s="19">
        <v>1910</v>
      </c>
      <c r="B6818" s="19" t="s">
        <v>6</v>
      </c>
      <c r="C6818" s="31" t="s">
        <v>7</v>
      </c>
      <c r="D6818" s="34">
        <v>32.54</v>
      </c>
      <c r="F6818" s="31" t="s">
        <v>811</v>
      </c>
    </row>
    <row r="6819" spans="1:6" ht="14.5" customHeight="1">
      <c r="A6819" s="19">
        <v>1910</v>
      </c>
      <c r="B6819" s="19" t="s">
        <v>6</v>
      </c>
      <c r="C6819" s="31" t="s">
        <v>7</v>
      </c>
      <c r="D6819" s="34">
        <v>5.73</v>
      </c>
      <c r="F6819" s="31" t="s">
        <v>1284</v>
      </c>
    </row>
    <row r="6820" spans="1:6" ht="14.5" customHeight="1">
      <c r="A6820" s="19">
        <v>1910</v>
      </c>
      <c r="B6820" s="19" t="s">
        <v>6</v>
      </c>
      <c r="C6820" s="31" t="s">
        <v>7</v>
      </c>
      <c r="D6820" s="34">
        <v>3.2</v>
      </c>
      <c r="F6820" s="31" t="s">
        <v>1012</v>
      </c>
    </row>
    <row r="6821" spans="1:6" ht="14.5" customHeight="1">
      <c r="A6821" s="19">
        <v>1910</v>
      </c>
      <c r="B6821" s="19" t="s">
        <v>6</v>
      </c>
      <c r="C6821" s="31" t="s">
        <v>10</v>
      </c>
      <c r="D6821" s="34">
        <v>4</v>
      </c>
      <c r="F6821" s="31" t="s">
        <v>1460</v>
      </c>
    </row>
    <row r="6822" spans="1:6" ht="14.5" customHeight="1">
      <c r="A6822" s="19">
        <v>1910</v>
      </c>
      <c r="B6822" s="19" t="s">
        <v>6</v>
      </c>
      <c r="C6822" s="31" t="s">
        <v>10</v>
      </c>
      <c r="D6822" s="34">
        <v>75</v>
      </c>
      <c r="F6822" s="31" t="s">
        <v>1461</v>
      </c>
    </row>
    <row r="6823" spans="1:6" ht="14.5" customHeight="1">
      <c r="A6823" s="19">
        <v>1910</v>
      </c>
      <c r="B6823" s="19" t="s">
        <v>6</v>
      </c>
      <c r="C6823" s="31" t="s">
        <v>10</v>
      </c>
      <c r="D6823" s="34">
        <v>16.02</v>
      </c>
      <c r="F6823" s="31" t="s">
        <v>1462</v>
      </c>
    </row>
    <row r="6824" spans="1:6" ht="14.5" customHeight="1">
      <c r="A6824" s="19">
        <v>1910</v>
      </c>
      <c r="B6824" s="19" t="s">
        <v>6</v>
      </c>
      <c r="C6824" s="31" t="s">
        <v>582</v>
      </c>
      <c r="D6824" s="34">
        <v>39.54</v>
      </c>
      <c r="F6824" s="31" t="s">
        <v>893</v>
      </c>
    </row>
    <row r="6825" spans="1:6" ht="14.5" customHeight="1">
      <c r="A6825" s="19">
        <v>1910</v>
      </c>
      <c r="B6825" s="19" t="s">
        <v>6</v>
      </c>
      <c r="C6825" s="31" t="s">
        <v>19</v>
      </c>
      <c r="D6825" s="34">
        <v>1.43</v>
      </c>
      <c r="F6825" s="31" t="s">
        <v>1285</v>
      </c>
    </row>
    <row r="6826" spans="1:6" ht="14.5" customHeight="1">
      <c r="A6826" s="19">
        <v>1910</v>
      </c>
      <c r="B6826" s="19" t="s">
        <v>6</v>
      </c>
      <c r="C6826" s="31" t="s">
        <v>19</v>
      </c>
      <c r="D6826" s="34">
        <v>6.29</v>
      </c>
      <c r="F6826" s="31" t="s">
        <v>1015</v>
      </c>
    </row>
    <row r="6827" spans="1:6" ht="14.5" customHeight="1">
      <c r="A6827" s="19">
        <v>1910</v>
      </c>
      <c r="B6827" s="19" t="s">
        <v>6</v>
      </c>
      <c r="C6827" s="31" t="s">
        <v>1010</v>
      </c>
      <c r="D6827" s="34">
        <v>19.760000000000002</v>
      </c>
      <c r="F6827" s="31" t="s">
        <v>1011</v>
      </c>
    </row>
    <row r="6828" spans="1:6" ht="14.5" customHeight="1">
      <c r="A6828" s="19">
        <v>1910</v>
      </c>
      <c r="B6828" s="19" t="s">
        <v>6</v>
      </c>
      <c r="C6828" s="31" t="s">
        <v>592</v>
      </c>
      <c r="D6828" s="34">
        <v>4</v>
      </c>
      <c r="F6828" s="31" t="s">
        <v>1295</v>
      </c>
    </row>
    <row r="6829" spans="1:6" ht="14.5" customHeight="1">
      <c r="A6829" s="19">
        <v>1910</v>
      </c>
      <c r="B6829" s="19" t="s">
        <v>6</v>
      </c>
      <c r="C6829" s="31" t="s">
        <v>28</v>
      </c>
      <c r="D6829" s="34">
        <v>30</v>
      </c>
      <c r="F6829" s="31" t="s">
        <v>1016</v>
      </c>
    </row>
    <row r="6830" spans="1:6" ht="14.5" customHeight="1">
      <c r="A6830" s="19">
        <v>1910</v>
      </c>
      <c r="B6830" s="19" t="s">
        <v>6</v>
      </c>
      <c r="C6830" s="31" t="s">
        <v>955</v>
      </c>
      <c r="D6830" s="34">
        <v>4.9770000000000003</v>
      </c>
      <c r="F6830" s="31" t="s">
        <v>956</v>
      </c>
    </row>
    <row r="6831" spans="1:6" ht="14.5" customHeight="1">
      <c r="A6831" s="19">
        <v>1910</v>
      </c>
      <c r="B6831" s="19" t="s">
        <v>6</v>
      </c>
      <c r="C6831" s="31" t="s">
        <v>1017</v>
      </c>
      <c r="D6831" s="34">
        <v>35</v>
      </c>
      <c r="F6831" s="31" t="s">
        <v>1018</v>
      </c>
    </row>
    <row r="6832" spans="1:6" ht="14.5" customHeight="1">
      <c r="A6832" s="19">
        <v>1910</v>
      </c>
      <c r="B6832" s="19" t="s">
        <v>6</v>
      </c>
      <c r="C6832" s="31" t="s">
        <v>32</v>
      </c>
      <c r="D6832" s="34">
        <v>14.8</v>
      </c>
      <c r="F6832" s="31" t="s">
        <v>823</v>
      </c>
    </row>
    <row r="6833" spans="1:6" ht="14.5" customHeight="1">
      <c r="A6833" s="19">
        <v>1910</v>
      </c>
      <c r="B6833" s="19" t="s">
        <v>6</v>
      </c>
      <c r="C6833" s="31" t="s">
        <v>26</v>
      </c>
      <c r="D6833" s="34">
        <v>671.9</v>
      </c>
      <c r="F6833" s="31" t="s">
        <v>1157</v>
      </c>
    </row>
    <row r="6834" spans="1:6" ht="14.5" customHeight="1">
      <c r="A6834" s="19">
        <v>1910</v>
      </c>
      <c r="B6834" s="19" t="s">
        <v>6</v>
      </c>
      <c r="C6834" s="31" t="s">
        <v>825</v>
      </c>
      <c r="D6834" s="34">
        <v>7</v>
      </c>
      <c r="F6834" s="31" t="s">
        <v>826</v>
      </c>
    </row>
    <row r="6835" spans="1:6" ht="14.5" customHeight="1">
      <c r="A6835" s="19">
        <v>1910</v>
      </c>
      <c r="B6835" s="19" t="s">
        <v>6</v>
      </c>
      <c r="C6835" s="31" t="s">
        <v>825</v>
      </c>
      <c r="D6835" s="34">
        <v>50.47</v>
      </c>
      <c r="F6835" s="31" t="s">
        <v>1296</v>
      </c>
    </row>
    <row r="6836" spans="1:6" ht="14.5" customHeight="1">
      <c r="A6836" s="19">
        <v>1910</v>
      </c>
      <c r="B6836" s="19" t="s">
        <v>6</v>
      </c>
      <c r="C6836" s="31" t="s">
        <v>36</v>
      </c>
      <c r="D6836" s="34">
        <v>1.5</v>
      </c>
      <c r="F6836" s="31" t="s">
        <v>828</v>
      </c>
    </row>
    <row r="6837" spans="1:6" ht="14.5" customHeight="1">
      <c r="A6837" s="19">
        <v>1910</v>
      </c>
      <c r="B6837" s="19" t="s">
        <v>6</v>
      </c>
      <c r="C6837" s="31" t="s">
        <v>47</v>
      </c>
      <c r="D6837" s="34">
        <v>5.6</v>
      </c>
      <c r="F6837" s="31" t="s">
        <v>832</v>
      </c>
    </row>
    <row r="6838" spans="1:6" ht="14.5" customHeight="1">
      <c r="A6838" s="19">
        <v>1910</v>
      </c>
      <c r="B6838" s="19" t="s">
        <v>6</v>
      </c>
      <c r="C6838" s="31" t="s">
        <v>610</v>
      </c>
      <c r="D6838" s="34">
        <v>10</v>
      </c>
      <c r="F6838" s="31" t="s">
        <v>837</v>
      </c>
    </row>
    <row r="6839" spans="1:6" ht="14.5" customHeight="1">
      <c r="A6839" s="19">
        <v>1910</v>
      </c>
      <c r="B6839" s="19" t="s">
        <v>6</v>
      </c>
      <c r="C6839" s="31" t="s">
        <v>51</v>
      </c>
      <c r="D6839" s="34">
        <v>13.7</v>
      </c>
      <c r="F6839" s="31" t="s">
        <v>1156</v>
      </c>
    </row>
    <row r="6840" spans="1:6" ht="14.5" customHeight="1">
      <c r="A6840" s="19">
        <v>1910</v>
      </c>
      <c r="B6840" s="19" t="s">
        <v>6</v>
      </c>
      <c r="C6840" s="31" t="s">
        <v>53</v>
      </c>
      <c r="D6840" s="34">
        <v>38</v>
      </c>
      <c r="F6840" s="31" t="s">
        <v>902</v>
      </c>
    </row>
    <row r="6841" spans="1:6" ht="14.5" customHeight="1">
      <c r="A6841" s="19">
        <v>1910</v>
      </c>
      <c r="B6841" s="19" t="s">
        <v>6</v>
      </c>
      <c r="C6841" s="31" t="s">
        <v>53</v>
      </c>
      <c r="D6841" s="34">
        <v>11.42</v>
      </c>
      <c r="F6841" s="31" t="s">
        <v>1021</v>
      </c>
    </row>
    <row r="6842" spans="1:6" ht="14.5" customHeight="1">
      <c r="A6842" s="19">
        <v>1910</v>
      </c>
      <c r="B6842" s="19" t="s">
        <v>6</v>
      </c>
      <c r="C6842" s="31" t="s">
        <v>53</v>
      </c>
      <c r="D6842" s="34">
        <v>15</v>
      </c>
      <c r="F6842" s="31" t="s">
        <v>1023</v>
      </c>
    </row>
    <row r="6843" spans="1:6" ht="14.5" customHeight="1">
      <c r="A6843" s="19">
        <v>1910</v>
      </c>
      <c r="B6843" s="19" t="s">
        <v>6</v>
      </c>
      <c r="C6843" s="31" t="s">
        <v>53</v>
      </c>
      <c r="D6843" s="34">
        <v>38</v>
      </c>
      <c r="F6843" s="31" t="s">
        <v>1291</v>
      </c>
    </row>
    <row r="6844" spans="1:6" ht="14.5" customHeight="1">
      <c r="A6844" s="19">
        <v>1910</v>
      </c>
      <c r="B6844" s="19" t="s">
        <v>6</v>
      </c>
      <c r="C6844" s="31" t="s">
        <v>53</v>
      </c>
      <c r="D6844" s="34">
        <v>23.39</v>
      </c>
      <c r="F6844" s="31" t="s">
        <v>1163</v>
      </c>
    </row>
    <row r="6845" spans="1:6" ht="14.5" customHeight="1">
      <c r="A6845" s="19">
        <v>1910</v>
      </c>
      <c r="B6845" s="19" t="s">
        <v>6</v>
      </c>
      <c r="C6845" s="31" t="s">
        <v>53</v>
      </c>
      <c r="D6845" s="34">
        <v>40</v>
      </c>
      <c r="F6845" s="31" t="s">
        <v>1463</v>
      </c>
    </row>
    <row r="6846" spans="1:6" ht="14.5" customHeight="1">
      <c r="A6846" s="19">
        <v>1910</v>
      </c>
      <c r="B6846" s="19" t="s">
        <v>6</v>
      </c>
      <c r="C6846" s="31" t="s">
        <v>53</v>
      </c>
      <c r="D6846" s="34">
        <v>31.17</v>
      </c>
      <c r="F6846" s="31" t="s">
        <v>1464</v>
      </c>
    </row>
    <row r="6847" spans="1:6" ht="14.5" customHeight="1">
      <c r="A6847" s="19">
        <v>1910</v>
      </c>
      <c r="B6847" s="19" t="s">
        <v>6</v>
      </c>
      <c r="C6847" s="31" t="s">
        <v>53</v>
      </c>
      <c r="D6847" s="34">
        <v>4</v>
      </c>
      <c r="F6847" s="31" t="s">
        <v>1465</v>
      </c>
    </row>
    <row r="6848" spans="1:6" ht="14.5" customHeight="1">
      <c r="A6848" s="19">
        <v>1910</v>
      </c>
      <c r="B6848" s="19" t="s">
        <v>6</v>
      </c>
      <c r="C6848" s="31" t="s">
        <v>1366</v>
      </c>
      <c r="D6848" s="34">
        <v>5.5</v>
      </c>
      <c r="F6848" s="31" t="s">
        <v>1367</v>
      </c>
    </row>
    <row r="6849" spans="1:6" ht="14.5" customHeight="1">
      <c r="A6849" s="19">
        <v>1910</v>
      </c>
      <c r="B6849" s="19" t="s">
        <v>291</v>
      </c>
      <c r="C6849" s="22" t="s">
        <v>71</v>
      </c>
      <c r="D6849" s="22">
        <v>92.5</v>
      </c>
      <c r="E6849" s="19" t="s">
        <v>9</v>
      </c>
      <c r="F6849" s="22" t="s">
        <v>959</v>
      </c>
    </row>
    <row r="6850" spans="1:6" ht="14.5" customHeight="1">
      <c r="A6850" s="19">
        <v>1910</v>
      </c>
      <c r="B6850" s="19" t="s">
        <v>291</v>
      </c>
      <c r="C6850" s="22" t="s">
        <v>215</v>
      </c>
      <c r="D6850" s="22">
        <v>56.8</v>
      </c>
      <c r="E6850" s="19" t="s">
        <v>9</v>
      </c>
      <c r="F6850" s="22" t="s">
        <v>1041</v>
      </c>
    </row>
    <row r="6851" spans="1:6" ht="14.5" customHeight="1">
      <c r="A6851" s="19">
        <v>1910</v>
      </c>
      <c r="B6851" s="19" t="s">
        <v>291</v>
      </c>
      <c r="C6851" s="22" t="s">
        <v>215</v>
      </c>
      <c r="D6851" s="22">
        <v>10.38</v>
      </c>
      <c r="E6851" s="19" t="s">
        <v>9</v>
      </c>
      <c r="F6851" s="22" t="s">
        <v>1617</v>
      </c>
    </row>
    <row r="6852" spans="1:6" ht="14.5" customHeight="1">
      <c r="A6852" s="19">
        <v>1910</v>
      </c>
      <c r="B6852" s="19" t="s">
        <v>291</v>
      </c>
      <c r="C6852" s="22" t="s">
        <v>217</v>
      </c>
      <c r="D6852" s="22">
        <v>7.5</v>
      </c>
      <c r="E6852" s="19" t="s">
        <v>9</v>
      </c>
      <c r="F6852" s="22" t="s">
        <v>1299</v>
      </c>
    </row>
    <row r="6853" spans="1:6" ht="14.5" customHeight="1">
      <c r="A6853" s="19">
        <v>1910</v>
      </c>
      <c r="B6853" s="19" t="s">
        <v>291</v>
      </c>
      <c r="C6853" s="22" t="s">
        <v>903</v>
      </c>
      <c r="D6853" s="22">
        <v>15</v>
      </c>
      <c r="E6853" s="19" t="s">
        <v>9</v>
      </c>
      <c r="F6853" s="22" t="s">
        <v>1618</v>
      </c>
    </row>
    <row r="6854" spans="1:6" ht="14.5" customHeight="1">
      <c r="A6854" s="19">
        <v>1910</v>
      </c>
      <c r="B6854" s="19" t="s">
        <v>291</v>
      </c>
      <c r="C6854" s="22" t="s">
        <v>219</v>
      </c>
      <c r="D6854" s="22">
        <v>46.98</v>
      </c>
      <c r="E6854" s="19" t="s">
        <v>9</v>
      </c>
      <c r="F6854" s="22" t="s">
        <v>220</v>
      </c>
    </row>
    <row r="6855" spans="1:6" ht="14.5" customHeight="1">
      <c r="A6855" s="19">
        <v>1910</v>
      </c>
      <c r="B6855" s="19" t="s">
        <v>291</v>
      </c>
      <c r="C6855" s="22" t="s">
        <v>230</v>
      </c>
      <c r="D6855" s="22">
        <v>374.45</v>
      </c>
      <c r="E6855" s="19" t="s">
        <v>9</v>
      </c>
      <c r="F6855" s="22" t="s">
        <v>1043</v>
      </c>
    </row>
    <row r="6856" spans="1:6" ht="14.5" customHeight="1">
      <c r="A6856" s="19">
        <v>1910</v>
      </c>
      <c r="B6856" s="19" t="s">
        <v>291</v>
      </c>
      <c r="C6856" s="22" t="s">
        <v>230</v>
      </c>
      <c r="D6856" s="22">
        <v>24.5</v>
      </c>
      <c r="E6856" s="19" t="s">
        <v>9</v>
      </c>
      <c r="F6856" s="22" t="s">
        <v>1300</v>
      </c>
    </row>
    <row r="6857" spans="1:6" ht="14.5" customHeight="1">
      <c r="A6857" s="19">
        <v>1910</v>
      </c>
      <c r="B6857" s="19" t="s">
        <v>291</v>
      </c>
      <c r="C6857" s="22" t="s">
        <v>230</v>
      </c>
      <c r="D6857" s="22">
        <v>173</v>
      </c>
      <c r="E6857" s="19" t="s">
        <v>9</v>
      </c>
      <c r="F6857" s="22" t="s">
        <v>1466</v>
      </c>
    </row>
    <row r="6858" spans="1:6" ht="14.5" customHeight="1">
      <c r="A6858" s="19">
        <v>1910</v>
      </c>
      <c r="B6858" s="19" t="s">
        <v>291</v>
      </c>
      <c r="C6858" s="22" t="s">
        <v>230</v>
      </c>
      <c r="D6858" s="22">
        <v>13.59</v>
      </c>
      <c r="E6858" s="19" t="s">
        <v>9</v>
      </c>
      <c r="F6858" s="22" t="s">
        <v>1044</v>
      </c>
    </row>
    <row r="6859" spans="1:6" ht="14.5" customHeight="1">
      <c r="A6859" s="19">
        <v>1910</v>
      </c>
      <c r="B6859" s="19" t="s">
        <v>291</v>
      </c>
      <c r="C6859" s="22" t="s">
        <v>1045</v>
      </c>
      <c r="D6859" s="22">
        <v>5.5</v>
      </c>
      <c r="E6859" s="19" t="s">
        <v>9</v>
      </c>
      <c r="F6859" s="22" t="s">
        <v>1619</v>
      </c>
    </row>
    <row r="6860" spans="1:6" ht="14.5" customHeight="1">
      <c r="A6860" s="19">
        <v>1910</v>
      </c>
      <c r="B6860" s="19" t="s">
        <v>291</v>
      </c>
      <c r="C6860" s="22" t="s">
        <v>617</v>
      </c>
      <c r="D6860" s="22">
        <v>6.73</v>
      </c>
      <c r="E6860" s="19" t="s">
        <v>9</v>
      </c>
      <c r="F6860" s="22" t="s">
        <v>1029</v>
      </c>
    </row>
    <row r="6861" spans="1:6" ht="14.5" customHeight="1">
      <c r="A6861" s="19">
        <v>1910</v>
      </c>
      <c r="B6861" s="19" t="s">
        <v>291</v>
      </c>
      <c r="C6861" s="22" t="s">
        <v>910</v>
      </c>
      <c r="D6861" s="22">
        <v>4.7</v>
      </c>
      <c r="E6861" s="19" t="s">
        <v>9</v>
      </c>
      <c r="F6861" s="22" t="s">
        <v>911</v>
      </c>
    </row>
    <row r="6862" spans="1:6" ht="14.5" customHeight="1">
      <c r="A6862" s="19">
        <v>1910</v>
      </c>
      <c r="B6862" s="19" t="s">
        <v>291</v>
      </c>
      <c r="C6862" s="22" t="s">
        <v>238</v>
      </c>
      <c r="D6862" s="22">
        <v>17</v>
      </c>
      <c r="E6862" s="19" t="s">
        <v>9</v>
      </c>
      <c r="F6862" s="22" t="s">
        <v>1368</v>
      </c>
    </row>
    <row r="6863" spans="1:6" ht="14.5" customHeight="1">
      <c r="A6863" s="19">
        <v>1910</v>
      </c>
      <c r="B6863" s="19" t="s">
        <v>291</v>
      </c>
      <c r="C6863" s="22" t="s">
        <v>242</v>
      </c>
      <c r="D6863" s="22">
        <v>27.24</v>
      </c>
      <c r="E6863" s="19" t="s">
        <v>9</v>
      </c>
      <c r="F6863" s="22" t="s">
        <v>1048</v>
      </c>
    </row>
    <row r="6864" spans="1:6" ht="14.5" customHeight="1">
      <c r="A6864" s="19">
        <v>1910</v>
      </c>
      <c r="B6864" s="19" t="s">
        <v>291</v>
      </c>
      <c r="C6864" s="22" t="s">
        <v>242</v>
      </c>
      <c r="D6864" s="22">
        <v>8.0679999999999996</v>
      </c>
      <c r="E6864" s="19" t="s">
        <v>9</v>
      </c>
      <c r="F6864" s="22" t="s">
        <v>1620</v>
      </c>
    </row>
    <row r="6865" spans="1:6" ht="14.5" customHeight="1">
      <c r="A6865" s="19">
        <v>1910</v>
      </c>
      <c r="B6865" s="19" t="s">
        <v>291</v>
      </c>
      <c r="C6865" s="22" t="s">
        <v>242</v>
      </c>
      <c r="D6865" s="22">
        <v>16.100000000000001</v>
      </c>
      <c r="E6865" s="19" t="s">
        <v>9</v>
      </c>
      <c r="F6865" s="22" t="s">
        <v>1049</v>
      </c>
    </row>
    <row r="6866" spans="1:6" ht="14.5" customHeight="1">
      <c r="A6866" s="19">
        <v>1910</v>
      </c>
      <c r="B6866" s="19" t="s">
        <v>291</v>
      </c>
      <c r="C6866" s="22" t="s">
        <v>245</v>
      </c>
      <c r="D6866" s="22">
        <v>7.23</v>
      </c>
      <c r="E6866" s="19" t="s">
        <v>9</v>
      </c>
      <c r="F6866" s="22" t="s">
        <v>845</v>
      </c>
    </row>
    <row r="6867" spans="1:6" ht="14.5" customHeight="1">
      <c r="A6867" s="19">
        <v>1910</v>
      </c>
      <c r="B6867" s="19" t="s">
        <v>291</v>
      </c>
      <c r="C6867" s="22" t="s">
        <v>619</v>
      </c>
      <c r="D6867" s="22">
        <v>17.75</v>
      </c>
      <c r="E6867" s="19" t="s">
        <v>9</v>
      </c>
      <c r="F6867" s="22" t="s">
        <v>1621</v>
      </c>
    </row>
    <row r="6868" spans="1:6" ht="14.5" customHeight="1">
      <c r="A6868" s="19">
        <v>1910</v>
      </c>
      <c r="B6868" s="19" t="s">
        <v>291</v>
      </c>
      <c r="C6868" s="22" t="s">
        <v>1370</v>
      </c>
      <c r="D6868" s="22">
        <v>3.45</v>
      </c>
      <c r="E6868" s="19" t="s">
        <v>9</v>
      </c>
      <c r="F6868" s="22" t="s">
        <v>1371</v>
      </c>
    </row>
    <row r="6869" spans="1:6" ht="14.5" customHeight="1">
      <c r="A6869" s="19">
        <v>1910</v>
      </c>
      <c r="B6869" s="19" t="s">
        <v>291</v>
      </c>
      <c r="C6869" s="22" t="s">
        <v>254</v>
      </c>
      <c r="D6869" s="22">
        <v>138.25</v>
      </c>
      <c r="E6869" s="19" t="s">
        <v>9</v>
      </c>
      <c r="F6869" s="22" t="s">
        <v>1052</v>
      </c>
    </row>
    <row r="6870" spans="1:6" ht="14.5" customHeight="1">
      <c r="A6870" s="19">
        <v>1910</v>
      </c>
      <c r="B6870" s="19" t="s">
        <v>291</v>
      </c>
      <c r="C6870" s="22" t="s">
        <v>256</v>
      </c>
      <c r="D6870" s="22">
        <v>74.13</v>
      </c>
      <c r="E6870" s="19" t="s">
        <v>9</v>
      </c>
      <c r="F6870" s="22" t="s">
        <v>621</v>
      </c>
    </row>
    <row r="6871" spans="1:6" ht="14.5" customHeight="1">
      <c r="A6871" s="19">
        <v>1910</v>
      </c>
      <c r="B6871" s="19" t="s">
        <v>291</v>
      </c>
      <c r="C6871" s="22" t="s">
        <v>256</v>
      </c>
      <c r="D6871" s="22">
        <v>4.62</v>
      </c>
      <c r="E6871" s="19" t="s">
        <v>9</v>
      </c>
      <c r="F6871" s="22" t="s">
        <v>1053</v>
      </c>
    </row>
    <row r="6872" spans="1:6" ht="14.5" customHeight="1">
      <c r="A6872" s="19">
        <v>1910</v>
      </c>
      <c r="B6872" s="19" t="s">
        <v>291</v>
      </c>
      <c r="C6872" s="22" t="s">
        <v>1036</v>
      </c>
      <c r="D6872" s="22">
        <v>5.26</v>
      </c>
      <c r="E6872" s="19" t="s">
        <v>9</v>
      </c>
      <c r="F6872" s="22" t="s">
        <v>1037</v>
      </c>
    </row>
    <row r="6873" spans="1:6" ht="14.5" customHeight="1">
      <c r="A6873" s="19">
        <v>1910</v>
      </c>
      <c r="B6873" s="19" t="s">
        <v>291</v>
      </c>
      <c r="C6873" s="22" t="s">
        <v>622</v>
      </c>
      <c r="D6873" s="22">
        <v>28.87</v>
      </c>
      <c r="E6873" s="19" t="s">
        <v>9</v>
      </c>
      <c r="F6873" s="22" t="s">
        <v>1057</v>
      </c>
    </row>
    <row r="6874" spans="1:6" ht="14.5" customHeight="1">
      <c r="A6874" s="19">
        <v>1910</v>
      </c>
      <c r="B6874" s="19" t="s">
        <v>291</v>
      </c>
      <c r="C6874" s="22" t="s">
        <v>259</v>
      </c>
      <c r="D6874" s="22">
        <v>9.3000000000000007</v>
      </c>
      <c r="E6874" s="19" t="s">
        <v>9</v>
      </c>
      <c r="F6874" s="22" t="s">
        <v>1622</v>
      </c>
    </row>
    <row r="6875" spans="1:6" ht="14.5" customHeight="1">
      <c r="A6875" s="19">
        <v>1910</v>
      </c>
      <c r="B6875" s="19" t="s">
        <v>291</v>
      </c>
      <c r="C6875" s="22" t="s">
        <v>264</v>
      </c>
      <c r="D6875" s="22">
        <v>18.7</v>
      </c>
      <c r="E6875" s="19" t="s">
        <v>9</v>
      </c>
      <c r="F6875" s="22" t="s">
        <v>265</v>
      </c>
    </row>
    <row r="6876" spans="1:6" ht="14.5" customHeight="1">
      <c r="A6876" s="19">
        <v>1910</v>
      </c>
      <c r="B6876" s="19" t="s">
        <v>291</v>
      </c>
      <c r="C6876" s="22" t="s">
        <v>266</v>
      </c>
      <c r="D6876" s="22">
        <v>10.5</v>
      </c>
      <c r="E6876" s="19" t="s">
        <v>9</v>
      </c>
      <c r="F6876" s="22" t="s">
        <v>267</v>
      </c>
    </row>
    <row r="6877" spans="1:6" ht="14.5" customHeight="1">
      <c r="A6877" s="19">
        <v>1910</v>
      </c>
      <c r="B6877" s="19" t="s">
        <v>291</v>
      </c>
      <c r="C6877" s="22" t="s">
        <v>268</v>
      </c>
      <c r="D6877" s="22">
        <v>24.64</v>
      </c>
      <c r="E6877" s="19" t="s">
        <v>9</v>
      </c>
      <c r="F6877" s="22" t="s">
        <v>269</v>
      </c>
    </row>
    <row r="6878" spans="1:6" ht="14.5" customHeight="1">
      <c r="A6878" s="19">
        <v>1910</v>
      </c>
      <c r="B6878" s="19" t="s">
        <v>291</v>
      </c>
      <c r="C6878" s="22" t="s">
        <v>268</v>
      </c>
      <c r="D6878" s="22">
        <v>33.4</v>
      </c>
      <c r="E6878" s="19" t="s">
        <v>9</v>
      </c>
      <c r="F6878" s="22" t="s">
        <v>1168</v>
      </c>
    </row>
    <row r="6879" spans="1:6" ht="14.5" customHeight="1">
      <c r="A6879" s="19">
        <v>1910</v>
      </c>
      <c r="B6879" s="19" t="s">
        <v>291</v>
      </c>
      <c r="C6879" s="22" t="s">
        <v>268</v>
      </c>
      <c r="D6879" s="22">
        <v>22</v>
      </c>
      <c r="E6879" s="19" t="s">
        <v>9</v>
      </c>
      <c r="F6879" s="22" t="s">
        <v>1311</v>
      </c>
    </row>
    <row r="6880" spans="1:6" ht="14.5" customHeight="1">
      <c r="A6880" s="19">
        <v>1910</v>
      </c>
      <c r="B6880" s="19" t="s">
        <v>291</v>
      </c>
      <c r="C6880" s="22" t="s">
        <v>1310</v>
      </c>
      <c r="D6880" s="22">
        <v>26.74</v>
      </c>
      <c r="E6880" s="19" t="s">
        <v>9</v>
      </c>
      <c r="F6880" s="22" t="s">
        <v>1176</v>
      </c>
    </row>
    <row r="6881" spans="1:6" ht="14.5" customHeight="1">
      <c r="A6881" s="19">
        <v>1910</v>
      </c>
      <c r="B6881" s="19" t="s">
        <v>291</v>
      </c>
      <c r="C6881" s="22" t="s">
        <v>1372</v>
      </c>
      <c r="D6881" s="22">
        <v>5.64</v>
      </c>
      <c r="E6881" s="19" t="s">
        <v>9</v>
      </c>
      <c r="F6881" s="22" t="s">
        <v>1373</v>
      </c>
    </row>
    <row r="6882" spans="1:6" ht="14.5" customHeight="1">
      <c r="A6882" s="19">
        <v>1910</v>
      </c>
      <c r="B6882" s="19" t="s">
        <v>291</v>
      </c>
      <c r="C6882" s="22" t="s">
        <v>270</v>
      </c>
      <c r="D6882" s="22">
        <v>9.1</v>
      </c>
      <c r="E6882" s="19" t="s">
        <v>9</v>
      </c>
      <c r="F6882" s="22" t="s">
        <v>1058</v>
      </c>
    </row>
    <row r="6883" spans="1:6" ht="14.5" customHeight="1">
      <c r="A6883" s="19">
        <v>1910</v>
      </c>
      <c r="B6883" s="19" t="s">
        <v>291</v>
      </c>
      <c r="C6883" s="22" t="s">
        <v>625</v>
      </c>
      <c r="D6883" s="22">
        <v>8.6999999999999993</v>
      </c>
      <c r="E6883" s="19" t="s">
        <v>9</v>
      </c>
      <c r="F6883" s="22" t="s">
        <v>626</v>
      </c>
    </row>
    <row r="6884" spans="1:6" ht="14.5" customHeight="1">
      <c r="A6884" s="19">
        <v>1910</v>
      </c>
      <c r="B6884" s="19" t="s">
        <v>291</v>
      </c>
      <c r="C6884" s="22" t="s">
        <v>279</v>
      </c>
      <c r="D6884" s="22">
        <v>74.47</v>
      </c>
      <c r="E6884" s="19" t="s">
        <v>9</v>
      </c>
      <c r="F6884" s="22" t="s">
        <v>1623</v>
      </c>
    </row>
    <row r="6885" spans="1:6" ht="14.5" customHeight="1">
      <c r="A6885" s="19">
        <v>1910</v>
      </c>
      <c r="B6885" s="19" t="s">
        <v>291</v>
      </c>
      <c r="C6885" s="22" t="s">
        <v>279</v>
      </c>
      <c r="D6885" s="22">
        <v>49.81</v>
      </c>
      <c r="E6885" s="19" t="s">
        <v>9</v>
      </c>
      <c r="F6885" s="22" t="s">
        <v>1624</v>
      </c>
    </row>
    <row r="6886" spans="1:6" ht="14.5" customHeight="1">
      <c r="A6886" s="19">
        <v>1910</v>
      </c>
      <c r="B6886" s="19" t="s">
        <v>291</v>
      </c>
      <c r="C6886" s="22" t="s">
        <v>279</v>
      </c>
      <c r="D6886" s="22">
        <v>209.78</v>
      </c>
      <c r="E6886" s="19" t="s">
        <v>9</v>
      </c>
      <c r="F6886" s="22" t="s">
        <v>1467</v>
      </c>
    </row>
    <row r="6887" spans="1:6" ht="14.5" customHeight="1">
      <c r="A6887" s="19">
        <v>1910</v>
      </c>
      <c r="B6887" s="19" t="s">
        <v>291</v>
      </c>
      <c r="C6887" s="22" t="s">
        <v>1625</v>
      </c>
      <c r="D6887" s="22">
        <v>11.2</v>
      </c>
      <c r="E6887" s="19" t="s">
        <v>9</v>
      </c>
      <c r="F6887" s="22" t="s">
        <v>1626</v>
      </c>
    </row>
    <row r="6888" spans="1:6" ht="14.5" customHeight="1">
      <c r="A6888" s="19">
        <v>1910</v>
      </c>
      <c r="B6888" s="19" t="s">
        <v>291</v>
      </c>
      <c r="C6888" s="22" t="s">
        <v>282</v>
      </c>
      <c r="D6888" s="22">
        <v>12.84</v>
      </c>
      <c r="E6888" s="19" t="s">
        <v>9</v>
      </c>
      <c r="F6888" s="22" t="s">
        <v>1059</v>
      </c>
    </row>
    <row r="6889" spans="1:6" ht="14.5" customHeight="1">
      <c r="A6889" s="19">
        <v>1910</v>
      </c>
      <c r="B6889" s="19" t="s">
        <v>291</v>
      </c>
      <c r="C6889" s="22" t="s">
        <v>1472</v>
      </c>
      <c r="D6889" s="22">
        <v>16.5</v>
      </c>
      <c r="E6889" s="19" t="s">
        <v>9</v>
      </c>
      <c r="F6889" s="22" t="s">
        <v>1473</v>
      </c>
    </row>
    <row r="6890" spans="1:6" ht="14.5" customHeight="1">
      <c r="A6890" s="19">
        <v>1910</v>
      </c>
      <c r="B6890" s="19" t="s">
        <v>291</v>
      </c>
      <c r="C6890" s="22" t="s">
        <v>26</v>
      </c>
      <c r="D6890" s="22">
        <v>9.15</v>
      </c>
      <c r="E6890" s="19" t="s">
        <v>9</v>
      </c>
      <c r="F6890" s="22" t="s">
        <v>1627</v>
      </c>
    </row>
    <row r="6891" spans="1:6" ht="14.5" customHeight="1">
      <c r="A6891" s="19">
        <v>1910</v>
      </c>
      <c r="B6891" s="19" t="s">
        <v>291</v>
      </c>
      <c r="C6891" s="22" t="s">
        <v>287</v>
      </c>
      <c r="D6891" s="22">
        <v>18.95</v>
      </c>
      <c r="E6891" s="19" t="s">
        <v>9</v>
      </c>
      <c r="F6891" s="22" t="s">
        <v>1060</v>
      </c>
    </row>
    <row r="6892" spans="1:6" ht="14.5" customHeight="1">
      <c r="A6892" s="19">
        <v>1910</v>
      </c>
      <c r="B6892" s="19" t="s">
        <v>291</v>
      </c>
      <c r="C6892" s="22" t="s">
        <v>848</v>
      </c>
      <c r="D6892" s="22">
        <v>9.7609999999999992</v>
      </c>
      <c r="E6892" s="19" t="s">
        <v>9</v>
      </c>
      <c r="F6892" s="22" t="s">
        <v>1061</v>
      </c>
    </row>
    <row r="6893" spans="1:6" ht="14.5" customHeight="1">
      <c r="A6893" s="19">
        <v>1910</v>
      </c>
      <c r="B6893" s="19" t="s">
        <v>291</v>
      </c>
      <c r="C6893" s="22" t="s">
        <v>291</v>
      </c>
      <c r="D6893" s="22">
        <v>118.05</v>
      </c>
      <c r="E6893" s="19" t="s">
        <v>9</v>
      </c>
      <c r="F6893" s="22" t="s">
        <v>1305</v>
      </c>
    </row>
    <row r="6894" spans="1:6" ht="14.5" customHeight="1">
      <c r="A6894" s="19">
        <v>1910</v>
      </c>
      <c r="B6894" s="19" t="s">
        <v>291</v>
      </c>
      <c r="C6894" s="22" t="s">
        <v>291</v>
      </c>
      <c r="D6894" s="22">
        <v>8.7899999999999991</v>
      </c>
      <c r="E6894" s="19" t="s">
        <v>9</v>
      </c>
      <c r="F6894" s="22" t="s">
        <v>631</v>
      </c>
    </row>
    <row r="6895" spans="1:6" ht="14.5" customHeight="1">
      <c r="A6895" s="19">
        <v>1910</v>
      </c>
      <c r="B6895" s="19" t="s">
        <v>291</v>
      </c>
      <c r="C6895" s="22" t="s">
        <v>291</v>
      </c>
      <c r="D6895" s="22">
        <v>20</v>
      </c>
      <c r="E6895" s="19" t="s">
        <v>9</v>
      </c>
      <c r="F6895" s="22" t="s">
        <v>292</v>
      </c>
    </row>
    <row r="6896" spans="1:6" ht="14.5" customHeight="1">
      <c r="A6896" s="19">
        <v>1910</v>
      </c>
      <c r="B6896" s="19" t="s">
        <v>291</v>
      </c>
      <c r="C6896" s="22" t="s">
        <v>291</v>
      </c>
      <c r="D6896" s="22">
        <v>7</v>
      </c>
      <c r="E6896" s="19" t="s">
        <v>9</v>
      </c>
      <c r="F6896" s="22" t="s">
        <v>1474</v>
      </c>
    </row>
    <row r="6897" spans="1:6" ht="14.5" customHeight="1">
      <c r="A6897" s="19">
        <v>1910</v>
      </c>
      <c r="B6897" s="19" t="s">
        <v>291</v>
      </c>
      <c r="C6897" s="22" t="s">
        <v>291</v>
      </c>
      <c r="D6897" s="22">
        <v>5.0439999999999996</v>
      </c>
      <c r="E6897" s="19" t="s">
        <v>9</v>
      </c>
      <c r="F6897" s="22" t="s">
        <v>306</v>
      </c>
    </row>
    <row r="6898" spans="1:6" ht="14.5" customHeight="1">
      <c r="A6898" s="19">
        <v>1910</v>
      </c>
      <c r="B6898" s="19" t="s">
        <v>291</v>
      </c>
      <c r="C6898" s="22" t="s">
        <v>291</v>
      </c>
      <c r="D6898" s="22">
        <v>20</v>
      </c>
      <c r="E6898" s="19" t="s">
        <v>9</v>
      </c>
      <c r="F6898" s="22" t="s">
        <v>302</v>
      </c>
    </row>
    <row r="6899" spans="1:6" ht="14.5" customHeight="1">
      <c r="A6899" s="19">
        <v>1910</v>
      </c>
      <c r="B6899" s="19" t="s">
        <v>291</v>
      </c>
      <c r="C6899" s="22" t="s">
        <v>291</v>
      </c>
      <c r="D6899" s="22">
        <v>6.78</v>
      </c>
      <c r="E6899" s="19" t="s">
        <v>9</v>
      </c>
      <c r="F6899" s="22" t="s">
        <v>296</v>
      </c>
    </row>
    <row r="6900" spans="1:6" ht="14.5" customHeight="1">
      <c r="A6900" s="19">
        <v>1910</v>
      </c>
      <c r="B6900" s="19" t="s">
        <v>291</v>
      </c>
      <c r="C6900" s="22" t="s">
        <v>291</v>
      </c>
      <c r="D6900" s="22">
        <v>5.0289999999999999</v>
      </c>
      <c r="E6900" s="19" t="s">
        <v>9</v>
      </c>
      <c r="F6900" s="22" t="s">
        <v>295</v>
      </c>
    </row>
    <row r="6901" spans="1:6" ht="14.5" customHeight="1">
      <c r="A6901" s="19">
        <v>1910</v>
      </c>
      <c r="B6901" s="19" t="s">
        <v>291</v>
      </c>
      <c r="C6901" s="22" t="s">
        <v>291</v>
      </c>
      <c r="D6901" s="22">
        <v>19.52</v>
      </c>
      <c r="E6901" s="19" t="s">
        <v>9</v>
      </c>
      <c r="F6901" s="22" t="s">
        <v>299</v>
      </c>
    </row>
    <row r="6902" spans="1:6" ht="14.5" customHeight="1">
      <c r="A6902" s="19">
        <v>1910</v>
      </c>
      <c r="B6902" s="19" t="s">
        <v>291</v>
      </c>
      <c r="C6902" s="22" t="s">
        <v>291</v>
      </c>
      <c r="D6902" s="22">
        <v>16</v>
      </c>
      <c r="E6902" s="19" t="s">
        <v>9</v>
      </c>
      <c r="F6902" s="22" t="s">
        <v>294</v>
      </c>
    </row>
    <row r="6903" spans="1:6" ht="14.5" customHeight="1">
      <c r="A6903" s="19">
        <v>1910</v>
      </c>
      <c r="B6903" s="19" t="s">
        <v>291</v>
      </c>
      <c r="C6903" s="22" t="s">
        <v>291</v>
      </c>
      <c r="D6903" s="22">
        <v>11</v>
      </c>
      <c r="E6903" s="19" t="s">
        <v>9</v>
      </c>
      <c r="F6903" s="22" t="s">
        <v>293</v>
      </c>
    </row>
    <row r="6904" spans="1:6" ht="14.5" customHeight="1">
      <c r="A6904" s="19">
        <v>1910</v>
      </c>
      <c r="B6904" s="19" t="s">
        <v>291</v>
      </c>
      <c r="C6904" s="22" t="s">
        <v>291</v>
      </c>
      <c r="D6904" s="22">
        <v>31.39</v>
      </c>
      <c r="E6904" s="19" t="s">
        <v>9</v>
      </c>
      <c r="F6904" s="22" t="s">
        <v>1303</v>
      </c>
    </row>
    <row r="6905" spans="1:6" ht="14.5" customHeight="1">
      <c r="A6905" s="19">
        <v>1910</v>
      </c>
      <c r="B6905" s="19" t="s">
        <v>291</v>
      </c>
      <c r="C6905" s="22" t="s">
        <v>291</v>
      </c>
      <c r="D6905" s="22">
        <v>40.32</v>
      </c>
      <c r="E6905" s="19" t="s">
        <v>9</v>
      </c>
      <c r="F6905" s="22" t="s">
        <v>300</v>
      </c>
    </row>
    <row r="6906" spans="1:6" ht="14.5" customHeight="1">
      <c r="A6906" s="19">
        <v>1910</v>
      </c>
      <c r="B6906" s="19" t="s">
        <v>291</v>
      </c>
      <c r="C6906" s="22" t="s">
        <v>291</v>
      </c>
      <c r="D6906" s="22">
        <v>6.7</v>
      </c>
      <c r="E6906" s="19" t="s">
        <v>9</v>
      </c>
      <c r="F6906" s="22" t="s">
        <v>1629</v>
      </c>
    </row>
    <row r="6907" spans="1:6" ht="14.5" customHeight="1">
      <c r="A6907" s="19">
        <v>1910</v>
      </c>
      <c r="B6907" s="19" t="s">
        <v>291</v>
      </c>
      <c r="C6907" s="22" t="s">
        <v>291</v>
      </c>
      <c r="D6907" s="22">
        <v>124.131</v>
      </c>
      <c r="E6907" s="19" t="s">
        <v>9</v>
      </c>
      <c r="F6907" s="22" t="s">
        <v>82</v>
      </c>
    </row>
    <row r="6908" spans="1:6" ht="14.5" customHeight="1">
      <c r="A6908" s="19">
        <v>1910</v>
      </c>
      <c r="B6908" s="19" t="s">
        <v>291</v>
      </c>
      <c r="C6908" s="22" t="s">
        <v>291</v>
      </c>
      <c r="D6908" s="22"/>
      <c r="E6908" s="19" t="s">
        <v>9</v>
      </c>
      <c r="F6908" s="22" t="s">
        <v>302</v>
      </c>
    </row>
    <row r="6909" spans="1:6" ht="14.5" customHeight="1">
      <c r="A6909" s="19">
        <v>1910</v>
      </c>
      <c r="B6909" s="19" t="s">
        <v>291</v>
      </c>
      <c r="C6909" s="22" t="s">
        <v>291</v>
      </c>
      <c r="D6909" s="22">
        <v>2.04</v>
      </c>
      <c r="E6909" s="19" t="s">
        <v>9</v>
      </c>
      <c r="F6909" s="22" t="s">
        <v>632</v>
      </c>
    </row>
    <row r="6910" spans="1:6" ht="14.5" customHeight="1">
      <c r="A6910" s="19">
        <v>1910</v>
      </c>
      <c r="B6910" s="19" t="s">
        <v>291</v>
      </c>
      <c r="C6910" s="22" t="s">
        <v>291</v>
      </c>
      <c r="D6910" s="22">
        <v>27.04</v>
      </c>
      <c r="E6910" s="19" t="s">
        <v>9</v>
      </c>
      <c r="F6910" s="22" t="s">
        <v>297</v>
      </c>
    </row>
    <row r="6911" spans="1:6" ht="14.5" customHeight="1">
      <c r="A6911" s="19">
        <v>1910</v>
      </c>
      <c r="B6911" s="19" t="s">
        <v>291</v>
      </c>
      <c r="C6911" s="22" t="s">
        <v>291</v>
      </c>
      <c r="D6911" s="22">
        <v>11.23</v>
      </c>
      <c r="E6911" s="19" t="s">
        <v>9</v>
      </c>
      <c r="F6911" s="22" t="s">
        <v>304</v>
      </c>
    </row>
    <row r="6912" spans="1:6" ht="14.5" customHeight="1">
      <c r="A6912" s="19">
        <v>1910</v>
      </c>
      <c r="B6912" s="19" t="s">
        <v>291</v>
      </c>
      <c r="C6912" s="22" t="s">
        <v>291</v>
      </c>
      <c r="D6912" s="22">
        <v>12.852</v>
      </c>
      <c r="E6912" s="19" t="s">
        <v>9</v>
      </c>
      <c r="F6912" s="22" t="s">
        <v>303</v>
      </c>
    </row>
    <row r="6913" spans="1:6" ht="14.5" customHeight="1">
      <c r="A6913" s="19">
        <v>1910</v>
      </c>
      <c r="B6913" s="19" t="s">
        <v>291</v>
      </c>
      <c r="C6913" s="22" t="s">
        <v>291</v>
      </c>
      <c r="D6913" s="22">
        <v>108.72</v>
      </c>
      <c r="E6913" s="19" t="s">
        <v>9</v>
      </c>
      <c r="F6913" s="22" t="s">
        <v>308</v>
      </c>
    </row>
    <row r="6914" spans="1:6" ht="14.5" customHeight="1">
      <c r="A6914" s="19">
        <v>1910</v>
      </c>
      <c r="B6914" s="19" t="s">
        <v>291</v>
      </c>
      <c r="C6914" s="22" t="s">
        <v>291</v>
      </c>
      <c r="D6914" s="22">
        <v>14</v>
      </c>
      <c r="E6914" s="19" t="s">
        <v>9</v>
      </c>
      <c r="F6914" s="22" t="s">
        <v>636</v>
      </c>
    </row>
    <row r="6915" spans="1:6" ht="14.5" customHeight="1">
      <c r="A6915" s="19">
        <v>1910</v>
      </c>
      <c r="B6915" s="19" t="s">
        <v>291</v>
      </c>
      <c r="C6915" s="22" t="s">
        <v>291</v>
      </c>
      <c r="D6915" s="22">
        <v>3.04</v>
      </c>
      <c r="E6915" s="19" t="s">
        <v>9</v>
      </c>
      <c r="F6915" s="22" t="s">
        <v>1304</v>
      </c>
    </row>
    <row r="6916" spans="1:6" ht="14.5" customHeight="1">
      <c r="A6916" s="19">
        <v>1910</v>
      </c>
      <c r="B6916" s="19" t="s">
        <v>291</v>
      </c>
      <c r="C6916" s="22" t="s">
        <v>291</v>
      </c>
      <c r="D6916" s="22">
        <v>7.87</v>
      </c>
      <c r="E6916" s="19" t="s">
        <v>9</v>
      </c>
      <c r="F6916" s="22" t="s">
        <v>1063</v>
      </c>
    </row>
    <row r="6917" spans="1:6" ht="14.5" customHeight="1">
      <c r="A6917" s="19">
        <v>1910</v>
      </c>
      <c r="B6917" s="19" t="s">
        <v>291</v>
      </c>
      <c r="C6917" s="22" t="s">
        <v>291</v>
      </c>
      <c r="D6917" s="22">
        <v>50.3</v>
      </c>
      <c r="E6917" s="19" t="s">
        <v>9</v>
      </c>
      <c r="F6917" s="22" t="s">
        <v>636</v>
      </c>
    </row>
    <row r="6918" spans="1:6" ht="14.5" customHeight="1">
      <c r="A6918" s="19">
        <v>1910</v>
      </c>
      <c r="B6918" s="19" t="s">
        <v>291</v>
      </c>
      <c r="C6918" s="22" t="s">
        <v>291</v>
      </c>
      <c r="D6918" s="22">
        <v>11.73</v>
      </c>
      <c r="E6918" s="19" t="s">
        <v>9</v>
      </c>
      <c r="F6918" s="22" t="s">
        <v>1377</v>
      </c>
    </row>
    <row r="6919" spans="1:6" ht="14.5" customHeight="1">
      <c r="A6919" s="19">
        <v>1910</v>
      </c>
      <c r="B6919" s="19" t="s">
        <v>291</v>
      </c>
      <c r="C6919" s="22" t="s">
        <v>291</v>
      </c>
      <c r="D6919" s="22">
        <v>6.8</v>
      </c>
      <c r="E6919" s="19" t="s">
        <v>9</v>
      </c>
      <c r="F6919" s="22" t="s">
        <v>1630</v>
      </c>
    </row>
    <row r="6920" spans="1:6" ht="14.5" customHeight="1">
      <c r="A6920" s="19">
        <v>1910</v>
      </c>
      <c r="B6920" s="19" t="s">
        <v>291</v>
      </c>
      <c r="C6920" s="22" t="s">
        <v>291</v>
      </c>
      <c r="D6920" s="22">
        <v>528.16999999999996</v>
      </c>
      <c r="E6920" s="19" t="s">
        <v>9</v>
      </c>
      <c r="F6920" s="22" t="s">
        <v>1631</v>
      </c>
    </row>
    <row r="6921" spans="1:6" ht="14.5" customHeight="1">
      <c r="A6921" s="19">
        <v>1910</v>
      </c>
      <c r="B6921" s="19" t="s">
        <v>291</v>
      </c>
      <c r="C6921" s="22" t="s">
        <v>291</v>
      </c>
      <c r="D6921" s="22">
        <v>48.75</v>
      </c>
      <c r="E6921" s="19" t="s">
        <v>9</v>
      </c>
      <c r="F6921" s="22" t="s">
        <v>1633</v>
      </c>
    </row>
    <row r="6922" spans="1:6" ht="14.5" customHeight="1">
      <c r="A6922" s="19">
        <v>1910</v>
      </c>
      <c r="B6922" s="19" t="s">
        <v>291</v>
      </c>
      <c r="C6922" s="22" t="s">
        <v>291</v>
      </c>
      <c r="D6922" s="22">
        <v>4</v>
      </c>
      <c r="E6922" s="19" t="s">
        <v>9</v>
      </c>
      <c r="F6922" s="22" t="s">
        <v>1174</v>
      </c>
    </row>
    <row r="6923" spans="1:6" ht="14.5" customHeight="1">
      <c r="A6923" s="19">
        <v>1910</v>
      </c>
      <c r="B6923" s="19" t="s">
        <v>291</v>
      </c>
      <c r="C6923" s="22" t="s">
        <v>291</v>
      </c>
      <c r="D6923" s="22">
        <v>2.5</v>
      </c>
      <c r="E6923" s="19" t="s">
        <v>9</v>
      </c>
      <c r="F6923" s="22" t="s">
        <v>1634</v>
      </c>
    </row>
    <row r="6924" spans="1:6" ht="14.5" customHeight="1">
      <c r="A6924" s="19">
        <v>1910</v>
      </c>
      <c r="B6924" s="19" t="s">
        <v>291</v>
      </c>
      <c r="C6924" s="22" t="s">
        <v>291</v>
      </c>
      <c r="D6924" s="22">
        <v>4.07</v>
      </c>
      <c r="E6924" s="19" t="s">
        <v>9</v>
      </c>
      <c r="F6924" s="22" t="s">
        <v>1471</v>
      </c>
    </row>
    <row r="6925" spans="1:6" ht="14.5" customHeight="1">
      <c r="A6925" s="19">
        <v>1910</v>
      </c>
      <c r="B6925" s="19" t="s">
        <v>291</v>
      </c>
      <c r="C6925" s="22" t="s">
        <v>291</v>
      </c>
      <c r="D6925" s="22">
        <v>31.02</v>
      </c>
      <c r="E6925" s="19" t="s">
        <v>9</v>
      </c>
      <c r="F6925" s="22" t="s">
        <v>1074</v>
      </c>
    </row>
    <row r="6926" spans="1:6" ht="14.5" customHeight="1">
      <c r="A6926" s="19">
        <v>1910</v>
      </c>
      <c r="B6926" s="19" t="s">
        <v>291</v>
      </c>
      <c r="C6926" s="22" t="s">
        <v>291</v>
      </c>
      <c r="D6926" s="22">
        <v>27.87</v>
      </c>
      <c r="E6926" s="19" t="s">
        <v>9</v>
      </c>
      <c r="F6926" s="22" t="s">
        <v>655</v>
      </c>
    </row>
    <row r="6927" spans="1:6" ht="14.5" customHeight="1">
      <c r="A6927" s="19">
        <v>1910</v>
      </c>
      <c r="B6927" s="19" t="s">
        <v>291</v>
      </c>
      <c r="C6927" s="22" t="s">
        <v>309</v>
      </c>
      <c r="D6927" s="22">
        <v>16.3</v>
      </c>
      <c r="E6927" s="19" t="s">
        <v>9</v>
      </c>
      <c r="F6927" s="22" t="s">
        <v>1064</v>
      </c>
    </row>
    <row r="6928" spans="1:6" ht="14.5" customHeight="1">
      <c r="A6928" s="19">
        <v>1910</v>
      </c>
      <c r="B6928" s="19" t="s">
        <v>291</v>
      </c>
      <c r="C6928" s="22" t="s">
        <v>309</v>
      </c>
      <c r="D6928" s="22">
        <v>3.87</v>
      </c>
      <c r="E6928" s="19" t="s">
        <v>9</v>
      </c>
      <c r="F6928" s="22" t="s">
        <v>1378</v>
      </c>
    </row>
    <row r="6929" spans="1:6" ht="14.5" customHeight="1">
      <c r="A6929" s="19">
        <v>1910</v>
      </c>
      <c r="B6929" s="19" t="s">
        <v>291</v>
      </c>
      <c r="C6929" s="22" t="s">
        <v>1306</v>
      </c>
      <c r="D6929" s="22">
        <v>2.74</v>
      </c>
      <c r="E6929" s="19" t="s">
        <v>9</v>
      </c>
      <c r="F6929" s="22" t="s">
        <v>1307</v>
      </c>
    </row>
    <row r="6930" spans="1:6" ht="14.5" customHeight="1">
      <c r="A6930" s="19">
        <v>1910</v>
      </c>
      <c r="B6930" s="19" t="s">
        <v>291</v>
      </c>
      <c r="C6930" s="22" t="s">
        <v>312</v>
      </c>
      <c r="D6930" s="22">
        <v>10.5</v>
      </c>
      <c r="E6930" s="19" t="s">
        <v>9</v>
      </c>
      <c r="F6930" s="22" t="s">
        <v>313</v>
      </c>
    </row>
    <row r="6931" spans="1:6" ht="14.5" customHeight="1">
      <c r="A6931" s="19">
        <v>1910</v>
      </c>
      <c r="B6931" s="19" t="s">
        <v>291</v>
      </c>
      <c r="C6931" s="22" t="s">
        <v>314</v>
      </c>
      <c r="D6931" s="22">
        <v>93.3</v>
      </c>
      <c r="E6931" s="19" t="s">
        <v>9</v>
      </c>
      <c r="F6931" s="22" t="s">
        <v>315</v>
      </c>
    </row>
    <row r="6932" spans="1:6" ht="14.5" customHeight="1">
      <c r="A6932" s="19">
        <v>1910</v>
      </c>
      <c r="B6932" s="19" t="s">
        <v>291</v>
      </c>
      <c r="C6932" s="22" t="s">
        <v>316</v>
      </c>
      <c r="D6932" s="22">
        <v>5.3</v>
      </c>
      <c r="E6932" s="19" t="s">
        <v>9</v>
      </c>
      <c r="F6932" s="22" t="s">
        <v>317</v>
      </c>
    </row>
    <row r="6933" spans="1:6" ht="14.5" customHeight="1">
      <c r="A6933" s="19">
        <v>1910</v>
      </c>
      <c r="B6933" s="19" t="s">
        <v>291</v>
      </c>
      <c r="C6933" s="22" t="s">
        <v>318</v>
      </c>
      <c r="D6933" s="22">
        <v>65.45</v>
      </c>
      <c r="E6933" s="19" t="s">
        <v>9</v>
      </c>
      <c r="F6933" s="22" t="s">
        <v>1379</v>
      </c>
    </row>
    <row r="6934" spans="1:6" ht="14.5" customHeight="1">
      <c r="A6934" s="19">
        <v>1910</v>
      </c>
      <c r="B6934" s="19" t="s">
        <v>291</v>
      </c>
      <c r="C6934" s="22" t="s">
        <v>320</v>
      </c>
      <c r="D6934" s="22">
        <v>11.5</v>
      </c>
      <c r="E6934" s="19" t="s">
        <v>9</v>
      </c>
      <c r="F6934" s="22" t="s">
        <v>1382</v>
      </c>
    </row>
    <row r="6935" spans="1:6" ht="14.5" customHeight="1">
      <c r="A6935" s="19">
        <v>1910</v>
      </c>
      <c r="B6935" s="19" t="s">
        <v>291</v>
      </c>
      <c r="C6935" s="22" t="s">
        <v>1065</v>
      </c>
      <c r="D6935" s="22">
        <v>3</v>
      </c>
      <c r="E6935" s="19" t="s">
        <v>9</v>
      </c>
      <c r="F6935" s="22" t="s">
        <v>1635</v>
      </c>
    </row>
    <row r="6936" spans="1:6" ht="14.5" customHeight="1">
      <c r="A6936" s="19">
        <v>1910</v>
      </c>
      <c r="B6936" s="19" t="s">
        <v>291</v>
      </c>
      <c r="C6936" s="22" t="s">
        <v>1636</v>
      </c>
      <c r="D6936" s="22">
        <v>10.5</v>
      </c>
      <c r="E6936" s="19" t="s">
        <v>9</v>
      </c>
      <c r="F6936" s="22" t="s">
        <v>1637</v>
      </c>
    </row>
    <row r="6937" spans="1:6" ht="14.5" customHeight="1">
      <c r="A6937" s="19">
        <v>1910</v>
      </c>
      <c r="B6937" s="19" t="s">
        <v>291</v>
      </c>
      <c r="C6937" s="22" t="s">
        <v>1636</v>
      </c>
      <c r="D6937" s="22">
        <v>4</v>
      </c>
      <c r="E6937" s="19" t="s">
        <v>9</v>
      </c>
      <c r="F6937" s="22" t="s">
        <v>1638</v>
      </c>
    </row>
    <row r="6938" spans="1:6" ht="14.5" customHeight="1">
      <c r="A6938" s="19">
        <v>1910</v>
      </c>
      <c r="B6938" s="19" t="s">
        <v>291</v>
      </c>
      <c r="C6938" s="22" t="s">
        <v>1068</v>
      </c>
      <c r="D6938" s="22">
        <v>10.36</v>
      </c>
      <c r="E6938" s="19" t="s">
        <v>9</v>
      </c>
      <c r="F6938" s="22" t="s">
        <v>1069</v>
      </c>
    </row>
    <row r="6939" spans="1:6" ht="14.5" customHeight="1">
      <c r="A6939" s="19">
        <v>1910</v>
      </c>
      <c r="B6939" s="19" t="s">
        <v>291</v>
      </c>
      <c r="C6939" s="22" t="s">
        <v>912</v>
      </c>
      <c r="D6939" s="22">
        <v>9.32</v>
      </c>
      <c r="E6939" s="19" t="s">
        <v>9</v>
      </c>
      <c r="F6939" s="22" t="s">
        <v>913</v>
      </c>
    </row>
    <row r="6940" spans="1:6" ht="14.5" customHeight="1">
      <c r="A6940" s="19">
        <v>1910</v>
      </c>
      <c r="B6940" s="19" t="s">
        <v>291</v>
      </c>
      <c r="C6940" s="22" t="s">
        <v>640</v>
      </c>
      <c r="D6940" s="22">
        <v>7.7</v>
      </c>
      <c r="E6940" s="19" t="s">
        <v>9</v>
      </c>
      <c r="F6940" s="22" t="s">
        <v>641</v>
      </c>
    </row>
    <row r="6941" spans="1:6" ht="14.5" customHeight="1">
      <c r="A6941" s="19">
        <v>1910</v>
      </c>
      <c r="B6941" s="19" t="s">
        <v>291</v>
      </c>
      <c r="C6941" s="22" t="s">
        <v>961</v>
      </c>
      <c r="D6941" s="22">
        <v>23</v>
      </c>
      <c r="E6941" s="19" t="s">
        <v>9</v>
      </c>
      <c r="F6941" s="22" t="s">
        <v>962</v>
      </c>
    </row>
    <row r="6942" spans="1:6" ht="14.5" customHeight="1">
      <c r="A6942" s="19">
        <v>1910</v>
      </c>
      <c r="B6942" s="19" t="s">
        <v>291</v>
      </c>
      <c r="C6942" s="22" t="s">
        <v>851</v>
      </c>
      <c r="D6942" s="22">
        <v>4.4000000000000004</v>
      </c>
      <c r="E6942" s="19" t="s">
        <v>9</v>
      </c>
      <c r="F6942" s="22" t="s">
        <v>852</v>
      </c>
    </row>
    <row r="6943" spans="1:6" ht="14.5" customHeight="1">
      <c r="A6943" s="19">
        <v>1910</v>
      </c>
      <c r="B6943" s="19" t="s">
        <v>291</v>
      </c>
      <c r="C6943" s="22" t="s">
        <v>322</v>
      </c>
      <c r="D6943" s="22">
        <v>17.239999999999998</v>
      </c>
      <c r="E6943" s="19" t="s">
        <v>9</v>
      </c>
      <c r="F6943" s="22" t="s">
        <v>1070</v>
      </c>
    </row>
    <row r="6944" spans="1:6" ht="14.5" customHeight="1">
      <c r="A6944" s="19">
        <v>1910</v>
      </c>
      <c r="B6944" s="19" t="s">
        <v>291</v>
      </c>
      <c r="C6944" s="22" t="s">
        <v>324</v>
      </c>
      <c r="D6944" s="22">
        <v>62.02</v>
      </c>
      <c r="E6944" s="19" t="s">
        <v>9</v>
      </c>
      <c r="F6944" s="22" t="s">
        <v>1639</v>
      </c>
    </row>
    <row r="6945" spans="1:6" ht="14.5" customHeight="1">
      <c r="A6945" s="19">
        <v>1910</v>
      </c>
      <c r="B6945" s="19" t="s">
        <v>291</v>
      </c>
      <c r="C6945" s="22" t="s">
        <v>324</v>
      </c>
      <c r="D6945" s="22">
        <v>3</v>
      </c>
      <c r="E6945" s="19" t="s">
        <v>9</v>
      </c>
      <c r="F6945" s="22" t="s">
        <v>1640</v>
      </c>
    </row>
    <row r="6946" spans="1:6" ht="14.5" customHeight="1">
      <c r="A6946" s="19">
        <v>1910</v>
      </c>
      <c r="B6946" s="19" t="s">
        <v>291</v>
      </c>
      <c r="C6946" s="22" t="s">
        <v>324</v>
      </c>
      <c r="D6946" s="22">
        <v>23.4</v>
      </c>
      <c r="E6946" s="19" t="s">
        <v>9</v>
      </c>
      <c r="F6946" s="22" t="s">
        <v>1039</v>
      </c>
    </row>
    <row r="6947" spans="1:6" ht="14.5" customHeight="1">
      <c r="A6947" s="19">
        <v>1910</v>
      </c>
      <c r="B6947" s="19" t="s">
        <v>291</v>
      </c>
      <c r="C6947" s="22" t="s">
        <v>324</v>
      </c>
      <c r="D6947" s="22">
        <v>7.75</v>
      </c>
      <c r="E6947" s="19" t="s">
        <v>9</v>
      </c>
      <c r="F6947" s="22" t="s">
        <v>1641</v>
      </c>
    </row>
    <row r="6948" spans="1:6" ht="14.5" customHeight="1">
      <c r="A6948" s="19">
        <v>1910</v>
      </c>
      <c r="B6948" s="19" t="s">
        <v>291</v>
      </c>
      <c r="C6948" s="22" t="s">
        <v>324</v>
      </c>
      <c r="D6948" s="22">
        <v>82</v>
      </c>
      <c r="E6948" s="19" t="s">
        <v>9</v>
      </c>
      <c r="F6948" s="22" t="s">
        <v>1309</v>
      </c>
    </row>
    <row r="6949" spans="1:6" ht="14.5" customHeight="1">
      <c r="A6949" s="19">
        <v>1910</v>
      </c>
      <c r="B6949" s="19" t="s">
        <v>291</v>
      </c>
      <c r="C6949" s="22" t="s">
        <v>324</v>
      </c>
      <c r="D6949" s="22">
        <v>60.3</v>
      </c>
      <c r="E6949" s="19" t="s">
        <v>9</v>
      </c>
      <c r="F6949" s="22" t="s">
        <v>1642</v>
      </c>
    </row>
    <row r="6950" spans="1:6" ht="14.5" customHeight="1">
      <c r="A6950" s="19">
        <v>1910</v>
      </c>
      <c r="B6950" s="19" t="s">
        <v>291</v>
      </c>
      <c r="C6950" s="22" t="s">
        <v>324</v>
      </c>
      <c r="D6950" s="22">
        <v>40</v>
      </c>
      <c r="E6950" s="19" t="s">
        <v>9</v>
      </c>
      <c r="F6950" s="22" t="s">
        <v>1643</v>
      </c>
    </row>
    <row r="6951" spans="1:6" ht="14.5" customHeight="1">
      <c r="A6951" s="19">
        <v>1910</v>
      </c>
      <c r="B6951" s="19" t="s">
        <v>291</v>
      </c>
      <c r="C6951" s="22" t="s">
        <v>327</v>
      </c>
      <c r="D6951" s="22">
        <v>6.31</v>
      </c>
      <c r="E6951" s="19" t="s">
        <v>9</v>
      </c>
      <c r="F6951" s="22" t="s">
        <v>1072</v>
      </c>
    </row>
    <row r="6952" spans="1:6" ht="14.5" customHeight="1">
      <c r="A6952" s="19">
        <v>1910</v>
      </c>
      <c r="B6952" s="19" t="s">
        <v>291</v>
      </c>
      <c r="C6952" s="22" t="s">
        <v>332</v>
      </c>
      <c r="D6952" s="22">
        <v>133.71</v>
      </c>
      <c r="E6952" s="19" t="s">
        <v>9</v>
      </c>
      <c r="F6952" s="22" t="s">
        <v>659</v>
      </c>
    </row>
    <row r="6953" spans="1:6" ht="14.5" customHeight="1">
      <c r="A6953" s="19">
        <v>1910</v>
      </c>
      <c r="B6953" s="19" t="s">
        <v>291</v>
      </c>
      <c r="C6953" s="22" t="s">
        <v>658</v>
      </c>
      <c r="D6953" s="22">
        <v>1.6</v>
      </c>
      <c r="E6953" s="19" t="s">
        <v>9</v>
      </c>
      <c r="F6953" s="22" t="s">
        <v>1073</v>
      </c>
    </row>
    <row r="6954" spans="1:6" ht="14.5" customHeight="1">
      <c r="A6954" s="19">
        <v>1910</v>
      </c>
      <c r="B6954" s="19" t="s">
        <v>291</v>
      </c>
      <c r="C6954" s="22" t="s">
        <v>340</v>
      </c>
      <c r="D6954" s="22">
        <v>45.39</v>
      </c>
      <c r="E6954" s="19" t="s">
        <v>9</v>
      </c>
      <c r="F6954" s="22" t="s">
        <v>653</v>
      </c>
    </row>
    <row r="6955" spans="1:6" ht="14.5" customHeight="1">
      <c r="A6955" s="19">
        <v>1910</v>
      </c>
      <c r="B6955" s="19" t="s">
        <v>291</v>
      </c>
      <c r="C6955" s="22" t="s">
        <v>340</v>
      </c>
      <c r="D6955" s="22">
        <v>8.5500000000000007</v>
      </c>
      <c r="E6955" s="19" t="s">
        <v>9</v>
      </c>
      <c r="F6955" s="22" t="s">
        <v>963</v>
      </c>
    </row>
    <row r="6956" spans="1:6" ht="14.5" customHeight="1">
      <c r="A6956" s="19">
        <v>1910</v>
      </c>
      <c r="B6956" s="19" t="s">
        <v>291</v>
      </c>
      <c r="C6956" s="22" t="s">
        <v>340</v>
      </c>
      <c r="D6956" s="22">
        <v>18.03</v>
      </c>
      <c r="E6956" s="19" t="s">
        <v>9</v>
      </c>
      <c r="F6956" s="22" t="s">
        <v>853</v>
      </c>
    </row>
    <row r="6957" spans="1:6" ht="14.5" customHeight="1">
      <c r="A6957" s="19">
        <v>1910</v>
      </c>
      <c r="B6957" s="19" t="s">
        <v>291</v>
      </c>
      <c r="C6957" s="22" t="s">
        <v>340</v>
      </c>
      <c r="D6957" s="22">
        <v>53.14</v>
      </c>
      <c r="E6957" s="19" t="s">
        <v>9</v>
      </c>
      <c r="F6957" s="22" t="s">
        <v>1382</v>
      </c>
    </row>
    <row r="6958" spans="1:6" ht="14.5" customHeight="1">
      <c r="A6958" s="19">
        <v>1910</v>
      </c>
      <c r="B6958" s="19" t="s">
        <v>291</v>
      </c>
      <c r="C6958" s="22" t="s">
        <v>340</v>
      </c>
      <c r="D6958" s="22">
        <v>21</v>
      </c>
      <c r="E6958" s="19" t="s">
        <v>9</v>
      </c>
      <c r="F6958" s="22" t="s">
        <v>1470</v>
      </c>
    </row>
    <row r="6959" spans="1:6" ht="14.5" customHeight="1">
      <c r="A6959" s="19">
        <v>1910</v>
      </c>
      <c r="B6959" s="19" t="s">
        <v>291</v>
      </c>
      <c r="C6959" s="22" t="s">
        <v>352</v>
      </c>
      <c r="D6959" s="22">
        <v>10</v>
      </c>
      <c r="E6959" s="19" t="s">
        <v>9</v>
      </c>
      <c r="F6959" s="22" t="s">
        <v>650</v>
      </c>
    </row>
    <row r="6960" spans="1:6" ht="14.5" customHeight="1">
      <c r="A6960" s="19">
        <v>1910</v>
      </c>
      <c r="B6960" s="19" t="s">
        <v>291</v>
      </c>
      <c r="C6960" s="22" t="s">
        <v>354</v>
      </c>
      <c r="D6960" s="22">
        <v>127</v>
      </c>
      <c r="E6960" s="19" t="s">
        <v>9</v>
      </c>
      <c r="F6960" s="22" t="s">
        <v>356</v>
      </c>
    </row>
    <row r="6961" spans="1:6" ht="14.5" customHeight="1">
      <c r="A6961" s="19">
        <v>1910</v>
      </c>
      <c r="B6961" s="19" t="s">
        <v>291</v>
      </c>
      <c r="C6961" s="22" t="s">
        <v>358</v>
      </c>
      <c r="D6961" s="22">
        <v>10.47</v>
      </c>
      <c r="E6961" s="19" t="s">
        <v>9</v>
      </c>
      <c r="F6961" s="22" t="s">
        <v>964</v>
      </c>
    </row>
    <row r="6962" spans="1:6" ht="14.5" customHeight="1">
      <c r="A6962" s="19">
        <v>1910</v>
      </c>
      <c r="B6962" s="19" t="s">
        <v>291</v>
      </c>
      <c r="C6962" s="22" t="s">
        <v>358</v>
      </c>
      <c r="D6962" s="22">
        <v>7.69</v>
      </c>
      <c r="E6962" s="19" t="s">
        <v>9</v>
      </c>
      <c r="F6962" s="22" t="s">
        <v>1644</v>
      </c>
    </row>
    <row r="6963" spans="1:6" ht="14.5" customHeight="1">
      <c r="A6963" s="19">
        <v>1910</v>
      </c>
      <c r="B6963" s="19" t="s">
        <v>291</v>
      </c>
      <c r="C6963" s="22" t="s">
        <v>648</v>
      </c>
      <c r="D6963" s="22">
        <v>4.33</v>
      </c>
      <c r="E6963" s="19" t="s">
        <v>9</v>
      </c>
      <c r="F6963" s="22" t="s">
        <v>647</v>
      </c>
    </row>
    <row r="6964" spans="1:6" ht="14.5" customHeight="1">
      <c r="A6964" s="19">
        <v>1910</v>
      </c>
      <c r="B6964" s="19" t="s">
        <v>291</v>
      </c>
      <c r="C6964" s="22" t="s">
        <v>648</v>
      </c>
      <c r="D6964" s="22">
        <v>10</v>
      </c>
      <c r="E6964" s="19" t="s">
        <v>9</v>
      </c>
      <c r="F6964" s="22" t="s">
        <v>1645</v>
      </c>
    </row>
    <row r="6965" spans="1:6" ht="14.5" customHeight="1">
      <c r="A6965" s="19">
        <v>1910</v>
      </c>
      <c r="B6965" s="19" t="s">
        <v>291</v>
      </c>
      <c r="C6965" s="22" t="s">
        <v>646</v>
      </c>
      <c r="D6965" s="22">
        <v>24</v>
      </c>
      <c r="E6965" s="19" t="s">
        <v>9</v>
      </c>
      <c r="F6965" s="22" t="s">
        <v>1646</v>
      </c>
    </row>
    <row r="6966" spans="1:6" ht="14.5" customHeight="1">
      <c r="A6966" s="19">
        <v>1910</v>
      </c>
      <c r="B6966" s="19" t="s">
        <v>291</v>
      </c>
      <c r="C6966" s="22" t="s">
        <v>360</v>
      </c>
      <c r="D6966" s="22">
        <v>11</v>
      </c>
      <c r="E6966" s="19" t="s">
        <v>9</v>
      </c>
      <c r="F6966" s="22" t="s">
        <v>361</v>
      </c>
    </row>
    <row r="6967" spans="1:6" ht="14.5" customHeight="1">
      <c r="A6967" s="19">
        <v>1910</v>
      </c>
      <c r="B6967" s="19" t="s">
        <v>291</v>
      </c>
      <c r="C6967" s="22" t="s">
        <v>362</v>
      </c>
      <c r="D6967" s="22">
        <v>25.88</v>
      </c>
      <c r="E6967" s="19" t="s">
        <v>9</v>
      </c>
      <c r="F6967" s="22" t="s">
        <v>363</v>
      </c>
    </row>
    <row r="6968" spans="1:6" ht="14.5" customHeight="1">
      <c r="A6968" s="19">
        <v>1910</v>
      </c>
      <c r="B6968" s="19" t="s">
        <v>368</v>
      </c>
      <c r="C6968" s="31" t="s">
        <v>1794</v>
      </c>
      <c r="D6968" s="34">
        <v>85.49</v>
      </c>
    </row>
    <row r="6969" spans="1:6" ht="14.5" customHeight="1">
      <c r="A6969" s="19">
        <v>1910</v>
      </c>
      <c r="B6969" s="19" t="s">
        <v>368</v>
      </c>
      <c r="C6969" s="31" t="s">
        <v>1795</v>
      </c>
      <c r="D6969" s="34">
        <v>5</v>
      </c>
    </row>
    <row r="6970" spans="1:6" ht="14.5" customHeight="1">
      <c r="A6970" s="19">
        <v>1910</v>
      </c>
      <c r="B6970" s="19" t="s">
        <v>368</v>
      </c>
      <c r="C6970" s="31" t="s">
        <v>1476</v>
      </c>
      <c r="D6970" s="34">
        <v>454.24</v>
      </c>
    </row>
    <row r="6971" spans="1:6" ht="14.5" customHeight="1">
      <c r="A6971" s="19">
        <v>1910</v>
      </c>
      <c r="B6971" s="19" t="s">
        <v>368</v>
      </c>
      <c r="C6971" s="31" t="s">
        <v>365</v>
      </c>
      <c r="D6971" s="34">
        <v>8</v>
      </c>
    </row>
    <row r="6972" spans="1:6" ht="14.5" customHeight="1">
      <c r="A6972" s="19">
        <v>1910</v>
      </c>
      <c r="B6972" s="19" t="s">
        <v>368</v>
      </c>
      <c r="C6972" s="31" t="s">
        <v>55</v>
      </c>
      <c r="D6972" s="34">
        <v>7.5</v>
      </c>
    </row>
    <row r="6973" spans="1:6" ht="14.5" customHeight="1">
      <c r="A6973" s="19">
        <v>1910</v>
      </c>
      <c r="B6973" s="19" t="s">
        <v>1179</v>
      </c>
      <c r="C6973" s="35" t="s">
        <v>1180</v>
      </c>
      <c r="D6973" s="35">
        <v>14.16</v>
      </c>
      <c r="F6973" s="36" t="s">
        <v>1193</v>
      </c>
    </row>
    <row r="6974" spans="1:6" ht="14.5" customHeight="1">
      <c r="A6974" s="19">
        <v>1910</v>
      </c>
      <c r="B6974" s="19" t="s">
        <v>1179</v>
      </c>
      <c r="C6974" s="35" t="s">
        <v>1180</v>
      </c>
      <c r="D6974" s="35">
        <v>9</v>
      </c>
      <c r="F6974" s="36" t="s">
        <v>1477</v>
      </c>
    </row>
    <row r="6975" spans="1:6" ht="14.5" customHeight="1">
      <c r="A6975" s="19">
        <v>1910</v>
      </c>
      <c r="B6975" s="19" t="s">
        <v>1179</v>
      </c>
      <c r="C6975" s="35" t="s">
        <v>1180</v>
      </c>
      <c r="D6975" s="35">
        <v>5.5</v>
      </c>
      <c r="F6975" s="36" t="s">
        <v>1384</v>
      </c>
    </row>
    <row r="6976" spans="1:6" ht="14.5" customHeight="1">
      <c r="A6976" s="19">
        <v>1910</v>
      </c>
      <c r="B6976" s="19" t="s">
        <v>1179</v>
      </c>
      <c r="C6976" s="35" t="s">
        <v>1183</v>
      </c>
      <c r="D6976" s="35">
        <v>26</v>
      </c>
      <c r="F6976" s="36" t="s">
        <v>1184</v>
      </c>
    </row>
    <row r="6977" spans="1:6" ht="14.5" customHeight="1">
      <c r="A6977" s="19">
        <v>1910</v>
      </c>
      <c r="B6977" s="19" t="s">
        <v>1179</v>
      </c>
      <c r="C6977" s="35" t="s">
        <v>1185</v>
      </c>
      <c r="D6977" s="35">
        <v>7</v>
      </c>
      <c r="F6977" s="36" t="s">
        <v>1186</v>
      </c>
    </row>
    <row r="6978" spans="1:6" ht="14.5" customHeight="1">
      <c r="A6978" s="19">
        <v>1910</v>
      </c>
      <c r="B6978" s="19" t="s">
        <v>1179</v>
      </c>
      <c r="C6978" s="35" t="s">
        <v>1479</v>
      </c>
      <c r="D6978" s="35">
        <v>4</v>
      </c>
      <c r="F6978" s="22" t="s">
        <v>1480</v>
      </c>
    </row>
    <row r="6979" spans="1:6" ht="14.5" customHeight="1">
      <c r="A6979" s="19">
        <v>1910</v>
      </c>
      <c r="B6979" s="19" t="s">
        <v>1179</v>
      </c>
      <c r="C6979" s="35" t="s">
        <v>1481</v>
      </c>
      <c r="D6979" s="29">
        <v>6</v>
      </c>
      <c r="F6979" s="22" t="s">
        <v>1482</v>
      </c>
    </row>
    <row r="6980" spans="1:6" ht="14.5" customHeight="1">
      <c r="A6980" s="19">
        <v>1910</v>
      </c>
      <c r="B6980" s="19" t="s">
        <v>1179</v>
      </c>
      <c r="C6980" s="35" t="s">
        <v>1313</v>
      </c>
      <c r="D6980" s="29">
        <v>15</v>
      </c>
      <c r="F6980" s="18" t="s">
        <v>1797</v>
      </c>
    </row>
    <row r="6981" spans="1:6" ht="14.5" customHeight="1">
      <c r="A6981" s="19">
        <v>1910</v>
      </c>
      <c r="B6981" s="19" t="s">
        <v>1179</v>
      </c>
      <c r="C6981" s="35" t="s">
        <v>1187</v>
      </c>
      <c r="D6981" s="35">
        <v>13</v>
      </c>
      <c r="F6981" s="36" t="s">
        <v>1798</v>
      </c>
    </row>
    <row r="6982" spans="1:6" ht="14.5" customHeight="1">
      <c r="A6982" s="19">
        <v>1910</v>
      </c>
      <c r="B6982" s="19" t="s">
        <v>1179</v>
      </c>
      <c r="C6982" s="35" t="s">
        <v>1315</v>
      </c>
      <c r="D6982" s="35">
        <v>4.5</v>
      </c>
      <c r="F6982" s="18" t="s">
        <v>1316</v>
      </c>
    </row>
    <row r="6983" spans="1:6" ht="14.5" customHeight="1">
      <c r="A6983" s="19">
        <v>1910</v>
      </c>
      <c r="B6983" s="19" t="s">
        <v>1179</v>
      </c>
      <c r="C6983" s="35" t="s">
        <v>1189</v>
      </c>
      <c r="D6983" s="35">
        <v>24.55</v>
      </c>
      <c r="F6983" s="36" t="s">
        <v>1799</v>
      </c>
    </row>
    <row r="6984" spans="1:6" ht="14.5" customHeight="1">
      <c r="A6984" s="19">
        <v>1910</v>
      </c>
      <c r="B6984" s="19" t="s">
        <v>1179</v>
      </c>
      <c r="C6984" s="35" t="s">
        <v>1191</v>
      </c>
      <c r="D6984" s="35">
        <v>12</v>
      </c>
      <c r="F6984" s="36" t="s">
        <v>1192</v>
      </c>
    </row>
    <row r="6985" spans="1:6" ht="14.5" customHeight="1">
      <c r="A6985" s="19">
        <v>1910</v>
      </c>
      <c r="B6985" s="19" t="s">
        <v>1194</v>
      </c>
      <c r="C6985" s="19" t="s">
        <v>1196</v>
      </c>
      <c r="D6985" s="22">
        <v>60</v>
      </c>
      <c r="F6985" s="22" t="s">
        <v>1195</v>
      </c>
    </row>
    <row r="6986" spans="1:6" ht="14.5" customHeight="1">
      <c r="A6986" s="19">
        <v>1910</v>
      </c>
      <c r="B6986" s="19" t="s">
        <v>1194</v>
      </c>
      <c r="C6986" s="19" t="s">
        <v>1196</v>
      </c>
      <c r="D6986" s="22">
        <v>10</v>
      </c>
      <c r="F6986" s="22" t="s">
        <v>1486</v>
      </c>
    </row>
    <row r="6987" spans="1:6" ht="14.5" customHeight="1">
      <c r="A6987" s="19">
        <v>1910</v>
      </c>
      <c r="B6987" s="19" t="s">
        <v>1194</v>
      </c>
      <c r="C6987" s="22" t="s">
        <v>1319</v>
      </c>
      <c r="D6987" s="22">
        <v>12</v>
      </c>
      <c r="F6987" s="22" t="s">
        <v>1318</v>
      </c>
    </row>
    <row r="6988" spans="1:6" ht="14.5" customHeight="1">
      <c r="A6988" s="19">
        <v>1910</v>
      </c>
      <c r="B6988" s="19" t="s">
        <v>1194</v>
      </c>
      <c r="C6988" s="22" t="s">
        <v>1320</v>
      </c>
      <c r="D6988" s="22">
        <v>6.5</v>
      </c>
      <c r="F6988" s="22" t="s">
        <v>1321</v>
      </c>
    </row>
    <row r="6989" spans="1:6" ht="14.5" customHeight="1">
      <c r="A6989" s="19">
        <v>1910</v>
      </c>
      <c r="B6989" s="19" t="s">
        <v>1194</v>
      </c>
      <c r="C6989" s="19" t="s">
        <v>1386</v>
      </c>
      <c r="D6989" s="22">
        <v>8.5</v>
      </c>
      <c r="F6989" s="22" t="s">
        <v>1487</v>
      </c>
    </row>
    <row r="6990" spans="1:6" ht="14.5" customHeight="1">
      <c r="A6990" s="19">
        <v>1910</v>
      </c>
      <c r="B6990" s="19" t="s">
        <v>1194</v>
      </c>
      <c r="C6990" s="19" t="s">
        <v>1386</v>
      </c>
      <c r="D6990" s="22">
        <v>5</v>
      </c>
      <c r="F6990" s="22" t="s">
        <v>1811</v>
      </c>
    </row>
    <row r="6991" spans="1:6" ht="14.5" customHeight="1">
      <c r="A6991" s="19">
        <v>1910</v>
      </c>
      <c r="B6991" s="19" t="s">
        <v>1194</v>
      </c>
      <c r="C6991" s="22" t="s">
        <v>1493</v>
      </c>
      <c r="D6991" s="22">
        <v>5</v>
      </c>
      <c r="F6991" s="22" t="s">
        <v>1488</v>
      </c>
    </row>
    <row r="6992" spans="1:6" ht="14.5" customHeight="1">
      <c r="A6992" s="19">
        <v>1910</v>
      </c>
      <c r="B6992" s="19" t="s">
        <v>1194</v>
      </c>
      <c r="C6992" s="22" t="s">
        <v>1494</v>
      </c>
      <c r="D6992" s="22">
        <v>7.8</v>
      </c>
      <c r="F6992" s="22" t="s">
        <v>1489</v>
      </c>
    </row>
    <row r="6993" spans="1:7" ht="14.5" customHeight="1">
      <c r="A6993" s="19">
        <v>1910</v>
      </c>
      <c r="B6993" s="19" t="s">
        <v>1194</v>
      </c>
      <c r="C6993" s="22" t="s">
        <v>1495</v>
      </c>
      <c r="D6993" s="22">
        <v>9</v>
      </c>
      <c r="F6993" s="22" t="s">
        <v>1490</v>
      </c>
    </row>
    <row r="6994" spans="1:7" ht="14.5" customHeight="1">
      <c r="A6994" s="19">
        <v>1910</v>
      </c>
      <c r="B6994" s="19" t="s">
        <v>1194</v>
      </c>
      <c r="C6994" s="22" t="s">
        <v>1496</v>
      </c>
      <c r="D6994" s="22">
        <v>21.5</v>
      </c>
      <c r="F6994" s="22" t="s">
        <v>1491</v>
      </c>
    </row>
    <row r="6995" spans="1:7" ht="14.5" customHeight="1">
      <c r="A6995" s="19">
        <v>1910</v>
      </c>
      <c r="B6995" s="19" t="s">
        <v>1194</v>
      </c>
      <c r="C6995" s="19" t="s">
        <v>1497</v>
      </c>
      <c r="D6995" s="22">
        <v>14.2</v>
      </c>
      <c r="F6995" s="22" t="s">
        <v>1492</v>
      </c>
    </row>
    <row r="6996" spans="1:7" ht="14.5" customHeight="1">
      <c r="A6996" s="19">
        <v>1910</v>
      </c>
      <c r="B6996" s="19" t="s">
        <v>1194</v>
      </c>
      <c r="C6996" s="22" t="s">
        <v>1498</v>
      </c>
      <c r="D6996" s="22">
        <v>10</v>
      </c>
      <c r="F6996" s="22" t="s">
        <v>1499</v>
      </c>
    </row>
    <row r="6997" spans="1:7" ht="14.5" customHeight="1">
      <c r="A6997" s="19">
        <v>1910</v>
      </c>
      <c r="B6997" s="19" t="s">
        <v>1194</v>
      </c>
      <c r="C6997" s="22" t="s">
        <v>1816</v>
      </c>
      <c r="D6997" s="22">
        <v>2</v>
      </c>
      <c r="F6997" s="22" t="s">
        <v>1817</v>
      </c>
    </row>
    <row r="6998" spans="1:7" ht="14.5" customHeight="1">
      <c r="A6998" s="19">
        <v>1910</v>
      </c>
      <c r="B6998" s="19" t="s">
        <v>1194</v>
      </c>
      <c r="C6998" s="22" t="s">
        <v>1500</v>
      </c>
      <c r="D6998" s="22">
        <v>5</v>
      </c>
      <c r="F6998" s="22" t="s">
        <v>1501</v>
      </c>
    </row>
    <row r="6999" spans="1:7" ht="14.5" customHeight="1">
      <c r="A6999" s="19">
        <v>1910</v>
      </c>
      <c r="B6999" s="19" t="s">
        <v>413</v>
      </c>
      <c r="C6999" s="22" t="s">
        <v>1200</v>
      </c>
      <c r="D6999" s="22">
        <v>32.5</v>
      </c>
    </row>
    <row r="7000" spans="1:7" ht="14.5" customHeight="1">
      <c r="A7000" s="19">
        <v>1910</v>
      </c>
      <c r="B7000" s="19" t="s">
        <v>413</v>
      </c>
      <c r="C7000" s="22" t="s">
        <v>1330</v>
      </c>
      <c r="D7000" s="22">
        <v>130</v>
      </c>
    </row>
    <row r="7001" spans="1:7" ht="14.5" customHeight="1">
      <c r="A7001" s="19">
        <v>1910</v>
      </c>
      <c r="B7001" s="19" t="s">
        <v>413</v>
      </c>
      <c r="C7001" s="22" t="s">
        <v>662</v>
      </c>
      <c r="D7001" s="22">
        <v>13</v>
      </c>
    </row>
    <row r="7002" spans="1:7" ht="14.5" customHeight="1">
      <c r="A7002" s="19">
        <v>1910</v>
      </c>
      <c r="B7002" s="19" t="s">
        <v>413</v>
      </c>
      <c r="C7002" s="22" t="s">
        <v>1502</v>
      </c>
      <c r="D7002" s="22">
        <v>24</v>
      </c>
    </row>
    <row r="7003" spans="1:7" ht="14.5" customHeight="1">
      <c r="A7003" s="19">
        <v>1910</v>
      </c>
      <c r="B7003" s="19" t="s">
        <v>413</v>
      </c>
      <c r="C7003" s="22" t="s">
        <v>663</v>
      </c>
      <c r="D7003" s="22">
        <v>15.5</v>
      </c>
      <c r="E7003" s="19" t="s">
        <v>9</v>
      </c>
      <c r="F7003" s="22" t="s">
        <v>1333</v>
      </c>
    </row>
    <row r="7004" spans="1:7" ht="14.5" customHeight="1">
      <c r="A7004" s="19">
        <v>1910</v>
      </c>
      <c r="B7004" s="19" t="s">
        <v>413</v>
      </c>
      <c r="C7004" s="22" t="s">
        <v>1829</v>
      </c>
      <c r="D7004" s="22">
        <v>2</v>
      </c>
    </row>
    <row r="7005" spans="1:7" ht="14.5" customHeight="1">
      <c r="A7005" s="19">
        <v>1910</v>
      </c>
      <c r="B7005" s="19" t="s">
        <v>413</v>
      </c>
      <c r="C7005" s="22" t="s">
        <v>1331</v>
      </c>
      <c r="D7005" s="22">
        <v>5.0999999999999996</v>
      </c>
    </row>
    <row r="7006" spans="1:7" ht="14.5" customHeight="1">
      <c r="A7006" s="19">
        <v>1910</v>
      </c>
      <c r="B7006" s="19" t="s">
        <v>413</v>
      </c>
      <c r="C7006" s="22" t="s">
        <v>372</v>
      </c>
      <c r="D7006" s="22">
        <v>221.6</v>
      </c>
      <c r="E7006" s="19" t="s">
        <v>9</v>
      </c>
      <c r="F7006" s="22" t="s">
        <v>854</v>
      </c>
      <c r="G7006" s="19"/>
    </row>
    <row r="7007" spans="1:7" ht="14.5" customHeight="1">
      <c r="A7007" s="19">
        <v>1910</v>
      </c>
      <c r="B7007" s="19" t="s">
        <v>413</v>
      </c>
      <c r="C7007" s="22" t="s">
        <v>372</v>
      </c>
      <c r="D7007" s="22">
        <v>260</v>
      </c>
      <c r="E7007" s="19" t="s">
        <v>9</v>
      </c>
      <c r="F7007" s="22" t="s">
        <v>1917</v>
      </c>
      <c r="G7007" s="19"/>
    </row>
    <row r="7008" spans="1:7" ht="14.5" customHeight="1">
      <c r="A7008" s="19">
        <v>1910</v>
      </c>
      <c r="B7008" s="19" t="s">
        <v>413</v>
      </c>
      <c r="C7008" s="22" t="s">
        <v>372</v>
      </c>
      <c r="D7008" s="22">
        <v>565.64</v>
      </c>
      <c r="E7008" s="19" t="s">
        <v>9</v>
      </c>
      <c r="F7008" s="22" t="s">
        <v>1409</v>
      </c>
      <c r="G7008" s="19"/>
    </row>
    <row r="7009" spans="1:7" ht="14.5" customHeight="1">
      <c r="A7009" s="19">
        <v>1910</v>
      </c>
      <c r="B7009" s="19" t="s">
        <v>413</v>
      </c>
      <c r="C7009" s="22" t="s">
        <v>372</v>
      </c>
      <c r="D7009" s="22">
        <v>327.05</v>
      </c>
      <c r="E7009" s="19" t="s">
        <v>9</v>
      </c>
      <c r="F7009" s="22" t="s">
        <v>1334</v>
      </c>
      <c r="G7009" s="19"/>
    </row>
    <row r="7010" spans="1:7" ht="14.5" customHeight="1">
      <c r="A7010" s="19">
        <v>1910</v>
      </c>
      <c r="B7010" s="19" t="s">
        <v>413</v>
      </c>
      <c r="C7010" s="22" t="s">
        <v>372</v>
      </c>
      <c r="D7010" s="22">
        <v>1.5</v>
      </c>
      <c r="E7010" s="19" t="s">
        <v>9</v>
      </c>
      <c r="F7010" s="22" t="s">
        <v>1507</v>
      </c>
      <c r="G7010" s="19"/>
    </row>
    <row r="7011" spans="1:7" ht="14.5" customHeight="1">
      <c r="A7011" s="19">
        <v>1910</v>
      </c>
      <c r="B7011" s="19" t="s">
        <v>413</v>
      </c>
      <c r="C7011" s="22" t="s">
        <v>372</v>
      </c>
      <c r="D7011" s="22">
        <v>18</v>
      </c>
      <c r="E7011" s="19" t="s">
        <v>70</v>
      </c>
      <c r="F7011" s="22" t="s">
        <v>1507</v>
      </c>
      <c r="G7011" s="19"/>
    </row>
    <row r="7012" spans="1:7" ht="14.5" customHeight="1">
      <c r="A7012" s="19">
        <v>1910</v>
      </c>
      <c r="B7012" s="19" t="s">
        <v>413</v>
      </c>
      <c r="C7012" s="22" t="s">
        <v>372</v>
      </c>
      <c r="D7012" s="22">
        <v>84.86</v>
      </c>
      <c r="E7012" s="19" t="s">
        <v>9</v>
      </c>
      <c r="F7012" s="22" t="s">
        <v>1202</v>
      </c>
    </row>
    <row r="7013" spans="1:7" ht="14.5" customHeight="1">
      <c r="A7013" s="19">
        <v>1910</v>
      </c>
      <c r="B7013" s="19" t="s">
        <v>413</v>
      </c>
      <c r="C7013" s="22" t="s">
        <v>374</v>
      </c>
      <c r="D7013" s="22">
        <v>6.8</v>
      </c>
    </row>
    <row r="7014" spans="1:7" ht="14.5" customHeight="1">
      <c r="A7014" s="19">
        <v>1910</v>
      </c>
      <c r="B7014" s="19" t="s">
        <v>413</v>
      </c>
      <c r="C7014" s="22" t="s">
        <v>1332</v>
      </c>
      <c r="D7014" s="22">
        <v>34</v>
      </c>
    </row>
    <row r="7015" spans="1:7" ht="14.5" customHeight="1">
      <c r="A7015" s="19">
        <v>1910</v>
      </c>
      <c r="B7015" s="19" t="s">
        <v>413</v>
      </c>
      <c r="C7015" s="22" t="s">
        <v>375</v>
      </c>
      <c r="D7015" s="22">
        <v>232</v>
      </c>
    </row>
    <row r="7016" spans="1:7" ht="14.5" customHeight="1">
      <c r="A7016" s="19">
        <v>1910</v>
      </c>
      <c r="B7016" s="19" t="s">
        <v>413</v>
      </c>
      <c r="C7016" s="22" t="s">
        <v>376</v>
      </c>
      <c r="D7016" s="22">
        <v>10</v>
      </c>
    </row>
    <row r="7017" spans="1:7" ht="14.5" customHeight="1">
      <c r="A7017" s="19">
        <v>1910</v>
      </c>
      <c r="B7017" s="19" t="s">
        <v>413</v>
      </c>
      <c r="C7017" s="22" t="s">
        <v>1080</v>
      </c>
      <c r="D7017" s="22">
        <v>36.6</v>
      </c>
    </row>
    <row r="7018" spans="1:7" ht="14.5" customHeight="1">
      <c r="A7018" s="19">
        <v>1910</v>
      </c>
      <c r="B7018" s="19" t="s">
        <v>413</v>
      </c>
      <c r="C7018" s="22" t="s">
        <v>380</v>
      </c>
      <c r="D7018" s="22">
        <v>2.5</v>
      </c>
    </row>
    <row r="7019" spans="1:7" ht="14.5" customHeight="1">
      <c r="A7019" s="19">
        <v>1910</v>
      </c>
      <c r="B7019" s="19" t="s">
        <v>413</v>
      </c>
      <c r="C7019" s="22" t="s">
        <v>1503</v>
      </c>
      <c r="D7019" s="22">
        <v>17</v>
      </c>
    </row>
    <row r="7020" spans="1:7" ht="14.5" customHeight="1">
      <c r="A7020" s="19">
        <v>1910</v>
      </c>
      <c r="B7020" s="19" t="s">
        <v>413</v>
      </c>
      <c r="C7020" s="22" t="s">
        <v>664</v>
      </c>
      <c r="D7020" s="22">
        <v>14</v>
      </c>
    </row>
    <row r="7021" spans="1:7" ht="14.5" customHeight="1">
      <c r="A7021" s="19">
        <v>1910</v>
      </c>
      <c r="B7021" s="19" t="s">
        <v>413</v>
      </c>
      <c r="C7021" s="22" t="s">
        <v>665</v>
      </c>
      <c r="D7021" s="22">
        <v>34.14</v>
      </c>
      <c r="E7021" s="19" t="s">
        <v>9</v>
      </c>
      <c r="F7021" s="22" t="s">
        <v>672</v>
      </c>
    </row>
    <row r="7022" spans="1:7" ht="14.5" customHeight="1">
      <c r="A7022" s="19">
        <v>1910</v>
      </c>
      <c r="B7022" s="19" t="s">
        <v>413</v>
      </c>
      <c r="C7022" s="22" t="s">
        <v>666</v>
      </c>
      <c r="D7022" s="22">
        <v>42</v>
      </c>
    </row>
    <row r="7023" spans="1:7" ht="14.5" customHeight="1">
      <c r="A7023" s="19">
        <v>1910</v>
      </c>
      <c r="B7023" s="19" t="s">
        <v>413</v>
      </c>
      <c r="C7023" s="22" t="s">
        <v>381</v>
      </c>
      <c r="D7023" s="22">
        <v>44.55</v>
      </c>
      <c r="E7023" s="19" t="s">
        <v>9</v>
      </c>
      <c r="F7023" s="22" t="s">
        <v>858</v>
      </c>
      <c r="G7023" s="19"/>
    </row>
    <row r="7024" spans="1:7" ht="14.5" customHeight="1">
      <c r="A7024" s="19">
        <v>1910</v>
      </c>
      <c r="B7024" s="19" t="s">
        <v>413</v>
      </c>
      <c r="C7024" s="22" t="s">
        <v>381</v>
      </c>
      <c r="D7024" s="22">
        <v>12</v>
      </c>
      <c r="E7024" s="19" t="s">
        <v>9</v>
      </c>
      <c r="F7024" s="22" t="s">
        <v>1918</v>
      </c>
      <c r="G7024" s="19"/>
    </row>
    <row r="7025" spans="1:7" ht="14.5" customHeight="1">
      <c r="A7025" s="19">
        <v>1910</v>
      </c>
      <c r="B7025" s="19" t="s">
        <v>413</v>
      </c>
      <c r="C7025" s="22" t="s">
        <v>381</v>
      </c>
      <c r="D7025" s="22">
        <v>36.380000000000003</v>
      </c>
      <c r="E7025" s="19" t="s">
        <v>70</v>
      </c>
      <c r="F7025" s="22" t="s">
        <v>1918</v>
      </c>
    </row>
    <row r="7026" spans="1:7" ht="14.5" customHeight="1">
      <c r="A7026" s="19">
        <v>1910</v>
      </c>
      <c r="B7026" s="19" t="s">
        <v>413</v>
      </c>
      <c r="C7026" s="22" t="s">
        <v>382</v>
      </c>
      <c r="D7026" s="22">
        <v>7.67</v>
      </c>
      <c r="E7026" s="19" t="s">
        <v>195</v>
      </c>
      <c r="F7026" s="22" t="s">
        <v>675</v>
      </c>
    </row>
    <row r="7027" spans="1:7" ht="14.5" customHeight="1">
      <c r="A7027" s="19">
        <v>1910</v>
      </c>
      <c r="B7027" s="19" t="s">
        <v>413</v>
      </c>
      <c r="C7027" s="22" t="s">
        <v>382</v>
      </c>
      <c r="D7027" s="22">
        <v>53</v>
      </c>
      <c r="F7027" s="22" t="s">
        <v>1513</v>
      </c>
      <c r="G7027" s="19"/>
    </row>
    <row r="7028" spans="1:7" ht="14.5" customHeight="1">
      <c r="A7028" s="19">
        <v>1910</v>
      </c>
      <c r="B7028" s="19" t="s">
        <v>413</v>
      </c>
      <c r="C7028" s="22" t="s">
        <v>382</v>
      </c>
      <c r="D7028" s="22">
        <v>258.41000000000003</v>
      </c>
      <c r="F7028" s="22" t="s">
        <v>1916</v>
      </c>
      <c r="G7028" s="19"/>
    </row>
    <row r="7029" spans="1:7" ht="14.5" customHeight="1">
      <c r="A7029" s="19">
        <v>1910</v>
      </c>
      <c r="B7029" s="19" t="s">
        <v>413</v>
      </c>
      <c r="C7029" s="22" t="s">
        <v>382</v>
      </c>
      <c r="D7029" s="22">
        <v>8</v>
      </c>
      <c r="E7029" s="19" t="s">
        <v>9</v>
      </c>
      <c r="F7029" s="22" t="s">
        <v>676</v>
      </c>
      <c r="G7029" s="19"/>
    </row>
    <row r="7030" spans="1:7" ht="14.5" customHeight="1">
      <c r="A7030" s="19">
        <v>1910</v>
      </c>
      <c r="B7030" s="19" t="s">
        <v>413</v>
      </c>
      <c r="C7030" s="22" t="s">
        <v>382</v>
      </c>
      <c r="D7030" s="22">
        <v>5</v>
      </c>
      <c r="E7030" s="19" t="s">
        <v>9</v>
      </c>
      <c r="F7030" s="22" t="s">
        <v>1206</v>
      </c>
      <c r="G7030" s="19"/>
    </row>
    <row r="7031" spans="1:7" ht="14.5" customHeight="1">
      <c r="A7031" s="19">
        <v>1910</v>
      </c>
      <c r="B7031" s="19" t="s">
        <v>413</v>
      </c>
      <c r="C7031" s="22" t="s">
        <v>382</v>
      </c>
      <c r="D7031" s="22">
        <v>102</v>
      </c>
      <c r="E7031" s="19" t="s">
        <v>70</v>
      </c>
      <c r="F7031" s="22" t="s">
        <v>1843</v>
      </c>
      <c r="G7031" s="19"/>
    </row>
    <row r="7032" spans="1:7" ht="14.5" customHeight="1">
      <c r="A7032" s="19">
        <v>1910</v>
      </c>
      <c r="B7032" s="19" t="s">
        <v>413</v>
      </c>
      <c r="C7032" s="22" t="s">
        <v>382</v>
      </c>
      <c r="D7032" s="22">
        <v>21.78</v>
      </c>
      <c r="E7032" s="19" t="s">
        <v>9</v>
      </c>
      <c r="F7032" s="22" t="s">
        <v>1843</v>
      </c>
      <c r="G7032" s="19"/>
    </row>
    <row r="7033" spans="1:7" ht="14.5" customHeight="1">
      <c r="A7033" s="19">
        <v>1910</v>
      </c>
      <c r="B7033" s="19" t="s">
        <v>413</v>
      </c>
      <c r="C7033" s="22" t="s">
        <v>382</v>
      </c>
      <c r="D7033" s="22">
        <v>11.5</v>
      </c>
      <c r="E7033" s="19" t="s">
        <v>195</v>
      </c>
      <c r="F7033" s="22" t="s">
        <v>403</v>
      </c>
      <c r="G7033" s="19"/>
    </row>
    <row r="7034" spans="1:7" ht="14.5" customHeight="1">
      <c r="A7034" s="19">
        <v>1910</v>
      </c>
      <c r="B7034" s="19" t="s">
        <v>413</v>
      </c>
      <c r="C7034" s="22" t="s">
        <v>383</v>
      </c>
      <c r="D7034" s="22">
        <v>25</v>
      </c>
      <c r="E7034" s="19" t="s">
        <v>9</v>
      </c>
      <c r="F7034" s="22" t="s">
        <v>407</v>
      </c>
    </row>
    <row r="7035" spans="1:7" ht="14.5" customHeight="1">
      <c r="A7035" s="19">
        <v>1910</v>
      </c>
      <c r="B7035" s="19" t="s">
        <v>413</v>
      </c>
      <c r="C7035" s="22" t="s">
        <v>383</v>
      </c>
      <c r="D7035" s="22">
        <v>15.5</v>
      </c>
      <c r="E7035" s="19" t="s">
        <v>9</v>
      </c>
      <c r="F7035" s="22" t="s">
        <v>1412</v>
      </c>
      <c r="G7035" s="19"/>
    </row>
    <row r="7036" spans="1:7" ht="14.5" customHeight="1">
      <c r="A7036" s="19">
        <v>1910</v>
      </c>
      <c r="B7036" s="19" t="s">
        <v>413</v>
      </c>
      <c r="C7036" s="22" t="s">
        <v>383</v>
      </c>
      <c r="D7036" s="22">
        <v>50</v>
      </c>
      <c r="E7036" s="19" t="s">
        <v>9</v>
      </c>
      <c r="F7036" s="22" t="s">
        <v>1919</v>
      </c>
      <c r="G7036" s="19"/>
    </row>
    <row r="7037" spans="1:7" ht="14.5" customHeight="1">
      <c r="A7037" s="19">
        <v>1910</v>
      </c>
      <c r="B7037" s="19" t="s">
        <v>413</v>
      </c>
      <c r="C7037" s="22" t="s">
        <v>667</v>
      </c>
      <c r="D7037" s="22">
        <v>13</v>
      </c>
    </row>
    <row r="7038" spans="1:7" ht="14.5" customHeight="1">
      <c r="A7038" s="19">
        <v>1910</v>
      </c>
      <c r="B7038" s="19" t="s">
        <v>413</v>
      </c>
      <c r="C7038" s="22" t="s">
        <v>384</v>
      </c>
      <c r="D7038" s="22">
        <v>8.5</v>
      </c>
    </row>
    <row r="7039" spans="1:7" ht="14.5" customHeight="1">
      <c r="A7039" s="19">
        <v>1910</v>
      </c>
      <c r="B7039" s="19" t="s">
        <v>413</v>
      </c>
      <c r="C7039" s="22" t="s">
        <v>385</v>
      </c>
      <c r="D7039" s="22">
        <v>29</v>
      </c>
    </row>
    <row r="7040" spans="1:7" ht="14.5" customHeight="1">
      <c r="A7040" s="19">
        <v>1910</v>
      </c>
      <c r="B7040" s="19" t="s">
        <v>413</v>
      </c>
      <c r="C7040" s="22" t="s">
        <v>387</v>
      </c>
      <c r="D7040" s="22">
        <v>12</v>
      </c>
      <c r="E7040" s="19" t="s">
        <v>9</v>
      </c>
      <c r="F7040" s="22" t="s">
        <v>1413</v>
      </c>
    </row>
    <row r="7041" spans="1:6" ht="14.5" customHeight="1">
      <c r="A7041" s="19">
        <v>1910</v>
      </c>
      <c r="B7041" s="19" t="s">
        <v>413</v>
      </c>
      <c r="C7041" s="22" t="s">
        <v>387</v>
      </c>
      <c r="D7041" s="22">
        <v>29</v>
      </c>
      <c r="E7041" s="19" t="s">
        <v>9</v>
      </c>
      <c r="F7041" s="22" t="s">
        <v>1856</v>
      </c>
    </row>
    <row r="7042" spans="1:6" ht="14.5" customHeight="1">
      <c r="A7042" s="19">
        <v>1910</v>
      </c>
      <c r="B7042" s="19" t="s">
        <v>1212</v>
      </c>
      <c r="C7042" s="22" t="s">
        <v>1213</v>
      </c>
      <c r="D7042" s="22">
        <v>4</v>
      </c>
      <c r="E7042" s="19" t="s">
        <v>9</v>
      </c>
      <c r="F7042" s="22" t="s">
        <v>1214</v>
      </c>
    </row>
    <row r="7043" spans="1:6" ht="14.5" customHeight="1">
      <c r="A7043" s="19">
        <v>1910</v>
      </c>
      <c r="B7043" s="19" t="s">
        <v>1212</v>
      </c>
      <c r="C7043" s="22" t="s">
        <v>1210</v>
      </c>
      <c r="D7043" s="22">
        <v>9</v>
      </c>
      <c r="E7043" s="19" t="s">
        <v>9</v>
      </c>
      <c r="F7043" s="22" t="s">
        <v>1211</v>
      </c>
    </row>
    <row r="7044" spans="1:6" ht="14.5" customHeight="1">
      <c r="A7044" s="19">
        <v>1910</v>
      </c>
      <c r="B7044" s="19" t="s">
        <v>424</v>
      </c>
      <c r="C7044" s="22" t="s">
        <v>414</v>
      </c>
      <c r="D7044" s="22">
        <v>6</v>
      </c>
    </row>
    <row r="7045" spans="1:6" ht="14.5" customHeight="1">
      <c r="A7045" s="19">
        <v>1910</v>
      </c>
      <c r="B7045" s="19" t="s">
        <v>424</v>
      </c>
      <c r="C7045" s="22" t="s">
        <v>415</v>
      </c>
      <c r="D7045" s="22">
        <f>54+5</f>
        <v>59</v>
      </c>
    </row>
    <row r="7046" spans="1:6" ht="14.5" customHeight="1">
      <c r="A7046" s="19">
        <v>1910</v>
      </c>
      <c r="B7046" s="19" t="s">
        <v>424</v>
      </c>
      <c r="C7046" s="22" t="s">
        <v>416</v>
      </c>
      <c r="D7046" s="22">
        <v>5.5</v>
      </c>
    </row>
    <row r="7047" spans="1:6" ht="14.5" customHeight="1">
      <c r="A7047" s="19">
        <v>1910</v>
      </c>
      <c r="B7047" s="19" t="s">
        <v>424</v>
      </c>
      <c r="C7047" s="22" t="s">
        <v>419</v>
      </c>
      <c r="D7047" s="22">
        <v>6.25</v>
      </c>
    </row>
    <row r="7048" spans="1:6" ht="14.5" customHeight="1">
      <c r="A7048" s="19">
        <v>1910</v>
      </c>
      <c r="B7048" s="19" t="s">
        <v>424</v>
      </c>
      <c r="C7048" s="22" t="s">
        <v>420</v>
      </c>
      <c r="D7048" s="22">
        <v>4</v>
      </c>
    </row>
    <row r="7049" spans="1:6" ht="14.5" customHeight="1">
      <c r="A7049" s="19">
        <v>1910</v>
      </c>
      <c r="B7049" s="19" t="s">
        <v>424</v>
      </c>
      <c r="C7049" s="22" t="s">
        <v>421</v>
      </c>
      <c r="D7049" s="22">
        <f>41+6</f>
        <v>47</v>
      </c>
    </row>
    <row r="7050" spans="1:6" ht="14.5" customHeight="1">
      <c r="A7050" s="19">
        <v>1910</v>
      </c>
      <c r="B7050" s="19" t="s">
        <v>424</v>
      </c>
      <c r="C7050" s="22" t="s">
        <v>422</v>
      </c>
      <c r="D7050" s="22">
        <f>110+4</f>
        <v>114</v>
      </c>
    </row>
    <row r="7051" spans="1:6" ht="14.5" customHeight="1">
      <c r="A7051" s="19">
        <v>1910</v>
      </c>
      <c r="B7051" s="19" t="s">
        <v>424</v>
      </c>
      <c r="C7051" s="22" t="s">
        <v>423</v>
      </c>
      <c r="D7051" s="22">
        <f>81+17.7</f>
        <v>98.7</v>
      </c>
    </row>
    <row r="7052" spans="1:6" ht="14.5" customHeight="1">
      <c r="A7052" s="19">
        <v>1910</v>
      </c>
      <c r="B7052" s="19" t="s">
        <v>694</v>
      </c>
      <c r="C7052" s="22" t="s">
        <v>1414</v>
      </c>
      <c r="D7052" s="22">
        <v>9</v>
      </c>
      <c r="E7052" s="19" t="s">
        <v>9</v>
      </c>
    </row>
    <row r="7053" spans="1:6" ht="14.5" customHeight="1">
      <c r="A7053" s="19">
        <v>1910</v>
      </c>
      <c r="B7053" s="19" t="s">
        <v>694</v>
      </c>
      <c r="C7053" s="22" t="s">
        <v>679</v>
      </c>
      <c r="D7053" s="22">
        <v>16.2</v>
      </c>
      <c r="E7053" s="19" t="s">
        <v>9</v>
      </c>
    </row>
    <row r="7054" spans="1:6" ht="14.5" customHeight="1">
      <c r="A7054" s="19">
        <v>1910</v>
      </c>
      <c r="B7054" s="19" t="s">
        <v>694</v>
      </c>
      <c r="C7054" s="22" t="s">
        <v>1215</v>
      </c>
      <c r="D7054" s="22">
        <v>12</v>
      </c>
      <c r="E7054" s="19" t="s">
        <v>9</v>
      </c>
    </row>
    <row r="7055" spans="1:6" ht="14.5" customHeight="1">
      <c r="A7055" s="19">
        <v>1910</v>
      </c>
      <c r="B7055" s="19" t="s">
        <v>694</v>
      </c>
      <c r="C7055" s="22" t="s">
        <v>1216</v>
      </c>
      <c r="D7055" s="22">
        <v>2.5</v>
      </c>
      <c r="E7055" s="19" t="s">
        <v>9</v>
      </c>
    </row>
    <row r="7056" spans="1:6" ht="14.5" customHeight="1">
      <c r="A7056" s="19">
        <v>1910</v>
      </c>
      <c r="B7056" s="19" t="s">
        <v>694</v>
      </c>
      <c r="C7056" s="22" t="s">
        <v>680</v>
      </c>
      <c r="D7056" s="22">
        <v>9</v>
      </c>
      <c r="E7056" s="19" t="s">
        <v>9</v>
      </c>
    </row>
    <row r="7057" spans="1:5" ht="14.5" customHeight="1">
      <c r="A7057" s="19">
        <v>1910</v>
      </c>
      <c r="B7057" s="19" t="s">
        <v>694</v>
      </c>
      <c r="C7057" s="22" t="s">
        <v>1217</v>
      </c>
      <c r="D7057" s="22">
        <v>4</v>
      </c>
      <c r="E7057" s="19" t="s">
        <v>9</v>
      </c>
    </row>
    <row r="7058" spans="1:5" ht="14.5" customHeight="1">
      <c r="A7058" s="19">
        <v>1910</v>
      </c>
      <c r="B7058" s="19" t="s">
        <v>694</v>
      </c>
      <c r="C7058" s="22" t="s">
        <v>681</v>
      </c>
      <c r="D7058" s="22">
        <f>59.8+62.9</f>
        <v>122.69999999999999</v>
      </c>
      <c r="E7058" s="19" t="s">
        <v>9</v>
      </c>
    </row>
    <row r="7059" spans="1:5" ht="14.5" customHeight="1">
      <c r="A7059" s="19">
        <v>1910</v>
      </c>
      <c r="B7059" s="19" t="s">
        <v>694</v>
      </c>
      <c r="C7059" s="22" t="s">
        <v>1516</v>
      </c>
      <c r="D7059" s="22">
        <v>3</v>
      </c>
      <c r="E7059" s="19" t="s">
        <v>9</v>
      </c>
    </row>
    <row r="7060" spans="1:5" ht="14.5" customHeight="1">
      <c r="A7060" s="19">
        <v>1910</v>
      </c>
      <c r="B7060" s="19" t="s">
        <v>694</v>
      </c>
      <c r="C7060" s="22" t="s">
        <v>683</v>
      </c>
      <c r="D7060" s="22">
        <f>32.9</f>
        <v>32.9</v>
      </c>
      <c r="E7060" s="19" t="s">
        <v>9</v>
      </c>
    </row>
    <row r="7061" spans="1:5" ht="14.5" customHeight="1">
      <c r="A7061" s="19">
        <v>1910</v>
      </c>
      <c r="B7061" s="19" t="s">
        <v>694</v>
      </c>
      <c r="C7061" s="22" t="s">
        <v>684</v>
      </c>
      <c r="D7061" s="22">
        <f>15+86.4</f>
        <v>101.4</v>
      </c>
      <c r="E7061" s="19" t="s">
        <v>9</v>
      </c>
    </row>
    <row r="7062" spans="1:5" ht="14.5" customHeight="1">
      <c r="A7062" s="19">
        <v>1910</v>
      </c>
      <c r="B7062" s="19" t="s">
        <v>694</v>
      </c>
      <c r="C7062" s="22" t="s">
        <v>685</v>
      </c>
      <c r="D7062" s="22">
        <v>39</v>
      </c>
      <c r="E7062" s="19" t="s">
        <v>9</v>
      </c>
    </row>
    <row r="7063" spans="1:5" ht="14.5" customHeight="1">
      <c r="A7063" s="19">
        <v>1910</v>
      </c>
      <c r="B7063" s="19" t="s">
        <v>694</v>
      </c>
      <c r="C7063" s="22" t="s">
        <v>686</v>
      </c>
      <c r="D7063" s="22">
        <v>35.1</v>
      </c>
      <c r="E7063" s="19" t="s">
        <v>9</v>
      </c>
    </row>
    <row r="7064" spans="1:5" ht="14.5" customHeight="1">
      <c r="A7064" s="19">
        <v>1910</v>
      </c>
      <c r="B7064" s="19" t="s">
        <v>694</v>
      </c>
      <c r="C7064" s="22" t="s">
        <v>687</v>
      </c>
      <c r="D7064" s="22">
        <f>50.7</f>
        <v>50.7</v>
      </c>
      <c r="E7064" s="19" t="s">
        <v>9</v>
      </c>
    </row>
    <row r="7065" spans="1:5" ht="14.5" customHeight="1">
      <c r="A7065" s="19">
        <v>1910</v>
      </c>
      <c r="B7065" s="19" t="s">
        <v>694</v>
      </c>
      <c r="C7065" s="22" t="s">
        <v>688</v>
      </c>
      <c r="D7065" s="22">
        <v>5.5</v>
      </c>
      <c r="E7065" s="19" t="s">
        <v>9</v>
      </c>
    </row>
    <row r="7066" spans="1:5" ht="14.5" customHeight="1">
      <c r="A7066" s="19">
        <v>1910</v>
      </c>
      <c r="B7066" s="19" t="s">
        <v>694</v>
      </c>
      <c r="C7066" s="22" t="s">
        <v>689</v>
      </c>
      <c r="D7066" s="22">
        <v>1</v>
      </c>
      <c r="E7066" s="19" t="s">
        <v>16</v>
      </c>
    </row>
    <row r="7067" spans="1:5" ht="14.5" customHeight="1">
      <c r="A7067" s="19">
        <v>1910</v>
      </c>
      <c r="B7067" s="19" t="s">
        <v>694</v>
      </c>
      <c r="C7067" s="22" t="s">
        <v>1865</v>
      </c>
      <c r="D7067" s="22">
        <v>1</v>
      </c>
      <c r="E7067" s="19" t="s">
        <v>9</v>
      </c>
    </row>
    <row r="7068" spans="1:5" ht="14.5" customHeight="1">
      <c r="A7068" s="19">
        <v>1910</v>
      </c>
      <c r="B7068" s="19" t="s">
        <v>694</v>
      </c>
      <c r="C7068" s="22" t="s">
        <v>1415</v>
      </c>
      <c r="D7068" s="22">
        <v>6</v>
      </c>
      <c r="E7068" s="19" t="s">
        <v>9</v>
      </c>
    </row>
    <row r="7069" spans="1:5" ht="14.5" customHeight="1">
      <c r="A7069" s="19">
        <v>1910</v>
      </c>
      <c r="B7069" s="19" t="s">
        <v>694</v>
      </c>
      <c r="C7069" s="22" t="s">
        <v>1415</v>
      </c>
      <c r="D7069" s="22">
        <v>2</v>
      </c>
      <c r="E7069" s="19" t="s">
        <v>1519</v>
      </c>
    </row>
    <row r="7070" spans="1:5" ht="14.5" customHeight="1">
      <c r="A7070" s="19">
        <v>1910</v>
      </c>
      <c r="B7070" s="19" t="s">
        <v>694</v>
      </c>
      <c r="C7070" s="22" t="s">
        <v>690</v>
      </c>
      <c r="D7070" s="22">
        <v>5</v>
      </c>
      <c r="E7070" s="19" t="s">
        <v>9</v>
      </c>
    </row>
    <row r="7071" spans="1:5" ht="14.5" customHeight="1">
      <c r="A7071" s="19">
        <v>1910</v>
      </c>
      <c r="B7071" s="19" t="s">
        <v>694</v>
      </c>
      <c r="C7071" s="22" t="s">
        <v>1866</v>
      </c>
      <c r="D7071" s="22">
        <v>7</v>
      </c>
      <c r="E7071" s="19" t="s">
        <v>9</v>
      </c>
    </row>
    <row r="7072" spans="1:5" ht="14.5" customHeight="1">
      <c r="A7072" s="19">
        <v>1910</v>
      </c>
      <c r="B7072" s="19" t="s">
        <v>694</v>
      </c>
      <c r="C7072" s="22" t="s">
        <v>1867</v>
      </c>
      <c r="D7072" s="22">
        <v>5</v>
      </c>
      <c r="E7072" s="19" t="s">
        <v>9</v>
      </c>
    </row>
    <row r="7073" spans="1:7" ht="14.5" customHeight="1">
      <c r="A7073" s="19">
        <v>1910</v>
      </c>
      <c r="B7073" s="19" t="s">
        <v>694</v>
      </c>
      <c r="C7073" s="22" t="s">
        <v>691</v>
      </c>
      <c r="D7073" s="22">
        <v>62</v>
      </c>
      <c r="E7073" s="19" t="s">
        <v>9</v>
      </c>
    </row>
    <row r="7074" spans="1:7" ht="14.5" customHeight="1">
      <c r="A7074" s="19">
        <v>1910</v>
      </c>
      <c r="B7074" s="19" t="s">
        <v>694</v>
      </c>
      <c r="C7074" s="22" t="s">
        <v>1416</v>
      </c>
      <c r="D7074" s="22">
        <v>0</v>
      </c>
      <c r="E7074" s="19" t="s">
        <v>9</v>
      </c>
    </row>
    <row r="7075" spans="1:7" ht="14.5" customHeight="1">
      <c r="A7075" s="19">
        <v>1910</v>
      </c>
      <c r="B7075" s="19" t="s">
        <v>694</v>
      </c>
      <c r="C7075" s="22" t="s">
        <v>692</v>
      </c>
      <c r="D7075" s="22">
        <v>16</v>
      </c>
      <c r="E7075" s="19" t="s">
        <v>9</v>
      </c>
      <c r="G7075" s="19"/>
    </row>
    <row r="7076" spans="1:7" ht="14.5" customHeight="1">
      <c r="A7076" s="19">
        <v>1910</v>
      </c>
      <c r="B7076" s="19" t="s">
        <v>694</v>
      </c>
      <c r="C7076" s="22" t="s">
        <v>1338</v>
      </c>
      <c r="D7076" s="22">
        <v>14.3</v>
      </c>
      <c r="E7076" s="19" t="s">
        <v>9</v>
      </c>
    </row>
    <row r="7077" spans="1:7" ht="14.5" customHeight="1">
      <c r="A7077" s="19">
        <v>1910</v>
      </c>
      <c r="B7077" s="19" t="s">
        <v>694</v>
      </c>
      <c r="C7077" s="22" t="s">
        <v>1517</v>
      </c>
      <c r="D7077" s="22">
        <v>4</v>
      </c>
      <c r="E7077" s="19" t="s">
        <v>9</v>
      </c>
    </row>
    <row r="7078" spans="1:7" ht="14.5" customHeight="1">
      <c r="A7078" s="19">
        <v>1910</v>
      </c>
      <c r="B7078" s="19" t="s">
        <v>694</v>
      </c>
      <c r="C7078" s="22" t="s">
        <v>1517</v>
      </c>
      <c r="D7078" s="22">
        <v>3.5</v>
      </c>
      <c r="E7078" s="19" t="s">
        <v>1519</v>
      </c>
      <c r="G7078" s="19"/>
    </row>
    <row r="7079" spans="1:7" ht="14.5" customHeight="1">
      <c r="A7079" s="19">
        <v>1910</v>
      </c>
      <c r="B7079" s="19" t="s">
        <v>694</v>
      </c>
      <c r="C7079" s="22" t="s">
        <v>693</v>
      </c>
      <c r="D7079" s="22">
        <v>16</v>
      </c>
      <c r="E7079" s="19" t="s">
        <v>9</v>
      </c>
    </row>
    <row r="7080" spans="1:7" ht="14.5" customHeight="1">
      <c r="A7080" s="19">
        <v>1910</v>
      </c>
      <c r="B7080" s="19" t="s">
        <v>694</v>
      </c>
      <c r="C7080" s="22" t="s">
        <v>695</v>
      </c>
      <c r="D7080" s="22">
        <v>3.5</v>
      </c>
      <c r="E7080" s="19" t="s">
        <v>16</v>
      </c>
    </row>
    <row r="7081" spans="1:7" ht="14.5" customHeight="1">
      <c r="A7081" s="19">
        <v>1910</v>
      </c>
      <c r="B7081" s="19" t="s">
        <v>694</v>
      </c>
      <c r="C7081" s="22" t="s">
        <v>1868</v>
      </c>
      <c r="D7081" s="22">
        <v>8</v>
      </c>
      <c r="E7081" s="19" t="s">
        <v>9</v>
      </c>
    </row>
    <row r="7082" spans="1:7" ht="14.5" customHeight="1">
      <c r="A7082" s="19">
        <v>1910</v>
      </c>
      <c r="B7082" s="19" t="s">
        <v>369</v>
      </c>
      <c r="C7082" s="22" t="s">
        <v>922</v>
      </c>
      <c r="D7082" s="22">
        <v>9.5</v>
      </c>
    </row>
    <row r="7083" spans="1:7" ht="14.5" customHeight="1">
      <c r="A7083" s="19">
        <v>1910</v>
      </c>
      <c r="B7083" s="19" t="s">
        <v>369</v>
      </c>
      <c r="C7083" s="22" t="s">
        <v>1084</v>
      </c>
      <c r="D7083" s="22">
        <v>7.5</v>
      </c>
    </row>
    <row r="7084" spans="1:7" ht="14.5" customHeight="1">
      <c r="A7084" s="19">
        <v>1910</v>
      </c>
      <c r="B7084" s="19" t="s">
        <v>369</v>
      </c>
      <c r="C7084" s="22" t="s">
        <v>698</v>
      </c>
      <c r="D7084" s="22">
        <v>5</v>
      </c>
    </row>
    <row r="7085" spans="1:7" ht="14.5" customHeight="1">
      <c r="A7085" s="19">
        <v>1910</v>
      </c>
      <c r="B7085" s="19" t="s">
        <v>369</v>
      </c>
      <c r="C7085" s="22" t="s">
        <v>370</v>
      </c>
      <c r="D7085" s="22">
        <f>11+5+5</f>
        <v>21</v>
      </c>
    </row>
    <row r="7086" spans="1:7" ht="14.5" customHeight="1">
      <c r="A7086" s="19">
        <v>1910</v>
      </c>
      <c r="B7086" s="19" t="s">
        <v>369</v>
      </c>
      <c r="C7086" s="22" t="s">
        <v>371</v>
      </c>
      <c r="D7086" s="22">
        <v>25</v>
      </c>
    </row>
    <row r="7087" spans="1:7" ht="14.5" customHeight="1">
      <c r="A7087" s="19">
        <v>1910</v>
      </c>
      <c r="B7087" s="19" t="s">
        <v>369</v>
      </c>
      <c r="C7087" s="22" t="s">
        <v>1218</v>
      </c>
      <c r="D7087" s="22">
        <v>13</v>
      </c>
    </row>
    <row r="7088" spans="1:7" ht="14.5" customHeight="1">
      <c r="A7088" s="19">
        <v>1910</v>
      </c>
      <c r="B7088" s="19" t="s">
        <v>369</v>
      </c>
      <c r="C7088" s="22" t="s">
        <v>578</v>
      </c>
      <c r="D7088" s="22">
        <v>9</v>
      </c>
    </row>
    <row r="7089" spans="1:6" ht="14.5" customHeight="1">
      <c r="A7089" s="19">
        <v>1910</v>
      </c>
      <c r="B7089" s="19" t="s">
        <v>369</v>
      </c>
      <c r="C7089" s="22" t="s">
        <v>863</v>
      </c>
      <c r="D7089" s="22">
        <v>12</v>
      </c>
    </row>
    <row r="7090" spans="1:6" ht="14.5" customHeight="1">
      <c r="A7090" s="19">
        <v>1910</v>
      </c>
      <c r="B7090" s="19" t="s">
        <v>55</v>
      </c>
      <c r="C7090" s="22" t="s">
        <v>712</v>
      </c>
      <c r="D7090" s="22">
        <v>29.3</v>
      </c>
      <c r="F7090" s="22" t="s">
        <v>699</v>
      </c>
    </row>
    <row r="7091" spans="1:6" ht="14.5" customHeight="1">
      <c r="A7091" s="19">
        <v>1910</v>
      </c>
      <c r="B7091" s="19" t="s">
        <v>55</v>
      </c>
      <c r="C7091" s="22" t="s">
        <v>714</v>
      </c>
      <c r="D7091" s="22">
        <v>3.15</v>
      </c>
      <c r="F7091" s="22" t="s">
        <v>701</v>
      </c>
    </row>
    <row r="7092" spans="1:6" ht="14.5" customHeight="1">
      <c r="A7092" s="19">
        <v>1910</v>
      </c>
      <c r="B7092" s="19" t="s">
        <v>55</v>
      </c>
      <c r="C7092" s="22" t="s">
        <v>715</v>
      </c>
      <c r="D7092" s="22">
        <v>5.57</v>
      </c>
      <c r="F7092" s="22" t="s">
        <v>702</v>
      </c>
    </row>
    <row r="7093" spans="1:6" ht="14.5" customHeight="1">
      <c r="A7093" s="19">
        <v>1910</v>
      </c>
      <c r="B7093" s="19" t="s">
        <v>55</v>
      </c>
      <c r="C7093" s="22" t="s">
        <v>716</v>
      </c>
      <c r="D7093" s="22">
        <v>27.74</v>
      </c>
      <c r="F7093" s="22" t="s">
        <v>703</v>
      </c>
    </row>
    <row r="7094" spans="1:6" ht="14.5" customHeight="1">
      <c r="A7094" s="19">
        <v>1910</v>
      </c>
      <c r="B7094" s="19" t="s">
        <v>55</v>
      </c>
      <c r="C7094" s="22" t="s">
        <v>716</v>
      </c>
      <c r="D7094" s="22">
        <v>10.1</v>
      </c>
      <c r="F7094" s="22" t="s">
        <v>1086</v>
      </c>
    </row>
    <row r="7095" spans="1:6" ht="14.5" customHeight="1">
      <c r="A7095" s="19">
        <v>1910</v>
      </c>
      <c r="B7095" s="19" t="s">
        <v>55</v>
      </c>
      <c r="C7095" s="22" t="s">
        <v>716</v>
      </c>
      <c r="D7095" s="22">
        <v>13.16</v>
      </c>
      <c r="F7095" s="22" t="s">
        <v>1219</v>
      </c>
    </row>
    <row r="7096" spans="1:6" ht="14.5" customHeight="1">
      <c r="A7096" s="19">
        <v>1910</v>
      </c>
      <c r="B7096" s="19" t="s">
        <v>55</v>
      </c>
      <c r="C7096" s="22" t="s">
        <v>717</v>
      </c>
      <c r="D7096" s="22">
        <v>138.19</v>
      </c>
      <c r="F7096" s="22"/>
    </row>
    <row r="7097" spans="1:6" ht="14.5" customHeight="1">
      <c r="A7097" s="19">
        <v>1910</v>
      </c>
      <c r="B7097" s="19" t="s">
        <v>55</v>
      </c>
      <c r="C7097" s="22" t="s">
        <v>717</v>
      </c>
      <c r="D7097" s="22">
        <v>13.99</v>
      </c>
      <c r="F7097" s="22" t="s">
        <v>705</v>
      </c>
    </row>
    <row r="7098" spans="1:6" ht="14.5" customHeight="1">
      <c r="A7098" s="19">
        <v>1910</v>
      </c>
      <c r="B7098" s="19" t="s">
        <v>55</v>
      </c>
      <c r="C7098" s="22" t="s">
        <v>717</v>
      </c>
      <c r="D7098" s="22">
        <v>20.57</v>
      </c>
      <c r="F7098" s="22" t="s">
        <v>923</v>
      </c>
    </row>
    <row r="7099" spans="1:6" ht="14.5" customHeight="1">
      <c r="A7099" s="19">
        <v>1910</v>
      </c>
      <c r="B7099" s="19" t="s">
        <v>55</v>
      </c>
      <c r="C7099" s="22" t="s">
        <v>56</v>
      </c>
      <c r="D7099" s="22">
        <v>14.11</v>
      </c>
      <c r="F7099" s="22" t="s">
        <v>1222</v>
      </c>
    </row>
    <row r="7100" spans="1:6" ht="14.5" customHeight="1">
      <c r="A7100" s="19">
        <v>1910</v>
      </c>
      <c r="B7100" s="19" t="s">
        <v>55</v>
      </c>
      <c r="C7100" s="22" t="s">
        <v>59</v>
      </c>
      <c r="D7100" s="22">
        <v>119.94</v>
      </c>
      <c r="F7100" s="22" t="s">
        <v>60</v>
      </c>
    </row>
    <row r="7101" spans="1:6" ht="14.5" customHeight="1">
      <c r="A7101" s="19">
        <v>1910</v>
      </c>
      <c r="B7101" s="19" t="s">
        <v>55</v>
      </c>
      <c r="C7101" s="22" t="s">
        <v>924</v>
      </c>
      <c r="D7101" s="22">
        <v>2.64</v>
      </c>
      <c r="F7101" s="22" t="s">
        <v>925</v>
      </c>
    </row>
    <row r="7102" spans="1:6" ht="14.5" customHeight="1">
      <c r="A7102" s="19">
        <v>1910</v>
      </c>
      <c r="B7102" s="19" t="s">
        <v>55</v>
      </c>
      <c r="C7102" s="22" t="s">
        <v>719</v>
      </c>
      <c r="D7102" s="22">
        <v>25.52</v>
      </c>
      <c r="F7102" s="22" t="s">
        <v>710</v>
      </c>
    </row>
    <row r="7103" spans="1:6" ht="14.5" customHeight="1">
      <c r="A7103" s="19">
        <v>1910</v>
      </c>
      <c r="B7103" s="19" t="s">
        <v>55</v>
      </c>
      <c r="C7103" s="22" t="s">
        <v>720</v>
      </c>
      <c r="D7103" s="22">
        <v>4.5</v>
      </c>
      <c r="F7103" s="22" t="s">
        <v>711</v>
      </c>
    </row>
    <row r="7104" spans="1:6" ht="14.5" customHeight="1">
      <c r="A7104" s="19">
        <v>1910</v>
      </c>
      <c r="B7104" s="19" t="s">
        <v>55</v>
      </c>
      <c r="C7104" s="22" t="s">
        <v>1223</v>
      </c>
      <c r="D7104" s="22">
        <v>5.74</v>
      </c>
      <c r="F7104" s="22" t="s">
        <v>1224</v>
      </c>
    </row>
    <row r="7105" spans="1:6" ht="14.5" customHeight="1">
      <c r="A7105" s="19">
        <v>1910</v>
      </c>
      <c r="B7105" s="19" t="s">
        <v>55</v>
      </c>
      <c r="C7105" s="22" t="s">
        <v>1341</v>
      </c>
      <c r="D7105" s="22">
        <v>2</v>
      </c>
      <c r="F7105" s="22" t="s">
        <v>1342</v>
      </c>
    </row>
    <row r="7106" spans="1:6" ht="14.5" customHeight="1">
      <c r="A7106" s="19">
        <v>1910</v>
      </c>
      <c r="B7106" s="19" t="s">
        <v>440</v>
      </c>
      <c r="C7106" s="22" t="s">
        <v>1226</v>
      </c>
      <c r="D7106" s="22">
        <v>12</v>
      </c>
      <c r="F7106" s="31"/>
    </row>
    <row r="7107" spans="1:6" ht="14.5" customHeight="1">
      <c r="A7107" s="19">
        <v>1910</v>
      </c>
      <c r="B7107" s="19" t="s">
        <v>440</v>
      </c>
      <c r="C7107" s="22" t="s">
        <v>1227</v>
      </c>
      <c r="D7107" s="22">
        <v>23.2</v>
      </c>
      <c r="F7107" s="31"/>
    </row>
    <row r="7108" spans="1:6" ht="14.5" customHeight="1">
      <c r="A7108" s="19">
        <v>1910</v>
      </c>
      <c r="B7108" s="19" t="s">
        <v>440</v>
      </c>
      <c r="C7108" s="22" t="s">
        <v>425</v>
      </c>
      <c r="D7108" s="22">
        <f>14+17</f>
        <v>31</v>
      </c>
      <c r="F7108" s="31"/>
    </row>
    <row r="7109" spans="1:6" ht="14.5" customHeight="1">
      <c r="A7109" s="19">
        <v>1910</v>
      </c>
      <c r="B7109" s="19" t="s">
        <v>440</v>
      </c>
      <c r="C7109" s="22" t="s">
        <v>1521</v>
      </c>
      <c r="D7109" s="22">
        <v>6</v>
      </c>
      <c r="F7109" s="31"/>
    </row>
    <row r="7110" spans="1:6" ht="14.5" customHeight="1">
      <c r="A7110" s="19">
        <v>1910</v>
      </c>
      <c r="B7110" s="19" t="s">
        <v>440</v>
      </c>
      <c r="C7110" s="22" t="s">
        <v>721</v>
      </c>
      <c r="D7110" s="22">
        <v>4.25</v>
      </c>
      <c r="F7110" s="31"/>
    </row>
    <row r="7111" spans="1:6" ht="14.5" customHeight="1">
      <c r="A7111" s="19">
        <v>1910</v>
      </c>
      <c r="B7111" s="19" t="s">
        <v>440</v>
      </c>
      <c r="C7111" s="22" t="s">
        <v>428</v>
      </c>
      <c r="D7111" s="22">
        <v>183</v>
      </c>
      <c r="F7111" s="22" t="s">
        <v>429</v>
      </c>
    </row>
    <row r="7112" spans="1:6" ht="14.5" customHeight="1">
      <c r="A7112" s="19">
        <v>1910</v>
      </c>
      <c r="B7112" s="19" t="s">
        <v>440</v>
      </c>
      <c r="C7112" s="22" t="s">
        <v>428</v>
      </c>
      <c r="D7112" s="22">
        <v>5</v>
      </c>
      <c r="F7112" s="22" t="s">
        <v>430</v>
      </c>
    </row>
    <row r="7113" spans="1:6" ht="14.5" customHeight="1">
      <c r="A7113" s="19">
        <v>1910</v>
      </c>
      <c r="B7113" s="19" t="s">
        <v>440</v>
      </c>
      <c r="C7113" s="22" t="s">
        <v>428</v>
      </c>
      <c r="D7113" s="22">
        <v>22</v>
      </c>
      <c r="F7113" s="22" t="s">
        <v>431</v>
      </c>
    </row>
    <row r="7114" spans="1:6" ht="14.5" customHeight="1">
      <c r="A7114" s="19">
        <v>1910</v>
      </c>
      <c r="B7114" s="19" t="s">
        <v>440</v>
      </c>
      <c r="C7114" s="22" t="s">
        <v>1344</v>
      </c>
      <c r="D7114" s="22">
        <v>62.75</v>
      </c>
      <c r="F7114" s="22"/>
    </row>
    <row r="7115" spans="1:6" ht="14.5" customHeight="1">
      <c r="A7115" s="19">
        <v>1910</v>
      </c>
      <c r="B7115" s="19" t="s">
        <v>440</v>
      </c>
      <c r="C7115" s="22" t="s">
        <v>432</v>
      </c>
      <c r="D7115" s="22">
        <v>247.4</v>
      </c>
      <c r="F7115" s="22" t="s">
        <v>433</v>
      </c>
    </row>
    <row r="7116" spans="1:6" ht="14.5" customHeight="1">
      <c r="A7116" s="19">
        <v>1910</v>
      </c>
      <c r="B7116" s="19" t="s">
        <v>440</v>
      </c>
      <c r="C7116" s="22" t="s">
        <v>432</v>
      </c>
      <c r="D7116" s="22">
        <v>100.97</v>
      </c>
      <c r="F7116" s="22" t="s">
        <v>434</v>
      </c>
    </row>
    <row r="7117" spans="1:6" ht="14.5" customHeight="1">
      <c r="A7117" s="19">
        <v>1910</v>
      </c>
      <c r="B7117" s="19" t="s">
        <v>440</v>
      </c>
      <c r="C7117" s="22" t="s">
        <v>435</v>
      </c>
      <c r="D7117" s="22">
        <v>198.2</v>
      </c>
      <c r="F7117" s="22" t="s">
        <v>436</v>
      </c>
    </row>
    <row r="7118" spans="1:6" ht="14.5" customHeight="1">
      <c r="A7118" s="19">
        <v>1910</v>
      </c>
      <c r="B7118" s="19" t="s">
        <v>440</v>
      </c>
      <c r="C7118" s="22" t="s">
        <v>435</v>
      </c>
      <c r="D7118" s="22">
        <v>104.5</v>
      </c>
      <c r="F7118" s="22" t="s">
        <v>437</v>
      </c>
    </row>
    <row r="7119" spans="1:6" ht="14.5" customHeight="1">
      <c r="A7119" s="19">
        <v>1910</v>
      </c>
      <c r="B7119" s="19" t="s">
        <v>440</v>
      </c>
      <c r="C7119" s="22" t="s">
        <v>435</v>
      </c>
      <c r="D7119" s="22">
        <v>17</v>
      </c>
      <c r="F7119" s="22" t="s">
        <v>1225</v>
      </c>
    </row>
    <row r="7120" spans="1:6" ht="14.5" customHeight="1">
      <c r="A7120" s="19">
        <v>1910</v>
      </c>
      <c r="B7120" s="19" t="s">
        <v>440</v>
      </c>
      <c r="C7120" s="22" t="s">
        <v>438</v>
      </c>
      <c r="D7120" s="22">
        <v>12</v>
      </c>
      <c r="F7120" s="31"/>
    </row>
    <row r="7121" spans="1:6" ht="14.5" customHeight="1">
      <c r="A7121" s="19">
        <v>1910</v>
      </c>
      <c r="B7121" s="19" t="s">
        <v>440</v>
      </c>
      <c r="C7121" s="22" t="s">
        <v>439</v>
      </c>
      <c r="D7121" s="22">
        <v>26.8</v>
      </c>
      <c r="F7121" s="31"/>
    </row>
    <row r="7122" spans="1:6" ht="14.5" customHeight="1">
      <c r="A7122" s="19">
        <v>1910</v>
      </c>
      <c r="B7122" s="19" t="s">
        <v>456</v>
      </c>
      <c r="C7122" s="22" t="s">
        <v>457</v>
      </c>
      <c r="D7122" s="22">
        <v>20.399999999999999</v>
      </c>
      <c r="E7122" s="19" t="s">
        <v>9</v>
      </c>
    </row>
    <row r="7123" spans="1:6" ht="14.5" customHeight="1">
      <c r="A7123" s="19">
        <v>1910</v>
      </c>
      <c r="B7123" s="19" t="s">
        <v>456</v>
      </c>
      <c r="C7123" s="22" t="s">
        <v>458</v>
      </c>
      <c r="D7123" s="22">
        <v>7</v>
      </c>
      <c r="E7123" s="19" t="s">
        <v>9</v>
      </c>
    </row>
    <row r="7124" spans="1:6" ht="14.5" customHeight="1">
      <c r="A7124" s="19">
        <v>1910</v>
      </c>
      <c r="B7124" s="19" t="s">
        <v>456</v>
      </c>
      <c r="C7124" s="22" t="s">
        <v>1420</v>
      </c>
      <c r="D7124" s="22">
        <v>6</v>
      </c>
      <c r="E7124" s="19" t="s">
        <v>9</v>
      </c>
    </row>
    <row r="7125" spans="1:6" ht="14.5" customHeight="1">
      <c r="A7125" s="19">
        <v>1910</v>
      </c>
      <c r="B7125" s="19" t="s">
        <v>456</v>
      </c>
      <c r="C7125" s="22" t="s">
        <v>1522</v>
      </c>
      <c r="D7125" s="22">
        <v>60</v>
      </c>
      <c r="E7125" s="19" t="s">
        <v>9</v>
      </c>
    </row>
    <row r="7126" spans="1:6" ht="14.5" customHeight="1">
      <c r="A7126" s="19">
        <v>1910</v>
      </c>
      <c r="B7126" s="19" t="s">
        <v>456</v>
      </c>
      <c r="C7126" s="22" t="s">
        <v>459</v>
      </c>
      <c r="D7126" s="22">
        <v>22</v>
      </c>
      <c r="E7126" s="19" t="s">
        <v>9</v>
      </c>
    </row>
    <row r="7127" spans="1:6" ht="14.5" customHeight="1">
      <c r="A7127" s="19">
        <v>1910</v>
      </c>
      <c r="B7127" s="19" t="s">
        <v>456</v>
      </c>
      <c r="C7127" s="22" t="s">
        <v>460</v>
      </c>
      <c r="D7127" s="22">
        <v>27</v>
      </c>
      <c r="E7127" s="19" t="s">
        <v>9</v>
      </c>
    </row>
    <row r="7128" spans="1:6" ht="14.5" customHeight="1">
      <c r="A7128" s="19">
        <v>1910</v>
      </c>
      <c r="B7128" s="19" t="s">
        <v>456</v>
      </c>
      <c r="C7128" s="22" t="s">
        <v>1873</v>
      </c>
      <c r="D7128" s="22">
        <v>7.4</v>
      </c>
    </row>
    <row r="7129" spans="1:6" ht="14.5" customHeight="1">
      <c r="A7129" s="19">
        <v>1910</v>
      </c>
      <c r="B7129" s="19" t="s">
        <v>456</v>
      </c>
      <c r="C7129" s="22" t="s">
        <v>926</v>
      </c>
      <c r="D7129" s="22">
        <v>47</v>
      </c>
      <c r="F7129" s="22" t="s">
        <v>1353</v>
      </c>
    </row>
    <row r="7130" spans="1:6" ht="14.5" customHeight="1">
      <c r="A7130" s="19">
        <v>1910</v>
      </c>
      <c r="B7130" s="19" t="s">
        <v>456</v>
      </c>
      <c r="C7130" s="22" t="s">
        <v>1350</v>
      </c>
      <c r="D7130" s="22">
        <v>4.2</v>
      </c>
      <c r="F7130" s="22" t="s">
        <v>1354</v>
      </c>
    </row>
    <row r="7131" spans="1:6" ht="14.5" customHeight="1">
      <c r="A7131" s="19">
        <v>1910</v>
      </c>
      <c r="B7131" s="19" t="s">
        <v>456</v>
      </c>
      <c r="C7131" s="22" t="s">
        <v>941</v>
      </c>
      <c r="D7131" s="22">
        <v>7</v>
      </c>
      <c r="F7131" s="19" t="s">
        <v>927</v>
      </c>
    </row>
    <row r="7132" spans="1:6" ht="14.5" customHeight="1">
      <c r="A7132" s="19">
        <v>1910</v>
      </c>
      <c r="B7132" s="19" t="s">
        <v>456</v>
      </c>
      <c r="C7132" s="22" t="s">
        <v>928</v>
      </c>
      <c r="D7132" s="22">
        <f>14.5+2.38</f>
        <v>16.88</v>
      </c>
    </row>
    <row r="7133" spans="1:6" ht="14.5" customHeight="1">
      <c r="A7133" s="19">
        <v>1910</v>
      </c>
      <c r="B7133" s="19" t="s">
        <v>456</v>
      </c>
      <c r="C7133" s="22" t="s">
        <v>462</v>
      </c>
      <c r="D7133" s="22">
        <v>14</v>
      </c>
      <c r="E7133" s="19" t="s">
        <v>9</v>
      </c>
    </row>
    <row r="7134" spans="1:6" ht="14.5" customHeight="1">
      <c r="A7134" s="19">
        <v>1910</v>
      </c>
      <c r="B7134" s="19" t="s">
        <v>456</v>
      </c>
      <c r="C7134" s="22" t="s">
        <v>1231</v>
      </c>
      <c r="D7134" s="22">
        <v>9.5</v>
      </c>
      <c r="F7134" s="22" t="s">
        <v>1352</v>
      </c>
    </row>
    <row r="7135" spans="1:6" ht="14.5" customHeight="1">
      <c r="A7135" s="19">
        <v>1910</v>
      </c>
      <c r="B7135" s="19" t="s">
        <v>456</v>
      </c>
      <c r="C7135" s="22" t="s">
        <v>464</v>
      </c>
      <c r="D7135" s="22">
        <v>1.8</v>
      </c>
      <c r="E7135" s="19" t="s">
        <v>9</v>
      </c>
    </row>
    <row r="7136" spans="1:6" ht="14.5" customHeight="1">
      <c r="A7136" s="19">
        <v>1910</v>
      </c>
      <c r="B7136" s="19" t="s">
        <v>456</v>
      </c>
      <c r="C7136" s="22" t="s">
        <v>466</v>
      </c>
      <c r="D7136" s="22">
        <v>40</v>
      </c>
      <c r="E7136" s="19" t="s">
        <v>9</v>
      </c>
    </row>
    <row r="7137" spans="1:6" ht="14.5" customHeight="1">
      <c r="A7137" s="19">
        <v>1910</v>
      </c>
      <c r="B7137" s="19" t="s">
        <v>456</v>
      </c>
      <c r="C7137" s="22" t="s">
        <v>468</v>
      </c>
      <c r="D7137" s="22">
        <v>33</v>
      </c>
    </row>
    <row r="7138" spans="1:6" ht="14.5" customHeight="1">
      <c r="A7138" s="19">
        <v>1910</v>
      </c>
      <c r="B7138" s="19" t="s">
        <v>456</v>
      </c>
      <c r="C7138" s="22" t="s">
        <v>1230</v>
      </c>
      <c r="D7138" s="22">
        <v>12.61</v>
      </c>
    </row>
    <row r="7139" spans="1:6" ht="14.5" customHeight="1">
      <c r="A7139" s="19">
        <v>1910</v>
      </c>
      <c r="B7139" s="19" t="s">
        <v>456</v>
      </c>
      <c r="C7139" s="22" t="s">
        <v>1089</v>
      </c>
      <c r="D7139" s="22">
        <v>5.4</v>
      </c>
    </row>
    <row r="7140" spans="1:6" ht="14.5" customHeight="1">
      <c r="A7140" s="19">
        <v>1910</v>
      </c>
      <c r="B7140" s="19" t="s">
        <v>456</v>
      </c>
      <c r="C7140" s="22" t="s">
        <v>1875</v>
      </c>
      <c r="D7140" s="22">
        <v>5</v>
      </c>
    </row>
    <row r="7141" spans="1:6" ht="14.5" customHeight="1">
      <c r="A7141" s="19">
        <v>1910</v>
      </c>
      <c r="B7141" s="19" t="s">
        <v>456</v>
      </c>
      <c r="C7141" s="19" t="s">
        <v>1345</v>
      </c>
      <c r="D7141" s="19">
        <v>150</v>
      </c>
      <c r="F7141" s="22" t="s">
        <v>1346</v>
      </c>
    </row>
    <row r="7142" spans="1:6" ht="14.5" customHeight="1">
      <c r="A7142" s="19">
        <v>1910</v>
      </c>
      <c r="B7142" s="19" t="s">
        <v>456</v>
      </c>
      <c r="C7142" s="19" t="s">
        <v>1345</v>
      </c>
      <c r="D7142" s="19">
        <v>220</v>
      </c>
      <c r="F7142" s="22" t="s">
        <v>1349</v>
      </c>
    </row>
    <row r="7143" spans="1:6" ht="14.5" customHeight="1">
      <c r="A7143" s="19">
        <v>1910</v>
      </c>
      <c r="B7143" s="19" t="s">
        <v>456</v>
      </c>
      <c r="C7143" s="19" t="s">
        <v>1345</v>
      </c>
      <c r="D7143" s="19">
        <v>74</v>
      </c>
      <c r="F7143" s="22" t="s">
        <v>1423</v>
      </c>
    </row>
    <row r="7144" spans="1:6" ht="14.5" customHeight="1">
      <c r="A7144" s="19">
        <v>1911</v>
      </c>
      <c r="B7144" s="19" t="s">
        <v>131</v>
      </c>
      <c r="C7144" s="19" t="s">
        <v>527</v>
      </c>
      <c r="D7144" s="19">
        <v>10.5</v>
      </c>
    </row>
    <row r="7145" spans="1:6" ht="14.5" customHeight="1">
      <c r="A7145" s="19">
        <v>1911</v>
      </c>
      <c r="B7145" s="19" t="s">
        <v>131</v>
      </c>
      <c r="C7145" s="19" t="s">
        <v>528</v>
      </c>
      <c r="D7145" s="19">
        <v>137.5</v>
      </c>
    </row>
    <row r="7146" spans="1:6" ht="14.5" customHeight="1">
      <c r="A7146" s="19">
        <v>1911</v>
      </c>
      <c r="B7146" s="19" t="s">
        <v>131</v>
      </c>
      <c r="C7146" s="19" t="s">
        <v>529</v>
      </c>
      <c r="D7146" s="19">
        <v>15</v>
      </c>
    </row>
    <row r="7147" spans="1:6" ht="14.5" customHeight="1">
      <c r="A7147" s="19">
        <v>1911</v>
      </c>
      <c r="B7147" s="19" t="s">
        <v>131</v>
      </c>
      <c r="C7147" s="19" t="s">
        <v>971</v>
      </c>
      <c r="D7147" s="19">
        <v>7.5</v>
      </c>
    </row>
    <row r="7148" spans="1:6" ht="14.5" customHeight="1">
      <c r="A7148" s="19">
        <v>1911</v>
      </c>
      <c r="B7148" s="19" t="s">
        <v>131</v>
      </c>
      <c r="C7148" s="19" t="s">
        <v>530</v>
      </c>
      <c r="D7148" s="19">
        <v>61.73</v>
      </c>
    </row>
    <row r="7149" spans="1:6" ht="14.5" customHeight="1">
      <c r="A7149" s="19">
        <v>1911</v>
      </c>
      <c r="B7149" s="19" t="s">
        <v>131</v>
      </c>
      <c r="C7149" s="19" t="s">
        <v>531</v>
      </c>
      <c r="D7149" s="19">
        <v>40</v>
      </c>
    </row>
    <row r="7150" spans="1:6" ht="14.5" customHeight="1">
      <c r="A7150" s="19">
        <v>1911</v>
      </c>
      <c r="B7150" s="19" t="s">
        <v>131</v>
      </c>
      <c r="C7150" s="19" t="s">
        <v>532</v>
      </c>
      <c r="D7150" s="19">
        <v>7.6</v>
      </c>
    </row>
    <row r="7151" spans="1:6" ht="14.5" customHeight="1">
      <c r="A7151" s="19">
        <v>1911</v>
      </c>
      <c r="B7151" s="19" t="s">
        <v>131</v>
      </c>
      <c r="C7151" s="19" t="s">
        <v>534</v>
      </c>
      <c r="D7151" s="19">
        <v>8.5</v>
      </c>
    </row>
    <row r="7152" spans="1:6" ht="14.5" customHeight="1">
      <c r="A7152" s="19">
        <v>1911</v>
      </c>
      <c r="B7152" s="19" t="s">
        <v>131</v>
      </c>
      <c r="C7152" s="19" t="s">
        <v>1090</v>
      </c>
      <c r="D7152" s="19">
        <v>11.68</v>
      </c>
    </row>
    <row r="7153" spans="1:6" ht="14.5" customHeight="1">
      <c r="A7153" s="19">
        <v>1911</v>
      </c>
      <c r="B7153" s="19" t="s">
        <v>131</v>
      </c>
      <c r="C7153" s="19" t="s">
        <v>535</v>
      </c>
      <c r="D7153" s="19">
        <v>12</v>
      </c>
    </row>
    <row r="7154" spans="1:6" ht="14.5" customHeight="1">
      <c r="A7154" s="19">
        <v>1911</v>
      </c>
      <c r="B7154" s="19" t="s">
        <v>172</v>
      </c>
      <c r="C7154" s="19" t="s">
        <v>1094</v>
      </c>
      <c r="D7154" s="19">
        <v>3</v>
      </c>
      <c r="F7154" s="19" t="s">
        <v>1095</v>
      </c>
    </row>
    <row r="7155" spans="1:6" ht="14.5" customHeight="1">
      <c r="A7155" s="19">
        <v>1911</v>
      </c>
      <c r="B7155" s="19" t="s">
        <v>172</v>
      </c>
      <c r="C7155" s="19" t="s">
        <v>170</v>
      </c>
      <c r="D7155" s="19">
        <v>2</v>
      </c>
      <c r="F7155" s="19" t="s">
        <v>171</v>
      </c>
    </row>
    <row r="7156" spans="1:6" ht="14.5" customHeight="1">
      <c r="A7156" s="19">
        <v>1911</v>
      </c>
      <c r="B7156" s="19" t="s">
        <v>172</v>
      </c>
      <c r="C7156" s="19" t="s">
        <v>173</v>
      </c>
      <c r="D7156" s="19">
        <v>42.2</v>
      </c>
      <c r="F7156" s="19" t="s">
        <v>1529</v>
      </c>
    </row>
    <row r="7157" spans="1:6" ht="14.5" customHeight="1">
      <c r="A7157" s="19">
        <v>1911</v>
      </c>
      <c r="B7157" s="19" t="s">
        <v>172</v>
      </c>
      <c r="C7157" s="19" t="s">
        <v>177</v>
      </c>
      <c r="D7157" s="19">
        <v>5.0999999999999996</v>
      </c>
      <c r="F7157" s="19" t="s">
        <v>548</v>
      </c>
    </row>
    <row r="7158" spans="1:6" ht="14.5" customHeight="1">
      <c r="A7158" s="19">
        <v>1911</v>
      </c>
      <c r="B7158" s="19" t="s">
        <v>172</v>
      </c>
      <c r="C7158" s="19" t="s">
        <v>547</v>
      </c>
      <c r="D7158" s="19">
        <v>20.399999999999999</v>
      </c>
      <c r="F7158" s="19" t="s">
        <v>549</v>
      </c>
    </row>
    <row r="7159" spans="1:6" ht="14.5" customHeight="1">
      <c r="A7159" s="19">
        <v>1911</v>
      </c>
      <c r="B7159" s="19" t="s">
        <v>172</v>
      </c>
      <c r="C7159" s="19" t="s">
        <v>1355</v>
      </c>
      <c r="D7159" s="19">
        <v>10</v>
      </c>
      <c r="F7159" s="19" t="s">
        <v>1356</v>
      </c>
    </row>
    <row r="7160" spans="1:6" ht="14.5" customHeight="1">
      <c r="A7160" s="19">
        <v>1911</v>
      </c>
      <c r="B7160" s="19" t="s">
        <v>172</v>
      </c>
      <c r="C7160" s="19" t="s">
        <v>179</v>
      </c>
      <c r="D7160" s="19">
        <v>41.8</v>
      </c>
      <c r="F7160" s="19" t="s">
        <v>743</v>
      </c>
    </row>
    <row r="7161" spans="1:6" ht="14.5" customHeight="1">
      <c r="A7161" s="19">
        <v>1911</v>
      </c>
      <c r="B7161" s="19" t="s">
        <v>62</v>
      </c>
      <c r="C7161" s="19" t="s">
        <v>64</v>
      </c>
      <c r="D7161" s="19">
        <v>10</v>
      </c>
      <c r="E7161" s="19" t="s">
        <v>9</v>
      </c>
    </row>
    <row r="7162" spans="1:6" ht="14.5" customHeight="1">
      <c r="A7162" s="19">
        <v>1911</v>
      </c>
      <c r="B7162" s="19" t="s">
        <v>62</v>
      </c>
      <c r="C7162" s="19" t="s">
        <v>551</v>
      </c>
      <c r="D7162" s="19">
        <v>206.935</v>
      </c>
      <c r="E7162" s="19" t="s">
        <v>9</v>
      </c>
    </row>
    <row r="7163" spans="1:6" ht="14.5" customHeight="1">
      <c r="A7163" s="19">
        <v>1911</v>
      </c>
      <c r="B7163" s="19" t="s">
        <v>62</v>
      </c>
      <c r="C7163" s="19" t="s">
        <v>69</v>
      </c>
      <c r="D7163" s="19">
        <v>53.2</v>
      </c>
      <c r="E7163" s="19" t="s">
        <v>9</v>
      </c>
    </row>
    <row r="7164" spans="1:6" ht="14.5" customHeight="1">
      <c r="A7164" s="19">
        <v>1911</v>
      </c>
      <c r="B7164" s="19" t="s">
        <v>62</v>
      </c>
      <c r="C7164" s="19" t="s">
        <v>72</v>
      </c>
      <c r="D7164" s="19">
        <v>7</v>
      </c>
      <c r="E7164" s="19" t="s">
        <v>9</v>
      </c>
    </row>
    <row r="7165" spans="1:6" ht="14.5" customHeight="1">
      <c r="A7165" s="19">
        <v>1911</v>
      </c>
      <c r="B7165" s="19" t="s">
        <v>62</v>
      </c>
      <c r="C7165" s="19" t="s">
        <v>416</v>
      </c>
      <c r="D7165" s="19">
        <v>1.25</v>
      </c>
      <c r="E7165" s="19" t="s">
        <v>1519</v>
      </c>
    </row>
    <row r="7166" spans="1:6" ht="14.5" customHeight="1">
      <c r="A7166" s="19">
        <v>1911</v>
      </c>
      <c r="B7166" s="19" t="s">
        <v>62</v>
      </c>
      <c r="C7166" s="19" t="s">
        <v>552</v>
      </c>
      <c r="D7166" s="19">
        <v>5</v>
      </c>
      <c r="E7166" s="19" t="s">
        <v>70</v>
      </c>
    </row>
    <row r="7167" spans="1:6" ht="14.5" customHeight="1">
      <c r="A7167" s="19">
        <v>1911</v>
      </c>
      <c r="B7167" s="19" t="s">
        <v>62</v>
      </c>
      <c r="C7167" s="19" t="s">
        <v>552</v>
      </c>
      <c r="D7167" s="19">
        <v>26.1</v>
      </c>
      <c r="E7167" s="19" t="s">
        <v>9</v>
      </c>
    </row>
    <row r="7168" spans="1:6" ht="14.5" customHeight="1">
      <c r="A7168" s="19">
        <v>1911</v>
      </c>
      <c r="B7168" s="19" t="s">
        <v>62</v>
      </c>
      <c r="C7168" s="19" t="s">
        <v>73</v>
      </c>
      <c r="D7168" s="19">
        <v>6</v>
      </c>
      <c r="E7168" s="19" t="s">
        <v>16</v>
      </c>
    </row>
    <row r="7169" spans="1:5" ht="14.5" customHeight="1">
      <c r="A7169" s="19">
        <v>1911</v>
      </c>
      <c r="B7169" s="19" t="s">
        <v>62</v>
      </c>
      <c r="C7169" s="19" t="s">
        <v>1536</v>
      </c>
      <c r="D7169" s="19">
        <v>10.5</v>
      </c>
      <c r="E7169" s="19" t="s">
        <v>9</v>
      </c>
    </row>
    <row r="7170" spans="1:5" ht="14.5" customHeight="1">
      <c r="A7170" s="19">
        <v>1911</v>
      </c>
      <c r="B7170" s="19" t="s">
        <v>62</v>
      </c>
      <c r="C7170" s="19" t="s">
        <v>74</v>
      </c>
      <c r="D7170" s="19">
        <v>8</v>
      </c>
      <c r="E7170" s="19" t="s">
        <v>9</v>
      </c>
    </row>
    <row r="7171" spans="1:5" ht="14.5" customHeight="1">
      <c r="A7171" s="19">
        <v>1911</v>
      </c>
      <c r="B7171" s="19" t="s">
        <v>62</v>
      </c>
      <c r="C7171" s="19" t="s">
        <v>65</v>
      </c>
      <c r="D7171" s="19">
        <v>31</v>
      </c>
      <c r="E7171" s="19" t="s">
        <v>9</v>
      </c>
    </row>
    <row r="7172" spans="1:5" ht="14.5" customHeight="1">
      <c r="A7172" s="19">
        <v>1911</v>
      </c>
      <c r="B7172" s="19" t="s">
        <v>62</v>
      </c>
      <c r="C7172" s="19" t="s">
        <v>66</v>
      </c>
      <c r="D7172" s="19">
        <v>10.5</v>
      </c>
      <c r="E7172" s="19" t="s">
        <v>9</v>
      </c>
    </row>
    <row r="7173" spans="1:5" ht="14.5" customHeight="1">
      <c r="A7173" s="19">
        <v>1911</v>
      </c>
      <c r="B7173" s="19" t="s">
        <v>62</v>
      </c>
      <c r="C7173" s="19" t="s">
        <v>67</v>
      </c>
      <c r="D7173" s="19">
        <v>57.5</v>
      </c>
      <c r="E7173" s="19" t="s">
        <v>9</v>
      </c>
    </row>
    <row r="7174" spans="1:5" ht="14.5" customHeight="1">
      <c r="A7174" s="19">
        <v>1911</v>
      </c>
      <c r="B7174" s="19" t="s">
        <v>62</v>
      </c>
      <c r="C7174" s="19" t="s">
        <v>983</v>
      </c>
      <c r="D7174" s="19">
        <v>4</v>
      </c>
      <c r="E7174" s="19" t="s">
        <v>9</v>
      </c>
    </row>
    <row r="7175" spans="1:5" ht="14.5" customHeight="1">
      <c r="A7175" s="19">
        <v>1911</v>
      </c>
      <c r="B7175" s="19" t="s">
        <v>62</v>
      </c>
      <c r="C7175" s="19" t="s">
        <v>440</v>
      </c>
      <c r="D7175" s="19">
        <v>0.63</v>
      </c>
      <c r="E7175" s="19" t="s">
        <v>16</v>
      </c>
    </row>
    <row r="7176" spans="1:5" ht="14.5" customHeight="1">
      <c r="A7176" s="19">
        <v>1911</v>
      </c>
      <c r="B7176" s="19" t="s">
        <v>1426</v>
      </c>
      <c r="C7176" s="19" t="s">
        <v>470</v>
      </c>
      <c r="D7176" s="19">
        <v>1372.78</v>
      </c>
    </row>
    <row r="7177" spans="1:5" ht="14.5" customHeight="1">
      <c r="A7177" s="19">
        <v>1911</v>
      </c>
      <c r="B7177" s="19" t="s">
        <v>1426</v>
      </c>
      <c r="C7177" s="19" t="s">
        <v>1876</v>
      </c>
      <c r="D7177" s="19">
        <v>12</v>
      </c>
    </row>
    <row r="7178" spans="1:5" ht="14.5" customHeight="1">
      <c r="A7178" s="19">
        <v>1911</v>
      </c>
      <c r="B7178" s="19" t="s">
        <v>1426</v>
      </c>
      <c r="C7178" s="19" t="s">
        <v>1877</v>
      </c>
      <c r="D7178" s="19">
        <v>30</v>
      </c>
    </row>
    <row r="7179" spans="1:5" ht="14.5" customHeight="1">
      <c r="A7179" s="19">
        <v>1911</v>
      </c>
      <c r="B7179" s="19" t="s">
        <v>1426</v>
      </c>
      <c r="C7179" s="19" t="s">
        <v>1878</v>
      </c>
      <c r="D7179" s="19">
        <v>11.3</v>
      </c>
    </row>
    <row r="7180" spans="1:5" ht="14.5" customHeight="1">
      <c r="A7180" s="19">
        <v>1911</v>
      </c>
      <c r="B7180" s="19" t="s">
        <v>1426</v>
      </c>
      <c r="C7180" s="19" t="s">
        <v>473</v>
      </c>
      <c r="D7180" s="19">
        <v>90</v>
      </c>
    </row>
    <row r="7181" spans="1:5" ht="14.5" customHeight="1">
      <c r="A7181" s="19">
        <v>1911</v>
      </c>
      <c r="B7181" s="19" t="s">
        <v>1426</v>
      </c>
      <c r="C7181" s="19" t="s">
        <v>474</v>
      </c>
      <c r="D7181" s="19">
        <v>22</v>
      </c>
    </row>
    <row r="7182" spans="1:5" ht="14.5" customHeight="1">
      <c r="A7182" s="19">
        <v>1911</v>
      </c>
      <c r="B7182" s="19" t="s">
        <v>1426</v>
      </c>
      <c r="C7182" s="19" t="s">
        <v>475</v>
      </c>
      <c r="D7182" s="19">
        <v>28</v>
      </c>
    </row>
    <row r="7183" spans="1:5" ht="14.5" customHeight="1">
      <c r="A7183" s="19">
        <v>1911</v>
      </c>
      <c r="B7183" s="19" t="s">
        <v>1426</v>
      </c>
      <c r="C7183" s="19" t="s">
        <v>476</v>
      </c>
      <c r="D7183" s="19">
        <v>639</v>
      </c>
    </row>
    <row r="7184" spans="1:5" ht="14.5" customHeight="1">
      <c r="A7184" s="19">
        <v>1911</v>
      </c>
      <c r="B7184" s="19" t="s">
        <v>1426</v>
      </c>
      <c r="C7184" s="19" t="s">
        <v>477</v>
      </c>
      <c r="D7184" s="19">
        <v>144</v>
      </c>
    </row>
    <row r="7185" spans="1:6" ht="14.5" customHeight="1">
      <c r="A7185" s="19">
        <v>1911</v>
      </c>
      <c r="B7185" s="19" t="s">
        <v>1426</v>
      </c>
      <c r="C7185" s="19" t="s">
        <v>1879</v>
      </c>
      <c r="D7185" s="19">
        <v>207.3</v>
      </c>
    </row>
    <row r="7186" spans="1:6" ht="14.5" customHeight="1">
      <c r="A7186" s="19">
        <v>1911</v>
      </c>
      <c r="B7186" s="19" t="s">
        <v>1426</v>
      </c>
      <c r="C7186" s="19" t="s">
        <v>481</v>
      </c>
      <c r="D7186" s="19">
        <v>511.38</v>
      </c>
    </row>
    <row r="7187" spans="1:6" ht="14.5" customHeight="1">
      <c r="A7187" s="19">
        <v>1911</v>
      </c>
      <c r="B7187" s="19" t="s">
        <v>1426</v>
      </c>
      <c r="C7187" s="19" t="s">
        <v>493</v>
      </c>
      <c r="D7187" s="19">
        <v>91.6</v>
      </c>
    </row>
    <row r="7188" spans="1:6" ht="14.5" customHeight="1">
      <c r="A7188" s="19">
        <v>1911</v>
      </c>
      <c r="B7188" s="19" t="s">
        <v>1426</v>
      </c>
      <c r="C7188" s="19" t="s">
        <v>494</v>
      </c>
      <c r="D7188" s="19">
        <v>422</v>
      </c>
    </row>
    <row r="7189" spans="1:6" ht="14.5" customHeight="1">
      <c r="A7189" s="19">
        <v>1911</v>
      </c>
      <c r="B7189" s="19" t="s">
        <v>441</v>
      </c>
      <c r="C7189" s="19" t="s">
        <v>442</v>
      </c>
      <c r="D7189" s="19">
        <v>366</v>
      </c>
      <c r="E7189" s="19" t="s">
        <v>9</v>
      </c>
      <c r="F7189" s="19" t="s">
        <v>838</v>
      </c>
    </row>
    <row r="7190" spans="1:6" ht="14.5" customHeight="1">
      <c r="A7190" s="19">
        <v>1911</v>
      </c>
      <c r="B7190" s="19" t="s">
        <v>441</v>
      </c>
      <c r="C7190" s="19" t="s">
        <v>1236</v>
      </c>
      <c r="D7190" s="19">
        <v>4</v>
      </c>
      <c r="E7190" s="19" t="s">
        <v>9</v>
      </c>
      <c r="F7190" s="19" t="s">
        <v>1249</v>
      </c>
    </row>
    <row r="7191" spans="1:6" ht="14.5" customHeight="1">
      <c r="A7191" s="19">
        <v>1911</v>
      </c>
      <c r="B7191" s="19" t="s">
        <v>441</v>
      </c>
      <c r="C7191" s="19" t="s">
        <v>1391</v>
      </c>
      <c r="D7191" s="19">
        <v>31.74</v>
      </c>
      <c r="E7191" s="19" t="s">
        <v>9</v>
      </c>
      <c r="F7191" s="19" t="s">
        <v>1395</v>
      </c>
    </row>
    <row r="7192" spans="1:6" ht="14.5" customHeight="1">
      <c r="A7192" s="19">
        <v>1911</v>
      </c>
      <c r="B7192" s="19" t="s">
        <v>441</v>
      </c>
      <c r="C7192" s="19" t="s">
        <v>68</v>
      </c>
      <c r="D7192" s="19">
        <v>5.3</v>
      </c>
      <c r="E7192" s="19" t="s">
        <v>9</v>
      </c>
      <c r="F7192" s="19" t="s">
        <v>1540</v>
      </c>
    </row>
    <row r="7193" spans="1:6" ht="14.5" customHeight="1">
      <c r="A7193" s="19">
        <v>1911</v>
      </c>
      <c r="B7193" s="19" t="s">
        <v>441</v>
      </c>
      <c r="C7193" s="19" t="s">
        <v>1392</v>
      </c>
      <c r="D7193" s="19">
        <v>23.7</v>
      </c>
      <c r="E7193" s="19" t="s">
        <v>9</v>
      </c>
      <c r="F7193" s="19" t="s">
        <v>1396</v>
      </c>
    </row>
    <row r="7194" spans="1:6" ht="14.5" customHeight="1">
      <c r="A7194" s="19">
        <v>1911</v>
      </c>
      <c r="B7194" s="19" t="s">
        <v>441</v>
      </c>
      <c r="C7194" s="19" t="s">
        <v>1541</v>
      </c>
      <c r="D7194" s="19">
        <v>44</v>
      </c>
      <c r="E7194" s="19" t="s">
        <v>9</v>
      </c>
      <c r="F7194" s="19" t="s">
        <v>1542</v>
      </c>
    </row>
    <row r="7195" spans="1:6" ht="14.5" customHeight="1">
      <c r="A7195" s="19">
        <v>1911</v>
      </c>
      <c r="B7195" s="19" t="s">
        <v>441</v>
      </c>
      <c r="C7195" s="19" t="s">
        <v>446</v>
      </c>
      <c r="D7195" s="19">
        <v>66</v>
      </c>
      <c r="E7195" s="19" t="s">
        <v>9</v>
      </c>
      <c r="F7195" s="19" t="s">
        <v>1397</v>
      </c>
    </row>
    <row r="7196" spans="1:6" ht="14.5" customHeight="1">
      <c r="A7196" s="19">
        <v>1911</v>
      </c>
      <c r="B7196" s="19" t="s">
        <v>441</v>
      </c>
      <c r="C7196" s="19" t="s">
        <v>446</v>
      </c>
      <c r="D7196" s="19">
        <v>60.5</v>
      </c>
      <c r="E7196" s="19" t="s">
        <v>9</v>
      </c>
      <c r="F7196" s="19" t="s">
        <v>1427</v>
      </c>
    </row>
    <row r="7197" spans="1:6" ht="14.5" customHeight="1">
      <c r="A7197" s="19">
        <v>1911</v>
      </c>
      <c r="B7197" s="19" t="s">
        <v>441</v>
      </c>
      <c r="C7197" s="19" t="s">
        <v>446</v>
      </c>
      <c r="D7197" s="19">
        <v>24.67</v>
      </c>
      <c r="E7197" s="19" t="s">
        <v>9</v>
      </c>
      <c r="F7197" s="19" t="s">
        <v>1251</v>
      </c>
    </row>
    <row r="7198" spans="1:6" ht="14.5" customHeight="1">
      <c r="A7198" s="19">
        <v>1911</v>
      </c>
      <c r="B7198" s="19" t="s">
        <v>441</v>
      </c>
      <c r="C7198" s="19" t="s">
        <v>448</v>
      </c>
      <c r="D7198" s="19">
        <v>220</v>
      </c>
      <c r="E7198" s="19" t="s">
        <v>9</v>
      </c>
      <c r="F7198" s="19" t="s">
        <v>1252</v>
      </c>
    </row>
    <row r="7199" spans="1:6" ht="14.5" customHeight="1">
      <c r="A7199" s="19">
        <v>1911</v>
      </c>
      <c r="B7199" s="19" t="s">
        <v>441</v>
      </c>
      <c r="C7199" s="19" t="s">
        <v>1433</v>
      </c>
      <c r="D7199" s="19">
        <v>1.9</v>
      </c>
      <c r="E7199" s="19" t="s">
        <v>9</v>
      </c>
      <c r="F7199" s="19" t="s">
        <v>1434</v>
      </c>
    </row>
    <row r="7200" spans="1:6" ht="14.5" customHeight="1">
      <c r="A7200" s="19">
        <v>1911</v>
      </c>
      <c r="B7200" s="19" t="s">
        <v>441</v>
      </c>
      <c r="C7200" s="19" t="s">
        <v>1435</v>
      </c>
      <c r="D7200" s="19">
        <v>18</v>
      </c>
      <c r="E7200" s="19" t="s">
        <v>9</v>
      </c>
      <c r="F7200" s="19" t="s">
        <v>1436</v>
      </c>
    </row>
    <row r="7201" spans="1:6" ht="14.5" customHeight="1">
      <c r="A7201" s="19">
        <v>1911</v>
      </c>
      <c r="B7201" s="19" t="s">
        <v>441</v>
      </c>
      <c r="C7201" s="19" t="s">
        <v>450</v>
      </c>
      <c r="D7201" s="19">
        <v>58.7</v>
      </c>
      <c r="E7201" s="19" t="s">
        <v>9</v>
      </c>
      <c r="F7201" s="19" t="s">
        <v>1106</v>
      </c>
    </row>
    <row r="7202" spans="1:6" ht="14.5" customHeight="1">
      <c r="A7202" s="19">
        <v>1911</v>
      </c>
      <c r="B7202" s="19" t="s">
        <v>441</v>
      </c>
      <c r="C7202" s="19" t="s">
        <v>450</v>
      </c>
      <c r="D7202" s="19">
        <v>107</v>
      </c>
      <c r="E7202" s="19" t="s">
        <v>9</v>
      </c>
      <c r="F7202" s="19" t="s">
        <v>1253</v>
      </c>
    </row>
    <row r="7203" spans="1:6" ht="14.5" customHeight="1">
      <c r="A7203" s="19">
        <v>1911</v>
      </c>
      <c r="B7203" s="19" t="s">
        <v>441</v>
      </c>
      <c r="C7203" s="19" t="s">
        <v>1393</v>
      </c>
      <c r="D7203" s="19">
        <v>42</v>
      </c>
      <c r="E7203" s="19" t="s">
        <v>9</v>
      </c>
      <c r="F7203" s="19" t="s">
        <v>1399</v>
      </c>
    </row>
    <row r="7204" spans="1:6" ht="14.5" customHeight="1">
      <c r="A7204" s="19">
        <v>1911</v>
      </c>
      <c r="B7204" s="19" t="s">
        <v>441</v>
      </c>
      <c r="C7204" s="19" t="s">
        <v>750</v>
      </c>
      <c r="D7204" s="19">
        <v>40</v>
      </c>
      <c r="E7204" s="19" t="s">
        <v>9</v>
      </c>
      <c r="F7204" s="19" t="s">
        <v>1242</v>
      </c>
    </row>
    <row r="7205" spans="1:6" ht="14.5" customHeight="1">
      <c r="A7205" s="19">
        <v>1911</v>
      </c>
      <c r="B7205" s="19" t="s">
        <v>441</v>
      </c>
      <c r="C7205" s="19" t="s">
        <v>1394</v>
      </c>
      <c r="D7205" s="19">
        <v>10</v>
      </c>
      <c r="E7205" s="19" t="s">
        <v>9</v>
      </c>
      <c r="F7205" s="19" t="s">
        <v>1400</v>
      </c>
    </row>
    <row r="7206" spans="1:6" ht="14.5" customHeight="1">
      <c r="A7206" s="19">
        <v>1911</v>
      </c>
      <c r="B7206" s="19" t="s">
        <v>441</v>
      </c>
      <c r="C7206" s="19" t="s">
        <v>462</v>
      </c>
      <c r="D7206" s="19">
        <v>5</v>
      </c>
      <c r="E7206" s="19" t="s">
        <v>9</v>
      </c>
      <c r="F7206" s="19" t="s">
        <v>770</v>
      </c>
    </row>
    <row r="7207" spans="1:6" ht="14.5" customHeight="1">
      <c r="A7207" s="19">
        <v>1911</v>
      </c>
      <c r="B7207" s="19" t="s">
        <v>441</v>
      </c>
      <c r="C7207" s="19" t="s">
        <v>763</v>
      </c>
      <c r="D7207" s="19">
        <v>48</v>
      </c>
      <c r="E7207" s="19" t="s">
        <v>9</v>
      </c>
      <c r="F7207" s="19" t="s">
        <v>1401</v>
      </c>
    </row>
    <row r="7208" spans="1:6" ht="14.5" customHeight="1">
      <c r="A7208" s="19">
        <v>1911</v>
      </c>
      <c r="B7208" s="19" t="s">
        <v>441</v>
      </c>
      <c r="C7208" s="19" t="s">
        <v>1547</v>
      </c>
      <c r="D7208" s="19">
        <v>43</v>
      </c>
      <c r="E7208" s="19" t="s">
        <v>9</v>
      </c>
      <c r="F7208" s="19" t="s">
        <v>1548</v>
      </c>
    </row>
    <row r="7209" spans="1:6" ht="14.5" customHeight="1">
      <c r="A7209" s="19">
        <v>1911</v>
      </c>
      <c r="B7209" s="19" t="s">
        <v>441</v>
      </c>
      <c r="C7209" s="19" t="s">
        <v>502</v>
      </c>
      <c r="D7209" s="19">
        <v>32</v>
      </c>
      <c r="E7209" s="19" t="s">
        <v>9</v>
      </c>
      <c r="F7209" s="19" t="s">
        <v>1430</v>
      </c>
    </row>
    <row r="7210" spans="1:6" ht="14.5" customHeight="1">
      <c r="A7210" s="19">
        <v>1911</v>
      </c>
      <c r="B7210" s="19" t="s">
        <v>441</v>
      </c>
      <c r="C7210" s="19" t="s">
        <v>59</v>
      </c>
      <c r="D7210" s="19">
        <v>389</v>
      </c>
      <c r="E7210" s="19" t="s">
        <v>9</v>
      </c>
      <c r="F7210" s="19" t="s">
        <v>1543</v>
      </c>
    </row>
    <row r="7211" spans="1:6" ht="14.5" customHeight="1">
      <c r="A7211" s="19">
        <v>1911</v>
      </c>
      <c r="B7211" s="19" t="s">
        <v>441</v>
      </c>
      <c r="C7211" s="19" t="s">
        <v>452</v>
      </c>
      <c r="D7211" s="19">
        <v>117</v>
      </c>
      <c r="E7211" s="19" t="s">
        <v>9</v>
      </c>
      <c r="F7211" s="19" t="s">
        <v>1403</v>
      </c>
    </row>
    <row r="7212" spans="1:6" ht="14.5" customHeight="1">
      <c r="A7212" s="19">
        <v>1911</v>
      </c>
      <c r="B7212" s="19" t="s">
        <v>441</v>
      </c>
      <c r="C7212" s="19" t="s">
        <v>452</v>
      </c>
      <c r="D7212" s="19">
        <v>35</v>
      </c>
      <c r="E7212" s="19" t="s">
        <v>9</v>
      </c>
      <c r="F7212" s="19" t="s">
        <v>1431</v>
      </c>
    </row>
    <row r="7213" spans="1:6" ht="14.5" customHeight="1">
      <c r="A7213" s="19">
        <v>1911</v>
      </c>
      <c r="B7213" s="19" t="s">
        <v>441</v>
      </c>
      <c r="C7213" s="19" t="s">
        <v>452</v>
      </c>
      <c r="D7213" s="19">
        <v>92</v>
      </c>
      <c r="E7213" s="19" t="s">
        <v>9</v>
      </c>
      <c r="F7213" s="19" t="s">
        <v>1549</v>
      </c>
    </row>
    <row r="7214" spans="1:6" ht="14.5" customHeight="1">
      <c r="A7214" s="19">
        <v>1911</v>
      </c>
      <c r="B7214" s="19" t="s">
        <v>441</v>
      </c>
      <c r="C7214" s="19" t="s">
        <v>767</v>
      </c>
      <c r="D7214" s="19">
        <v>8.11</v>
      </c>
      <c r="E7214" s="19" t="s">
        <v>9</v>
      </c>
      <c r="F7214" s="19" t="s">
        <v>1544</v>
      </c>
    </row>
    <row r="7215" spans="1:6" ht="14.5" customHeight="1">
      <c r="A7215" s="19">
        <v>1911</v>
      </c>
      <c r="B7215" s="19" t="s">
        <v>441</v>
      </c>
      <c r="C7215" s="19" t="s">
        <v>1545</v>
      </c>
      <c r="D7215" s="19">
        <v>71</v>
      </c>
      <c r="E7215" s="19" t="s">
        <v>9</v>
      </c>
      <c r="F7215" s="19" t="s">
        <v>1546</v>
      </c>
    </row>
    <row r="7216" spans="1:6" ht="14.5" customHeight="1">
      <c r="A7216" s="19">
        <v>1911</v>
      </c>
      <c r="B7216" s="19" t="s">
        <v>512</v>
      </c>
      <c r="C7216" s="19" t="s">
        <v>1437</v>
      </c>
      <c r="D7216" s="19">
        <v>10.5</v>
      </c>
      <c r="E7216" s="19" t="s">
        <v>9</v>
      </c>
    </row>
    <row r="7217" spans="1:5" ht="14.5" customHeight="1">
      <c r="A7217" s="19">
        <v>1911</v>
      </c>
      <c r="B7217" s="19" t="s">
        <v>512</v>
      </c>
      <c r="C7217" s="19" t="s">
        <v>774</v>
      </c>
      <c r="D7217" s="19">
        <v>6.1</v>
      </c>
      <c r="E7217" s="19" t="s">
        <v>9</v>
      </c>
    </row>
    <row r="7218" spans="1:5" ht="14.5" customHeight="1">
      <c r="A7218" s="19">
        <v>1911</v>
      </c>
      <c r="B7218" s="19" t="s">
        <v>512</v>
      </c>
      <c r="C7218" s="19" t="s">
        <v>517</v>
      </c>
      <c r="D7218" s="19">
        <v>18.5</v>
      </c>
      <c r="E7218" s="19" t="s">
        <v>9</v>
      </c>
    </row>
    <row r="7219" spans="1:5" ht="14.5" customHeight="1">
      <c r="A7219" s="19">
        <v>1911</v>
      </c>
      <c r="B7219" s="19" t="s">
        <v>512</v>
      </c>
      <c r="C7219" s="19" t="s">
        <v>518</v>
      </c>
      <c r="D7219" s="19">
        <v>47.45</v>
      </c>
      <c r="E7219" s="19" t="s">
        <v>9</v>
      </c>
    </row>
    <row r="7220" spans="1:5" ht="14.5" customHeight="1">
      <c r="A7220" s="19">
        <v>1911</v>
      </c>
      <c r="B7220" s="19" t="s">
        <v>512</v>
      </c>
      <c r="C7220" s="19" t="s">
        <v>1130</v>
      </c>
      <c r="D7220" s="19">
        <v>9</v>
      </c>
      <c r="E7220" s="19" t="s">
        <v>9</v>
      </c>
    </row>
    <row r="7221" spans="1:5" ht="14.5" customHeight="1">
      <c r="A7221" s="19">
        <v>1911</v>
      </c>
      <c r="B7221" s="19" t="s">
        <v>512</v>
      </c>
      <c r="C7221" s="19" t="s">
        <v>513</v>
      </c>
      <c r="D7221" s="19">
        <v>54</v>
      </c>
      <c r="E7221" s="19" t="s">
        <v>9</v>
      </c>
    </row>
    <row r="7222" spans="1:5" ht="14.5" customHeight="1">
      <c r="A7222" s="19">
        <v>1911</v>
      </c>
      <c r="B7222" s="19" t="s">
        <v>512</v>
      </c>
      <c r="C7222" s="19" t="s">
        <v>1572</v>
      </c>
      <c r="D7222" s="19">
        <v>1</v>
      </c>
      <c r="E7222" s="19" t="s">
        <v>9</v>
      </c>
    </row>
    <row r="7223" spans="1:5" ht="14.5" customHeight="1">
      <c r="A7223" s="19">
        <v>1911</v>
      </c>
      <c r="B7223" s="19" t="s">
        <v>512</v>
      </c>
      <c r="C7223" s="19" t="s">
        <v>875</v>
      </c>
      <c r="D7223" s="19">
        <v>30</v>
      </c>
      <c r="E7223" s="19" t="s">
        <v>9</v>
      </c>
    </row>
    <row r="7224" spans="1:5" ht="14.5" customHeight="1">
      <c r="A7224" s="19">
        <v>1911</v>
      </c>
      <c r="B7224" s="19" t="s">
        <v>512</v>
      </c>
      <c r="C7224" s="19" t="s">
        <v>514</v>
      </c>
      <c r="D7224" s="19">
        <v>87</v>
      </c>
      <c r="E7224" s="19" t="s">
        <v>9</v>
      </c>
    </row>
    <row r="7225" spans="1:5" ht="14.5" customHeight="1">
      <c r="A7225" s="19">
        <v>1911</v>
      </c>
      <c r="B7225" s="19" t="s">
        <v>512</v>
      </c>
      <c r="C7225" s="19" t="s">
        <v>1131</v>
      </c>
      <c r="D7225" s="19">
        <v>154.65</v>
      </c>
      <c r="E7225" s="19" t="s">
        <v>9</v>
      </c>
    </row>
    <row r="7226" spans="1:5" ht="14.5" customHeight="1">
      <c r="A7226" s="19">
        <v>1911</v>
      </c>
      <c r="B7226" s="19" t="s">
        <v>512</v>
      </c>
      <c r="C7226" s="19" t="s">
        <v>515</v>
      </c>
      <c r="D7226" s="19">
        <v>17.28</v>
      </c>
      <c r="E7226" s="19" t="s">
        <v>9</v>
      </c>
    </row>
    <row r="7227" spans="1:5" ht="14.5" customHeight="1">
      <c r="A7227" s="19">
        <v>1911</v>
      </c>
      <c r="B7227" s="19" t="s">
        <v>512</v>
      </c>
      <c r="C7227" s="19" t="s">
        <v>1132</v>
      </c>
      <c r="D7227" s="19">
        <v>106</v>
      </c>
      <c r="E7227" s="19" t="s">
        <v>9</v>
      </c>
    </row>
    <row r="7228" spans="1:5" ht="14.5" customHeight="1">
      <c r="A7228" s="19">
        <v>1911</v>
      </c>
      <c r="B7228" s="19" t="s">
        <v>512</v>
      </c>
      <c r="C7228" s="19" t="s">
        <v>519</v>
      </c>
      <c r="D7228" s="19">
        <v>4</v>
      </c>
      <c r="E7228" s="19" t="s">
        <v>9</v>
      </c>
    </row>
    <row r="7229" spans="1:5" ht="14.5" customHeight="1">
      <c r="A7229" s="19">
        <v>1911</v>
      </c>
      <c r="B7229" s="19" t="s">
        <v>512</v>
      </c>
      <c r="C7229" s="19" t="s">
        <v>1573</v>
      </c>
      <c r="D7229" s="19">
        <v>3</v>
      </c>
      <c r="E7229" s="19" t="s">
        <v>9</v>
      </c>
    </row>
    <row r="7230" spans="1:5" ht="14.5" customHeight="1">
      <c r="A7230" s="19">
        <v>1911</v>
      </c>
      <c r="B7230" s="19" t="s">
        <v>512</v>
      </c>
      <c r="C7230" s="19" t="s">
        <v>520</v>
      </c>
      <c r="D7230" s="19">
        <v>8</v>
      </c>
      <c r="E7230" s="19" t="s">
        <v>9</v>
      </c>
    </row>
    <row r="7231" spans="1:5" ht="14.5" customHeight="1">
      <c r="A7231" s="19">
        <v>1911</v>
      </c>
      <c r="B7231" s="19" t="s">
        <v>512</v>
      </c>
      <c r="C7231" s="19" t="s">
        <v>521</v>
      </c>
      <c r="D7231" s="19">
        <v>4</v>
      </c>
      <c r="E7231" s="19" t="s">
        <v>9</v>
      </c>
    </row>
    <row r="7232" spans="1:5" ht="14.5" customHeight="1">
      <c r="A7232" s="19">
        <v>1911</v>
      </c>
      <c r="B7232" s="19" t="s">
        <v>512</v>
      </c>
      <c r="C7232" s="19" t="s">
        <v>522</v>
      </c>
      <c r="D7232" s="19">
        <v>18.600000000000001</v>
      </c>
      <c r="E7232" s="19" t="s">
        <v>9</v>
      </c>
    </row>
    <row r="7233" spans="1:6" ht="14.5" customHeight="1">
      <c r="A7233" s="19">
        <v>1911</v>
      </c>
      <c r="B7233" s="19" t="s">
        <v>512</v>
      </c>
      <c r="C7233" s="19" t="s">
        <v>523</v>
      </c>
      <c r="D7233" s="19">
        <v>12</v>
      </c>
      <c r="E7233" s="19" t="s">
        <v>9</v>
      </c>
    </row>
    <row r="7234" spans="1:6" ht="14.5" customHeight="1">
      <c r="A7234" s="19">
        <v>1911</v>
      </c>
      <c r="B7234" s="19" t="s">
        <v>512</v>
      </c>
      <c r="C7234" s="19" t="s">
        <v>1133</v>
      </c>
      <c r="D7234" s="19">
        <v>10.5</v>
      </c>
      <c r="E7234" s="19" t="s">
        <v>9</v>
      </c>
    </row>
    <row r="7235" spans="1:6" ht="14.5" customHeight="1">
      <c r="A7235" s="19">
        <v>1911</v>
      </c>
      <c r="B7235" s="19" t="s">
        <v>512</v>
      </c>
      <c r="C7235" s="19" t="s">
        <v>524</v>
      </c>
      <c r="D7235" s="19">
        <v>12.3</v>
      </c>
      <c r="E7235" s="19" t="s">
        <v>9</v>
      </c>
    </row>
    <row r="7236" spans="1:6" ht="14.5" customHeight="1">
      <c r="A7236" s="19">
        <v>1911</v>
      </c>
      <c r="B7236" s="19" t="s">
        <v>512</v>
      </c>
      <c r="C7236" s="19" t="s">
        <v>516</v>
      </c>
      <c r="D7236" s="19">
        <v>48</v>
      </c>
      <c r="E7236" s="19" t="s">
        <v>9</v>
      </c>
    </row>
    <row r="7237" spans="1:6" ht="14.5" customHeight="1">
      <c r="A7237" s="19">
        <v>1911</v>
      </c>
      <c r="B7237" s="19" t="s">
        <v>512</v>
      </c>
      <c r="C7237" s="19" t="s">
        <v>516</v>
      </c>
      <c r="D7237" s="19">
        <v>7</v>
      </c>
      <c r="E7237" s="19" t="s">
        <v>1519</v>
      </c>
    </row>
    <row r="7238" spans="1:6" ht="14.5" customHeight="1">
      <c r="A7238" s="19">
        <v>1911</v>
      </c>
      <c r="B7238" s="19" t="s">
        <v>512</v>
      </c>
      <c r="C7238" s="19" t="s">
        <v>525</v>
      </c>
      <c r="D7238" s="19">
        <v>3</v>
      </c>
      <c r="E7238" s="19" t="s">
        <v>9</v>
      </c>
    </row>
    <row r="7239" spans="1:6" ht="14.5" customHeight="1">
      <c r="A7239" s="19">
        <v>1911</v>
      </c>
      <c r="B7239" s="19" t="s">
        <v>512</v>
      </c>
      <c r="C7239" s="19" t="s">
        <v>526</v>
      </c>
      <c r="D7239" s="19">
        <v>67</v>
      </c>
      <c r="E7239" s="19" t="s">
        <v>9</v>
      </c>
    </row>
    <row r="7240" spans="1:6" ht="14.5" customHeight="1">
      <c r="A7240" s="19">
        <v>1911</v>
      </c>
      <c r="B7240" s="19" t="s">
        <v>512</v>
      </c>
      <c r="C7240" s="19" t="s">
        <v>526</v>
      </c>
      <c r="D7240" s="19">
        <v>22</v>
      </c>
      <c r="E7240" s="19" t="s">
        <v>70</v>
      </c>
    </row>
    <row r="7241" spans="1:6" ht="14.5" customHeight="1">
      <c r="A7241" s="19">
        <v>1911</v>
      </c>
      <c r="B7241" s="19" t="s">
        <v>98</v>
      </c>
      <c r="C7241" s="19" t="s">
        <v>1880</v>
      </c>
      <c r="D7241" s="19">
        <v>7.5</v>
      </c>
    </row>
    <row r="7242" spans="1:6" ht="14.5" customHeight="1">
      <c r="A7242" s="19">
        <v>1911</v>
      </c>
      <c r="B7242" s="19" t="s">
        <v>98</v>
      </c>
      <c r="C7242" s="19" t="s">
        <v>1881</v>
      </c>
      <c r="D7242" s="19">
        <v>66</v>
      </c>
    </row>
    <row r="7243" spans="1:6" ht="14.5" customHeight="1">
      <c r="A7243" s="19">
        <v>1911</v>
      </c>
      <c r="B7243" s="19" t="s">
        <v>98</v>
      </c>
      <c r="C7243" s="19" t="s">
        <v>1882</v>
      </c>
      <c r="D7243" s="19">
        <v>6</v>
      </c>
    </row>
    <row r="7244" spans="1:6" ht="14.5" customHeight="1">
      <c r="A7244" s="19">
        <v>1911</v>
      </c>
      <c r="B7244" s="19" t="s">
        <v>98</v>
      </c>
      <c r="C7244" s="19" t="s">
        <v>1883</v>
      </c>
      <c r="D7244" s="19">
        <v>86.5</v>
      </c>
      <c r="F7244" s="19" t="s">
        <v>1388</v>
      </c>
    </row>
    <row r="7245" spans="1:6" ht="14.5" customHeight="1">
      <c r="A7245" s="19">
        <v>1911</v>
      </c>
      <c r="B7245" s="19" t="s">
        <v>98</v>
      </c>
      <c r="C7245" s="19" t="s">
        <v>999</v>
      </c>
      <c r="D7245" s="19">
        <v>167</v>
      </c>
      <c r="E7245" s="19" t="s">
        <v>9</v>
      </c>
      <c r="F7245" s="19" t="s">
        <v>107</v>
      </c>
    </row>
    <row r="7246" spans="1:6" ht="14.5" customHeight="1">
      <c r="A7246" s="19">
        <v>1911</v>
      </c>
      <c r="B7246" s="19" t="s">
        <v>98</v>
      </c>
      <c r="C7246" s="19" t="s">
        <v>999</v>
      </c>
      <c r="D7246" s="19">
        <v>40.92</v>
      </c>
      <c r="F7246" s="19" t="s">
        <v>1884</v>
      </c>
    </row>
    <row r="7247" spans="1:6" ht="14.5" customHeight="1">
      <c r="A7247" s="19">
        <v>1911</v>
      </c>
      <c r="B7247" s="19" t="s">
        <v>98</v>
      </c>
      <c r="C7247" s="19" t="s">
        <v>999</v>
      </c>
      <c r="D7247" s="19">
        <v>101.34</v>
      </c>
      <c r="F7247" s="19" t="s">
        <v>1885</v>
      </c>
    </row>
    <row r="7248" spans="1:6" ht="14.5" customHeight="1">
      <c r="A7248" s="19">
        <v>1911</v>
      </c>
      <c r="B7248" s="19" t="s">
        <v>98</v>
      </c>
      <c r="C7248" s="19" t="s">
        <v>1886</v>
      </c>
      <c r="D7248" s="19">
        <v>4.2</v>
      </c>
    </row>
    <row r="7249" spans="1:6" ht="14.5" customHeight="1">
      <c r="A7249" s="19">
        <v>1911</v>
      </c>
      <c r="B7249" s="19" t="s">
        <v>98</v>
      </c>
      <c r="C7249" s="19" t="s">
        <v>1887</v>
      </c>
      <c r="D7249" s="19">
        <v>17</v>
      </c>
    </row>
    <row r="7250" spans="1:6" ht="14.5" customHeight="1">
      <c r="A7250" s="19">
        <v>1911</v>
      </c>
      <c r="B7250" s="19" t="s">
        <v>98</v>
      </c>
      <c r="C7250" s="19" t="s">
        <v>1888</v>
      </c>
      <c r="D7250" s="19">
        <v>17.7</v>
      </c>
    </row>
    <row r="7251" spans="1:6" ht="14.5" customHeight="1">
      <c r="A7251" s="19">
        <v>1911</v>
      </c>
      <c r="B7251" s="19" t="s">
        <v>98</v>
      </c>
      <c r="C7251" s="19" t="s">
        <v>1889</v>
      </c>
      <c r="D7251" s="19">
        <v>3</v>
      </c>
    </row>
    <row r="7252" spans="1:6" ht="14.5" customHeight="1">
      <c r="A7252" s="19">
        <v>1911</v>
      </c>
      <c r="B7252" s="19" t="s">
        <v>211</v>
      </c>
      <c r="C7252" s="19" t="s">
        <v>712</v>
      </c>
      <c r="D7252" s="19">
        <v>8.5</v>
      </c>
      <c r="F7252" s="19" t="s">
        <v>1262</v>
      </c>
    </row>
    <row r="7253" spans="1:6" ht="14.5" customHeight="1">
      <c r="A7253" s="19">
        <v>1911</v>
      </c>
      <c r="B7253" s="19" t="s">
        <v>211</v>
      </c>
      <c r="C7253" s="19" t="s">
        <v>210</v>
      </c>
      <c r="D7253" s="19">
        <v>3.9</v>
      </c>
      <c r="F7253" s="19" t="s">
        <v>1438</v>
      </c>
    </row>
    <row r="7254" spans="1:6" ht="14.5" customHeight="1">
      <c r="A7254" s="19">
        <v>1911</v>
      </c>
      <c r="B7254" s="19" t="s">
        <v>211</v>
      </c>
      <c r="C7254" s="19" t="s">
        <v>208</v>
      </c>
      <c r="D7254" s="19">
        <v>10</v>
      </c>
      <c r="F7254" s="19" t="s">
        <v>1442</v>
      </c>
    </row>
    <row r="7255" spans="1:6" ht="14.5" customHeight="1">
      <c r="A7255" s="19">
        <v>1911</v>
      </c>
      <c r="B7255" s="19" t="s">
        <v>211</v>
      </c>
      <c r="C7255" s="19" t="s">
        <v>1358</v>
      </c>
      <c r="D7255" s="19">
        <v>10</v>
      </c>
      <c r="F7255" s="19" t="s">
        <v>1439</v>
      </c>
    </row>
    <row r="7256" spans="1:6" ht="14.5" customHeight="1">
      <c r="A7256" s="19">
        <v>1911</v>
      </c>
      <c r="B7256" s="19" t="s">
        <v>211</v>
      </c>
      <c r="C7256" s="19" t="s">
        <v>199</v>
      </c>
      <c r="D7256" s="19">
        <v>201.27</v>
      </c>
      <c r="F7256" s="19" t="s">
        <v>1263</v>
      </c>
    </row>
    <row r="7257" spans="1:6" ht="14.5" customHeight="1">
      <c r="A7257" s="19">
        <v>1911</v>
      </c>
      <c r="B7257" s="19" t="s">
        <v>211</v>
      </c>
      <c r="C7257" s="19" t="s">
        <v>199</v>
      </c>
      <c r="D7257" s="19">
        <v>6</v>
      </c>
      <c r="F7257" s="19" t="s">
        <v>1264</v>
      </c>
    </row>
    <row r="7258" spans="1:6" ht="14.5" customHeight="1">
      <c r="A7258" s="19">
        <v>1911</v>
      </c>
      <c r="B7258" s="19" t="s">
        <v>211</v>
      </c>
      <c r="C7258" s="19" t="s">
        <v>205</v>
      </c>
      <c r="D7258" s="19">
        <v>16</v>
      </c>
      <c r="F7258" s="19" t="s">
        <v>1139</v>
      </c>
    </row>
    <row r="7259" spans="1:6" ht="14.5" customHeight="1">
      <c r="A7259" s="19">
        <v>1911</v>
      </c>
      <c r="B7259" s="19" t="s">
        <v>211</v>
      </c>
      <c r="C7259" s="19" t="s">
        <v>205</v>
      </c>
      <c r="D7259" s="19">
        <v>1.6</v>
      </c>
      <c r="F7259" s="19" t="s">
        <v>1443</v>
      </c>
    </row>
    <row r="7260" spans="1:6" ht="14.5" customHeight="1">
      <c r="A7260" s="19">
        <v>1911</v>
      </c>
      <c r="B7260" s="19" t="s">
        <v>196</v>
      </c>
      <c r="C7260" s="19" t="s">
        <v>192</v>
      </c>
      <c r="D7260" s="19">
        <v>401.16</v>
      </c>
      <c r="E7260" s="19" t="s">
        <v>9</v>
      </c>
      <c r="F7260" s="19" t="s">
        <v>884</v>
      </c>
    </row>
    <row r="7261" spans="1:6" ht="14.5" customHeight="1">
      <c r="A7261" s="19">
        <v>1911</v>
      </c>
      <c r="B7261" s="19" t="s">
        <v>196</v>
      </c>
      <c r="C7261" s="19" t="s">
        <v>192</v>
      </c>
      <c r="D7261" s="19">
        <v>2.96</v>
      </c>
      <c r="E7261" s="19" t="s">
        <v>9</v>
      </c>
      <c r="F7261" s="19" t="s">
        <v>1445</v>
      </c>
    </row>
    <row r="7262" spans="1:6" ht="14.5" customHeight="1">
      <c r="A7262" s="19">
        <v>1911</v>
      </c>
      <c r="B7262" s="19" t="s">
        <v>196</v>
      </c>
      <c r="C7262" s="19" t="s">
        <v>192</v>
      </c>
      <c r="D7262" s="19">
        <v>37</v>
      </c>
      <c r="E7262" s="19" t="s">
        <v>9</v>
      </c>
      <c r="F7262" s="19" t="s">
        <v>1586</v>
      </c>
    </row>
    <row r="7263" spans="1:6" ht="14.5" customHeight="1">
      <c r="A7263" s="19">
        <v>1911</v>
      </c>
      <c r="B7263" s="19" t="s">
        <v>196</v>
      </c>
      <c r="C7263" s="19" t="s">
        <v>192</v>
      </c>
      <c r="D7263" s="19">
        <v>1.5</v>
      </c>
      <c r="E7263" s="19" t="s">
        <v>9</v>
      </c>
      <c r="F7263" s="19" t="s">
        <v>1444</v>
      </c>
    </row>
    <row r="7264" spans="1:6" ht="14.5" customHeight="1">
      <c r="A7264" s="19">
        <v>1911</v>
      </c>
      <c r="B7264" s="19" t="s">
        <v>196</v>
      </c>
      <c r="C7264" s="19" t="s">
        <v>192</v>
      </c>
      <c r="D7264" s="19">
        <v>25</v>
      </c>
      <c r="E7264" s="19" t="s">
        <v>9</v>
      </c>
      <c r="F7264" s="19" t="s">
        <v>1360</v>
      </c>
    </row>
    <row r="7265" spans="1:6" ht="14.5" customHeight="1">
      <c r="A7265" s="19">
        <v>1911</v>
      </c>
      <c r="B7265" s="19" t="s">
        <v>196</v>
      </c>
      <c r="C7265" s="19" t="s">
        <v>192</v>
      </c>
      <c r="D7265" s="19">
        <v>10</v>
      </c>
      <c r="E7265" s="19" t="s">
        <v>9</v>
      </c>
      <c r="F7265" s="19" t="s">
        <v>1141</v>
      </c>
    </row>
    <row r="7266" spans="1:6" ht="14.5" customHeight="1">
      <c r="A7266" s="19">
        <v>1911</v>
      </c>
      <c r="B7266" s="19" t="s">
        <v>196</v>
      </c>
      <c r="C7266" s="19" t="s">
        <v>192</v>
      </c>
      <c r="D7266" s="19">
        <v>90</v>
      </c>
      <c r="E7266" s="19" t="s">
        <v>9</v>
      </c>
      <c r="F7266" s="19" t="s">
        <v>1587</v>
      </c>
    </row>
    <row r="7267" spans="1:6" ht="14.5" customHeight="1">
      <c r="A7267" s="19">
        <v>1911</v>
      </c>
      <c r="B7267" s="19" t="s">
        <v>196</v>
      </c>
      <c r="C7267" s="19" t="s">
        <v>1145</v>
      </c>
      <c r="D7267" s="19">
        <v>3.25</v>
      </c>
      <c r="E7267" s="19" t="s">
        <v>9</v>
      </c>
      <c r="F7267" s="19" t="s">
        <v>1146</v>
      </c>
    </row>
    <row r="7268" spans="1:6" ht="14.5" customHeight="1">
      <c r="A7268" s="19">
        <v>1911</v>
      </c>
      <c r="B7268" s="19" t="s">
        <v>196</v>
      </c>
      <c r="C7268" s="19" t="s">
        <v>194</v>
      </c>
      <c r="D7268" s="19">
        <v>7.2</v>
      </c>
      <c r="E7268" s="19" t="s">
        <v>9</v>
      </c>
      <c r="F7268" s="19" t="s">
        <v>191</v>
      </c>
    </row>
    <row r="7269" spans="1:6" ht="14.5" customHeight="1">
      <c r="A7269" s="19">
        <v>1911</v>
      </c>
      <c r="B7269" s="19" t="s">
        <v>196</v>
      </c>
      <c r="C7269" s="19" t="s">
        <v>194</v>
      </c>
      <c r="D7269" s="19">
        <v>25</v>
      </c>
      <c r="E7269" s="19" t="s">
        <v>9</v>
      </c>
      <c r="F7269" s="19" t="s">
        <v>1143</v>
      </c>
    </row>
    <row r="7270" spans="1:6" ht="14.5" customHeight="1">
      <c r="A7270" s="19">
        <v>1911</v>
      </c>
      <c r="B7270" s="19" t="s">
        <v>196</v>
      </c>
      <c r="C7270" s="19" t="s">
        <v>566</v>
      </c>
      <c r="D7270" s="19">
        <v>38</v>
      </c>
      <c r="E7270" s="19" t="s">
        <v>9</v>
      </c>
      <c r="F7270" s="19" t="s">
        <v>1585</v>
      </c>
    </row>
    <row r="7271" spans="1:6" ht="14.5" customHeight="1">
      <c r="A7271" s="19">
        <v>1911</v>
      </c>
      <c r="B7271" s="19" t="s">
        <v>196</v>
      </c>
      <c r="C7271" s="19" t="s">
        <v>566</v>
      </c>
      <c r="D7271" s="19">
        <v>5.5</v>
      </c>
      <c r="E7271" s="19" t="s">
        <v>9</v>
      </c>
      <c r="F7271" s="19" t="s">
        <v>885</v>
      </c>
    </row>
    <row r="7272" spans="1:6" ht="14.5" customHeight="1">
      <c r="A7272" s="19">
        <v>1911</v>
      </c>
      <c r="B7272" s="19" t="s">
        <v>196</v>
      </c>
      <c r="C7272" s="19" t="s">
        <v>567</v>
      </c>
      <c r="D7272" s="19">
        <v>41</v>
      </c>
      <c r="E7272" s="19" t="s">
        <v>9</v>
      </c>
      <c r="F7272" s="19" t="s">
        <v>560</v>
      </c>
    </row>
    <row r="7273" spans="1:6" ht="14.5" customHeight="1">
      <c r="A7273" s="19">
        <v>1911</v>
      </c>
      <c r="B7273" s="19" t="s">
        <v>196</v>
      </c>
      <c r="C7273" s="19" t="s">
        <v>1268</v>
      </c>
      <c r="D7273" s="19">
        <v>3.07</v>
      </c>
      <c r="E7273" s="19" t="s">
        <v>9</v>
      </c>
      <c r="F7273" s="19" t="s">
        <v>1267</v>
      </c>
    </row>
    <row r="7274" spans="1:6" ht="14.5" customHeight="1">
      <c r="A7274" s="19">
        <v>1911</v>
      </c>
      <c r="B7274" s="19" t="s">
        <v>197</v>
      </c>
      <c r="D7274" s="19">
        <v>4</v>
      </c>
    </row>
    <row r="7275" spans="1:6" ht="14.5" customHeight="1">
      <c r="A7275" s="19">
        <v>1911</v>
      </c>
      <c r="B7275" s="19" t="s">
        <v>197</v>
      </c>
      <c r="D7275" s="19">
        <v>40</v>
      </c>
    </row>
    <row r="7276" spans="1:6" ht="14.5" customHeight="1">
      <c r="A7276" s="19">
        <v>1911</v>
      </c>
      <c r="B7276" s="19" t="s">
        <v>197</v>
      </c>
      <c r="D7276" s="19">
        <v>28</v>
      </c>
    </row>
    <row r="7277" spans="1:6" ht="14.5" customHeight="1">
      <c r="A7277" s="19">
        <v>1911</v>
      </c>
      <c r="B7277" s="19" t="s">
        <v>197</v>
      </c>
      <c r="D7277" s="19">
        <v>758.63800000000003</v>
      </c>
    </row>
    <row r="7278" spans="1:6" ht="14.5" customHeight="1">
      <c r="A7278" s="19">
        <v>1911</v>
      </c>
      <c r="B7278" s="19" t="s">
        <v>197</v>
      </c>
      <c r="D7278" s="19">
        <v>17</v>
      </c>
    </row>
    <row r="7279" spans="1:6" ht="14.5" customHeight="1">
      <c r="A7279" s="19">
        <v>1911</v>
      </c>
      <c r="B7279" s="19" t="s">
        <v>197</v>
      </c>
      <c r="D7279" s="19">
        <v>1.44</v>
      </c>
    </row>
    <row r="7280" spans="1:6" ht="14.5" customHeight="1">
      <c r="A7280" s="19">
        <v>1911</v>
      </c>
      <c r="B7280" s="19" t="s">
        <v>197</v>
      </c>
      <c r="D7280" s="19">
        <v>16.100000000000001</v>
      </c>
    </row>
    <row r="7281" spans="1:4" ht="14.5" customHeight="1">
      <c r="A7281" s="19">
        <v>1911</v>
      </c>
      <c r="B7281" s="19" t="s">
        <v>197</v>
      </c>
      <c r="D7281" s="19">
        <v>38</v>
      </c>
    </row>
    <row r="7282" spans="1:4" ht="14.5" customHeight="1">
      <c r="A7282" s="19">
        <v>1911</v>
      </c>
      <c r="B7282" s="19" t="s">
        <v>197</v>
      </c>
      <c r="D7282" s="19">
        <v>63.2</v>
      </c>
    </row>
    <row r="7283" spans="1:4" ht="14.5" customHeight="1">
      <c r="A7283" s="19">
        <v>1911</v>
      </c>
      <c r="B7283" s="19" t="s">
        <v>197</v>
      </c>
      <c r="D7283" s="19">
        <v>49.5</v>
      </c>
    </row>
    <row r="7284" spans="1:4" ht="14.5" customHeight="1">
      <c r="A7284" s="19">
        <v>1911</v>
      </c>
      <c r="B7284" s="19" t="s">
        <v>197</v>
      </c>
      <c r="D7284" s="19">
        <v>81</v>
      </c>
    </row>
    <row r="7285" spans="1:4" ht="14.5" customHeight="1">
      <c r="A7285" s="19">
        <v>1911</v>
      </c>
      <c r="B7285" s="19" t="s">
        <v>197</v>
      </c>
      <c r="D7285" s="19">
        <v>7.5</v>
      </c>
    </row>
    <row r="7286" spans="1:4" ht="14.5" customHeight="1">
      <c r="A7286" s="19">
        <v>1911</v>
      </c>
      <c r="B7286" s="19" t="s">
        <v>197</v>
      </c>
      <c r="D7286" s="19">
        <v>4.5</v>
      </c>
    </row>
    <row r="7287" spans="1:4" ht="14.5" customHeight="1">
      <c r="A7287" s="19">
        <v>1911</v>
      </c>
      <c r="B7287" s="19" t="s">
        <v>197</v>
      </c>
      <c r="D7287" s="19">
        <v>32</v>
      </c>
    </row>
    <row r="7288" spans="1:4" ht="14.5" customHeight="1">
      <c r="A7288" s="19">
        <v>1911</v>
      </c>
      <c r="B7288" s="19" t="s">
        <v>197</v>
      </c>
      <c r="D7288" s="19">
        <v>25</v>
      </c>
    </row>
    <row r="7289" spans="1:4" ht="14.5" customHeight="1">
      <c r="A7289" s="19">
        <v>1911</v>
      </c>
      <c r="B7289" s="19" t="s">
        <v>197</v>
      </c>
      <c r="D7289" s="19">
        <v>10</v>
      </c>
    </row>
    <row r="7290" spans="1:4" ht="14.5" customHeight="1">
      <c r="A7290" s="19">
        <v>1911</v>
      </c>
      <c r="B7290" s="19" t="s">
        <v>197</v>
      </c>
      <c r="D7290" s="19">
        <v>225</v>
      </c>
    </row>
    <row r="7291" spans="1:4" ht="14.5" customHeight="1">
      <c r="A7291" s="19">
        <v>1911</v>
      </c>
      <c r="B7291" s="19" t="s">
        <v>197</v>
      </c>
      <c r="D7291" s="19">
        <v>6</v>
      </c>
    </row>
    <row r="7292" spans="1:4" ht="14.5" customHeight="1">
      <c r="A7292" s="19">
        <v>1911</v>
      </c>
      <c r="B7292" s="19" t="s">
        <v>197</v>
      </c>
      <c r="D7292" s="19">
        <v>19.399999999999999</v>
      </c>
    </row>
    <row r="7293" spans="1:4" ht="14.5" customHeight="1">
      <c r="A7293" s="19">
        <v>1911</v>
      </c>
      <c r="B7293" s="19" t="s">
        <v>197</v>
      </c>
      <c r="D7293" s="19">
        <v>15</v>
      </c>
    </row>
    <row r="7294" spans="1:4" ht="14.5" customHeight="1">
      <c r="A7294" s="19">
        <v>1911</v>
      </c>
      <c r="B7294" s="19" t="s">
        <v>197</v>
      </c>
      <c r="D7294" s="19">
        <v>10</v>
      </c>
    </row>
    <row r="7295" spans="1:4" ht="14.5" customHeight="1">
      <c r="A7295" s="19">
        <v>1911</v>
      </c>
      <c r="B7295" s="19" t="s">
        <v>197</v>
      </c>
      <c r="D7295" s="19">
        <v>4</v>
      </c>
    </row>
    <row r="7296" spans="1:4" ht="14.5" customHeight="1">
      <c r="A7296" s="19">
        <v>1911</v>
      </c>
      <c r="B7296" s="19" t="s">
        <v>197</v>
      </c>
      <c r="D7296" s="19">
        <v>74.72</v>
      </c>
    </row>
    <row r="7297" spans="1:6" ht="14.5" customHeight="1">
      <c r="A7297" s="19">
        <v>1911</v>
      </c>
      <c r="B7297" s="19" t="s">
        <v>197</v>
      </c>
      <c r="D7297" s="19">
        <v>56</v>
      </c>
    </row>
    <row r="7298" spans="1:6" ht="14.5" customHeight="1">
      <c r="A7298" s="19">
        <v>1911</v>
      </c>
      <c r="B7298" s="19" t="s">
        <v>197</v>
      </c>
      <c r="D7298" s="19">
        <v>8.1</v>
      </c>
    </row>
    <row r="7299" spans="1:6" ht="14.5" customHeight="1">
      <c r="A7299" s="19">
        <v>1911</v>
      </c>
      <c r="B7299" s="19" t="s">
        <v>94</v>
      </c>
      <c r="D7299" s="19">
        <v>7</v>
      </c>
      <c r="F7299" s="19" t="s">
        <v>77</v>
      </c>
    </row>
    <row r="7300" spans="1:6" ht="14.5" customHeight="1">
      <c r="A7300" s="19">
        <v>1911</v>
      </c>
      <c r="B7300" s="19" t="s">
        <v>94</v>
      </c>
      <c r="C7300" s="19" t="s">
        <v>1364</v>
      </c>
      <c r="D7300" s="19">
        <v>100</v>
      </c>
      <c r="F7300" s="19" t="s">
        <v>1447</v>
      </c>
    </row>
    <row r="7301" spans="1:6" ht="14.5" customHeight="1">
      <c r="A7301" s="19">
        <v>1911</v>
      </c>
      <c r="B7301" s="19" t="s">
        <v>94</v>
      </c>
      <c r="C7301" s="19" t="s">
        <v>97</v>
      </c>
      <c r="D7301" s="19">
        <v>240.8</v>
      </c>
      <c r="F7301" s="19" t="s">
        <v>1153</v>
      </c>
    </row>
    <row r="7302" spans="1:6" ht="14.5" customHeight="1">
      <c r="A7302" s="19">
        <v>1911</v>
      </c>
      <c r="B7302" s="19" t="s">
        <v>94</v>
      </c>
      <c r="C7302" s="19" t="s">
        <v>97</v>
      </c>
      <c r="D7302" s="19">
        <v>12</v>
      </c>
      <c r="F7302" s="19" t="s">
        <v>1596</v>
      </c>
    </row>
    <row r="7303" spans="1:6" ht="14.5" customHeight="1">
      <c r="A7303" s="19">
        <v>1911</v>
      </c>
      <c r="B7303" s="19" t="s">
        <v>94</v>
      </c>
      <c r="C7303" s="19" t="s">
        <v>97</v>
      </c>
      <c r="D7303" s="19">
        <v>22</v>
      </c>
      <c r="F7303" s="19" t="s">
        <v>1276</v>
      </c>
    </row>
    <row r="7304" spans="1:6" ht="14.5" customHeight="1">
      <c r="A7304" s="19">
        <v>1911</v>
      </c>
      <c r="B7304" s="19" t="s">
        <v>94</v>
      </c>
      <c r="C7304" s="19" t="s">
        <v>97</v>
      </c>
      <c r="D7304" s="19">
        <v>16</v>
      </c>
      <c r="F7304" s="19" t="s">
        <v>1455</v>
      </c>
    </row>
    <row r="7305" spans="1:6" ht="14.5" customHeight="1">
      <c r="A7305" s="19">
        <v>1911</v>
      </c>
      <c r="B7305" s="19" t="s">
        <v>94</v>
      </c>
      <c r="C7305" s="19" t="s">
        <v>97</v>
      </c>
      <c r="D7305" s="19">
        <v>10</v>
      </c>
      <c r="F7305" s="19" t="s">
        <v>1456</v>
      </c>
    </row>
    <row r="7306" spans="1:6" ht="14.5" customHeight="1">
      <c r="A7306" s="19">
        <v>1911</v>
      </c>
      <c r="B7306" s="19" t="s">
        <v>94</v>
      </c>
      <c r="C7306" s="19" t="s">
        <v>97</v>
      </c>
      <c r="D7306" s="19">
        <v>48.5</v>
      </c>
      <c r="F7306" s="19" t="s">
        <v>1598</v>
      </c>
    </row>
    <row r="7307" spans="1:6" ht="14.5" customHeight="1">
      <c r="A7307" s="19">
        <v>1911</v>
      </c>
      <c r="B7307" s="19" t="s">
        <v>94</v>
      </c>
      <c r="C7307" s="19" t="s">
        <v>1600</v>
      </c>
      <c r="D7307" s="19">
        <v>455.81</v>
      </c>
    </row>
    <row r="7308" spans="1:6" ht="14.5" customHeight="1">
      <c r="A7308" s="19">
        <v>1911</v>
      </c>
      <c r="B7308" s="19" t="s">
        <v>94</v>
      </c>
      <c r="C7308" s="19" t="s">
        <v>1154</v>
      </c>
      <c r="D7308" s="19">
        <v>46.3</v>
      </c>
      <c r="F7308" s="19" t="s">
        <v>786</v>
      </c>
    </row>
    <row r="7309" spans="1:6" ht="14.5" customHeight="1">
      <c r="A7309" s="19">
        <v>1911</v>
      </c>
      <c r="B7309" s="19" t="s">
        <v>94</v>
      </c>
      <c r="C7309" s="19" t="s">
        <v>787</v>
      </c>
      <c r="D7309" s="19">
        <v>73</v>
      </c>
      <c r="F7309" s="19" t="s">
        <v>93</v>
      </c>
    </row>
    <row r="7310" spans="1:6" ht="14.5" customHeight="1">
      <c r="A7310" s="19">
        <v>1911</v>
      </c>
      <c r="B7310" s="19" t="s">
        <v>94</v>
      </c>
      <c r="C7310" s="19" t="s">
        <v>1271</v>
      </c>
      <c r="D7310" s="19">
        <v>9</v>
      </c>
      <c r="F7310" s="19" t="s">
        <v>1448</v>
      </c>
    </row>
    <row r="7311" spans="1:6" ht="14.5" customHeight="1">
      <c r="A7311" s="19">
        <v>1911</v>
      </c>
      <c r="B7311" s="19" t="s">
        <v>94</v>
      </c>
      <c r="C7311" s="19" t="s">
        <v>497</v>
      </c>
      <c r="D7311" s="19">
        <v>21</v>
      </c>
      <c r="F7311" s="19" t="s">
        <v>1277</v>
      </c>
    </row>
    <row r="7312" spans="1:6" ht="14.5" customHeight="1">
      <c r="A7312" s="19">
        <v>1911</v>
      </c>
      <c r="B7312" s="19" t="s">
        <v>94</v>
      </c>
      <c r="C7312" s="19" t="s">
        <v>1155</v>
      </c>
      <c r="D7312" s="19">
        <v>8.5</v>
      </c>
      <c r="F7312" s="19" t="s">
        <v>1148</v>
      </c>
    </row>
    <row r="7313" spans="1:6" ht="14.5" customHeight="1">
      <c r="A7313" s="19">
        <v>1911</v>
      </c>
      <c r="B7313" s="19" t="s">
        <v>94</v>
      </c>
      <c r="C7313" s="19" t="s">
        <v>1007</v>
      </c>
      <c r="D7313" s="19">
        <v>1.5</v>
      </c>
      <c r="F7313" s="19" t="s">
        <v>1005</v>
      </c>
    </row>
    <row r="7314" spans="1:6" ht="14.5" customHeight="1">
      <c r="A7314" s="19">
        <v>1911</v>
      </c>
      <c r="B7314" s="19" t="s">
        <v>94</v>
      </c>
      <c r="C7314" s="19" t="s">
        <v>1009</v>
      </c>
      <c r="D7314" s="19">
        <v>16.2</v>
      </c>
      <c r="F7314" s="19" t="s">
        <v>1008</v>
      </c>
    </row>
    <row r="7315" spans="1:6" ht="14.5" customHeight="1">
      <c r="A7315" s="19">
        <v>1911</v>
      </c>
      <c r="B7315" s="19" t="s">
        <v>94</v>
      </c>
      <c r="C7315" s="19" t="s">
        <v>1152</v>
      </c>
      <c r="D7315" s="19">
        <v>5</v>
      </c>
      <c r="F7315" s="19" t="s">
        <v>1150</v>
      </c>
    </row>
    <row r="7316" spans="1:6" ht="14.5" customHeight="1">
      <c r="A7316" s="19">
        <v>1911</v>
      </c>
      <c r="B7316" s="19" t="s">
        <v>94</v>
      </c>
      <c r="C7316" s="19" t="s">
        <v>1449</v>
      </c>
      <c r="D7316" s="19">
        <v>27</v>
      </c>
      <c r="F7316" s="19" t="s">
        <v>1450</v>
      </c>
    </row>
    <row r="7317" spans="1:6" ht="14.5" customHeight="1">
      <c r="A7317" s="19">
        <v>1911</v>
      </c>
      <c r="B7317" s="19" t="s">
        <v>94</v>
      </c>
      <c r="C7317" s="19" t="s">
        <v>1451</v>
      </c>
      <c r="D7317" s="19">
        <v>5</v>
      </c>
      <c r="F7317" s="19" t="s">
        <v>1452</v>
      </c>
    </row>
    <row r="7318" spans="1:6" ht="14.5" customHeight="1">
      <c r="A7318" s="19">
        <v>1911</v>
      </c>
      <c r="B7318" s="19" t="s">
        <v>1279</v>
      </c>
      <c r="C7318" s="19" t="s">
        <v>1280</v>
      </c>
      <c r="D7318" s="19">
        <v>1.5</v>
      </c>
      <c r="E7318" s="19" t="s">
        <v>9</v>
      </c>
      <c r="F7318" s="19" t="s">
        <v>1613</v>
      </c>
    </row>
    <row r="7319" spans="1:6" ht="14.5" customHeight="1">
      <c r="A7319" s="19">
        <v>1911</v>
      </c>
      <c r="B7319" s="19" t="s">
        <v>1279</v>
      </c>
      <c r="C7319" s="19" t="s">
        <v>1282</v>
      </c>
      <c r="D7319" s="19">
        <v>14</v>
      </c>
      <c r="E7319" s="19" t="s">
        <v>9</v>
      </c>
      <c r="F7319" s="19" t="s">
        <v>1283</v>
      </c>
    </row>
    <row r="7320" spans="1:6" ht="14.5" customHeight="1">
      <c r="A7320" s="19">
        <v>1911</v>
      </c>
      <c r="B7320" s="19" t="s">
        <v>1279</v>
      </c>
      <c r="C7320" s="19" t="s">
        <v>1458</v>
      </c>
      <c r="D7320" s="19">
        <v>7</v>
      </c>
      <c r="E7320" s="19" t="s">
        <v>9</v>
      </c>
      <c r="F7320" s="19" t="s">
        <v>1614</v>
      </c>
    </row>
    <row r="7321" spans="1:6" ht="14.5" customHeight="1">
      <c r="A7321" s="19">
        <v>1911</v>
      </c>
      <c r="B7321" s="19" t="s">
        <v>6</v>
      </c>
      <c r="C7321" s="19">
        <v>1911</v>
      </c>
      <c r="D7321" s="19" t="s">
        <v>1294</v>
      </c>
      <c r="E7321" s="19">
        <v>5.5</v>
      </c>
      <c r="F7321" s="19" t="s">
        <v>1293</v>
      </c>
    </row>
    <row r="7322" spans="1:6" ht="14.5" customHeight="1">
      <c r="A7322" s="19">
        <v>1911</v>
      </c>
      <c r="B7322" s="19" t="s">
        <v>6</v>
      </c>
      <c r="C7322" s="19">
        <v>1911</v>
      </c>
      <c r="D7322" s="19" t="s">
        <v>811</v>
      </c>
      <c r="E7322" s="19">
        <v>35.85</v>
      </c>
      <c r="F7322" s="19" t="s">
        <v>7</v>
      </c>
    </row>
    <row r="7323" spans="1:6" ht="14.5" customHeight="1">
      <c r="A7323" s="19">
        <v>1911</v>
      </c>
      <c r="B7323" s="19" t="s">
        <v>6</v>
      </c>
      <c r="C7323" s="19">
        <v>1911</v>
      </c>
      <c r="D7323" s="19" t="s">
        <v>1284</v>
      </c>
      <c r="E7323" s="19">
        <v>5.73</v>
      </c>
      <c r="F7323" s="19" t="s">
        <v>7</v>
      </c>
    </row>
    <row r="7324" spans="1:6" ht="14.5" customHeight="1">
      <c r="A7324" s="19">
        <v>1911</v>
      </c>
      <c r="B7324" s="19" t="s">
        <v>6</v>
      </c>
      <c r="C7324" s="19">
        <v>1911</v>
      </c>
      <c r="D7324" s="19" t="s">
        <v>1012</v>
      </c>
      <c r="E7324" s="19">
        <v>6.4909999999999997</v>
      </c>
      <c r="F7324" s="19" t="s">
        <v>7</v>
      </c>
    </row>
    <row r="7325" spans="1:6" ht="14.5" customHeight="1">
      <c r="A7325" s="19">
        <v>1911</v>
      </c>
      <c r="B7325" s="19" t="s">
        <v>6</v>
      </c>
      <c r="C7325" s="19">
        <v>1911</v>
      </c>
      <c r="D7325" s="19" t="s">
        <v>1460</v>
      </c>
      <c r="E7325" s="19">
        <v>4</v>
      </c>
      <c r="F7325" s="19" t="s">
        <v>10</v>
      </c>
    </row>
    <row r="7326" spans="1:6" ht="14.5" customHeight="1">
      <c r="A7326" s="19">
        <v>1911</v>
      </c>
      <c r="B7326" s="19" t="s">
        <v>6</v>
      </c>
      <c r="C7326" s="19">
        <v>1911</v>
      </c>
      <c r="D7326" s="19" t="s">
        <v>1461</v>
      </c>
      <c r="E7326" s="19">
        <v>75</v>
      </c>
      <c r="F7326" s="19" t="s">
        <v>10</v>
      </c>
    </row>
    <row r="7327" spans="1:6" ht="14.5" customHeight="1">
      <c r="A7327" s="19">
        <v>1911</v>
      </c>
      <c r="B7327" s="19" t="s">
        <v>6</v>
      </c>
      <c r="C7327" s="19">
        <v>1911</v>
      </c>
      <c r="D7327" s="19" t="s">
        <v>1462</v>
      </c>
      <c r="E7327" s="19">
        <v>16.02</v>
      </c>
      <c r="F7327" s="19" t="s">
        <v>10</v>
      </c>
    </row>
    <row r="7328" spans="1:6" ht="14.5" customHeight="1">
      <c r="A7328" s="19">
        <v>1911</v>
      </c>
      <c r="B7328" s="19" t="s">
        <v>6</v>
      </c>
      <c r="C7328" s="19">
        <v>1911</v>
      </c>
      <c r="D7328" s="19" t="s">
        <v>893</v>
      </c>
      <c r="E7328" s="19">
        <v>43.37</v>
      </c>
      <c r="F7328" s="19" t="s">
        <v>582</v>
      </c>
    </row>
    <row r="7329" spans="1:6" ht="14.5" customHeight="1">
      <c r="A7329" s="19">
        <v>1911</v>
      </c>
      <c r="B7329" s="19" t="s">
        <v>6</v>
      </c>
      <c r="C7329" s="19">
        <v>1911</v>
      </c>
      <c r="D7329" s="19" t="s">
        <v>1285</v>
      </c>
      <c r="E7329" s="19">
        <v>1.43</v>
      </c>
      <c r="F7329" s="19" t="s">
        <v>19</v>
      </c>
    </row>
    <row r="7330" spans="1:6" ht="14.5" customHeight="1">
      <c r="A7330" s="19">
        <v>1911</v>
      </c>
      <c r="B7330" s="19" t="s">
        <v>6</v>
      </c>
      <c r="C7330" s="19">
        <v>1911</v>
      </c>
      <c r="D7330" s="19" t="s">
        <v>1015</v>
      </c>
      <c r="E7330" s="19">
        <v>7.34</v>
      </c>
      <c r="F7330" s="19" t="s">
        <v>19</v>
      </c>
    </row>
    <row r="7331" spans="1:6" ht="14.5" customHeight="1">
      <c r="A7331" s="19">
        <v>1911</v>
      </c>
      <c r="B7331" s="19" t="s">
        <v>6</v>
      </c>
      <c r="C7331" s="19">
        <v>1911</v>
      </c>
      <c r="D7331" s="19" t="s">
        <v>1011</v>
      </c>
      <c r="E7331" s="19">
        <v>19.760000000000002</v>
      </c>
      <c r="F7331" s="19" t="s">
        <v>1010</v>
      </c>
    </row>
    <row r="7332" spans="1:6" ht="14.5" customHeight="1">
      <c r="A7332" s="19">
        <v>1911</v>
      </c>
      <c r="B7332" s="19" t="s">
        <v>6</v>
      </c>
      <c r="C7332" s="19">
        <v>1911</v>
      </c>
      <c r="D7332" s="19" t="s">
        <v>1295</v>
      </c>
      <c r="E7332" s="19">
        <v>4</v>
      </c>
      <c r="F7332" s="19" t="s">
        <v>592</v>
      </c>
    </row>
    <row r="7333" spans="1:6" ht="14.5" customHeight="1">
      <c r="A7333" s="19">
        <v>1911</v>
      </c>
      <c r="B7333" s="19" t="s">
        <v>6</v>
      </c>
      <c r="C7333" s="19">
        <v>1911</v>
      </c>
      <c r="D7333" s="19" t="s">
        <v>1016</v>
      </c>
      <c r="E7333" s="19">
        <v>30</v>
      </c>
      <c r="F7333" s="19" t="s">
        <v>28</v>
      </c>
    </row>
    <row r="7334" spans="1:6" ht="14.5" customHeight="1">
      <c r="A7334" s="19">
        <v>1911</v>
      </c>
      <c r="B7334" s="19" t="s">
        <v>6</v>
      </c>
      <c r="C7334" s="19">
        <v>1911</v>
      </c>
      <c r="D7334" s="19" t="s">
        <v>956</v>
      </c>
      <c r="E7334" s="19">
        <v>4.9770000000000003</v>
      </c>
      <c r="F7334" s="19" t="s">
        <v>955</v>
      </c>
    </row>
    <row r="7335" spans="1:6" ht="14.5" customHeight="1">
      <c r="A7335" s="19">
        <v>1911</v>
      </c>
      <c r="B7335" s="19" t="s">
        <v>6</v>
      </c>
      <c r="C7335" s="19">
        <v>1911</v>
      </c>
      <c r="D7335" s="19" t="s">
        <v>1018</v>
      </c>
      <c r="E7335" s="19">
        <v>35</v>
      </c>
      <c r="F7335" s="19" t="s">
        <v>1017</v>
      </c>
    </row>
    <row r="7336" spans="1:6" ht="14.5" customHeight="1">
      <c r="A7336" s="19">
        <v>1911</v>
      </c>
      <c r="B7336" s="19" t="s">
        <v>6</v>
      </c>
      <c r="C7336" s="19">
        <v>1911</v>
      </c>
      <c r="D7336" s="19" t="s">
        <v>823</v>
      </c>
      <c r="E7336" s="19">
        <v>14.8</v>
      </c>
      <c r="F7336" s="19" t="s">
        <v>32</v>
      </c>
    </row>
    <row r="7337" spans="1:6" ht="14.5" customHeight="1">
      <c r="A7337" s="19">
        <v>1911</v>
      </c>
      <c r="B7337" s="19" t="s">
        <v>6</v>
      </c>
      <c r="C7337" s="19">
        <v>1911</v>
      </c>
      <c r="D7337" s="19" t="s">
        <v>1157</v>
      </c>
      <c r="E7337" s="19">
        <v>671.9</v>
      </c>
      <c r="F7337" s="19" t="s">
        <v>26</v>
      </c>
    </row>
    <row r="7338" spans="1:6" ht="14.5" customHeight="1">
      <c r="A7338" s="19">
        <v>1911</v>
      </c>
      <c r="B7338" s="19" t="s">
        <v>6</v>
      </c>
      <c r="C7338" s="19">
        <v>1911</v>
      </c>
      <c r="D7338" s="19" t="s">
        <v>826</v>
      </c>
      <c r="E7338" s="19">
        <v>7</v>
      </c>
      <c r="F7338" s="19" t="s">
        <v>825</v>
      </c>
    </row>
    <row r="7339" spans="1:6" ht="14.5" customHeight="1">
      <c r="A7339" s="19">
        <v>1911</v>
      </c>
      <c r="B7339" s="19" t="s">
        <v>6</v>
      </c>
      <c r="C7339" s="19">
        <v>1911</v>
      </c>
      <c r="D7339" s="19" t="s">
        <v>1296</v>
      </c>
      <c r="E7339" s="19">
        <v>50.47</v>
      </c>
      <c r="F7339" s="19" t="s">
        <v>825</v>
      </c>
    </row>
    <row r="7340" spans="1:6" ht="14.5" customHeight="1">
      <c r="A7340" s="19">
        <v>1911</v>
      </c>
      <c r="B7340" s="19" t="s">
        <v>6</v>
      </c>
      <c r="C7340" s="19">
        <v>1911</v>
      </c>
      <c r="D7340" s="19" t="s">
        <v>828</v>
      </c>
      <c r="E7340" s="19">
        <v>1.5</v>
      </c>
      <c r="F7340" s="19" t="s">
        <v>36</v>
      </c>
    </row>
    <row r="7341" spans="1:6" ht="14.5" customHeight="1">
      <c r="A7341" s="19">
        <v>1911</v>
      </c>
      <c r="B7341" s="19" t="s">
        <v>6</v>
      </c>
      <c r="C7341" s="19">
        <v>1911</v>
      </c>
      <c r="D7341" s="19" t="s">
        <v>832</v>
      </c>
      <c r="E7341" s="19">
        <v>5.6</v>
      </c>
      <c r="F7341" s="19" t="s">
        <v>47</v>
      </c>
    </row>
    <row r="7342" spans="1:6" ht="14.5" customHeight="1">
      <c r="A7342" s="19">
        <v>1911</v>
      </c>
      <c r="B7342" s="19" t="s">
        <v>6</v>
      </c>
      <c r="C7342" s="19">
        <v>1911</v>
      </c>
      <c r="D7342" s="19" t="s">
        <v>837</v>
      </c>
      <c r="E7342" s="19">
        <v>10</v>
      </c>
      <c r="F7342" s="19" t="s">
        <v>610</v>
      </c>
    </row>
    <row r="7343" spans="1:6" ht="14.5" customHeight="1">
      <c r="A7343" s="19">
        <v>1911</v>
      </c>
      <c r="B7343" s="19" t="s">
        <v>6</v>
      </c>
      <c r="C7343" s="19">
        <v>1911</v>
      </c>
      <c r="D7343" s="19" t="s">
        <v>1156</v>
      </c>
      <c r="E7343" s="19">
        <v>8.6199999999999992</v>
      </c>
      <c r="F7343" s="19" t="s">
        <v>51</v>
      </c>
    </row>
    <row r="7344" spans="1:6" ht="14.5" customHeight="1">
      <c r="A7344" s="19">
        <v>1911</v>
      </c>
      <c r="B7344" s="19" t="s">
        <v>6</v>
      </c>
      <c r="C7344" s="19">
        <v>1911</v>
      </c>
      <c r="D7344" s="19" t="s">
        <v>902</v>
      </c>
      <c r="E7344" s="19">
        <v>38</v>
      </c>
      <c r="F7344" s="19" t="s">
        <v>53</v>
      </c>
    </row>
    <row r="7345" spans="1:6" ht="14.5" customHeight="1">
      <c r="A7345" s="19">
        <v>1911</v>
      </c>
      <c r="B7345" s="19" t="s">
        <v>6</v>
      </c>
      <c r="C7345" s="19">
        <v>1911</v>
      </c>
      <c r="D7345" s="19" t="s">
        <v>1021</v>
      </c>
      <c r="E7345" s="19">
        <v>11.42</v>
      </c>
      <c r="F7345" s="19" t="s">
        <v>53</v>
      </c>
    </row>
    <row r="7346" spans="1:6" ht="14.5" customHeight="1">
      <c r="A7346" s="19">
        <v>1911</v>
      </c>
      <c r="B7346" s="19" t="s">
        <v>6</v>
      </c>
      <c r="C7346" s="19">
        <v>1911</v>
      </c>
      <c r="D7346" s="19" t="s">
        <v>1023</v>
      </c>
      <c r="E7346" s="19">
        <v>15</v>
      </c>
      <c r="F7346" s="19" t="s">
        <v>53</v>
      </c>
    </row>
    <row r="7347" spans="1:6" ht="14.5" customHeight="1">
      <c r="A7347" s="19">
        <v>1911</v>
      </c>
      <c r="B7347" s="19" t="s">
        <v>6</v>
      </c>
      <c r="C7347" s="19">
        <v>1911</v>
      </c>
      <c r="D7347" s="19" t="s">
        <v>1291</v>
      </c>
      <c r="E7347" s="19">
        <v>38</v>
      </c>
      <c r="F7347" s="19" t="s">
        <v>53</v>
      </c>
    </row>
    <row r="7348" spans="1:6" ht="14.5" customHeight="1">
      <c r="A7348" s="19">
        <v>1911</v>
      </c>
      <c r="B7348" s="19" t="s">
        <v>6</v>
      </c>
      <c r="C7348" s="19">
        <v>1911</v>
      </c>
      <c r="D7348" s="19" t="s">
        <v>1163</v>
      </c>
      <c r="E7348" s="19">
        <v>23.106999999999999</v>
      </c>
      <c r="F7348" s="19" t="s">
        <v>53</v>
      </c>
    </row>
    <row r="7349" spans="1:6" ht="14.5" customHeight="1">
      <c r="A7349" s="19">
        <v>1911</v>
      </c>
      <c r="B7349" s="19" t="s">
        <v>6</v>
      </c>
      <c r="C7349" s="19">
        <v>1911</v>
      </c>
      <c r="D7349" s="19" t="s">
        <v>1463</v>
      </c>
      <c r="E7349" s="19">
        <v>40</v>
      </c>
      <c r="F7349" s="19" t="s">
        <v>53</v>
      </c>
    </row>
    <row r="7350" spans="1:6" ht="14.5" customHeight="1">
      <c r="A7350" s="19">
        <v>1911</v>
      </c>
      <c r="B7350" s="19" t="s">
        <v>6</v>
      </c>
      <c r="C7350" s="19">
        <v>1911</v>
      </c>
      <c r="D7350" s="19" t="s">
        <v>1367</v>
      </c>
      <c r="E7350" s="19">
        <v>5.5</v>
      </c>
      <c r="F7350" s="19" t="s">
        <v>1366</v>
      </c>
    </row>
    <row r="7351" spans="1:6" ht="14.5" customHeight="1">
      <c r="A7351" s="19">
        <v>1911</v>
      </c>
      <c r="B7351" s="19" t="s">
        <v>291</v>
      </c>
      <c r="C7351" s="19" t="s">
        <v>71</v>
      </c>
      <c r="D7351" s="19">
        <v>92.05</v>
      </c>
      <c r="E7351" s="19" t="s">
        <v>9</v>
      </c>
      <c r="F7351" s="19" t="s">
        <v>959</v>
      </c>
    </row>
    <row r="7352" spans="1:6" ht="14.5" customHeight="1">
      <c r="A7352" s="19">
        <v>1911</v>
      </c>
      <c r="B7352" s="19" t="s">
        <v>291</v>
      </c>
      <c r="C7352" s="19" t="s">
        <v>215</v>
      </c>
      <c r="D7352" s="19">
        <v>65.8</v>
      </c>
      <c r="E7352" s="19" t="s">
        <v>9</v>
      </c>
      <c r="F7352" s="19" t="s">
        <v>1041</v>
      </c>
    </row>
    <row r="7353" spans="1:6" ht="14.5" customHeight="1">
      <c r="A7353" s="19">
        <v>1911</v>
      </c>
      <c r="B7353" s="19" t="s">
        <v>291</v>
      </c>
      <c r="C7353" s="19" t="s">
        <v>217</v>
      </c>
      <c r="D7353" s="19">
        <v>8</v>
      </c>
      <c r="E7353" s="19" t="s">
        <v>9</v>
      </c>
      <c r="F7353" s="19" t="s">
        <v>1299</v>
      </c>
    </row>
    <row r="7354" spans="1:6" ht="14.5" customHeight="1">
      <c r="A7354" s="19">
        <v>1911</v>
      </c>
      <c r="B7354" s="19" t="s">
        <v>291</v>
      </c>
      <c r="C7354" s="19" t="s">
        <v>903</v>
      </c>
      <c r="D7354" s="19">
        <v>15</v>
      </c>
      <c r="E7354" s="19" t="s">
        <v>9</v>
      </c>
      <c r="F7354" s="19" t="s">
        <v>904</v>
      </c>
    </row>
    <row r="7355" spans="1:6" ht="14.5" customHeight="1">
      <c r="A7355" s="19">
        <v>1911</v>
      </c>
      <c r="B7355" s="19" t="s">
        <v>291</v>
      </c>
      <c r="C7355" s="19" t="s">
        <v>219</v>
      </c>
      <c r="D7355" s="19">
        <v>47.92</v>
      </c>
      <c r="E7355" s="19" t="s">
        <v>9</v>
      </c>
      <c r="F7355" s="19" t="s">
        <v>220</v>
      </c>
    </row>
    <row r="7356" spans="1:6" ht="14.5" customHeight="1">
      <c r="A7356" s="19">
        <v>1911</v>
      </c>
      <c r="B7356" s="19" t="s">
        <v>291</v>
      </c>
      <c r="C7356" s="19" t="s">
        <v>230</v>
      </c>
      <c r="D7356" s="19">
        <v>164.39</v>
      </c>
      <c r="E7356" s="19" t="s">
        <v>9</v>
      </c>
      <c r="F7356" s="19" t="s">
        <v>1043</v>
      </c>
    </row>
    <row r="7357" spans="1:6" ht="14.5" customHeight="1">
      <c r="A7357" s="19">
        <v>1911</v>
      </c>
      <c r="B7357" s="19" t="s">
        <v>291</v>
      </c>
      <c r="C7357" s="19" t="s">
        <v>230</v>
      </c>
      <c r="D7357" s="19">
        <v>25.35</v>
      </c>
      <c r="E7357" s="19" t="s">
        <v>9</v>
      </c>
      <c r="F7357" s="19" t="s">
        <v>1300</v>
      </c>
    </row>
    <row r="7358" spans="1:6" ht="14.5" customHeight="1">
      <c r="A7358" s="19">
        <v>1911</v>
      </c>
      <c r="B7358" s="19" t="s">
        <v>291</v>
      </c>
      <c r="C7358" s="19" t="s">
        <v>230</v>
      </c>
      <c r="D7358" s="19">
        <v>13.59</v>
      </c>
      <c r="E7358" s="19" t="s">
        <v>9</v>
      </c>
      <c r="F7358" s="19" t="s">
        <v>1044</v>
      </c>
    </row>
    <row r="7359" spans="1:6" ht="14.5" customHeight="1">
      <c r="A7359" s="19">
        <v>1911</v>
      </c>
      <c r="B7359" s="19" t="s">
        <v>291</v>
      </c>
      <c r="C7359" s="19" t="s">
        <v>230</v>
      </c>
      <c r="D7359" s="19">
        <v>165.83</v>
      </c>
      <c r="E7359" s="19" t="s">
        <v>9</v>
      </c>
      <c r="F7359" s="19" t="s">
        <v>1466</v>
      </c>
    </row>
    <row r="7360" spans="1:6" ht="14.5" customHeight="1">
      <c r="A7360" s="19">
        <v>1911</v>
      </c>
      <c r="B7360" s="19" t="s">
        <v>291</v>
      </c>
      <c r="C7360" s="19" t="s">
        <v>233</v>
      </c>
      <c r="D7360" s="19">
        <v>53</v>
      </c>
      <c r="E7360" s="19" t="s">
        <v>9</v>
      </c>
      <c r="F7360" s="19" t="s">
        <v>1308</v>
      </c>
    </row>
    <row r="7361" spans="1:6" ht="14.5" customHeight="1">
      <c r="A7361" s="19">
        <v>1911</v>
      </c>
      <c r="B7361" s="19" t="s">
        <v>291</v>
      </c>
      <c r="C7361" s="19" t="s">
        <v>1045</v>
      </c>
      <c r="D7361" s="19">
        <v>5.5</v>
      </c>
      <c r="E7361" s="19" t="s">
        <v>9</v>
      </c>
      <c r="F7361" s="19" t="s">
        <v>1046</v>
      </c>
    </row>
    <row r="7362" spans="1:6" ht="14.5" customHeight="1">
      <c r="A7362" s="19">
        <v>1911</v>
      </c>
      <c r="B7362" s="19" t="s">
        <v>291</v>
      </c>
      <c r="C7362" s="19" t="s">
        <v>617</v>
      </c>
      <c r="D7362" s="19">
        <v>6.73</v>
      </c>
      <c r="E7362" s="19" t="s">
        <v>9</v>
      </c>
      <c r="F7362" s="19" t="s">
        <v>1029</v>
      </c>
    </row>
    <row r="7363" spans="1:6" ht="14.5" customHeight="1">
      <c r="A7363" s="19">
        <v>1911</v>
      </c>
      <c r="B7363" s="19" t="s">
        <v>291</v>
      </c>
      <c r="C7363" s="19" t="s">
        <v>910</v>
      </c>
      <c r="D7363" s="19">
        <v>5.9</v>
      </c>
      <c r="E7363" s="19" t="s">
        <v>9</v>
      </c>
      <c r="F7363" s="19" t="s">
        <v>911</v>
      </c>
    </row>
    <row r="7364" spans="1:6" ht="14.5" customHeight="1">
      <c r="A7364" s="19">
        <v>1911</v>
      </c>
      <c r="B7364" s="19" t="s">
        <v>291</v>
      </c>
      <c r="C7364" s="19" t="s">
        <v>238</v>
      </c>
      <c r="D7364" s="19">
        <v>17.399999999999999</v>
      </c>
      <c r="E7364" s="19" t="s">
        <v>9</v>
      </c>
      <c r="F7364" s="19" t="s">
        <v>1368</v>
      </c>
    </row>
    <row r="7365" spans="1:6" ht="14.5" customHeight="1">
      <c r="A7365" s="19">
        <v>1911</v>
      </c>
      <c r="B7365" s="19" t="s">
        <v>291</v>
      </c>
      <c r="C7365" s="19" t="s">
        <v>242</v>
      </c>
      <c r="D7365" s="19">
        <v>27.42</v>
      </c>
      <c r="E7365" s="19" t="s">
        <v>9</v>
      </c>
      <c r="F7365" s="19" t="s">
        <v>1048</v>
      </c>
    </row>
    <row r="7366" spans="1:6" ht="14.5" customHeight="1">
      <c r="A7366" s="19">
        <v>1911</v>
      </c>
      <c r="B7366" s="19" t="s">
        <v>291</v>
      </c>
      <c r="C7366" s="19" t="s">
        <v>242</v>
      </c>
      <c r="D7366" s="19">
        <v>16.41</v>
      </c>
      <c r="E7366" s="19" t="s">
        <v>9</v>
      </c>
      <c r="F7366" s="19" t="s">
        <v>1049</v>
      </c>
    </row>
    <row r="7367" spans="1:6" ht="14.5" customHeight="1">
      <c r="A7367" s="19">
        <v>1911</v>
      </c>
      <c r="B7367" s="19" t="s">
        <v>291</v>
      </c>
      <c r="C7367" s="19" t="s">
        <v>245</v>
      </c>
      <c r="D7367" s="19">
        <v>7.23</v>
      </c>
      <c r="E7367" s="19" t="s">
        <v>9</v>
      </c>
      <c r="F7367" s="19" t="s">
        <v>246</v>
      </c>
    </row>
    <row r="7368" spans="1:6" ht="14.5" customHeight="1">
      <c r="A7368" s="19">
        <v>1911</v>
      </c>
      <c r="B7368" s="19" t="s">
        <v>291</v>
      </c>
      <c r="C7368" s="19" t="s">
        <v>245</v>
      </c>
      <c r="D7368" s="19">
        <v>2.86</v>
      </c>
      <c r="E7368" s="19" t="s">
        <v>9</v>
      </c>
      <c r="F7368" s="19" t="s">
        <v>845</v>
      </c>
    </row>
    <row r="7369" spans="1:6" ht="14.5" customHeight="1">
      <c r="A7369" s="19">
        <v>1911</v>
      </c>
      <c r="B7369" s="19" t="s">
        <v>291</v>
      </c>
      <c r="C7369" s="19" t="s">
        <v>619</v>
      </c>
      <c r="D7369" s="19">
        <v>17.75</v>
      </c>
      <c r="E7369" s="19" t="s">
        <v>9</v>
      </c>
      <c r="F7369" s="19" t="s">
        <v>620</v>
      </c>
    </row>
    <row r="7370" spans="1:6" ht="14.5" customHeight="1">
      <c r="A7370" s="19">
        <v>1911</v>
      </c>
      <c r="B7370" s="19" t="s">
        <v>291</v>
      </c>
      <c r="C7370" s="19" t="s">
        <v>1370</v>
      </c>
      <c r="D7370" s="19">
        <v>3.28</v>
      </c>
      <c r="E7370" s="19" t="s">
        <v>9</v>
      </c>
      <c r="F7370" s="19" t="s">
        <v>1371</v>
      </c>
    </row>
    <row r="7371" spans="1:6" ht="14.5" customHeight="1">
      <c r="A7371" s="19">
        <v>1911</v>
      </c>
      <c r="B7371" s="19" t="s">
        <v>291</v>
      </c>
      <c r="C7371" s="19" t="s">
        <v>254</v>
      </c>
      <c r="D7371" s="19">
        <v>136.56</v>
      </c>
      <c r="E7371" s="19" t="s">
        <v>9</v>
      </c>
      <c r="F7371" s="19" t="s">
        <v>1052</v>
      </c>
    </row>
    <row r="7372" spans="1:6" ht="14.5" customHeight="1">
      <c r="A7372" s="19">
        <v>1911</v>
      </c>
      <c r="B7372" s="19" t="s">
        <v>291</v>
      </c>
      <c r="C7372" s="19" t="s">
        <v>256</v>
      </c>
      <c r="D7372" s="19">
        <v>85</v>
      </c>
      <c r="E7372" s="19" t="s">
        <v>9</v>
      </c>
      <c r="F7372" s="19" t="s">
        <v>621</v>
      </c>
    </row>
    <row r="7373" spans="1:6" ht="14.5" customHeight="1">
      <c r="A7373" s="19">
        <v>1911</v>
      </c>
      <c r="B7373" s="19" t="s">
        <v>291</v>
      </c>
      <c r="C7373" s="19" t="s">
        <v>256</v>
      </c>
      <c r="D7373" s="19">
        <v>4.5999999999999996</v>
      </c>
      <c r="E7373" s="19" t="s">
        <v>9</v>
      </c>
      <c r="F7373" s="19" t="s">
        <v>1053</v>
      </c>
    </row>
    <row r="7374" spans="1:6" ht="14.5" customHeight="1">
      <c r="A7374" s="19">
        <v>1911</v>
      </c>
      <c r="B7374" s="19" t="s">
        <v>291</v>
      </c>
      <c r="C7374" s="19" t="s">
        <v>1036</v>
      </c>
      <c r="D7374" s="19">
        <v>6</v>
      </c>
      <c r="E7374" s="19" t="s">
        <v>9</v>
      </c>
      <c r="F7374" s="19" t="s">
        <v>1056</v>
      </c>
    </row>
    <row r="7375" spans="1:6" ht="14.5" customHeight="1">
      <c r="A7375" s="19">
        <v>1911</v>
      </c>
      <c r="B7375" s="19" t="s">
        <v>291</v>
      </c>
      <c r="C7375" s="19" t="s">
        <v>622</v>
      </c>
      <c r="D7375" s="19">
        <v>28.87</v>
      </c>
      <c r="E7375" s="19" t="s">
        <v>9</v>
      </c>
      <c r="F7375" s="19" t="s">
        <v>1057</v>
      </c>
    </row>
    <row r="7376" spans="1:6" ht="14.5" customHeight="1">
      <c r="A7376" s="19">
        <v>1911</v>
      </c>
      <c r="B7376" s="19" t="s">
        <v>291</v>
      </c>
      <c r="C7376" s="19" t="s">
        <v>259</v>
      </c>
      <c r="D7376" s="19">
        <v>4.33</v>
      </c>
      <c r="E7376" s="19" t="s">
        <v>9</v>
      </c>
      <c r="F7376" s="19" t="s">
        <v>261</v>
      </c>
    </row>
    <row r="7377" spans="1:6" ht="14.5" customHeight="1">
      <c r="A7377" s="19">
        <v>1911</v>
      </c>
      <c r="B7377" s="19" t="s">
        <v>291</v>
      </c>
      <c r="C7377" s="19" t="s">
        <v>262</v>
      </c>
      <c r="D7377" s="19">
        <v>54.22</v>
      </c>
      <c r="E7377" s="19" t="s">
        <v>9</v>
      </c>
      <c r="F7377" s="19" t="s">
        <v>960</v>
      </c>
    </row>
    <row r="7378" spans="1:6" ht="14.5" customHeight="1">
      <c r="A7378" s="19">
        <v>1911</v>
      </c>
      <c r="B7378" s="19" t="s">
        <v>291</v>
      </c>
      <c r="C7378" s="19" t="s">
        <v>264</v>
      </c>
      <c r="D7378" s="19">
        <v>19.84</v>
      </c>
      <c r="E7378" s="19" t="s">
        <v>9</v>
      </c>
      <c r="F7378" s="19" t="s">
        <v>265</v>
      </c>
    </row>
    <row r="7379" spans="1:6" ht="14.5" customHeight="1">
      <c r="A7379" s="19">
        <v>1911</v>
      </c>
      <c r="B7379" s="19" t="s">
        <v>291</v>
      </c>
      <c r="C7379" s="19" t="s">
        <v>266</v>
      </c>
      <c r="D7379" s="19">
        <v>8.11</v>
      </c>
      <c r="E7379" s="19" t="s">
        <v>9</v>
      </c>
      <c r="F7379" s="19" t="s">
        <v>267</v>
      </c>
    </row>
    <row r="7380" spans="1:6" ht="14.5" customHeight="1">
      <c r="A7380" s="19">
        <v>1911</v>
      </c>
      <c r="B7380" s="19" t="s">
        <v>291</v>
      </c>
      <c r="C7380" s="19" t="s">
        <v>268</v>
      </c>
      <c r="D7380" s="19">
        <v>24.64</v>
      </c>
      <c r="E7380" s="19" t="s">
        <v>9</v>
      </c>
      <c r="F7380" s="19" t="s">
        <v>269</v>
      </c>
    </row>
    <row r="7381" spans="1:6" ht="14.5" customHeight="1">
      <c r="A7381" s="19">
        <v>1911</v>
      </c>
      <c r="B7381" s="19" t="s">
        <v>291</v>
      </c>
      <c r="C7381" s="19" t="s">
        <v>268</v>
      </c>
      <c r="D7381" s="19">
        <v>33.4</v>
      </c>
      <c r="E7381" s="19" t="s">
        <v>9</v>
      </c>
      <c r="F7381" s="19" t="s">
        <v>1168</v>
      </c>
    </row>
    <row r="7382" spans="1:6" ht="14.5" customHeight="1">
      <c r="A7382" s="19">
        <v>1911</v>
      </c>
      <c r="B7382" s="19" t="s">
        <v>291</v>
      </c>
      <c r="C7382" s="19" t="s">
        <v>268</v>
      </c>
      <c r="D7382" s="19">
        <v>22</v>
      </c>
      <c r="E7382" s="19" t="s">
        <v>9</v>
      </c>
      <c r="F7382" s="19" t="s">
        <v>1311</v>
      </c>
    </row>
    <row r="7383" spans="1:6" ht="14.5" customHeight="1">
      <c r="A7383" s="19">
        <v>1911</v>
      </c>
      <c r="B7383" s="19" t="s">
        <v>291</v>
      </c>
      <c r="C7383" s="19" t="s">
        <v>1310</v>
      </c>
      <c r="D7383" s="19">
        <v>26.74</v>
      </c>
      <c r="E7383" s="19" t="s">
        <v>9</v>
      </c>
      <c r="F7383" s="19" t="s">
        <v>1176</v>
      </c>
    </row>
    <row r="7384" spans="1:6" ht="14.5" customHeight="1">
      <c r="A7384" s="19">
        <v>1911</v>
      </c>
      <c r="B7384" s="19" t="s">
        <v>291</v>
      </c>
      <c r="C7384" s="19" t="s">
        <v>1372</v>
      </c>
      <c r="D7384" s="19">
        <v>5.64</v>
      </c>
      <c r="E7384" s="19" t="s">
        <v>9</v>
      </c>
      <c r="F7384" s="19" t="s">
        <v>1373</v>
      </c>
    </row>
    <row r="7385" spans="1:6" ht="14.5" customHeight="1">
      <c r="A7385" s="19">
        <v>1911</v>
      </c>
      <c r="B7385" s="19" t="s">
        <v>291</v>
      </c>
      <c r="C7385" s="19" t="s">
        <v>270</v>
      </c>
      <c r="D7385" s="19">
        <v>9.1</v>
      </c>
      <c r="E7385" s="19" t="s">
        <v>9</v>
      </c>
      <c r="F7385" s="19" t="s">
        <v>1058</v>
      </c>
    </row>
    <row r="7386" spans="1:6" ht="14.5" customHeight="1">
      <c r="A7386" s="19">
        <v>1911</v>
      </c>
      <c r="B7386" s="19" t="s">
        <v>291</v>
      </c>
      <c r="C7386" s="19" t="s">
        <v>625</v>
      </c>
      <c r="D7386" s="19">
        <v>5</v>
      </c>
      <c r="E7386" s="19" t="s">
        <v>9</v>
      </c>
      <c r="F7386" s="19" t="s">
        <v>626</v>
      </c>
    </row>
    <row r="7387" spans="1:6" ht="14.5" customHeight="1">
      <c r="A7387" s="19">
        <v>1911</v>
      </c>
      <c r="B7387" s="19" t="s">
        <v>291</v>
      </c>
      <c r="C7387" s="19" t="s">
        <v>1169</v>
      </c>
      <c r="D7387" s="19">
        <v>1.5</v>
      </c>
      <c r="E7387" s="19" t="s">
        <v>9</v>
      </c>
      <c r="F7387" s="19" t="s">
        <v>1374</v>
      </c>
    </row>
    <row r="7388" spans="1:6" ht="14.5" customHeight="1">
      <c r="A7388" s="19">
        <v>1911</v>
      </c>
      <c r="B7388" s="19" t="s">
        <v>291</v>
      </c>
      <c r="C7388" s="19" t="s">
        <v>279</v>
      </c>
      <c r="D7388" s="19">
        <v>74.47</v>
      </c>
      <c r="E7388" s="19" t="s">
        <v>9</v>
      </c>
      <c r="F7388" s="19" t="s">
        <v>627</v>
      </c>
    </row>
    <row r="7389" spans="1:6" ht="14.5" customHeight="1">
      <c r="A7389" s="19">
        <v>1911</v>
      </c>
      <c r="B7389" s="19" t="s">
        <v>291</v>
      </c>
      <c r="C7389" s="19" t="s">
        <v>279</v>
      </c>
      <c r="D7389" s="19">
        <v>50</v>
      </c>
      <c r="E7389" s="19" t="s">
        <v>9</v>
      </c>
      <c r="F7389" s="19" t="s">
        <v>1375</v>
      </c>
    </row>
    <row r="7390" spans="1:6" ht="14.5" customHeight="1">
      <c r="A7390" s="19">
        <v>1911</v>
      </c>
      <c r="B7390" s="19" t="s">
        <v>291</v>
      </c>
      <c r="C7390" s="19" t="s">
        <v>279</v>
      </c>
      <c r="D7390" s="19">
        <v>395.06</v>
      </c>
      <c r="E7390" s="19" t="s">
        <v>9</v>
      </c>
      <c r="F7390" s="19" t="s">
        <v>1467</v>
      </c>
    </row>
    <row r="7391" spans="1:6" ht="14.5" customHeight="1">
      <c r="A7391" s="19">
        <v>1911</v>
      </c>
      <c r="B7391" s="19" t="s">
        <v>291</v>
      </c>
      <c r="C7391" s="19" t="s">
        <v>282</v>
      </c>
      <c r="D7391" s="19">
        <v>12.84</v>
      </c>
      <c r="E7391" s="19" t="s">
        <v>9</v>
      </c>
      <c r="F7391" s="19" t="s">
        <v>1059</v>
      </c>
    </row>
    <row r="7392" spans="1:6" ht="14.5" customHeight="1">
      <c r="A7392" s="19">
        <v>1911</v>
      </c>
      <c r="B7392" s="19" t="s">
        <v>291</v>
      </c>
      <c r="C7392" s="19" t="s">
        <v>1472</v>
      </c>
      <c r="D7392" s="19">
        <v>40</v>
      </c>
      <c r="E7392" s="19" t="s">
        <v>9</v>
      </c>
      <c r="F7392" s="19" t="s">
        <v>1473</v>
      </c>
    </row>
    <row r="7393" spans="1:6" ht="14.5" customHeight="1">
      <c r="A7393" s="19">
        <v>1911</v>
      </c>
      <c r="B7393" s="19" t="s">
        <v>291</v>
      </c>
      <c r="C7393" s="19" t="s">
        <v>26</v>
      </c>
      <c r="D7393" s="19">
        <v>10</v>
      </c>
      <c r="E7393" s="19" t="s">
        <v>9</v>
      </c>
      <c r="F7393" s="19" t="s">
        <v>1376</v>
      </c>
    </row>
    <row r="7394" spans="1:6" ht="14.5" customHeight="1">
      <c r="A7394" s="19">
        <v>1911</v>
      </c>
      <c r="B7394" s="19" t="s">
        <v>291</v>
      </c>
      <c r="C7394" s="19" t="s">
        <v>287</v>
      </c>
      <c r="D7394" s="19">
        <v>18.95</v>
      </c>
      <c r="E7394" s="19" t="s">
        <v>9</v>
      </c>
      <c r="F7394" s="19" t="s">
        <v>1060</v>
      </c>
    </row>
    <row r="7395" spans="1:6" ht="14.5" customHeight="1">
      <c r="A7395" s="19">
        <v>1911</v>
      </c>
      <c r="B7395" s="19" t="s">
        <v>291</v>
      </c>
      <c r="C7395" s="19" t="s">
        <v>848</v>
      </c>
      <c r="D7395" s="19">
        <v>9.27</v>
      </c>
      <c r="E7395" s="19" t="s">
        <v>9</v>
      </c>
      <c r="F7395" s="19" t="s">
        <v>1061</v>
      </c>
    </row>
    <row r="7396" spans="1:6" ht="14.5" customHeight="1">
      <c r="A7396" s="19">
        <v>1911</v>
      </c>
      <c r="B7396" s="19" t="s">
        <v>291</v>
      </c>
      <c r="C7396" s="19" t="s">
        <v>291</v>
      </c>
      <c r="D7396" s="19">
        <v>208.63</v>
      </c>
      <c r="E7396" s="19" t="s">
        <v>9</v>
      </c>
      <c r="F7396" s="19" t="s">
        <v>1062</v>
      </c>
    </row>
    <row r="7397" spans="1:6" ht="14.5" customHeight="1">
      <c r="A7397" s="19">
        <v>1911</v>
      </c>
      <c r="B7397" s="19" t="s">
        <v>291</v>
      </c>
      <c r="C7397" s="19" t="s">
        <v>291</v>
      </c>
      <c r="D7397" s="19">
        <v>159.47999999999999</v>
      </c>
      <c r="E7397" s="19" t="s">
        <v>9</v>
      </c>
      <c r="F7397" s="19" t="s">
        <v>82</v>
      </c>
    </row>
    <row r="7398" spans="1:6" ht="14.5" customHeight="1">
      <c r="A7398" s="19">
        <v>1911</v>
      </c>
      <c r="B7398" s="19" t="s">
        <v>291</v>
      </c>
      <c r="C7398" s="19" t="s">
        <v>291</v>
      </c>
      <c r="D7398" s="19">
        <v>9.6300000000000008</v>
      </c>
      <c r="E7398" s="19" t="s">
        <v>9</v>
      </c>
      <c r="F7398" s="19" t="s">
        <v>631</v>
      </c>
    </row>
    <row r="7399" spans="1:6" ht="14.5" customHeight="1">
      <c r="A7399" s="19">
        <v>1911</v>
      </c>
      <c r="B7399" s="19" t="s">
        <v>291</v>
      </c>
      <c r="C7399" s="19" t="s">
        <v>291</v>
      </c>
      <c r="D7399" s="19">
        <v>20.27</v>
      </c>
      <c r="E7399" s="19" t="s">
        <v>9</v>
      </c>
      <c r="F7399" s="19" t="s">
        <v>292</v>
      </c>
    </row>
    <row r="7400" spans="1:6" ht="14.5" customHeight="1">
      <c r="A7400" s="19">
        <v>1911</v>
      </c>
      <c r="B7400" s="19" t="s">
        <v>291</v>
      </c>
      <c r="C7400" s="19" t="s">
        <v>291</v>
      </c>
      <c r="D7400" s="19">
        <v>2.93</v>
      </c>
      <c r="E7400" s="19" t="s">
        <v>9</v>
      </c>
      <c r="F7400" s="19" t="s">
        <v>1474</v>
      </c>
    </row>
    <row r="7401" spans="1:6" ht="14.5" customHeight="1">
      <c r="A7401" s="19">
        <v>1911</v>
      </c>
      <c r="B7401" s="19" t="s">
        <v>291</v>
      </c>
      <c r="C7401" s="19" t="s">
        <v>291</v>
      </c>
      <c r="D7401" s="19">
        <v>5.0039999999999996</v>
      </c>
      <c r="E7401" s="19" t="s">
        <v>9</v>
      </c>
      <c r="F7401" s="19" t="s">
        <v>306</v>
      </c>
    </row>
    <row r="7402" spans="1:6" ht="14.5" customHeight="1">
      <c r="A7402" s="19">
        <v>1911</v>
      </c>
      <c r="B7402" s="19" t="s">
        <v>291</v>
      </c>
      <c r="C7402" s="19" t="s">
        <v>291</v>
      </c>
      <c r="D7402" s="19">
        <v>20.77</v>
      </c>
      <c r="E7402" s="19" t="s">
        <v>9</v>
      </c>
      <c r="F7402" s="19" t="s">
        <v>297</v>
      </c>
    </row>
    <row r="7403" spans="1:6" ht="14.5" customHeight="1">
      <c r="A7403" s="19">
        <v>1911</v>
      </c>
      <c r="B7403" s="19" t="s">
        <v>291</v>
      </c>
      <c r="C7403" s="19" t="s">
        <v>291</v>
      </c>
      <c r="D7403" s="19">
        <v>20</v>
      </c>
      <c r="E7403" s="19" t="s">
        <v>9</v>
      </c>
      <c r="F7403" s="19" t="s">
        <v>302</v>
      </c>
    </row>
    <row r="7404" spans="1:6" ht="14.5" customHeight="1">
      <c r="A7404" s="19">
        <v>1911</v>
      </c>
      <c r="B7404" s="19" t="s">
        <v>291</v>
      </c>
      <c r="C7404" s="19" t="s">
        <v>291</v>
      </c>
      <c r="D7404" s="19">
        <v>6.96</v>
      </c>
      <c r="E7404" s="19" t="s">
        <v>9</v>
      </c>
      <c r="F7404" s="19" t="s">
        <v>296</v>
      </c>
    </row>
    <row r="7405" spans="1:6" ht="14.5" customHeight="1">
      <c r="A7405" s="19">
        <v>1911</v>
      </c>
      <c r="B7405" s="19" t="s">
        <v>291</v>
      </c>
      <c r="C7405" s="19" t="s">
        <v>291</v>
      </c>
      <c r="D7405" s="19">
        <v>19.52</v>
      </c>
      <c r="E7405" s="19" t="s">
        <v>9</v>
      </c>
      <c r="F7405" s="19" t="s">
        <v>299</v>
      </c>
    </row>
    <row r="7406" spans="1:6" ht="14.5" customHeight="1">
      <c r="A7406" s="19">
        <v>1911</v>
      </c>
      <c r="B7406" s="19" t="s">
        <v>291</v>
      </c>
      <c r="C7406" s="19" t="s">
        <v>291</v>
      </c>
      <c r="D7406" s="19">
        <v>1.05</v>
      </c>
      <c r="E7406" s="19" t="s">
        <v>9</v>
      </c>
      <c r="F7406" s="19" t="s">
        <v>632</v>
      </c>
    </row>
    <row r="7407" spans="1:6" ht="14.5" customHeight="1">
      <c r="A7407" s="19">
        <v>1911</v>
      </c>
      <c r="B7407" s="19" t="s">
        <v>291</v>
      </c>
      <c r="C7407" s="19" t="s">
        <v>291</v>
      </c>
      <c r="D7407" s="19">
        <v>16</v>
      </c>
      <c r="E7407" s="19" t="s">
        <v>9</v>
      </c>
      <c r="F7407" s="19" t="s">
        <v>294</v>
      </c>
    </row>
    <row r="7408" spans="1:6" ht="14.5" customHeight="1">
      <c r="A7408" s="19">
        <v>1911</v>
      </c>
      <c r="B7408" s="19" t="s">
        <v>291</v>
      </c>
      <c r="C7408" s="19" t="s">
        <v>291</v>
      </c>
      <c r="D7408" s="19">
        <v>11</v>
      </c>
      <c r="E7408" s="19" t="s">
        <v>9</v>
      </c>
      <c r="F7408" s="19" t="s">
        <v>293</v>
      </c>
    </row>
    <row r="7409" spans="1:6" ht="14.5" customHeight="1">
      <c r="A7409" s="19">
        <v>1911</v>
      </c>
      <c r="B7409" s="19" t="s">
        <v>291</v>
      </c>
      <c r="C7409" s="19" t="s">
        <v>291</v>
      </c>
      <c r="D7409" s="19">
        <v>30.32</v>
      </c>
      <c r="E7409" s="19" t="s">
        <v>9</v>
      </c>
      <c r="F7409" s="19" t="s">
        <v>1303</v>
      </c>
    </row>
    <row r="7410" spans="1:6" ht="14.5" customHeight="1">
      <c r="A7410" s="19">
        <v>1911</v>
      </c>
      <c r="B7410" s="19" t="s">
        <v>291</v>
      </c>
      <c r="C7410" s="19" t="s">
        <v>291</v>
      </c>
      <c r="D7410" s="19">
        <v>5.3339999999999996</v>
      </c>
      <c r="E7410" s="19" t="s">
        <v>9</v>
      </c>
      <c r="F7410" s="19" t="s">
        <v>1177</v>
      </c>
    </row>
    <row r="7411" spans="1:6" ht="14.5" customHeight="1">
      <c r="A7411" s="19">
        <v>1911</v>
      </c>
      <c r="B7411" s="19" t="s">
        <v>291</v>
      </c>
      <c r="C7411" s="19" t="s">
        <v>291</v>
      </c>
      <c r="D7411" s="19">
        <v>19.82</v>
      </c>
      <c r="E7411" s="19" t="s">
        <v>9</v>
      </c>
      <c r="F7411" s="19" t="s">
        <v>299</v>
      </c>
    </row>
    <row r="7412" spans="1:6" ht="14.5" customHeight="1">
      <c r="A7412" s="19">
        <v>1911</v>
      </c>
      <c r="B7412" s="19" t="s">
        <v>291</v>
      </c>
      <c r="C7412" s="19" t="s">
        <v>291</v>
      </c>
      <c r="D7412" s="19">
        <v>5.0289999999999999</v>
      </c>
      <c r="E7412" s="19" t="s">
        <v>9</v>
      </c>
      <c r="F7412" s="19" t="s">
        <v>295</v>
      </c>
    </row>
    <row r="7413" spans="1:6" ht="14.5" customHeight="1">
      <c r="A7413" s="19">
        <v>1911</v>
      </c>
      <c r="B7413" s="19" t="s">
        <v>291</v>
      </c>
      <c r="C7413" s="19" t="s">
        <v>291</v>
      </c>
      <c r="D7413" s="19">
        <v>2.04</v>
      </c>
      <c r="E7413" s="19" t="s">
        <v>9</v>
      </c>
      <c r="F7413" s="19" t="s">
        <v>1304</v>
      </c>
    </row>
    <row r="7414" spans="1:6" ht="14.5" customHeight="1">
      <c r="A7414" s="19">
        <v>1911</v>
      </c>
      <c r="B7414" s="19" t="s">
        <v>291</v>
      </c>
      <c r="C7414" s="19" t="s">
        <v>291</v>
      </c>
      <c r="D7414" s="19">
        <v>40.32</v>
      </c>
      <c r="E7414" s="19" t="s">
        <v>9</v>
      </c>
      <c r="F7414" s="19" t="s">
        <v>300</v>
      </c>
    </row>
    <row r="7415" spans="1:6" ht="14.5" customHeight="1">
      <c r="A7415" s="19">
        <v>1911</v>
      </c>
      <c r="B7415" s="19" t="s">
        <v>291</v>
      </c>
      <c r="C7415" s="19" t="s">
        <v>291</v>
      </c>
      <c r="D7415" s="19">
        <v>11.89</v>
      </c>
      <c r="E7415" s="19" t="s">
        <v>9</v>
      </c>
      <c r="F7415" s="19" t="s">
        <v>304</v>
      </c>
    </row>
    <row r="7416" spans="1:6" ht="14.5" customHeight="1">
      <c r="A7416" s="19">
        <v>1911</v>
      </c>
      <c r="B7416" s="19" t="s">
        <v>291</v>
      </c>
      <c r="C7416" s="19" t="s">
        <v>291</v>
      </c>
      <c r="D7416" s="19">
        <v>23.24</v>
      </c>
      <c r="E7416" s="19" t="s">
        <v>9</v>
      </c>
      <c r="F7416" s="19" t="s">
        <v>303</v>
      </c>
    </row>
    <row r="7417" spans="1:6" ht="14.5" customHeight="1">
      <c r="A7417" s="19">
        <v>1911</v>
      </c>
      <c r="B7417" s="19" t="s">
        <v>291</v>
      </c>
      <c r="C7417" s="19" t="s">
        <v>291</v>
      </c>
      <c r="D7417" s="19">
        <v>6.7</v>
      </c>
      <c r="E7417" s="19" t="s">
        <v>9</v>
      </c>
      <c r="F7417" s="19" t="s">
        <v>1171</v>
      </c>
    </row>
    <row r="7418" spans="1:6" ht="14.5" customHeight="1">
      <c r="A7418" s="19">
        <v>1911</v>
      </c>
      <c r="B7418" s="19" t="s">
        <v>291</v>
      </c>
      <c r="C7418" s="19" t="s">
        <v>291</v>
      </c>
      <c r="D7418" s="19">
        <v>111.29</v>
      </c>
      <c r="E7418" s="19" t="s">
        <v>9</v>
      </c>
      <c r="F7418" s="19" t="s">
        <v>308</v>
      </c>
    </row>
    <row r="7419" spans="1:6" ht="14.5" customHeight="1">
      <c r="A7419" s="19">
        <v>1911</v>
      </c>
      <c r="B7419" s="19" t="s">
        <v>291</v>
      </c>
      <c r="C7419" s="19" t="s">
        <v>291</v>
      </c>
      <c r="D7419" s="19">
        <v>14</v>
      </c>
      <c r="E7419" s="19" t="s">
        <v>9</v>
      </c>
      <c r="F7419" s="19" t="s">
        <v>1172</v>
      </c>
    </row>
    <row r="7420" spans="1:6" ht="14.5" customHeight="1">
      <c r="A7420" s="19">
        <v>1911</v>
      </c>
      <c r="B7420" s="19" t="s">
        <v>291</v>
      </c>
      <c r="C7420" s="19" t="s">
        <v>291</v>
      </c>
      <c r="D7420" s="19">
        <v>7.87</v>
      </c>
      <c r="E7420" s="19" t="s">
        <v>9</v>
      </c>
      <c r="F7420" s="19" t="s">
        <v>1063</v>
      </c>
    </row>
    <row r="7421" spans="1:6" ht="14.5" customHeight="1">
      <c r="A7421" s="19">
        <v>1911</v>
      </c>
      <c r="B7421" s="19" t="s">
        <v>291</v>
      </c>
      <c r="C7421" s="19" t="s">
        <v>291</v>
      </c>
      <c r="D7421" s="19">
        <v>50.03</v>
      </c>
      <c r="E7421" s="19" t="s">
        <v>9</v>
      </c>
      <c r="F7421" s="19" t="s">
        <v>636</v>
      </c>
    </row>
    <row r="7422" spans="1:6" ht="14.5" customHeight="1">
      <c r="A7422" s="19">
        <v>1911</v>
      </c>
      <c r="B7422" s="19" t="s">
        <v>291</v>
      </c>
      <c r="C7422" s="19" t="s">
        <v>291</v>
      </c>
      <c r="D7422" s="19">
        <v>37.68</v>
      </c>
      <c r="E7422" s="19" t="s">
        <v>9</v>
      </c>
      <c r="F7422" s="19" t="s">
        <v>1305</v>
      </c>
    </row>
    <row r="7423" spans="1:6" ht="14.5" customHeight="1">
      <c r="A7423" s="19">
        <v>1911</v>
      </c>
      <c r="B7423" s="19" t="s">
        <v>291</v>
      </c>
      <c r="C7423" s="19" t="s">
        <v>291</v>
      </c>
      <c r="D7423" s="19">
        <v>17.72</v>
      </c>
      <c r="E7423" s="19" t="s">
        <v>9</v>
      </c>
      <c r="F7423" s="19" t="s">
        <v>1630</v>
      </c>
    </row>
    <row r="7424" spans="1:6" ht="14.5" customHeight="1">
      <c r="A7424" s="19">
        <v>1911</v>
      </c>
      <c r="B7424" s="19" t="s">
        <v>291</v>
      </c>
      <c r="C7424" s="19" t="s">
        <v>291</v>
      </c>
      <c r="D7424" s="19">
        <v>259.81</v>
      </c>
      <c r="E7424" s="19" t="s">
        <v>9</v>
      </c>
      <c r="F7424" s="19" t="s">
        <v>1631</v>
      </c>
    </row>
    <row r="7425" spans="1:6" ht="14.5" customHeight="1">
      <c r="A7425" s="19">
        <v>1911</v>
      </c>
      <c r="B7425" s="19" t="s">
        <v>291</v>
      </c>
      <c r="C7425" s="19" t="s">
        <v>291</v>
      </c>
      <c r="D7425" s="19">
        <v>24.12</v>
      </c>
      <c r="E7425" s="19" t="s">
        <v>9</v>
      </c>
      <c r="F7425" s="19" t="s">
        <v>1647</v>
      </c>
    </row>
    <row r="7426" spans="1:6" ht="14.5" customHeight="1">
      <c r="A7426" s="19">
        <v>1911</v>
      </c>
      <c r="B7426" s="19" t="s">
        <v>291</v>
      </c>
      <c r="C7426" s="19" t="s">
        <v>291</v>
      </c>
      <c r="D7426" s="19">
        <v>25.7</v>
      </c>
      <c r="E7426" s="19" t="s">
        <v>9</v>
      </c>
      <c r="F7426" s="19" t="s">
        <v>1377</v>
      </c>
    </row>
    <row r="7427" spans="1:6" ht="14.5" customHeight="1">
      <c r="A7427" s="19">
        <v>1911</v>
      </c>
      <c r="B7427" s="19" t="s">
        <v>291</v>
      </c>
      <c r="C7427" s="19" t="s">
        <v>291</v>
      </c>
      <c r="D7427" s="19">
        <v>2.5</v>
      </c>
      <c r="E7427" s="19" t="s">
        <v>9</v>
      </c>
      <c r="F7427" s="19" t="s">
        <v>1648</v>
      </c>
    </row>
    <row r="7428" spans="1:6" ht="14.5" customHeight="1">
      <c r="A7428" s="19">
        <v>1911</v>
      </c>
      <c r="B7428" s="19" t="s">
        <v>291</v>
      </c>
      <c r="C7428" s="19" t="s">
        <v>291</v>
      </c>
      <c r="D7428" s="19">
        <v>4.07</v>
      </c>
      <c r="E7428" s="19" t="s">
        <v>9</v>
      </c>
      <c r="F7428" s="19" t="s">
        <v>1649</v>
      </c>
    </row>
    <row r="7429" spans="1:6" ht="14.5" customHeight="1">
      <c r="A7429" s="19">
        <v>1911</v>
      </c>
      <c r="B7429" s="19" t="s">
        <v>291</v>
      </c>
      <c r="C7429" s="19" t="s">
        <v>291</v>
      </c>
      <c r="D7429" s="19">
        <v>31.02</v>
      </c>
      <c r="E7429" s="19" t="s">
        <v>9</v>
      </c>
      <c r="F7429" s="19" t="s">
        <v>1074</v>
      </c>
    </row>
    <row r="7430" spans="1:6" ht="14.5" customHeight="1">
      <c r="A7430" s="19">
        <v>1911</v>
      </c>
      <c r="B7430" s="19" t="s">
        <v>291</v>
      </c>
      <c r="C7430" s="19" t="s">
        <v>291</v>
      </c>
      <c r="D7430" s="19">
        <v>27.78</v>
      </c>
      <c r="E7430" s="19" t="s">
        <v>9</v>
      </c>
      <c r="F7430" s="19" t="s">
        <v>655</v>
      </c>
    </row>
    <row r="7431" spans="1:6" ht="14.5" customHeight="1">
      <c r="A7431" s="19">
        <v>1911</v>
      </c>
      <c r="B7431" s="19" t="s">
        <v>291</v>
      </c>
      <c r="C7431" s="19" t="s">
        <v>291</v>
      </c>
      <c r="D7431" s="19">
        <v>4</v>
      </c>
      <c r="E7431" s="19" t="s">
        <v>9</v>
      </c>
      <c r="F7431" s="19" t="s">
        <v>1174</v>
      </c>
    </row>
    <row r="7432" spans="1:6" ht="14.5" customHeight="1">
      <c r="A7432" s="19">
        <v>1911</v>
      </c>
      <c r="B7432" s="19" t="s">
        <v>291</v>
      </c>
      <c r="C7432" s="19" t="s">
        <v>309</v>
      </c>
      <c r="D7432" s="19">
        <v>16.3</v>
      </c>
      <c r="E7432" s="19" t="s">
        <v>9</v>
      </c>
      <c r="F7432" s="19" t="s">
        <v>1064</v>
      </c>
    </row>
    <row r="7433" spans="1:6" ht="14.5" customHeight="1">
      <c r="A7433" s="19">
        <v>1911</v>
      </c>
      <c r="B7433" s="19" t="s">
        <v>291</v>
      </c>
      <c r="C7433" s="19" t="s">
        <v>309</v>
      </c>
      <c r="D7433" s="19">
        <v>4.49</v>
      </c>
      <c r="E7433" s="19" t="s">
        <v>9</v>
      </c>
      <c r="F7433" s="19" t="s">
        <v>1378</v>
      </c>
    </row>
    <row r="7434" spans="1:6" ht="14.5" customHeight="1">
      <c r="A7434" s="19">
        <v>1911</v>
      </c>
      <c r="B7434" s="19" t="s">
        <v>291</v>
      </c>
      <c r="C7434" s="19" t="s">
        <v>1306</v>
      </c>
      <c r="D7434" s="19">
        <v>2.74</v>
      </c>
      <c r="E7434" s="19" t="s">
        <v>9</v>
      </c>
      <c r="F7434" s="19" t="s">
        <v>1307</v>
      </c>
    </row>
    <row r="7435" spans="1:6" ht="14.5" customHeight="1">
      <c r="A7435" s="19">
        <v>1911</v>
      </c>
      <c r="B7435" s="19" t="s">
        <v>291</v>
      </c>
      <c r="C7435" s="19" t="s">
        <v>312</v>
      </c>
      <c r="D7435" s="19">
        <v>10.5</v>
      </c>
      <c r="E7435" s="19" t="s">
        <v>9</v>
      </c>
      <c r="F7435" s="19" t="s">
        <v>313</v>
      </c>
    </row>
    <row r="7436" spans="1:6" ht="14.5" customHeight="1">
      <c r="A7436" s="19">
        <v>1911</v>
      </c>
      <c r="B7436" s="19" t="s">
        <v>291</v>
      </c>
      <c r="C7436" s="19" t="s">
        <v>314</v>
      </c>
      <c r="D7436" s="19">
        <v>93</v>
      </c>
      <c r="E7436" s="19" t="s">
        <v>9</v>
      </c>
      <c r="F7436" s="19" t="s">
        <v>315</v>
      </c>
    </row>
    <row r="7437" spans="1:6" ht="14.5" customHeight="1">
      <c r="A7437" s="19">
        <v>1911</v>
      </c>
      <c r="B7437" s="19" t="s">
        <v>291</v>
      </c>
      <c r="C7437" s="19" t="s">
        <v>316</v>
      </c>
      <c r="D7437" s="19">
        <v>117.49</v>
      </c>
      <c r="E7437" s="19" t="s">
        <v>9</v>
      </c>
      <c r="F7437" s="19" t="s">
        <v>317</v>
      </c>
    </row>
    <row r="7438" spans="1:6" ht="14.5" customHeight="1">
      <c r="A7438" s="19">
        <v>1911</v>
      </c>
      <c r="B7438" s="19" t="s">
        <v>291</v>
      </c>
      <c r="C7438" s="19" t="s">
        <v>318</v>
      </c>
      <c r="D7438" s="19">
        <v>82.06</v>
      </c>
      <c r="E7438" s="19" t="s">
        <v>9</v>
      </c>
      <c r="F7438" s="19" t="s">
        <v>1379</v>
      </c>
    </row>
    <row r="7439" spans="1:6" ht="14.5" customHeight="1">
      <c r="A7439" s="19">
        <v>1911</v>
      </c>
      <c r="B7439" s="19" t="s">
        <v>291</v>
      </c>
      <c r="C7439" s="19" t="s">
        <v>1065</v>
      </c>
      <c r="D7439" s="19">
        <v>3.2</v>
      </c>
      <c r="E7439" s="19" t="s">
        <v>9</v>
      </c>
      <c r="F7439" s="19" t="s">
        <v>1066</v>
      </c>
    </row>
    <row r="7440" spans="1:6" ht="14.5" customHeight="1">
      <c r="A7440" s="19">
        <v>1911</v>
      </c>
      <c r="B7440" s="19" t="s">
        <v>291</v>
      </c>
      <c r="C7440" s="19" t="s">
        <v>320</v>
      </c>
      <c r="D7440" s="19">
        <v>11.1</v>
      </c>
      <c r="E7440" s="19" t="s">
        <v>9</v>
      </c>
      <c r="F7440" s="19" t="s">
        <v>1067</v>
      </c>
    </row>
    <row r="7441" spans="1:6" ht="14.5" customHeight="1">
      <c r="A7441" s="19">
        <v>1911</v>
      </c>
      <c r="B7441" s="19" t="s">
        <v>291</v>
      </c>
      <c r="C7441" s="19" t="s">
        <v>1468</v>
      </c>
      <c r="D7441" s="19">
        <v>7</v>
      </c>
      <c r="E7441" s="19" t="s">
        <v>9</v>
      </c>
      <c r="F7441" s="19" t="s">
        <v>1469</v>
      </c>
    </row>
    <row r="7442" spans="1:6" ht="14.5" customHeight="1">
      <c r="A7442" s="19">
        <v>1911</v>
      </c>
      <c r="B7442" s="19" t="s">
        <v>291</v>
      </c>
      <c r="C7442" s="19" t="s">
        <v>1068</v>
      </c>
      <c r="D7442" s="19">
        <v>10.64</v>
      </c>
      <c r="E7442" s="19" t="s">
        <v>9</v>
      </c>
      <c r="F7442" s="19" t="s">
        <v>1069</v>
      </c>
    </row>
    <row r="7443" spans="1:6" ht="14.5" customHeight="1">
      <c r="A7443" s="19">
        <v>1911</v>
      </c>
      <c r="B7443" s="19" t="s">
        <v>291</v>
      </c>
      <c r="C7443" s="19" t="s">
        <v>912</v>
      </c>
      <c r="D7443" s="19">
        <v>9.32</v>
      </c>
      <c r="E7443" s="19" t="s">
        <v>9</v>
      </c>
      <c r="F7443" s="19" t="s">
        <v>913</v>
      </c>
    </row>
    <row r="7444" spans="1:6" ht="14.5" customHeight="1">
      <c r="A7444" s="19">
        <v>1911</v>
      </c>
      <c r="B7444" s="19" t="s">
        <v>291</v>
      </c>
      <c r="C7444" s="19" t="s">
        <v>640</v>
      </c>
      <c r="D7444" s="19">
        <v>7.7</v>
      </c>
      <c r="E7444" s="19" t="s">
        <v>9</v>
      </c>
      <c r="F7444" s="19" t="s">
        <v>641</v>
      </c>
    </row>
    <row r="7445" spans="1:6" ht="14.5" customHeight="1">
      <c r="A7445" s="19">
        <v>1911</v>
      </c>
      <c r="B7445" s="19" t="s">
        <v>291</v>
      </c>
      <c r="C7445" s="19" t="s">
        <v>961</v>
      </c>
      <c r="D7445" s="19">
        <v>31.58</v>
      </c>
      <c r="E7445" s="19" t="s">
        <v>9</v>
      </c>
      <c r="F7445" s="19" t="s">
        <v>962</v>
      </c>
    </row>
    <row r="7446" spans="1:6" ht="14.5" customHeight="1">
      <c r="A7446" s="19">
        <v>1911</v>
      </c>
      <c r="B7446" s="19" t="s">
        <v>291</v>
      </c>
      <c r="C7446" s="19" t="s">
        <v>851</v>
      </c>
      <c r="D7446" s="19">
        <v>7.2</v>
      </c>
      <c r="E7446" s="19" t="s">
        <v>9</v>
      </c>
      <c r="F7446" s="19" t="s">
        <v>852</v>
      </c>
    </row>
    <row r="7447" spans="1:6" ht="14.5" customHeight="1">
      <c r="A7447" s="19">
        <v>1911</v>
      </c>
      <c r="B7447" s="19" t="s">
        <v>291</v>
      </c>
      <c r="C7447" s="19" t="s">
        <v>322</v>
      </c>
      <c r="D7447" s="19">
        <v>17.329999999999998</v>
      </c>
      <c r="E7447" s="19" t="s">
        <v>9</v>
      </c>
      <c r="F7447" s="19" t="s">
        <v>1070</v>
      </c>
    </row>
    <row r="7448" spans="1:6" ht="14.5" customHeight="1">
      <c r="A7448" s="19">
        <v>1911</v>
      </c>
      <c r="B7448" s="19" t="s">
        <v>291</v>
      </c>
      <c r="C7448" s="19" t="s">
        <v>324</v>
      </c>
      <c r="D7448" s="19">
        <v>165.3</v>
      </c>
      <c r="E7448" s="19" t="s">
        <v>9</v>
      </c>
      <c r="F7448" s="19" t="s">
        <v>1380</v>
      </c>
    </row>
    <row r="7449" spans="1:6" ht="14.5" customHeight="1">
      <c r="A7449" s="19">
        <v>1911</v>
      </c>
      <c r="B7449" s="19" t="s">
        <v>291</v>
      </c>
      <c r="C7449" s="19" t="s">
        <v>324</v>
      </c>
      <c r="D7449" s="19">
        <v>23.4</v>
      </c>
      <c r="E7449" s="19" t="s">
        <v>9</v>
      </c>
      <c r="F7449" s="19" t="s">
        <v>1039</v>
      </c>
    </row>
    <row r="7450" spans="1:6" ht="14.5" customHeight="1">
      <c r="A7450" s="19">
        <v>1911</v>
      </c>
      <c r="B7450" s="19" t="s">
        <v>291</v>
      </c>
      <c r="C7450" s="19" t="s">
        <v>324</v>
      </c>
      <c r="D7450" s="19">
        <v>7.75</v>
      </c>
      <c r="E7450" s="19" t="s">
        <v>9</v>
      </c>
      <c r="F7450" s="19" t="s">
        <v>644</v>
      </c>
    </row>
    <row r="7451" spans="1:6" ht="14.5" customHeight="1">
      <c r="A7451" s="19">
        <v>1911</v>
      </c>
      <c r="B7451" s="19" t="s">
        <v>291</v>
      </c>
      <c r="C7451" s="19" t="s">
        <v>324</v>
      </c>
      <c r="D7451" s="19">
        <v>79.25</v>
      </c>
      <c r="E7451" s="19" t="s">
        <v>9</v>
      </c>
      <c r="F7451" s="19" t="s">
        <v>1309</v>
      </c>
    </row>
    <row r="7452" spans="1:6" ht="14.5" customHeight="1">
      <c r="A7452" s="19">
        <v>1911</v>
      </c>
      <c r="B7452" s="19" t="s">
        <v>291</v>
      </c>
      <c r="C7452" s="19" t="s">
        <v>324</v>
      </c>
      <c r="D7452" s="19">
        <v>54</v>
      </c>
      <c r="E7452" s="19" t="s">
        <v>9</v>
      </c>
      <c r="F7452" s="19" t="s">
        <v>1642</v>
      </c>
    </row>
    <row r="7453" spans="1:6" ht="14.5" customHeight="1">
      <c r="A7453" s="19">
        <v>1911</v>
      </c>
      <c r="B7453" s="19" t="s">
        <v>291</v>
      </c>
      <c r="C7453" s="19" t="s">
        <v>327</v>
      </c>
      <c r="D7453" s="19">
        <v>14.66</v>
      </c>
      <c r="E7453" s="19" t="s">
        <v>9</v>
      </c>
      <c r="F7453" s="19" t="s">
        <v>1072</v>
      </c>
    </row>
    <row r="7454" spans="1:6" ht="14.5" customHeight="1">
      <c r="A7454" s="19">
        <v>1911</v>
      </c>
      <c r="B7454" s="19" t="s">
        <v>291</v>
      </c>
      <c r="C7454" s="19" t="s">
        <v>332</v>
      </c>
      <c r="D7454" s="19">
        <v>111.32</v>
      </c>
      <c r="E7454" s="19" t="s">
        <v>9</v>
      </c>
      <c r="F7454" s="19" t="s">
        <v>659</v>
      </c>
    </row>
    <row r="7455" spans="1:6" ht="14.5" customHeight="1">
      <c r="A7455" s="19">
        <v>1911</v>
      </c>
      <c r="B7455" s="19" t="s">
        <v>291</v>
      </c>
      <c r="C7455" s="19" t="s">
        <v>658</v>
      </c>
      <c r="D7455" s="19">
        <v>1.6</v>
      </c>
      <c r="E7455" s="19" t="s">
        <v>9</v>
      </c>
      <c r="F7455" s="19" t="s">
        <v>1073</v>
      </c>
    </row>
    <row r="7456" spans="1:6" ht="14.5" customHeight="1">
      <c r="A7456" s="19">
        <v>1911</v>
      </c>
      <c r="B7456" s="19" t="s">
        <v>291</v>
      </c>
      <c r="C7456" s="19" t="s">
        <v>340</v>
      </c>
      <c r="D7456" s="19">
        <v>83.7</v>
      </c>
      <c r="E7456" s="19" t="s">
        <v>9</v>
      </c>
      <c r="F7456" s="19" t="s">
        <v>1381</v>
      </c>
    </row>
    <row r="7457" spans="1:6" ht="14.5" customHeight="1">
      <c r="A7457" s="19">
        <v>1911</v>
      </c>
      <c r="B7457" s="19" t="s">
        <v>291</v>
      </c>
      <c r="C7457" s="19" t="s">
        <v>340</v>
      </c>
      <c r="D7457" s="19">
        <v>19.02</v>
      </c>
      <c r="E7457" s="19" t="s">
        <v>9</v>
      </c>
      <c r="F7457" s="19" t="s">
        <v>853</v>
      </c>
    </row>
    <row r="7458" spans="1:6" ht="14.5" customHeight="1">
      <c r="A7458" s="19">
        <v>1911</v>
      </c>
      <c r="B7458" s="19" t="s">
        <v>291</v>
      </c>
      <c r="C7458" s="19" t="s">
        <v>340</v>
      </c>
      <c r="D7458" s="19">
        <v>55.94</v>
      </c>
      <c r="E7458" s="19" t="s">
        <v>9</v>
      </c>
      <c r="F7458" s="19" t="s">
        <v>1382</v>
      </c>
    </row>
    <row r="7459" spans="1:6" ht="14.5" customHeight="1">
      <c r="A7459" s="19">
        <v>1911</v>
      </c>
      <c r="B7459" s="19" t="s">
        <v>291</v>
      </c>
      <c r="C7459" s="19" t="s">
        <v>340</v>
      </c>
      <c r="D7459" s="19">
        <v>21</v>
      </c>
      <c r="E7459" s="19" t="s">
        <v>9</v>
      </c>
      <c r="F7459" s="19" t="s">
        <v>1470</v>
      </c>
    </row>
    <row r="7460" spans="1:6" ht="14.5" customHeight="1">
      <c r="A7460" s="19">
        <v>1911</v>
      </c>
      <c r="B7460" s="19" t="s">
        <v>291</v>
      </c>
      <c r="C7460" s="19" t="s">
        <v>352</v>
      </c>
      <c r="D7460" s="19">
        <v>9.15</v>
      </c>
      <c r="E7460" s="19" t="s">
        <v>9</v>
      </c>
      <c r="F7460" s="19" t="s">
        <v>650</v>
      </c>
    </row>
    <row r="7461" spans="1:6" ht="14.5" customHeight="1">
      <c r="A7461" s="19">
        <v>1911</v>
      </c>
      <c r="B7461" s="19" t="s">
        <v>291</v>
      </c>
      <c r="C7461" s="19" t="s">
        <v>354</v>
      </c>
      <c r="D7461" s="19">
        <v>129.09</v>
      </c>
      <c r="E7461" s="19" t="s">
        <v>9</v>
      </c>
      <c r="F7461" s="19" t="s">
        <v>356</v>
      </c>
    </row>
    <row r="7462" spans="1:6" ht="14.5" customHeight="1">
      <c r="A7462" s="19">
        <v>1911</v>
      </c>
      <c r="B7462" s="19" t="s">
        <v>291</v>
      </c>
      <c r="C7462" s="19" t="s">
        <v>358</v>
      </c>
      <c r="D7462" s="19">
        <v>10.47</v>
      </c>
      <c r="E7462" s="19" t="s">
        <v>9</v>
      </c>
      <c r="F7462" s="19" t="s">
        <v>964</v>
      </c>
    </row>
    <row r="7463" spans="1:6" ht="14.5" customHeight="1">
      <c r="A7463" s="19">
        <v>1911</v>
      </c>
      <c r="B7463" s="19" t="s">
        <v>291</v>
      </c>
      <c r="C7463" s="19" t="s">
        <v>358</v>
      </c>
      <c r="D7463" s="19">
        <v>7.69</v>
      </c>
      <c r="E7463" s="19" t="s">
        <v>9</v>
      </c>
      <c r="F7463" s="19" t="s">
        <v>1383</v>
      </c>
    </row>
    <row r="7464" spans="1:6" ht="14.5" customHeight="1">
      <c r="A7464" s="19">
        <v>1911</v>
      </c>
      <c r="B7464" s="19" t="s">
        <v>291</v>
      </c>
      <c r="C7464" s="19" t="s">
        <v>648</v>
      </c>
      <c r="D7464" s="19">
        <v>30.37</v>
      </c>
      <c r="E7464" s="19" t="s">
        <v>9</v>
      </c>
      <c r="F7464" s="19" t="s">
        <v>647</v>
      </c>
    </row>
    <row r="7465" spans="1:6" ht="14.5" customHeight="1">
      <c r="A7465" s="19">
        <v>1911</v>
      </c>
      <c r="B7465" s="19" t="s">
        <v>291</v>
      </c>
      <c r="C7465" s="19" t="s">
        <v>646</v>
      </c>
      <c r="D7465" s="19">
        <v>22.83</v>
      </c>
      <c r="E7465" s="19" t="s">
        <v>9</v>
      </c>
      <c r="F7465" s="19" t="s">
        <v>915</v>
      </c>
    </row>
    <row r="7466" spans="1:6" ht="14.5" customHeight="1">
      <c r="A7466" s="19">
        <v>1911</v>
      </c>
      <c r="B7466" s="19" t="s">
        <v>291</v>
      </c>
      <c r="C7466" s="19" t="s">
        <v>360</v>
      </c>
      <c r="D7466" s="19">
        <v>11</v>
      </c>
      <c r="E7466" s="19" t="s">
        <v>9</v>
      </c>
      <c r="F7466" s="19" t="s">
        <v>361</v>
      </c>
    </row>
    <row r="7467" spans="1:6" ht="14.5" customHeight="1">
      <c r="A7467" s="19">
        <v>1911</v>
      </c>
      <c r="B7467" s="19" t="s">
        <v>291</v>
      </c>
      <c r="C7467" s="19" t="s">
        <v>362</v>
      </c>
      <c r="D7467" s="19">
        <v>39.57</v>
      </c>
      <c r="E7467" s="19" t="s">
        <v>9</v>
      </c>
      <c r="F7467" s="19" t="s">
        <v>363</v>
      </c>
    </row>
    <row r="7468" spans="1:6" ht="14.5" customHeight="1">
      <c r="A7468" s="19">
        <v>1911</v>
      </c>
      <c r="B7468" s="19" t="s">
        <v>368</v>
      </c>
      <c r="C7468" s="19" t="s">
        <v>1794</v>
      </c>
      <c r="D7468" s="19">
        <v>1.6</v>
      </c>
    </row>
    <row r="7469" spans="1:6" ht="14.5" customHeight="1">
      <c r="A7469" s="19">
        <v>1911</v>
      </c>
      <c r="B7469" s="19" t="s">
        <v>368</v>
      </c>
      <c r="C7469" s="19" t="s">
        <v>364</v>
      </c>
      <c r="D7469" s="19">
        <v>85.49</v>
      </c>
    </row>
    <row r="7470" spans="1:6" ht="14.5" customHeight="1">
      <c r="A7470" s="19">
        <v>1911</v>
      </c>
      <c r="B7470" s="19" t="s">
        <v>368</v>
      </c>
      <c r="C7470" s="19" t="s">
        <v>1476</v>
      </c>
      <c r="D7470" s="19">
        <v>5</v>
      </c>
    </row>
    <row r="7471" spans="1:6" ht="14.5" customHeight="1">
      <c r="A7471" s="19">
        <v>1911</v>
      </c>
      <c r="B7471" s="19" t="s">
        <v>368</v>
      </c>
      <c r="C7471" s="19" t="s">
        <v>365</v>
      </c>
      <c r="D7471" s="19">
        <v>500.29</v>
      </c>
    </row>
    <row r="7472" spans="1:6" ht="14.5" customHeight="1">
      <c r="A7472" s="19">
        <v>1911</v>
      </c>
      <c r="B7472" s="19" t="s">
        <v>368</v>
      </c>
      <c r="C7472" s="19" t="s">
        <v>366</v>
      </c>
      <c r="D7472" s="19">
        <v>8</v>
      </c>
    </row>
    <row r="7473" spans="1:6" ht="14.5" customHeight="1">
      <c r="A7473" s="19">
        <v>1911</v>
      </c>
      <c r="B7473" s="19" t="s">
        <v>368</v>
      </c>
      <c r="C7473" s="19" t="s">
        <v>367</v>
      </c>
      <c r="D7473" s="19">
        <v>7.5</v>
      </c>
    </row>
    <row r="7474" spans="1:6" ht="14.5" customHeight="1">
      <c r="A7474" s="19">
        <v>1911</v>
      </c>
      <c r="B7474" s="19" t="s">
        <v>1179</v>
      </c>
      <c r="C7474" s="19" t="s">
        <v>1180</v>
      </c>
      <c r="D7474" s="19">
        <v>14.16</v>
      </c>
      <c r="F7474" s="19" t="s">
        <v>1193</v>
      </c>
    </row>
    <row r="7475" spans="1:6" ht="14.5" customHeight="1">
      <c r="A7475" s="19">
        <v>1911</v>
      </c>
      <c r="B7475" s="19" t="s">
        <v>1179</v>
      </c>
      <c r="C7475" s="19" t="s">
        <v>1180</v>
      </c>
      <c r="D7475" s="19">
        <v>9</v>
      </c>
      <c r="F7475" s="19" t="s">
        <v>1477</v>
      </c>
    </row>
    <row r="7476" spans="1:6" ht="14.5" customHeight="1">
      <c r="A7476" s="19">
        <v>1911</v>
      </c>
      <c r="B7476" s="19" t="s">
        <v>1179</v>
      </c>
      <c r="C7476" s="19" t="s">
        <v>1180</v>
      </c>
      <c r="D7476" s="19">
        <v>5.5</v>
      </c>
      <c r="F7476" s="19" t="s">
        <v>1384</v>
      </c>
    </row>
    <row r="7477" spans="1:6" ht="14.5" customHeight="1">
      <c r="A7477" s="19">
        <v>1911</v>
      </c>
      <c r="B7477" s="19" t="s">
        <v>1179</v>
      </c>
      <c r="C7477" s="19" t="s">
        <v>1183</v>
      </c>
      <c r="D7477" s="19">
        <v>26</v>
      </c>
      <c r="F7477" s="19" t="s">
        <v>1184</v>
      </c>
    </row>
    <row r="7478" spans="1:6" ht="14.5" customHeight="1">
      <c r="A7478" s="19">
        <v>1911</v>
      </c>
      <c r="B7478" s="19" t="s">
        <v>1179</v>
      </c>
      <c r="C7478" s="19" t="s">
        <v>1185</v>
      </c>
      <c r="D7478" s="19">
        <v>7</v>
      </c>
      <c r="F7478" s="19" t="s">
        <v>1186</v>
      </c>
    </row>
    <row r="7479" spans="1:6" ht="14.5" customHeight="1">
      <c r="A7479" s="19">
        <v>1911</v>
      </c>
      <c r="B7479" s="19" t="s">
        <v>1179</v>
      </c>
      <c r="C7479" s="19" t="s">
        <v>1479</v>
      </c>
      <c r="D7479" s="19">
        <v>4</v>
      </c>
      <c r="F7479" s="19" t="s">
        <v>1480</v>
      </c>
    </row>
    <row r="7480" spans="1:6" ht="14.5" customHeight="1">
      <c r="A7480" s="19">
        <v>1911</v>
      </c>
      <c r="B7480" s="19" t="s">
        <v>1179</v>
      </c>
      <c r="C7480" s="19" t="s">
        <v>1481</v>
      </c>
      <c r="D7480" s="19">
        <v>6</v>
      </c>
      <c r="F7480" s="19" t="s">
        <v>1482</v>
      </c>
    </row>
    <row r="7481" spans="1:6" ht="14.5" customHeight="1">
      <c r="A7481" s="19">
        <v>1911</v>
      </c>
      <c r="B7481" s="19" t="s">
        <v>1179</v>
      </c>
      <c r="C7481" s="19" t="s">
        <v>1313</v>
      </c>
      <c r="D7481" s="19">
        <v>15</v>
      </c>
      <c r="F7481" s="19" t="s">
        <v>1797</v>
      </c>
    </row>
    <row r="7482" spans="1:6" ht="14.5" customHeight="1">
      <c r="A7482" s="19">
        <v>1911</v>
      </c>
      <c r="B7482" s="19" t="s">
        <v>1179</v>
      </c>
      <c r="C7482" s="19" t="s">
        <v>1187</v>
      </c>
      <c r="D7482" s="19">
        <v>13</v>
      </c>
      <c r="F7482" s="19" t="s">
        <v>1798</v>
      </c>
    </row>
    <row r="7483" spans="1:6" ht="14.5" customHeight="1">
      <c r="A7483" s="19">
        <v>1911</v>
      </c>
      <c r="B7483" s="19" t="s">
        <v>1179</v>
      </c>
      <c r="C7483" s="19" t="s">
        <v>1315</v>
      </c>
      <c r="D7483" s="19">
        <v>4.5</v>
      </c>
      <c r="F7483" s="19" t="s">
        <v>1316</v>
      </c>
    </row>
    <row r="7484" spans="1:6" ht="14.5" customHeight="1">
      <c r="A7484" s="19">
        <v>1911</v>
      </c>
      <c r="B7484" s="19" t="s">
        <v>1179</v>
      </c>
      <c r="C7484" s="19" t="s">
        <v>1189</v>
      </c>
      <c r="D7484" s="19">
        <v>24.55</v>
      </c>
      <c r="F7484" s="19" t="s">
        <v>1799</v>
      </c>
    </row>
    <row r="7485" spans="1:6" ht="14.5" customHeight="1">
      <c r="A7485" s="19">
        <v>1911</v>
      </c>
      <c r="B7485" s="19" t="s">
        <v>1179</v>
      </c>
      <c r="C7485" s="19" t="s">
        <v>1191</v>
      </c>
      <c r="D7485" s="19">
        <v>12</v>
      </c>
      <c r="F7485" s="19" t="s">
        <v>1192</v>
      </c>
    </row>
    <row r="7486" spans="1:6" ht="14.5" customHeight="1">
      <c r="A7486" s="19">
        <v>1911</v>
      </c>
      <c r="B7486" s="19" t="s">
        <v>1194</v>
      </c>
      <c r="C7486" s="19" t="s">
        <v>1196</v>
      </c>
      <c r="D7486" s="19">
        <v>66.5</v>
      </c>
      <c r="F7486" s="19" t="s">
        <v>1195</v>
      </c>
    </row>
    <row r="7487" spans="1:6" ht="14.5" customHeight="1">
      <c r="A7487" s="19">
        <v>1911</v>
      </c>
      <c r="B7487" s="19" t="s">
        <v>1194</v>
      </c>
      <c r="C7487" s="19" t="s">
        <v>1196</v>
      </c>
      <c r="D7487" s="19">
        <v>10</v>
      </c>
      <c r="F7487" s="19" t="s">
        <v>1486</v>
      </c>
    </row>
    <row r="7488" spans="1:6" ht="14.5" customHeight="1">
      <c r="A7488" s="19">
        <v>1911</v>
      </c>
      <c r="B7488" s="19" t="s">
        <v>1194</v>
      </c>
      <c r="C7488" s="19" t="s">
        <v>1319</v>
      </c>
      <c r="D7488" s="19">
        <v>12</v>
      </c>
      <c r="F7488" s="19" t="s">
        <v>1318</v>
      </c>
    </row>
    <row r="7489" spans="1:6" ht="14.5" customHeight="1">
      <c r="A7489" s="19">
        <v>1911</v>
      </c>
      <c r="B7489" s="19" t="s">
        <v>1194</v>
      </c>
      <c r="C7489" s="19" t="s">
        <v>1320</v>
      </c>
      <c r="D7489" s="19">
        <v>6.5</v>
      </c>
      <c r="F7489" s="19" t="s">
        <v>1321</v>
      </c>
    </row>
    <row r="7490" spans="1:6" ht="14.5" customHeight="1">
      <c r="A7490" s="19">
        <v>1911</v>
      </c>
      <c r="B7490" s="19" t="s">
        <v>1194</v>
      </c>
      <c r="C7490" s="19" t="s">
        <v>1386</v>
      </c>
      <c r="D7490" s="19">
        <v>11</v>
      </c>
      <c r="F7490" s="19" t="s">
        <v>1487</v>
      </c>
    </row>
    <row r="7491" spans="1:6" ht="14.5" customHeight="1">
      <c r="A7491" s="19">
        <v>1911</v>
      </c>
      <c r="B7491" s="19" t="s">
        <v>1194</v>
      </c>
      <c r="C7491" s="19" t="s">
        <v>1386</v>
      </c>
      <c r="D7491" s="19">
        <v>5</v>
      </c>
      <c r="F7491" s="19" t="s">
        <v>1811</v>
      </c>
    </row>
    <row r="7492" spans="1:6" ht="14.5" customHeight="1">
      <c r="A7492" s="19">
        <v>1911</v>
      </c>
      <c r="B7492" s="19" t="s">
        <v>1194</v>
      </c>
      <c r="C7492" s="19" t="s">
        <v>1386</v>
      </c>
      <c r="D7492" s="19">
        <v>9</v>
      </c>
      <c r="F7492" s="19" t="s">
        <v>1812</v>
      </c>
    </row>
    <row r="7493" spans="1:6" ht="14.5" customHeight="1">
      <c r="A7493" s="19">
        <v>1911</v>
      </c>
      <c r="B7493" s="19" t="s">
        <v>1194</v>
      </c>
      <c r="C7493" s="19" t="s">
        <v>1493</v>
      </c>
      <c r="D7493" s="19">
        <v>5</v>
      </c>
      <c r="F7493" s="19" t="s">
        <v>1488</v>
      </c>
    </row>
    <row r="7494" spans="1:6" ht="14.5" customHeight="1">
      <c r="A7494" s="19">
        <v>1911</v>
      </c>
      <c r="B7494" s="19" t="s">
        <v>1194</v>
      </c>
      <c r="C7494" s="19" t="s">
        <v>1494</v>
      </c>
      <c r="D7494" s="19">
        <v>7.8</v>
      </c>
      <c r="F7494" s="19" t="s">
        <v>1489</v>
      </c>
    </row>
    <row r="7495" spans="1:6" ht="14.5" customHeight="1">
      <c r="A7495" s="19">
        <v>1911</v>
      </c>
      <c r="B7495" s="19" t="s">
        <v>1194</v>
      </c>
      <c r="C7495" s="19" t="s">
        <v>1495</v>
      </c>
      <c r="D7495" s="19">
        <v>9</v>
      </c>
      <c r="F7495" s="19" t="s">
        <v>1490</v>
      </c>
    </row>
    <row r="7496" spans="1:6" ht="14.5" customHeight="1">
      <c r="A7496" s="19">
        <v>1911</v>
      </c>
      <c r="B7496" s="19" t="s">
        <v>1194</v>
      </c>
      <c r="C7496" s="19" t="s">
        <v>1813</v>
      </c>
      <c r="D7496" s="19">
        <v>3</v>
      </c>
      <c r="F7496" s="19" t="s">
        <v>1814</v>
      </c>
    </row>
    <row r="7497" spans="1:6" ht="14.5" customHeight="1">
      <c r="A7497" s="19">
        <v>1911</v>
      </c>
      <c r="B7497" s="19" t="s">
        <v>1194</v>
      </c>
      <c r="C7497" s="19" t="s">
        <v>1496</v>
      </c>
      <c r="D7497" s="19">
        <v>21.5</v>
      </c>
      <c r="F7497" s="19" t="s">
        <v>1491</v>
      </c>
    </row>
    <row r="7498" spans="1:6" ht="14.5" customHeight="1">
      <c r="A7498" s="19">
        <v>1911</v>
      </c>
      <c r="B7498" s="19" t="s">
        <v>1194</v>
      </c>
      <c r="C7498" s="19" t="s">
        <v>1497</v>
      </c>
      <c r="D7498" s="19">
        <v>17</v>
      </c>
      <c r="F7498" s="19" t="s">
        <v>1492</v>
      </c>
    </row>
    <row r="7499" spans="1:6" ht="14.5" customHeight="1">
      <c r="A7499" s="19">
        <v>1911</v>
      </c>
      <c r="B7499" s="19" t="s">
        <v>1194</v>
      </c>
      <c r="C7499" s="19" t="s">
        <v>1497</v>
      </c>
      <c r="D7499" s="19">
        <v>5</v>
      </c>
      <c r="F7499" s="19" t="s">
        <v>1815</v>
      </c>
    </row>
    <row r="7500" spans="1:6" ht="14.5" customHeight="1">
      <c r="A7500" s="19">
        <v>1911</v>
      </c>
      <c r="B7500" s="19" t="s">
        <v>1194</v>
      </c>
      <c r="C7500" s="19" t="s">
        <v>1498</v>
      </c>
      <c r="D7500" s="19">
        <v>10</v>
      </c>
      <c r="F7500" s="19" t="s">
        <v>1499</v>
      </c>
    </row>
    <row r="7501" spans="1:6" ht="14.5" customHeight="1">
      <c r="A7501" s="19">
        <v>1911</v>
      </c>
      <c r="B7501" s="19" t="s">
        <v>1194</v>
      </c>
      <c r="C7501" s="19" t="s">
        <v>1816</v>
      </c>
      <c r="D7501" s="19">
        <v>2</v>
      </c>
      <c r="F7501" s="19" t="s">
        <v>1817</v>
      </c>
    </row>
    <row r="7502" spans="1:6" ht="14.5" customHeight="1">
      <c r="A7502" s="19">
        <v>1911</v>
      </c>
      <c r="B7502" s="19" t="s">
        <v>1194</v>
      </c>
      <c r="C7502" s="19" t="s">
        <v>1500</v>
      </c>
      <c r="D7502" s="19">
        <v>5</v>
      </c>
      <c r="F7502" s="19" t="s">
        <v>1501</v>
      </c>
    </row>
    <row r="7503" spans="1:6" ht="14.5" customHeight="1">
      <c r="A7503" s="19">
        <v>1911</v>
      </c>
      <c r="B7503" s="19" t="s">
        <v>1194</v>
      </c>
      <c r="C7503" s="19" t="s">
        <v>1818</v>
      </c>
      <c r="D7503" s="19">
        <v>6.5</v>
      </c>
      <c r="F7503" s="19" t="s">
        <v>1819</v>
      </c>
    </row>
    <row r="7504" spans="1:6" ht="14.5" customHeight="1">
      <c r="A7504" s="19">
        <v>1911</v>
      </c>
      <c r="B7504" s="19" t="s">
        <v>1194</v>
      </c>
      <c r="C7504" s="19" t="s">
        <v>1820</v>
      </c>
      <c r="D7504" s="19">
        <v>1.25</v>
      </c>
      <c r="F7504" s="19" t="s">
        <v>1821</v>
      </c>
    </row>
    <row r="7505" spans="1:6" ht="14.5" customHeight="1">
      <c r="A7505" s="19">
        <v>1911</v>
      </c>
      <c r="B7505" s="19" t="s">
        <v>413</v>
      </c>
      <c r="C7505" s="19" t="s">
        <v>1200</v>
      </c>
      <c r="D7505" s="19">
        <v>35.5</v>
      </c>
    </row>
    <row r="7506" spans="1:6" ht="14.5" customHeight="1">
      <c r="A7506" s="19">
        <v>1911</v>
      </c>
      <c r="B7506" s="19" t="s">
        <v>413</v>
      </c>
      <c r="C7506" s="19" t="s">
        <v>1330</v>
      </c>
      <c r="D7506" s="19">
        <v>138.5</v>
      </c>
    </row>
    <row r="7507" spans="1:6" ht="14.5" customHeight="1">
      <c r="A7507" s="19">
        <v>1911</v>
      </c>
      <c r="B7507" s="19" t="s">
        <v>413</v>
      </c>
      <c r="C7507" s="19" t="s">
        <v>662</v>
      </c>
      <c r="D7507" s="19">
        <v>13</v>
      </c>
    </row>
    <row r="7508" spans="1:6" ht="14.5" customHeight="1">
      <c r="A7508" s="19">
        <v>1911</v>
      </c>
      <c r="B7508" s="19" t="s">
        <v>413</v>
      </c>
      <c r="C7508" s="19" t="s">
        <v>1502</v>
      </c>
      <c r="D7508" s="19">
        <v>31</v>
      </c>
    </row>
    <row r="7509" spans="1:6" ht="14.5" customHeight="1">
      <c r="A7509" s="19">
        <v>1911</v>
      </c>
      <c r="B7509" s="19" t="s">
        <v>413</v>
      </c>
      <c r="C7509" s="19" t="s">
        <v>663</v>
      </c>
      <c r="D7509" s="19">
        <v>31.6</v>
      </c>
      <c r="E7509" s="19" t="s">
        <v>9</v>
      </c>
      <c r="F7509" s="19" t="s">
        <v>1333</v>
      </c>
    </row>
    <row r="7510" spans="1:6" ht="14.5" customHeight="1">
      <c r="A7510" s="19">
        <v>1911</v>
      </c>
      <c r="B7510" s="19" t="s">
        <v>413</v>
      </c>
      <c r="C7510" s="19" t="s">
        <v>1829</v>
      </c>
      <c r="D7510" s="19">
        <v>2.2999999999999998</v>
      </c>
    </row>
    <row r="7511" spans="1:6" ht="14.5" customHeight="1">
      <c r="A7511" s="19">
        <v>1911</v>
      </c>
      <c r="B7511" s="19" t="s">
        <v>413</v>
      </c>
      <c r="C7511" s="19" t="s">
        <v>1331</v>
      </c>
      <c r="D7511" s="19">
        <v>5.0999999999999996</v>
      </c>
    </row>
    <row r="7512" spans="1:6" ht="14.5" customHeight="1">
      <c r="A7512" s="19">
        <v>1911</v>
      </c>
      <c r="B7512" s="19" t="s">
        <v>413</v>
      </c>
      <c r="C7512" s="19" t="s">
        <v>372</v>
      </c>
      <c r="D7512" s="19">
        <v>344.3</v>
      </c>
      <c r="E7512" s="19" t="s">
        <v>9</v>
      </c>
      <c r="F7512" s="19" t="s">
        <v>1835</v>
      </c>
    </row>
    <row r="7513" spans="1:6" ht="14.5" customHeight="1">
      <c r="A7513" s="19">
        <v>1911</v>
      </c>
      <c r="B7513" s="19" t="s">
        <v>413</v>
      </c>
      <c r="C7513" s="19" t="s">
        <v>372</v>
      </c>
      <c r="D7513" s="19">
        <v>561.87</v>
      </c>
      <c r="E7513" s="19" t="s">
        <v>9</v>
      </c>
      <c r="F7513" s="19" t="s">
        <v>1890</v>
      </c>
    </row>
    <row r="7514" spans="1:6" ht="14.5" customHeight="1">
      <c r="A7514" s="19">
        <v>1911</v>
      </c>
      <c r="B7514" s="19" t="s">
        <v>413</v>
      </c>
      <c r="C7514" s="19" t="s">
        <v>372</v>
      </c>
      <c r="D7514" s="19">
        <v>327.05</v>
      </c>
      <c r="E7514" s="19" t="s">
        <v>9</v>
      </c>
      <c r="F7514" s="19" t="s">
        <v>1334</v>
      </c>
    </row>
    <row r="7515" spans="1:6" ht="14.5" customHeight="1">
      <c r="A7515" s="19">
        <v>1911</v>
      </c>
      <c r="B7515" s="19" t="s">
        <v>413</v>
      </c>
      <c r="C7515" s="19" t="s">
        <v>372</v>
      </c>
      <c r="D7515" s="19">
        <v>84.86</v>
      </c>
      <c r="E7515" s="19" t="s">
        <v>9</v>
      </c>
      <c r="F7515" s="19" t="s">
        <v>1202</v>
      </c>
    </row>
    <row r="7516" spans="1:6" ht="14.5" customHeight="1">
      <c r="A7516" s="19">
        <v>1911</v>
      </c>
      <c r="B7516" s="19" t="s">
        <v>413</v>
      </c>
      <c r="C7516" s="19" t="s">
        <v>374</v>
      </c>
      <c r="D7516" s="19">
        <v>6.8</v>
      </c>
    </row>
    <row r="7517" spans="1:6" ht="14.5" customHeight="1">
      <c r="A7517" s="19">
        <v>1911</v>
      </c>
      <c r="B7517" s="19" t="s">
        <v>413</v>
      </c>
      <c r="C7517" s="19" t="s">
        <v>1332</v>
      </c>
      <c r="D7517" s="19">
        <v>34</v>
      </c>
    </row>
    <row r="7518" spans="1:6" ht="14.5" customHeight="1">
      <c r="A7518" s="19">
        <v>1911</v>
      </c>
      <c r="B7518" s="19" t="s">
        <v>413</v>
      </c>
      <c r="C7518" s="19" t="s">
        <v>375</v>
      </c>
      <c r="D7518" s="19">
        <v>199.91</v>
      </c>
    </row>
    <row r="7519" spans="1:6" ht="14.5" customHeight="1">
      <c r="A7519" s="19">
        <v>1911</v>
      </c>
      <c r="B7519" s="19" t="s">
        <v>413</v>
      </c>
      <c r="C7519" s="19" t="s">
        <v>376</v>
      </c>
      <c r="D7519" s="19">
        <v>14.7</v>
      </c>
    </row>
    <row r="7520" spans="1:6" ht="14.5" customHeight="1">
      <c r="A7520" s="19">
        <v>1911</v>
      </c>
      <c r="B7520" s="19" t="s">
        <v>413</v>
      </c>
      <c r="C7520" s="19" t="s">
        <v>1080</v>
      </c>
      <c r="D7520" s="19">
        <v>36.6</v>
      </c>
    </row>
    <row r="7521" spans="1:6" ht="14.5" customHeight="1">
      <c r="A7521" s="19">
        <v>1911</v>
      </c>
      <c r="B7521" s="19" t="s">
        <v>413</v>
      </c>
      <c r="C7521" s="19" t="s">
        <v>380</v>
      </c>
      <c r="D7521" s="19">
        <v>2.5</v>
      </c>
    </row>
    <row r="7522" spans="1:6" ht="14.5" customHeight="1">
      <c r="A7522" s="19">
        <v>1911</v>
      </c>
      <c r="B7522" s="19" t="s">
        <v>413</v>
      </c>
      <c r="C7522" s="19" t="s">
        <v>1503</v>
      </c>
      <c r="D7522" s="19">
        <v>20</v>
      </c>
    </row>
    <row r="7523" spans="1:6" ht="14.5" customHeight="1">
      <c r="A7523" s="19">
        <v>1911</v>
      </c>
      <c r="B7523" s="19" t="s">
        <v>413</v>
      </c>
      <c r="C7523" s="19" t="s">
        <v>664</v>
      </c>
      <c r="D7523" s="19">
        <v>18</v>
      </c>
    </row>
    <row r="7524" spans="1:6" ht="14.5" customHeight="1">
      <c r="A7524" s="19">
        <v>1911</v>
      </c>
      <c r="B7524" s="19" t="s">
        <v>413</v>
      </c>
      <c r="C7524" s="19" t="s">
        <v>665</v>
      </c>
      <c r="D7524" s="19">
        <v>35.86</v>
      </c>
      <c r="E7524" s="19" t="s">
        <v>9</v>
      </c>
      <c r="F7524" s="19" t="s">
        <v>672</v>
      </c>
    </row>
    <row r="7525" spans="1:6" ht="14.5" customHeight="1">
      <c r="A7525" s="19">
        <v>1911</v>
      </c>
      <c r="B7525" s="19" t="s">
        <v>413</v>
      </c>
      <c r="C7525" s="19" t="s">
        <v>666</v>
      </c>
      <c r="D7525" s="19">
        <v>42.22</v>
      </c>
    </row>
    <row r="7526" spans="1:6" ht="14.5" customHeight="1">
      <c r="A7526" s="19">
        <v>1911</v>
      </c>
      <c r="B7526" s="19" t="s">
        <v>413</v>
      </c>
      <c r="C7526" s="19" t="s">
        <v>381</v>
      </c>
      <c r="D7526" s="19">
        <v>44.55</v>
      </c>
      <c r="E7526" s="19" t="s">
        <v>1839</v>
      </c>
      <c r="F7526" s="19" t="s">
        <v>858</v>
      </c>
    </row>
    <row r="7527" spans="1:6" ht="14.5" customHeight="1">
      <c r="A7527" s="19">
        <v>1911</v>
      </c>
      <c r="B7527" s="19" t="s">
        <v>413</v>
      </c>
      <c r="C7527" s="19" t="s">
        <v>381</v>
      </c>
      <c r="D7527" s="19">
        <v>12</v>
      </c>
      <c r="E7527" s="19" t="s">
        <v>9</v>
      </c>
      <c r="F7527" s="19" t="s">
        <v>1891</v>
      </c>
    </row>
    <row r="7528" spans="1:6" ht="14.5" customHeight="1">
      <c r="A7528" s="19">
        <v>1911</v>
      </c>
      <c r="B7528" s="19" t="s">
        <v>413</v>
      </c>
      <c r="C7528" s="19" t="s">
        <v>381</v>
      </c>
      <c r="D7528" s="19">
        <v>36.380000000000003</v>
      </c>
      <c r="E7528" s="19" t="s">
        <v>70</v>
      </c>
      <c r="F7528" s="19" t="s">
        <v>1891</v>
      </c>
    </row>
    <row r="7529" spans="1:6" ht="14.5" customHeight="1">
      <c r="A7529" s="19">
        <v>1911</v>
      </c>
      <c r="B7529" s="19" t="s">
        <v>413</v>
      </c>
      <c r="C7529" s="19" t="s">
        <v>381</v>
      </c>
      <c r="D7529" s="19">
        <v>8.31</v>
      </c>
      <c r="F7529" s="19" t="s">
        <v>1840</v>
      </c>
    </row>
    <row r="7530" spans="1:6" ht="14.5" customHeight="1">
      <c r="A7530" s="19">
        <v>1911</v>
      </c>
      <c r="B7530" s="19" t="s">
        <v>413</v>
      </c>
      <c r="C7530" s="19" t="s">
        <v>382</v>
      </c>
      <c r="D7530" s="19">
        <v>7.67</v>
      </c>
      <c r="E7530" s="19" t="s">
        <v>195</v>
      </c>
      <c r="F7530" s="19" t="s">
        <v>675</v>
      </c>
    </row>
    <row r="7531" spans="1:6" ht="14.5" customHeight="1">
      <c r="A7531" s="19">
        <v>1911</v>
      </c>
      <c r="B7531" s="19" t="s">
        <v>413</v>
      </c>
      <c r="C7531" s="19" t="s">
        <v>382</v>
      </c>
      <c r="D7531" s="19">
        <v>53</v>
      </c>
      <c r="F7531" s="19" t="s">
        <v>1513</v>
      </c>
    </row>
    <row r="7532" spans="1:6" ht="14.5" customHeight="1">
      <c r="A7532" s="19">
        <v>1911</v>
      </c>
      <c r="B7532" s="19" t="s">
        <v>413</v>
      </c>
      <c r="C7532" s="19" t="s">
        <v>382</v>
      </c>
      <c r="D7532" s="19">
        <v>263.49</v>
      </c>
      <c r="F7532" s="19" t="s">
        <v>1892</v>
      </c>
    </row>
    <row r="7533" spans="1:6" ht="14.5" customHeight="1">
      <c r="A7533" s="19">
        <v>1911</v>
      </c>
      <c r="B7533" s="19" t="s">
        <v>413</v>
      </c>
      <c r="C7533" s="19" t="s">
        <v>382</v>
      </c>
      <c r="D7533" s="19">
        <v>8</v>
      </c>
      <c r="E7533" s="19" t="s">
        <v>9</v>
      </c>
      <c r="F7533" s="19" t="s">
        <v>676</v>
      </c>
    </row>
    <row r="7534" spans="1:6" ht="14.5" customHeight="1">
      <c r="A7534" s="19">
        <v>1911</v>
      </c>
      <c r="B7534" s="19" t="s">
        <v>413</v>
      </c>
      <c r="C7534" s="19" t="s">
        <v>382</v>
      </c>
      <c r="D7534" s="19">
        <v>4.42</v>
      </c>
      <c r="E7534" s="19" t="s">
        <v>9</v>
      </c>
      <c r="F7534" s="19" t="s">
        <v>1206</v>
      </c>
    </row>
    <row r="7535" spans="1:6" ht="14.5" customHeight="1">
      <c r="A7535" s="19">
        <v>1911</v>
      </c>
      <c r="B7535" s="19" t="s">
        <v>413</v>
      </c>
      <c r="C7535" s="19" t="s">
        <v>382</v>
      </c>
      <c r="D7535" s="19">
        <v>31.78</v>
      </c>
      <c r="F7535" s="19" t="s">
        <v>1893</v>
      </c>
    </row>
    <row r="7536" spans="1:6" ht="14.5" customHeight="1">
      <c r="A7536" s="19">
        <v>1911</v>
      </c>
      <c r="B7536" s="19" t="s">
        <v>413</v>
      </c>
      <c r="C7536" s="19" t="s">
        <v>382</v>
      </c>
      <c r="D7536" s="19">
        <v>11.5</v>
      </c>
      <c r="E7536" s="19" t="s">
        <v>195</v>
      </c>
      <c r="F7536" s="19" t="s">
        <v>403</v>
      </c>
    </row>
    <row r="7537" spans="1:6" ht="14.5" customHeight="1">
      <c r="A7537" s="19">
        <v>1911</v>
      </c>
      <c r="B7537" s="19" t="s">
        <v>413</v>
      </c>
      <c r="C7537" s="19" t="s">
        <v>383</v>
      </c>
      <c r="D7537" s="19">
        <v>25</v>
      </c>
      <c r="E7537" s="19" t="s">
        <v>9</v>
      </c>
      <c r="F7537" s="19" t="s">
        <v>407</v>
      </c>
    </row>
    <row r="7538" spans="1:6" ht="14.5" customHeight="1">
      <c r="A7538" s="19">
        <v>1911</v>
      </c>
      <c r="B7538" s="19" t="s">
        <v>413</v>
      </c>
      <c r="C7538" s="19" t="s">
        <v>383</v>
      </c>
      <c r="D7538" s="19">
        <v>15.5</v>
      </c>
      <c r="E7538" s="19" t="s">
        <v>9</v>
      </c>
      <c r="F7538" s="19" t="s">
        <v>1412</v>
      </c>
    </row>
    <row r="7539" spans="1:6" ht="14.5" customHeight="1">
      <c r="A7539" s="19">
        <v>1911</v>
      </c>
      <c r="B7539" s="19" t="s">
        <v>413</v>
      </c>
      <c r="C7539" s="19" t="s">
        <v>383</v>
      </c>
      <c r="D7539" s="19">
        <v>50</v>
      </c>
      <c r="E7539" s="19" t="s">
        <v>9</v>
      </c>
      <c r="F7539" s="19" t="s">
        <v>1894</v>
      </c>
    </row>
    <row r="7540" spans="1:6" ht="14.5" customHeight="1">
      <c r="A7540" s="19">
        <v>1911</v>
      </c>
      <c r="B7540" s="19" t="s">
        <v>413</v>
      </c>
      <c r="C7540" s="19" t="s">
        <v>667</v>
      </c>
      <c r="D7540" s="19">
        <v>13</v>
      </c>
    </row>
    <row r="7541" spans="1:6" ht="14.5" customHeight="1">
      <c r="A7541" s="19">
        <v>1911</v>
      </c>
      <c r="B7541" s="19" t="s">
        <v>413</v>
      </c>
      <c r="C7541" s="19" t="s">
        <v>384</v>
      </c>
      <c r="D7541" s="19">
        <v>8.5</v>
      </c>
    </row>
    <row r="7542" spans="1:6" ht="14.5" customHeight="1">
      <c r="A7542" s="19">
        <v>1911</v>
      </c>
      <c r="B7542" s="19" t="s">
        <v>413</v>
      </c>
      <c r="C7542" s="19" t="s">
        <v>385</v>
      </c>
      <c r="D7542" s="19">
        <v>29.34</v>
      </c>
    </row>
    <row r="7543" spans="1:6" ht="14.5" customHeight="1">
      <c r="A7543" s="19">
        <v>1911</v>
      </c>
      <c r="B7543" s="19" t="s">
        <v>413</v>
      </c>
      <c r="C7543" s="19" t="s">
        <v>387</v>
      </c>
      <c r="D7543" s="19">
        <v>13</v>
      </c>
      <c r="E7543" s="19" t="s">
        <v>9</v>
      </c>
      <c r="F7543" s="19" t="s">
        <v>1413</v>
      </c>
    </row>
    <row r="7544" spans="1:6" ht="14.5" customHeight="1">
      <c r="A7544" s="19">
        <v>1911</v>
      </c>
      <c r="B7544" s="19" t="s">
        <v>413</v>
      </c>
      <c r="C7544" s="19" t="s">
        <v>387</v>
      </c>
      <c r="D7544" s="19">
        <v>69</v>
      </c>
      <c r="E7544" s="19" t="s">
        <v>9</v>
      </c>
      <c r="F7544" s="19" t="s">
        <v>1856</v>
      </c>
    </row>
    <row r="7545" spans="1:6" ht="14.5" customHeight="1">
      <c r="A7545" s="19">
        <v>1911</v>
      </c>
      <c r="B7545" s="19" t="s">
        <v>413</v>
      </c>
      <c r="C7545" s="19" t="s">
        <v>1832</v>
      </c>
      <c r="D7545" s="19">
        <v>6</v>
      </c>
    </row>
    <row r="7546" spans="1:6" ht="14.5" customHeight="1">
      <c r="A7546" s="19">
        <v>1911</v>
      </c>
      <c r="B7546" s="19" t="s">
        <v>1212</v>
      </c>
      <c r="C7546" s="19" t="s">
        <v>1858</v>
      </c>
      <c r="D7546" s="19">
        <v>4.5</v>
      </c>
      <c r="E7546" s="19" t="s">
        <v>9</v>
      </c>
      <c r="F7546" s="19" t="s">
        <v>1859</v>
      </c>
    </row>
    <row r="7547" spans="1:6" ht="14.5" customHeight="1">
      <c r="A7547" s="19">
        <v>1911</v>
      </c>
      <c r="B7547" s="19" t="s">
        <v>1212</v>
      </c>
      <c r="C7547" s="19" t="s">
        <v>1213</v>
      </c>
      <c r="D7547" s="19">
        <v>4</v>
      </c>
      <c r="E7547" s="19" t="s">
        <v>9</v>
      </c>
      <c r="F7547" s="19" t="s">
        <v>1214</v>
      </c>
    </row>
    <row r="7548" spans="1:6" ht="14.5" customHeight="1">
      <c r="A7548" s="19">
        <v>1911</v>
      </c>
      <c r="B7548" s="19" t="s">
        <v>1212</v>
      </c>
      <c r="C7548" s="19" t="s">
        <v>1210</v>
      </c>
      <c r="D7548" s="19">
        <v>11</v>
      </c>
      <c r="E7548" s="19" t="s">
        <v>9</v>
      </c>
      <c r="F7548" s="19" t="s">
        <v>1211</v>
      </c>
    </row>
    <row r="7549" spans="1:6" ht="14.5" customHeight="1">
      <c r="A7549" s="19">
        <v>1911</v>
      </c>
      <c r="B7549" s="19" t="s">
        <v>424</v>
      </c>
      <c r="C7549" s="19" t="s">
        <v>414</v>
      </c>
      <c r="D7549" s="19">
        <v>6</v>
      </c>
    </row>
    <row r="7550" spans="1:6" ht="14.5" customHeight="1">
      <c r="A7550" s="19">
        <v>1911</v>
      </c>
      <c r="B7550" s="19" t="s">
        <v>424</v>
      </c>
      <c r="C7550" s="19" t="s">
        <v>415</v>
      </c>
      <c r="D7550" s="19">
        <v>59.7</v>
      </c>
    </row>
    <row r="7551" spans="1:6" ht="14.5" customHeight="1">
      <c r="A7551" s="19">
        <v>1911</v>
      </c>
      <c r="B7551" s="19" t="s">
        <v>424</v>
      </c>
      <c r="C7551" s="19" t="s">
        <v>416</v>
      </c>
      <c r="D7551" s="19">
        <v>5.5</v>
      </c>
    </row>
    <row r="7552" spans="1:6" ht="14.5" customHeight="1">
      <c r="A7552" s="19">
        <v>1911</v>
      </c>
      <c r="B7552" s="19" t="s">
        <v>424</v>
      </c>
      <c r="C7552" s="19" t="s">
        <v>419</v>
      </c>
      <c r="D7552" s="19">
        <v>6.25</v>
      </c>
    </row>
    <row r="7553" spans="1:5" ht="14.5" customHeight="1">
      <c r="A7553" s="19">
        <v>1911</v>
      </c>
      <c r="B7553" s="19" t="s">
        <v>424</v>
      </c>
      <c r="C7553" s="19" t="s">
        <v>420</v>
      </c>
      <c r="D7553" s="19">
        <v>4</v>
      </c>
    </row>
    <row r="7554" spans="1:5" ht="14.5" customHeight="1">
      <c r="A7554" s="19">
        <v>1911</v>
      </c>
      <c r="B7554" s="19" t="s">
        <v>424</v>
      </c>
      <c r="C7554" s="19" t="s">
        <v>421</v>
      </c>
      <c r="D7554" s="19">
        <v>43.8</v>
      </c>
    </row>
    <row r="7555" spans="1:5" ht="14.5" customHeight="1">
      <c r="A7555" s="19">
        <v>1911</v>
      </c>
      <c r="B7555" s="19" t="s">
        <v>424</v>
      </c>
      <c r="C7555" s="19" t="s">
        <v>422</v>
      </c>
      <c r="D7555" s="19">
        <v>125.44999999999999</v>
      </c>
    </row>
    <row r="7556" spans="1:5" ht="14.5" customHeight="1">
      <c r="A7556" s="19">
        <v>1911</v>
      </c>
      <c r="B7556" s="19" t="s">
        <v>424</v>
      </c>
      <c r="C7556" s="19" t="s">
        <v>423</v>
      </c>
      <c r="D7556" s="19">
        <v>82</v>
      </c>
    </row>
    <row r="7557" spans="1:5" ht="14.5" customHeight="1">
      <c r="A7557" s="19">
        <v>1911</v>
      </c>
      <c r="B7557" s="19" t="s">
        <v>694</v>
      </c>
      <c r="C7557" s="19" t="s">
        <v>1860</v>
      </c>
      <c r="D7557" s="19">
        <v>5</v>
      </c>
      <c r="E7557" s="19" t="s">
        <v>9</v>
      </c>
    </row>
    <row r="7558" spans="1:5" ht="14.5" customHeight="1">
      <c r="A7558" s="19">
        <v>1911</v>
      </c>
      <c r="B7558" s="19" t="s">
        <v>694</v>
      </c>
      <c r="C7558" s="19" t="s">
        <v>1414</v>
      </c>
      <c r="D7558" s="19">
        <v>9</v>
      </c>
      <c r="E7558" s="19" t="s">
        <v>9</v>
      </c>
    </row>
    <row r="7559" spans="1:5" ht="14.5" customHeight="1">
      <c r="A7559" s="19">
        <v>1911</v>
      </c>
      <c r="B7559" s="19" t="s">
        <v>694</v>
      </c>
      <c r="C7559" s="19" t="s">
        <v>679</v>
      </c>
      <c r="D7559" s="19">
        <v>18</v>
      </c>
      <c r="E7559" s="19" t="s">
        <v>9</v>
      </c>
    </row>
    <row r="7560" spans="1:5" ht="14.5" customHeight="1">
      <c r="A7560" s="19">
        <v>1911</v>
      </c>
      <c r="B7560" s="19" t="s">
        <v>694</v>
      </c>
      <c r="C7560" s="19" t="s">
        <v>1215</v>
      </c>
      <c r="D7560" s="19">
        <v>12</v>
      </c>
      <c r="E7560" s="19" t="s">
        <v>9</v>
      </c>
    </row>
    <row r="7561" spans="1:5" ht="14.5" customHeight="1">
      <c r="A7561" s="19">
        <v>1911</v>
      </c>
      <c r="B7561" s="19" t="s">
        <v>694</v>
      </c>
      <c r="C7561" s="19" t="s">
        <v>1216</v>
      </c>
      <c r="D7561" s="19">
        <v>2.5</v>
      </c>
      <c r="E7561" s="19" t="s">
        <v>9</v>
      </c>
    </row>
    <row r="7562" spans="1:5" ht="14.5" customHeight="1">
      <c r="A7562" s="19">
        <v>1911</v>
      </c>
      <c r="B7562" s="19" t="s">
        <v>694</v>
      </c>
      <c r="C7562" s="19" t="s">
        <v>1861</v>
      </c>
      <c r="D7562" s="19">
        <v>5</v>
      </c>
      <c r="E7562" s="19" t="s">
        <v>9</v>
      </c>
    </row>
    <row r="7563" spans="1:5" ht="14.5" customHeight="1">
      <c r="A7563" s="19">
        <v>1911</v>
      </c>
      <c r="B7563" s="19" t="s">
        <v>694</v>
      </c>
      <c r="C7563" s="19" t="s">
        <v>1862</v>
      </c>
      <c r="D7563" s="19">
        <v>6</v>
      </c>
      <c r="E7563" s="19" t="s">
        <v>9</v>
      </c>
    </row>
    <row r="7564" spans="1:5" ht="14.5" customHeight="1">
      <c r="A7564" s="19">
        <v>1911</v>
      </c>
      <c r="B7564" s="19" t="s">
        <v>694</v>
      </c>
      <c r="C7564" s="19" t="s">
        <v>680</v>
      </c>
      <c r="D7564" s="19">
        <v>9</v>
      </c>
      <c r="E7564" s="19" t="s">
        <v>9</v>
      </c>
    </row>
    <row r="7565" spans="1:5" ht="14.5" customHeight="1">
      <c r="A7565" s="19">
        <v>1911</v>
      </c>
      <c r="B7565" s="19" t="s">
        <v>694</v>
      </c>
      <c r="C7565" s="19" t="s">
        <v>1217</v>
      </c>
      <c r="D7565" s="19">
        <v>4</v>
      </c>
      <c r="E7565" s="19" t="s">
        <v>9</v>
      </c>
    </row>
    <row r="7566" spans="1:5" ht="14.5" customHeight="1">
      <c r="A7566" s="19">
        <v>1911</v>
      </c>
      <c r="B7566" s="19" t="s">
        <v>694</v>
      </c>
      <c r="C7566" s="19" t="s">
        <v>681</v>
      </c>
      <c r="D7566" s="19">
        <v>126.7</v>
      </c>
      <c r="E7566" s="19" t="s">
        <v>9</v>
      </c>
    </row>
    <row r="7567" spans="1:5" ht="14.5" customHeight="1">
      <c r="A7567" s="19">
        <v>1911</v>
      </c>
      <c r="B7567" s="19" t="s">
        <v>694</v>
      </c>
      <c r="C7567" s="19" t="s">
        <v>1516</v>
      </c>
      <c r="D7567" s="19">
        <v>3</v>
      </c>
      <c r="E7567" s="19" t="s">
        <v>9</v>
      </c>
    </row>
    <row r="7568" spans="1:5" ht="14.5" customHeight="1">
      <c r="A7568" s="19">
        <v>1911</v>
      </c>
      <c r="B7568" s="19" t="s">
        <v>694</v>
      </c>
      <c r="C7568" s="19" t="s">
        <v>683</v>
      </c>
      <c r="D7568" s="19">
        <v>34.5</v>
      </c>
      <c r="E7568" s="19" t="s">
        <v>9</v>
      </c>
    </row>
    <row r="7569" spans="1:5" ht="14.5" customHeight="1">
      <c r="A7569" s="19">
        <v>1911</v>
      </c>
      <c r="B7569" s="19" t="s">
        <v>694</v>
      </c>
      <c r="C7569" s="19" t="s">
        <v>684</v>
      </c>
      <c r="D7569" s="19">
        <v>103.8</v>
      </c>
      <c r="E7569" s="19" t="s">
        <v>9</v>
      </c>
    </row>
    <row r="7570" spans="1:5" ht="14.5" customHeight="1">
      <c r="A7570" s="19">
        <v>1911</v>
      </c>
      <c r="B7570" s="19" t="s">
        <v>694</v>
      </c>
      <c r="C7570" s="19" t="s">
        <v>685</v>
      </c>
      <c r="D7570" s="19">
        <v>39</v>
      </c>
      <c r="E7570" s="19" t="s">
        <v>9</v>
      </c>
    </row>
    <row r="7571" spans="1:5" ht="14.5" customHeight="1">
      <c r="A7571" s="19">
        <v>1911</v>
      </c>
      <c r="B7571" s="19" t="s">
        <v>694</v>
      </c>
      <c r="C7571" s="19" t="s">
        <v>686</v>
      </c>
      <c r="D7571" s="19">
        <v>80.599999999999994</v>
      </c>
      <c r="E7571" s="19" t="s">
        <v>9</v>
      </c>
    </row>
    <row r="7572" spans="1:5" ht="14.5" customHeight="1">
      <c r="A7572" s="19">
        <v>1911</v>
      </c>
      <c r="B7572" s="19" t="s">
        <v>694</v>
      </c>
      <c r="C7572" s="19" t="s">
        <v>1863</v>
      </c>
      <c r="D7572" s="19">
        <v>7</v>
      </c>
      <c r="E7572" s="19" t="s">
        <v>9</v>
      </c>
    </row>
    <row r="7573" spans="1:5" ht="14.5" customHeight="1">
      <c r="A7573" s="19">
        <v>1911</v>
      </c>
      <c r="B7573" s="19" t="s">
        <v>694</v>
      </c>
      <c r="C7573" s="19" t="s">
        <v>1864</v>
      </c>
      <c r="D7573" s="19">
        <v>4</v>
      </c>
      <c r="E7573" s="19" t="s">
        <v>9</v>
      </c>
    </row>
    <row r="7574" spans="1:5" ht="14.5" customHeight="1">
      <c r="A7574" s="19">
        <v>1911</v>
      </c>
      <c r="B7574" s="19" t="s">
        <v>694</v>
      </c>
      <c r="C7574" s="19" t="s">
        <v>687</v>
      </c>
      <c r="D7574" s="19">
        <v>50.7</v>
      </c>
      <c r="E7574" s="19" t="s">
        <v>9</v>
      </c>
    </row>
    <row r="7575" spans="1:5" ht="14.5" customHeight="1">
      <c r="A7575" s="19">
        <v>1911</v>
      </c>
      <c r="B7575" s="19" t="s">
        <v>694</v>
      </c>
      <c r="C7575" s="19" t="s">
        <v>688</v>
      </c>
      <c r="D7575" s="19">
        <v>5.5</v>
      </c>
      <c r="E7575" s="19" t="s">
        <v>9</v>
      </c>
    </row>
    <row r="7576" spans="1:5" ht="14.5" customHeight="1">
      <c r="A7576" s="19">
        <v>1911</v>
      </c>
      <c r="B7576" s="19" t="s">
        <v>694</v>
      </c>
      <c r="C7576" s="19" t="s">
        <v>689</v>
      </c>
      <c r="D7576" s="19">
        <v>1</v>
      </c>
      <c r="E7576" s="19" t="s">
        <v>16</v>
      </c>
    </row>
    <row r="7577" spans="1:5" ht="14.5" customHeight="1">
      <c r="A7577" s="19">
        <v>1911</v>
      </c>
      <c r="B7577" s="19" t="s">
        <v>694</v>
      </c>
      <c r="C7577" s="19" t="s">
        <v>1865</v>
      </c>
      <c r="D7577" s="19">
        <v>3.25</v>
      </c>
      <c r="E7577" s="19" t="s">
        <v>9</v>
      </c>
    </row>
    <row r="7578" spans="1:5" ht="14.5" customHeight="1">
      <c r="A7578" s="19">
        <v>1911</v>
      </c>
      <c r="B7578" s="19" t="s">
        <v>694</v>
      </c>
      <c r="C7578" s="19" t="s">
        <v>1415</v>
      </c>
      <c r="D7578" s="19">
        <v>8</v>
      </c>
      <c r="E7578" s="19" t="s">
        <v>9</v>
      </c>
    </row>
    <row r="7579" spans="1:5" ht="14.5" customHeight="1">
      <c r="A7579" s="19">
        <v>1911</v>
      </c>
      <c r="B7579" s="19" t="s">
        <v>694</v>
      </c>
      <c r="C7579" s="19" t="s">
        <v>1415</v>
      </c>
      <c r="D7579" s="19">
        <v>2</v>
      </c>
      <c r="E7579" s="19" t="s">
        <v>1519</v>
      </c>
    </row>
    <row r="7580" spans="1:5" ht="14.5" customHeight="1">
      <c r="A7580" s="19">
        <v>1911</v>
      </c>
      <c r="B7580" s="19" t="s">
        <v>694</v>
      </c>
      <c r="C7580" s="19" t="s">
        <v>690</v>
      </c>
      <c r="D7580" s="19">
        <v>5</v>
      </c>
      <c r="E7580" s="19" t="s">
        <v>9</v>
      </c>
    </row>
    <row r="7581" spans="1:5" ht="14.5" customHeight="1">
      <c r="A7581" s="19">
        <v>1911</v>
      </c>
      <c r="B7581" s="19" t="s">
        <v>694</v>
      </c>
      <c r="C7581" s="19" t="s">
        <v>1866</v>
      </c>
      <c r="D7581" s="19">
        <v>7</v>
      </c>
      <c r="E7581" s="19" t="s">
        <v>9</v>
      </c>
    </row>
    <row r="7582" spans="1:5" ht="14.5" customHeight="1">
      <c r="A7582" s="19">
        <v>1911</v>
      </c>
      <c r="B7582" s="19" t="s">
        <v>694</v>
      </c>
      <c r="C7582" s="19" t="s">
        <v>1867</v>
      </c>
      <c r="D7582" s="19">
        <v>5</v>
      </c>
      <c r="E7582" s="19" t="s">
        <v>9</v>
      </c>
    </row>
    <row r="7583" spans="1:5" ht="14.5" customHeight="1">
      <c r="A7583" s="19">
        <v>1911</v>
      </c>
      <c r="B7583" s="19" t="s">
        <v>694</v>
      </c>
      <c r="C7583" s="19" t="s">
        <v>691</v>
      </c>
      <c r="D7583" s="19">
        <v>76.400000000000006</v>
      </c>
      <c r="E7583" s="19" t="s">
        <v>9</v>
      </c>
    </row>
    <row r="7584" spans="1:5" ht="14.5" customHeight="1">
      <c r="A7584" s="19">
        <v>1911</v>
      </c>
      <c r="B7584" s="19" t="s">
        <v>694</v>
      </c>
      <c r="C7584" s="19" t="s">
        <v>1416</v>
      </c>
      <c r="D7584" s="19">
        <v>0</v>
      </c>
      <c r="E7584" s="19" t="s">
        <v>9</v>
      </c>
    </row>
    <row r="7585" spans="1:6" ht="14.5" customHeight="1">
      <c r="A7585" s="19">
        <v>1911</v>
      </c>
      <c r="B7585" s="19" t="s">
        <v>694</v>
      </c>
      <c r="C7585" s="19" t="s">
        <v>692</v>
      </c>
      <c r="D7585" s="19">
        <v>16</v>
      </c>
      <c r="E7585" s="19" t="s">
        <v>9</v>
      </c>
    </row>
    <row r="7586" spans="1:6" ht="14.5" customHeight="1">
      <c r="A7586" s="19">
        <v>1911</v>
      </c>
      <c r="B7586" s="19" t="s">
        <v>694</v>
      </c>
      <c r="C7586" s="19" t="s">
        <v>1338</v>
      </c>
      <c r="D7586" s="19">
        <v>14.3</v>
      </c>
      <c r="E7586" s="19" t="s">
        <v>9</v>
      </c>
    </row>
    <row r="7587" spans="1:6" ht="14.5" customHeight="1">
      <c r="A7587" s="19">
        <v>1911</v>
      </c>
      <c r="B7587" s="19" t="s">
        <v>694</v>
      </c>
      <c r="C7587" s="19" t="s">
        <v>1517</v>
      </c>
      <c r="D7587" s="19">
        <v>4</v>
      </c>
      <c r="E7587" s="19" t="s">
        <v>9</v>
      </c>
    </row>
    <row r="7588" spans="1:6" ht="14.5" customHeight="1">
      <c r="A7588" s="19">
        <v>1911</v>
      </c>
      <c r="B7588" s="19" t="s">
        <v>694</v>
      </c>
      <c r="C7588" s="19" t="s">
        <v>1517</v>
      </c>
      <c r="D7588" s="19">
        <v>3.5</v>
      </c>
      <c r="E7588" s="19" t="s">
        <v>1519</v>
      </c>
    </row>
    <row r="7589" spans="1:6" ht="14.5" customHeight="1">
      <c r="A7589" s="19">
        <v>1911</v>
      </c>
      <c r="B7589" s="19" t="s">
        <v>694</v>
      </c>
      <c r="C7589" s="19" t="s">
        <v>693</v>
      </c>
      <c r="D7589" s="19">
        <v>20</v>
      </c>
      <c r="E7589" s="19" t="s">
        <v>9</v>
      </c>
    </row>
    <row r="7590" spans="1:6" ht="14.5" customHeight="1">
      <c r="A7590" s="19">
        <v>1911</v>
      </c>
      <c r="B7590" s="19" t="s">
        <v>694</v>
      </c>
      <c r="C7590" s="19" t="s">
        <v>695</v>
      </c>
      <c r="D7590" s="19">
        <v>3.5</v>
      </c>
      <c r="E7590" s="19" t="s">
        <v>16</v>
      </c>
    </row>
    <row r="7591" spans="1:6" ht="14.5" customHeight="1">
      <c r="A7591" s="19">
        <v>1911</v>
      </c>
      <c r="B7591" s="19" t="s">
        <v>694</v>
      </c>
      <c r="C7591" s="19" t="s">
        <v>1868</v>
      </c>
      <c r="D7591" s="19">
        <v>8</v>
      </c>
      <c r="E7591" s="19" t="s">
        <v>9</v>
      </c>
    </row>
    <row r="7592" spans="1:6" ht="14.5" customHeight="1">
      <c r="A7592" s="19">
        <v>1911</v>
      </c>
      <c r="B7592" s="19" t="s">
        <v>369</v>
      </c>
      <c r="C7592" s="19" t="s">
        <v>922</v>
      </c>
      <c r="D7592" s="19">
        <v>9.5</v>
      </c>
    </row>
    <row r="7593" spans="1:6" ht="14.5" customHeight="1">
      <c r="A7593" s="19">
        <v>1911</v>
      </c>
      <c r="B7593" s="19" t="s">
        <v>369</v>
      </c>
      <c r="C7593" s="19" t="s">
        <v>1084</v>
      </c>
      <c r="D7593" s="19">
        <v>7.5</v>
      </c>
    </row>
    <row r="7594" spans="1:6" ht="14.5" customHeight="1">
      <c r="A7594" s="19">
        <v>1911</v>
      </c>
      <c r="B7594" s="19" t="s">
        <v>369</v>
      </c>
      <c r="C7594" s="19" t="s">
        <v>698</v>
      </c>
      <c r="D7594" s="19">
        <v>5</v>
      </c>
    </row>
    <row r="7595" spans="1:6" ht="14.5" customHeight="1">
      <c r="A7595" s="19">
        <v>1911</v>
      </c>
      <c r="B7595" s="19" t="s">
        <v>369</v>
      </c>
      <c r="C7595" s="19" t="s">
        <v>370</v>
      </c>
      <c r="D7595" s="19">
        <v>21</v>
      </c>
    </row>
    <row r="7596" spans="1:6" ht="14.5" customHeight="1">
      <c r="A7596" s="19">
        <v>1911</v>
      </c>
      <c r="B7596" s="19" t="s">
        <v>369</v>
      </c>
      <c r="C7596" s="19" t="s">
        <v>371</v>
      </c>
      <c r="D7596" s="19">
        <v>25</v>
      </c>
    </row>
    <row r="7597" spans="1:6" ht="14.5" customHeight="1">
      <c r="A7597" s="19">
        <v>1911</v>
      </c>
      <c r="B7597" s="19" t="s">
        <v>369</v>
      </c>
      <c r="C7597" s="19" t="s">
        <v>1218</v>
      </c>
      <c r="D7597" s="19">
        <v>13</v>
      </c>
    </row>
    <row r="7598" spans="1:6" ht="14.5" customHeight="1">
      <c r="A7598" s="19">
        <v>1911</v>
      </c>
      <c r="B7598" s="19" t="s">
        <v>369</v>
      </c>
      <c r="C7598" s="19" t="s">
        <v>578</v>
      </c>
      <c r="D7598" s="19">
        <v>9</v>
      </c>
    </row>
    <row r="7599" spans="1:6" ht="14.5" customHeight="1">
      <c r="A7599" s="19">
        <v>1911</v>
      </c>
      <c r="B7599" s="19" t="s">
        <v>369</v>
      </c>
      <c r="C7599" s="19" t="s">
        <v>863</v>
      </c>
      <c r="D7599" s="19">
        <v>12</v>
      </c>
    </row>
    <row r="7600" spans="1:6" ht="14.5" customHeight="1">
      <c r="A7600" s="19">
        <v>1911</v>
      </c>
      <c r="B7600" s="19" t="s">
        <v>55</v>
      </c>
      <c r="C7600" s="19" t="s">
        <v>712</v>
      </c>
      <c r="D7600" s="19">
        <v>43</v>
      </c>
      <c r="F7600" s="19" t="s">
        <v>699</v>
      </c>
    </row>
    <row r="7601" spans="1:6" ht="14.5" customHeight="1">
      <c r="A7601" s="19">
        <v>1911</v>
      </c>
      <c r="B7601" s="19" t="s">
        <v>55</v>
      </c>
      <c r="C7601" s="19" t="s">
        <v>714</v>
      </c>
      <c r="D7601" s="19">
        <v>3.15</v>
      </c>
      <c r="F7601" s="19" t="s">
        <v>701</v>
      </c>
    </row>
    <row r="7602" spans="1:6" ht="14.5" customHeight="1">
      <c r="A7602" s="19">
        <v>1911</v>
      </c>
      <c r="B7602" s="19" t="s">
        <v>55</v>
      </c>
      <c r="C7602" s="19" t="s">
        <v>715</v>
      </c>
      <c r="D7602" s="19">
        <v>5.57</v>
      </c>
      <c r="F7602" s="19" t="s">
        <v>702</v>
      </c>
    </row>
    <row r="7603" spans="1:6" ht="14.5" customHeight="1">
      <c r="A7603" s="19">
        <v>1911</v>
      </c>
      <c r="B7603" s="19" t="s">
        <v>55</v>
      </c>
      <c r="C7603" s="19" t="s">
        <v>716</v>
      </c>
      <c r="D7603" s="19">
        <v>27.74</v>
      </c>
      <c r="F7603" s="19" t="s">
        <v>703</v>
      </c>
    </row>
    <row r="7604" spans="1:6" ht="14.5" customHeight="1">
      <c r="A7604" s="19">
        <v>1911</v>
      </c>
      <c r="B7604" s="19" t="s">
        <v>55</v>
      </c>
      <c r="C7604" s="19" t="s">
        <v>716</v>
      </c>
      <c r="D7604" s="19">
        <v>10.1</v>
      </c>
      <c r="F7604" s="19" t="s">
        <v>1086</v>
      </c>
    </row>
    <row r="7605" spans="1:6" ht="14.5" customHeight="1">
      <c r="A7605" s="19">
        <v>1911</v>
      </c>
      <c r="B7605" s="19" t="s">
        <v>55</v>
      </c>
      <c r="C7605" s="19" t="s">
        <v>716</v>
      </c>
      <c r="D7605" s="19">
        <v>13.16</v>
      </c>
      <c r="F7605" s="19" t="s">
        <v>1219</v>
      </c>
    </row>
    <row r="7606" spans="1:6" ht="14.5" customHeight="1">
      <c r="A7606" s="19">
        <v>1911</v>
      </c>
      <c r="B7606" s="19" t="s">
        <v>55</v>
      </c>
      <c r="C7606" s="19" t="s">
        <v>717</v>
      </c>
      <c r="D7606" s="19">
        <v>138.9</v>
      </c>
    </row>
    <row r="7607" spans="1:6" ht="14.5" customHeight="1">
      <c r="A7607" s="19">
        <v>1911</v>
      </c>
      <c r="B7607" s="19" t="s">
        <v>55</v>
      </c>
      <c r="C7607" s="19" t="s">
        <v>717</v>
      </c>
      <c r="D7607" s="19">
        <v>13.99</v>
      </c>
      <c r="F7607" s="19" t="s">
        <v>705</v>
      </c>
    </row>
    <row r="7608" spans="1:6" ht="14.5" customHeight="1">
      <c r="A7608" s="19">
        <v>1911</v>
      </c>
      <c r="B7608" s="19" t="s">
        <v>55</v>
      </c>
      <c r="C7608" s="19" t="s">
        <v>717</v>
      </c>
      <c r="D7608" s="19">
        <v>20.57</v>
      </c>
      <c r="F7608" s="19" t="s">
        <v>923</v>
      </c>
    </row>
    <row r="7609" spans="1:6" ht="14.5" customHeight="1">
      <c r="A7609" s="19">
        <v>1911</v>
      </c>
      <c r="B7609" s="19" t="s">
        <v>55</v>
      </c>
      <c r="C7609" s="19" t="s">
        <v>56</v>
      </c>
      <c r="D7609" s="19">
        <v>14.11</v>
      </c>
      <c r="F7609" s="19" t="s">
        <v>1222</v>
      </c>
    </row>
    <row r="7610" spans="1:6" ht="14.5" customHeight="1">
      <c r="A7610" s="19">
        <v>1911</v>
      </c>
      <c r="B7610" s="19" t="s">
        <v>55</v>
      </c>
      <c r="C7610" s="19" t="s">
        <v>59</v>
      </c>
      <c r="D7610" s="19">
        <v>118.83</v>
      </c>
      <c r="F7610" s="19" t="s">
        <v>60</v>
      </c>
    </row>
    <row r="7611" spans="1:6" ht="14.5" customHeight="1">
      <c r="A7611" s="19">
        <v>1911</v>
      </c>
      <c r="B7611" s="19" t="s">
        <v>55</v>
      </c>
      <c r="C7611" s="19" t="s">
        <v>924</v>
      </c>
      <c r="D7611" s="19">
        <v>2.64</v>
      </c>
      <c r="F7611" s="19" t="s">
        <v>925</v>
      </c>
    </row>
    <row r="7612" spans="1:6" ht="14.5" customHeight="1">
      <c r="A7612" s="19">
        <v>1911</v>
      </c>
      <c r="B7612" s="19" t="s">
        <v>55</v>
      </c>
      <c r="C7612" s="19" t="s">
        <v>719</v>
      </c>
      <c r="D7612" s="19">
        <v>26.65</v>
      </c>
      <c r="F7612" s="19" t="s">
        <v>710</v>
      </c>
    </row>
    <row r="7613" spans="1:6" ht="14.5" customHeight="1">
      <c r="A7613" s="19">
        <v>1911</v>
      </c>
      <c r="B7613" s="19" t="s">
        <v>55</v>
      </c>
      <c r="C7613" s="19" t="s">
        <v>720</v>
      </c>
      <c r="D7613" s="19">
        <v>8.5</v>
      </c>
      <c r="F7613" s="19" t="s">
        <v>711</v>
      </c>
    </row>
    <row r="7614" spans="1:6" ht="14.5" customHeight="1">
      <c r="A7614" s="19">
        <v>1911</v>
      </c>
      <c r="B7614" s="19" t="s">
        <v>55</v>
      </c>
      <c r="C7614" s="19" t="s">
        <v>1223</v>
      </c>
      <c r="D7614" s="19">
        <v>5.74</v>
      </c>
      <c r="F7614" s="19" t="s">
        <v>1224</v>
      </c>
    </row>
    <row r="7615" spans="1:6" ht="14.5" customHeight="1">
      <c r="A7615" s="19">
        <v>1911</v>
      </c>
      <c r="B7615" s="19" t="s">
        <v>55</v>
      </c>
      <c r="C7615" s="19" t="s">
        <v>1343</v>
      </c>
      <c r="D7615" s="19">
        <v>28.38</v>
      </c>
      <c r="F7615" s="19" t="s">
        <v>1339</v>
      </c>
    </row>
    <row r="7616" spans="1:6" ht="14.5" customHeight="1">
      <c r="A7616" s="19">
        <v>1911</v>
      </c>
      <c r="B7616" s="19" t="s">
        <v>55</v>
      </c>
      <c r="C7616" s="19" t="s">
        <v>1341</v>
      </c>
      <c r="D7616" s="19">
        <v>2</v>
      </c>
      <c r="F7616" s="19" t="s">
        <v>1342</v>
      </c>
    </row>
    <row r="7617" spans="1:6" ht="14.5" customHeight="1">
      <c r="A7617" s="19">
        <v>1911</v>
      </c>
      <c r="B7617" s="19" t="s">
        <v>440</v>
      </c>
      <c r="C7617" s="19" t="s">
        <v>1226</v>
      </c>
      <c r="D7617" s="19">
        <v>14</v>
      </c>
    </row>
    <row r="7618" spans="1:6" ht="14.5" customHeight="1">
      <c r="A7618" s="19">
        <v>1911</v>
      </c>
      <c r="B7618" s="19" t="s">
        <v>440</v>
      </c>
      <c r="C7618" s="19" t="s">
        <v>1227</v>
      </c>
      <c r="D7618" s="19">
        <v>23.2</v>
      </c>
    </row>
    <row r="7619" spans="1:6" ht="14.5" customHeight="1">
      <c r="A7619" s="19">
        <v>1911</v>
      </c>
      <c r="B7619" s="19" t="s">
        <v>440</v>
      </c>
      <c r="C7619" s="19" t="s">
        <v>425</v>
      </c>
      <c r="D7619" s="19">
        <v>52.2</v>
      </c>
    </row>
    <row r="7620" spans="1:6" ht="14.5" customHeight="1">
      <c r="A7620" s="19">
        <v>1911</v>
      </c>
      <c r="B7620" s="19" t="s">
        <v>440</v>
      </c>
      <c r="C7620" s="19" t="s">
        <v>1521</v>
      </c>
      <c r="D7620" s="19">
        <v>22</v>
      </c>
    </row>
    <row r="7621" spans="1:6" ht="14.5" customHeight="1">
      <c r="A7621" s="19">
        <v>1911</v>
      </c>
      <c r="B7621" s="19" t="s">
        <v>440</v>
      </c>
      <c r="C7621" s="19" t="s">
        <v>721</v>
      </c>
      <c r="D7621" s="19">
        <v>4.25</v>
      </c>
    </row>
    <row r="7622" spans="1:6" ht="14.5" customHeight="1">
      <c r="A7622" s="19">
        <v>1911</v>
      </c>
      <c r="B7622" s="19" t="s">
        <v>440</v>
      </c>
      <c r="C7622" s="19" t="s">
        <v>428</v>
      </c>
      <c r="D7622" s="19">
        <v>188</v>
      </c>
      <c r="F7622" s="19" t="s">
        <v>429</v>
      </c>
    </row>
    <row r="7623" spans="1:6" ht="14.5" customHeight="1">
      <c r="A7623" s="19">
        <v>1911</v>
      </c>
      <c r="B7623" s="19" t="s">
        <v>440</v>
      </c>
      <c r="C7623" s="19" t="s">
        <v>428</v>
      </c>
      <c r="D7623" s="19">
        <v>5</v>
      </c>
      <c r="F7623" s="19" t="s">
        <v>430</v>
      </c>
    </row>
    <row r="7624" spans="1:6" ht="14.5" customHeight="1">
      <c r="A7624" s="19">
        <v>1911</v>
      </c>
      <c r="B7624" s="19" t="s">
        <v>440</v>
      </c>
      <c r="C7624" s="19" t="s">
        <v>428</v>
      </c>
      <c r="D7624" s="19">
        <v>25</v>
      </c>
      <c r="F7624" s="19" t="s">
        <v>431</v>
      </c>
    </row>
    <row r="7625" spans="1:6" ht="14.5" customHeight="1">
      <c r="A7625" s="19">
        <v>1911</v>
      </c>
      <c r="B7625" s="19" t="s">
        <v>440</v>
      </c>
      <c r="C7625" s="19" t="s">
        <v>1344</v>
      </c>
      <c r="D7625" s="19">
        <v>65</v>
      </c>
    </row>
    <row r="7626" spans="1:6" ht="14.5" customHeight="1">
      <c r="A7626" s="19">
        <v>1911</v>
      </c>
      <c r="B7626" s="19" t="s">
        <v>440</v>
      </c>
      <c r="C7626" s="19" t="s">
        <v>432</v>
      </c>
      <c r="D7626" s="19">
        <v>278.13</v>
      </c>
      <c r="F7626" s="19" t="s">
        <v>433</v>
      </c>
    </row>
    <row r="7627" spans="1:6" ht="14.5" customHeight="1">
      <c r="A7627" s="19">
        <v>1911</v>
      </c>
      <c r="B7627" s="19" t="s">
        <v>440</v>
      </c>
      <c r="C7627" s="19" t="s">
        <v>432</v>
      </c>
      <c r="D7627" s="19">
        <v>108.92</v>
      </c>
      <c r="F7627" s="19" t="s">
        <v>434</v>
      </c>
    </row>
    <row r="7628" spans="1:6" ht="14.5" customHeight="1">
      <c r="A7628" s="19">
        <v>1911</v>
      </c>
      <c r="B7628" s="19" t="s">
        <v>440</v>
      </c>
      <c r="C7628" s="19" t="s">
        <v>435</v>
      </c>
      <c r="D7628" s="19">
        <v>192</v>
      </c>
      <c r="F7628" s="19" t="s">
        <v>436</v>
      </c>
    </row>
    <row r="7629" spans="1:6" ht="14.5" customHeight="1">
      <c r="A7629" s="19">
        <v>1911</v>
      </c>
      <c r="B7629" s="19" t="s">
        <v>440</v>
      </c>
      <c r="C7629" s="19" t="s">
        <v>435</v>
      </c>
      <c r="D7629" s="19">
        <v>104.5</v>
      </c>
      <c r="F7629" s="19" t="s">
        <v>437</v>
      </c>
    </row>
    <row r="7630" spans="1:6" ht="14.5" customHeight="1">
      <c r="A7630" s="19">
        <v>1911</v>
      </c>
      <c r="B7630" s="19" t="s">
        <v>440</v>
      </c>
      <c r="C7630" s="19" t="s">
        <v>435</v>
      </c>
      <c r="D7630" s="19">
        <v>17</v>
      </c>
      <c r="F7630" s="19" t="s">
        <v>1225</v>
      </c>
    </row>
    <row r="7631" spans="1:6" ht="14.5" customHeight="1">
      <c r="A7631" s="19">
        <v>1911</v>
      </c>
      <c r="B7631" s="19" t="s">
        <v>440</v>
      </c>
      <c r="C7631" s="19" t="s">
        <v>438</v>
      </c>
      <c r="D7631" s="19">
        <v>15</v>
      </c>
    </row>
    <row r="7632" spans="1:6" ht="14.5" customHeight="1">
      <c r="A7632" s="19">
        <v>1911</v>
      </c>
      <c r="B7632" s="19" t="s">
        <v>440</v>
      </c>
      <c r="C7632" s="19" t="s">
        <v>439</v>
      </c>
      <c r="D7632" s="19">
        <v>27.3</v>
      </c>
    </row>
    <row r="7633" spans="1:6" ht="14.5" customHeight="1">
      <c r="A7633" s="19">
        <v>1911</v>
      </c>
      <c r="B7633" s="19" t="s">
        <v>456</v>
      </c>
      <c r="C7633" s="19" t="s">
        <v>1345</v>
      </c>
      <c r="D7633" s="19">
        <v>145</v>
      </c>
      <c r="F7633" s="19" t="s">
        <v>1346</v>
      </c>
    </row>
    <row r="7634" spans="1:6" ht="14.5" customHeight="1">
      <c r="A7634" s="19">
        <v>1911</v>
      </c>
      <c r="B7634" s="19" t="s">
        <v>456</v>
      </c>
      <c r="C7634" s="19" t="s">
        <v>1345</v>
      </c>
      <c r="D7634" s="19">
        <v>232</v>
      </c>
      <c r="F7634" s="19" t="s">
        <v>1349</v>
      </c>
    </row>
    <row r="7635" spans="1:6" ht="14.5" customHeight="1">
      <c r="A7635" s="19">
        <v>1911</v>
      </c>
      <c r="B7635" s="19" t="s">
        <v>456</v>
      </c>
      <c r="C7635" s="19" t="s">
        <v>1345</v>
      </c>
      <c r="D7635" s="19">
        <v>74</v>
      </c>
      <c r="F7635" s="19" t="s">
        <v>1423</v>
      </c>
    </row>
    <row r="7636" spans="1:6" ht="14.5" customHeight="1">
      <c r="A7636" s="19">
        <v>1911</v>
      </c>
      <c r="B7636" s="19" t="s">
        <v>456</v>
      </c>
      <c r="C7636" s="19" t="s">
        <v>457</v>
      </c>
      <c r="D7636" s="19">
        <v>19.850000000000001</v>
      </c>
      <c r="E7636" s="19" t="s">
        <v>9</v>
      </c>
    </row>
    <row r="7637" spans="1:6" ht="14.5" customHeight="1">
      <c r="A7637" s="19">
        <v>1911</v>
      </c>
      <c r="B7637" s="19" t="s">
        <v>456</v>
      </c>
      <c r="C7637" s="19" t="s">
        <v>458</v>
      </c>
      <c r="D7637" s="19">
        <v>7</v>
      </c>
      <c r="E7637" s="19" t="s">
        <v>9</v>
      </c>
    </row>
    <row r="7638" spans="1:6" ht="14.5" customHeight="1">
      <c r="A7638" s="19">
        <v>1911</v>
      </c>
      <c r="B7638" s="19" t="s">
        <v>456</v>
      </c>
      <c r="C7638" s="19" t="s">
        <v>1420</v>
      </c>
      <c r="D7638" s="19">
        <v>6</v>
      </c>
      <c r="E7638" s="19" t="s">
        <v>9</v>
      </c>
    </row>
    <row r="7639" spans="1:6" ht="14.5" customHeight="1">
      <c r="A7639" s="19">
        <v>1911</v>
      </c>
      <c r="B7639" s="19" t="s">
        <v>456</v>
      </c>
      <c r="C7639" s="19" t="s">
        <v>1522</v>
      </c>
      <c r="D7639" s="19">
        <v>63</v>
      </c>
      <c r="E7639" s="19" t="s">
        <v>9</v>
      </c>
    </row>
    <row r="7640" spans="1:6" ht="14.5" customHeight="1">
      <c r="A7640" s="19">
        <v>1911</v>
      </c>
      <c r="B7640" s="19" t="s">
        <v>456</v>
      </c>
      <c r="C7640" s="19" t="s">
        <v>459</v>
      </c>
      <c r="D7640" s="19">
        <v>22</v>
      </c>
      <c r="E7640" s="19" t="s">
        <v>9</v>
      </c>
    </row>
    <row r="7641" spans="1:6" ht="14.5" customHeight="1">
      <c r="A7641" s="19">
        <v>1911</v>
      </c>
      <c r="B7641" s="19" t="s">
        <v>456</v>
      </c>
      <c r="C7641" s="19" t="s">
        <v>460</v>
      </c>
      <c r="D7641" s="19">
        <v>27</v>
      </c>
      <c r="E7641" s="19" t="s">
        <v>9</v>
      </c>
    </row>
    <row r="7642" spans="1:6" ht="14.5" customHeight="1">
      <c r="A7642" s="19">
        <v>1911</v>
      </c>
      <c r="B7642" s="19" t="s">
        <v>456</v>
      </c>
      <c r="C7642" s="19" t="s">
        <v>1873</v>
      </c>
      <c r="D7642" s="19">
        <v>9</v>
      </c>
    </row>
    <row r="7643" spans="1:6" ht="14.5" customHeight="1">
      <c r="A7643" s="19">
        <v>1911</v>
      </c>
      <c r="B7643" s="19" t="s">
        <v>456</v>
      </c>
      <c r="C7643" s="19" t="s">
        <v>926</v>
      </c>
      <c r="D7643" s="19">
        <v>47</v>
      </c>
      <c r="F7643" s="19" t="s">
        <v>1353</v>
      </c>
    </row>
    <row r="7644" spans="1:6" ht="14.5" customHeight="1">
      <c r="A7644" s="19">
        <v>1911</v>
      </c>
      <c r="B7644" s="19" t="s">
        <v>456</v>
      </c>
      <c r="C7644" s="19" t="s">
        <v>1350</v>
      </c>
      <c r="D7644" s="19">
        <v>7.4</v>
      </c>
      <c r="F7644" s="19" t="s">
        <v>1354</v>
      </c>
    </row>
    <row r="7645" spans="1:6" ht="14.5" customHeight="1">
      <c r="A7645" s="19">
        <v>1911</v>
      </c>
      <c r="B7645" s="19" t="s">
        <v>456</v>
      </c>
      <c r="C7645" s="19" t="s">
        <v>941</v>
      </c>
      <c r="D7645" s="19">
        <v>7</v>
      </c>
    </row>
    <row r="7646" spans="1:6" ht="14.5" customHeight="1">
      <c r="A7646" s="19">
        <v>1911</v>
      </c>
      <c r="B7646" s="19" t="s">
        <v>456</v>
      </c>
      <c r="C7646" s="19" t="s">
        <v>928</v>
      </c>
      <c r="D7646" s="19">
        <v>19.18</v>
      </c>
    </row>
    <row r="7647" spans="1:6" ht="14.5" customHeight="1">
      <c r="A7647" s="19">
        <v>1911</v>
      </c>
      <c r="B7647" s="19" t="s">
        <v>456</v>
      </c>
      <c r="C7647" s="19" t="s">
        <v>462</v>
      </c>
      <c r="D7647" s="19">
        <v>14</v>
      </c>
      <c r="E7647" s="19" t="s">
        <v>9</v>
      </c>
    </row>
    <row r="7648" spans="1:6" ht="14.5" customHeight="1">
      <c r="A7648" s="19">
        <v>1911</v>
      </c>
      <c r="B7648" s="19" t="s">
        <v>456</v>
      </c>
      <c r="C7648" s="19" t="s">
        <v>1231</v>
      </c>
      <c r="D7648" s="19">
        <v>9.5</v>
      </c>
      <c r="F7648" s="19" t="s">
        <v>1352</v>
      </c>
    </row>
    <row r="7649" spans="1:6" ht="14.5" customHeight="1">
      <c r="A7649" s="19">
        <v>1911</v>
      </c>
      <c r="B7649" s="19" t="s">
        <v>456</v>
      </c>
      <c r="C7649" s="19" t="s">
        <v>464</v>
      </c>
      <c r="D7649" s="19">
        <v>1.8</v>
      </c>
      <c r="E7649" s="19" t="s">
        <v>9</v>
      </c>
    </row>
    <row r="7650" spans="1:6" ht="14.5" customHeight="1">
      <c r="A7650" s="19">
        <v>1911</v>
      </c>
      <c r="B7650" s="19" t="s">
        <v>456</v>
      </c>
      <c r="C7650" s="19" t="s">
        <v>466</v>
      </c>
      <c r="D7650" s="19">
        <v>40</v>
      </c>
      <c r="E7650" s="19" t="s">
        <v>9</v>
      </c>
    </row>
    <row r="7651" spans="1:6" ht="14.5" customHeight="1">
      <c r="A7651" s="19">
        <v>1911</v>
      </c>
      <c r="B7651" s="19" t="s">
        <v>456</v>
      </c>
      <c r="C7651" s="19" t="s">
        <v>468</v>
      </c>
      <c r="D7651" s="19">
        <v>33</v>
      </c>
    </row>
    <row r="7652" spans="1:6" ht="14.5" customHeight="1">
      <c r="A7652" s="19">
        <v>1911</v>
      </c>
      <c r="B7652" s="19" t="s">
        <v>456</v>
      </c>
      <c r="C7652" s="19" t="s">
        <v>1874</v>
      </c>
      <c r="D7652" s="19">
        <v>28</v>
      </c>
    </row>
    <row r="7653" spans="1:6" ht="14.5" customHeight="1">
      <c r="A7653" s="19">
        <v>1911</v>
      </c>
      <c r="B7653" s="19" t="s">
        <v>456</v>
      </c>
      <c r="C7653" s="19" t="s">
        <v>1230</v>
      </c>
      <c r="D7653" s="19">
        <v>12.61</v>
      </c>
    </row>
    <row r="7654" spans="1:6" ht="14.5" customHeight="1">
      <c r="A7654" s="19">
        <v>1911</v>
      </c>
      <c r="B7654" s="19" t="s">
        <v>456</v>
      </c>
      <c r="C7654" s="19" t="s">
        <v>1089</v>
      </c>
      <c r="D7654" s="19">
        <v>5.4</v>
      </c>
    </row>
    <row r="7655" spans="1:6" ht="14.5" customHeight="1">
      <c r="A7655" s="19">
        <v>1911</v>
      </c>
      <c r="B7655" s="19" t="s">
        <v>456</v>
      </c>
      <c r="C7655" s="19" t="s">
        <v>1875</v>
      </c>
      <c r="D7655" s="19">
        <v>8</v>
      </c>
    </row>
    <row r="7656" spans="1:6" ht="14.5" customHeight="1">
      <c r="A7656" s="19">
        <v>1912</v>
      </c>
      <c r="B7656" s="19" t="s">
        <v>131</v>
      </c>
      <c r="C7656" s="19" t="s">
        <v>528</v>
      </c>
      <c r="D7656" s="19">
        <v>135.19999999999999</v>
      </c>
    </row>
    <row r="7657" spans="1:6" ht="14.5" customHeight="1">
      <c r="A7657" s="19">
        <v>1912</v>
      </c>
      <c r="B7657" s="19" t="s">
        <v>131</v>
      </c>
      <c r="C7657" s="19" t="s">
        <v>529</v>
      </c>
      <c r="D7657" s="19">
        <v>15</v>
      </c>
    </row>
    <row r="7658" spans="1:6" ht="14.5" customHeight="1">
      <c r="A7658" s="19">
        <v>1912</v>
      </c>
      <c r="B7658" s="19" t="s">
        <v>131</v>
      </c>
      <c r="C7658" s="19" t="s">
        <v>971</v>
      </c>
      <c r="D7658" s="19">
        <v>7.5</v>
      </c>
    </row>
    <row r="7659" spans="1:6" ht="14.5" customHeight="1">
      <c r="A7659" s="19">
        <v>1912</v>
      </c>
      <c r="B7659" s="19" t="s">
        <v>131</v>
      </c>
      <c r="C7659" s="19" t="s">
        <v>530</v>
      </c>
      <c r="D7659" s="19">
        <v>62.18</v>
      </c>
    </row>
    <row r="7660" spans="1:6" ht="14.5" customHeight="1">
      <c r="A7660" s="19">
        <v>1912</v>
      </c>
      <c r="B7660" s="19" t="s">
        <v>131</v>
      </c>
      <c r="C7660" s="19" t="s">
        <v>531</v>
      </c>
      <c r="D7660" s="19">
        <v>38</v>
      </c>
    </row>
    <row r="7661" spans="1:6" ht="14.5" customHeight="1">
      <c r="A7661" s="19">
        <v>1912</v>
      </c>
      <c r="B7661" s="19" t="s">
        <v>131</v>
      </c>
      <c r="C7661" s="19" t="s">
        <v>1090</v>
      </c>
      <c r="D7661" s="19">
        <v>11.68</v>
      </c>
    </row>
    <row r="7662" spans="1:6" ht="14.5" customHeight="1">
      <c r="A7662" s="19">
        <v>1912</v>
      </c>
      <c r="B7662" s="19" t="s">
        <v>172</v>
      </c>
      <c r="C7662" s="19" t="s">
        <v>173</v>
      </c>
      <c r="D7662" s="19">
        <v>43.6</v>
      </c>
      <c r="F7662" s="19" t="s">
        <v>1529</v>
      </c>
    </row>
    <row r="7663" spans="1:6" ht="14.5" customHeight="1">
      <c r="A7663" s="19">
        <v>1912</v>
      </c>
      <c r="B7663" s="19" t="s">
        <v>172</v>
      </c>
      <c r="C7663" s="19" t="s">
        <v>177</v>
      </c>
      <c r="D7663" s="19">
        <v>5.0999999999999996</v>
      </c>
      <c r="F7663" s="19" t="s">
        <v>548</v>
      </c>
    </row>
    <row r="7664" spans="1:6" ht="14.5" customHeight="1">
      <c r="A7664" s="19">
        <v>1912</v>
      </c>
      <c r="B7664" s="19" t="s">
        <v>172</v>
      </c>
      <c r="C7664" s="19" t="s">
        <v>547</v>
      </c>
      <c r="D7664" s="19">
        <v>20.8</v>
      </c>
      <c r="F7664" s="19" t="s">
        <v>549</v>
      </c>
    </row>
    <row r="7665" spans="1:6" ht="14.5" customHeight="1">
      <c r="A7665" s="19">
        <v>1912</v>
      </c>
      <c r="B7665" s="19" t="s">
        <v>172</v>
      </c>
      <c r="C7665" s="19" t="s">
        <v>179</v>
      </c>
      <c r="D7665" s="19">
        <v>41.9</v>
      </c>
      <c r="F7665" s="19" t="s">
        <v>743</v>
      </c>
    </row>
    <row r="7666" spans="1:6" ht="14.5" customHeight="1">
      <c r="A7666" s="19">
        <v>1912</v>
      </c>
      <c r="B7666" s="19" t="s">
        <v>62</v>
      </c>
      <c r="C7666" s="19" t="s">
        <v>64</v>
      </c>
      <c r="D7666" s="19">
        <v>10</v>
      </c>
      <c r="E7666" s="19" t="s">
        <v>9</v>
      </c>
    </row>
    <row r="7667" spans="1:6" ht="14.5" customHeight="1">
      <c r="A7667" s="19">
        <v>1912</v>
      </c>
      <c r="B7667" s="19" t="s">
        <v>62</v>
      </c>
      <c r="C7667" s="19" t="s">
        <v>551</v>
      </c>
      <c r="D7667" s="19">
        <v>206.94</v>
      </c>
      <c r="E7667" s="19" t="s">
        <v>9</v>
      </c>
    </row>
    <row r="7668" spans="1:6" ht="14.5" customHeight="1">
      <c r="A7668" s="19">
        <v>1912</v>
      </c>
      <c r="B7668" s="19" t="s">
        <v>62</v>
      </c>
      <c r="C7668" s="19" t="s">
        <v>69</v>
      </c>
      <c r="D7668" s="19">
        <v>53.2</v>
      </c>
      <c r="E7668" s="19" t="s">
        <v>9</v>
      </c>
    </row>
    <row r="7669" spans="1:6" ht="14.5" customHeight="1">
      <c r="A7669" s="19">
        <v>1912</v>
      </c>
      <c r="B7669" s="19" t="s">
        <v>62</v>
      </c>
      <c r="C7669" s="19" t="s">
        <v>416</v>
      </c>
      <c r="D7669" s="19">
        <v>1.25</v>
      </c>
      <c r="E7669" s="19" t="s">
        <v>70</v>
      </c>
    </row>
    <row r="7670" spans="1:6" ht="14.5" customHeight="1">
      <c r="A7670" s="19">
        <v>1912</v>
      </c>
      <c r="B7670" s="19" t="s">
        <v>62</v>
      </c>
      <c r="C7670" s="19" t="s">
        <v>552</v>
      </c>
      <c r="D7670" s="19">
        <v>5</v>
      </c>
      <c r="E7670" s="19" t="s">
        <v>16</v>
      </c>
    </row>
    <row r="7671" spans="1:6" ht="14.5" customHeight="1">
      <c r="A7671" s="19">
        <v>1912</v>
      </c>
      <c r="B7671" s="19" t="s">
        <v>62</v>
      </c>
      <c r="C7671" s="19" t="s">
        <v>552</v>
      </c>
      <c r="D7671" s="19">
        <v>25.9</v>
      </c>
      <c r="E7671" s="19" t="s">
        <v>9</v>
      </c>
    </row>
    <row r="7672" spans="1:6" ht="14.5" customHeight="1">
      <c r="A7672" s="19">
        <v>1912</v>
      </c>
      <c r="B7672" s="19" t="s">
        <v>62</v>
      </c>
      <c r="C7672" s="19" t="s">
        <v>65</v>
      </c>
      <c r="D7672" s="19">
        <v>33</v>
      </c>
      <c r="E7672" s="19" t="s">
        <v>9</v>
      </c>
    </row>
    <row r="7673" spans="1:6" ht="14.5" customHeight="1">
      <c r="A7673" s="19">
        <v>1912</v>
      </c>
      <c r="B7673" s="19" t="s">
        <v>62</v>
      </c>
      <c r="C7673" s="19" t="s">
        <v>66</v>
      </c>
      <c r="D7673" s="19">
        <v>11</v>
      </c>
      <c r="E7673" s="19" t="s">
        <v>9</v>
      </c>
    </row>
    <row r="7674" spans="1:6" ht="14.5" customHeight="1">
      <c r="A7674" s="19">
        <v>1912</v>
      </c>
      <c r="B7674" s="19" t="s">
        <v>62</v>
      </c>
      <c r="C7674" s="19" t="s">
        <v>67</v>
      </c>
      <c r="D7674" s="19">
        <v>58.2</v>
      </c>
      <c r="E7674" s="19" t="s">
        <v>9</v>
      </c>
    </row>
    <row r="7675" spans="1:6" ht="14.5" customHeight="1">
      <c r="A7675" s="19">
        <v>1912</v>
      </c>
      <c r="B7675" s="19" t="s">
        <v>1426</v>
      </c>
      <c r="C7675" s="19" t="s">
        <v>470</v>
      </c>
      <c r="D7675" s="19">
        <v>1713.85</v>
      </c>
    </row>
    <row r="7676" spans="1:6" ht="14.5" customHeight="1">
      <c r="A7676" s="19">
        <v>1912</v>
      </c>
      <c r="B7676" s="19" t="s">
        <v>1426</v>
      </c>
      <c r="C7676" s="19" t="s">
        <v>1877</v>
      </c>
      <c r="D7676" s="19">
        <v>30</v>
      </c>
    </row>
    <row r="7677" spans="1:6" ht="14.5" customHeight="1">
      <c r="A7677" s="19">
        <v>1912</v>
      </c>
      <c r="B7677" s="19" t="s">
        <v>1426</v>
      </c>
      <c r="C7677" s="19" t="s">
        <v>1878</v>
      </c>
      <c r="D7677" s="19">
        <v>725</v>
      </c>
    </row>
    <row r="7678" spans="1:6" ht="14.5" customHeight="1">
      <c r="A7678" s="19">
        <v>1912</v>
      </c>
      <c r="B7678" s="19" t="s">
        <v>1426</v>
      </c>
      <c r="C7678" s="19" t="s">
        <v>473</v>
      </c>
      <c r="D7678" s="19">
        <v>132</v>
      </c>
    </row>
    <row r="7679" spans="1:6" ht="14.5" customHeight="1">
      <c r="A7679" s="19">
        <v>1912</v>
      </c>
      <c r="B7679" s="19" t="s">
        <v>1426</v>
      </c>
      <c r="C7679" s="19" t="s">
        <v>1879</v>
      </c>
      <c r="D7679" s="19">
        <v>185.3</v>
      </c>
    </row>
    <row r="7680" spans="1:6" ht="14.5" customHeight="1">
      <c r="A7680" s="19">
        <v>1912</v>
      </c>
      <c r="B7680" s="19" t="s">
        <v>1426</v>
      </c>
      <c r="C7680" s="19" t="s">
        <v>493</v>
      </c>
      <c r="D7680" s="19">
        <v>92</v>
      </c>
    </row>
    <row r="7681" spans="1:6" ht="14.5" customHeight="1">
      <c r="A7681" s="19">
        <v>1912</v>
      </c>
      <c r="B7681" s="19" t="s">
        <v>1426</v>
      </c>
      <c r="C7681" s="19" t="s">
        <v>494</v>
      </c>
      <c r="D7681" s="19">
        <v>808</v>
      </c>
    </row>
    <row r="7682" spans="1:6" ht="14.5" customHeight="1">
      <c r="A7682" s="19">
        <v>1912</v>
      </c>
      <c r="B7682" s="19" t="s">
        <v>441</v>
      </c>
      <c r="C7682" s="19" t="s">
        <v>442</v>
      </c>
      <c r="D7682" s="19">
        <v>366</v>
      </c>
      <c r="E7682" s="19" t="s">
        <v>9</v>
      </c>
      <c r="F7682" s="19" t="s">
        <v>838</v>
      </c>
    </row>
    <row r="7683" spans="1:6" ht="14.5" customHeight="1">
      <c r="A7683" s="19">
        <v>1912</v>
      </c>
      <c r="B7683" s="19" t="s">
        <v>441</v>
      </c>
      <c r="C7683" s="19" t="s">
        <v>1391</v>
      </c>
      <c r="D7683" s="19">
        <v>31.74</v>
      </c>
      <c r="E7683" s="19" t="s">
        <v>9</v>
      </c>
      <c r="F7683" s="19" t="s">
        <v>1395</v>
      </c>
    </row>
    <row r="7684" spans="1:6" ht="14.5" customHeight="1">
      <c r="A7684" s="19">
        <v>1912</v>
      </c>
      <c r="B7684" s="19" t="s">
        <v>441</v>
      </c>
      <c r="C7684" s="19" t="s">
        <v>1392</v>
      </c>
      <c r="D7684" s="19">
        <v>23.7</v>
      </c>
      <c r="E7684" s="19" t="s">
        <v>9</v>
      </c>
      <c r="F7684" s="19" t="s">
        <v>1396</v>
      </c>
    </row>
    <row r="7685" spans="1:6" ht="14.5" customHeight="1">
      <c r="A7685" s="19">
        <v>1912</v>
      </c>
      <c r="B7685" s="19" t="s">
        <v>441</v>
      </c>
      <c r="C7685" s="19" t="s">
        <v>446</v>
      </c>
      <c r="D7685" s="19">
        <v>66</v>
      </c>
      <c r="E7685" s="19" t="s">
        <v>9</v>
      </c>
      <c r="F7685" s="19" t="s">
        <v>1397</v>
      </c>
    </row>
    <row r="7686" spans="1:6" ht="14.5" customHeight="1">
      <c r="A7686" s="19">
        <v>1912</v>
      </c>
      <c r="B7686" s="19" t="s">
        <v>441</v>
      </c>
      <c r="C7686" s="19" t="s">
        <v>446</v>
      </c>
      <c r="D7686" s="19">
        <v>60.5</v>
      </c>
      <c r="E7686" s="19" t="s">
        <v>9</v>
      </c>
      <c r="F7686" s="19" t="s">
        <v>1427</v>
      </c>
    </row>
    <row r="7687" spans="1:6" ht="14.5" customHeight="1">
      <c r="A7687" s="19">
        <v>1912</v>
      </c>
      <c r="B7687" s="19" t="s">
        <v>441</v>
      </c>
      <c r="C7687" s="19" t="s">
        <v>446</v>
      </c>
      <c r="D7687" s="19">
        <v>24.67</v>
      </c>
      <c r="E7687" s="19" t="s">
        <v>9</v>
      </c>
      <c r="F7687" s="19" t="s">
        <v>1251</v>
      </c>
    </row>
    <row r="7688" spans="1:6" ht="14.5" customHeight="1">
      <c r="A7688" s="19">
        <v>1912</v>
      </c>
      <c r="B7688" s="19" t="s">
        <v>441</v>
      </c>
      <c r="C7688" s="19" t="s">
        <v>448</v>
      </c>
      <c r="D7688" s="19">
        <v>220</v>
      </c>
      <c r="E7688" s="19" t="s">
        <v>9</v>
      </c>
      <c r="F7688" s="19" t="s">
        <v>1252</v>
      </c>
    </row>
    <row r="7689" spans="1:6" ht="14.5" customHeight="1">
      <c r="A7689" s="19">
        <v>1912</v>
      </c>
      <c r="B7689" s="19" t="s">
        <v>441</v>
      </c>
      <c r="C7689" s="19" t="s">
        <v>1435</v>
      </c>
      <c r="D7689" s="19">
        <v>22</v>
      </c>
      <c r="E7689" s="19" t="s">
        <v>9</v>
      </c>
      <c r="F7689" s="19" t="s">
        <v>1436</v>
      </c>
    </row>
    <row r="7690" spans="1:6" ht="14.5" customHeight="1">
      <c r="A7690" s="19">
        <v>1912</v>
      </c>
      <c r="B7690" s="19" t="s">
        <v>441</v>
      </c>
      <c r="C7690" s="19" t="s">
        <v>450</v>
      </c>
      <c r="D7690" s="19">
        <v>58.7</v>
      </c>
      <c r="E7690" s="19" t="s">
        <v>9</v>
      </c>
      <c r="F7690" s="19" t="s">
        <v>1106</v>
      </c>
    </row>
    <row r="7691" spans="1:6" ht="14.5" customHeight="1">
      <c r="A7691" s="19">
        <v>1912</v>
      </c>
      <c r="B7691" s="19" t="s">
        <v>441</v>
      </c>
      <c r="C7691" s="19" t="s">
        <v>450</v>
      </c>
      <c r="D7691" s="19">
        <v>107</v>
      </c>
      <c r="E7691" s="19" t="s">
        <v>9</v>
      </c>
      <c r="F7691" s="19" t="s">
        <v>1253</v>
      </c>
    </row>
    <row r="7692" spans="1:6" ht="14.5" customHeight="1">
      <c r="A7692" s="19">
        <v>1912</v>
      </c>
      <c r="B7692" s="19" t="s">
        <v>441</v>
      </c>
      <c r="C7692" s="19" t="s">
        <v>1393</v>
      </c>
      <c r="D7692" s="19">
        <v>42</v>
      </c>
      <c r="E7692" s="19" t="s">
        <v>9</v>
      </c>
      <c r="F7692" s="19" t="s">
        <v>1399</v>
      </c>
    </row>
    <row r="7693" spans="1:6" ht="14.5" customHeight="1">
      <c r="A7693" s="19">
        <v>1912</v>
      </c>
      <c r="B7693" s="19" t="s">
        <v>441</v>
      </c>
      <c r="C7693" s="19" t="s">
        <v>750</v>
      </c>
      <c r="D7693" s="19">
        <v>40</v>
      </c>
      <c r="E7693" s="19" t="s">
        <v>9</v>
      </c>
      <c r="F7693" s="19" t="s">
        <v>1242</v>
      </c>
    </row>
    <row r="7694" spans="1:6" ht="14.5" customHeight="1">
      <c r="A7694" s="19">
        <v>1912</v>
      </c>
      <c r="B7694" s="19" t="s">
        <v>441</v>
      </c>
      <c r="C7694" s="19" t="s">
        <v>763</v>
      </c>
      <c r="D7694" s="19">
        <v>48</v>
      </c>
      <c r="E7694" s="19" t="s">
        <v>9</v>
      </c>
      <c r="F7694" s="19" t="s">
        <v>1401</v>
      </c>
    </row>
    <row r="7695" spans="1:6" ht="14.5" customHeight="1">
      <c r="A7695" s="19">
        <v>1912</v>
      </c>
      <c r="B7695" s="19" t="s">
        <v>441</v>
      </c>
      <c r="C7695" s="19" t="s">
        <v>1547</v>
      </c>
      <c r="D7695" s="19">
        <v>43</v>
      </c>
      <c r="E7695" s="19" t="s">
        <v>9</v>
      </c>
      <c r="F7695" s="19" t="s">
        <v>1548</v>
      </c>
    </row>
    <row r="7696" spans="1:6" ht="14.5" customHeight="1">
      <c r="A7696" s="19">
        <v>1912</v>
      </c>
      <c r="B7696" s="19" t="s">
        <v>441</v>
      </c>
      <c r="C7696" s="19" t="s">
        <v>502</v>
      </c>
      <c r="D7696" s="19">
        <v>32</v>
      </c>
      <c r="E7696" s="19" t="s">
        <v>9</v>
      </c>
      <c r="F7696" s="19" t="s">
        <v>1430</v>
      </c>
    </row>
    <row r="7697" spans="1:6" ht="14.5" customHeight="1">
      <c r="A7697" s="19">
        <v>1912</v>
      </c>
      <c r="B7697" s="19" t="s">
        <v>441</v>
      </c>
      <c r="C7697" s="19" t="s">
        <v>59</v>
      </c>
      <c r="D7697" s="19">
        <v>519</v>
      </c>
      <c r="E7697" s="19" t="s">
        <v>9</v>
      </c>
      <c r="F7697" s="19" t="s">
        <v>1543</v>
      </c>
    </row>
    <row r="7698" spans="1:6" ht="14.5" customHeight="1">
      <c r="A7698" s="19">
        <v>1912</v>
      </c>
      <c r="B7698" s="19" t="s">
        <v>441</v>
      </c>
      <c r="C7698" s="19" t="s">
        <v>452</v>
      </c>
      <c r="D7698" s="19">
        <v>117</v>
      </c>
      <c r="E7698" s="19" t="s">
        <v>9</v>
      </c>
      <c r="F7698" s="19" t="s">
        <v>1403</v>
      </c>
    </row>
    <row r="7699" spans="1:6" ht="14.5" customHeight="1">
      <c r="A7699" s="19">
        <v>1912</v>
      </c>
      <c r="B7699" s="19" t="s">
        <v>441</v>
      </c>
      <c r="C7699" s="19" t="s">
        <v>452</v>
      </c>
      <c r="D7699" s="19">
        <v>35</v>
      </c>
      <c r="E7699" s="19" t="s">
        <v>9</v>
      </c>
      <c r="F7699" s="19" t="s">
        <v>1431</v>
      </c>
    </row>
    <row r="7700" spans="1:6" ht="14.5" customHeight="1">
      <c r="A7700" s="19">
        <v>1912</v>
      </c>
      <c r="B7700" s="19" t="s">
        <v>441</v>
      </c>
      <c r="C7700" s="19" t="s">
        <v>452</v>
      </c>
      <c r="D7700" s="19">
        <v>92</v>
      </c>
      <c r="E7700" s="19" t="s">
        <v>9</v>
      </c>
      <c r="F7700" s="19" t="s">
        <v>1549</v>
      </c>
    </row>
    <row r="7701" spans="1:6" ht="14.5" customHeight="1">
      <c r="A7701" s="19">
        <v>1912</v>
      </c>
      <c r="B7701" s="19" t="s">
        <v>441</v>
      </c>
      <c r="C7701" s="19" t="s">
        <v>1545</v>
      </c>
      <c r="D7701" s="19">
        <v>71</v>
      </c>
      <c r="E7701" s="19" t="s">
        <v>9</v>
      </c>
      <c r="F7701" s="19" t="s">
        <v>1546</v>
      </c>
    </row>
    <row r="7702" spans="1:6" ht="14.5" customHeight="1">
      <c r="A7702" s="19">
        <v>1912</v>
      </c>
      <c r="B7702" s="19" t="s">
        <v>512</v>
      </c>
      <c r="C7702" s="19" t="s">
        <v>517</v>
      </c>
      <c r="D7702" s="19">
        <v>18.5</v>
      </c>
      <c r="E7702" s="19" t="s">
        <v>9</v>
      </c>
    </row>
    <row r="7703" spans="1:6" ht="14.5" customHeight="1">
      <c r="A7703" s="19">
        <v>1912</v>
      </c>
      <c r="B7703" s="19" t="s">
        <v>512</v>
      </c>
      <c r="C7703" s="19" t="s">
        <v>518</v>
      </c>
      <c r="D7703" s="19">
        <v>47.45</v>
      </c>
      <c r="E7703" s="19" t="s">
        <v>9</v>
      </c>
    </row>
    <row r="7704" spans="1:6" ht="14.5" customHeight="1">
      <c r="A7704" s="19">
        <v>1912</v>
      </c>
      <c r="B7704" s="19" t="s">
        <v>512</v>
      </c>
      <c r="C7704" s="19" t="s">
        <v>513</v>
      </c>
      <c r="D7704" s="19">
        <v>54</v>
      </c>
    </row>
    <row r="7705" spans="1:6" ht="14.5" customHeight="1">
      <c r="A7705" s="19">
        <v>1912</v>
      </c>
      <c r="B7705" s="19" t="s">
        <v>512</v>
      </c>
      <c r="C7705" s="19" t="s">
        <v>875</v>
      </c>
      <c r="D7705" s="19">
        <v>30</v>
      </c>
      <c r="E7705" s="19" t="s">
        <v>9</v>
      </c>
    </row>
    <row r="7706" spans="1:6" ht="14.5" customHeight="1">
      <c r="A7706" s="19">
        <v>1912</v>
      </c>
      <c r="B7706" s="19" t="s">
        <v>512</v>
      </c>
      <c r="C7706" s="19" t="s">
        <v>514</v>
      </c>
      <c r="D7706" s="19">
        <v>87</v>
      </c>
      <c r="E7706" s="19" t="s">
        <v>9</v>
      </c>
    </row>
    <row r="7707" spans="1:6" ht="14.5" customHeight="1">
      <c r="A7707" s="19">
        <v>1912</v>
      </c>
      <c r="B7707" s="19" t="s">
        <v>512</v>
      </c>
      <c r="C7707" s="19" t="s">
        <v>1131</v>
      </c>
      <c r="D7707" s="19">
        <v>155.691</v>
      </c>
      <c r="E7707" s="19" t="s">
        <v>9</v>
      </c>
    </row>
    <row r="7708" spans="1:6" ht="14.5" customHeight="1">
      <c r="A7708" s="19">
        <v>1912</v>
      </c>
      <c r="B7708" s="19" t="s">
        <v>512</v>
      </c>
      <c r="C7708" s="19" t="s">
        <v>515</v>
      </c>
      <c r="D7708" s="19">
        <v>17.28</v>
      </c>
      <c r="E7708" s="19" t="s">
        <v>9</v>
      </c>
    </row>
    <row r="7709" spans="1:6" ht="14.5" customHeight="1">
      <c r="A7709" s="19">
        <v>1912</v>
      </c>
      <c r="B7709" s="19" t="s">
        <v>512</v>
      </c>
      <c r="C7709" s="19" t="s">
        <v>1132</v>
      </c>
      <c r="D7709" s="19">
        <v>106</v>
      </c>
      <c r="E7709" s="19" t="s">
        <v>9</v>
      </c>
    </row>
    <row r="7710" spans="1:6" ht="14.5" customHeight="1">
      <c r="A7710" s="19">
        <v>1912</v>
      </c>
      <c r="B7710" s="19" t="s">
        <v>512</v>
      </c>
      <c r="C7710" s="19" t="s">
        <v>522</v>
      </c>
      <c r="D7710" s="19">
        <v>18.600000000000001</v>
      </c>
      <c r="E7710" s="19" t="s">
        <v>9</v>
      </c>
    </row>
    <row r="7711" spans="1:6" ht="14.5" customHeight="1">
      <c r="A7711" s="19">
        <v>1912</v>
      </c>
      <c r="B7711" s="19" t="s">
        <v>512</v>
      </c>
      <c r="C7711" s="19" t="s">
        <v>523</v>
      </c>
      <c r="D7711" s="19">
        <v>12</v>
      </c>
      <c r="E7711" s="19" t="s">
        <v>9</v>
      </c>
    </row>
    <row r="7712" spans="1:6" ht="14.5" customHeight="1">
      <c r="A7712" s="19">
        <v>1912</v>
      </c>
      <c r="B7712" s="19" t="s">
        <v>512</v>
      </c>
      <c r="C7712" s="19" t="s">
        <v>524</v>
      </c>
      <c r="D7712" s="19">
        <v>12.3</v>
      </c>
      <c r="E7712" s="19" t="s">
        <v>9</v>
      </c>
    </row>
    <row r="7713" spans="1:6" ht="14.5" customHeight="1">
      <c r="A7713" s="19">
        <v>1912</v>
      </c>
      <c r="B7713" s="19" t="s">
        <v>512</v>
      </c>
      <c r="C7713" s="19" t="s">
        <v>516</v>
      </c>
      <c r="D7713" s="19">
        <v>49</v>
      </c>
      <c r="E7713" s="19" t="s">
        <v>9</v>
      </c>
    </row>
    <row r="7714" spans="1:6" ht="14.5" customHeight="1">
      <c r="A7714" s="19">
        <v>1912</v>
      </c>
      <c r="B7714" s="19" t="s">
        <v>512</v>
      </c>
      <c r="C7714" s="19" t="s">
        <v>526</v>
      </c>
      <c r="D7714" s="19">
        <v>67</v>
      </c>
      <c r="E7714" s="19" t="s">
        <v>9</v>
      </c>
    </row>
    <row r="7715" spans="1:6" ht="14.5" customHeight="1">
      <c r="A7715" s="19">
        <v>1912</v>
      </c>
      <c r="B7715" s="19" t="s">
        <v>512</v>
      </c>
      <c r="C7715" s="19" t="s">
        <v>526</v>
      </c>
      <c r="D7715" s="19">
        <v>22</v>
      </c>
      <c r="E7715" s="19" t="s">
        <v>70</v>
      </c>
    </row>
    <row r="7716" spans="1:6" ht="14.5" customHeight="1">
      <c r="A7716" s="19">
        <v>1912</v>
      </c>
      <c r="B7716" s="19" t="s">
        <v>98</v>
      </c>
      <c r="C7716" s="19" t="s">
        <v>1880</v>
      </c>
      <c r="D7716" s="19">
        <v>7.5</v>
      </c>
    </row>
    <row r="7717" spans="1:6" ht="14.5" customHeight="1">
      <c r="A7717" s="19">
        <v>1912</v>
      </c>
      <c r="B7717" s="19" t="s">
        <v>98</v>
      </c>
      <c r="C7717" s="19" t="s">
        <v>1881</v>
      </c>
      <c r="D7717" s="19">
        <v>66</v>
      </c>
    </row>
    <row r="7718" spans="1:6" ht="14.5" customHeight="1">
      <c r="A7718" s="19">
        <v>1912</v>
      </c>
      <c r="B7718" s="19" t="s">
        <v>98</v>
      </c>
      <c r="C7718" s="19" t="s">
        <v>1882</v>
      </c>
      <c r="D7718" s="19">
        <v>6</v>
      </c>
    </row>
    <row r="7719" spans="1:6" ht="14.5" customHeight="1">
      <c r="A7719" s="19">
        <v>1912</v>
      </c>
      <c r="B7719" s="19" t="s">
        <v>98</v>
      </c>
      <c r="C7719" s="19" t="s">
        <v>1883</v>
      </c>
      <c r="D7719" s="19">
        <v>93</v>
      </c>
      <c r="F7719" s="19" t="s">
        <v>1895</v>
      </c>
    </row>
    <row r="7720" spans="1:6" ht="14.5" customHeight="1">
      <c r="A7720" s="19">
        <v>1912</v>
      </c>
      <c r="B7720" s="19" t="s">
        <v>98</v>
      </c>
      <c r="C7720" s="19" t="s">
        <v>999</v>
      </c>
      <c r="D7720" s="19">
        <v>167</v>
      </c>
      <c r="F7720" s="19" t="s">
        <v>107</v>
      </c>
    </row>
    <row r="7721" spans="1:6" ht="14.5" customHeight="1">
      <c r="A7721" s="19">
        <v>1912</v>
      </c>
      <c r="B7721" s="19" t="s">
        <v>98</v>
      </c>
      <c r="C7721" s="19" t="s">
        <v>999</v>
      </c>
      <c r="D7721" s="19">
        <v>40.92</v>
      </c>
      <c r="F7721" s="19" t="s">
        <v>1884</v>
      </c>
    </row>
    <row r="7722" spans="1:6" ht="14.5" customHeight="1">
      <c r="A7722" s="19">
        <v>1912</v>
      </c>
      <c r="B7722" s="19" t="s">
        <v>98</v>
      </c>
      <c r="C7722" s="19" t="s">
        <v>999</v>
      </c>
      <c r="D7722" s="19">
        <v>101.34</v>
      </c>
      <c r="F7722" s="19" t="s">
        <v>1885</v>
      </c>
    </row>
    <row r="7723" spans="1:6" ht="14.5" customHeight="1">
      <c r="A7723" s="19">
        <v>1912</v>
      </c>
      <c r="B7723" s="19" t="s">
        <v>98</v>
      </c>
      <c r="C7723" s="19" t="s">
        <v>1887</v>
      </c>
      <c r="D7723" s="19">
        <v>17</v>
      </c>
    </row>
    <row r="7724" spans="1:6" ht="14.5" customHeight="1">
      <c r="A7724" s="19">
        <v>1912</v>
      </c>
      <c r="B7724" s="19" t="s">
        <v>98</v>
      </c>
      <c r="C7724" s="19" t="s">
        <v>1888</v>
      </c>
      <c r="D7724" s="19">
        <v>19.100000000000001</v>
      </c>
    </row>
    <row r="7725" spans="1:6" ht="14.5" customHeight="1">
      <c r="A7725" s="19">
        <v>1912</v>
      </c>
      <c r="B7725" s="19" t="s">
        <v>211</v>
      </c>
      <c r="C7725" s="19" t="s">
        <v>210</v>
      </c>
      <c r="D7725" s="19">
        <v>3.9</v>
      </c>
      <c r="F7725" s="19" t="s">
        <v>1438</v>
      </c>
    </row>
    <row r="7726" spans="1:6" ht="14.5" customHeight="1">
      <c r="A7726" s="19">
        <v>1912</v>
      </c>
      <c r="B7726" s="19" t="s">
        <v>211</v>
      </c>
      <c r="C7726" s="19" t="s">
        <v>199</v>
      </c>
      <c r="D7726" s="19">
        <v>206.86</v>
      </c>
      <c r="F7726" s="19" t="s">
        <v>1263</v>
      </c>
    </row>
    <row r="7727" spans="1:6" ht="14.5" customHeight="1">
      <c r="A7727" s="19">
        <v>1912</v>
      </c>
      <c r="B7727" s="19" t="s">
        <v>211</v>
      </c>
      <c r="C7727" s="19" t="s">
        <v>205</v>
      </c>
      <c r="D7727" s="19">
        <v>19</v>
      </c>
      <c r="F7727" s="19" t="s">
        <v>1139</v>
      </c>
    </row>
    <row r="7728" spans="1:6" ht="14.5" customHeight="1">
      <c r="A7728" s="19">
        <v>1912</v>
      </c>
      <c r="B7728" s="19" t="s">
        <v>211</v>
      </c>
      <c r="C7728" s="19" t="s">
        <v>205</v>
      </c>
      <c r="D7728" s="19">
        <v>1.6</v>
      </c>
      <c r="F7728" s="19" t="s">
        <v>1443</v>
      </c>
    </row>
    <row r="7729" spans="1:6" ht="14.5" customHeight="1">
      <c r="A7729" s="19">
        <v>1912</v>
      </c>
      <c r="B7729" s="19" t="s">
        <v>196</v>
      </c>
      <c r="C7729" s="19" t="s">
        <v>192</v>
      </c>
      <c r="D7729" s="19">
        <v>403.642</v>
      </c>
      <c r="E7729" s="19" t="s">
        <v>9</v>
      </c>
      <c r="F7729" s="19" t="s">
        <v>884</v>
      </c>
    </row>
    <row r="7730" spans="1:6" ht="14.5" customHeight="1">
      <c r="A7730" s="19">
        <v>1912</v>
      </c>
      <c r="B7730" s="19" t="s">
        <v>196</v>
      </c>
      <c r="C7730" s="19" t="s">
        <v>192</v>
      </c>
      <c r="D7730" s="19">
        <v>2.96</v>
      </c>
      <c r="E7730" s="19" t="s">
        <v>9</v>
      </c>
      <c r="F7730" s="19" t="s">
        <v>1445</v>
      </c>
    </row>
    <row r="7731" spans="1:6" ht="14.5" customHeight="1">
      <c r="A7731" s="19">
        <v>1912</v>
      </c>
      <c r="B7731" s="19" t="s">
        <v>196</v>
      </c>
      <c r="C7731" s="19" t="s">
        <v>192</v>
      </c>
      <c r="D7731" s="19">
        <v>37</v>
      </c>
      <c r="E7731" s="19" t="s">
        <v>9</v>
      </c>
      <c r="F7731" s="19" t="s">
        <v>1586</v>
      </c>
    </row>
    <row r="7732" spans="1:6" ht="14.5" customHeight="1">
      <c r="A7732" s="19">
        <v>1912</v>
      </c>
      <c r="B7732" s="19" t="s">
        <v>196</v>
      </c>
      <c r="C7732" s="19" t="s">
        <v>192</v>
      </c>
      <c r="D7732" s="19">
        <v>1.5</v>
      </c>
      <c r="E7732" s="19" t="s">
        <v>9</v>
      </c>
      <c r="F7732" s="19" t="s">
        <v>1444</v>
      </c>
    </row>
    <row r="7733" spans="1:6" ht="14.5" customHeight="1">
      <c r="A7733" s="19">
        <v>1912</v>
      </c>
      <c r="B7733" s="19" t="s">
        <v>196</v>
      </c>
      <c r="C7733" s="19" t="s">
        <v>192</v>
      </c>
      <c r="D7733" s="19">
        <v>25.3</v>
      </c>
      <c r="E7733" s="19" t="s">
        <v>9</v>
      </c>
      <c r="F7733" s="19" t="s">
        <v>1360</v>
      </c>
    </row>
    <row r="7734" spans="1:6" ht="14.5" customHeight="1">
      <c r="A7734" s="19">
        <v>1912</v>
      </c>
      <c r="B7734" s="19" t="s">
        <v>196</v>
      </c>
      <c r="C7734" s="19" t="s">
        <v>192</v>
      </c>
      <c r="D7734" s="19">
        <v>10</v>
      </c>
      <c r="E7734" s="19" t="s">
        <v>9</v>
      </c>
      <c r="F7734" s="19" t="s">
        <v>1141</v>
      </c>
    </row>
    <row r="7735" spans="1:6" ht="14.5" customHeight="1">
      <c r="A7735" s="19">
        <v>1912</v>
      </c>
      <c r="B7735" s="19" t="s">
        <v>196</v>
      </c>
      <c r="C7735" s="19" t="s">
        <v>192</v>
      </c>
      <c r="D7735" s="19">
        <v>111.03</v>
      </c>
      <c r="E7735" s="19" t="s">
        <v>9</v>
      </c>
      <c r="F7735" s="19" t="s">
        <v>1587</v>
      </c>
    </row>
    <row r="7736" spans="1:6" ht="14.5" customHeight="1">
      <c r="A7736" s="19">
        <v>1912</v>
      </c>
      <c r="B7736" s="19" t="s">
        <v>196</v>
      </c>
      <c r="C7736" s="19" t="s">
        <v>194</v>
      </c>
      <c r="D7736" s="19">
        <v>25</v>
      </c>
      <c r="E7736" s="19" t="s">
        <v>9</v>
      </c>
      <c r="F7736" s="19" t="s">
        <v>1143</v>
      </c>
    </row>
    <row r="7737" spans="1:6" ht="14.5" customHeight="1">
      <c r="A7737" s="19">
        <v>1912</v>
      </c>
      <c r="B7737" s="19" t="s">
        <v>196</v>
      </c>
      <c r="C7737" s="19" t="s">
        <v>566</v>
      </c>
      <c r="D7737" s="19">
        <v>38</v>
      </c>
      <c r="E7737" s="19" t="s">
        <v>9</v>
      </c>
      <c r="F7737" s="19" t="s">
        <v>1585</v>
      </c>
    </row>
    <row r="7738" spans="1:6" ht="14.5" customHeight="1">
      <c r="A7738" s="19">
        <v>1912</v>
      </c>
      <c r="B7738" s="19" t="s">
        <v>196</v>
      </c>
      <c r="C7738" s="19" t="s">
        <v>566</v>
      </c>
      <c r="D7738" s="19">
        <v>5.5</v>
      </c>
      <c r="E7738" s="19" t="s">
        <v>9</v>
      </c>
      <c r="F7738" s="19" t="s">
        <v>885</v>
      </c>
    </row>
    <row r="7739" spans="1:6" ht="14.5" customHeight="1">
      <c r="A7739" s="19">
        <v>1912</v>
      </c>
      <c r="B7739" s="19" t="s">
        <v>196</v>
      </c>
      <c r="C7739" s="19" t="s">
        <v>567</v>
      </c>
      <c r="D7739" s="19">
        <v>41</v>
      </c>
      <c r="E7739" s="19" t="s">
        <v>9</v>
      </c>
      <c r="F7739" s="19" t="s">
        <v>560</v>
      </c>
    </row>
    <row r="7740" spans="1:6" ht="14.5" customHeight="1">
      <c r="A7740" s="19">
        <v>1912</v>
      </c>
      <c r="B7740" s="19" t="s">
        <v>197</v>
      </c>
      <c r="D7740" s="19">
        <v>4</v>
      </c>
    </row>
    <row r="7741" spans="1:6" ht="14.5" customHeight="1">
      <c r="A7741" s="19">
        <v>1912</v>
      </c>
      <c r="B7741" s="19" t="s">
        <v>197</v>
      </c>
      <c r="D7741" s="19">
        <v>50</v>
      </c>
    </row>
    <row r="7742" spans="1:6" ht="14.5" customHeight="1">
      <c r="A7742" s="19">
        <v>1912</v>
      </c>
      <c r="B7742" s="19" t="s">
        <v>197</v>
      </c>
      <c r="D7742" s="19">
        <v>777.29200000000003</v>
      </c>
    </row>
    <row r="7743" spans="1:6" ht="14.5" customHeight="1">
      <c r="A7743" s="19">
        <v>1912</v>
      </c>
      <c r="B7743" s="19" t="s">
        <v>197</v>
      </c>
      <c r="D7743" s="19">
        <v>1.44</v>
      </c>
    </row>
    <row r="7744" spans="1:6" ht="14.5" customHeight="1">
      <c r="A7744" s="19">
        <v>1912</v>
      </c>
      <c r="B7744" s="19" t="s">
        <v>197</v>
      </c>
      <c r="D7744" s="19">
        <v>19.2</v>
      </c>
    </row>
    <row r="7745" spans="1:6" ht="14.5" customHeight="1">
      <c r="A7745" s="19">
        <v>1912</v>
      </c>
      <c r="B7745" s="19" t="s">
        <v>197</v>
      </c>
      <c r="D7745" s="19">
        <v>16.100000000000001</v>
      </c>
    </row>
    <row r="7746" spans="1:6" ht="14.5" customHeight="1">
      <c r="A7746" s="19">
        <v>1912</v>
      </c>
      <c r="B7746" s="19" t="s">
        <v>197</v>
      </c>
      <c r="D7746" s="19">
        <v>38</v>
      </c>
    </row>
    <row r="7747" spans="1:6" ht="14.5" customHeight="1">
      <c r="A7747" s="19">
        <v>1912</v>
      </c>
      <c r="B7747" s="19" t="s">
        <v>197</v>
      </c>
      <c r="D7747" s="19">
        <v>63.2</v>
      </c>
    </row>
    <row r="7748" spans="1:6" ht="14.5" customHeight="1">
      <c r="A7748" s="19">
        <v>1912</v>
      </c>
      <c r="B7748" s="19" t="s">
        <v>197</v>
      </c>
      <c r="D7748" s="19">
        <v>48</v>
      </c>
    </row>
    <row r="7749" spans="1:6" ht="14.5" customHeight="1">
      <c r="A7749" s="19">
        <v>1912</v>
      </c>
      <c r="B7749" s="19" t="s">
        <v>197</v>
      </c>
      <c r="D7749" s="19">
        <v>81</v>
      </c>
    </row>
    <row r="7750" spans="1:6" ht="14.5" customHeight="1">
      <c r="A7750" s="19">
        <v>1912</v>
      </c>
      <c r="B7750" s="19" t="s">
        <v>197</v>
      </c>
      <c r="D7750" s="19">
        <v>32.200000000000003</v>
      </c>
    </row>
    <row r="7751" spans="1:6" ht="14.5" customHeight="1">
      <c r="A7751" s="19">
        <v>1912</v>
      </c>
      <c r="B7751" s="19" t="s">
        <v>197</v>
      </c>
      <c r="D7751" s="19">
        <v>225</v>
      </c>
    </row>
    <row r="7752" spans="1:6" ht="14.5" customHeight="1">
      <c r="A7752" s="19">
        <v>1912</v>
      </c>
      <c r="B7752" s="19" t="s">
        <v>197</v>
      </c>
      <c r="D7752" s="19">
        <v>15</v>
      </c>
    </row>
    <row r="7753" spans="1:6" ht="14.5" customHeight="1">
      <c r="A7753" s="19">
        <v>1912</v>
      </c>
      <c r="B7753" s="19" t="s">
        <v>197</v>
      </c>
      <c r="D7753" s="19">
        <v>19.399999999999999</v>
      </c>
    </row>
    <row r="7754" spans="1:6" ht="14.5" customHeight="1">
      <c r="A7754" s="19">
        <v>1912</v>
      </c>
      <c r="B7754" s="19" t="s">
        <v>197</v>
      </c>
      <c r="D7754" s="19">
        <v>74.72</v>
      </c>
    </row>
    <row r="7755" spans="1:6" ht="14.5" customHeight="1">
      <c r="A7755" s="19">
        <v>1912</v>
      </c>
      <c r="B7755" s="19" t="s">
        <v>197</v>
      </c>
      <c r="D7755" s="19">
        <v>4</v>
      </c>
    </row>
    <row r="7756" spans="1:6" ht="14.5" customHeight="1">
      <c r="A7756" s="19">
        <v>1912</v>
      </c>
      <c r="B7756" s="19" t="s">
        <v>197</v>
      </c>
      <c r="D7756" s="19">
        <v>65</v>
      </c>
    </row>
    <row r="7757" spans="1:6" ht="14.5" customHeight="1">
      <c r="A7757" s="19">
        <v>1912</v>
      </c>
      <c r="B7757" s="19" t="s">
        <v>94</v>
      </c>
      <c r="C7757" s="19" t="s">
        <v>1364</v>
      </c>
      <c r="D7757" s="19">
        <v>100</v>
      </c>
      <c r="F7757" s="19" t="s">
        <v>1447</v>
      </c>
    </row>
    <row r="7758" spans="1:6" ht="14.5" customHeight="1">
      <c r="A7758" s="19">
        <v>1912</v>
      </c>
      <c r="B7758" s="19" t="s">
        <v>94</v>
      </c>
      <c r="C7758" s="19" t="s">
        <v>97</v>
      </c>
      <c r="D7758" s="19">
        <v>260.8</v>
      </c>
      <c r="F7758" s="19" t="s">
        <v>1153</v>
      </c>
    </row>
    <row r="7759" spans="1:6" ht="14.5" customHeight="1">
      <c r="A7759" s="19">
        <v>1912</v>
      </c>
      <c r="B7759" s="19" t="s">
        <v>94</v>
      </c>
      <c r="C7759" s="19" t="s">
        <v>97</v>
      </c>
      <c r="D7759" s="19">
        <v>12</v>
      </c>
      <c r="F7759" s="19" t="s">
        <v>1596</v>
      </c>
    </row>
    <row r="7760" spans="1:6" ht="14.5" customHeight="1">
      <c r="A7760" s="19">
        <v>1912</v>
      </c>
      <c r="B7760" s="19" t="s">
        <v>94</v>
      </c>
      <c r="C7760" s="19" t="s">
        <v>97</v>
      </c>
      <c r="D7760" s="19">
        <v>22</v>
      </c>
      <c r="F7760" s="19" t="s">
        <v>1276</v>
      </c>
    </row>
    <row r="7761" spans="1:6" ht="14.5" customHeight="1">
      <c r="A7761" s="19">
        <v>1912</v>
      </c>
      <c r="B7761" s="19" t="s">
        <v>94</v>
      </c>
      <c r="C7761" s="19" t="s">
        <v>1600</v>
      </c>
      <c r="D7761" s="19">
        <v>461.07</v>
      </c>
    </row>
    <row r="7762" spans="1:6" ht="14.5" customHeight="1">
      <c r="A7762" s="19">
        <v>1912</v>
      </c>
      <c r="B7762" s="19" t="s">
        <v>94</v>
      </c>
      <c r="C7762" s="19" t="s">
        <v>1154</v>
      </c>
      <c r="D7762" s="19">
        <v>46.5</v>
      </c>
      <c r="F7762" s="19" t="s">
        <v>786</v>
      </c>
    </row>
    <row r="7763" spans="1:6" ht="14.5" customHeight="1">
      <c r="A7763" s="19">
        <v>1912</v>
      </c>
      <c r="B7763" s="19" t="s">
        <v>94</v>
      </c>
      <c r="C7763" s="19" t="s">
        <v>787</v>
      </c>
      <c r="D7763" s="19">
        <v>75</v>
      </c>
      <c r="F7763" s="19" t="s">
        <v>93</v>
      </c>
    </row>
    <row r="7764" spans="1:6" ht="14.5" customHeight="1">
      <c r="A7764" s="19">
        <v>1912</v>
      </c>
      <c r="B7764" s="19" t="s">
        <v>94</v>
      </c>
      <c r="C7764" s="19" t="s">
        <v>574</v>
      </c>
      <c r="D7764" s="19">
        <v>9</v>
      </c>
      <c r="F7764" s="19" t="s">
        <v>1448</v>
      </c>
    </row>
    <row r="7765" spans="1:6" ht="14.5" customHeight="1">
      <c r="A7765" s="19">
        <v>1912</v>
      </c>
      <c r="B7765" s="19" t="s">
        <v>94</v>
      </c>
      <c r="C7765" s="19" t="s">
        <v>497</v>
      </c>
      <c r="D7765" s="19">
        <v>23</v>
      </c>
      <c r="F7765" s="19" t="s">
        <v>1277</v>
      </c>
    </row>
    <row r="7766" spans="1:6" ht="14.5" customHeight="1">
      <c r="A7766" s="19">
        <v>1912</v>
      </c>
      <c r="B7766" s="19" t="s">
        <v>1279</v>
      </c>
      <c r="C7766" s="19" t="s">
        <v>1282</v>
      </c>
      <c r="D7766" s="19">
        <v>14</v>
      </c>
      <c r="E7766" s="19" t="s">
        <v>9</v>
      </c>
      <c r="F7766" s="19" t="s">
        <v>1283</v>
      </c>
    </row>
    <row r="7767" spans="1:6" ht="14.5" customHeight="1">
      <c r="A7767" s="19">
        <v>1912</v>
      </c>
      <c r="B7767" s="19" t="s">
        <v>291</v>
      </c>
      <c r="C7767" s="19" t="s">
        <v>71</v>
      </c>
      <c r="D7767" s="19">
        <v>99.72</v>
      </c>
      <c r="E7767" s="19" t="s">
        <v>9</v>
      </c>
      <c r="F7767" s="19" t="s">
        <v>959</v>
      </c>
    </row>
    <row r="7768" spans="1:6" ht="14.5" customHeight="1">
      <c r="A7768" s="19">
        <v>1912</v>
      </c>
      <c r="B7768" s="19" t="s">
        <v>291</v>
      </c>
      <c r="C7768" s="19" t="s">
        <v>215</v>
      </c>
      <c r="D7768" s="19">
        <v>55.55</v>
      </c>
      <c r="E7768" s="19" t="s">
        <v>9</v>
      </c>
      <c r="F7768" s="19" t="s">
        <v>1041</v>
      </c>
    </row>
    <row r="7769" spans="1:6" ht="14.5" customHeight="1">
      <c r="A7769" s="19">
        <v>1912</v>
      </c>
      <c r="B7769" s="19" t="s">
        <v>291</v>
      </c>
      <c r="C7769" s="19" t="s">
        <v>215</v>
      </c>
      <c r="D7769" s="19">
        <v>10.35</v>
      </c>
      <c r="E7769" s="19" t="s">
        <v>9</v>
      </c>
      <c r="F7769" s="19" t="s">
        <v>1617</v>
      </c>
    </row>
    <row r="7770" spans="1:6" ht="14.5" customHeight="1">
      <c r="A7770" s="19">
        <v>1912</v>
      </c>
      <c r="B7770" s="19" t="s">
        <v>291</v>
      </c>
      <c r="C7770" s="19" t="s">
        <v>217</v>
      </c>
      <c r="D7770" s="19">
        <v>8</v>
      </c>
      <c r="E7770" s="19" t="s">
        <v>9</v>
      </c>
      <c r="F7770" s="19" t="s">
        <v>1299</v>
      </c>
    </row>
    <row r="7771" spans="1:6" ht="14.5" customHeight="1">
      <c r="A7771" s="19">
        <v>1912</v>
      </c>
      <c r="B7771" s="19" t="s">
        <v>291</v>
      </c>
      <c r="C7771" s="19" t="s">
        <v>903</v>
      </c>
      <c r="D7771" s="19">
        <v>15</v>
      </c>
      <c r="E7771" s="19" t="s">
        <v>9</v>
      </c>
      <c r="F7771" s="19" t="s">
        <v>1618</v>
      </c>
    </row>
    <row r="7772" spans="1:6" ht="14.5" customHeight="1">
      <c r="A7772" s="19">
        <v>1912</v>
      </c>
      <c r="B7772" s="19" t="s">
        <v>291</v>
      </c>
      <c r="C7772" s="19" t="s">
        <v>219</v>
      </c>
      <c r="D7772" s="19">
        <v>30.91</v>
      </c>
      <c r="E7772" s="19" t="s">
        <v>9</v>
      </c>
      <c r="F7772" s="19" t="s">
        <v>220</v>
      </c>
    </row>
    <row r="7773" spans="1:6" ht="14.5" customHeight="1">
      <c r="A7773" s="19">
        <v>1912</v>
      </c>
      <c r="B7773" s="19" t="s">
        <v>291</v>
      </c>
      <c r="C7773" s="19" t="s">
        <v>230</v>
      </c>
      <c r="D7773" s="19">
        <v>319.86</v>
      </c>
      <c r="E7773" s="19" t="s">
        <v>9</v>
      </c>
      <c r="F7773" s="19" t="s">
        <v>1043</v>
      </c>
    </row>
    <row r="7774" spans="1:6" ht="14.5" customHeight="1">
      <c r="A7774" s="19">
        <v>1912</v>
      </c>
      <c r="B7774" s="19" t="s">
        <v>291</v>
      </c>
      <c r="C7774" s="19" t="s">
        <v>230</v>
      </c>
      <c r="D7774" s="19">
        <v>25.35</v>
      </c>
      <c r="E7774" s="19" t="s">
        <v>9</v>
      </c>
      <c r="F7774" s="19" t="s">
        <v>1300</v>
      </c>
    </row>
    <row r="7775" spans="1:6" ht="14.5" customHeight="1">
      <c r="A7775" s="19">
        <v>1912</v>
      </c>
      <c r="B7775" s="19" t="s">
        <v>291</v>
      </c>
      <c r="C7775" s="19" t="s">
        <v>230</v>
      </c>
      <c r="D7775" s="19">
        <v>179.52</v>
      </c>
      <c r="E7775" s="19" t="s">
        <v>9</v>
      </c>
      <c r="F7775" s="19" t="s">
        <v>1466</v>
      </c>
    </row>
    <row r="7776" spans="1:6" ht="14.5" customHeight="1">
      <c r="A7776" s="19">
        <v>1912</v>
      </c>
      <c r="B7776" s="19" t="s">
        <v>291</v>
      </c>
      <c r="C7776" s="19" t="s">
        <v>617</v>
      </c>
      <c r="D7776" s="19">
        <v>7.23</v>
      </c>
      <c r="E7776" s="19" t="s">
        <v>9</v>
      </c>
      <c r="F7776" s="19" t="s">
        <v>1029</v>
      </c>
    </row>
    <row r="7777" spans="1:6" ht="14.5" customHeight="1">
      <c r="A7777" s="19">
        <v>1912</v>
      </c>
      <c r="B7777" s="19" t="s">
        <v>291</v>
      </c>
      <c r="C7777" s="19" t="s">
        <v>238</v>
      </c>
      <c r="D7777" s="19">
        <v>17.66</v>
      </c>
      <c r="E7777" s="19" t="s">
        <v>9</v>
      </c>
      <c r="F7777" s="19" t="s">
        <v>1368</v>
      </c>
    </row>
    <row r="7778" spans="1:6" ht="14.5" customHeight="1">
      <c r="A7778" s="19">
        <v>1912</v>
      </c>
      <c r="B7778" s="19" t="s">
        <v>291</v>
      </c>
      <c r="C7778" s="19" t="s">
        <v>242</v>
      </c>
      <c r="D7778" s="19">
        <v>38.319000000000003</v>
      </c>
      <c r="E7778" s="19" t="s">
        <v>9</v>
      </c>
      <c r="F7778" s="19" t="s">
        <v>1048</v>
      </c>
    </row>
    <row r="7779" spans="1:6" ht="14.5" customHeight="1">
      <c r="A7779" s="19">
        <v>1912</v>
      </c>
      <c r="B7779" s="19" t="s">
        <v>291</v>
      </c>
      <c r="C7779" s="19" t="s">
        <v>242</v>
      </c>
      <c r="D7779" s="19">
        <v>16.100000000000001</v>
      </c>
      <c r="E7779" s="19" t="s">
        <v>9</v>
      </c>
      <c r="F7779" s="19" t="s">
        <v>1650</v>
      </c>
    </row>
    <row r="7780" spans="1:6" ht="14.5" customHeight="1">
      <c r="A7780" s="19">
        <v>1912</v>
      </c>
      <c r="B7780" s="19" t="s">
        <v>291</v>
      </c>
      <c r="C7780" s="19" t="s">
        <v>619</v>
      </c>
      <c r="D7780" s="19">
        <v>17.75</v>
      </c>
      <c r="E7780" s="19" t="s">
        <v>9</v>
      </c>
      <c r="F7780" s="19" t="s">
        <v>1651</v>
      </c>
    </row>
    <row r="7781" spans="1:6" ht="14.5" customHeight="1">
      <c r="A7781" s="19">
        <v>1912</v>
      </c>
      <c r="B7781" s="19" t="s">
        <v>291</v>
      </c>
      <c r="C7781" s="19" t="s">
        <v>1370</v>
      </c>
      <c r="D7781" s="19">
        <v>3.28</v>
      </c>
      <c r="E7781" s="19" t="s">
        <v>9</v>
      </c>
      <c r="F7781" s="19" t="s">
        <v>1371</v>
      </c>
    </row>
    <row r="7782" spans="1:6" ht="14.5" customHeight="1">
      <c r="A7782" s="19">
        <v>1912</v>
      </c>
      <c r="B7782" s="19" t="s">
        <v>291</v>
      </c>
      <c r="C7782" s="19" t="s">
        <v>254</v>
      </c>
      <c r="D7782" s="19">
        <v>137.76</v>
      </c>
      <c r="E7782" s="19" t="s">
        <v>9</v>
      </c>
      <c r="F7782" s="19" t="s">
        <v>1052</v>
      </c>
    </row>
    <row r="7783" spans="1:6" ht="14.5" customHeight="1">
      <c r="A7783" s="19">
        <v>1912</v>
      </c>
      <c r="B7783" s="19" t="s">
        <v>291</v>
      </c>
      <c r="C7783" s="19" t="s">
        <v>256</v>
      </c>
      <c r="D7783" s="19">
        <v>86.27</v>
      </c>
      <c r="E7783" s="19" t="s">
        <v>9</v>
      </c>
      <c r="F7783" s="19" t="s">
        <v>621</v>
      </c>
    </row>
    <row r="7784" spans="1:6" ht="14.5" customHeight="1">
      <c r="A7784" s="19">
        <v>1912</v>
      </c>
      <c r="B7784" s="19" t="s">
        <v>291</v>
      </c>
      <c r="C7784" s="19" t="s">
        <v>256</v>
      </c>
      <c r="D7784" s="19">
        <v>4.62</v>
      </c>
      <c r="E7784" s="19" t="s">
        <v>9</v>
      </c>
      <c r="F7784" s="19" t="s">
        <v>1053</v>
      </c>
    </row>
    <row r="7785" spans="1:6" ht="14.5" customHeight="1">
      <c r="A7785" s="19">
        <v>1912</v>
      </c>
      <c r="B7785" s="19" t="s">
        <v>291</v>
      </c>
      <c r="C7785" s="19" t="s">
        <v>622</v>
      </c>
      <c r="D7785" s="19">
        <v>7.62</v>
      </c>
      <c r="E7785" s="19" t="s">
        <v>9</v>
      </c>
      <c r="F7785" s="19" t="s">
        <v>1057</v>
      </c>
    </row>
    <row r="7786" spans="1:6" ht="14.5" customHeight="1">
      <c r="A7786" s="19">
        <v>1912</v>
      </c>
      <c r="B7786" s="19" t="s">
        <v>291</v>
      </c>
      <c r="C7786" s="19" t="s">
        <v>262</v>
      </c>
      <c r="D7786" s="19">
        <v>37.1</v>
      </c>
      <c r="E7786" s="19" t="s">
        <v>9</v>
      </c>
      <c r="F7786" s="19" t="s">
        <v>960</v>
      </c>
    </row>
    <row r="7787" spans="1:6" ht="14.5" customHeight="1">
      <c r="A7787" s="19">
        <v>1912</v>
      </c>
      <c r="B7787" s="19" t="s">
        <v>291</v>
      </c>
      <c r="C7787" s="19" t="s">
        <v>264</v>
      </c>
      <c r="D7787" s="19">
        <v>18.600000000000001</v>
      </c>
      <c r="E7787" s="19" t="s">
        <v>9</v>
      </c>
      <c r="F7787" s="19" t="s">
        <v>265</v>
      </c>
    </row>
    <row r="7788" spans="1:6" ht="14.5" customHeight="1">
      <c r="A7788" s="19">
        <v>1912</v>
      </c>
      <c r="B7788" s="19" t="s">
        <v>291</v>
      </c>
      <c r="C7788" s="19" t="s">
        <v>266</v>
      </c>
      <c r="D7788" s="19">
        <v>8.1999999999999993</v>
      </c>
      <c r="E7788" s="19" t="s">
        <v>9</v>
      </c>
      <c r="F7788" s="19" t="s">
        <v>267</v>
      </c>
    </row>
    <row r="7789" spans="1:6" ht="14.5" customHeight="1">
      <c r="A7789" s="19">
        <v>1912</v>
      </c>
      <c r="B7789" s="19" t="s">
        <v>291</v>
      </c>
      <c r="C7789" s="19" t="s">
        <v>268</v>
      </c>
      <c r="D7789" s="19">
        <v>26.545000000000002</v>
      </c>
      <c r="E7789" s="19" t="s">
        <v>9</v>
      </c>
      <c r="F7789" s="19" t="s">
        <v>269</v>
      </c>
    </row>
    <row r="7790" spans="1:6" ht="14.5" customHeight="1">
      <c r="A7790" s="19">
        <v>1912</v>
      </c>
      <c r="B7790" s="19" t="s">
        <v>291</v>
      </c>
      <c r="C7790" s="19" t="s">
        <v>268</v>
      </c>
      <c r="D7790" s="19">
        <v>33.4</v>
      </c>
      <c r="E7790" s="19" t="s">
        <v>9</v>
      </c>
      <c r="F7790" s="19" t="s">
        <v>1168</v>
      </c>
    </row>
    <row r="7791" spans="1:6" ht="14.5" customHeight="1">
      <c r="A7791" s="19">
        <v>1912</v>
      </c>
      <c r="B7791" s="19" t="s">
        <v>291</v>
      </c>
      <c r="C7791" s="19" t="s">
        <v>268</v>
      </c>
      <c r="D7791" s="19">
        <v>21.875</v>
      </c>
      <c r="E7791" s="19" t="s">
        <v>9</v>
      </c>
      <c r="F7791" s="19" t="s">
        <v>1311</v>
      </c>
    </row>
    <row r="7792" spans="1:6" ht="14.5" customHeight="1">
      <c r="A7792" s="19">
        <v>1912</v>
      </c>
      <c r="B7792" s="19" t="s">
        <v>291</v>
      </c>
      <c r="C7792" s="19" t="s">
        <v>1310</v>
      </c>
      <c r="D7792" s="19">
        <v>26.56</v>
      </c>
      <c r="E7792" s="19" t="s">
        <v>9</v>
      </c>
      <c r="F7792" s="19" t="s">
        <v>1176</v>
      </c>
    </row>
    <row r="7793" spans="1:6" ht="14.5" customHeight="1">
      <c r="A7793" s="19">
        <v>1912</v>
      </c>
      <c r="B7793" s="19" t="s">
        <v>291</v>
      </c>
      <c r="C7793" s="19" t="s">
        <v>270</v>
      </c>
      <c r="D7793" s="19">
        <v>9.1</v>
      </c>
      <c r="E7793" s="19" t="s">
        <v>9</v>
      </c>
      <c r="F7793" s="19" t="s">
        <v>1058</v>
      </c>
    </row>
    <row r="7794" spans="1:6" ht="14.5" customHeight="1">
      <c r="A7794" s="19">
        <v>1912</v>
      </c>
      <c r="B7794" s="19" t="s">
        <v>291</v>
      </c>
      <c r="C7794" s="19" t="s">
        <v>625</v>
      </c>
      <c r="D7794" s="19">
        <v>8.6999999999999993</v>
      </c>
      <c r="E7794" s="19" t="s">
        <v>9</v>
      </c>
      <c r="F7794" s="19" t="s">
        <v>626</v>
      </c>
    </row>
    <row r="7795" spans="1:6" ht="14.5" customHeight="1">
      <c r="A7795" s="19">
        <v>1912</v>
      </c>
      <c r="B7795" s="19" t="s">
        <v>291</v>
      </c>
      <c r="C7795" s="19" t="s">
        <v>282</v>
      </c>
      <c r="D7795" s="19">
        <v>12.84</v>
      </c>
      <c r="E7795" s="19" t="s">
        <v>9</v>
      </c>
      <c r="F7795" s="19" t="s">
        <v>1059</v>
      </c>
    </row>
    <row r="7796" spans="1:6" ht="14.5" customHeight="1">
      <c r="A7796" s="19">
        <v>1912</v>
      </c>
      <c r="B7796" s="19" t="s">
        <v>291</v>
      </c>
      <c r="C7796" s="19" t="s">
        <v>287</v>
      </c>
      <c r="D7796" s="19">
        <v>20.399999999999999</v>
      </c>
      <c r="E7796" s="19" t="s">
        <v>9</v>
      </c>
      <c r="F7796" s="19" t="s">
        <v>1060</v>
      </c>
    </row>
    <row r="7797" spans="1:6" ht="14.5" customHeight="1">
      <c r="A7797" s="19">
        <v>1912</v>
      </c>
      <c r="B7797" s="19" t="s">
        <v>291</v>
      </c>
      <c r="C7797" s="19" t="s">
        <v>291</v>
      </c>
      <c r="D7797" s="19">
        <v>149.18</v>
      </c>
      <c r="E7797" s="19" t="s">
        <v>9</v>
      </c>
      <c r="F7797" s="19" t="s">
        <v>1628</v>
      </c>
    </row>
    <row r="7798" spans="1:6" ht="14.5" customHeight="1">
      <c r="A7798" s="19">
        <v>1912</v>
      </c>
      <c r="B7798" s="19" t="s">
        <v>291</v>
      </c>
      <c r="C7798" s="19" t="s">
        <v>291</v>
      </c>
      <c r="D7798" s="19">
        <v>8.7899999999999991</v>
      </c>
      <c r="E7798" s="19" t="s">
        <v>9</v>
      </c>
      <c r="F7798" s="19" t="s">
        <v>631</v>
      </c>
    </row>
    <row r="7799" spans="1:6" ht="14.5" customHeight="1">
      <c r="A7799" s="19">
        <v>1912</v>
      </c>
      <c r="B7799" s="19" t="s">
        <v>291</v>
      </c>
      <c r="C7799" s="19" t="s">
        <v>291</v>
      </c>
      <c r="D7799" s="19">
        <v>2.56</v>
      </c>
      <c r="E7799" s="19" t="s">
        <v>9</v>
      </c>
      <c r="F7799" s="19" t="s">
        <v>1474</v>
      </c>
    </row>
    <row r="7800" spans="1:6" ht="14.5" customHeight="1">
      <c r="A7800" s="19">
        <v>1912</v>
      </c>
      <c r="B7800" s="19" t="s">
        <v>291</v>
      </c>
      <c r="C7800" s="19" t="s">
        <v>291</v>
      </c>
      <c r="D7800" s="19">
        <v>5.0439999999999996</v>
      </c>
      <c r="E7800" s="19" t="s">
        <v>9</v>
      </c>
      <c r="F7800" s="19" t="s">
        <v>306</v>
      </c>
    </row>
    <row r="7801" spans="1:6" ht="14.5" customHeight="1">
      <c r="A7801" s="19">
        <v>1912</v>
      </c>
      <c r="B7801" s="19" t="s">
        <v>291</v>
      </c>
      <c r="C7801" s="19" t="s">
        <v>291</v>
      </c>
      <c r="D7801" s="19">
        <v>20</v>
      </c>
      <c r="E7801" s="19" t="s">
        <v>9</v>
      </c>
      <c r="F7801" s="19" t="s">
        <v>302</v>
      </c>
    </row>
    <row r="7802" spans="1:6" ht="14.5" customHeight="1">
      <c r="A7802" s="19">
        <v>1912</v>
      </c>
      <c r="B7802" s="19" t="s">
        <v>291</v>
      </c>
      <c r="C7802" s="19" t="s">
        <v>291</v>
      </c>
      <c r="D7802" s="19">
        <v>6.78</v>
      </c>
      <c r="E7802" s="19" t="s">
        <v>9</v>
      </c>
      <c r="F7802" s="19" t="s">
        <v>296</v>
      </c>
    </row>
    <row r="7803" spans="1:6" ht="14.5" customHeight="1">
      <c r="A7803" s="19">
        <v>1912</v>
      </c>
      <c r="B7803" s="19" t="s">
        <v>291</v>
      </c>
      <c r="C7803" s="19" t="s">
        <v>291</v>
      </c>
      <c r="D7803" s="19">
        <v>5.0289999999999999</v>
      </c>
      <c r="E7803" s="19" t="s">
        <v>9</v>
      </c>
      <c r="F7803" s="19" t="s">
        <v>295</v>
      </c>
    </row>
    <row r="7804" spans="1:6" ht="14.5" customHeight="1">
      <c r="A7804" s="19">
        <v>1912</v>
      </c>
      <c r="B7804" s="19" t="s">
        <v>291</v>
      </c>
      <c r="C7804" s="19" t="s">
        <v>291</v>
      </c>
      <c r="D7804" s="19">
        <v>19.82</v>
      </c>
      <c r="E7804" s="19" t="s">
        <v>9</v>
      </c>
      <c r="F7804" s="19" t="s">
        <v>299</v>
      </c>
    </row>
    <row r="7805" spans="1:6" ht="14.5" customHeight="1">
      <c r="A7805" s="19">
        <v>1912</v>
      </c>
      <c r="B7805" s="19" t="s">
        <v>291</v>
      </c>
      <c r="C7805" s="19" t="s">
        <v>291</v>
      </c>
      <c r="D7805" s="19">
        <v>16</v>
      </c>
      <c r="E7805" s="19" t="s">
        <v>9</v>
      </c>
      <c r="F7805" s="19" t="s">
        <v>294</v>
      </c>
    </row>
    <row r="7806" spans="1:6" ht="14.5" customHeight="1">
      <c r="A7806" s="19">
        <v>1912</v>
      </c>
      <c r="B7806" s="19" t="s">
        <v>291</v>
      </c>
      <c r="C7806" s="19" t="s">
        <v>291</v>
      </c>
      <c r="D7806" s="19">
        <v>11</v>
      </c>
      <c r="E7806" s="19" t="s">
        <v>9</v>
      </c>
      <c r="F7806" s="19" t="s">
        <v>293</v>
      </c>
    </row>
    <row r="7807" spans="1:6" ht="14.5" customHeight="1">
      <c r="A7807" s="19">
        <v>1912</v>
      </c>
      <c r="B7807" s="19" t="s">
        <v>291</v>
      </c>
      <c r="C7807" s="19" t="s">
        <v>291</v>
      </c>
      <c r="D7807" s="19">
        <v>4.5599999999999996</v>
      </c>
      <c r="E7807" s="19" t="s">
        <v>9</v>
      </c>
      <c r="F7807" s="19" t="s">
        <v>1177</v>
      </c>
    </row>
    <row r="7808" spans="1:6" ht="14.5" customHeight="1">
      <c r="A7808" s="19">
        <v>1912</v>
      </c>
      <c r="B7808" s="19" t="s">
        <v>291</v>
      </c>
      <c r="C7808" s="19" t="s">
        <v>291</v>
      </c>
      <c r="D7808" s="19">
        <v>28.2</v>
      </c>
      <c r="E7808" s="19" t="s">
        <v>9</v>
      </c>
      <c r="F7808" s="19" t="s">
        <v>1303</v>
      </c>
    </row>
    <row r="7809" spans="1:6" ht="14.5" customHeight="1">
      <c r="A7809" s="19">
        <v>1912</v>
      </c>
      <c r="B7809" s="19" t="s">
        <v>291</v>
      </c>
      <c r="C7809" s="19" t="s">
        <v>291</v>
      </c>
      <c r="D7809" s="19">
        <v>35.69</v>
      </c>
      <c r="E7809" s="19" t="s">
        <v>9</v>
      </c>
      <c r="F7809" s="19" t="s">
        <v>300</v>
      </c>
    </row>
    <row r="7810" spans="1:6" ht="14.5" customHeight="1">
      <c r="A7810" s="19">
        <v>1912</v>
      </c>
      <c r="B7810" s="19" t="s">
        <v>291</v>
      </c>
      <c r="C7810" s="19" t="s">
        <v>291</v>
      </c>
      <c r="D7810" s="19">
        <v>2.04</v>
      </c>
      <c r="E7810" s="19" t="s">
        <v>9</v>
      </c>
      <c r="F7810" s="19" t="s">
        <v>632</v>
      </c>
    </row>
    <row r="7811" spans="1:6" ht="14.5" customHeight="1">
      <c r="A7811" s="19">
        <v>1912</v>
      </c>
      <c r="B7811" s="19" t="s">
        <v>291</v>
      </c>
      <c r="C7811" s="19" t="s">
        <v>291</v>
      </c>
      <c r="D7811" s="19">
        <v>19.07</v>
      </c>
      <c r="E7811" s="19" t="s">
        <v>9</v>
      </c>
      <c r="F7811" s="19" t="s">
        <v>297</v>
      </c>
    </row>
    <row r="7812" spans="1:6" ht="14.5" customHeight="1">
      <c r="A7812" s="19">
        <v>1912</v>
      </c>
      <c r="B7812" s="19" t="s">
        <v>291</v>
      </c>
      <c r="C7812" s="19" t="s">
        <v>291</v>
      </c>
      <c r="D7812" s="19">
        <v>28.2</v>
      </c>
      <c r="E7812" s="19" t="s">
        <v>9</v>
      </c>
      <c r="F7812" s="19" t="s">
        <v>1303</v>
      </c>
    </row>
    <row r="7813" spans="1:6" ht="14.5" customHeight="1">
      <c r="A7813" s="19">
        <v>1912</v>
      </c>
      <c r="B7813" s="19" t="s">
        <v>291</v>
      </c>
      <c r="C7813" s="19" t="s">
        <v>291</v>
      </c>
      <c r="D7813" s="19">
        <v>4.7699999999999996</v>
      </c>
      <c r="E7813" s="19" t="s">
        <v>9</v>
      </c>
      <c r="F7813" s="19" t="s">
        <v>1629</v>
      </c>
    </row>
    <row r="7814" spans="1:6" ht="14.5" customHeight="1">
      <c r="A7814" s="19">
        <v>1912</v>
      </c>
      <c r="B7814" s="19" t="s">
        <v>291</v>
      </c>
      <c r="C7814" s="19" t="s">
        <v>291</v>
      </c>
      <c r="D7814" s="19">
        <v>3.04</v>
      </c>
      <c r="E7814" s="19" t="s">
        <v>9</v>
      </c>
      <c r="F7814" s="19" t="s">
        <v>1304</v>
      </c>
    </row>
    <row r="7815" spans="1:6" ht="14.5" customHeight="1">
      <c r="A7815" s="19">
        <v>1912</v>
      </c>
      <c r="B7815" s="19" t="s">
        <v>291</v>
      </c>
      <c r="C7815" s="19" t="s">
        <v>291</v>
      </c>
      <c r="D7815" s="19">
        <v>25.7</v>
      </c>
      <c r="E7815" s="19" t="s">
        <v>9</v>
      </c>
      <c r="F7815" s="19" t="s">
        <v>1377</v>
      </c>
    </row>
    <row r="7816" spans="1:6" ht="14.5" customHeight="1">
      <c r="A7816" s="19">
        <v>1912</v>
      </c>
      <c r="B7816" s="19" t="s">
        <v>291</v>
      </c>
      <c r="C7816" s="19" t="s">
        <v>291</v>
      </c>
      <c r="D7816" s="19">
        <v>6.7</v>
      </c>
      <c r="E7816" s="19" t="s">
        <v>9</v>
      </c>
      <c r="F7816" s="19" t="s">
        <v>1171</v>
      </c>
    </row>
    <row r="7817" spans="1:6" ht="14.5" customHeight="1">
      <c r="A7817" s="19">
        <v>1912</v>
      </c>
      <c r="B7817" s="19" t="s">
        <v>291</v>
      </c>
      <c r="C7817" s="19" t="s">
        <v>291</v>
      </c>
      <c r="D7817" s="19">
        <v>14.36</v>
      </c>
      <c r="E7817" s="19" t="s">
        <v>9</v>
      </c>
      <c r="F7817" s="19" t="s">
        <v>304</v>
      </c>
    </row>
    <row r="7818" spans="1:6" ht="14.5" customHeight="1">
      <c r="A7818" s="19">
        <v>1912</v>
      </c>
      <c r="B7818" s="19" t="s">
        <v>291</v>
      </c>
      <c r="C7818" s="19" t="s">
        <v>291</v>
      </c>
      <c r="D7818" s="19">
        <v>23.24</v>
      </c>
      <c r="E7818" s="19" t="s">
        <v>9</v>
      </c>
      <c r="F7818" s="19" t="s">
        <v>303</v>
      </c>
    </row>
    <row r="7819" spans="1:6" ht="14.5" customHeight="1">
      <c r="A7819" s="19">
        <v>1912</v>
      </c>
      <c r="B7819" s="19" t="s">
        <v>291</v>
      </c>
      <c r="C7819" s="19" t="s">
        <v>291</v>
      </c>
      <c r="D7819" s="19">
        <v>111.2</v>
      </c>
      <c r="E7819" s="19" t="s">
        <v>9</v>
      </c>
      <c r="F7819" s="19" t="s">
        <v>308</v>
      </c>
    </row>
    <row r="7820" spans="1:6" ht="14.5" customHeight="1">
      <c r="A7820" s="19">
        <v>1912</v>
      </c>
      <c r="B7820" s="19" t="s">
        <v>291</v>
      </c>
      <c r="C7820" s="19" t="s">
        <v>291</v>
      </c>
      <c r="D7820" s="19">
        <v>14</v>
      </c>
      <c r="E7820" s="19" t="s">
        <v>9</v>
      </c>
      <c r="F7820" s="19" t="s">
        <v>1172</v>
      </c>
    </row>
    <row r="7821" spans="1:6" ht="14.5" customHeight="1">
      <c r="A7821" s="19">
        <v>1912</v>
      </c>
      <c r="B7821" s="19" t="s">
        <v>291</v>
      </c>
      <c r="C7821" s="19" t="s">
        <v>291</v>
      </c>
      <c r="D7821" s="19">
        <v>10.24</v>
      </c>
      <c r="E7821" s="19" t="s">
        <v>9</v>
      </c>
      <c r="F7821" s="19" t="s">
        <v>1063</v>
      </c>
    </row>
    <row r="7822" spans="1:6" ht="14.5" customHeight="1">
      <c r="A7822" s="19">
        <v>1912</v>
      </c>
      <c r="B7822" s="19" t="s">
        <v>291</v>
      </c>
      <c r="C7822" s="19" t="s">
        <v>291</v>
      </c>
      <c r="D7822" s="19">
        <v>38</v>
      </c>
      <c r="E7822" s="19" t="s">
        <v>9</v>
      </c>
      <c r="F7822" s="19" t="s">
        <v>636</v>
      </c>
    </row>
    <row r="7823" spans="1:6" ht="14.5" customHeight="1">
      <c r="A7823" s="19">
        <v>1912</v>
      </c>
      <c r="B7823" s="19" t="s">
        <v>291</v>
      </c>
      <c r="C7823" s="19" t="s">
        <v>291</v>
      </c>
      <c r="D7823" s="19">
        <v>118</v>
      </c>
      <c r="E7823" s="19" t="s">
        <v>9</v>
      </c>
      <c r="F7823" s="19" t="s">
        <v>1305</v>
      </c>
    </row>
    <row r="7824" spans="1:6" ht="14.5" customHeight="1">
      <c r="A7824" s="19">
        <v>1912</v>
      </c>
      <c r="B7824" s="19" t="s">
        <v>291</v>
      </c>
      <c r="C7824" s="19" t="s">
        <v>291</v>
      </c>
      <c r="D7824" s="19">
        <v>76.37</v>
      </c>
      <c r="E7824" s="19" t="s">
        <v>9</v>
      </c>
      <c r="F7824" s="19" t="s">
        <v>1653</v>
      </c>
    </row>
    <row r="7825" spans="1:6" ht="14.5" customHeight="1">
      <c r="A7825" s="19">
        <v>1912</v>
      </c>
      <c r="B7825" s="19" t="s">
        <v>291</v>
      </c>
      <c r="C7825" s="19" t="s">
        <v>291</v>
      </c>
      <c r="D7825" s="19">
        <v>41.11</v>
      </c>
      <c r="E7825" s="19" t="s">
        <v>9</v>
      </c>
      <c r="F7825" s="19" t="s">
        <v>1165</v>
      </c>
    </row>
    <row r="7826" spans="1:6" ht="14.5" customHeight="1">
      <c r="A7826" s="19">
        <v>1912</v>
      </c>
      <c r="B7826" s="19" t="s">
        <v>291</v>
      </c>
      <c r="C7826" s="19" t="s">
        <v>291</v>
      </c>
      <c r="D7826" s="19">
        <v>50.34</v>
      </c>
      <c r="E7826" s="19" t="s">
        <v>9</v>
      </c>
      <c r="F7826" s="19" t="s">
        <v>1167</v>
      </c>
    </row>
    <row r="7827" spans="1:6" ht="14.5" customHeight="1">
      <c r="A7827" s="19">
        <v>1912</v>
      </c>
      <c r="B7827" s="19" t="s">
        <v>291</v>
      </c>
      <c r="C7827" s="19" t="s">
        <v>291</v>
      </c>
      <c r="D7827" s="19">
        <v>395.02</v>
      </c>
      <c r="E7827" s="19" t="s">
        <v>9</v>
      </c>
      <c r="F7827" s="19" t="s">
        <v>1467</v>
      </c>
    </row>
    <row r="7828" spans="1:6" ht="14.5" customHeight="1">
      <c r="A7828" s="19">
        <v>1912</v>
      </c>
      <c r="B7828" s="19" t="s">
        <v>291</v>
      </c>
      <c r="C7828" s="19" t="s">
        <v>291</v>
      </c>
      <c r="D7828" s="19">
        <v>18.760000000000002</v>
      </c>
      <c r="E7828" s="19" t="s">
        <v>9</v>
      </c>
      <c r="F7828" s="19" t="s">
        <v>1630</v>
      </c>
    </row>
    <row r="7829" spans="1:6" ht="14.5" customHeight="1">
      <c r="A7829" s="19">
        <v>1912</v>
      </c>
      <c r="B7829" s="19" t="s">
        <v>291</v>
      </c>
      <c r="C7829" s="19" t="s">
        <v>291</v>
      </c>
      <c r="D7829" s="19">
        <v>185.63</v>
      </c>
      <c r="E7829" s="19" t="s">
        <v>9</v>
      </c>
      <c r="F7829" s="19" t="s">
        <v>1655</v>
      </c>
    </row>
    <row r="7830" spans="1:6" ht="14.5" customHeight="1">
      <c r="A7830" s="19">
        <v>1912</v>
      </c>
      <c r="B7830" s="19" t="s">
        <v>291</v>
      </c>
      <c r="C7830" s="19" t="s">
        <v>291</v>
      </c>
      <c r="D7830" s="19">
        <v>3.9350000000000001</v>
      </c>
      <c r="E7830" s="19" t="s">
        <v>9</v>
      </c>
      <c r="F7830" s="19" t="s">
        <v>1631</v>
      </c>
    </row>
    <row r="7831" spans="1:6" ht="14.5" customHeight="1">
      <c r="A7831" s="19">
        <v>1912</v>
      </c>
      <c r="B7831" s="19" t="s">
        <v>291</v>
      </c>
      <c r="C7831" s="19" t="s">
        <v>291</v>
      </c>
      <c r="D7831" s="19">
        <v>260.77999999999997</v>
      </c>
      <c r="E7831" s="19" t="s">
        <v>9</v>
      </c>
      <c r="F7831" s="19" t="s">
        <v>1656</v>
      </c>
    </row>
    <row r="7832" spans="1:6" ht="14.5" customHeight="1">
      <c r="A7832" s="19">
        <v>1912</v>
      </c>
      <c r="B7832" s="19" t="s">
        <v>291</v>
      </c>
      <c r="C7832" s="19" t="s">
        <v>291</v>
      </c>
      <c r="D7832" s="19">
        <v>61.91</v>
      </c>
      <c r="E7832" s="19" t="s">
        <v>9</v>
      </c>
      <c r="F7832" s="19" t="s">
        <v>223</v>
      </c>
    </row>
    <row r="7833" spans="1:6" ht="14.5" customHeight="1">
      <c r="A7833" s="19">
        <v>1912</v>
      </c>
      <c r="B7833" s="19" t="s">
        <v>291</v>
      </c>
      <c r="C7833" s="19" t="s">
        <v>291</v>
      </c>
      <c r="D7833" s="19">
        <v>67.23</v>
      </c>
      <c r="E7833" s="19" t="s">
        <v>9</v>
      </c>
      <c r="F7833" s="19" t="s">
        <v>1657</v>
      </c>
    </row>
    <row r="7834" spans="1:6" ht="14.5" customHeight="1">
      <c r="A7834" s="19">
        <v>1912</v>
      </c>
      <c r="B7834" s="19" t="s">
        <v>291</v>
      </c>
      <c r="C7834" s="19" t="s">
        <v>291</v>
      </c>
      <c r="D7834" s="19">
        <v>7.02</v>
      </c>
      <c r="E7834" s="19" t="s">
        <v>9</v>
      </c>
      <c r="F7834" s="19" t="s">
        <v>906</v>
      </c>
    </row>
    <row r="7835" spans="1:6" ht="14.5" customHeight="1">
      <c r="A7835" s="19">
        <v>1912</v>
      </c>
      <c r="B7835" s="19" t="s">
        <v>291</v>
      </c>
      <c r="C7835" s="19" t="s">
        <v>291</v>
      </c>
      <c r="D7835" s="19">
        <v>7.49</v>
      </c>
      <c r="E7835" s="19" t="s">
        <v>9</v>
      </c>
      <c r="F7835" s="19" t="s">
        <v>1658</v>
      </c>
    </row>
    <row r="7836" spans="1:6" ht="14.5" customHeight="1">
      <c r="A7836" s="19">
        <v>1912</v>
      </c>
      <c r="B7836" s="19" t="s">
        <v>291</v>
      </c>
      <c r="C7836" s="19" t="s">
        <v>291</v>
      </c>
      <c r="D7836" s="19">
        <v>31.33</v>
      </c>
      <c r="E7836" s="19" t="s">
        <v>9</v>
      </c>
      <c r="F7836" s="19" t="s">
        <v>1659</v>
      </c>
    </row>
    <row r="7837" spans="1:6" ht="14.5" customHeight="1">
      <c r="A7837" s="19">
        <v>1912</v>
      </c>
      <c r="B7837" s="19" t="s">
        <v>291</v>
      </c>
      <c r="C7837" s="19" t="s">
        <v>291</v>
      </c>
      <c r="D7837" s="19">
        <v>2.5</v>
      </c>
      <c r="E7837" s="19" t="s">
        <v>9</v>
      </c>
      <c r="F7837" s="19" t="s">
        <v>1634</v>
      </c>
    </row>
    <row r="7838" spans="1:6" ht="14.5" customHeight="1">
      <c r="A7838" s="19">
        <v>1912</v>
      </c>
      <c r="B7838" s="19" t="s">
        <v>291</v>
      </c>
      <c r="C7838" s="19" t="s">
        <v>291</v>
      </c>
      <c r="D7838" s="19">
        <v>2.64</v>
      </c>
      <c r="E7838" s="19" t="s">
        <v>9</v>
      </c>
      <c r="F7838" s="19" t="s">
        <v>1471</v>
      </c>
    </row>
    <row r="7839" spans="1:6" ht="14.5" customHeight="1">
      <c r="A7839" s="19">
        <v>1912</v>
      </c>
      <c r="B7839" s="19" t="s">
        <v>291</v>
      </c>
      <c r="C7839" s="19" t="s">
        <v>291</v>
      </c>
      <c r="D7839" s="19">
        <v>31.02</v>
      </c>
      <c r="E7839" s="19" t="s">
        <v>9</v>
      </c>
      <c r="F7839" s="19" t="s">
        <v>1074</v>
      </c>
    </row>
    <row r="7840" spans="1:6" ht="14.5" customHeight="1">
      <c r="A7840" s="19">
        <v>1912</v>
      </c>
      <c r="B7840" s="19" t="s">
        <v>291</v>
      </c>
      <c r="C7840" s="19" t="s">
        <v>291</v>
      </c>
      <c r="D7840" s="19">
        <v>27.87</v>
      </c>
      <c r="E7840" s="19" t="s">
        <v>9</v>
      </c>
      <c r="F7840" s="19" t="s">
        <v>655</v>
      </c>
    </row>
    <row r="7841" spans="1:6" ht="14.5" customHeight="1">
      <c r="A7841" s="19">
        <v>1912</v>
      </c>
      <c r="B7841" s="19" t="s">
        <v>291</v>
      </c>
      <c r="C7841" s="19" t="s">
        <v>309</v>
      </c>
      <c r="D7841" s="19">
        <v>16.3</v>
      </c>
      <c r="E7841" s="19" t="s">
        <v>9</v>
      </c>
      <c r="F7841" s="19" t="s">
        <v>1064</v>
      </c>
    </row>
    <row r="7842" spans="1:6" ht="14.5" customHeight="1">
      <c r="A7842" s="19">
        <v>1912</v>
      </c>
      <c r="B7842" s="19" t="s">
        <v>291</v>
      </c>
      <c r="C7842" s="19" t="s">
        <v>309</v>
      </c>
      <c r="D7842" s="19">
        <v>4.49</v>
      </c>
      <c r="E7842" s="19" t="s">
        <v>9</v>
      </c>
      <c r="F7842" s="19" t="s">
        <v>1378</v>
      </c>
    </row>
    <row r="7843" spans="1:6" ht="14.5" customHeight="1">
      <c r="A7843" s="19">
        <v>1912</v>
      </c>
      <c r="B7843" s="19" t="s">
        <v>291</v>
      </c>
      <c r="C7843" s="19" t="s">
        <v>1306</v>
      </c>
      <c r="D7843" s="19">
        <v>2.69</v>
      </c>
      <c r="E7843" s="19" t="s">
        <v>9</v>
      </c>
      <c r="F7843" s="19" t="s">
        <v>1307</v>
      </c>
    </row>
    <row r="7844" spans="1:6" ht="14.5" customHeight="1">
      <c r="A7844" s="19">
        <v>1912</v>
      </c>
      <c r="B7844" s="19" t="s">
        <v>291</v>
      </c>
      <c r="C7844" s="19" t="s">
        <v>314</v>
      </c>
      <c r="D7844" s="19">
        <v>93.3</v>
      </c>
      <c r="E7844" s="19" t="s">
        <v>9</v>
      </c>
      <c r="F7844" s="19" t="s">
        <v>315</v>
      </c>
    </row>
    <row r="7845" spans="1:6" ht="14.5" customHeight="1">
      <c r="A7845" s="19">
        <v>1912</v>
      </c>
      <c r="B7845" s="19" t="s">
        <v>291</v>
      </c>
      <c r="C7845" s="19" t="s">
        <v>316</v>
      </c>
      <c r="D7845" s="19">
        <v>12.38</v>
      </c>
      <c r="E7845" s="19" t="s">
        <v>9</v>
      </c>
      <c r="F7845" s="19" t="s">
        <v>317</v>
      </c>
    </row>
    <row r="7846" spans="1:6" ht="14.5" customHeight="1">
      <c r="A7846" s="19">
        <v>1912</v>
      </c>
      <c r="B7846" s="19" t="s">
        <v>291</v>
      </c>
      <c r="C7846" s="19" t="s">
        <v>318</v>
      </c>
      <c r="D7846" s="19">
        <v>65.45</v>
      </c>
      <c r="E7846" s="19" t="s">
        <v>9</v>
      </c>
      <c r="F7846" s="19" t="s">
        <v>1379</v>
      </c>
    </row>
    <row r="7847" spans="1:6" ht="14.5" customHeight="1">
      <c r="A7847" s="19">
        <v>1912</v>
      </c>
      <c r="B7847" s="19" t="s">
        <v>291</v>
      </c>
      <c r="C7847" s="19" t="s">
        <v>1068</v>
      </c>
      <c r="D7847" s="19">
        <v>10.64</v>
      </c>
      <c r="E7847" s="19" t="s">
        <v>9</v>
      </c>
      <c r="F7847" s="19" t="s">
        <v>1069</v>
      </c>
    </row>
    <row r="7848" spans="1:6" ht="14.5" customHeight="1">
      <c r="A7848" s="19">
        <v>1912</v>
      </c>
      <c r="B7848" s="19" t="s">
        <v>291</v>
      </c>
      <c r="C7848" s="19" t="s">
        <v>912</v>
      </c>
      <c r="D7848" s="19">
        <v>9.32</v>
      </c>
      <c r="E7848" s="19" t="s">
        <v>9</v>
      </c>
      <c r="F7848" s="19" t="s">
        <v>913</v>
      </c>
    </row>
    <row r="7849" spans="1:6" ht="14.5" customHeight="1">
      <c r="A7849" s="19">
        <v>1912</v>
      </c>
      <c r="B7849" s="19" t="s">
        <v>291</v>
      </c>
      <c r="C7849" s="19" t="s">
        <v>640</v>
      </c>
      <c r="D7849" s="19">
        <v>7.7</v>
      </c>
      <c r="E7849" s="19" t="s">
        <v>9</v>
      </c>
      <c r="F7849" s="19" t="s">
        <v>641</v>
      </c>
    </row>
    <row r="7850" spans="1:6" ht="14.5" customHeight="1">
      <c r="A7850" s="19">
        <v>1912</v>
      </c>
      <c r="B7850" s="19" t="s">
        <v>291</v>
      </c>
      <c r="C7850" s="19" t="s">
        <v>961</v>
      </c>
      <c r="D7850" s="19">
        <v>34.19</v>
      </c>
      <c r="E7850" s="19" t="s">
        <v>9</v>
      </c>
      <c r="F7850" s="19" t="s">
        <v>962</v>
      </c>
    </row>
    <row r="7851" spans="1:6" ht="14.5" customHeight="1">
      <c r="A7851" s="19">
        <v>1912</v>
      </c>
      <c r="B7851" s="19" t="s">
        <v>291</v>
      </c>
      <c r="C7851" s="19" t="s">
        <v>322</v>
      </c>
      <c r="D7851" s="19">
        <v>17.239999999999998</v>
      </c>
      <c r="E7851" s="19" t="s">
        <v>9</v>
      </c>
      <c r="F7851" s="19" t="s">
        <v>1070</v>
      </c>
    </row>
    <row r="7852" spans="1:6" ht="14.5" customHeight="1">
      <c r="A7852" s="19">
        <v>1912</v>
      </c>
      <c r="B7852" s="19" t="s">
        <v>291</v>
      </c>
      <c r="C7852" s="19" t="s">
        <v>324</v>
      </c>
      <c r="D7852" s="19">
        <v>149.08000000000001</v>
      </c>
      <c r="E7852" s="19" t="s">
        <v>9</v>
      </c>
      <c r="F7852" s="19" t="s">
        <v>1639</v>
      </c>
    </row>
    <row r="7853" spans="1:6" ht="14.5" customHeight="1">
      <c r="A7853" s="19">
        <v>1912</v>
      </c>
      <c r="B7853" s="19" t="s">
        <v>291</v>
      </c>
      <c r="C7853" s="19" t="s">
        <v>324</v>
      </c>
      <c r="D7853" s="19">
        <v>173.3</v>
      </c>
      <c r="E7853" s="19" t="s">
        <v>9</v>
      </c>
      <c r="F7853" s="19" t="s">
        <v>1309</v>
      </c>
    </row>
    <row r="7854" spans="1:6" ht="14.5" customHeight="1">
      <c r="A7854" s="19">
        <v>1912</v>
      </c>
      <c r="B7854" s="19" t="s">
        <v>291</v>
      </c>
      <c r="C7854" s="19" t="s">
        <v>324</v>
      </c>
      <c r="D7854" s="19">
        <v>60.53</v>
      </c>
      <c r="E7854" s="19" t="s">
        <v>9</v>
      </c>
      <c r="F7854" s="19" t="s">
        <v>1642</v>
      </c>
    </row>
    <row r="7855" spans="1:6" ht="14.5" customHeight="1">
      <c r="A7855" s="19">
        <v>1912</v>
      </c>
      <c r="B7855" s="19" t="s">
        <v>291</v>
      </c>
      <c r="C7855" s="19" t="s">
        <v>324</v>
      </c>
      <c r="D7855" s="19">
        <v>40</v>
      </c>
      <c r="E7855" s="19" t="s">
        <v>9</v>
      </c>
      <c r="F7855" s="19" t="s">
        <v>1643</v>
      </c>
    </row>
    <row r="7856" spans="1:6" ht="14.5" customHeight="1">
      <c r="A7856" s="19">
        <v>1912</v>
      </c>
      <c r="B7856" s="19" t="s">
        <v>291</v>
      </c>
      <c r="C7856" s="19" t="s">
        <v>327</v>
      </c>
      <c r="D7856" s="19">
        <v>7.82</v>
      </c>
      <c r="E7856" s="19" t="s">
        <v>9</v>
      </c>
      <c r="F7856" s="19" t="s">
        <v>1072</v>
      </c>
    </row>
    <row r="7857" spans="1:6" ht="14.5" customHeight="1">
      <c r="A7857" s="19">
        <v>1912</v>
      </c>
      <c r="B7857" s="19" t="s">
        <v>291</v>
      </c>
      <c r="C7857" s="19" t="s">
        <v>1660</v>
      </c>
      <c r="D7857" s="19">
        <v>38.119999999999997</v>
      </c>
      <c r="E7857" s="19" t="s">
        <v>9</v>
      </c>
      <c r="F7857" s="19" t="s">
        <v>1473</v>
      </c>
    </row>
    <row r="7858" spans="1:6" ht="14.5" customHeight="1">
      <c r="A7858" s="19">
        <v>1912</v>
      </c>
      <c r="B7858" s="19" t="s">
        <v>291</v>
      </c>
      <c r="C7858" s="19" t="s">
        <v>332</v>
      </c>
      <c r="D7858" s="19">
        <v>111.32</v>
      </c>
      <c r="E7858" s="19" t="s">
        <v>9</v>
      </c>
      <c r="F7858" s="19" t="s">
        <v>659</v>
      </c>
    </row>
    <row r="7859" spans="1:6" ht="14.5" customHeight="1">
      <c r="A7859" s="19">
        <v>1912</v>
      </c>
      <c r="B7859" s="19" t="s">
        <v>291</v>
      </c>
      <c r="C7859" s="19" t="s">
        <v>658</v>
      </c>
      <c r="D7859" s="19">
        <v>1.6</v>
      </c>
      <c r="E7859" s="19" t="s">
        <v>9</v>
      </c>
      <c r="F7859" s="19" t="s">
        <v>1073</v>
      </c>
    </row>
    <row r="7860" spans="1:6" ht="14.5" customHeight="1">
      <c r="A7860" s="19">
        <v>1912</v>
      </c>
      <c r="B7860" s="19" t="s">
        <v>291</v>
      </c>
      <c r="C7860" s="19" t="s">
        <v>340</v>
      </c>
      <c r="D7860" s="19">
        <v>45.39</v>
      </c>
      <c r="E7860" s="19" t="s">
        <v>9</v>
      </c>
      <c r="F7860" s="19" t="s">
        <v>653</v>
      </c>
    </row>
    <row r="7861" spans="1:6" ht="14.5" customHeight="1">
      <c r="A7861" s="19">
        <v>1912</v>
      </c>
      <c r="B7861" s="19" t="s">
        <v>291</v>
      </c>
      <c r="C7861" s="19" t="s">
        <v>340</v>
      </c>
      <c r="D7861" s="19">
        <v>6.44</v>
      </c>
      <c r="E7861" s="19" t="s">
        <v>9</v>
      </c>
      <c r="F7861" s="19" t="s">
        <v>963</v>
      </c>
    </row>
    <row r="7862" spans="1:6" ht="14.5" customHeight="1">
      <c r="A7862" s="19">
        <v>1912</v>
      </c>
      <c r="B7862" s="19" t="s">
        <v>291</v>
      </c>
      <c r="C7862" s="19" t="s">
        <v>340</v>
      </c>
      <c r="D7862" s="19">
        <v>19.2</v>
      </c>
      <c r="E7862" s="19" t="s">
        <v>9</v>
      </c>
      <c r="F7862" s="19" t="s">
        <v>853</v>
      </c>
    </row>
    <row r="7863" spans="1:6" ht="14.5" customHeight="1">
      <c r="A7863" s="19">
        <v>1912</v>
      </c>
      <c r="B7863" s="19" t="s">
        <v>291</v>
      </c>
      <c r="C7863" s="19" t="s">
        <v>340</v>
      </c>
      <c r="D7863" s="19">
        <v>56.67</v>
      </c>
      <c r="E7863" s="19" t="s">
        <v>9</v>
      </c>
      <c r="F7863" s="19" t="s">
        <v>1382</v>
      </c>
    </row>
    <row r="7864" spans="1:6" ht="14.5" customHeight="1">
      <c r="A7864" s="19">
        <v>1912</v>
      </c>
      <c r="B7864" s="19" t="s">
        <v>291</v>
      </c>
      <c r="C7864" s="19" t="s">
        <v>340</v>
      </c>
      <c r="D7864" s="19">
        <v>21.04</v>
      </c>
      <c r="E7864" s="19" t="s">
        <v>9</v>
      </c>
      <c r="F7864" s="19" t="s">
        <v>1470</v>
      </c>
    </row>
    <row r="7865" spans="1:6" ht="14.5" customHeight="1">
      <c r="A7865" s="19">
        <v>1912</v>
      </c>
      <c r="B7865" s="19" t="s">
        <v>291</v>
      </c>
      <c r="C7865" s="19" t="s">
        <v>352</v>
      </c>
      <c r="D7865" s="19">
        <v>9.15</v>
      </c>
      <c r="E7865" s="19" t="s">
        <v>9</v>
      </c>
      <c r="F7865" s="19" t="s">
        <v>650</v>
      </c>
    </row>
    <row r="7866" spans="1:6" ht="14.5" customHeight="1">
      <c r="A7866" s="19">
        <v>1912</v>
      </c>
      <c r="B7866" s="19" t="s">
        <v>291</v>
      </c>
      <c r="C7866" s="19" t="s">
        <v>354</v>
      </c>
      <c r="D7866" s="19">
        <v>130.68</v>
      </c>
      <c r="E7866" s="19" t="s">
        <v>9</v>
      </c>
      <c r="F7866" s="19" t="s">
        <v>356</v>
      </c>
    </row>
    <row r="7867" spans="1:6" ht="14.5" customHeight="1">
      <c r="A7867" s="19">
        <v>1912</v>
      </c>
      <c r="B7867" s="19" t="s">
        <v>291</v>
      </c>
      <c r="C7867" s="19" t="s">
        <v>358</v>
      </c>
      <c r="D7867" s="19">
        <v>10.47</v>
      </c>
      <c r="E7867" s="19" t="s">
        <v>9</v>
      </c>
      <c r="F7867" s="19" t="s">
        <v>964</v>
      </c>
    </row>
    <row r="7868" spans="1:6" ht="14.5" customHeight="1">
      <c r="A7868" s="19">
        <v>1912</v>
      </c>
      <c r="B7868" s="19" t="s">
        <v>291</v>
      </c>
      <c r="C7868" s="19" t="s">
        <v>648</v>
      </c>
      <c r="D7868" s="19">
        <v>12.57</v>
      </c>
      <c r="E7868" s="19" t="s">
        <v>9</v>
      </c>
      <c r="F7868" s="19" t="s">
        <v>647</v>
      </c>
    </row>
    <row r="7869" spans="1:6" ht="14.5" customHeight="1">
      <c r="A7869" s="19">
        <v>1912</v>
      </c>
      <c r="B7869" s="19" t="s">
        <v>291</v>
      </c>
      <c r="C7869" s="19" t="s">
        <v>648</v>
      </c>
      <c r="D7869" s="19">
        <v>26.91</v>
      </c>
      <c r="E7869" s="19" t="s">
        <v>9</v>
      </c>
      <c r="F7869" s="19" t="s">
        <v>1645</v>
      </c>
    </row>
    <row r="7870" spans="1:6" ht="14.5" customHeight="1">
      <c r="A7870" s="19">
        <v>1912</v>
      </c>
      <c r="B7870" s="19" t="s">
        <v>291</v>
      </c>
      <c r="C7870" s="19" t="s">
        <v>646</v>
      </c>
      <c r="D7870" s="19">
        <v>22.83</v>
      </c>
      <c r="E7870" s="19" t="s">
        <v>9</v>
      </c>
      <c r="F7870" s="19" t="s">
        <v>1646</v>
      </c>
    </row>
    <row r="7871" spans="1:6" ht="14.5" customHeight="1">
      <c r="A7871" s="19">
        <v>1912</v>
      </c>
      <c r="B7871" s="19" t="s">
        <v>291</v>
      </c>
      <c r="C7871" s="19" t="s">
        <v>362</v>
      </c>
      <c r="D7871" s="19">
        <v>35.96</v>
      </c>
      <c r="E7871" s="19" t="s">
        <v>9</v>
      </c>
      <c r="F7871" s="19" t="s">
        <v>363</v>
      </c>
    </row>
    <row r="7872" spans="1:6" ht="14.5" customHeight="1">
      <c r="A7872" s="19">
        <v>1912</v>
      </c>
      <c r="B7872" s="19" t="s">
        <v>368</v>
      </c>
      <c r="C7872" s="19" t="s">
        <v>364</v>
      </c>
      <c r="D7872" s="19">
        <v>80.19</v>
      </c>
    </row>
    <row r="7873" spans="1:6" ht="14.5" customHeight="1">
      <c r="A7873" s="19">
        <v>1912</v>
      </c>
      <c r="B7873" s="19" t="s">
        <v>368</v>
      </c>
      <c r="C7873" s="19" t="s">
        <v>365</v>
      </c>
      <c r="D7873" s="19">
        <v>516.54999999999995</v>
      </c>
    </row>
    <row r="7874" spans="1:6" ht="14.5" customHeight="1">
      <c r="A7874" s="19">
        <v>1912</v>
      </c>
      <c r="B7874" s="19" t="s">
        <v>1179</v>
      </c>
      <c r="C7874" s="19" t="s">
        <v>1180</v>
      </c>
      <c r="D7874" s="19">
        <v>14.16</v>
      </c>
      <c r="F7874" s="19" t="s">
        <v>1800</v>
      </c>
    </row>
    <row r="7875" spans="1:6" ht="14.5" customHeight="1">
      <c r="A7875" s="19">
        <v>1912</v>
      </c>
      <c r="B7875" s="19" t="s">
        <v>1179</v>
      </c>
      <c r="C7875" s="19" t="s">
        <v>1180</v>
      </c>
      <c r="D7875" s="19">
        <v>9</v>
      </c>
      <c r="F7875" s="19" t="s">
        <v>1477</v>
      </c>
    </row>
    <row r="7876" spans="1:6" ht="14.5" customHeight="1">
      <c r="A7876" s="19">
        <v>1912</v>
      </c>
      <c r="B7876" s="19" t="s">
        <v>1179</v>
      </c>
      <c r="C7876" s="19" t="s">
        <v>1180</v>
      </c>
      <c r="D7876" s="19">
        <v>5.5</v>
      </c>
      <c r="F7876" s="19" t="s">
        <v>1384</v>
      </c>
    </row>
    <row r="7877" spans="1:6" ht="14.5" customHeight="1">
      <c r="A7877" s="19">
        <v>1912</v>
      </c>
      <c r="B7877" s="19" t="s">
        <v>1179</v>
      </c>
      <c r="C7877" s="19" t="s">
        <v>1183</v>
      </c>
      <c r="D7877" s="19">
        <v>26</v>
      </c>
      <c r="F7877" s="19" t="s">
        <v>1801</v>
      </c>
    </row>
    <row r="7878" spans="1:6" ht="14.5" customHeight="1">
      <c r="A7878" s="19">
        <v>1912</v>
      </c>
      <c r="B7878" s="19" t="s">
        <v>1179</v>
      </c>
      <c r="C7878" s="19" t="s">
        <v>1185</v>
      </c>
      <c r="D7878" s="19">
        <v>7</v>
      </c>
      <c r="F7878" s="19" t="s">
        <v>1186</v>
      </c>
    </row>
    <row r="7879" spans="1:6" ht="14.5" customHeight="1">
      <c r="A7879" s="19">
        <v>1912</v>
      </c>
      <c r="B7879" s="19" t="s">
        <v>1179</v>
      </c>
      <c r="C7879" s="19" t="s">
        <v>1479</v>
      </c>
      <c r="D7879" s="19">
        <v>4</v>
      </c>
      <c r="F7879" s="19" t="s">
        <v>1480</v>
      </c>
    </row>
    <row r="7880" spans="1:6" ht="14.5" customHeight="1">
      <c r="A7880" s="19">
        <v>1912</v>
      </c>
      <c r="B7880" s="19" t="s">
        <v>1179</v>
      </c>
      <c r="C7880" s="19" t="s">
        <v>1313</v>
      </c>
      <c r="D7880" s="19">
        <v>28.64</v>
      </c>
      <c r="F7880" s="19" t="s">
        <v>1797</v>
      </c>
    </row>
    <row r="7881" spans="1:6" ht="14.5" customHeight="1">
      <c r="A7881" s="19">
        <v>1912</v>
      </c>
      <c r="B7881" s="19" t="s">
        <v>1179</v>
      </c>
      <c r="C7881" s="19" t="s">
        <v>1187</v>
      </c>
      <c r="D7881" s="19">
        <v>13</v>
      </c>
      <c r="F7881" s="19" t="s">
        <v>1798</v>
      </c>
    </row>
    <row r="7882" spans="1:6" ht="14.5" customHeight="1">
      <c r="A7882" s="19">
        <v>1912</v>
      </c>
      <c r="B7882" s="19" t="s">
        <v>1179</v>
      </c>
      <c r="C7882" s="19" t="s">
        <v>1315</v>
      </c>
      <c r="D7882" s="19">
        <v>4.5</v>
      </c>
      <c r="F7882" s="19" t="s">
        <v>1316</v>
      </c>
    </row>
    <row r="7883" spans="1:6" ht="14.5" customHeight="1">
      <c r="A7883" s="19">
        <v>1912</v>
      </c>
      <c r="B7883" s="19" t="s">
        <v>1179</v>
      </c>
      <c r="C7883" s="19" t="s">
        <v>1189</v>
      </c>
      <c r="D7883" s="19">
        <v>24.93</v>
      </c>
      <c r="F7883" s="19" t="s">
        <v>1799</v>
      </c>
    </row>
    <row r="7884" spans="1:6" ht="14.5" customHeight="1">
      <c r="A7884" s="19">
        <v>1912</v>
      </c>
      <c r="B7884" s="19" t="s">
        <v>1179</v>
      </c>
      <c r="C7884" s="19" t="s">
        <v>1191</v>
      </c>
      <c r="D7884" s="19">
        <v>12</v>
      </c>
      <c r="F7884" s="19" t="s">
        <v>1192</v>
      </c>
    </row>
    <row r="7885" spans="1:6" ht="14.5" customHeight="1">
      <c r="A7885" s="19">
        <v>1912</v>
      </c>
      <c r="B7885" s="19" t="s">
        <v>1194</v>
      </c>
      <c r="C7885" s="19" t="s">
        <v>1196</v>
      </c>
      <c r="D7885" s="19">
        <v>102.91</v>
      </c>
      <c r="F7885" s="19" t="s">
        <v>1195</v>
      </c>
    </row>
    <row r="7886" spans="1:6" ht="14.5" customHeight="1">
      <c r="A7886" s="19">
        <v>1912</v>
      </c>
      <c r="B7886" s="19" t="s">
        <v>1194</v>
      </c>
      <c r="C7886" s="19" t="s">
        <v>1319</v>
      </c>
      <c r="D7886" s="19">
        <v>12</v>
      </c>
      <c r="F7886" s="19" t="s">
        <v>1318</v>
      </c>
    </row>
    <row r="7887" spans="1:6" ht="14.5" customHeight="1">
      <c r="A7887" s="19">
        <v>1912</v>
      </c>
      <c r="B7887" s="19" t="s">
        <v>1194</v>
      </c>
      <c r="C7887" s="19" t="s">
        <v>1320</v>
      </c>
      <c r="D7887" s="19">
        <v>6.5</v>
      </c>
      <c r="F7887" s="19" t="s">
        <v>1321</v>
      </c>
    </row>
    <row r="7888" spans="1:6" ht="14.5" customHeight="1">
      <c r="A7888" s="19">
        <v>1912</v>
      </c>
      <c r="B7888" s="19" t="s">
        <v>1194</v>
      </c>
      <c r="C7888" s="19" t="s">
        <v>1386</v>
      </c>
      <c r="D7888" s="19">
        <v>11</v>
      </c>
      <c r="F7888" s="19" t="s">
        <v>1487</v>
      </c>
    </row>
    <row r="7889" spans="1:6" ht="14.5" customHeight="1">
      <c r="A7889" s="19">
        <v>1912</v>
      </c>
      <c r="B7889" s="19" t="s">
        <v>1194</v>
      </c>
      <c r="C7889" s="19" t="s">
        <v>1386</v>
      </c>
      <c r="D7889" s="19">
        <v>5</v>
      </c>
      <c r="F7889" s="19" t="s">
        <v>1811</v>
      </c>
    </row>
    <row r="7890" spans="1:6" ht="14.5" customHeight="1">
      <c r="A7890" s="19">
        <v>1912</v>
      </c>
      <c r="B7890" s="19" t="s">
        <v>1194</v>
      </c>
      <c r="C7890" s="19" t="s">
        <v>1386</v>
      </c>
      <c r="D7890" s="19">
        <v>9</v>
      </c>
      <c r="F7890" s="19" t="s">
        <v>1812</v>
      </c>
    </row>
    <row r="7891" spans="1:6" ht="14.5" customHeight="1">
      <c r="A7891" s="19">
        <v>1912</v>
      </c>
      <c r="B7891" s="19" t="s">
        <v>1194</v>
      </c>
      <c r="C7891" s="19" t="s">
        <v>1493</v>
      </c>
      <c r="D7891" s="19">
        <v>5</v>
      </c>
      <c r="F7891" s="19" t="s">
        <v>1488</v>
      </c>
    </row>
    <row r="7892" spans="1:6" ht="14.5" customHeight="1">
      <c r="A7892" s="19">
        <v>1912</v>
      </c>
      <c r="B7892" s="19" t="s">
        <v>1194</v>
      </c>
      <c r="C7892" s="19" t="s">
        <v>1494</v>
      </c>
      <c r="D7892" s="19">
        <v>7.8</v>
      </c>
      <c r="F7892" s="19" t="s">
        <v>1489</v>
      </c>
    </row>
    <row r="7893" spans="1:6" ht="14.5" customHeight="1">
      <c r="A7893" s="19">
        <v>1912</v>
      </c>
      <c r="B7893" s="19" t="s">
        <v>1194</v>
      </c>
      <c r="C7893" s="19" t="s">
        <v>1495</v>
      </c>
      <c r="D7893" s="19">
        <v>9</v>
      </c>
      <c r="F7893" s="19" t="s">
        <v>1490</v>
      </c>
    </row>
    <row r="7894" spans="1:6" ht="14.5" customHeight="1">
      <c r="A7894" s="19">
        <v>1912</v>
      </c>
      <c r="B7894" s="19" t="s">
        <v>1194</v>
      </c>
      <c r="C7894" s="19" t="s">
        <v>1496</v>
      </c>
      <c r="D7894" s="19">
        <v>21.5</v>
      </c>
      <c r="F7894" s="19" t="s">
        <v>1491</v>
      </c>
    </row>
    <row r="7895" spans="1:6" ht="14.5" customHeight="1">
      <c r="A7895" s="19">
        <v>1912</v>
      </c>
      <c r="B7895" s="19" t="s">
        <v>1194</v>
      </c>
      <c r="C7895" s="19" t="s">
        <v>1497</v>
      </c>
      <c r="D7895" s="19">
        <v>20</v>
      </c>
      <c r="F7895" s="19" t="s">
        <v>1492</v>
      </c>
    </row>
    <row r="7896" spans="1:6" ht="14.5" customHeight="1">
      <c r="A7896" s="19">
        <v>1912</v>
      </c>
      <c r="B7896" s="19" t="s">
        <v>1194</v>
      </c>
      <c r="C7896" s="19" t="s">
        <v>1498</v>
      </c>
      <c r="D7896" s="19">
        <v>10</v>
      </c>
      <c r="F7896" s="19" t="s">
        <v>1499</v>
      </c>
    </row>
    <row r="7897" spans="1:6" ht="14.5" customHeight="1">
      <c r="A7897" s="19">
        <v>1912</v>
      </c>
      <c r="B7897" s="19" t="s">
        <v>1194</v>
      </c>
      <c r="C7897" s="19" t="s">
        <v>1818</v>
      </c>
      <c r="D7897" s="19">
        <v>6.5</v>
      </c>
      <c r="F7897" s="19" t="s">
        <v>1819</v>
      </c>
    </row>
    <row r="7898" spans="1:6" ht="14.5" customHeight="1">
      <c r="A7898" s="19">
        <v>1912</v>
      </c>
      <c r="B7898" s="19" t="s">
        <v>413</v>
      </c>
      <c r="C7898" s="19" t="s">
        <v>1330</v>
      </c>
      <c r="D7898" s="19">
        <v>138.5</v>
      </c>
    </row>
    <row r="7899" spans="1:6" ht="14.5" customHeight="1">
      <c r="A7899" s="19">
        <v>1912</v>
      </c>
      <c r="B7899" s="19" t="s">
        <v>413</v>
      </c>
      <c r="C7899" s="19" t="s">
        <v>662</v>
      </c>
      <c r="D7899" s="19">
        <v>13</v>
      </c>
    </row>
    <row r="7900" spans="1:6" ht="14.5" customHeight="1">
      <c r="A7900" s="19">
        <v>1912</v>
      </c>
      <c r="B7900" s="19" t="s">
        <v>413</v>
      </c>
      <c r="C7900" s="19" t="s">
        <v>1502</v>
      </c>
      <c r="D7900" s="19">
        <v>23.69</v>
      </c>
    </row>
    <row r="7901" spans="1:6" ht="14.5" customHeight="1">
      <c r="A7901" s="19">
        <v>1912</v>
      </c>
      <c r="B7901" s="19" t="s">
        <v>413</v>
      </c>
      <c r="C7901" s="19" t="s">
        <v>663</v>
      </c>
      <c r="D7901" s="19">
        <v>25.5</v>
      </c>
      <c r="E7901" s="19" t="s">
        <v>9</v>
      </c>
      <c r="F7901" s="19" t="s">
        <v>1333</v>
      </c>
    </row>
    <row r="7902" spans="1:6" ht="14.5" customHeight="1">
      <c r="A7902" s="19">
        <v>1912</v>
      </c>
      <c r="B7902" s="19" t="s">
        <v>413</v>
      </c>
      <c r="C7902" s="19" t="s">
        <v>372</v>
      </c>
      <c r="D7902" s="19">
        <v>344.3</v>
      </c>
      <c r="E7902" s="19" t="s">
        <v>9</v>
      </c>
      <c r="F7902" s="19" t="s">
        <v>1835</v>
      </c>
    </row>
    <row r="7903" spans="1:6" ht="14.5" customHeight="1">
      <c r="A7903" s="19">
        <v>1912</v>
      </c>
      <c r="B7903" s="19" t="s">
        <v>413</v>
      </c>
      <c r="C7903" s="19" t="s">
        <v>372</v>
      </c>
      <c r="D7903" s="19">
        <v>881.65</v>
      </c>
      <c r="E7903" s="19" t="s">
        <v>9</v>
      </c>
      <c r="F7903" s="19" t="s">
        <v>1890</v>
      </c>
    </row>
    <row r="7904" spans="1:6" ht="14.5" customHeight="1">
      <c r="A7904" s="19">
        <v>1912</v>
      </c>
      <c r="B7904" s="19" t="s">
        <v>413</v>
      </c>
      <c r="C7904" s="19" t="s">
        <v>372</v>
      </c>
      <c r="D7904" s="19">
        <v>327.05</v>
      </c>
      <c r="E7904" s="19" t="s">
        <v>9</v>
      </c>
      <c r="F7904" s="19" t="s">
        <v>1334</v>
      </c>
    </row>
    <row r="7905" spans="1:6" ht="14.5" customHeight="1">
      <c r="A7905" s="19">
        <v>1912</v>
      </c>
      <c r="B7905" s="19" t="s">
        <v>413</v>
      </c>
      <c r="C7905" s="19" t="s">
        <v>372</v>
      </c>
      <c r="D7905" s="19">
        <v>84.86</v>
      </c>
      <c r="E7905" s="19" t="s">
        <v>9</v>
      </c>
      <c r="F7905" s="19" t="s">
        <v>1202</v>
      </c>
    </row>
    <row r="7906" spans="1:6" ht="14.5" customHeight="1">
      <c r="A7906" s="19">
        <v>1912</v>
      </c>
      <c r="B7906" s="19" t="s">
        <v>413</v>
      </c>
      <c r="C7906" s="19" t="s">
        <v>1332</v>
      </c>
      <c r="D7906" s="19">
        <v>33.39</v>
      </c>
    </row>
    <row r="7907" spans="1:6" ht="14.5" customHeight="1">
      <c r="A7907" s="19">
        <v>1912</v>
      </c>
      <c r="B7907" s="19" t="s">
        <v>413</v>
      </c>
      <c r="C7907" s="19" t="s">
        <v>375</v>
      </c>
      <c r="D7907" s="19">
        <v>199.91</v>
      </c>
    </row>
    <row r="7908" spans="1:6" ht="14.5" customHeight="1">
      <c r="A7908" s="19">
        <v>1912</v>
      </c>
      <c r="B7908" s="19" t="s">
        <v>413</v>
      </c>
      <c r="C7908" s="19" t="s">
        <v>376</v>
      </c>
      <c r="D7908" s="19">
        <v>14.7</v>
      </c>
    </row>
    <row r="7909" spans="1:6" ht="14.5" customHeight="1">
      <c r="A7909" s="19">
        <v>1912</v>
      </c>
      <c r="B7909" s="19" t="s">
        <v>413</v>
      </c>
      <c r="C7909" s="19" t="s">
        <v>1080</v>
      </c>
      <c r="D7909" s="19">
        <v>37.36</v>
      </c>
    </row>
    <row r="7910" spans="1:6" ht="14.5" customHeight="1">
      <c r="A7910" s="19">
        <v>1912</v>
      </c>
      <c r="B7910" s="19" t="s">
        <v>413</v>
      </c>
      <c r="C7910" s="19" t="s">
        <v>380</v>
      </c>
      <c r="D7910" s="19">
        <v>2.5</v>
      </c>
    </row>
    <row r="7911" spans="1:6" ht="14.5" customHeight="1">
      <c r="A7911" s="19">
        <v>1912</v>
      </c>
      <c r="B7911" s="19" t="s">
        <v>413</v>
      </c>
      <c r="C7911" s="19" t="s">
        <v>664</v>
      </c>
      <c r="D7911" s="19">
        <v>18</v>
      </c>
    </row>
    <row r="7912" spans="1:6" ht="14.5" customHeight="1">
      <c r="A7912" s="19">
        <v>1912</v>
      </c>
      <c r="B7912" s="19" t="s">
        <v>413</v>
      </c>
      <c r="C7912" s="19" t="s">
        <v>665</v>
      </c>
      <c r="D7912" s="19">
        <v>39.6</v>
      </c>
      <c r="E7912" s="19" t="s">
        <v>9</v>
      </c>
      <c r="F7912" s="19" t="s">
        <v>672</v>
      </c>
    </row>
    <row r="7913" spans="1:6" ht="14.5" customHeight="1">
      <c r="A7913" s="19">
        <v>1912</v>
      </c>
      <c r="B7913" s="19" t="s">
        <v>413</v>
      </c>
      <c r="C7913" s="19" t="s">
        <v>666</v>
      </c>
      <c r="D7913" s="19">
        <v>42.22</v>
      </c>
    </row>
    <row r="7914" spans="1:6" ht="14.5" customHeight="1">
      <c r="A7914" s="19">
        <v>1912</v>
      </c>
      <c r="B7914" s="19" t="s">
        <v>413</v>
      </c>
      <c r="C7914" s="19" t="s">
        <v>381</v>
      </c>
      <c r="D7914" s="19">
        <v>60.47</v>
      </c>
      <c r="E7914" s="19" t="s">
        <v>9</v>
      </c>
      <c r="F7914" s="19" t="s">
        <v>858</v>
      </c>
    </row>
    <row r="7915" spans="1:6" ht="14.5" customHeight="1">
      <c r="A7915" s="19">
        <v>1912</v>
      </c>
      <c r="B7915" s="19" t="s">
        <v>413</v>
      </c>
      <c r="C7915" s="19" t="s">
        <v>381</v>
      </c>
      <c r="D7915" s="19">
        <v>75.08</v>
      </c>
      <c r="F7915" s="19" t="s">
        <v>1896</v>
      </c>
    </row>
    <row r="7916" spans="1:6" ht="14.5" customHeight="1">
      <c r="A7916" s="19">
        <v>1912</v>
      </c>
      <c r="B7916" s="19" t="s">
        <v>413</v>
      </c>
      <c r="C7916" s="19" t="s">
        <v>381</v>
      </c>
      <c r="D7916" s="19">
        <v>8.31</v>
      </c>
      <c r="F7916" s="19" t="s">
        <v>1840</v>
      </c>
    </row>
    <row r="7917" spans="1:6" ht="14.5" customHeight="1">
      <c r="A7917" s="19">
        <v>1912</v>
      </c>
      <c r="B7917" s="19" t="s">
        <v>413</v>
      </c>
      <c r="C7917" s="19" t="s">
        <v>382</v>
      </c>
      <c r="D7917" s="19">
        <v>7.67</v>
      </c>
      <c r="F7917" s="19" t="s">
        <v>675</v>
      </c>
    </row>
    <row r="7918" spans="1:6" ht="14.5" customHeight="1">
      <c r="A7918" s="19">
        <v>1912</v>
      </c>
      <c r="B7918" s="19" t="s">
        <v>413</v>
      </c>
      <c r="C7918" s="19" t="s">
        <v>382</v>
      </c>
      <c r="D7918" s="19">
        <v>54</v>
      </c>
      <c r="F7918" s="19" t="s">
        <v>1513</v>
      </c>
    </row>
    <row r="7919" spans="1:6" ht="14.5" customHeight="1">
      <c r="A7919" s="19">
        <v>1912</v>
      </c>
      <c r="B7919" s="19" t="s">
        <v>413</v>
      </c>
      <c r="C7919" s="19" t="s">
        <v>382</v>
      </c>
      <c r="D7919" s="19">
        <v>263.70999999999998</v>
      </c>
      <c r="F7919" s="19" t="s">
        <v>1892</v>
      </c>
    </row>
    <row r="7920" spans="1:6" ht="14.5" customHeight="1">
      <c r="A7920" s="19">
        <v>1912</v>
      </c>
      <c r="B7920" s="19" t="s">
        <v>413</v>
      </c>
      <c r="C7920" s="19" t="s">
        <v>382</v>
      </c>
      <c r="D7920" s="19">
        <v>31.78</v>
      </c>
      <c r="F7920" s="19" t="s">
        <v>1893</v>
      </c>
    </row>
    <row r="7921" spans="1:6" ht="14.5" customHeight="1">
      <c r="A7921" s="19">
        <v>1912</v>
      </c>
      <c r="B7921" s="19" t="s">
        <v>413</v>
      </c>
      <c r="C7921" s="19" t="s">
        <v>382</v>
      </c>
      <c r="D7921" s="19">
        <v>11.5</v>
      </c>
      <c r="F7921" s="19" t="s">
        <v>403</v>
      </c>
    </row>
    <row r="7922" spans="1:6" ht="14.5" customHeight="1">
      <c r="A7922" s="19">
        <v>1912</v>
      </c>
      <c r="B7922" s="19" t="s">
        <v>413</v>
      </c>
      <c r="C7922" s="19" t="s">
        <v>383</v>
      </c>
      <c r="D7922" s="19">
        <v>25</v>
      </c>
      <c r="F7922" s="19" t="s">
        <v>407</v>
      </c>
    </row>
    <row r="7923" spans="1:6" ht="14.5" customHeight="1">
      <c r="A7923" s="19">
        <v>1912</v>
      </c>
      <c r="B7923" s="19" t="s">
        <v>413</v>
      </c>
      <c r="C7923" s="19" t="s">
        <v>383</v>
      </c>
      <c r="D7923" s="19">
        <v>15.5</v>
      </c>
      <c r="F7923" s="19" t="s">
        <v>1412</v>
      </c>
    </row>
    <row r="7924" spans="1:6" ht="14.5" customHeight="1">
      <c r="A7924" s="19">
        <v>1912</v>
      </c>
      <c r="B7924" s="19" t="s">
        <v>413</v>
      </c>
      <c r="C7924" s="19" t="s">
        <v>383</v>
      </c>
      <c r="D7924" s="19">
        <v>66.59</v>
      </c>
      <c r="F7924" s="19" t="s">
        <v>1894</v>
      </c>
    </row>
    <row r="7925" spans="1:6" ht="14.5" customHeight="1">
      <c r="A7925" s="19">
        <v>1912</v>
      </c>
      <c r="B7925" s="19" t="s">
        <v>413</v>
      </c>
      <c r="C7925" s="19" t="s">
        <v>667</v>
      </c>
      <c r="D7925" s="19">
        <v>13</v>
      </c>
    </row>
    <row r="7926" spans="1:6" ht="14.5" customHeight="1">
      <c r="A7926" s="19">
        <v>1912</v>
      </c>
      <c r="B7926" s="19" t="s">
        <v>413</v>
      </c>
      <c r="C7926" s="19" t="s">
        <v>385</v>
      </c>
      <c r="D7926" s="19">
        <v>29.34</v>
      </c>
    </row>
    <row r="7927" spans="1:6" ht="14.5" customHeight="1">
      <c r="A7927" s="19">
        <v>1912</v>
      </c>
      <c r="B7927" s="19" t="s">
        <v>413</v>
      </c>
      <c r="C7927" s="19" t="s">
        <v>387</v>
      </c>
      <c r="D7927" s="19">
        <v>12.5</v>
      </c>
      <c r="F7927" s="19" t="s">
        <v>1413</v>
      </c>
    </row>
    <row r="7928" spans="1:6" ht="14.5" customHeight="1">
      <c r="A7928" s="19">
        <v>1912</v>
      </c>
      <c r="B7928" s="19" t="s">
        <v>413</v>
      </c>
      <c r="C7928" s="19" t="s">
        <v>387</v>
      </c>
      <c r="D7928" s="19">
        <v>70.8</v>
      </c>
      <c r="F7928" s="19" t="s">
        <v>1856</v>
      </c>
    </row>
    <row r="7929" spans="1:6" ht="14.5" customHeight="1">
      <c r="A7929" s="19">
        <v>1912</v>
      </c>
      <c r="B7929" s="19" t="s">
        <v>1212</v>
      </c>
      <c r="C7929" s="19" t="s">
        <v>1213</v>
      </c>
      <c r="D7929" s="19">
        <v>4</v>
      </c>
      <c r="E7929" s="19" t="s">
        <v>9</v>
      </c>
      <c r="F7929" s="19" t="s">
        <v>1214</v>
      </c>
    </row>
    <row r="7930" spans="1:6" ht="14.5" customHeight="1">
      <c r="A7930" s="19">
        <v>1912</v>
      </c>
      <c r="B7930" s="19" t="s">
        <v>424</v>
      </c>
      <c r="C7930" s="19" t="s">
        <v>415</v>
      </c>
      <c r="D7930" s="19">
        <v>63.800000000000004</v>
      </c>
    </row>
    <row r="7931" spans="1:6" ht="14.5" customHeight="1">
      <c r="A7931" s="19">
        <v>1912</v>
      </c>
      <c r="B7931" s="19" t="s">
        <v>424</v>
      </c>
      <c r="C7931" s="19" t="s">
        <v>421</v>
      </c>
      <c r="D7931" s="19">
        <v>45.82</v>
      </c>
    </row>
    <row r="7932" spans="1:6" ht="14.5" customHeight="1">
      <c r="A7932" s="19">
        <v>1912</v>
      </c>
      <c r="B7932" s="19" t="s">
        <v>424</v>
      </c>
      <c r="C7932" s="19" t="s">
        <v>422</v>
      </c>
      <c r="D7932" s="19">
        <v>117.23</v>
      </c>
    </row>
    <row r="7933" spans="1:6" ht="14.5" customHeight="1">
      <c r="A7933" s="19">
        <v>1912</v>
      </c>
      <c r="B7933" s="19" t="s">
        <v>424</v>
      </c>
      <c r="C7933" s="19" t="s">
        <v>423</v>
      </c>
      <c r="D7933" s="19">
        <v>82</v>
      </c>
    </row>
    <row r="7934" spans="1:6" ht="14.5" customHeight="1">
      <c r="A7934" s="19">
        <v>1912</v>
      </c>
      <c r="B7934" s="19" t="s">
        <v>694</v>
      </c>
      <c r="C7934" s="19" t="s">
        <v>1860</v>
      </c>
      <c r="D7934" s="19">
        <v>5</v>
      </c>
      <c r="E7934" s="19" t="s">
        <v>9</v>
      </c>
    </row>
    <row r="7935" spans="1:6" ht="14.5" customHeight="1">
      <c r="A7935" s="19">
        <v>1912</v>
      </c>
      <c r="B7935" s="19" t="s">
        <v>694</v>
      </c>
      <c r="C7935" s="19" t="s">
        <v>1414</v>
      </c>
      <c r="D7935" s="19">
        <v>9</v>
      </c>
      <c r="E7935" s="19" t="s">
        <v>9</v>
      </c>
    </row>
    <row r="7936" spans="1:6" ht="14.5" customHeight="1">
      <c r="A7936" s="19">
        <v>1912</v>
      </c>
      <c r="B7936" s="19" t="s">
        <v>694</v>
      </c>
      <c r="C7936" s="19" t="s">
        <v>679</v>
      </c>
      <c r="D7936" s="19">
        <v>18</v>
      </c>
      <c r="E7936" s="19" t="s">
        <v>9</v>
      </c>
    </row>
    <row r="7937" spans="1:5" ht="14.5" customHeight="1">
      <c r="A7937" s="19">
        <v>1912</v>
      </c>
      <c r="B7937" s="19" t="s">
        <v>694</v>
      </c>
      <c r="C7937" s="19" t="s">
        <v>1215</v>
      </c>
      <c r="D7937" s="19">
        <v>12</v>
      </c>
      <c r="E7937" s="19" t="s">
        <v>9</v>
      </c>
    </row>
    <row r="7938" spans="1:5" ht="14.5" customHeight="1">
      <c r="A7938" s="19">
        <v>1912</v>
      </c>
      <c r="B7938" s="19" t="s">
        <v>694</v>
      </c>
      <c r="C7938" s="19" t="s">
        <v>1216</v>
      </c>
      <c r="D7938" s="19">
        <v>2.5</v>
      </c>
      <c r="E7938" s="19" t="s">
        <v>9</v>
      </c>
    </row>
    <row r="7939" spans="1:5" ht="14.5" customHeight="1">
      <c r="A7939" s="19">
        <v>1912</v>
      </c>
      <c r="B7939" s="19" t="s">
        <v>694</v>
      </c>
      <c r="C7939" s="19" t="s">
        <v>1861</v>
      </c>
      <c r="D7939" s="19">
        <v>5</v>
      </c>
      <c r="E7939" s="19" t="s">
        <v>9</v>
      </c>
    </row>
    <row r="7940" spans="1:5" ht="14.5" customHeight="1">
      <c r="A7940" s="19">
        <v>1912</v>
      </c>
      <c r="B7940" s="19" t="s">
        <v>694</v>
      </c>
      <c r="C7940" s="19" t="s">
        <v>1862</v>
      </c>
      <c r="D7940" s="19">
        <v>6</v>
      </c>
      <c r="E7940" s="19" t="s">
        <v>9</v>
      </c>
    </row>
    <row r="7941" spans="1:5" ht="14.5" customHeight="1">
      <c r="A7941" s="19">
        <v>1912</v>
      </c>
      <c r="B7941" s="19" t="s">
        <v>694</v>
      </c>
      <c r="C7941" s="19" t="s">
        <v>680</v>
      </c>
      <c r="D7941" s="19">
        <v>9</v>
      </c>
      <c r="E7941" s="19" t="s">
        <v>9</v>
      </c>
    </row>
    <row r="7942" spans="1:5" ht="14.5" customHeight="1">
      <c r="A7942" s="19">
        <v>1912</v>
      </c>
      <c r="B7942" s="19" t="s">
        <v>694</v>
      </c>
      <c r="C7942" s="19" t="s">
        <v>1217</v>
      </c>
      <c r="D7942" s="19">
        <v>4</v>
      </c>
      <c r="E7942" s="19" t="s">
        <v>9</v>
      </c>
    </row>
    <row r="7943" spans="1:5" ht="14.5" customHeight="1">
      <c r="A7943" s="19">
        <v>1912</v>
      </c>
      <c r="B7943" s="19" t="s">
        <v>694</v>
      </c>
      <c r="C7943" s="19" t="s">
        <v>681</v>
      </c>
      <c r="D7943" s="19">
        <v>137.9</v>
      </c>
      <c r="E7943" s="19" t="s">
        <v>9</v>
      </c>
    </row>
    <row r="7944" spans="1:5" ht="14.5" customHeight="1">
      <c r="A7944" s="19">
        <v>1912</v>
      </c>
      <c r="B7944" s="19" t="s">
        <v>694</v>
      </c>
      <c r="C7944" s="19" t="s">
        <v>1516</v>
      </c>
      <c r="D7944" s="19">
        <v>3</v>
      </c>
      <c r="E7944" s="19" t="s">
        <v>9</v>
      </c>
    </row>
    <row r="7945" spans="1:5" ht="14.5" customHeight="1">
      <c r="A7945" s="19">
        <v>1912</v>
      </c>
      <c r="B7945" s="19" t="s">
        <v>694</v>
      </c>
      <c r="C7945" s="19" t="s">
        <v>683</v>
      </c>
      <c r="D7945" s="19">
        <v>34.5</v>
      </c>
      <c r="E7945" s="19" t="s">
        <v>9</v>
      </c>
    </row>
    <row r="7946" spans="1:5" ht="14.5" customHeight="1">
      <c r="A7946" s="19">
        <v>1912</v>
      </c>
      <c r="B7946" s="19" t="s">
        <v>694</v>
      </c>
      <c r="C7946" s="19" t="s">
        <v>684</v>
      </c>
      <c r="D7946" s="19">
        <v>105.3</v>
      </c>
      <c r="E7946" s="19" t="s">
        <v>9</v>
      </c>
    </row>
    <row r="7947" spans="1:5" ht="14.5" customHeight="1">
      <c r="A7947" s="19">
        <v>1912</v>
      </c>
      <c r="B7947" s="19" t="s">
        <v>694</v>
      </c>
      <c r="C7947" s="19" t="s">
        <v>685</v>
      </c>
      <c r="D7947" s="19">
        <v>39</v>
      </c>
      <c r="E7947" s="19" t="s">
        <v>9</v>
      </c>
    </row>
    <row r="7948" spans="1:5" ht="14.5" customHeight="1">
      <c r="A7948" s="19">
        <v>1912</v>
      </c>
      <c r="B7948" s="19" t="s">
        <v>694</v>
      </c>
      <c r="C7948" s="19" t="s">
        <v>686</v>
      </c>
      <c r="D7948" s="19">
        <v>227.5</v>
      </c>
      <c r="E7948" s="19" t="s">
        <v>9</v>
      </c>
    </row>
    <row r="7949" spans="1:5" ht="14.5" customHeight="1">
      <c r="A7949" s="19">
        <v>1912</v>
      </c>
      <c r="B7949" s="19" t="s">
        <v>694</v>
      </c>
      <c r="C7949" s="19" t="s">
        <v>1863</v>
      </c>
      <c r="D7949" s="19">
        <v>7</v>
      </c>
      <c r="E7949" s="19" t="s">
        <v>9</v>
      </c>
    </row>
    <row r="7950" spans="1:5" ht="14.5" customHeight="1">
      <c r="A7950" s="19">
        <v>1912</v>
      </c>
      <c r="B7950" s="19" t="s">
        <v>694</v>
      </c>
      <c r="C7950" s="19" t="s">
        <v>1864</v>
      </c>
      <c r="D7950" s="19">
        <v>4</v>
      </c>
      <c r="E7950" s="19" t="s">
        <v>9</v>
      </c>
    </row>
    <row r="7951" spans="1:5" ht="14.5" customHeight="1">
      <c r="A7951" s="19">
        <v>1912</v>
      </c>
      <c r="B7951" s="19" t="s">
        <v>694</v>
      </c>
      <c r="C7951" s="19" t="s">
        <v>687</v>
      </c>
      <c r="D7951" s="19">
        <v>50.7</v>
      </c>
      <c r="E7951" s="19" t="s">
        <v>9</v>
      </c>
    </row>
    <row r="7952" spans="1:5" ht="14.5" customHeight="1">
      <c r="A7952" s="19">
        <v>1912</v>
      </c>
      <c r="B7952" s="19" t="s">
        <v>694</v>
      </c>
      <c r="C7952" s="19" t="s">
        <v>688</v>
      </c>
      <c r="D7952" s="19">
        <v>5.5</v>
      </c>
      <c r="E7952" s="19" t="s">
        <v>9</v>
      </c>
    </row>
    <row r="7953" spans="1:5" ht="14.5" customHeight="1">
      <c r="A7953" s="19">
        <v>1912</v>
      </c>
      <c r="B7953" s="19" t="s">
        <v>694</v>
      </c>
      <c r="C7953" s="19" t="s">
        <v>689</v>
      </c>
      <c r="D7953" s="19">
        <v>1</v>
      </c>
      <c r="E7953" s="19" t="s">
        <v>16</v>
      </c>
    </row>
    <row r="7954" spans="1:5" ht="14.5" customHeight="1">
      <c r="A7954" s="19">
        <v>1912</v>
      </c>
      <c r="B7954" s="19" t="s">
        <v>694</v>
      </c>
      <c r="C7954" s="19" t="s">
        <v>1865</v>
      </c>
      <c r="D7954" s="19">
        <v>3.25</v>
      </c>
      <c r="E7954" s="19" t="s">
        <v>9</v>
      </c>
    </row>
    <row r="7955" spans="1:5" ht="14.5" customHeight="1">
      <c r="A7955" s="19">
        <v>1912</v>
      </c>
      <c r="B7955" s="19" t="s">
        <v>694</v>
      </c>
      <c r="C7955" s="19" t="s">
        <v>1415</v>
      </c>
      <c r="D7955" s="19">
        <v>2</v>
      </c>
      <c r="E7955" s="19" t="s">
        <v>1519</v>
      </c>
    </row>
    <row r="7956" spans="1:5" ht="14.5" customHeight="1">
      <c r="A7956" s="19">
        <v>1912</v>
      </c>
      <c r="B7956" s="19" t="s">
        <v>694</v>
      </c>
      <c r="C7956" s="19" t="s">
        <v>1415</v>
      </c>
      <c r="D7956" s="19">
        <v>8</v>
      </c>
      <c r="E7956" s="19" t="s">
        <v>9</v>
      </c>
    </row>
    <row r="7957" spans="1:5" ht="14.5" customHeight="1">
      <c r="A7957" s="19">
        <v>1912</v>
      </c>
      <c r="B7957" s="19" t="s">
        <v>694</v>
      </c>
      <c r="C7957" s="19" t="s">
        <v>690</v>
      </c>
      <c r="D7957" s="19">
        <v>5</v>
      </c>
      <c r="E7957" s="19" t="s">
        <v>9</v>
      </c>
    </row>
    <row r="7958" spans="1:5" ht="14.5" customHeight="1">
      <c r="A7958" s="19">
        <v>1912</v>
      </c>
      <c r="B7958" s="19" t="s">
        <v>694</v>
      </c>
      <c r="C7958" s="19" t="s">
        <v>1866</v>
      </c>
      <c r="D7958" s="19">
        <v>7</v>
      </c>
      <c r="E7958" s="19" t="s">
        <v>9</v>
      </c>
    </row>
    <row r="7959" spans="1:5" ht="14.5" customHeight="1">
      <c r="A7959" s="19">
        <v>1912</v>
      </c>
      <c r="B7959" s="19" t="s">
        <v>694</v>
      </c>
      <c r="C7959" s="19" t="s">
        <v>1867</v>
      </c>
      <c r="D7959" s="19">
        <v>6</v>
      </c>
      <c r="E7959" s="19" t="s">
        <v>9</v>
      </c>
    </row>
    <row r="7960" spans="1:5" ht="14.5" customHeight="1">
      <c r="A7960" s="19">
        <v>1912</v>
      </c>
      <c r="B7960" s="19" t="s">
        <v>694</v>
      </c>
      <c r="C7960" s="19" t="s">
        <v>691</v>
      </c>
      <c r="D7960" s="19">
        <v>71.400000000000006</v>
      </c>
      <c r="E7960" s="19" t="s">
        <v>9</v>
      </c>
    </row>
    <row r="7961" spans="1:5" ht="14.5" customHeight="1">
      <c r="A7961" s="19">
        <v>1912</v>
      </c>
      <c r="B7961" s="19" t="s">
        <v>694</v>
      </c>
      <c r="C7961" s="19" t="s">
        <v>1416</v>
      </c>
      <c r="D7961" s="19">
        <v>0</v>
      </c>
      <c r="E7961" s="19" t="s">
        <v>9</v>
      </c>
    </row>
    <row r="7962" spans="1:5" ht="14.5" customHeight="1">
      <c r="A7962" s="19">
        <v>1912</v>
      </c>
      <c r="B7962" s="19" t="s">
        <v>694</v>
      </c>
      <c r="C7962" s="19" t="s">
        <v>692</v>
      </c>
      <c r="D7962" s="19">
        <v>16</v>
      </c>
      <c r="E7962" s="19" t="s">
        <v>9</v>
      </c>
    </row>
    <row r="7963" spans="1:5" ht="14.5" customHeight="1">
      <c r="A7963" s="19">
        <v>1912</v>
      </c>
      <c r="B7963" s="19" t="s">
        <v>694</v>
      </c>
      <c r="C7963" s="19" t="s">
        <v>1338</v>
      </c>
      <c r="D7963" s="19">
        <v>14.3</v>
      </c>
      <c r="E7963" s="19" t="s">
        <v>9</v>
      </c>
    </row>
    <row r="7964" spans="1:5" ht="14.5" customHeight="1">
      <c r="A7964" s="19">
        <v>1912</v>
      </c>
      <c r="B7964" s="19" t="s">
        <v>694</v>
      </c>
      <c r="C7964" s="19" t="s">
        <v>1517</v>
      </c>
      <c r="D7964" s="19">
        <v>4</v>
      </c>
      <c r="E7964" s="19" t="s">
        <v>9</v>
      </c>
    </row>
    <row r="7965" spans="1:5" ht="14.5" customHeight="1">
      <c r="A7965" s="19">
        <v>1912</v>
      </c>
      <c r="B7965" s="19" t="s">
        <v>694</v>
      </c>
      <c r="C7965" s="19" t="s">
        <v>1517</v>
      </c>
      <c r="D7965" s="19">
        <v>3.5</v>
      </c>
      <c r="E7965" s="19" t="s">
        <v>1519</v>
      </c>
    </row>
    <row r="7966" spans="1:5" ht="14.5" customHeight="1">
      <c r="A7966" s="19">
        <v>1912</v>
      </c>
      <c r="B7966" s="19" t="s">
        <v>694</v>
      </c>
      <c r="C7966" s="19" t="s">
        <v>693</v>
      </c>
      <c r="D7966" s="19">
        <v>20</v>
      </c>
      <c r="E7966" s="19" t="s">
        <v>9</v>
      </c>
    </row>
    <row r="7967" spans="1:5" ht="14.5" customHeight="1">
      <c r="A7967" s="19">
        <v>1912</v>
      </c>
      <c r="B7967" s="19" t="s">
        <v>694</v>
      </c>
      <c r="C7967" s="19" t="s">
        <v>695</v>
      </c>
      <c r="D7967" s="19">
        <v>3.5</v>
      </c>
      <c r="E7967" s="19" t="s">
        <v>16</v>
      </c>
    </row>
    <row r="7968" spans="1:5" ht="14.5" customHeight="1">
      <c r="A7968" s="19">
        <v>1912</v>
      </c>
      <c r="B7968" s="19" t="s">
        <v>694</v>
      </c>
      <c r="C7968" s="19" t="s">
        <v>1868</v>
      </c>
      <c r="D7968" s="19">
        <v>8</v>
      </c>
      <c r="E7968" s="19" t="s">
        <v>9</v>
      </c>
    </row>
    <row r="7969" spans="1:6" ht="14.5" customHeight="1">
      <c r="A7969" s="19">
        <v>1912</v>
      </c>
      <c r="B7969" s="19" t="s">
        <v>369</v>
      </c>
      <c r="C7969" s="19" t="s">
        <v>698</v>
      </c>
      <c r="D7969" s="19">
        <v>5.25</v>
      </c>
    </row>
    <row r="7970" spans="1:6" ht="14.5" customHeight="1">
      <c r="A7970" s="19">
        <v>1912</v>
      </c>
      <c r="B7970" s="19" t="s">
        <v>369</v>
      </c>
      <c r="C7970" s="19" t="s">
        <v>370</v>
      </c>
      <c r="D7970" s="19">
        <v>16</v>
      </c>
    </row>
    <row r="7971" spans="1:6" ht="14.5" customHeight="1">
      <c r="A7971" s="19">
        <v>1912</v>
      </c>
      <c r="B7971" s="19" t="s">
        <v>369</v>
      </c>
      <c r="C7971" s="19" t="s">
        <v>371</v>
      </c>
      <c r="D7971" s="19">
        <v>30.5</v>
      </c>
    </row>
    <row r="7972" spans="1:6" ht="14.5" customHeight="1">
      <c r="A7972" s="19">
        <v>1912</v>
      </c>
      <c r="B7972" s="19" t="s">
        <v>55</v>
      </c>
      <c r="C7972" s="19" t="s">
        <v>712</v>
      </c>
      <c r="D7972" s="19">
        <v>45.83</v>
      </c>
      <c r="F7972" s="19" t="s">
        <v>699</v>
      </c>
    </row>
    <row r="7973" spans="1:6" ht="14.5" customHeight="1">
      <c r="A7973" s="19">
        <v>1912</v>
      </c>
      <c r="B7973" s="19" t="s">
        <v>55</v>
      </c>
      <c r="C7973" s="19" t="s">
        <v>715</v>
      </c>
      <c r="D7973" s="19">
        <v>5.57</v>
      </c>
      <c r="F7973" s="19" t="s">
        <v>702</v>
      </c>
    </row>
    <row r="7974" spans="1:6" ht="14.5" customHeight="1">
      <c r="A7974" s="19">
        <v>1912</v>
      </c>
      <c r="B7974" s="19" t="s">
        <v>55</v>
      </c>
      <c r="C7974" s="19" t="s">
        <v>716</v>
      </c>
      <c r="D7974" s="19">
        <v>27.74</v>
      </c>
      <c r="F7974" s="19" t="s">
        <v>703</v>
      </c>
    </row>
    <row r="7975" spans="1:6" ht="14.5" customHeight="1">
      <c r="A7975" s="19">
        <v>1912</v>
      </c>
      <c r="B7975" s="19" t="s">
        <v>55</v>
      </c>
      <c r="C7975" s="19" t="s">
        <v>716</v>
      </c>
      <c r="D7975" s="19">
        <v>10.1</v>
      </c>
      <c r="F7975" s="19" t="s">
        <v>1086</v>
      </c>
    </row>
    <row r="7976" spans="1:6" ht="14.5" customHeight="1">
      <c r="A7976" s="19">
        <v>1912</v>
      </c>
      <c r="B7976" s="19" t="s">
        <v>55</v>
      </c>
      <c r="C7976" s="19" t="s">
        <v>716</v>
      </c>
      <c r="D7976" s="19">
        <v>13.16</v>
      </c>
      <c r="F7976" s="19" t="s">
        <v>1219</v>
      </c>
    </row>
    <row r="7977" spans="1:6" ht="14.5" customHeight="1">
      <c r="A7977" s="19">
        <v>1912</v>
      </c>
      <c r="B7977" s="19" t="s">
        <v>55</v>
      </c>
      <c r="C7977" s="19" t="s">
        <v>717</v>
      </c>
      <c r="D7977" s="19">
        <v>45.9</v>
      </c>
    </row>
    <row r="7978" spans="1:6" ht="14.5" customHeight="1">
      <c r="A7978" s="19">
        <v>1912</v>
      </c>
      <c r="B7978" s="19" t="s">
        <v>55</v>
      </c>
      <c r="C7978" s="19" t="s">
        <v>56</v>
      </c>
      <c r="D7978" s="19">
        <v>14.11</v>
      </c>
      <c r="F7978" s="19" t="s">
        <v>1222</v>
      </c>
    </row>
    <row r="7979" spans="1:6" ht="14.5" customHeight="1">
      <c r="A7979" s="19">
        <v>1912</v>
      </c>
      <c r="B7979" s="19" t="s">
        <v>55</v>
      </c>
      <c r="C7979" s="19" t="s">
        <v>59</v>
      </c>
      <c r="D7979" s="19">
        <v>262</v>
      </c>
      <c r="F7979" s="19" t="s">
        <v>60</v>
      </c>
    </row>
    <row r="7980" spans="1:6" ht="14.5" customHeight="1">
      <c r="A7980" s="19">
        <v>1912</v>
      </c>
      <c r="B7980" s="19" t="s">
        <v>55</v>
      </c>
      <c r="C7980" s="19" t="s">
        <v>719</v>
      </c>
      <c r="D7980" s="19">
        <v>26.65</v>
      </c>
      <c r="F7980" s="19" t="s">
        <v>710</v>
      </c>
    </row>
    <row r="7981" spans="1:6" ht="14.5" customHeight="1">
      <c r="A7981" s="19">
        <v>1912</v>
      </c>
      <c r="B7981" s="19" t="s">
        <v>55</v>
      </c>
      <c r="C7981" s="19" t="s">
        <v>1343</v>
      </c>
      <c r="D7981" s="19">
        <v>28.34</v>
      </c>
      <c r="F7981" s="19" t="s">
        <v>1339</v>
      </c>
    </row>
    <row r="7982" spans="1:6" ht="14.5" customHeight="1">
      <c r="A7982" s="19">
        <v>1912</v>
      </c>
      <c r="B7982" s="19" t="s">
        <v>440</v>
      </c>
      <c r="C7982" s="19" t="s">
        <v>1226</v>
      </c>
      <c r="D7982" s="19">
        <v>9.65</v>
      </c>
    </row>
    <row r="7983" spans="1:6" ht="14.5" customHeight="1">
      <c r="A7983" s="19">
        <v>1912</v>
      </c>
      <c r="B7983" s="19" t="s">
        <v>440</v>
      </c>
      <c r="C7983" s="19" t="s">
        <v>1227</v>
      </c>
      <c r="D7983" s="19">
        <v>23.9</v>
      </c>
    </row>
    <row r="7984" spans="1:6" ht="14.5" customHeight="1">
      <c r="A7984" s="19">
        <v>1912</v>
      </c>
      <c r="B7984" s="19" t="s">
        <v>440</v>
      </c>
      <c r="C7984" s="19" t="s">
        <v>425</v>
      </c>
      <c r="D7984" s="19">
        <v>46.7</v>
      </c>
    </row>
    <row r="7985" spans="1:6" ht="14.5" customHeight="1">
      <c r="A7985" s="19">
        <v>1912</v>
      </c>
      <c r="B7985" s="19" t="s">
        <v>440</v>
      </c>
      <c r="C7985" s="19" t="s">
        <v>1521</v>
      </c>
      <c r="D7985" s="19">
        <v>22</v>
      </c>
    </row>
    <row r="7986" spans="1:6" ht="14.5" customHeight="1">
      <c r="A7986" s="19">
        <v>1912</v>
      </c>
      <c r="B7986" s="19" t="s">
        <v>440</v>
      </c>
      <c r="C7986" s="19" t="s">
        <v>721</v>
      </c>
      <c r="D7986" s="19">
        <v>4.25</v>
      </c>
    </row>
    <row r="7987" spans="1:6" ht="14.5" customHeight="1">
      <c r="A7987" s="19">
        <v>1912</v>
      </c>
      <c r="B7987" s="19" t="s">
        <v>440</v>
      </c>
      <c r="C7987" s="19" t="s">
        <v>428</v>
      </c>
      <c r="D7987" s="19">
        <v>192.8</v>
      </c>
      <c r="F7987" s="19" t="s">
        <v>429</v>
      </c>
    </row>
    <row r="7988" spans="1:6" ht="14.5" customHeight="1">
      <c r="A7988" s="19">
        <v>1912</v>
      </c>
      <c r="B7988" s="19" t="s">
        <v>440</v>
      </c>
      <c r="C7988" s="19" t="s">
        <v>428</v>
      </c>
      <c r="D7988" s="19">
        <v>25</v>
      </c>
      <c r="F7988" s="19" t="s">
        <v>431</v>
      </c>
    </row>
    <row r="7989" spans="1:6" ht="14.5" customHeight="1">
      <c r="A7989" s="19">
        <v>1912</v>
      </c>
      <c r="B7989" s="19" t="s">
        <v>440</v>
      </c>
      <c r="C7989" s="19" t="s">
        <v>432</v>
      </c>
      <c r="D7989" s="19">
        <v>247.8</v>
      </c>
      <c r="F7989" s="19" t="s">
        <v>433</v>
      </c>
    </row>
    <row r="7990" spans="1:6" ht="14.5" customHeight="1">
      <c r="A7990" s="19">
        <v>1912</v>
      </c>
      <c r="B7990" s="19" t="s">
        <v>440</v>
      </c>
      <c r="C7990" s="19" t="s">
        <v>432</v>
      </c>
      <c r="D7990" s="19">
        <v>111.85</v>
      </c>
      <c r="F7990" s="19" t="s">
        <v>434</v>
      </c>
    </row>
    <row r="7991" spans="1:6" ht="14.5" customHeight="1">
      <c r="A7991" s="19">
        <v>1912</v>
      </c>
      <c r="B7991" s="19" t="s">
        <v>440</v>
      </c>
      <c r="C7991" s="19" t="s">
        <v>435</v>
      </c>
      <c r="D7991" s="19">
        <v>199.4</v>
      </c>
      <c r="F7991" s="19" t="s">
        <v>436</v>
      </c>
    </row>
    <row r="7992" spans="1:6" ht="14.5" customHeight="1">
      <c r="A7992" s="19">
        <v>1912</v>
      </c>
      <c r="B7992" s="19" t="s">
        <v>440</v>
      </c>
      <c r="C7992" s="19" t="s">
        <v>435</v>
      </c>
      <c r="D7992" s="19">
        <v>104.5</v>
      </c>
      <c r="F7992" s="19" t="s">
        <v>437</v>
      </c>
    </row>
    <row r="7993" spans="1:6" ht="14.5" customHeight="1">
      <c r="A7993" s="19">
        <v>1912</v>
      </c>
      <c r="B7993" s="19" t="s">
        <v>440</v>
      </c>
      <c r="C7993" s="19" t="s">
        <v>435</v>
      </c>
      <c r="D7993" s="19">
        <v>17</v>
      </c>
      <c r="F7993" s="19" t="s">
        <v>1225</v>
      </c>
    </row>
    <row r="7994" spans="1:6" ht="14.5" customHeight="1">
      <c r="A7994" s="19">
        <v>1912</v>
      </c>
      <c r="B7994" s="19" t="s">
        <v>440</v>
      </c>
      <c r="C7994" s="19" t="s">
        <v>438</v>
      </c>
      <c r="D7994" s="19">
        <v>20</v>
      </c>
    </row>
    <row r="7995" spans="1:6" ht="14.5" customHeight="1">
      <c r="A7995" s="19">
        <v>1912</v>
      </c>
      <c r="B7995" s="19" t="s">
        <v>440</v>
      </c>
      <c r="C7995" s="19" t="s">
        <v>439</v>
      </c>
      <c r="D7995" s="19">
        <v>27.3</v>
      </c>
    </row>
    <row r="7996" spans="1:6" ht="14.5" customHeight="1">
      <c r="A7996" s="19">
        <v>1912</v>
      </c>
      <c r="B7996" s="19" t="s">
        <v>456</v>
      </c>
      <c r="C7996" s="19" t="s">
        <v>457</v>
      </c>
      <c r="D7996" s="19">
        <v>20.45</v>
      </c>
      <c r="E7996" s="19" t="s">
        <v>9</v>
      </c>
    </row>
    <row r="7997" spans="1:6" ht="14.5" customHeight="1">
      <c r="A7997" s="19">
        <v>1912</v>
      </c>
      <c r="B7997" s="19" t="s">
        <v>456</v>
      </c>
      <c r="C7997" s="19" t="s">
        <v>458</v>
      </c>
      <c r="D7997" s="19">
        <v>7</v>
      </c>
      <c r="E7997" s="19" t="s">
        <v>9</v>
      </c>
    </row>
    <row r="7998" spans="1:6" ht="14.5" customHeight="1">
      <c r="A7998" s="19">
        <v>1912</v>
      </c>
      <c r="B7998" s="19" t="s">
        <v>456</v>
      </c>
      <c r="C7998" s="19" t="s">
        <v>1420</v>
      </c>
      <c r="D7998" s="19">
        <v>6</v>
      </c>
      <c r="E7998" s="19" t="s">
        <v>9</v>
      </c>
    </row>
    <row r="7999" spans="1:6" ht="14.5" customHeight="1">
      <c r="A7999" s="19">
        <v>1912</v>
      </c>
      <c r="B7999" s="19" t="s">
        <v>456</v>
      </c>
      <c r="C7999" s="19" t="s">
        <v>1522</v>
      </c>
      <c r="D7999" s="19">
        <v>64</v>
      </c>
      <c r="E7999" s="19" t="s">
        <v>9</v>
      </c>
    </row>
    <row r="8000" spans="1:6" ht="14.5" customHeight="1">
      <c r="A8000" s="19">
        <v>1912</v>
      </c>
      <c r="B8000" s="19" t="s">
        <v>456</v>
      </c>
      <c r="C8000" s="19" t="s">
        <v>459</v>
      </c>
      <c r="D8000" s="19">
        <v>22</v>
      </c>
      <c r="E8000" s="19" t="s">
        <v>9</v>
      </c>
    </row>
    <row r="8001" spans="1:6" ht="14.5" customHeight="1">
      <c r="A8001" s="19">
        <v>1912</v>
      </c>
      <c r="B8001" s="19" t="s">
        <v>456</v>
      </c>
      <c r="C8001" s="19" t="s">
        <v>460</v>
      </c>
      <c r="D8001" s="19">
        <v>27</v>
      </c>
      <c r="E8001" s="19" t="s">
        <v>9</v>
      </c>
    </row>
    <row r="8002" spans="1:6" ht="14.5" customHeight="1">
      <c r="A8002" s="19">
        <v>1912</v>
      </c>
      <c r="B8002" s="19" t="s">
        <v>456</v>
      </c>
      <c r="C8002" s="19" t="s">
        <v>926</v>
      </c>
      <c r="D8002" s="19">
        <v>45</v>
      </c>
      <c r="F8002" s="19" t="s">
        <v>1353</v>
      </c>
    </row>
    <row r="8003" spans="1:6" ht="14.5" customHeight="1">
      <c r="A8003" s="19">
        <v>1912</v>
      </c>
      <c r="B8003" s="19" t="s">
        <v>456</v>
      </c>
      <c r="C8003" s="19" t="s">
        <v>928</v>
      </c>
      <c r="D8003" s="19">
        <v>18.459999999999997</v>
      </c>
    </row>
    <row r="8004" spans="1:6" ht="14.5" customHeight="1">
      <c r="A8004" s="19">
        <v>1912</v>
      </c>
      <c r="B8004" s="19" t="s">
        <v>456</v>
      </c>
      <c r="C8004" s="19" t="s">
        <v>462</v>
      </c>
      <c r="D8004" s="19">
        <v>14</v>
      </c>
      <c r="E8004" s="19" t="s">
        <v>9</v>
      </c>
    </row>
    <row r="8005" spans="1:6" ht="14.5" customHeight="1">
      <c r="A8005" s="19">
        <v>1912</v>
      </c>
      <c r="B8005" s="19" t="s">
        <v>456</v>
      </c>
      <c r="C8005" s="19" t="s">
        <v>1231</v>
      </c>
      <c r="D8005" s="19">
        <v>9.5</v>
      </c>
      <c r="F8005" s="19" t="s">
        <v>1352</v>
      </c>
    </row>
    <row r="8006" spans="1:6" ht="14.5" customHeight="1">
      <c r="A8006" s="19">
        <v>1912</v>
      </c>
      <c r="B8006" s="19" t="s">
        <v>456</v>
      </c>
      <c r="C8006" s="19" t="s">
        <v>464</v>
      </c>
      <c r="D8006" s="19">
        <v>2</v>
      </c>
    </row>
    <row r="8007" spans="1:6" ht="14.5" customHeight="1">
      <c r="A8007" s="19">
        <v>1912</v>
      </c>
      <c r="B8007" s="19" t="s">
        <v>456</v>
      </c>
      <c r="C8007" s="19" t="s">
        <v>466</v>
      </c>
      <c r="D8007" s="19">
        <v>40</v>
      </c>
    </row>
    <row r="8008" spans="1:6" ht="14.5" customHeight="1">
      <c r="A8008" s="19">
        <v>1912</v>
      </c>
      <c r="B8008" s="19" t="s">
        <v>456</v>
      </c>
      <c r="C8008" s="19" t="s">
        <v>468</v>
      </c>
      <c r="D8008" s="19">
        <v>33</v>
      </c>
    </row>
    <row r="8009" spans="1:6" ht="14.5" customHeight="1">
      <c r="A8009" s="19">
        <v>1912</v>
      </c>
      <c r="B8009" s="19" t="s">
        <v>456</v>
      </c>
      <c r="C8009" s="19" t="s">
        <v>1230</v>
      </c>
      <c r="D8009" s="19">
        <v>12.61</v>
      </c>
    </row>
    <row r="8010" spans="1:6" ht="14.5" customHeight="1">
      <c r="A8010" s="19">
        <v>1912</v>
      </c>
      <c r="B8010" s="19" t="s">
        <v>456</v>
      </c>
      <c r="C8010" s="19" t="s">
        <v>1089</v>
      </c>
      <c r="D8010" s="19">
        <v>5.4</v>
      </c>
    </row>
    <row r="8011" spans="1:6" ht="14.5" customHeight="1">
      <c r="A8011" s="19">
        <v>1912</v>
      </c>
      <c r="B8011" s="19" t="s">
        <v>456</v>
      </c>
      <c r="C8011" s="19" t="s">
        <v>1875</v>
      </c>
      <c r="D8011" s="19">
        <v>9</v>
      </c>
    </row>
    <row r="8012" spans="1:6" ht="14.5" customHeight="1">
      <c r="A8012" s="19">
        <v>1912</v>
      </c>
      <c r="B8012" s="19" t="s">
        <v>456</v>
      </c>
      <c r="C8012" s="19" t="s">
        <v>1345</v>
      </c>
      <c r="D8012" s="19">
        <v>141.55000000000001</v>
      </c>
      <c r="F8012" s="19" t="s">
        <v>1346</v>
      </c>
    </row>
    <row r="8013" spans="1:6" ht="14.5" customHeight="1">
      <c r="A8013" s="19">
        <v>1912</v>
      </c>
      <c r="B8013" s="19" t="s">
        <v>456</v>
      </c>
      <c r="C8013" s="19" t="s">
        <v>1345</v>
      </c>
      <c r="D8013" s="19">
        <v>223.98</v>
      </c>
      <c r="F8013" s="19" t="s">
        <v>1349</v>
      </c>
    </row>
    <row r="8014" spans="1:6" ht="14.5" customHeight="1">
      <c r="A8014" s="19">
        <v>1912</v>
      </c>
      <c r="B8014" s="19" t="s">
        <v>456</v>
      </c>
      <c r="C8014" s="19" t="s">
        <v>1345</v>
      </c>
      <c r="D8014" s="19">
        <v>74</v>
      </c>
      <c r="F8014" s="19" t="s">
        <v>1423</v>
      </c>
    </row>
    <row r="8015" spans="1:6" ht="14.5" customHeight="1">
      <c r="A8015" s="19">
        <v>1913</v>
      </c>
      <c r="B8015" s="19" t="s">
        <v>131</v>
      </c>
      <c r="C8015" s="19" t="s">
        <v>528</v>
      </c>
      <c r="D8015" s="19">
        <v>138.1</v>
      </c>
    </row>
    <row r="8016" spans="1:6" ht="14.5" customHeight="1">
      <c r="A8016" s="19">
        <v>1913</v>
      </c>
      <c r="B8016" s="19" t="s">
        <v>131</v>
      </c>
      <c r="C8016" s="19" t="s">
        <v>529</v>
      </c>
      <c r="D8016" s="19">
        <v>15</v>
      </c>
    </row>
    <row r="8017" spans="1:6" ht="14.5" customHeight="1">
      <c r="A8017" s="19">
        <v>1913</v>
      </c>
      <c r="B8017" s="19" t="s">
        <v>131</v>
      </c>
      <c r="C8017" s="19" t="s">
        <v>971</v>
      </c>
      <c r="D8017" s="19">
        <v>7</v>
      </c>
    </row>
    <row r="8018" spans="1:6" ht="14.5" customHeight="1">
      <c r="A8018" s="19">
        <v>1913</v>
      </c>
      <c r="B8018" s="19" t="s">
        <v>131</v>
      </c>
      <c r="C8018" s="19" t="s">
        <v>530</v>
      </c>
      <c r="D8018" s="19">
        <v>62.69</v>
      </c>
    </row>
    <row r="8019" spans="1:6" ht="14.5" customHeight="1">
      <c r="A8019" s="19">
        <v>1913</v>
      </c>
      <c r="B8019" s="19" t="s">
        <v>131</v>
      </c>
      <c r="C8019" s="19" t="s">
        <v>531</v>
      </c>
      <c r="D8019" s="19">
        <v>38</v>
      </c>
    </row>
    <row r="8020" spans="1:6" ht="14.5" customHeight="1">
      <c r="A8020" s="19">
        <v>1913</v>
      </c>
      <c r="B8020" s="19" t="s">
        <v>131</v>
      </c>
      <c r="C8020" s="19" t="s">
        <v>1090</v>
      </c>
      <c r="D8020" s="19">
        <v>11.68</v>
      </c>
    </row>
    <row r="8021" spans="1:6" ht="14.5" customHeight="1">
      <c r="A8021" s="19">
        <v>1913</v>
      </c>
      <c r="B8021" s="19" t="s">
        <v>131</v>
      </c>
      <c r="C8021" s="19" t="s">
        <v>535</v>
      </c>
      <c r="D8021" s="19">
        <v>12</v>
      </c>
    </row>
    <row r="8022" spans="1:6" ht="14.5" customHeight="1">
      <c r="A8022" s="19">
        <v>1913</v>
      </c>
      <c r="B8022" s="19" t="s">
        <v>131</v>
      </c>
      <c r="C8022" s="19" t="s">
        <v>1525</v>
      </c>
    </row>
    <row r="8023" spans="1:6" ht="14.5" customHeight="1">
      <c r="A8023" s="19">
        <v>1913</v>
      </c>
      <c r="B8023" s="19" t="s">
        <v>172</v>
      </c>
      <c r="C8023" s="19" t="s">
        <v>173</v>
      </c>
      <c r="D8023" s="19">
        <v>45.01</v>
      </c>
      <c r="F8023" s="19" t="s">
        <v>1529</v>
      </c>
    </row>
    <row r="8024" spans="1:6" ht="14.5" customHeight="1">
      <c r="A8024" s="19">
        <v>1913</v>
      </c>
      <c r="B8024" s="19" t="s">
        <v>172</v>
      </c>
      <c r="C8024" s="19" t="s">
        <v>177</v>
      </c>
      <c r="D8024" s="19">
        <v>5.4</v>
      </c>
      <c r="F8024" s="19" t="s">
        <v>548</v>
      </c>
    </row>
    <row r="8025" spans="1:6" ht="14.5" customHeight="1">
      <c r="A8025" s="19">
        <v>1913</v>
      </c>
      <c r="B8025" s="19" t="s">
        <v>172</v>
      </c>
      <c r="C8025" s="19" t="s">
        <v>547</v>
      </c>
      <c r="D8025" s="19">
        <v>20.8</v>
      </c>
      <c r="F8025" s="19" t="s">
        <v>549</v>
      </c>
    </row>
    <row r="8026" spans="1:6" ht="14.5" customHeight="1">
      <c r="A8026" s="19">
        <v>1913</v>
      </c>
      <c r="B8026" s="19" t="s">
        <v>172</v>
      </c>
      <c r="C8026" s="19" t="s">
        <v>179</v>
      </c>
      <c r="D8026" s="19">
        <v>43</v>
      </c>
      <c r="F8026" s="19" t="s">
        <v>743</v>
      </c>
    </row>
    <row r="8027" spans="1:6" ht="14.5" customHeight="1">
      <c r="A8027" s="19">
        <v>1913</v>
      </c>
      <c r="B8027" s="19" t="s">
        <v>62</v>
      </c>
      <c r="C8027" s="19" t="s">
        <v>64</v>
      </c>
      <c r="D8027" s="19">
        <v>10</v>
      </c>
      <c r="E8027" s="19" t="s">
        <v>9</v>
      </c>
    </row>
    <row r="8028" spans="1:6" ht="14.5" customHeight="1">
      <c r="A8028" s="19">
        <v>1913</v>
      </c>
      <c r="B8028" s="19" t="s">
        <v>62</v>
      </c>
      <c r="C8028" s="19" t="s">
        <v>551</v>
      </c>
      <c r="D8028" s="19">
        <v>201.94</v>
      </c>
      <c r="E8028" s="19" t="s">
        <v>9</v>
      </c>
    </row>
    <row r="8029" spans="1:6" ht="14.5" customHeight="1">
      <c r="A8029" s="19">
        <v>1913</v>
      </c>
      <c r="B8029" s="19" t="s">
        <v>62</v>
      </c>
      <c r="C8029" s="19" t="s">
        <v>69</v>
      </c>
      <c r="D8029" s="19">
        <v>55.17</v>
      </c>
      <c r="E8029" s="19" t="s">
        <v>9</v>
      </c>
    </row>
    <row r="8030" spans="1:6" ht="14.5" customHeight="1">
      <c r="A8030" s="19">
        <v>1913</v>
      </c>
      <c r="B8030" s="19" t="s">
        <v>62</v>
      </c>
      <c r="C8030" s="19" t="s">
        <v>416</v>
      </c>
      <c r="D8030" s="19">
        <v>1.25</v>
      </c>
      <c r="E8030" s="19" t="s">
        <v>1519</v>
      </c>
    </row>
    <row r="8031" spans="1:6" ht="14.5" customHeight="1">
      <c r="A8031" s="19">
        <v>1913</v>
      </c>
      <c r="B8031" s="19" t="s">
        <v>62</v>
      </c>
      <c r="C8031" s="19" t="s">
        <v>552</v>
      </c>
      <c r="D8031" s="19">
        <v>5</v>
      </c>
      <c r="E8031" s="19" t="s">
        <v>16</v>
      </c>
    </row>
    <row r="8032" spans="1:6" ht="14.5" customHeight="1">
      <c r="A8032" s="19">
        <v>1913</v>
      </c>
      <c r="B8032" s="19" t="s">
        <v>62</v>
      </c>
      <c r="C8032" s="19" t="s">
        <v>552</v>
      </c>
      <c r="D8032" s="19">
        <v>20.5</v>
      </c>
      <c r="E8032" s="19" t="s">
        <v>9</v>
      </c>
    </row>
    <row r="8033" spans="1:6" ht="14.5" customHeight="1">
      <c r="A8033" s="19">
        <v>1913</v>
      </c>
      <c r="B8033" s="19" t="s">
        <v>62</v>
      </c>
      <c r="C8033" s="19" t="s">
        <v>65</v>
      </c>
      <c r="D8033" s="19">
        <v>33</v>
      </c>
      <c r="E8033" s="19" t="s">
        <v>9</v>
      </c>
    </row>
    <row r="8034" spans="1:6" ht="14.5" customHeight="1">
      <c r="A8034" s="19">
        <v>1913</v>
      </c>
      <c r="B8034" s="19" t="s">
        <v>62</v>
      </c>
      <c r="C8034" s="19" t="s">
        <v>66</v>
      </c>
      <c r="D8034" s="19">
        <v>11</v>
      </c>
      <c r="E8034" s="19" t="s">
        <v>9</v>
      </c>
    </row>
    <row r="8035" spans="1:6" ht="14.5" customHeight="1">
      <c r="A8035" s="19">
        <v>1913</v>
      </c>
      <c r="B8035" s="19" t="s">
        <v>62</v>
      </c>
      <c r="C8035" s="19" t="s">
        <v>67</v>
      </c>
      <c r="D8035" s="19">
        <v>58.5</v>
      </c>
      <c r="E8035" s="19" t="s">
        <v>9</v>
      </c>
    </row>
    <row r="8036" spans="1:6" ht="14.5" customHeight="1">
      <c r="A8036" s="19">
        <v>1913</v>
      </c>
      <c r="B8036" s="19" t="s">
        <v>1426</v>
      </c>
      <c r="C8036" s="19" t="s">
        <v>470</v>
      </c>
      <c r="D8036" s="19">
        <v>1760</v>
      </c>
    </row>
    <row r="8037" spans="1:6" ht="14.5" customHeight="1">
      <c r="A8037" s="19">
        <v>1913</v>
      </c>
      <c r="B8037" s="19" t="s">
        <v>1426</v>
      </c>
      <c r="C8037" s="19" t="s">
        <v>1877</v>
      </c>
      <c r="D8037" s="19">
        <v>26.27</v>
      </c>
    </row>
    <row r="8038" spans="1:6" ht="14.5" customHeight="1">
      <c r="A8038" s="19">
        <v>1913</v>
      </c>
      <c r="B8038" s="19" t="s">
        <v>1426</v>
      </c>
      <c r="C8038" s="19" t="s">
        <v>1878</v>
      </c>
      <c r="D8038" s="19">
        <v>20</v>
      </c>
    </row>
    <row r="8039" spans="1:6" ht="14.5" customHeight="1">
      <c r="A8039" s="19">
        <v>1913</v>
      </c>
      <c r="B8039" s="19" t="s">
        <v>1426</v>
      </c>
      <c r="C8039" s="19" t="s">
        <v>473</v>
      </c>
      <c r="D8039" s="19">
        <v>760</v>
      </c>
    </row>
    <row r="8040" spans="1:6" ht="14.5" customHeight="1">
      <c r="A8040" s="19">
        <v>1913</v>
      </c>
      <c r="B8040" s="19" t="s">
        <v>1426</v>
      </c>
      <c r="C8040" s="19" t="s">
        <v>1879</v>
      </c>
      <c r="D8040" s="19">
        <v>187.5</v>
      </c>
    </row>
    <row r="8041" spans="1:6" ht="14.5" customHeight="1">
      <c r="A8041" s="19">
        <v>1913</v>
      </c>
      <c r="B8041" s="19" t="s">
        <v>1426</v>
      </c>
      <c r="C8041" s="19" t="s">
        <v>481</v>
      </c>
      <c r="D8041" s="19">
        <v>466</v>
      </c>
    </row>
    <row r="8042" spans="1:6" ht="14.5" customHeight="1">
      <c r="A8042" s="19">
        <v>1913</v>
      </c>
      <c r="B8042" s="19" t="s">
        <v>1426</v>
      </c>
      <c r="C8042" s="19" t="s">
        <v>493</v>
      </c>
      <c r="D8042" s="19">
        <v>92</v>
      </c>
    </row>
    <row r="8043" spans="1:6" ht="14.5" customHeight="1">
      <c r="A8043" s="19">
        <v>1913</v>
      </c>
      <c r="B8043" s="19" t="s">
        <v>1426</v>
      </c>
      <c r="C8043" s="19" t="s">
        <v>494</v>
      </c>
      <c r="D8043" s="19">
        <v>421</v>
      </c>
    </row>
    <row r="8044" spans="1:6" ht="14.5" customHeight="1">
      <c r="A8044" s="19">
        <v>1913</v>
      </c>
      <c r="B8044" s="19" t="s">
        <v>441</v>
      </c>
      <c r="C8044" s="19" t="s">
        <v>442</v>
      </c>
      <c r="D8044" s="19">
        <v>410</v>
      </c>
      <c r="E8044" s="19" t="s">
        <v>9</v>
      </c>
      <c r="F8044" s="19" t="s">
        <v>838</v>
      </c>
    </row>
    <row r="8045" spans="1:6" ht="14.5" customHeight="1">
      <c r="A8045" s="19">
        <v>1913</v>
      </c>
      <c r="B8045" s="19" t="s">
        <v>441</v>
      </c>
      <c r="C8045" s="19" t="s">
        <v>1391</v>
      </c>
      <c r="D8045" s="19">
        <v>31.74</v>
      </c>
      <c r="E8045" s="19" t="s">
        <v>9</v>
      </c>
      <c r="F8045" s="19" t="s">
        <v>1395</v>
      </c>
    </row>
    <row r="8046" spans="1:6" ht="14.5" customHeight="1">
      <c r="A8046" s="19">
        <v>1913</v>
      </c>
      <c r="B8046" s="19" t="s">
        <v>441</v>
      </c>
      <c r="C8046" s="19" t="s">
        <v>1392</v>
      </c>
      <c r="D8046" s="19">
        <v>23.7</v>
      </c>
      <c r="E8046" s="19" t="s">
        <v>9</v>
      </c>
      <c r="F8046" s="19" t="s">
        <v>1396</v>
      </c>
    </row>
    <row r="8047" spans="1:6" ht="14.5" customHeight="1">
      <c r="A8047" s="19">
        <v>1913</v>
      </c>
      <c r="B8047" s="19" t="s">
        <v>441</v>
      </c>
      <c r="C8047" s="19" t="s">
        <v>446</v>
      </c>
      <c r="D8047" s="19">
        <v>66</v>
      </c>
      <c r="E8047" s="19" t="s">
        <v>9</v>
      </c>
      <c r="F8047" s="19" t="s">
        <v>1397</v>
      </c>
    </row>
    <row r="8048" spans="1:6" ht="14.5" customHeight="1">
      <c r="A8048" s="19">
        <v>1913</v>
      </c>
      <c r="B8048" s="19" t="s">
        <v>441</v>
      </c>
      <c r="C8048" s="19" t="s">
        <v>446</v>
      </c>
      <c r="D8048" s="19">
        <v>60.5</v>
      </c>
      <c r="E8048" s="19" t="s">
        <v>9</v>
      </c>
      <c r="F8048" s="19" t="s">
        <v>1427</v>
      </c>
    </row>
    <row r="8049" spans="1:6" ht="14.5" customHeight="1">
      <c r="A8049" s="19">
        <v>1913</v>
      </c>
      <c r="B8049" s="19" t="s">
        <v>441</v>
      </c>
      <c r="C8049" s="19" t="s">
        <v>446</v>
      </c>
      <c r="D8049" s="19">
        <v>24.67</v>
      </c>
      <c r="E8049" s="19" t="s">
        <v>9</v>
      </c>
      <c r="F8049" s="19" t="s">
        <v>1251</v>
      </c>
    </row>
    <row r="8050" spans="1:6" ht="14.5" customHeight="1">
      <c r="A8050" s="19">
        <v>1913</v>
      </c>
      <c r="B8050" s="19" t="s">
        <v>441</v>
      </c>
      <c r="C8050" s="19" t="s">
        <v>448</v>
      </c>
      <c r="D8050" s="19">
        <v>220</v>
      </c>
      <c r="E8050" s="19" t="s">
        <v>9</v>
      </c>
      <c r="F8050" s="19" t="s">
        <v>1551</v>
      </c>
    </row>
    <row r="8051" spans="1:6" ht="14.5" customHeight="1">
      <c r="A8051" s="19">
        <v>1913</v>
      </c>
      <c r="B8051" s="19" t="s">
        <v>441</v>
      </c>
      <c r="C8051" s="19" t="s">
        <v>1435</v>
      </c>
      <c r="D8051" s="19">
        <v>22</v>
      </c>
      <c r="E8051" s="19" t="s">
        <v>9</v>
      </c>
      <c r="F8051" s="19" t="s">
        <v>1550</v>
      </c>
    </row>
    <row r="8052" spans="1:6" ht="14.5" customHeight="1">
      <c r="A8052" s="19">
        <v>1913</v>
      </c>
      <c r="B8052" s="19" t="s">
        <v>441</v>
      </c>
      <c r="C8052" s="19" t="s">
        <v>450</v>
      </c>
      <c r="D8052" s="19">
        <v>58.7</v>
      </c>
      <c r="E8052" s="19" t="s">
        <v>9</v>
      </c>
      <c r="F8052" s="19" t="s">
        <v>1106</v>
      </c>
    </row>
    <row r="8053" spans="1:6" ht="14.5" customHeight="1">
      <c r="A8053" s="19">
        <v>1913</v>
      </c>
      <c r="B8053" s="19" t="s">
        <v>441</v>
      </c>
      <c r="C8053" s="19" t="s">
        <v>450</v>
      </c>
      <c r="D8053" s="19">
        <v>107</v>
      </c>
      <c r="E8053" s="19" t="s">
        <v>9</v>
      </c>
      <c r="F8053" s="19" t="s">
        <v>1253</v>
      </c>
    </row>
    <row r="8054" spans="1:6" ht="14.5" customHeight="1">
      <c r="A8054" s="19">
        <v>1913</v>
      </c>
      <c r="B8054" s="19" t="s">
        <v>441</v>
      </c>
      <c r="C8054" s="19" t="s">
        <v>1393</v>
      </c>
      <c r="D8054" s="19">
        <v>42</v>
      </c>
      <c r="E8054" s="19" t="s">
        <v>9</v>
      </c>
      <c r="F8054" s="19" t="s">
        <v>1399</v>
      </c>
    </row>
    <row r="8055" spans="1:6" ht="14.5" customHeight="1">
      <c r="A8055" s="19">
        <v>1913</v>
      </c>
      <c r="B8055" s="19" t="s">
        <v>441</v>
      </c>
      <c r="C8055" s="19" t="s">
        <v>750</v>
      </c>
      <c r="D8055" s="19">
        <v>62</v>
      </c>
      <c r="E8055" s="19" t="s">
        <v>9</v>
      </c>
      <c r="F8055" s="19" t="s">
        <v>1242</v>
      </c>
    </row>
    <row r="8056" spans="1:6" ht="14.5" customHeight="1">
      <c r="A8056" s="19">
        <v>1913</v>
      </c>
      <c r="B8056" s="19" t="s">
        <v>441</v>
      </c>
      <c r="C8056" s="19" t="s">
        <v>763</v>
      </c>
      <c r="D8056" s="19">
        <v>48</v>
      </c>
      <c r="E8056" s="19" t="s">
        <v>9</v>
      </c>
      <c r="F8056" s="19" t="s">
        <v>1401</v>
      </c>
    </row>
    <row r="8057" spans="1:6" ht="14.5" customHeight="1">
      <c r="A8057" s="19">
        <v>1913</v>
      </c>
      <c r="B8057" s="19" t="s">
        <v>441</v>
      </c>
      <c r="C8057" s="19" t="s">
        <v>502</v>
      </c>
      <c r="D8057" s="19">
        <v>32</v>
      </c>
      <c r="E8057" s="19" t="s">
        <v>9</v>
      </c>
      <c r="F8057" s="19" t="s">
        <v>1430</v>
      </c>
    </row>
    <row r="8058" spans="1:6" ht="14.5" customHeight="1">
      <c r="A8058" s="19">
        <v>1913</v>
      </c>
      <c r="B8058" s="19" t="s">
        <v>441</v>
      </c>
      <c r="C8058" s="19" t="s">
        <v>59</v>
      </c>
      <c r="D8058" s="19">
        <v>556.97</v>
      </c>
      <c r="E8058" s="19" t="s">
        <v>9</v>
      </c>
      <c r="F8058" s="19" t="s">
        <v>1543</v>
      </c>
    </row>
    <row r="8059" spans="1:6" ht="14.5" customHeight="1">
      <c r="A8059" s="19">
        <v>1913</v>
      </c>
      <c r="B8059" s="19" t="s">
        <v>441</v>
      </c>
      <c r="C8059" s="19" t="s">
        <v>452</v>
      </c>
      <c r="D8059" s="19">
        <v>120</v>
      </c>
      <c r="E8059" s="19" t="s">
        <v>9</v>
      </c>
      <c r="F8059" s="19" t="s">
        <v>1403</v>
      </c>
    </row>
    <row r="8060" spans="1:6" ht="14.5" customHeight="1">
      <c r="A8060" s="19">
        <v>1913</v>
      </c>
      <c r="B8060" s="19" t="s">
        <v>441</v>
      </c>
      <c r="C8060" s="19" t="s">
        <v>452</v>
      </c>
      <c r="D8060" s="19">
        <v>35</v>
      </c>
      <c r="E8060" s="19" t="s">
        <v>9</v>
      </c>
      <c r="F8060" s="19" t="s">
        <v>1431</v>
      </c>
    </row>
    <row r="8061" spans="1:6" ht="14.5" customHeight="1">
      <c r="A8061" s="19">
        <v>1913</v>
      </c>
      <c r="B8061" s="19" t="s">
        <v>441</v>
      </c>
      <c r="C8061" s="19" t="s">
        <v>452</v>
      </c>
      <c r="D8061" s="19">
        <v>77.7</v>
      </c>
      <c r="E8061" s="19" t="s">
        <v>9</v>
      </c>
      <c r="F8061" s="19" t="s">
        <v>1549</v>
      </c>
    </row>
    <row r="8062" spans="1:6" ht="14.5" customHeight="1">
      <c r="A8062" s="19">
        <v>1913</v>
      </c>
      <c r="B8062" s="19" t="s">
        <v>441</v>
      </c>
      <c r="C8062" s="19" t="s">
        <v>1545</v>
      </c>
      <c r="D8062" s="19">
        <v>71</v>
      </c>
      <c r="E8062" s="19" t="s">
        <v>9</v>
      </c>
      <c r="F8062" s="19" t="s">
        <v>1546</v>
      </c>
    </row>
    <row r="8063" spans="1:6" ht="14.5" customHeight="1">
      <c r="A8063" s="19">
        <v>1913</v>
      </c>
      <c r="B8063" s="19" t="s">
        <v>512</v>
      </c>
      <c r="C8063" s="19" t="s">
        <v>517</v>
      </c>
      <c r="D8063" s="19">
        <v>18.5</v>
      </c>
      <c r="E8063" s="19" t="s">
        <v>9</v>
      </c>
    </row>
    <row r="8064" spans="1:6" ht="14.5" customHeight="1">
      <c r="A8064" s="19">
        <v>1913</v>
      </c>
      <c r="B8064" s="19" t="s">
        <v>512</v>
      </c>
      <c r="C8064" s="19" t="s">
        <v>518</v>
      </c>
      <c r="D8064" s="19">
        <v>47.45</v>
      </c>
      <c r="E8064" s="19" t="s">
        <v>9</v>
      </c>
    </row>
    <row r="8065" spans="1:6" ht="14.5" customHeight="1">
      <c r="A8065" s="19">
        <v>1913</v>
      </c>
      <c r="B8065" s="19" t="s">
        <v>512</v>
      </c>
      <c r="C8065" s="19" t="s">
        <v>513</v>
      </c>
      <c r="D8065" s="19">
        <v>54</v>
      </c>
    </row>
    <row r="8066" spans="1:6" ht="14.5" customHeight="1">
      <c r="A8066" s="19">
        <v>1913</v>
      </c>
      <c r="B8066" s="19" t="s">
        <v>512</v>
      </c>
      <c r="C8066" s="19" t="s">
        <v>875</v>
      </c>
      <c r="D8066" s="19">
        <v>30</v>
      </c>
      <c r="E8066" s="19" t="s">
        <v>9</v>
      </c>
    </row>
    <row r="8067" spans="1:6" ht="14.5" customHeight="1">
      <c r="A8067" s="19">
        <v>1913</v>
      </c>
      <c r="B8067" s="19" t="s">
        <v>512</v>
      </c>
      <c r="C8067" s="19" t="s">
        <v>514</v>
      </c>
      <c r="D8067" s="19">
        <v>87</v>
      </c>
      <c r="E8067" s="19" t="s">
        <v>9</v>
      </c>
    </row>
    <row r="8068" spans="1:6" ht="14.5" customHeight="1">
      <c r="A8068" s="19">
        <v>1913</v>
      </c>
      <c r="B8068" s="19" t="s">
        <v>512</v>
      </c>
      <c r="C8068" s="19" t="s">
        <v>1131</v>
      </c>
      <c r="D8068" s="19">
        <v>161.691</v>
      </c>
      <c r="E8068" s="19" t="s">
        <v>9</v>
      </c>
    </row>
    <row r="8069" spans="1:6" ht="14.5" customHeight="1">
      <c r="A8069" s="19">
        <v>1913</v>
      </c>
      <c r="B8069" s="19" t="s">
        <v>512</v>
      </c>
      <c r="C8069" s="19" t="s">
        <v>515</v>
      </c>
      <c r="D8069" s="19">
        <v>19</v>
      </c>
      <c r="E8069" s="19" t="s">
        <v>9</v>
      </c>
    </row>
    <row r="8070" spans="1:6" ht="14.5" customHeight="1">
      <c r="A8070" s="19">
        <v>1913</v>
      </c>
      <c r="B8070" s="19" t="s">
        <v>512</v>
      </c>
      <c r="C8070" s="19" t="s">
        <v>1132</v>
      </c>
      <c r="D8070" s="19">
        <v>106</v>
      </c>
      <c r="E8070" s="19" t="s">
        <v>9</v>
      </c>
    </row>
    <row r="8071" spans="1:6" ht="14.5" customHeight="1">
      <c r="A8071" s="19">
        <v>1913</v>
      </c>
      <c r="B8071" s="19" t="s">
        <v>512</v>
      </c>
      <c r="C8071" s="19" t="s">
        <v>522</v>
      </c>
      <c r="D8071" s="19">
        <v>14.62</v>
      </c>
      <c r="E8071" s="19" t="s">
        <v>9</v>
      </c>
    </row>
    <row r="8072" spans="1:6" ht="14.5" customHeight="1">
      <c r="A8072" s="19">
        <v>1913</v>
      </c>
      <c r="B8072" s="19" t="s">
        <v>512</v>
      </c>
      <c r="C8072" s="19" t="s">
        <v>523</v>
      </c>
      <c r="D8072" s="19">
        <v>12</v>
      </c>
      <c r="E8072" s="19" t="s">
        <v>9</v>
      </c>
    </row>
    <row r="8073" spans="1:6" ht="14.5" customHeight="1">
      <c r="A8073" s="19">
        <v>1913</v>
      </c>
      <c r="B8073" s="19" t="s">
        <v>512</v>
      </c>
      <c r="C8073" s="19" t="s">
        <v>524</v>
      </c>
      <c r="D8073" s="19">
        <v>12.3</v>
      </c>
      <c r="E8073" s="19" t="s">
        <v>9</v>
      </c>
    </row>
    <row r="8074" spans="1:6" ht="14.5" customHeight="1">
      <c r="A8074" s="19">
        <v>1913</v>
      </c>
      <c r="B8074" s="19" t="s">
        <v>512</v>
      </c>
      <c r="C8074" s="19" t="s">
        <v>516</v>
      </c>
      <c r="D8074" s="19">
        <v>49</v>
      </c>
      <c r="E8074" s="19" t="s">
        <v>9</v>
      </c>
    </row>
    <row r="8075" spans="1:6" ht="14.5" customHeight="1">
      <c r="A8075" s="19">
        <v>1913</v>
      </c>
      <c r="B8075" s="19" t="s">
        <v>512</v>
      </c>
      <c r="C8075" s="19" t="s">
        <v>526</v>
      </c>
      <c r="D8075" s="19">
        <v>67.599999999999994</v>
      </c>
      <c r="E8075" s="19" t="s">
        <v>9</v>
      </c>
    </row>
    <row r="8076" spans="1:6" ht="14.5" customHeight="1">
      <c r="A8076" s="19">
        <v>1913</v>
      </c>
      <c r="B8076" s="19" t="s">
        <v>512</v>
      </c>
      <c r="C8076" s="19" t="s">
        <v>526</v>
      </c>
      <c r="D8076" s="19">
        <v>22</v>
      </c>
      <c r="E8076" s="19" t="s">
        <v>70</v>
      </c>
    </row>
    <row r="8077" spans="1:6" ht="14.5" customHeight="1">
      <c r="A8077" s="19">
        <v>1913</v>
      </c>
      <c r="B8077" s="19" t="s">
        <v>98</v>
      </c>
      <c r="C8077" s="19" t="s">
        <v>1880</v>
      </c>
      <c r="D8077" s="19">
        <v>7.5</v>
      </c>
    </row>
    <row r="8078" spans="1:6" ht="14.5" customHeight="1">
      <c r="A8078" s="19">
        <v>1913</v>
      </c>
      <c r="B8078" s="19" t="s">
        <v>98</v>
      </c>
      <c r="C8078" s="19" t="s">
        <v>1881</v>
      </c>
      <c r="D8078" s="19">
        <v>66</v>
      </c>
    </row>
    <row r="8079" spans="1:6" ht="14.5" customHeight="1">
      <c r="A8079" s="19">
        <v>1913</v>
      </c>
      <c r="B8079" s="19" t="s">
        <v>98</v>
      </c>
      <c r="C8079" s="19" t="s">
        <v>1882</v>
      </c>
      <c r="D8079" s="19">
        <v>6</v>
      </c>
    </row>
    <row r="8080" spans="1:6" ht="14.5" customHeight="1">
      <c r="A8080" s="19">
        <v>1913</v>
      </c>
      <c r="B8080" s="19" t="s">
        <v>98</v>
      </c>
      <c r="C8080" s="19" t="s">
        <v>1883</v>
      </c>
      <c r="D8080" s="19">
        <v>93</v>
      </c>
      <c r="F8080" s="19" t="s">
        <v>1895</v>
      </c>
    </row>
    <row r="8081" spans="1:6" ht="14.5" customHeight="1">
      <c r="A8081" s="19">
        <v>1913</v>
      </c>
      <c r="B8081" s="19" t="s">
        <v>98</v>
      </c>
      <c r="C8081" s="19" t="s">
        <v>999</v>
      </c>
      <c r="D8081" s="19">
        <v>167</v>
      </c>
      <c r="E8081" s="19" t="s">
        <v>9</v>
      </c>
      <c r="F8081" s="19" t="s">
        <v>107</v>
      </c>
    </row>
    <row r="8082" spans="1:6" ht="14.5" customHeight="1">
      <c r="A8082" s="19">
        <v>1913</v>
      </c>
      <c r="B8082" s="19" t="s">
        <v>98</v>
      </c>
      <c r="C8082" s="19" t="s">
        <v>999</v>
      </c>
      <c r="D8082" s="19">
        <v>40.92</v>
      </c>
      <c r="F8082" s="19" t="s">
        <v>1884</v>
      </c>
    </row>
    <row r="8083" spans="1:6" ht="14.5" customHeight="1">
      <c r="A8083" s="19">
        <v>1913</v>
      </c>
      <c r="B8083" s="19" t="s">
        <v>98</v>
      </c>
      <c r="C8083" s="19" t="s">
        <v>999</v>
      </c>
      <c r="D8083" s="19">
        <v>101.34</v>
      </c>
      <c r="F8083" s="19" t="s">
        <v>1885</v>
      </c>
    </row>
    <row r="8084" spans="1:6" ht="14.5" customHeight="1">
      <c r="A8084" s="19">
        <v>1913</v>
      </c>
      <c r="B8084" s="19" t="s">
        <v>98</v>
      </c>
      <c r="C8084" s="19" t="s">
        <v>1887</v>
      </c>
      <c r="D8084" s="19">
        <v>17</v>
      </c>
    </row>
    <row r="8085" spans="1:6" ht="14.5" customHeight="1">
      <c r="A8085" s="19">
        <v>1913</v>
      </c>
      <c r="B8085" s="19" t="s">
        <v>98</v>
      </c>
      <c r="C8085" s="19" t="s">
        <v>1888</v>
      </c>
      <c r="D8085" s="19">
        <v>19.100000000000001</v>
      </c>
    </row>
    <row r="8086" spans="1:6" ht="14.5" customHeight="1">
      <c r="A8086" s="19">
        <v>1913</v>
      </c>
      <c r="B8086" s="19" t="s">
        <v>211</v>
      </c>
      <c r="C8086" s="19" t="s">
        <v>210</v>
      </c>
      <c r="D8086" s="19">
        <v>3.9</v>
      </c>
      <c r="F8086" s="19" t="s">
        <v>1438</v>
      </c>
    </row>
    <row r="8087" spans="1:6" ht="14.5" customHeight="1">
      <c r="A8087" s="19">
        <v>1913</v>
      </c>
      <c r="B8087" s="19" t="s">
        <v>211</v>
      </c>
      <c r="C8087" s="19" t="s">
        <v>199</v>
      </c>
      <c r="D8087" s="19">
        <v>206.86</v>
      </c>
      <c r="F8087" s="19" t="s">
        <v>1263</v>
      </c>
    </row>
    <row r="8088" spans="1:6" ht="14.5" customHeight="1">
      <c r="A8088" s="19">
        <v>1913</v>
      </c>
      <c r="B8088" s="19" t="s">
        <v>211</v>
      </c>
      <c r="C8088" s="19" t="s">
        <v>205</v>
      </c>
      <c r="D8088" s="19">
        <v>19</v>
      </c>
      <c r="F8088" s="19" t="s">
        <v>1139</v>
      </c>
    </row>
    <row r="8089" spans="1:6" ht="14.5" customHeight="1">
      <c r="A8089" s="19">
        <v>1913</v>
      </c>
      <c r="B8089" s="19" t="s">
        <v>211</v>
      </c>
      <c r="C8089" s="19" t="s">
        <v>205</v>
      </c>
      <c r="D8089" s="19">
        <v>1.6</v>
      </c>
      <c r="F8089" s="19" t="s">
        <v>1443</v>
      </c>
    </row>
    <row r="8090" spans="1:6" ht="14.5" customHeight="1">
      <c r="A8090" s="19">
        <v>1913</v>
      </c>
      <c r="B8090" s="19" t="s">
        <v>196</v>
      </c>
      <c r="C8090" s="19" t="s">
        <v>192</v>
      </c>
      <c r="D8090" s="19">
        <v>403.642</v>
      </c>
      <c r="E8090" s="19" t="s">
        <v>9</v>
      </c>
      <c r="F8090" s="19" t="s">
        <v>884</v>
      </c>
    </row>
    <row r="8091" spans="1:6" ht="14.5" customHeight="1">
      <c r="A8091" s="19">
        <v>1913</v>
      </c>
      <c r="B8091" s="19" t="s">
        <v>196</v>
      </c>
      <c r="C8091" s="19" t="s">
        <v>192</v>
      </c>
      <c r="D8091" s="19">
        <v>2.96</v>
      </c>
      <c r="E8091" s="19" t="s">
        <v>9</v>
      </c>
      <c r="F8091" s="19" t="s">
        <v>1445</v>
      </c>
    </row>
    <row r="8092" spans="1:6" ht="14.5" customHeight="1">
      <c r="A8092" s="19">
        <v>1913</v>
      </c>
      <c r="B8092" s="19" t="s">
        <v>196</v>
      </c>
      <c r="C8092" s="19" t="s">
        <v>192</v>
      </c>
      <c r="D8092" s="19">
        <v>37</v>
      </c>
      <c r="E8092" s="19" t="s">
        <v>9</v>
      </c>
      <c r="F8092" s="19" t="s">
        <v>1586</v>
      </c>
    </row>
    <row r="8093" spans="1:6" ht="14.5" customHeight="1">
      <c r="A8093" s="19">
        <v>1913</v>
      </c>
      <c r="B8093" s="19" t="s">
        <v>196</v>
      </c>
      <c r="C8093" s="19" t="s">
        <v>192</v>
      </c>
      <c r="D8093" s="19">
        <v>1.5</v>
      </c>
      <c r="E8093" s="19" t="s">
        <v>9</v>
      </c>
      <c r="F8093" s="19" t="s">
        <v>1444</v>
      </c>
    </row>
    <row r="8094" spans="1:6" ht="14.5" customHeight="1">
      <c r="A8094" s="19">
        <v>1913</v>
      </c>
      <c r="B8094" s="19" t="s">
        <v>196</v>
      </c>
      <c r="C8094" s="19" t="s">
        <v>192</v>
      </c>
      <c r="D8094" s="19">
        <v>25.3</v>
      </c>
      <c r="E8094" s="19" t="s">
        <v>9</v>
      </c>
      <c r="F8094" s="19" t="s">
        <v>1360</v>
      </c>
    </row>
    <row r="8095" spans="1:6" ht="14.5" customHeight="1">
      <c r="A8095" s="19">
        <v>1913</v>
      </c>
      <c r="B8095" s="19" t="s">
        <v>196</v>
      </c>
      <c r="C8095" s="19" t="s">
        <v>192</v>
      </c>
      <c r="D8095" s="19">
        <v>10</v>
      </c>
      <c r="E8095" s="19" t="s">
        <v>9</v>
      </c>
      <c r="F8095" s="19" t="s">
        <v>1141</v>
      </c>
    </row>
    <row r="8096" spans="1:6" ht="14.5" customHeight="1">
      <c r="A8096" s="19">
        <v>1913</v>
      </c>
      <c r="B8096" s="19" t="s">
        <v>196</v>
      </c>
      <c r="C8096" s="19" t="s">
        <v>192</v>
      </c>
      <c r="D8096" s="19">
        <v>111.17</v>
      </c>
      <c r="E8096" s="19" t="s">
        <v>9</v>
      </c>
      <c r="F8096" s="19" t="s">
        <v>1587</v>
      </c>
    </row>
    <row r="8097" spans="1:6" ht="14.5" customHeight="1">
      <c r="A8097" s="19">
        <v>1913</v>
      </c>
      <c r="B8097" s="19" t="s">
        <v>196</v>
      </c>
      <c r="C8097" s="19" t="s">
        <v>194</v>
      </c>
      <c r="D8097" s="19">
        <v>25</v>
      </c>
      <c r="E8097" s="19" t="s">
        <v>9</v>
      </c>
      <c r="F8097" s="19" t="s">
        <v>1143</v>
      </c>
    </row>
    <row r="8098" spans="1:6" ht="14.5" customHeight="1">
      <c r="A8098" s="19">
        <v>1913</v>
      </c>
      <c r="B8098" s="19" t="s">
        <v>196</v>
      </c>
      <c r="C8098" s="19" t="s">
        <v>566</v>
      </c>
      <c r="D8098" s="19">
        <v>38</v>
      </c>
      <c r="E8098" s="19" t="s">
        <v>9</v>
      </c>
      <c r="F8098" s="19" t="s">
        <v>1585</v>
      </c>
    </row>
    <row r="8099" spans="1:6" ht="14.5" customHeight="1">
      <c r="A8099" s="19">
        <v>1913</v>
      </c>
      <c r="B8099" s="19" t="s">
        <v>196</v>
      </c>
      <c r="C8099" s="19" t="s">
        <v>566</v>
      </c>
      <c r="D8099" s="19">
        <v>5.5</v>
      </c>
      <c r="E8099" s="19" t="s">
        <v>9</v>
      </c>
      <c r="F8099" s="19" t="s">
        <v>885</v>
      </c>
    </row>
    <row r="8100" spans="1:6" ht="14.5" customHeight="1">
      <c r="A8100" s="19">
        <v>1913</v>
      </c>
      <c r="B8100" s="19" t="s">
        <v>196</v>
      </c>
      <c r="C8100" s="19" t="s">
        <v>567</v>
      </c>
      <c r="D8100" s="19">
        <v>41</v>
      </c>
      <c r="E8100" s="19" t="s">
        <v>9</v>
      </c>
      <c r="F8100" s="19" t="s">
        <v>560</v>
      </c>
    </row>
    <row r="8101" spans="1:6" ht="14.5" customHeight="1">
      <c r="A8101" s="19">
        <v>1913</v>
      </c>
      <c r="B8101" s="19" t="s">
        <v>197</v>
      </c>
      <c r="D8101" s="19">
        <v>4</v>
      </c>
    </row>
    <row r="8102" spans="1:6" ht="14.5" customHeight="1">
      <c r="A8102" s="19">
        <v>1913</v>
      </c>
      <c r="B8102" s="19" t="s">
        <v>197</v>
      </c>
      <c r="D8102" s="19">
        <v>52</v>
      </c>
    </row>
    <row r="8103" spans="1:6" ht="14.5" customHeight="1">
      <c r="A8103" s="19">
        <v>1913</v>
      </c>
      <c r="B8103" s="19" t="s">
        <v>197</v>
      </c>
      <c r="D8103" s="19">
        <v>793.27800000000002</v>
      </c>
    </row>
    <row r="8104" spans="1:6" ht="14.5" customHeight="1">
      <c r="A8104" s="19">
        <v>1913</v>
      </c>
      <c r="B8104" s="19" t="s">
        <v>197</v>
      </c>
      <c r="D8104" s="19">
        <v>1.44</v>
      </c>
    </row>
    <row r="8105" spans="1:6" ht="14.5" customHeight="1">
      <c r="A8105" s="19">
        <v>1913</v>
      </c>
      <c r="B8105" s="19" t="s">
        <v>197</v>
      </c>
      <c r="D8105" s="19">
        <v>19.2</v>
      </c>
    </row>
    <row r="8106" spans="1:6" ht="14.5" customHeight="1">
      <c r="A8106" s="19">
        <v>1913</v>
      </c>
      <c r="B8106" s="19" t="s">
        <v>197</v>
      </c>
      <c r="D8106" s="19">
        <v>16.100000000000001</v>
      </c>
    </row>
    <row r="8107" spans="1:6" ht="14.5" customHeight="1">
      <c r="A8107" s="19">
        <v>1913</v>
      </c>
      <c r="B8107" s="19" t="s">
        <v>197</v>
      </c>
      <c r="D8107" s="19">
        <v>38</v>
      </c>
    </row>
    <row r="8108" spans="1:6" ht="14.5" customHeight="1">
      <c r="A8108" s="19">
        <v>1913</v>
      </c>
      <c r="B8108" s="19" t="s">
        <v>197</v>
      </c>
      <c r="D8108" s="19">
        <v>63.2</v>
      </c>
    </row>
    <row r="8109" spans="1:6" ht="14.5" customHeight="1">
      <c r="A8109" s="19">
        <v>1913</v>
      </c>
      <c r="B8109" s="19" t="s">
        <v>197</v>
      </c>
      <c r="D8109" s="19">
        <v>48</v>
      </c>
    </row>
    <row r="8110" spans="1:6" ht="14.5" customHeight="1">
      <c r="A8110" s="19">
        <v>1913</v>
      </c>
      <c r="B8110" s="19" t="s">
        <v>197</v>
      </c>
      <c r="D8110" s="19">
        <v>81</v>
      </c>
    </row>
    <row r="8111" spans="1:6" ht="14.5" customHeight="1">
      <c r="A8111" s="19">
        <v>1913</v>
      </c>
      <c r="B8111" s="19" t="s">
        <v>197</v>
      </c>
      <c r="D8111" s="19">
        <v>32.200000000000003</v>
      </c>
    </row>
    <row r="8112" spans="1:6" ht="14.5" customHeight="1">
      <c r="A8112" s="19">
        <v>1913</v>
      </c>
      <c r="B8112" s="19" t="s">
        <v>197</v>
      </c>
      <c r="D8112" s="19">
        <v>225</v>
      </c>
    </row>
    <row r="8113" spans="1:6" ht="14.5" customHeight="1">
      <c r="A8113" s="19">
        <v>1913</v>
      </c>
      <c r="B8113" s="19" t="s">
        <v>197</v>
      </c>
      <c r="D8113" s="19">
        <v>76.695999999999998</v>
      </c>
    </row>
    <row r="8114" spans="1:6" ht="14.5" customHeight="1">
      <c r="A8114" s="19">
        <v>1913</v>
      </c>
      <c r="B8114" s="19" t="s">
        <v>197</v>
      </c>
      <c r="D8114" s="19">
        <v>15</v>
      </c>
    </row>
    <row r="8115" spans="1:6" ht="14.5" customHeight="1">
      <c r="A8115" s="19">
        <v>1913</v>
      </c>
      <c r="B8115" s="19" t="s">
        <v>197</v>
      </c>
      <c r="D8115" s="19">
        <v>19.399999999999999</v>
      </c>
    </row>
    <row r="8116" spans="1:6" ht="14.5" customHeight="1">
      <c r="A8116" s="19">
        <v>1913</v>
      </c>
      <c r="B8116" s="19" t="s">
        <v>197</v>
      </c>
      <c r="D8116" s="19">
        <v>2.25</v>
      </c>
    </row>
    <row r="8117" spans="1:6" ht="14.5" customHeight="1">
      <c r="A8117" s="19">
        <v>1913</v>
      </c>
      <c r="B8117" s="19" t="s">
        <v>197</v>
      </c>
      <c r="D8117" s="19">
        <v>65</v>
      </c>
    </row>
    <row r="8118" spans="1:6" ht="14.5" customHeight="1">
      <c r="A8118" s="19">
        <v>1913</v>
      </c>
      <c r="B8118" s="19" t="s">
        <v>94</v>
      </c>
      <c r="C8118" s="19" t="s">
        <v>1364</v>
      </c>
      <c r="D8118" s="19">
        <v>99.5</v>
      </c>
      <c r="F8118" s="19" t="s">
        <v>1447</v>
      </c>
    </row>
    <row r="8119" spans="1:6" ht="14.5" customHeight="1">
      <c r="A8119" s="19">
        <v>1913</v>
      </c>
      <c r="B8119" s="19" t="s">
        <v>94</v>
      </c>
      <c r="C8119" s="19" t="s">
        <v>97</v>
      </c>
      <c r="D8119" s="19">
        <v>260.8</v>
      </c>
      <c r="F8119" s="19" t="s">
        <v>1153</v>
      </c>
    </row>
    <row r="8120" spans="1:6" ht="14.5" customHeight="1">
      <c r="A8120" s="19">
        <v>1913</v>
      </c>
      <c r="B8120" s="19" t="s">
        <v>94</v>
      </c>
      <c r="C8120" s="19" t="s">
        <v>97</v>
      </c>
      <c r="D8120" s="19">
        <v>12</v>
      </c>
      <c r="F8120" s="19" t="s">
        <v>1596</v>
      </c>
    </row>
    <row r="8121" spans="1:6" ht="14.5" customHeight="1">
      <c r="A8121" s="19">
        <v>1913</v>
      </c>
      <c r="B8121" s="19" t="s">
        <v>94</v>
      </c>
      <c r="C8121" s="19" t="s">
        <v>97</v>
      </c>
      <c r="D8121" s="19">
        <v>22</v>
      </c>
      <c r="F8121" s="19" t="s">
        <v>1276</v>
      </c>
    </row>
    <row r="8122" spans="1:6" ht="14.5" customHeight="1">
      <c r="A8122" s="19">
        <v>1913</v>
      </c>
      <c r="B8122" s="19" t="s">
        <v>94</v>
      </c>
      <c r="C8122" s="19" t="s">
        <v>97</v>
      </c>
      <c r="D8122" s="19">
        <v>80.769000000000005</v>
      </c>
      <c r="F8122" s="19" t="s">
        <v>1597</v>
      </c>
    </row>
    <row r="8123" spans="1:6" ht="14.5" customHeight="1">
      <c r="A8123" s="19">
        <v>1913</v>
      </c>
      <c r="B8123" s="19" t="s">
        <v>94</v>
      </c>
      <c r="C8123" s="19" t="s">
        <v>1600</v>
      </c>
      <c r="D8123" s="19">
        <v>461.13</v>
      </c>
    </row>
    <row r="8124" spans="1:6" ht="14.5" customHeight="1">
      <c r="A8124" s="19">
        <v>1913</v>
      </c>
      <c r="B8124" s="19" t="s">
        <v>94</v>
      </c>
      <c r="C8124" s="19" t="s">
        <v>1154</v>
      </c>
      <c r="D8124" s="19">
        <v>47.06</v>
      </c>
      <c r="F8124" s="19" t="s">
        <v>786</v>
      </c>
    </row>
    <row r="8125" spans="1:6" ht="14.5" customHeight="1">
      <c r="A8125" s="19">
        <v>1913</v>
      </c>
      <c r="B8125" s="19" t="s">
        <v>94</v>
      </c>
      <c r="C8125" s="19" t="s">
        <v>787</v>
      </c>
      <c r="D8125" s="19">
        <v>75</v>
      </c>
      <c r="F8125" s="19" t="s">
        <v>93</v>
      </c>
    </row>
    <row r="8126" spans="1:6" ht="14.5" customHeight="1">
      <c r="A8126" s="19">
        <v>1913</v>
      </c>
      <c r="B8126" s="19" t="s">
        <v>94</v>
      </c>
      <c r="C8126" s="19" t="s">
        <v>1271</v>
      </c>
      <c r="D8126" s="19">
        <v>9</v>
      </c>
      <c r="F8126" s="19" t="s">
        <v>1601</v>
      </c>
    </row>
    <row r="8127" spans="1:6" ht="14.5" customHeight="1">
      <c r="A8127" s="19">
        <v>1913</v>
      </c>
      <c r="B8127" s="19" t="s">
        <v>94</v>
      </c>
      <c r="C8127" s="19" t="s">
        <v>497</v>
      </c>
      <c r="D8127" s="19">
        <v>23</v>
      </c>
      <c r="F8127" s="19" t="s">
        <v>1277</v>
      </c>
    </row>
    <row r="8128" spans="1:6" ht="14.5" customHeight="1">
      <c r="A8128" s="19">
        <v>1913</v>
      </c>
      <c r="B8128" s="19" t="s">
        <v>1279</v>
      </c>
      <c r="C8128" s="19" t="s">
        <v>1282</v>
      </c>
      <c r="D8128" s="19">
        <v>14</v>
      </c>
      <c r="F8128" s="19" t="s">
        <v>1283</v>
      </c>
    </row>
    <row r="8129" spans="1:6" ht="14.5" customHeight="1">
      <c r="A8129" s="19">
        <v>1913</v>
      </c>
      <c r="B8129" s="19" t="s">
        <v>291</v>
      </c>
      <c r="C8129" s="19" t="s">
        <v>71</v>
      </c>
      <c r="D8129" s="19">
        <v>100.82</v>
      </c>
      <c r="E8129" s="19" t="s">
        <v>9</v>
      </c>
      <c r="F8129" s="19" t="s">
        <v>959</v>
      </c>
    </row>
    <row r="8130" spans="1:6" ht="14.5" customHeight="1">
      <c r="A8130" s="19">
        <v>1913</v>
      </c>
      <c r="B8130" s="19" t="s">
        <v>291</v>
      </c>
      <c r="C8130" s="19" t="s">
        <v>215</v>
      </c>
      <c r="D8130" s="19">
        <v>56.62</v>
      </c>
      <c r="E8130" s="19" t="s">
        <v>9</v>
      </c>
      <c r="F8130" s="19" t="s">
        <v>1041</v>
      </c>
    </row>
    <row r="8131" spans="1:6" ht="14.5" customHeight="1">
      <c r="A8131" s="19">
        <v>1913</v>
      </c>
      <c r="B8131" s="19" t="s">
        <v>291</v>
      </c>
      <c r="C8131" s="19" t="s">
        <v>215</v>
      </c>
      <c r="D8131" s="19">
        <v>10.72</v>
      </c>
      <c r="E8131" s="19" t="s">
        <v>9</v>
      </c>
      <c r="F8131" s="19" t="s">
        <v>1617</v>
      </c>
    </row>
    <row r="8132" spans="1:6" ht="14.5" customHeight="1">
      <c r="A8132" s="19">
        <v>1913</v>
      </c>
      <c r="B8132" s="19" t="s">
        <v>291</v>
      </c>
      <c r="C8132" s="19" t="s">
        <v>217</v>
      </c>
      <c r="D8132" s="19">
        <v>7.5</v>
      </c>
      <c r="E8132" s="19" t="s">
        <v>9</v>
      </c>
      <c r="F8132" s="19" t="s">
        <v>1299</v>
      </c>
    </row>
    <row r="8133" spans="1:6" ht="14.5" customHeight="1">
      <c r="A8133" s="19">
        <v>1913</v>
      </c>
      <c r="B8133" s="19" t="s">
        <v>291</v>
      </c>
      <c r="C8133" s="19" t="s">
        <v>903</v>
      </c>
      <c r="D8133" s="19">
        <v>15</v>
      </c>
      <c r="E8133" s="19" t="s">
        <v>9</v>
      </c>
      <c r="F8133" s="19" t="s">
        <v>1618</v>
      </c>
    </row>
    <row r="8134" spans="1:6" ht="14.5" customHeight="1">
      <c r="A8134" s="19">
        <v>1913</v>
      </c>
      <c r="B8134" s="19" t="s">
        <v>291</v>
      </c>
      <c r="C8134" s="19" t="s">
        <v>219</v>
      </c>
      <c r="D8134" s="19">
        <v>30.91</v>
      </c>
      <c r="E8134" s="19" t="s">
        <v>9</v>
      </c>
      <c r="F8134" s="19" t="s">
        <v>220</v>
      </c>
    </row>
    <row r="8135" spans="1:6" ht="14.5" customHeight="1">
      <c r="A8135" s="19">
        <v>1913</v>
      </c>
      <c r="B8135" s="19" t="s">
        <v>291</v>
      </c>
      <c r="C8135" s="19" t="s">
        <v>230</v>
      </c>
      <c r="D8135" s="19">
        <v>374.45</v>
      </c>
      <c r="E8135" s="19" t="s">
        <v>9</v>
      </c>
      <c r="F8135" s="19" t="s">
        <v>1043</v>
      </c>
    </row>
    <row r="8136" spans="1:6" ht="14.5" customHeight="1">
      <c r="A8136" s="19">
        <v>1913</v>
      </c>
      <c r="B8136" s="19" t="s">
        <v>291</v>
      </c>
      <c r="C8136" s="19" t="s">
        <v>230</v>
      </c>
      <c r="D8136" s="19">
        <v>25.35</v>
      </c>
      <c r="E8136" s="19" t="s">
        <v>9</v>
      </c>
      <c r="F8136" s="19" t="s">
        <v>1300</v>
      </c>
    </row>
    <row r="8137" spans="1:6" ht="14.5" customHeight="1">
      <c r="A8137" s="19">
        <v>1913</v>
      </c>
      <c r="B8137" s="19" t="s">
        <v>291</v>
      </c>
      <c r="C8137" s="19" t="s">
        <v>230</v>
      </c>
      <c r="D8137" s="19">
        <v>180.33</v>
      </c>
      <c r="E8137" s="19" t="s">
        <v>9</v>
      </c>
      <c r="F8137" s="19" t="s">
        <v>1466</v>
      </c>
    </row>
    <row r="8138" spans="1:6" ht="14.5" customHeight="1">
      <c r="A8138" s="19">
        <v>1913</v>
      </c>
      <c r="B8138" s="19" t="s">
        <v>291</v>
      </c>
      <c r="C8138" s="19" t="s">
        <v>617</v>
      </c>
      <c r="D8138" s="19">
        <v>7.23</v>
      </c>
      <c r="E8138" s="19" t="s">
        <v>9</v>
      </c>
      <c r="F8138" s="19" t="s">
        <v>1029</v>
      </c>
    </row>
    <row r="8139" spans="1:6" ht="14.5" customHeight="1">
      <c r="A8139" s="19">
        <v>1913</v>
      </c>
      <c r="B8139" s="19" t="s">
        <v>291</v>
      </c>
      <c r="C8139" s="19" t="s">
        <v>238</v>
      </c>
      <c r="D8139" s="19">
        <v>17.66</v>
      </c>
      <c r="E8139" s="19" t="s">
        <v>9</v>
      </c>
      <c r="F8139" s="19" t="s">
        <v>1368</v>
      </c>
    </row>
    <row r="8140" spans="1:6" ht="14.5" customHeight="1">
      <c r="A8140" s="19">
        <v>1913</v>
      </c>
      <c r="B8140" s="19" t="s">
        <v>291</v>
      </c>
      <c r="C8140" s="19" t="s">
        <v>242</v>
      </c>
      <c r="D8140" s="19">
        <v>29.01</v>
      </c>
      <c r="E8140" s="19" t="s">
        <v>9</v>
      </c>
      <c r="F8140" s="19" t="s">
        <v>1048</v>
      </c>
    </row>
    <row r="8141" spans="1:6" ht="14.5" customHeight="1">
      <c r="A8141" s="19">
        <v>1913</v>
      </c>
      <c r="B8141" s="19" t="s">
        <v>291</v>
      </c>
      <c r="C8141" s="19" t="s">
        <v>242</v>
      </c>
      <c r="D8141" s="19">
        <v>16.100000000000001</v>
      </c>
      <c r="E8141" s="19" t="s">
        <v>9</v>
      </c>
      <c r="F8141" s="19" t="s">
        <v>1650</v>
      </c>
    </row>
    <row r="8142" spans="1:6" ht="14.5" customHeight="1">
      <c r="A8142" s="19">
        <v>1913</v>
      </c>
      <c r="B8142" s="19" t="s">
        <v>291</v>
      </c>
      <c r="C8142" s="19" t="s">
        <v>619</v>
      </c>
      <c r="D8142" s="19">
        <v>17.850000000000001</v>
      </c>
      <c r="E8142" s="19" t="s">
        <v>9</v>
      </c>
      <c r="F8142" s="19" t="s">
        <v>1651</v>
      </c>
    </row>
    <row r="8143" spans="1:6" ht="14.5" customHeight="1">
      <c r="A8143" s="19">
        <v>1913</v>
      </c>
      <c r="B8143" s="19" t="s">
        <v>291</v>
      </c>
      <c r="C8143" s="19" t="s">
        <v>1370</v>
      </c>
      <c r="D8143" s="19">
        <v>3.45</v>
      </c>
      <c r="E8143" s="19" t="s">
        <v>9</v>
      </c>
      <c r="F8143" s="19" t="s">
        <v>1371</v>
      </c>
    </row>
    <row r="8144" spans="1:6" ht="14.5" customHeight="1">
      <c r="A8144" s="19">
        <v>1913</v>
      </c>
      <c r="B8144" s="19" t="s">
        <v>291</v>
      </c>
      <c r="C8144" s="19" t="s">
        <v>254</v>
      </c>
      <c r="D8144" s="19">
        <v>137.76</v>
      </c>
      <c r="E8144" s="19" t="s">
        <v>9</v>
      </c>
      <c r="F8144" s="19" t="s">
        <v>1052</v>
      </c>
    </row>
    <row r="8145" spans="1:6" ht="14.5" customHeight="1">
      <c r="A8145" s="19">
        <v>1913</v>
      </c>
      <c r="B8145" s="19" t="s">
        <v>291</v>
      </c>
      <c r="C8145" s="19" t="s">
        <v>256</v>
      </c>
      <c r="D8145" s="19">
        <v>82</v>
      </c>
      <c r="E8145" s="19" t="s">
        <v>9</v>
      </c>
      <c r="F8145" s="19" t="s">
        <v>621</v>
      </c>
    </row>
    <row r="8146" spans="1:6" ht="14.5" customHeight="1">
      <c r="A8146" s="19">
        <v>1913</v>
      </c>
      <c r="B8146" s="19" t="s">
        <v>291</v>
      </c>
      <c r="C8146" s="19" t="s">
        <v>256</v>
      </c>
      <c r="D8146" s="19">
        <v>4.62</v>
      </c>
      <c r="E8146" s="19" t="s">
        <v>9</v>
      </c>
      <c r="F8146" s="19" t="s">
        <v>1053</v>
      </c>
    </row>
    <row r="8147" spans="1:6" ht="14.5" customHeight="1">
      <c r="A8147" s="19">
        <v>1913</v>
      </c>
      <c r="B8147" s="19" t="s">
        <v>291</v>
      </c>
      <c r="C8147" s="19" t="s">
        <v>622</v>
      </c>
      <c r="D8147" s="19">
        <v>7.53</v>
      </c>
      <c r="E8147" s="19" t="s">
        <v>9</v>
      </c>
      <c r="F8147" s="19" t="s">
        <v>1057</v>
      </c>
    </row>
    <row r="8148" spans="1:6" ht="14.5" customHeight="1">
      <c r="A8148" s="19">
        <v>1913</v>
      </c>
      <c r="B8148" s="19" t="s">
        <v>291</v>
      </c>
      <c r="C8148" s="19" t="s">
        <v>262</v>
      </c>
      <c r="D8148" s="19">
        <v>37.1</v>
      </c>
      <c r="E8148" s="19" t="s">
        <v>9</v>
      </c>
      <c r="F8148" s="19" t="s">
        <v>960</v>
      </c>
    </row>
    <row r="8149" spans="1:6" ht="14.5" customHeight="1">
      <c r="A8149" s="19">
        <v>1913</v>
      </c>
      <c r="B8149" s="19" t="s">
        <v>291</v>
      </c>
      <c r="C8149" s="19" t="s">
        <v>264</v>
      </c>
      <c r="D8149" s="19">
        <v>19.97</v>
      </c>
      <c r="E8149" s="19" t="s">
        <v>9</v>
      </c>
      <c r="F8149" s="19" t="s">
        <v>265</v>
      </c>
    </row>
    <row r="8150" spans="1:6" ht="14.5" customHeight="1">
      <c r="A8150" s="19">
        <v>1913</v>
      </c>
      <c r="B8150" s="19" t="s">
        <v>291</v>
      </c>
      <c r="C8150" s="19" t="s">
        <v>266</v>
      </c>
      <c r="D8150" s="19">
        <v>9.3800000000000008</v>
      </c>
      <c r="E8150" s="19" t="s">
        <v>9</v>
      </c>
      <c r="F8150" s="19" t="s">
        <v>267</v>
      </c>
    </row>
    <row r="8151" spans="1:6" ht="14.5" customHeight="1">
      <c r="A8151" s="19">
        <v>1913</v>
      </c>
      <c r="B8151" s="19" t="s">
        <v>291</v>
      </c>
      <c r="C8151" s="19" t="s">
        <v>268</v>
      </c>
      <c r="D8151" s="19">
        <v>26.545000000000002</v>
      </c>
      <c r="E8151" s="19" t="s">
        <v>9</v>
      </c>
      <c r="F8151" s="19" t="s">
        <v>269</v>
      </c>
    </row>
    <row r="8152" spans="1:6" ht="14.5" customHeight="1">
      <c r="A8152" s="19">
        <v>1913</v>
      </c>
      <c r="B8152" s="19" t="s">
        <v>291</v>
      </c>
      <c r="C8152" s="19" t="s">
        <v>268</v>
      </c>
      <c r="D8152" s="19">
        <v>33.4</v>
      </c>
      <c r="E8152" s="19" t="s">
        <v>9</v>
      </c>
      <c r="F8152" s="19" t="s">
        <v>1168</v>
      </c>
    </row>
    <row r="8153" spans="1:6" ht="14.5" customHeight="1">
      <c r="A8153" s="19">
        <v>1913</v>
      </c>
      <c r="B8153" s="19" t="s">
        <v>291</v>
      </c>
      <c r="C8153" s="19" t="s">
        <v>268</v>
      </c>
      <c r="D8153" s="19">
        <v>22</v>
      </c>
      <c r="E8153" s="19" t="s">
        <v>9</v>
      </c>
      <c r="F8153" s="19" t="s">
        <v>1311</v>
      </c>
    </row>
    <row r="8154" spans="1:6" ht="14.5" customHeight="1">
      <c r="A8154" s="19">
        <v>1913</v>
      </c>
      <c r="B8154" s="19" t="s">
        <v>291</v>
      </c>
      <c r="C8154" s="19" t="s">
        <v>1310</v>
      </c>
      <c r="D8154" s="19">
        <v>26.56</v>
      </c>
      <c r="E8154" s="19" t="s">
        <v>9</v>
      </c>
      <c r="F8154" s="19" t="s">
        <v>1176</v>
      </c>
    </row>
    <row r="8155" spans="1:6" ht="14.5" customHeight="1">
      <c r="A8155" s="19">
        <v>1913</v>
      </c>
      <c r="B8155" s="19" t="s">
        <v>291</v>
      </c>
      <c r="C8155" s="19" t="s">
        <v>270</v>
      </c>
      <c r="D8155" s="19">
        <v>9.1</v>
      </c>
      <c r="E8155" s="19" t="s">
        <v>9</v>
      </c>
      <c r="F8155" s="19" t="s">
        <v>1058</v>
      </c>
    </row>
    <row r="8156" spans="1:6" ht="14.5" customHeight="1">
      <c r="A8156" s="19">
        <v>1913</v>
      </c>
      <c r="B8156" s="19" t="s">
        <v>291</v>
      </c>
      <c r="C8156" s="19" t="s">
        <v>625</v>
      </c>
      <c r="D8156" s="19">
        <v>8.6999999999999993</v>
      </c>
      <c r="E8156" s="19" t="s">
        <v>9</v>
      </c>
      <c r="F8156" s="19" t="s">
        <v>626</v>
      </c>
    </row>
    <row r="8157" spans="1:6" ht="14.5" customHeight="1">
      <c r="A8157" s="19">
        <v>1913</v>
      </c>
      <c r="B8157" s="19" t="s">
        <v>291</v>
      </c>
      <c r="C8157" s="19" t="s">
        <v>282</v>
      </c>
      <c r="D8157" s="19">
        <v>12.84</v>
      </c>
      <c r="E8157" s="19" t="s">
        <v>9</v>
      </c>
      <c r="F8157" s="19" t="s">
        <v>1059</v>
      </c>
    </row>
    <row r="8158" spans="1:6" ht="14.5" customHeight="1">
      <c r="A8158" s="19">
        <v>1913</v>
      </c>
      <c r="B8158" s="19" t="s">
        <v>291</v>
      </c>
      <c r="C8158" s="19" t="s">
        <v>287</v>
      </c>
      <c r="D8158" s="19">
        <v>20.51</v>
      </c>
      <c r="E8158" s="19" t="s">
        <v>9</v>
      </c>
      <c r="F8158" s="19" t="s">
        <v>1060</v>
      </c>
    </row>
    <row r="8159" spans="1:6" ht="14.5" customHeight="1">
      <c r="A8159" s="19">
        <v>1913</v>
      </c>
      <c r="B8159" s="19" t="s">
        <v>291</v>
      </c>
      <c r="C8159" s="19" t="s">
        <v>291</v>
      </c>
      <c r="D8159" s="19">
        <v>164.91399999999999</v>
      </c>
      <c r="E8159" s="19" t="s">
        <v>9</v>
      </c>
      <c r="F8159" s="19" t="s">
        <v>1628</v>
      </c>
    </row>
    <row r="8160" spans="1:6" ht="14.5" customHeight="1">
      <c r="A8160" s="19">
        <v>1913</v>
      </c>
      <c r="B8160" s="19" t="s">
        <v>291</v>
      </c>
      <c r="C8160" s="19" t="s">
        <v>291</v>
      </c>
      <c r="D8160" s="19">
        <v>8.7899999999999991</v>
      </c>
      <c r="E8160" s="19" t="s">
        <v>9</v>
      </c>
      <c r="F8160" s="19" t="s">
        <v>631</v>
      </c>
    </row>
    <row r="8161" spans="1:6" ht="14.5" customHeight="1">
      <c r="A8161" s="19">
        <v>1913</v>
      </c>
      <c r="B8161" s="19" t="s">
        <v>291</v>
      </c>
      <c r="C8161" s="19" t="s">
        <v>291</v>
      </c>
      <c r="D8161" s="19">
        <v>20</v>
      </c>
      <c r="E8161" s="19" t="s">
        <v>9</v>
      </c>
      <c r="F8161" s="19" t="s">
        <v>292</v>
      </c>
    </row>
    <row r="8162" spans="1:6" ht="14.5" customHeight="1">
      <c r="A8162" s="19">
        <v>1913</v>
      </c>
      <c r="B8162" s="19" t="s">
        <v>291</v>
      </c>
      <c r="C8162" s="19" t="s">
        <v>291</v>
      </c>
      <c r="D8162" s="19">
        <v>7</v>
      </c>
      <c r="E8162" s="19" t="s">
        <v>9</v>
      </c>
      <c r="F8162" s="19" t="s">
        <v>1474</v>
      </c>
    </row>
    <row r="8163" spans="1:6" ht="14.5" customHeight="1">
      <c r="A8163" s="19">
        <v>1913</v>
      </c>
      <c r="B8163" s="19" t="s">
        <v>291</v>
      </c>
      <c r="C8163" s="19" t="s">
        <v>291</v>
      </c>
      <c r="D8163" s="19">
        <v>5.0439999999999996</v>
      </c>
      <c r="E8163" s="19" t="s">
        <v>9</v>
      </c>
      <c r="F8163" s="19" t="s">
        <v>306</v>
      </c>
    </row>
    <row r="8164" spans="1:6" ht="14.5" customHeight="1">
      <c r="A8164" s="19">
        <v>1913</v>
      </c>
      <c r="B8164" s="19" t="s">
        <v>291</v>
      </c>
      <c r="C8164" s="19" t="s">
        <v>291</v>
      </c>
      <c r="D8164" s="19">
        <v>20</v>
      </c>
      <c r="E8164" s="19" t="s">
        <v>9</v>
      </c>
      <c r="F8164" s="19" t="s">
        <v>302</v>
      </c>
    </row>
    <row r="8165" spans="1:6" ht="14.5" customHeight="1">
      <c r="A8165" s="19">
        <v>1913</v>
      </c>
      <c r="B8165" s="19" t="s">
        <v>291</v>
      </c>
      <c r="C8165" s="19" t="s">
        <v>291</v>
      </c>
      <c r="D8165" s="19">
        <v>6.78</v>
      </c>
      <c r="E8165" s="19" t="s">
        <v>9</v>
      </c>
      <c r="F8165" s="19" t="s">
        <v>296</v>
      </c>
    </row>
    <row r="8166" spans="1:6" ht="14.5" customHeight="1">
      <c r="A8166" s="19">
        <v>1913</v>
      </c>
      <c r="B8166" s="19" t="s">
        <v>291</v>
      </c>
      <c r="C8166" s="19" t="s">
        <v>291</v>
      </c>
      <c r="D8166" s="19">
        <v>5.0289999999999999</v>
      </c>
      <c r="E8166" s="19" t="s">
        <v>9</v>
      </c>
      <c r="F8166" s="19" t="s">
        <v>295</v>
      </c>
    </row>
    <row r="8167" spans="1:6" ht="14.5" customHeight="1">
      <c r="A8167" s="19">
        <v>1913</v>
      </c>
      <c r="B8167" s="19" t="s">
        <v>291</v>
      </c>
      <c r="C8167" s="19" t="s">
        <v>291</v>
      </c>
      <c r="D8167" s="19">
        <v>19.82</v>
      </c>
      <c r="E8167" s="19" t="s">
        <v>9</v>
      </c>
      <c r="F8167" s="19" t="s">
        <v>299</v>
      </c>
    </row>
    <row r="8168" spans="1:6" ht="14.5" customHeight="1">
      <c r="A8168" s="19">
        <v>1913</v>
      </c>
      <c r="B8168" s="19" t="s">
        <v>291</v>
      </c>
      <c r="C8168" s="19" t="s">
        <v>291</v>
      </c>
      <c r="D8168" s="19">
        <v>16</v>
      </c>
      <c r="E8168" s="19" t="s">
        <v>9</v>
      </c>
      <c r="F8168" s="19" t="s">
        <v>294</v>
      </c>
    </row>
    <row r="8169" spans="1:6" ht="14.5" customHeight="1">
      <c r="A8169" s="19">
        <v>1913</v>
      </c>
      <c r="B8169" s="19" t="s">
        <v>291</v>
      </c>
      <c r="C8169" s="19" t="s">
        <v>291</v>
      </c>
      <c r="D8169" s="19">
        <v>11</v>
      </c>
      <c r="E8169" s="19" t="s">
        <v>9</v>
      </c>
      <c r="F8169" s="19" t="s">
        <v>293</v>
      </c>
    </row>
    <row r="8170" spans="1:6" ht="14.5" customHeight="1">
      <c r="A8170" s="19">
        <v>1913</v>
      </c>
      <c r="B8170" s="19" t="s">
        <v>291</v>
      </c>
      <c r="C8170" s="19" t="s">
        <v>291</v>
      </c>
      <c r="D8170" s="19">
        <v>5.5119999999999996</v>
      </c>
      <c r="E8170" s="19" t="s">
        <v>9</v>
      </c>
      <c r="F8170" s="19" t="s">
        <v>1177</v>
      </c>
    </row>
    <row r="8171" spans="1:6" ht="14.5" customHeight="1">
      <c r="A8171" s="19">
        <v>1913</v>
      </c>
      <c r="B8171" s="19" t="s">
        <v>291</v>
      </c>
      <c r="C8171" s="19" t="s">
        <v>291</v>
      </c>
      <c r="D8171" s="19">
        <v>28.2</v>
      </c>
      <c r="E8171" s="19" t="s">
        <v>9</v>
      </c>
      <c r="F8171" s="19" t="s">
        <v>1303</v>
      </c>
    </row>
    <row r="8172" spans="1:6" ht="14.5" customHeight="1">
      <c r="A8172" s="19">
        <v>1913</v>
      </c>
      <c r="B8172" s="19" t="s">
        <v>291</v>
      </c>
      <c r="C8172" s="19" t="s">
        <v>291</v>
      </c>
      <c r="D8172" s="19">
        <v>33.479999999999997</v>
      </c>
      <c r="E8172" s="19" t="s">
        <v>9</v>
      </c>
      <c r="F8172" s="19" t="s">
        <v>300</v>
      </c>
    </row>
    <row r="8173" spans="1:6" ht="14.5" customHeight="1">
      <c r="A8173" s="19">
        <v>1913</v>
      </c>
      <c r="B8173" s="19" t="s">
        <v>291</v>
      </c>
      <c r="C8173" s="19" t="s">
        <v>291</v>
      </c>
      <c r="D8173" s="19">
        <v>2.04</v>
      </c>
      <c r="E8173" s="19" t="s">
        <v>9</v>
      </c>
      <c r="F8173" s="19" t="s">
        <v>632</v>
      </c>
    </row>
    <row r="8174" spans="1:6" ht="14.5" customHeight="1">
      <c r="A8174" s="19">
        <v>1913</v>
      </c>
      <c r="B8174" s="19" t="s">
        <v>291</v>
      </c>
      <c r="C8174" s="19" t="s">
        <v>291</v>
      </c>
      <c r="D8174" s="19">
        <v>25.67</v>
      </c>
      <c r="E8174" s="19" t="s">
        <v>9</v>
      </c>
      <c r="F8174" s="19" t="s">
        <v>1652</v>
      </c>
    </row>
    <row r="8175" spans="1:6" ht="14.5" customHeight="1">
      <c r="A8175" s="19">
        <v>1913</v>
      </c>
      <c r="B8175" s="19" t="s">
        <v>291</v>
      </c>
      <c r="C8175" s="19" t="s">
        <v>291</v>
      </c>
      <c r="D8175" s="19">
        <v>3.04</v>
      </c>
      <c r="E8175" s="19" t="s">
        <v>9</v>
      </c>
      <c r="F8175" s="19" t="s">
        <v>1304</v>
      </c>
    </row>
    <row r="8176" spans="1:6" ht="14.5" customHeight="1">
      <c r="A8176" s="19">
        <v>1913</v>
      </c>
      <c r="B8176" s="19" t="s">
        <v>291</v>
      </c>
      <c r="C8176" s="19" t="s">
        <v>291</v>
      </c>
      <c r="D8176" s="19">
        <v>31.46</v>
      </c>
      <c r="E8176" s="19" t="s">
        <v>9</v>
      </c>
      <c r="F8176" s="19" t="s">
        <v>1377</v>
      </c>
    </row>
    <row r="8177" spans="1:6" ht="14.5" customHeight="1">
      <c r="A8177" s="19">
        <v>1913</v>
      </c>
      <c r="B8177" s="19" t="s">
        <v>291</v>
      </c>
      <c r="C8177" s="19" t="s">
        <v>291</v>
      </c>
      <c r="D8177" s="19">
        <v>6.7</v>
      </c>
      <c r="E8177" s="19" t="s">
        <v>9</v>
      </c>
      <c r="F8177" s="19" t="s">
        <v>1171</v>
      </c>
    </row>
    <row r="8178" spans="1:6" ht="14.5" customHeight="1">
      <c r="A8178" s="19">
        <v>1913</v>
      </c>
      <c r="B8178" s="19" t="s">
        <v>291</v>
      </c>
      <c r="C8178" s="19" t="s">
        <v>291</v>
      </c>
      <c r="D8178" s="19">
        <v>14.36</v>
      </c>
      <c r="E8178" s="19" t="s">
        <v>9</v>
      </c>
      <c r="F8178" s="19" t="s">
        <v>304</v>
      </c>
    </row>
    <row r="8179" spans="1:6" ht="14.5" customHeight="1">
      <c r="A8179" s="19">
        <v>1913</v>
      </c>
      <c r="B8179" s="19" t="s">
        <v>291</v>
      </c>
      <c r="C8179" s="19" t="s">
        <v>291</v>
      </c>
      <c r="D8179" s="19">
        <v>22.91</v>
      </c>
      <c r="E8179" s="19" t="s">
        <v>9</v>
      </c>
      <c r="F8179" s="19" t="s">
        <v>303</v>
      </c>
    </row>
    <row r="8180" spans="1:6" ht="14.5" customHeight="1">
      <c r="A8180" s="19">
        <v>1913</v>
      </c>
      <c r="B8180" s="19" t="s">
        <v>291</v>
      </c>
      <c r="C8180" s="19" t="s">
        <v>291</v>
      </c>
      <c r="D8180" s="19">
        <v>103.96</v>
      </c>
      <c r="E8180" s="19" t="s">
        <v>9</v>
      </c>
      <c r="F8180" s="19" t="s">
        <v>308</v>
      </c>
    </row>
    <row r="8181" spans="1:6" ht="14.5" customHeight="1">
      <c r="A8181" s="19">
        <v>1913</v>
      </c>
      <c r="B8181" s="19" t="s">
        <v>291</v>
      </c>
      <c r="C8181" s="19" t="s">
        <v>291</v>
      </c>
      <c r="D8181" s="19">
        <v>14</v>
      </c>
      <c r="E8181" s="19" t="s">
        <v>9</v>
      </c>
      <c r="F8181" s="19" t="s">
        <v>1172</v>
      </c>
    </row>
    <row r="8182" spans="1:6" ht="14.5" customHeight="1">
      <c r="A8182" s="19">
        <v>1913</v>
      </c>
      <c r="B8182" s="19" t="s">
        <v>291</v>
      </c>
      <c r="C8182" s="19" t="s">
        <v>291</v>
      </c>
      <c r="D8182" s="19">
        <v>7.87</v>
      </c>
      <c r="E8182" s="19" t="s">
        <v>9</v>
      </c>
      <c r="F8182" s="19" t="s">
        <v>1063</v>
      </c>
    </row>
    <row r="8183" spans="1:6" ht="14.5" customHeight="1">
      <c r="A8183" s="19">
        <v>1913</v>
      </c>
      <c r="B8183" s="19" t="s">
        <v>291</v>
      </c>
      <c r="C8183" s="19" t="s">
        <v>291</v>
      </c>
      <c r="D8183" s="19">
        <v>50.3</v>
      </c>
      <c r="E8183" s="19" t="s">
        <v>9</v>
      </c>
      <c r="F8183" s="19" t="s">
        <v>636</v>
      </c>
    </row>
    <row r="8184" spans="1:6" ht="14.5" customHeight="1">
      <c r="A8184" s="19">
        <v>1913</v>
      </c>
      <c r="B8184" s="19" t="s">
        <v>291</v>
      </c>
      <c r="C8184" s="19" t="s">
        <v>291</v>
      </c>
      <c r="D8184" s="19">
        <v>118</v>
      </c>
      <c r="E8184" s="19" t="s">
        <v>9</v>
      </c>
      <c r="F8184" s="19" t="s">
        <v>1305</v>
      </c>
    </row>
    <row r="8185" spans="1:6" ht="14.5" customHeight="1">
      <c r="A8185" s="19">
        <v>1913</v>
      </c>
      <c r="B8185" s="19" t="s">
        <v>291</v>
      </c>
      <c r="C8185" s="19" t="s">
        <v>291</v>
      </c>
      <c r="D8185" s="19">
        <v>75.599999999999994</v>
      </c>
      <c r="E8185" s="19" t="s">
        <v>9</v>
      </c>
      <c r="F8185" s="19" t="s">
        <v>1653</v>
      </c>
    </row>
    <row r="8186" spans="1:6" ht="14.5" customHeight="1">
      <c r="A8186" s="19">
        <v>1913</v>
      </c>
      <c r="B8186" s="19" t="s">
        <v>291</v>
      </c>
      <c r="C8186" s="19" t="s">
        <v>291</v>
      </c>
      <c r="D8186" s="19">
        <v>50.34</v>
      </c>
      <c r="E8186" s="19" t="s">
        <v>9</v>
      </c>
      <c r="F8186" s="19" t="s">
        <v>1167</v>
      </c>
    </row>
    <row r="8187" spans="1:6" ht="14.5" customHeight="1">
      <c r="A8187" s="19">
        <v>1913</v>
      </c>
      <c r="B8187" s="19" t="s">
        <v>291</v>
      </c>
      <c r="C8187" s="19" t="s">
        <v>291</v>
      </c>
      <c r="D8187" s="19">
        <v>395.02</v>
      </c>
      <c r="E8187" s="19" t="s">
        <v>9</v>
      </c>
      <c r="F8187" s="19" t="s">
        <v>1467</v>
      </c>
    </row>
    <row r="8188" spans="1:6" ht="14.5" customHeight="1">
      <c r="A8188" s="19">
        <v>1913</v>
      </c>
      <c r="B8188" s="19" t="s">
        <v>291</v>
      </c>
      <c r="C8188" s="19" t="s">
        <v>291</v>
      </c>
      <c r="D8188" s="19">
        <v>18.760000000000002</v>
      </c>
      <c r="E8188" s="19" t="s">
        <v>9</v>
      </c>
      <c r="F8188" s="19" t="s">
        <v>1630</v>
      </c>
    </row>
    <row r="8189" spans="1:6" ht="14.5" customHeight="1">
      <c r="A8189" s="19">
        <v>1913</v>
      </c>
      <c r="B8189" s="19" t="s">
        <v>291</v>
      </c>
      <c r="C8189" s="19" t="s">
        <v>291</v>
      </c>
      <c r="D8189" s="19">
        <v>146.47</v>
      </c>
      <c r="E8189" s="19" t="s">
        <v>9</v>
      </c>
      <c r="F8189" s="19" t="s">
        <v>1655</v>
      </c>
    </row>
    <row r="8190" spans="1:6" ht="14.5" customHeight="1">
      <c r="A8190" s="19">
        <v>1913</v>
      </c>
      <c r="B8190" s="19" t="s">
        <v>291</v>
      </c>
      <c r="C8190" s="19" t="s">
        <v>291</v>
      </c>
      <c r="D8190" s="19">
        <v>3.9350000000000001</v>
      </c>
      <c r="E8190" s="19" t="s">
        <v>9</v>
      </c>
      <c r="F8190" s="19" t="s">
        <v>1631</v>
      </c>
    </row>
    <row r="8191" spans="1:6" ht="14.5" customHeight="1">
      <c r="A8191" s="19">
        <v>1913</v>
      </c>
      <c r="B8191" s="19" t="s">
        <v>291</v>
      </c>
      <c r="C8191" s="19" t="s">
        <v>291</v>
      </c>
      <c r="D8191" s="19">
        <v>262.33999999999997</v>
      </c>
      <c r="E8191" s="19" t="s">
        <v>9</v>
      </c>
      <c r="F8191" s="19" t="s">
        <v>1656</v>
      </c>
    </row>
    <row r="8192" spans="1:6" ht="14.5" customHeight="1">
      <c r="A8192" s="19">
        <v>1913</v>
      </c>
      <c r="B8192" s="19" t="s">
        <v>291</v>
      </c>
      <c r="C8192" s="19" t="s">
        <v>291</v>
      </c>
      <c r="D8192" s="19">
        <v>61.91</v>
      </c>
      <c r="E8192" s="19" t="s">
        <v>9</v>
      </c>
      <c r="F8192" s="19" t="s">
        <v>223</v>
      </c>
    </row>
    <row r="8193" spans="1:6" ht="14.5" customHeight="1">
      <c r="A8193" s="19">
        <v>1913</v>
      </c>
      <c r="B8193" s="19" t="s">
        <v>291</v>
      </c>
      <c r="C8193" s="19" t="s">
        <v>291</v>
      </c>
      <c r="D8193" s="19">
        <v>67.23</v>
      </c>
      <c r="E8193" s="19" t="s">
        <v>9</v>
      </c>
      <c r="F8193" s="19" t="s">
        <v>1657</v>
      </c>
    </row>
    <row r="8194" spans="1:6" ht="14.5" customHeight="1">
      <c r="A8194" s="19">
        <v>1913</v>
      </c>
      <c r="B8194" s="19" t="s">
        <v>291</v>
      </c>
      <c r="C8194" s="19" t="s">
        <v>291</v>
      </c>
      <c r="D8194" s="19">
        <v>7.02</v>
      </c>
      <c r="E8194" s="19" t="s">
        <v>9</v>
      </c>
      <c r="F8194" s="19" t="s">
        <v>906</v>
      </c>
    </row>
    <row r="8195" spans="1:6" ht="14.5" customHeight="1">
      <c r="A8195" s="19">
        <v>1913</v>
      </c>
      <c r="B8195" s="19" t="s">
        <v>291</v>
      </c>
      <c r="C8195" s="19" t="s">
        <v>291</v>
      </c>
      <c r="D8195" s="19">
        <v>7.49</v>
      </c>
      <c r="E8195" s="19" t="s">
        <v>9</v>
      </c>
      <c r="F8195" s="19" t="s">
        <v>1658</v>
      </c>
    </row>
    <row r="8196" spans="1:6" ht="14.5" customHeight="1">
      <c r="A8196" s="19">
        <v>1913</v>
      </c>
      <c r="B8196" s="19" t="s">
        <v>291</v>
      </c>
      <c r="C8196" s="19" t="s">
        <v>291</v>
      </c>
      <c r="D8196" s="19">
        <v>48.25</v>
      </c>
      <c r="E8196" s="19" t="s">
        <v>9</v>
      </c>
      <c r="F8196" s="19" t="s">
        <v>1633</v>
      </c>
    </row>
    <row r="8197" spans="1:6" ht="14.5" customHeight="1">
      <c r="A8197" s="19">
        <v>1913</v>
      </c>
      <c r="B8197" s="19" t="s">
        <v>291</v>
      </c>
      <c r="C8197" s="19" t="s">
        <v>291</v>
      </c>
      <c r="D8197" s="19">
        <v>1.57</v>
      </c>
      <c r="E8197" s="19" t="s">
        <v>9</v>
      </c>
      <c r="F8197" s="19" t="s">
        <v>1174</v>
      </c>
    </row>
    <row r="8198" spans="1:6" ht="14.5" customHeight="1">
      <c r="A8198" s="19">
        <v>1913</v>
      </c>
      <c r="B8198" s="19" t="s">
        <v>291</v>
      </c>
      <c r="C8198" s="19" t="s">
        <v>291</v>
      </c>
      <c r="D8198" s="19">
        <v>2.5</v>
      </c>
      <c r="E8198" s="19" t="s">
        <v>9</v>
      </c>
      <c r="F8198" s="19" t="s">
        <v>1634</v>
      </c>
    </row>
    <row r="8199" spans="1:6" ht="14.5" customHeight="1">
      <c r="A8199" s="19">
        <v>1913</v>
      </c>
      <c r="B8199" s="19" t="s">
        <v>291</v>
      </c>
      <c r="C8199" s="19" t="s">
        <v>291</v>
      </c>
      <c r="D8199" s="19">
        <v>2.64</v>
      </c>
      <c r="E8199" s="19" t="s">
        <v>9</v>
      </c>
      <c r="F8199" s="19" t="s">
        <v>1471</v>
      </c>
    </row>
    <row r="8200" spans="1:6" ht="14.5" customHeight="1">
      <c r="A8200" s="19">
        <v>1913</v>
      </c>
      <c r="B8200" s="19" t="s">
        <v>291</v>
      </c>
      <c r="C8200" s="19" t="s">
        <v>291</v>
      </c>
      <c r="D8200" s="19">
        <v>20.350000000000001</v>
      </c>
      <c r="E8200" s="19" t="s">
        <v>9</v>
      </c>
      <c r="F8200" s="19" t="s">
        <v>1074</v>
      </c>
    </row>
    <row r="8201" spans="1:6" ht="14.5" customHeight="1">
      <c r="A8201" s="19">
        <v>1913</v>
      </c>
      <c r="B8201" s="19" t="s">
        <v>291</v>
      </c>
      <c r="C8201" s="19" t="s">
        <v>291</v>
      </c>
      <c r="D8201" s="19">
        <v>30.52</v>
      </c>
      <c r="E8201" s="19" t="s">
        <v>9</v>
      </c>
      <c r="F8201" s="19" t="s">
        <v>655</v>
      </c>
    </row>
    <row r="8202" spans="1:6" ht="14.5" customHeight="1">
      <c r="A8202" s="19">
        <v>1913</v>
      </c>
      <c r="B8202" s="19" t="s">
        <v>291</v>
      </c>
      <c r="C8202" s="19" t="s">
        <v>309</v>
      </c>
      <c r="D8202" s="19">
        <v>16.3</v>
      </c>
      <c r="E8202" s="19" t="s">
        <v>9</v>
      </c>
      <c r="F8202" s="19" t="s">
        <v>1064</v>
      </c>
    </row>
    <row r="8203" spans="1:6" ht="14.5" customHeight="1">
      <c r="A8203" s="19">
        <v>1913</v>
      </c>
      <c r="B8203" s="19" t="s">
        <v>291</v>
      </c>
      <c r="C8203" s="19" t="s">
        <v>309</v>
      </c>
      <c r="D8203" s="19">
        <v>4.87</v>
      </c>
      <c r="E8203" s="19" t="s">
        <v>9</v>
      </c>
      <c r="F8203" s="19" t="s">
        <v>1378</v>
      </c>
    </row>
    <row r="8204" spans="1:6" ht="14.5" customHeight="1">
      <c r="A8204" s="19">
        <v>1913</v>
      </c>
      <c r="B8204" s="19" t="s">
        <v>291</v>
      </c>
      <c r="C8204" s="19" t="s">
        <v>1306</v>
      </c>
      <c r="D8204" s="19">
        <v>2.74</v>
      </c>
      <c r="E8204" s="19" t="s">
        <v>9</v>
      </c>
      <c r="F8204" s="19" t="s">
        <v>1307</v>
      </c>
    </row>
    <row r="8205" spans="1:6" ht="14.5" customHeight="1">
      <c r="A8205" s="19">
        <v>1913</v>
      </c>
      <c r="B8205" s="19" t="s">
        <v>291</v>
      </c>
      <c r="C8205" s="19" t="s">
        <v>314</v>
      </c>
      <c r="D8205" s="19">
        <v>92.57</v>
      </c>
      <c r="E8205" s="19" t="s">
        <v>9</v>
      </c>
      <c r="F8205" s="19" t="s">
        <v>315</v>
      </c>
    </row>
    <row r="8206" spans="1:6" ht="14.5" customHeight="1">
      <c r="A8206" s="19">
        <v>1913</v>
      </c>
      <c r="B8206" s="19" t="s">
        <v>291</v>
      </c>
      <c r="C8206" s="19" t="s">
        <v>316</v>
      </c>
      <c r="D8206" s="19">
        <v>12.4</v>
      </c>
      <c r="E8206" s="19" t="s">
        <v>9</v>
      </c>
      <c r="F8206" s="19" t="s">
        <v>317</v>
      </c>
    </row>
    <row r="8207" spans="1:6" ht="14.5" customHeight="1">
      <c r="A8207" s="19">
        <v>1913</v>
      </c>
      <c r="B8207" s="19" t="s">
        <v>291</v>
      </c>
      <c r="C8207" s="19" t="s">
        <v>318</v>
      </c>
      <c r="D8207" s="19">
        <v>65.45</v>
      </c>
      <c r="E8207" s="19" t="s">
        <v>9</v>
      </c>
      <c r="F8207" s="19" t="s">
        <v>1379</v>
      </c>
    </row>
    <row r="8208" spans="1:6" ht="14.5" customHeight="1">
      <c r="A8208" s="19">
        <v>1913</v>
      </c>
      <c r="B8208" s="19" t="s">
        <v>291</v>
      </c>
      <c r="C8208" s="19" t="s">
        <v>1068</v>
      </c>
      <c r="D8208" s="19">
        <v>10.64</v>
      </c>
      <c r="E8208" s="19" t="s">
        <v>9</v>
      </c>
      <c r="F8208" s="19" t="s">
        <v>1069</v>
      </c>
    </row>
    <row r="8209" spans="1:6" ht="14.5" customHeight="1">
      <c r="A8209" s="19">
        <v>1913</v>
      </c>
      <c r="B8209" s="19" t="s">
        <v>291</v>
      </c>
      <c r="C8209" s="19" t="s">
        <v>912</v>
      </c>
      <c r="D8209" s="19">
        <v>9.32</v>
      </c>
      <c r="E8209" s="19" t="s">
        <v>9</v>
      </c>
      <c r="F8209" s="19" t="s">
        <v>913</v>
      </c>
    </row>
    <row r="8210" spans="1:6" ht="14.5" customHeight="1">
      <c r="A8210" s="19">
        <v>1913</v>
      </c>
      <c r="B8210" s="19" t="s">
        <v>291</v>
      </c>
      <c r="C8210" s="19" t="s">
        <v>640</v>
      </c>
      <c r="D8210" s="19">
        <v>7.7</v>
      </c>
      <c r="E8210" s="19" t="s">
        <v>9</v>
      </c>
      <c r="F8210" s="19" t="s">
        <v>641</v>
      </c>
    </row>
    <row r="8211" spans="1:6" ht="14.5" customHeight="1">
      <c r="A8211" s="19">
        <v>1913</v>
      </c>
      <c r="B8211" s="19" t="s">
        <v>291</v>
      </c>
      <c r="C8211" s="19" t="s">
        <v>961</v>
      </c>
      <c r="D8211" s="19">
        <v>37</v>
      </c>
      <c r="E8211" s="19" t="s">
        <v>9</v>
      </c>
      <c r="F8211" s="19" t="s">
        <v>962</v>
      </c>
    </row>
    <row r="8212" spans="1:6" ht="14.5" customHeight="1">
      <c r="A8212" s="19">
        <v>1913</v>
      </c>
      <c r="B8212" s="19" t="s">
        <v>291</v>
      </c>
      <c r="C8212" s="19" t="s">
        <v>322</v>
      </c>
      <c r="D8212" s="19">
        <v>17.239999999999998</v>
      </c>
      <c r="E8212" s="19" t="s">
        <v>9</v>
      </c>
      <c r="F8212" s="19" t="s">
        <v>1070</v>
      </c>
    </row>
    <row r="8213" spans="1:6" ht="14.5" customHeight="1">
      <c r="A8213" s="19">
        <v>1913</v>
      </c>
      <c r="B8213" s="19" t="s">
        <v>291</v>
      </c>
      <c r="C8213" s="19" t="s">
        <v>324</v>
      </c>
      <c r="D8213" s="19">
        <v>267.70999999999998</v>
      </c>
      <c r="E8213" s="19" t="s">
        <v>9</v>
      </c>
      <c r="F8213" s="19" t="s">
        <v>1639</v>
      </c>
    </row>
    <row r="8214" spans="1:6" ht="14.5" customHeight="1">
      <c r="A8214" s="19">
        <v>1913</v>
      </c>
      <c r="B8214" s="19" t="s">
        <v>291</v>
      </c>
      <c r="C8214" s="19" t="s">
        <v>324</v>
      </c>
      <c r="D8214" s="19">
        <v>173.3</v>
      </c>
      <c r="E8214" s="19" t="s">
        <v>9</v>
      </c>
      <c r="F8214" s="19" t="s">
        <v>1309</v>
      </c>
    </row>
    <row r="8215" spans="1:6" ht="14.5" customHeight="1">
      <c r="A8215" s="19">
        <v>1913</v>
      </c>
      <c r="B8215" s="19" t="s">
        <v>291</v>
      </c>
      <c r="C8215" s="19" t="s">
        <v>324</v>
      </c>
      <c r="D8215" s="19">
        <v>72.62</v>
      </c>
      <c r="E8215" s="19" t="s">
        <v>9</v>
      </c>
      <c r="F8215" s="19" t="s">
        <v>1642</v>
      </c>
    </row>
    <row r="8216" spans="1:6" ht="14.5" customHeight="1">
      <c r="A8216" s="19">
        <v>1913</v>
      </c>
      <c r="B8216" s="19" t="s">
        <v>291</v>
      </c>
      <c r="C8216" s="19" t="s">
        <v>324</v>
      </c>
      <c r="D8216" s="19">
        <v>40</v>
      </c>
      <c r="E8216" s="19" t="s">
        <v>9</v>
      </c>
      <c r="F8216" s="19" t="s">
        <v>1643</v>
      </c>
    </row>
    <row r="8217" spans="1:6" ht="14.5" customHeight="1">
      <c r="A8217" s="19">
        <v>1913</v>
      </c>
      <c r="B8217" s="19" t="s">
        <v>291</v>
      </c>
      <c r="C8217" s="19" t="s">
        <v>327</v>
      </c>
      <c r="D8217" s="19">
        <v>7.82</v>
      </c>
      <c r="E8217" s="19" t="s">
        <v>9</v>
      </c>
      <c r="F8217" s="19" t="s">
        <v>1072</v>
      </c>
    </row>
    <row r="8218" spans="1:6" ht="14.5" customHeight="1">
      <c r="A8218" s="19">
        <v>1913</v>
      </c>
      <c r="B8218" s="19" t="s">
        <v>291</v>
      </c>
      <c r="C8218" s="19" t="s">
        <v>1661</v>
      </c>
      <c r="D8218" s="19">
        <v>32.119999999999997</v>
      </c>
      <c r="E8218" s="19" t="s">
        <v>9</v>
      </c>
      <c r="F8218" s="19" t="s">
        <v>1473</v>
      </c>
    </row>
    <row r="8219" spans="1:6" ht="14.5" customHeight="1">
      <c r="A8219" s="19">
        <v>1913</v>
      </c>
      <c r="B8219" s="19" t="s">
        <v>291</v>
      </c>
      <c r="C8219" s="19" t="s">
        <v>332</v>
      </c>
      <c r="D8219" s="19">
        <v>136.49</v>
      </c>
      <c r="E8219" s="19" t="s">
        <v>9</v>
      </c>
      <c r="F8219" s="19" t="s">
        <v>659</v>
      </c>
    </row>
    <row r="8220" spans="1:6" ht="14.5" customHeight="1">
      <c r="A8220" s="19">
        <v>1913</v>
      </c>
      <c r="B8220" s="19" t="s">
        <v>291</v>
      </c>
      <c r="C8220" s="19" t="s">
        <v>658</v>
      </c>
      <c r="D8220" s="19">
        <v>1.6</v>
      </c>
      <c r="E8220" s="19" t="s">
        <v>9</v>
      </c>
      <c r="F8220" s="19" t="s">
        <v>1073</v>
      </c>
    </row>
    <row r="8221" spans="1:6" ht="14.5" customHeight="1">
      <c r="A8221" s="19">
        <v>1913</v>
      </c>
      <c r="B8221" s="19" t="s">
        <v>291</v>
      </c>
      <c r="C8221" s="19" t="s">
        <v>340</v>
      </c>
      <c r="D8221" s="19">
        <v>52.05</v>
      </c>
      <c r="E8221" s="19" t="s">
        <v>9</v>
      </c>
      <c r="F8221" s="19" t="s">
        <v>653</v>
      </c>
    </row>
    <row r="8222" spans="1:6" ht="14.5" customHeight="1">
      <c r="A8222" s="19">
        <v>1913</v>
      </c>
      <c r="B8222" s="19" t="s">
        <v>291</v>
      </c>
      <c r="C8222" s="19" t="s">
        <v>340</v>
      </c>
      <c r="D8222" s="19">
        <v>6.44</v>
      </c>
      <c r="E8222" s="19" t="s">
        <v>9</v>
      </c>
      <c r="F8222" s="19" t="s">
        <v>963</v>
      </c>
    </row>
    <row r="8223" spans="1:6" ht="14.5" customHeight="1">
      <c r="A8223" s="19">
        <v>1913</v>
      </c>
      <c r="B8223" s="19" t="s">
        <v>291</v>
      </c>
      <c r="C8223" s="19" t="s">
        <v>340</v>
      </c>
      <c r="D8223" s="19">
        <v>19.2</v>
      </c>
      <c r="E8223" s="19" t="s">
        <v>9</v>
      </c>
      <c r="F8223" s="19" t="s">
        <v>853</v>
      </c>
    </row>
    <row r="8224" spans="1:6" ht="14.5" customHeight="1">
      <c r="A8224" s="19">
        <v>1913</v>
      </c>
      <c r="B8224" s="19" t="s">
        <v>291</v>
      </c>
      <c r="C8224" s="19" t="s">
        <v>340</v>
      </c>
      <c r="D8224" s="19">
        <v>70.599999999999994</v>
      </c>
      <c r="E8224" s="19" t="s">
        <v>9</v>
      </c>
      <c r="F8224" s="19" t="s">
        <v>1382</v>
      </c>
    </row>
    <row r="8225" spans="1:6" ht="14.5" customHeight="1">
      <c r="A8225" s="19">
        <v>1913</v>
      </c>
      <c r="B8225" s="19" t="s">
        <v>291</v>
      </c>
      <c r="C8225" s="19" t="s">
        <v>340</v>
      </c>
      <c r="D8225" s="19">
        <v>21.04</v>
      </c>
      <c r="E8225" s="19" t="s">
        <v>9</v>
      </c>
      <c r="F8225" s="19" t="s">
        <v>1470</v>
      </c>
    </row>
    <row r="8226" spans="1:6" ht="14.5" customHeight="1">
      <c r="A8226" s="19">
        <v>1913</v>
      </c>
      <c r="B8226" s="19" t="s">
        <v>291</v>
      </c>
      <c r="C8226" s="19" t="s">
        <v>352</v>
      </c>
      <c r="D8226" s="19">
        <v>9.15</v>
      </c>
      <c r="E8226" s="19" t="s">
        <v>9</v>
      </c>
      <c r="F8226" s="19" t="s">
        <v>650</v>
      </c>
    </row>
    <row r="8227" spans="1:6" ht="14.5" customHeight="1">
      <c r="A8227" s="19">
        <v>1913</v>
      </c>
      <c r="B8227" s="19" t="s">
        <v>291</v>
      </c>
      <c r="C8227" s="19" t="s">
        <v>354</v>
      </c>
      <c r="D8227" s="19">
        <v>128.74</v>
      </c>
      <c r="E8227" s="19" t="s">
        <v>9</v>
      </c>
      <c r="F8227" s="19" t="s">
        <v>356</v>
      </c>
    </row>
    <row r="8228" spans="1:6" ht="14.5" customHeight="1">
      <c r="A8228" s="19">
        <v>1913</v>
      </c>
      <c r="B8228" s="19" t="s">
        <v>291</v>
      </c>
      <c r="C8228" s="19" t="s">
        <v>358</v>
      </c>
      <c r="D8228" s="19">
        <v>10.47</v>
      </c>
      <c r="E8228" s="19" t="s">
        <v>9</v>
      </c>
      <c r="F8228" s="19" t="s">
        <v>964</v>
      </c>
    </row>
    <row r="8229" spans="1:6" ht="14.5" customHeight="1">
      <c r="A8229" s="19">
        <v>1913</v>
      </c>
      <c r="B8229" s="19" t="s">
        <v>291</v>
      </c>
      <c r="C8229" s="19" t="s">
        <v>648</v>
      </c>
      <c r="D8229" s="19">
        <v>11.65</v>
      </c>
      <c r="E8229" s="19" t="s">
        <v>9</v>
      </c>
      <c r="F8229" s="19" t="s">
        <v>647</v>
      </c>
    </row>
    <row r="8230" spans="1:6" ht="14.5" customHeight="1">
      <c r="A8230" s="19">
        <v>1913</v>
      </c>
      <c r="B8230" s="19" t="s">
        <v>291</v>
      </c>
      <c r="C8230" s="19" t="s">
        <v>648</v>
      </c>
      <c r="D8230" s="19">
        <v>33.57</v>
      </c>
      <c r="E8230" s="19" t="s">
        <v>9</v>
      </c>
      <c r="F8230" s="19" t="s">
        <v>1645</v>
      </c>
    </row>
    <row r="8231" spans="1:6" ht="14.5" customHeight="1">
      <c r="A8231" s="19">
        <v>1913</v>
      </c>
      <c r="B8231" s="19" t="s">
        <v>291</v>
      </c>
      <c r="C8231" s="19" t="s">
        <v>646</v>
      </c>
      <c r="D8231" s="19">
        <v>28.55</v>
      </c>
      <c r="E8231" s="19" t="s">
        <v>9</v>
      </c>
      <c r="F8231" s="19" t="s">
        <v>1646</v>
      </c>
    </row>
    <row r="8232" spans="1:6" ht="14.5" customHeight="1">
      <c r="A8232" s="19">
        <v>1913</v>
      </c>
      <c r="B8232" s="19" t="s">
        <v>291</v>
      </c>
      <c r="C8232" s="19" t="s">
        <v>360</v>
      </c>
      <c r="D8232" s="19">
        <v>11.138</v>
      </c>
      <c r="E8232" s="19" t="s">
        <v>9</v>
      </c>
      <c r="F8232" s="19" t="s">
        <v>361</v>
      </c>
    </row>
    <row r="8233" spans="1:6" ht="14.5" customHeight="1">
      <c r="A8233" s="19">
        <v>1913</v>
      </c>
      <c r="B8233" s="19" t="s">
        <v>291</v>
      </c>
      <c r="C8233" s="19" t="s">
        <v>362</v>
      </c>
      <c r="D8233" s="19">
        <v>30.52</v>
      </c>
      <c r="E8233" s="19" t="s">
        <v>9</v>
      </c>
      <c r="F8233" s="19" t="s">
        <v>363</v>
      </c>
    </row>
    <row r="8234" spans="1:6" ht="14.5" customHeight="1">
      <c r="A8234" s="19">
        <v>1913</v>
      </c>
      <c r="B8234" s="19" t="s">
        <v>368</v>
      </c>
      <c r="C8234" s="19" t="s">
        <v>364</v>
      </c>
      <c r="D8234" s="19">
        <v>81</v>
      </c>
    </row>
    <row r="8235" spans="1:6" ht="14.5" customHeight="1">
      <c r="A8235" s="19">
        <v>1913</v>
      </c>
      <c r="B8235" s="19" t="s">
        <v>368</v>
      </c>
      <c r="C8235" s="19" t="s">
        <v>365</v>
      </c>
      <c r="D8235" s="19">
        <v>539.51</v>
      </c>
    </row>
    <row r="8236" spans="1:6" ht="14.5" customHeight="1">
      <c r="A8236" s="19">
        <v>1913</v>
      </c>
      <c r="B8236" s="19" t="s">
        <v>1179</v>
      </c>
      <c r="C8236" s="19" t="s">
        <v>1180</v>
      </c>
      <c r="D8236" s="19">
        <v>14.16</v>
      </c>
      <c r="F8236" s="19" t="s">
        <v>1800</v>
      </c>
    </row>
    <row r="8237" spans="1:6" ht="14.5" customHeight="1">
      <c r="A8237" s="19">
        <v>1913</v>
      </c>
      <c r="B8237" s="19" t="s">
        <v>1179</v>
      </c>
      <c r="C8237" s="19" t="s">
        <v>1180</v>
      </c>
      <c r="D8237" s="19">
        <v>9</v>
      </c>
      <c r="F8237" s="19" t="s">
        <v>1477</v>
      </c>
    </row>
    <row r="8238" spans="1:6" ht="14.5" customHeight="1">
      <c r="A8238" s="19">
        <v>1913</v>
      </c>
      <c r="B8238" s="19" t="s">
        <v>1179</v>
      </c>
      <c r="C8238" s="19" t="s">
        <v>1180</v>
      </c>
      <c r="D8238" s="19">
        <v>5.5</v>
      </c>
      <c r="F8238" s="19" t="s">
        <v>1384</v>
      </c>
    </row>
    <row r="8239" spans="1:6" ht="14.5" customHeight="1">
      <c r="A8239" s="19">
        <v>1913</v>
      </c>
      <c r="B8239" s="19" t="s">
        <v>1179</v>
      </c>
      <c r="C8239" s="19" t="s">
        <v>1183</v>
      </c>
      <c r="D8239" s="19">
        <v>26</v>
      </c>
      <c r="F8239" s="19" t="s">
        <v>1801</v>
      </c>
    </row>
    <row r="8240" spans="1:6" ht="14.5" customHeight="1">
      <c r="A8240" s="19">
        <v>1913</v>
      </c>
      <c r="B8240" s="19" t="s">
        <v>1179</v>
      </c>
      <c r="C8240" s="19" t="s">
        <v>1313</v>
      </c>
      <c r="D8240" s="19">
        <v>28.64</v>
      </c>
      <c r="F8240" s="19" t="s">
        <v>1797</v>
      </c>
    </row>
    <row r="8241" spans="1:6" ht="14.5" customHeight="1">
      <c r="A8241" s="19">
        <v>1913</v>
      </c>
      <c r="B8241" s="19" t="s">
        <v>1179</v>
      </c>
      <c r="C8241" s="19" t="s">
        <v>1187</v>
      </c>
      <c r="D8241" s="19">
        <v>13</v>
      </c>
      <c r="F8241" s="19" t="s">
        <v>1798</v>
      </c>
    </row>
    <row r="8242" spans="1:6" ht="14.5" customHeight="1">
      <c r="A8242" s="19">
        <v>1913</v>
      </c>
      <c r="B8242" s="19" t="s">
        <v>1179</v>
      </c>
      <c r="C8242" s="19" t="s">
        <v>1315</v>
      </c>
      <c r="D8242" s="19">
        <v>10</v>
      </c>
      <c r="F8242" s="19" t="s">
        <v>1316</v>
      </c>
    </row>
    <row r="8243" spans="1:6" ht="14.5" customHeight="1">
      <c r="A8243" s="19">
        <v>1913</v>
      </c>
      <c r="B8243" s="19" t="s">
        <v>1179</v>
      </c>
      <c r="C8243" s="19" t="s">
        <v>1189</v>
      </c>
      <c r="D8243" s="19">
        <v>27.79</v>
      </c>
      <c r="F8243" s="19" t="s">
        <v>1799</v>
      </c>
    </row>
    <row r="8244" spans="1:6" ht="14.5" customHeight="1">
      <c r="A8244" s="19">
        <v>1913</v>
      </c>
      <c r="B8244" s="19" t="s">
        <v>1179</v>
      </c>
      <c r="C8244" s="19" t="s">
        <v>1191</v>
      </c>
      <c r="D8244" s="19">
        <v>12</v>
      </c>
      <c r="F8244" s="19" t="s">
        <v>1192</v>
      </c>
    </row>
    <row r="8245" spans="1:6" ht="14.5" customHeight="1">
      <c r="A8245" s="19">
        <v>1913</v>
      </c>
      <c r="B8245" s="19" t="s">
        <v>1194</v>
      </c>
      <c r="C8245" s="19" t="s">
        <v>1196</v>
      </c>
      <c r="D8245" s="19">
        <v>103.554</v>
      </c>
      <c r="F8245" s="19" t="s">
        <v>1195</v>
      </c>
    </row>
    <row r="8246" spans="1:6" ht="14.5" customHeight="1">
      <c r="A8246" s="19">
        <v>1913</v>
      </c>
      <c r="B8246" s="19" t="s">
        <v>1194</v>
      </c>
      <c r="C8246" s="19" t="s">
        <v>1319</v>
      </c>
      <c r="D8246" s="19">
        <v>12</v>
      </c>
      <c r="F8246" s="19" t="s">
        <v>1318</v>
      </c>
    </row>
    <row r="8247" spans="1:6" ht="14.5" customHeight="1">
      <c r="A8247" s="19">
        <v>1913</v>
      </c>
      <c r="B8247" s="19" t="s">
        <v>1194</v>
      </c>
      <c r="C8247" s="19" t="s">
        <v>1320</v>
      </c>
      <c r="D8247" s="19">
        <v>6.5</v>
      </c>
      <c r="F8247" s="19" t="s">
        <v>1321</v>
      </c>
    </row>
    <row r="8248" spans="1:6" ht="14.5" customHeight="1">
      <c r="A8248" s="19">
        <v>1913</v>
      </c>
      <c r="B8248" s="19" t="s">
        <v>1194</v>
      </c>
      <c r="C8248" s="19" t="s">
        <v>1386</v>
      </c>
      <c r="D8248" s="19">
        <v>11</v>
      </c>
      <c r="F8248" s="19" t="s">
        <v>1487</v>
      </c>
    </row>
    <row r="8249" spans="1:6" ht="14.5" customHeight="1">
      <c r="A8249" s="19">
        <v>1913</v>
      </c>
      <c r="B8249" s="19" t="s">
        <v>1194</v>
      </c>
      <c r="C8249" s="19" t="s">
        <v>1386</v>
      </c>
      <c r="D8249" s="19">
        <v>5</v>
      </c>
      <c r="F8249" s="19" t="s">
        <v>1811</v>
      </c>
    </row>
    <row r="8250" spans="1:6" ht="14.5" customHeight="1">
      <c r="A8250" s="19">
        <v>1913</v>
      </c>
      <c r="B8250" s="19" t="s">
        <v>1194</v>
      </c>
      <c r="C8250" s="19" t="s">
        <v>1386</v>
      </c>
      <c r="D8250" s="19">
        <v>9</v>
      </c>
      <c r="F8250" s="19" t="s">
        <v>1812</v>
      </c>
    </row>
    <row r="8251" spans="1:6" ht="14.5" customHeight="1">
      <c r="A8251" s="19">
        <v>1913</v>
      </c>
      <c r="B8251" s="19" t="s">
        <v>1194</v>
      </c>
      <c r="C8251" s="19" t="s">
        <v>1493</v>
      </c>
      <c r="D8251" s="19">
        <v>5</v>
      </c>
      <c r="F8251" s="19" t="s">
        <v>1488</v>
      </c>
    </row>
    <row r="8252" spans="1:6" ht="14.5" customHeight="1">
      <c r="A8252" s="19">
        <v>1913</v>
      </c>
      <c r="B8252" s="19" t="s">
        <v>1194</v>
      </c>
      <c r="C8252" s="19" t="s">
        <v>1494</v>
      </c>
      <c r="D8252" s="19">
        <v>7.8</v>
      </c>
      <c r="F8252" s="19" t="s">
        <v>1489</v>
      </c>
    </row>
    <row r="8253" spans="1:6" ht="14.5" customHeight="1">
      <c r="A8253" s="19">
        <v>1913</v>
      </c>
      <c r="B8253" s="19" t="s">
        <v>1194</v>
      </c>
      <c r="C8253" s="19" t="s">
        <v>1495</v>
      </c>
      <c r="D8253" s="19">
        <v>9</v>
      </c>
      <c r="F8253" s="19" t="s">
        <v>1490</v>
      </c>
    </row>
    <row r="8254" spans="1:6" ht="14.5" customHeight="1">
      <c r="A8254" s="19">
        <v>1913</v>
      </c>
      <c r="B8254" s="19" t="s">
        <v>1194</v>
      </c>
      <c r="C8254" s="19" t="s">
        <v>1496</v>
      </c>
      <c r="D8254" s="19">
        <v>21.5</v>
      </c>
      <c r="F8254" s="19" t="s">
        <v>1491</v>
      </c>
    </row>
    <row r="8255" spans="1:6" ht="14.5" customHeight="1">
      <c r="A8255" s="19">
        <v>1913</v>
      </c>
      <c r="B8255" s="19" t="s">
        <v>1194</v>
      </c>
      <c r="C8255" s="19" t="s">
        <v>1497</v>
      </c>
      <c r="D8255" s="19">
        <v>29.57</v>
      </c>
      <c r="F8255" s="19" t="s">
        <v>1492</v>
      </c>
    </row>
    <row r="8256" spans="1:6" ht="14.5" customHeight="1">
      <c r="A8256" s="19">
        <v>1913</v>
      </c>
      <c r="B8256" s="19" t="s">
        <v>1194</v>
      </c>
      <c r="C8256" s="19" t="s">
        <v>1498</v>
      </c>
      <c r="D8256" s="19">
        <v>10</v>
      </c>
      <c r="F8256" s="19" t="s">
        <v>1499</v>
      </c>
    </row>
    <row r="8257" spans="1:6" ht="14.5" customHeight="1">
      <c r="A8257" s="19">
        <v>1913</v>
      </c>
      <c r="B8257" s="19" t="s">
        <v>1194</v>
      </c>
      <c r="C8257" s="19" t="s">
        <v>1818</v>
      </c>
      <c r="D8257" s="19">
        <v>6.5</v>
      </c>
      <c r="F8257" s="19" t="s">
        <v>1819</v>
      </c>
    </row>
    <row r="8258" spans="1:6" ht="14.5" customHeight="1">
      <c r="A8258" s="19">
        <v>1913</v>
      </c>
      <c r="B8258" s="19" t="s">
        <v>413</v>
      </c>
      <c r="C8258" s="19" t="s">
        <v>1330</v>
      </c>
      <c r="D8258" s="19">
        <v>138.5</v>
      </c>
    </row>
    <row r="8259" spans="1:6" ht="14.5" customHeight="1">
      <c r="A8259" s="19">
        <v>1913</v>
      </c>
      <c r="B8259" s="19" t="s">
        <v>413</v>
      </c>
      <c r="C8259" s="19" t="s">
        <v>662</v>
      </c>
      <c r="D8259" s="19">
        <v>13</v>
      </c>
    </row>
    <row r="8260" spans="1:6" ht="14.5" customHeight="1">
      <c r="A8260" s="19">
        <v>1913</v>
      </c>
      <c r="B8260" s="19" t="s">
        <v>413</v>
      </c>
      <c r="C8260" s="19" t="s">
        <v>1502</v>
      </c>
      <c r="D8260" s="19">
        <v>23.69</v>
      </c>
    </row>
    <row r="8261" spans="1:6" ht="14.5" customHeight="1">
      <c r="A8261" s="19">
        <v>1913</v>
      </c>
      <c r="B8261" s="19" t="s">
        <v>413</v>
      </c>
      <c r="C8261" s="19" t="s">
        <v>663</v>
      </c>
      <c r="D8261" s="19">
        <v>5.81</v>
      </c>
      <c r="E8261" s="19" t="s">
        <v>9</v>
      </c>
      <c r="F8261" s="19" t="s">
        <v>1833</v>
      </c>
    </row>
    <row r="8262" spans="1:6" ht="14.5" customHeight="1">
      <c r="A8262" s="19">
        <v>1913</v>
      </c>
      <c r="B8262" s="19" t="s">
        <v>413</v>
      </c>
      <c r="C8262" s="19" t="s">
        <v>663</v>
      </c>
      <c r="D8262" s="19">
        <v>25.5</v>
      </c>
      <c r="E8262" s="19" t="s">
        <v>9</v>
      </c>
      <c r="F8262" s="19" t="s">
        <v>1333</v>
      </c>
    </row>
    <row r="8263" spans="1:6" ht="14.5" customHeight="1">
      <c r="A8263" s="19">
        <v>1913</v>
      </c>
      <c r="B8263" s="19" t="s">
        <v>413</v>
      </c>
      <c r="C8263" s="19" t="s">
        <v>372</v>
      </c>
      <c r="D8263" s="19">
        <v>365</v>
      </c>
      <c r="E8263" s="19" t="s">
        <v>9</v>
      </c>
      <c r="F8263" s="19" t="s">
        <v>1835</v>
      </c>
    </row>
    <row r="8264" spans="1:6" ht="14.5" customHeight="1">
      <c r="A8264" s="19">
        <v>1913</v>
      </c>
      <c r="B8264" s="19" t="s">
        <v>413</v>
      </c>
      <c r="C8264" s="19" t="s">
        <v>372</v>
      </c>
      <c r="D8264" s="19">
        <v>881.65</v>
      </c>
      <c r="E8264" s="19" t="s">
        <v>9</v>
      </c>
      <c r="F8264" s="19" t="s">
        <v>1890</v>
      </c>
    </row>
    <row r="8265" spans="1:6" ht="14.5" customHeight="1">
      <c r="A8265" s="19">
        <v>1913</v>
      </c>
      <c r="B8265" s="19" t="s">
        <v>413</v>
      </c>
      <c r="C8265" s="19" t="s">
        <v>372</v>
      </c>
      <c r="D8265" s="19">
        <v>327.05</v>
      </c>
      <c r="E8265" s="19" t="s">
        <v>9</v>
      </c>
      <c r="F8265" s="19" t="s">
        <v>1334</v>
      </c>
    </row>
    <row r="8266" spans="1:6" ht="14.5" customHeight="1">
      <c r="A8266" s="19">
        <v>1913</v>
      </c>
      <c r="B8266" s="19" t="s">
        <v>413</v>
      </c>
      <c r="C8266" s="19" t="s">
        <v>372</v>
      </c>
      <c r="D8266" s="19">
        <v>84.86</v>
      </c>
      <c r="E8266" s="19" t="s">
        <v>9</v>
      </c>
      <c r="F8266" s="19" t="s">
        <v>1202</v>
      </c>
    </row>
    <row r="8267" spans="1:6" ht="14.5" customHeight="1">
      <c r="A8267" s="19">
        <v>1913</v>
      </c>
      <c r="B8267" s="19" t="s">
        <v>413</v>
      </c>
      <c r="C8267" s="19" t="s">
        <v>1332</v>
      </c>
      <c r="D8267" s="19">
        <v>41.6</v>
      </c>
    </row>
    <row r="8268" spans="1:6" ht="14.5" customHeight="1">
      <c r="A8268" s="19">
        <v>1913</v>
      </c>
      <c r="B8268" s="19" t="s">
        <v>413</v>
      </c>
      <c r="C8268" s="19" t="s">
        <v>375</v>
      </c>
      <c r="D8268" s="19">
        <v>245.16</v>
      </c>
    </row>
    <row r="8269" spans="1:6" ht="14.5" customHeight="1">
      <c r="A8269" s="19">
        <v>1913</v>
      </c>
      <c r="B8269" s="19" t="s">
        <v>413</v>
      </c>
      <c r="C8269" s="19" t="s">
        <v>376</v>
      </c>
      <c r="D8269" s="19">
        <v>14.7</v>
      </c>
    </row>
    <row r="8270" spans="1:6" ht="14.5" customHeight="1">
      <c r="A8270" s="19">
        <v>1913</v>
      </c>
      <c r="B8270" s="19" t="s">
        <v>413</v>
      </c>
      <c r="C8270" s="19" t="s">
        <v>1080</v>
      </c>
      <c r="D8270" s="19">
        <v>37.36</v>
      </c>
    </row>
    <row r="8271" spans="1:6" ht="14.5" customHeight="1">
      <c r="A8271" s="19">
        <v>1913</v>
      </c>
      <c r="B8271" s="19" t="s">
        <v>413</v>
      </c>
      <c r="C8271" s="19" t="s">
        <v>380</v>
      </c>
      <c r="D8271" s="19">
        <v>2.5</v>
      </c>
    </row>
    <row r="8272" spans="1:6" ht="14.5" customHeight="1">
      <c r="A8272" s="19">
        <v>1913</v>
      </c>
      <c r="B8272" s="19" t="s">
        <v>413</v>
      </c>
      <c r="C8272" s="19" t="s">
        <v>664</v>
      </c>
      <c r="D8272" s="19">
        <v>14</v>
      </c>
    </row>
    <row r="8273" spans="1:6" ht="14.5" customHeight="1">
      <c r="A8273" s="19">
        <v>1913</v>
      </c>
      <c r="B8273" s="19" t="s">
        <v>413</v>
      </c>
      <c r="C8273" s="19" t="s">
        <v>665</v>
      </c>
      <c r="D8273" s="19">
        <v>41.6</v>
      </c>
      <c r="E8273" s="19" t="s">
        <v>9</v>
      </c>
      <c r="F8273" s="19" t="s">
        <v>672</v>
      </c>
    </row>
    <row r="8274" spans="1:6" ht="14.5" customHeight="1">
      <c r="A8274" s="19">
        <v>1913</v>
      </c>
      <c r="B8274" s="19" t="s">
        <v>413</v>
      </c>
      <c r="C8274" s="19" t="s">
        <v>666</v>
      </c>
      <c r="D8274" s="19">
        <v>42.22</v>
      </c>
    </row>
    <row r="8275" spans="1:6" ht="14.5" customHeight="1">
      <c r="A8275" s="19">
        <v>1913</v>
      </c>
      <c r="B8275" s="19" t="s">
        <v>413</v>
      </c>
      <c r="C8275" s="19" t="s">
        <v>381</v>
      </c>
      <c r="D8275" s="19">
        <v>62.06</v>
      </c>
      <c r="F8275" s="19" t="s">
        <v>858</v>
      </c>
    </row>
    <row r="8276" spans="1:6" ht="14.5" customHeight="1">
      <c r="A8276" s="19">
        <v>1913</v>
      </c>
      <c r="B8276" s="19" t="s">
        <v>413</v>
      </c>
      <c r="C8276" s="19" t="s">
        <v>381</v>
      </c>
      <c r="D8276" s="19">
        <v>75.09</v>
      </c>
      <c r="F8276" s="19" t="s">
        <v>1896</v>
      </c>
    </row>
    <row r="8277" spans="1:6" ht="14.5" customHeight="1">
      <c r="A8277" s="19">
        <v>1913</v>
      </c>
      <c r="B8277" s="19" t="s">
        <v>413</v>
      </c>
      <c r="C8277" s="19" t="s">
        <v>381</v>
      </c>
      <c r="D8277" s="19">
        <v>8.31</v>
      </c>
      <c r="F8277" s="19" t="s">
        <v>1840</v>
      </c>
    </row>
    <row r="8278" spans="1:6" ht="14.5" customHeight="1">
      <c r="A8278" s="19">
        <v>1913</v>
      </c>
      <c r="B8278" s="19" t="s">
        <v>413</v>
      </c>
      <c r="C8278" s="19" t="s">
        <v>381</v>
      </c>
      <c r="D8278" s="19">
        <v>18</v>
      </c>
      <c r="F8278" s="19" t="s">
        <v>1506</v>
      </c>
    </row>
    <row r="8279" spans="1:6" ht="14.5" customHeight="1">
      <c r="A8279" s="19">
        <v>1913</v>
      </c>
      <c r="B8279" s="19" t="s">
        <v>413</v>
      </c>
      <c r="C8279" s="19" t="s">
        <v>382</v>
      </c>
      <c r="D8279" s="19">
        <v>7.67</v>
      </c>
      <c r="E8279" s="19" t="s">
        <v>195</v>
      </c>
      <c r="F8279" s="19" t="s">
        <v>675</v>
      </c>
    </row>
    <row r="8280" spans="1:6" ht="14.5" customHeight="1">
      <c r="A8280" s="19">
        <v>1913</v>
      </c>
      <c r="B8280" s="19" t="s">
        <v>413</v>
      </c>
      <c r="C8280" s="19" t="s">
        <v>382</v>
      </c>
      <c r="D8280" s="19">
        <v>54</v>
      </c>
      <c r="F8280" s="19" t="s">
        <v>1513</v>
      </c>
    </row>
    <row r="8281" spans="1:6" ht="14.5" customHeight="1">
      <c r="A8281" s="19">
        <v>1913</v>
      </c>
      <c r="B8281" s="19" t="s">
        <v>413</v>
      </c>
      <c r="C8281" s="19" t="s">
        <v>382</v>
      </c>
      <c r="D8281" s="19">
        <v>267.44</v>
      </c>
      <c r="F8281" s="19" t="s">
        <v>1892</v>
      </c>
    </row>
    <row r="8282" spans="1:6" ht="14.5" customHeight="1">
      <c r="A8282" s="19">
        <v>1913</v>
      </c>
      <c r="B8282" s="19" t="s">
        <v>413</v>
      </c>
      <c r="C8282" s="19" t="s">
        <v>382</v>
      </c>
      <c r="D8282" s="19">
        <v>31.78</v>
      </c>
      <c r="F8282" s="19" t="s">
        <v>1893</v>
      </c>
    </row>
    <row r="8283" spans="1:6" ht="14.5" customHeight="1">
      <c r="A8283" s="19">
        <v>1913</v>
      </c>
      <c r="B8283" s="19" t="s">
        <v>413</v>
      </c>
      <c r="C8283" s="19" t="s">
        <v>382</v>
      </c>
      <c r="D8283" s="19">
        <v>11.5</v>
      </c>
      <c r="E8283" s="19" t="s">
        <v>195</v>
      </c>
      <c r="F8283" s="19" t="s">
        <v>403</v>
      </c>
    </row>
    <row r="8284" spans="1:6" ht="14.5" customHeight="1">
      <c r="A8284" s="19">
        <v>1913</v>
      </c>
      <c r="B8284" s="19" t="s">
        <v>413</v>
      </c>
      <c r="C8284" s="19" t="s">
        <v>383</v>
      </c>
      <c r="D8284" s="19">
        <v>15.5</v>
      </c>
      <c r="E8284" s="19" t="s">
        <v>9</v>
      </c>
      <c r="F8284" s="19" t="s">
        <v>1897</v>
      </c>
    </row>
    <row r="8285" spans="1:6" ht="14.5" customHeight="1">
      <c r="A8285" s="19">
        <v>1913</v>
      </c>
      <c r="B8285" s="19" t="s">
        <v>413</v>
      </c>
      <c r="C8285" s="19" t="s">
        <v>383</v>
      </c>
      <c r="D8285" s="19">
        <v>66.59</v>
      </c>
      <c r="E8285" s="19" t="s">
        <v>9</v>
      </c>
      <c r="F8285" s="19" t="s">
        <v>1853</v>
      </c>
    </row>
    <row r="8286" spans="1:6" ht="14.5" customHeight="1">
      <c r="A8286" s="19">
        <v>1913</v>
      </c>
      <c r="B8286" s="19" t="s">
        <v>413</v>
      </c>
      <c r="C8286" s="19" t="s">
        <v>667</v>
      </c>
      <c r="D8286" s="19">
        <v>13</v>
      </c>
    </row>
    <row r="8287" spans="1:6" ht="14.5" customHeight="1">
      <c r="A8287" s="19">
        <v>1913</v>
      </c>
      <c r="B8287" s="19" t="s">
        <v>413</v>
      </c>
      <c r="C8287" s="19" t="s">
        <v>385</v>
      </c>
      <c r="D8287" s="19">
        <v>29.34</v>
      </c>
    </row>
    <row r="8288" spans="1:6" ht="14.5" customHeight="1">
      <c r="A8288" s="19">
        <v>1913</v>
      </c>
      <c r="B8288" s="19" t="s">
        <v>413</v>
      </c>
      <c r="C8288" s="19" t="s">
        <v>387</v>
      </c>
      <c r="D8288" s="19">
        <v>12.5</v>
      </c>
      <c r="E8288" s="19" t="s">
        <v>9</v>
      </c>
      <c r="F8288" s="19" t="s">
        <v>1413</v>
      </c>
    </row>
    <row r="8289" spans="1:6" ht="14.5" customHeight="1">
      <c r="A8289" s="19">
        <v>1913</v>
      </c>
      <c r="B8289" s="19" t="s">
        <v>413</v>
      </c>
      <c r="C8289" s="19" t="s">
        <v>387</v>
      </c>
      <c r="D8289" s="19">
        <v>70.8</v>
      </c>
      <c r="E8289" s="19" t="s">
        <v>9</v>
      </c>
      <c r="F8289" s="19" t="s">
        <v>1856</v>
      </c>
    </row>
    <row r="8290" spans="1:6" ht="14.5" customHeight="1">
      <c r="A8290" s="19">
        <v>1913</v>
      </c>
      <c r="B8290" s="19" t="s">
        <v>1212</v>
      </c>
      <c r="C8290" s="19" t="s">
        <v>1213</v>
      </c>
      <c r="D8290" s="19">
        <v>4</v>
      </c>
      <c r="E8290" s="19" t="s">
        <v>9</v>
      </c>
      <c r="F8290" s="19" t="s">
        <v>1214</v>
      </c>
    </row>
    <row r="8291" spans="1:6" ht="14.5" customHeight="1">
      <c r="A8291" s="19">
        <v>1913</v>
      </c>
      <c r="B8291" s="19" t="s">
        <v>424</v>
      </c>
      <c r="C8291" s="19" t="s">
        <v>415</v>
      </c>
      <c r="D8291" s="19">
        <v>65.3</v>
      </c>
    </row>
    <row r="8292" spans="1:6" ht="14.5" customHeight="1">
      <c r="A8292" s="19">
        <v>1913</v>
      </c>
      <c r="B8292" s="19" t="s">
        <v>424</v>
      </c>
      <c r="C8292" s="19" t="s">
        <v>421</v>
      </c>
      <c r="D8292" s="19">
        <v>46.18</v>
      </c>
    </row>
    <row r="8293" spans="1:6" ht="14.5" customHeight="1">
      <c r="A8293" s="19">
        <v>1913</v>
      </c>
      <c r="B8293" s="19" t="s">
        <v>424</v>
      </c>
      <c r="C8293" s="19" t="s">
        <v>422</v>
      </c>
      <c r="D8293" s="19">
        <v>124.62</v>
      </c>
    </row>
    <row r="8294" spans="1:6" ht="14.5" customHeight="1">
      <c r="A8294" s="19">
        <v>1913</v>
      </c>
      <c r="B8294" s="19" t="s">
        <v>424</v>
      </c>
      <c r="C8294" s="19" t="s">
        <v>423</v>
      </c>
      <c r="D8294" s="19">
        <v>82</v>
      </c>
    </row>
    <row r="8295" spans="1:6" ht="14.5" customHeight="1">
      <c r="A8295" s="19">
        <v>1913</v>
      </c>
      <c r="B8295" s="19" t="s">
        <v>694</v>
      </c>
      <c r="C8295" s="19" t="s">
        <v>1860</v>
      </c>
      <c r="D8295" s="19">
        <v>5</v>
      </c>
      <c r="E8295" s="19" t="s">
        <v>9</v>
      </c>
    </row>
    <row r="8296" spans="1:6" ht="14.5" customHeight="1">
      <c r="A8296" s="19">
        <v>1913</v>
      </c>
      <c r="B8296" s="19" t="s">
        <v>694</v>
      </c>
      <c r="C8296" s="19" t="s">
        <v>1414</v>
      </c>
      <c r="D8296" s="19">
        <v>9</v>
      </c>
      <c r="E8296" s="19" t="s">
        <v>9</v>
      </c>
    </row>
    <row r="8297" spans="1:6" ht="14.5" customHeight="1">
      <c r="A8297" s="19">
        <v>1913</v>
      </c>
      <c r="B8297" s="19" t="s">
        <v>694</v>
      </c>
      <c r="C8297" s="19" t="s">
        <v>679</v>
      </c>
      <c r="D8297" s="19">
        <v>12</v>
      </c>
      <c r="E8297" s="19" t="s">
        <v>9</v>
      </c>
    </row>
    <row r="8298" spans="1:6" ht="14.5" customHeight="1">
      <c r="A8298" s="19">
        <v>1913</v>
      </c>
      <c r="B8298" s="19" t="s">
        <v>694</v>
      </c>
      <c r="C8298" s="19" t="s">
        <v>1215</v>
      </c>
      <c r="D8298" s="19">
        <v>12</v>
      </c>
      <c r="E8298" s="19" t="s">
        <v>9</v>
      </c>
    </row>
    <row r="8299" spans="1:6" ht="14.5" customHeight="1">
      <c r="A8299" s="19">
        <v>1913</v>
      </c>
      <c r="B8299" s="19" t="s">
        <v>694</v>
      </c>
      <c r="C8299" s="19" t="s">
        <v>1216</v>
      </c>
      <c r="D8299" s="19">
        <v>2.5</v>
      </c>
      <c r="E8299" s="19" t="s">
        <v>9</v>
      </c>
    </row>
    <row r="8300" spans="1:6" ht="14.5" customHeight="1">
      <c r="A8300" s="19">
        <v>1913</v>
      </c>
      <c r="B8300" s="19" t="s">
        <v>694</v>
      </c>
      <c r="C8300" s="19" t="s">
        <v>1861</v>
      </c>
      <c r="D8300" s="19">
        <v>5</v>
      </c>
      <c r="E8300" s="19" t="s">
        <v>9</v>
      </c>
    </row>
    <row r="8301" spans="1:6" ht="14.5" customHeight="1">
      <c r="A8301" s="19">
        <v>1913</v>
      </c>
      <c r="B8301" s="19" t="s">
        <v>694</v>
      </c>
      <c r="C8301" s="19" t="s">
        <v>1862</v>
      </c>
      <c r="D8301" s="19">
        <v>6</v>
      </c>
      <c r="E8301" s="19" t="s">
        <v>9</v>
      </c>
    </row>
    <row r="8302" spans="1:6" ht="14.5" customHeight="1">
      <c r="A8302" s="19">
        <v>1913</v>
      </c>
      <c r="B8302" s="19" t="s">
        <v>694</v>
      </c>
      <c r="C8302" s="19" t="s">
        <v>680</v>
      </c>
      <c r="D8302" s="19">
        <v>9</v>
      </c>
      <c r="E8302" s="19" t="s">
        <v>9</v>
      </c>
    </row>
    <row r="8303" spans="1:6" ht="14.5" customHeight="1">
      <c r="A8303" s="19">
        <v>1913</v>
      </c>
      <c r="B8303" s="19" t="s">
        <v>694</v>
      </c>
      <c r="C8303" s="19" t="s">
        <v>1217</v>
      </c>
      <c r="D8303" s="19">
        <v>4</v>
      </c>
      <c r="E8303" s="19" t="s">
        <v>9</v>
      </c>
    </row>
    <row r="8304" spans="1:6" ht="14.5" customHeight="1">
      <c r="A8304" s="19">
        <v>1913</v>
      </c>
      <c r="B8304" s="19" t="s">
        <v>694</v>
      </c>
      <c r="C8304" s="19" t="s">
        <v>681</v>
      </c>
      <c r="D8304" s="19">
        <v>171.1</v>
      </c>
      <c r="E8304" s="19" t="s">
        <v>9</v>
      </c>
    </row>
    <row r="8305" spans="1:5" ht="14.5" customHeight="1">
      <c r="A8305" s="19">
        <v>1913</v>
      </c>
      <c r="B8305" s="19" t="s">
        <v>694</v>
      </c>
      <c r="C8305" s="19" t="s">
        <v>1516</v>
      </c>
      <c r="D8305" s="19">
        <v>3</v>
      </c>
      <c r="E8305" s="19" t="s">
        <v>9</v>
      </c>
    </row>
    <row r="8306" spans="1:5" ht="14.5" customHeight="1">
      <c r="A8306" s="19">
        <v>1913</v>
      </c>
      <c r="B8306" s="19" t="s">
        <v>694</v>
      </c>
      <c r="C8306" s="19" t="s">
        <v>683</v>
      </c>
      <c r="D8306" s="19">
        <v>34.5</v>
      </c>
      <c r="E8306" s="19" t="s">
        <v>9</v>
      </c>
    </row>
    <row r="8307" spans="1:5" ht="14.5" customHeight="1">
      <c r="A8307" s="19">
        <v>1913</v>
      </c>
      <c r="B8307" s="19" t="s">
        <v>694</v>
      </c>
      <c r="C8307" s="19" t="s">
        <v>684</v>
      </c>
      <c r="D8307" s="19">
        <v>139.5</v>
      </c>
      <c r="E8307" s="19" t="s">
        <v>9</v>
      </c>
    </row>
    <row r="8308" spans="1:5" ht="14.5" customHeight="1">
      <c r="A8308" s="19">
        <v>1913</v>
      </c>
      <c r="B8308" s="19" t="s">
        <v>694</v>
      </c>
      <c r="C8308" s="19" t="s">
        <v>685</v>
      </c>
      <c r="D8308" s="19">
        <v>39</v>
      </c>
      <c r="E8308" s="19" t="s">
        <v>9</v>
      </c>
    </row>
    <row r="8309" spans="1:5" ht="14.5" customHeight="1">
      <c r="A8309" s="19">
        <v>1913</v>
      </c>
      <c r="B8309" s="19" t="s">
        <v>694</v>
      </c>
      <c r="C8309" s="19" t="s">
        <v>686</v>
      </c>
      <c r="D8309" s="19">
        <v>182</v>
      </c>
      <c r="E8309" s="19" t="s">
        <v>9</v>
      </c>
    </row>
    <row r="8310" spans="1:5" ht="14.5" customHeight="1">
      <c r="A8310" s="19">
        <v>1913</v>
      </c>
      <c r="B8310" s="19" t="s">
        <v>694</v>
      </c>
      <c r="C8310" s="19" t="s">
        <v>1863</v>
      </c>
      <c r="D8310" s="19">
        <v>7</v>
      </c>
      <c r="E8310" s="19" t="s">
        <v>9</v>
      </c>
    </row>
    <row r="8311" spans="1:5" ht="14.5" customHeight="1">
      <c r="A8311" s="19">
        <v>1913</v>
      </c>
      <c r="B8311" s="19" t="s">
        <v>694</v>
      </c>
      <c r="C8311" s="19" t="s">
        <v>1864</v>
      </c>
      <c r="D8311" s="19">
        <v>4</v>
      </c>
      <c r="E8311" s="19" t="s">
        <v>9</v>
      </c>
    </row>
    <row r="8312" spans="1:5" ht="14.5" customHeight="1">
      <c r="A8312" s="19">
        <v>1913</v>
      </c>
      <c r="B8312" s="19" t="s">
        <v>694</v>
      </c>
      <c r="C8312" s="19" t="s">
        <v>687</v>
      </c>
      <c r="D8312" s="19">
        <v>62.6</v>
      </c>
      <c r="E8312" s="19" t="s">
        <v>9</v>
      </c>
    </row>
    <row r="8313" spans="1:5" ht="14.5" customHeight="1">
      <c r="A8313" s="19">
        <v>1913</v>
      </c>
      <c r="B8313" s="19" t="s">
        <v>694</v>
      </c>
      <c r="C8313" s="19" t="s">
        <v>688</v>
      </c>
      <c r="D8313" s="19">
        <v>5.5</v>
      </c>
      <c r="E8313" s="19" t="s">
        <v>9</v>
      </c>
    </row>
    <row r="8314" spans="1:5" ht="14.5" customHeight="1">
      <c r="A8314" s="19">
        <v>1913</v>
      </c>
      <c r="B8314" s="19" t="s">
        <v>694</v>
      </c>
      <c r="C8314" s="19" t="s">
        <v>689</v>
      </c>
      <c r="D8314" s="19">
        <v>1</v>
      </c>
      <c r="E8314" s="19" t="s">
        <v>16</v>
      </c>
    </row>
    <row r="8315" spans="1:5" ht="14.5" customHeight="1">
      <c r="A8315" s="19">
        <v>1913</v>
      </c>
      <c r="B8315" s="19" t="s">
        <v>694</v>
      </c>
      <c r="C8315" s="19" t="s">
        <v>1865</v>
      </c>
      <c r="D8315" s="19">
        <v>3.25</v>
      </c>
      <c r="E8315" s="19" t="s">
        <v>9</v>
      </c>
    </row>
    <row r="8316" spans="1:5" ht="14.5" customHeight="1">
      <c r="A8316" s="19">
        <v>1913</v>
      </c>
      <c r="B8316" s="19" t="s">
        <v>694</v>
      </c>
      <c r="C8316" s="19" t="s">
        <v>1415</v>
      </c>
      <c r="D8316" s="19">
        <v>8</v>
      </c>
      <c r="E8316" s="19" t="s">
        <v>9</v>
      </c>
    </row>
    <row r="8317" spans="1:5" ht="14.5" customHeight="1">
      <c r="A8317" s="19">
        <v>1913</v>
      </c>
      <c r="B8317" s="19" t="s">
        <v>694</v>
      </c>
      <c r="C8317" s="19" t="s">
        <v>1415</v>
      </c>
      <c r="D8317" s="19">
        <v>2</v>
      </c>
      <c r="E8317" s="19" t="s">
        <v>16</v>
      </c>
    </row>
    <row r="8318" spans="1:5" ht="14.5" customHeight="1">
      <c r="A8318" s="19">
        <v>1913</v>
      </c>
      <c r="B8318" s="19" t="s">
        <v>694</v>
      </c>
      <c r="C8318" s="19" t="s">
        <v>690</v>
      </c>
      <c r="D8318" s="19">
        <v>5</v>
      </c>
      <c r="E8318" s="19" t="s">
        <v>9</v>
      </c>
    </row>
    <row r="8319" spans="1:5" ht="14.5" customHeight="1">
      <c r="A8319" s="19">
        <v>1913</v>
      </c>
      <c r="B8319" s="19" t="s">
        <v>694</v>
      </c>
      <c r="C8319" s="19" t="s">
        <v>1866</v>
      </c>
      <c r="D8319" s="19">
        <v>7</v>
      </c>
      <c r="E8319" s="19" t="s">
        <v>9</v>
      </c>
    </row>
    <row r="8320" spans="1:5" ht="14.5" customHeight="1">
      <c r="A8320" s="19">
        <v>1913</v>
      </c>
      <c r="B8320" s="19" t="s">
        <v>694</v>
      </c>
      <c r="C8320" s="19" t="s">
        <v>1867</v>
      </c>
      <c r="D8320" s="19">
        <v>7</v>
      </c>
      <c r="E8320" s="19" t="s">
        <v>9</v>
      </c>
    </row>
    <row r="8321" spans="1:6" ht="14.5" customHeight="1">
      <c r="A8321" s="19">
        <v>1913</v>
      </c>
      <c r="B8321" s="19" t="s">
        <v>694</v>
      </c>
      <c r="C8321" s="19" t="s">
        <v>691</v>
      </c>
      <c r="D8321" s="19">
        <v>76.400000000000006</v>
      </c>
      <c r="E8321" s="19" t="s">
        <v>9</v>
      </c>
    </row>
    <row r="8322" spans="1:6" ht="14.5" customHeight="1">
      <c r="A8322" s="19">
        <v>1913</v>
      </c>
      <c r="B8322" s="19" t="s">
        <v>694</v>
      </c>
      <c r="C8322" s="19" t="s">
        <v>692</v>
      </c>
      <c r="D8322" s="19">
        <v>16</v>
      </c>
      <c r="E8322" s="19" t="s">
        <v>9</v>
      </c>
    </row>
    <row r="8323" spans="1:6" ht="14.5" customHeight="1">
      <c r="A8323" s="19">
        <v>1913</v>
      </c>
      <c r="B8323" s="19" t="s">
        <v>694</v>
      </c>
      <c r="C8323" s="19" t="s">
        <v>1338</v>
      </c>
      <c r="D8323" s="19">
        <v>14.3</v>
      </c>
      <c r="E8323" s="19" t="s">
        <v>9</v>
      </c>
    </row>
    <row r="8324" spans="1:6" ht="14.5" customHeight="1">
      <c r="A8324" s="19">
        <v>1913</v>
      </c>
      <c r="B8324" s="19" t="s">
        <v>694</v>
      </c>
      <c r="C8324" s="19" t="s">
        <v>1517</v>
      </c>
      <c r="D8324" s="19">
        <v>4</v>
      </c>
      <c r="E8324" s="19" t="s">
        <v>9</v>
      </c>
    </row>
    <row r="8325" spans="1:6" ht="14.5" customHeight="1">
      <c r="A8325" s="19">
        <v>1913</v>
      </c>
      <c r="B8325" s="19" t="s">
        <v>694</v>
      </c>
      <c r="C8325" s="19" t="s">
        <v>1517</v>
      </c>
      <c r="D8325" s="19">
        <v>3.5</v>
      </c>
      <c r="E8325" s="19" t="s">
        <v>1519</v>
      </c>
    </row>
    <row r="8326" spans="1:6" ht="14.5" customHeight="1">
      <c r="A8326" s="19">
        <v>1913</v>
      </c>
      <c r="B8326" s="19" t="s">
        <v>694</v>
      </c>
      <c r="C8326" s="19" t="s">
        <v>693</v>
      </c>
      <c r="D8326" s="19">
        <v>20</v>
      </c>
      <c r="E8326" s="19" t="s">
        <v>9</v>
      </c>
    </row>
    <row r="8327" spans="1:6" ht="14.5" customHeight="1">
      <c r="A8327" s="19">
        <v>1913</v>
      </c>
      <c r="B8327" s="19" t="s">
        <v>694</v>
      </c>
      <c r="C8327" s="19" t="s">
        <v>695</v>
      </c>
      <c r="D8327" s="19">
        <v>3.5</v>
      </c>
      <c r="E8327" s="19" t="s">
        <v>16</v>
      </c>
    </row>
    <row r="8328" spans="1:6" ht="14.5" customHeight="1">
      <c r="A8328" s="19">
        <v>1913</v>
      </c>
      <c r="B8328" s="19" t="s">
        <v>694</v>
      </c>
      <c r="C8328" s="19" t="s">
        <v>1868</v>
      </c>
      <c r="D8328" s="19">
        <v>8</v>
      </c>
      <c r="E8328" s="19" t="s">
        <v>9</v>
      </c>
    </row>
    <row r="8329" spans="1:6" ht="14.5" customHeight="1">
      <c r="A8329" s="19">
        <v>1913</v>
      </c>
      <c r="B8329" s="19" t="s">
        <v>369</v>
      </c>
      <c r="C8329" s="19" t="s">
        <v>698</v>
      </c>
      <c r="D8329" s="19">
        <v>5.25</v>
      </c>
    </row>
    <row r="8330" spans="1:6" ht="14.5" customHeight="1">
      <c r="A8330" s="19">
        <v>1913</v>
      </c>
      <c r="B8330" s="19" t="s">
        <v>369</v>
      </c>
      <c r="C8330" s="19" t="s">
        <v>370</v>
      </c>
      <c r="D8330" s="19">
        <v>12</v>
      </c>
    </row>
    <row r="8331" spans="1:6" ht="14.5" customHeight="1">
      <c r="A8331" s="19">
        <v>1913</v>
      </c>
      <c r="B8331" s="19" t="s">
        <v>369</v>
      </c>
      <c r="C8331" s="19" t="s">
        <v>1869</v>
      </c>
      <c r="D8331" s="19">
        <v>10.75</v>
      </c>
    </row>
    <row r="8332" spans="1:6" ht="14.5" customHeight="1">
      <c r="A8332" s="19">
        <v>1913</v>
      </c>
      <c r="B8332" s="19" t="s">
        <v>369</v>
      </c>
      <c r="C8332" s="19" t="s">
        <v>371</v>
      </c>
      <c r="D8332" s="19">
        <v>30.5</v>
      </c>
    </row>
    <row r="8333" spans="1:6" ht="14.5" customHeight="1">
      <c r="A8333" s="19">
        <v>1913</v>
      </c>
      <c r="B8333" s="19" t="s">
        <v>55</v>
      </c>
      <c r="C8333" s="19" t="s">
        <v>712</v>
      </c>
      <c r="D8333" s="19">
        <v>45.83</v>
      </c>
      <c r="F8333" s="19" t="s">
        <v>699</v>
      </c>
    </row>
    <row r="8334" spans="1:6" ht="14.5" customHeight="1">
      <c r="A8334" s="19">
        <v>1913</v>
      </c>
      <c r="B8334" s="19" t="s">
        <v>55</v>
      </c>
      <c r="C8334" s="19" t="s">
        <v>715</v>
      </c>
      <c r="D8334" s="19">
        <v>5.56</v>
      </c>
      <c r="F8334" s="19" t="s">
        <v>702</v>
      </c>
    </row>
    <row r="8335" spans="1:6" ht="14.5" customHeight="1">
      <c r="A8335" s="19">
        <v>1913</v>
      </c>
      <c r="B8335" s="19" t="s">
        <v>55</v>
      </c>
      <c r="C8335" s="19" t="s">
        <v>716</v>
      </c>
      <c r="D8335" s="19">
        <v>30.48</v>
      </c>
      <c r="F8335" s="19" t="s">
        <v>703</v>
      </c>
    </row>
    <row r="8336" spans="1:6" ht="14.5" customHeight="1">
      <c r="A8336" s="19">
        <v>1913</v>
      </c>
      <c r="B8336" s="19" t="s">
        <v>55</v>
      </c>
      <c r="C8336" s="19" t="s">
        <v>716</v>
      </c>
      <c r="D8336" s="19">
        <v>7</v>
      </c>
      <c r="F8336" s="19" t="s">
        <v>1086</v>
      </c>
    </row>
    <row r="8337" spans="1:6" ht="14.5" customHeight="1">
      <c r="A8337" s="19">
        <v>1913</v>
      </c>
      <c r="B8337" s="19" t="s">
        <v>55</v>
      </c>
      <c r="C8337" s="19" t="s">
        <v>716</v>
      </c>
      <c r="D8337" s="19">
        <v>15.53</v>
      </c>
      <c r="F8337" s="19" t="s">
        <v>1219</v>
      </c>
    </row>
    <row r="8338" spans="1:6" ht="14.5" customHeight="1">
      <c r="A8338" s="19">
        <v>1913</v>
      </c>
      <c r="B8338" s="19" t="s">
        <v>55</v>
      </c>
      <c r="C8338" s="19" t="s">
        <v>717</v>
      </c>
      <c r="D8338" s="19">
        <v>45.9</v>
      </c>
    </row>
    <row r="8339" spans="1:6" ht="14.5" customHeight="1">
      <c r="A8339" s="19">
        <v>1913</v>
      </c>
      <c r="B8339" s="19" t="s">
        <v>55</v>
      </c>
      <c r="C8339" s="19" t="s">
        <v>56</v>
      </c>
      <c r="D8339" s="19">
        <v>14.76</v>
      </c>
      <c r="F8339" s="19" t="s">
        <v>1222</v>
      </c>
    </row>
    <row r="8340" spans="1:6" ht="14.5" customHeight="1">
      <c r="A8340" s="19">
        <v>1913</v>
      </c>
      <c r="B8340" s="19" t="s">
        <v>55</v>
      </c>
      <c r="C8340" s="19" t="s">
        <v>59</v>
      </c>
      <c r="D8340" s="19">
        <v>273</v>
      </c>
      <c r="F8340" s="19" t="s">
        <v>60</v>
      </c>
    </row>
    <row r="8341" spans="1:6" ht="14.5" customHeight="1">
      <c r="A8341" s="19">
        <v>1913</v>
      </c>
      <c r="B8341" s="19" t="s">
        <v>55</v>
      </c>
      <c r="C8341" s="19" t="s">
        <v>719</v>
      </c>
      <c r="D8341" s="19">
        <v>29.42</v>
      </c>
      <c r="F8341" s="19" t="s">
        <v>710</v>
      </c>
    </row>
    <row r="8342" spans="1:6" ht="14.5" customHeight="1">
      <c r="A8342" s="19">
        <v>1913</v>
      </c>
      <c r="B8342" s="19" t="s">
        <v>440</v>
      </c>
      <c r="C8342" s="19" t="s">
        <v>1343</v>
      </c>
      <c r="D8342" s="19">
        <v>28.34</v>
      </c>
      <c r="F8342" s="19" t="s">
        <v>1339</v>
      </c>
    </row>
    <row r="8343" spans="1:6" ht="14.5" customHeight="1">
      <c r="A8343" s="19">
        <v>1913</v>
      </c>
      <c r="B8343" s="19" t="s">
        <v>440</v>
      </c>
      <c r="C8343" s="19" t="s">
        <v>1226</v>
      </c>
      <c r="D8343" s="19">
        <v>9.65</v>
      </c>
    </row>
    <row r="8344" spans="1:6" ht="14.5" customHeight="1">
      <c r="A8344" s="19">
        <v>1913</v>
      </c>
      <c r="B8344" s="19" t="s">
        <v>440</v>
      </c>
      <c r="C8344" s="19" t="s">
        <v>1227</v>
      </c>
      <c r="D8344" s="19">
        <v>23.9</v>
      </c>
    </row>
    <row r="8345" spans="1:6" ht="14.5" customHeight="1">
      <c r="A8345" s="19">
        <v>1913</v>
      </c>
      <c r="B8345" s="19" t="s">
        <v>440</v>
      </c>
      <c r="C8345" s="19" t="s">
        <v>425</v>
      </c>
      <c r="D8345" s="19">
        <v>46.7</v>
      </c>
    </row>
    <row r="8346" spans="1:6" ht="14.5" customHeight="1">
      <c r="A8346" s="19">
        <v>1913</v>
      </c>
      <c r="B8346" s="19" t="s">
        <v>440</v>
      </c>
      <c r="C8346" s="19" t="s">
        <v>1521</v>
      </c>
      <c r="D8346" s="19">
        <v>22</v>
      </c>
    </row>
    <row r="8347" spans="1:6" ht="14.5" customHeight="1">
      <c r="A8347" s="19">
        <v>1913</v>
      </c>
      <c r="B8347" s="19" t="s">
        <v>440</v>
      </c>
      <c r="C8347" s="19" t="s">
        <v>721</v>
      </c>
      <c r="D8347" s="19">
        <v>4.25</v>
      </c>
    </row>
    <row r="8348" spans="1:6" ht="14.5" customHeight="1">
      <c r="A8348" s="19">
        <v>1913</v>
      </c>
      <c r="B8348" s="19" t="s">
        <v>440</v>
      </c>
      <c r="C8348" s="19" t="s">
        <v>428</v>
      </c>
      <c r="D8348" s="19">
        <v>497.9</v>
      </c>
      <c r="F8348" s="19" t="s">
        <v>429</v>
      </c>
    </row>
    <row r="8349" spans="1:6" ht="14.5" customHeight="1">
      <c r="A8349" s="19">
        <v>1913</v>
      </c>
      <c r="B8349" s="19" t="s">
        <v>440</v>
      </c>
      <c r="C8349" s="19" t="s">
        <v>428</v>
      </c>
      <c r="D8349" s="19">
        <v>25</v>
      </c>
      <c r="F8349" s="19" t="s">
        <v>431</v>
      </c>
    </row>
    <row r="8350" spans="1:6" ht="14.5" customHeight="1">
      <c r="A8350" s="19">
        <v>1913</v>
      </c>
      <c r="B8350" s="19" t="s">
        <v>440</v>
      </c>
      <c r="C8350" s="19" t="s">
        <v>432</v>
      </c>
      <c r="D8350" s="19">
        <v>288.58</v>
      </c>
      <c r="F8350" s="19" t="s">
        <v>433</v>
      </c>
    </row>
    <row r="8351" spans="1:6" ht="14.5" customHeight="1">
      <c r="A8351" s="19">
        <v>1913</v>
      </c>
      <c r="B8351" s="19" t="s">
        <v>440</v>
      </c>
      <c r="C8351" s="19" t="s">
        <v>432</v>
      </c>
      <c r="D8351" s="19">
        <v>112.03</v>
      </c>
      <c r="F8351" s="19" t="s">
        <v>434</v>
      </c>
    </row>
    <row r="8352" spans="1:6" ht="14.5" customHeight="1">
      <c r="A8352" s="19">
        <v>1913</v>
      </c>
      <c r="B8352" s="19" t="s">
        <v>440</v>
      </c>
      <c r="C8352" s="19" t="s">
        <v>435</v>
      </c>
      <c r="D8352" s="19">
        <v>199.4</v>
      </c>
      <c r="F8352" s="19" t="s">
        <v>436</v>
      </c>
    </row>
    <row r="8353" spans="1:6" ht="14.5" customHeight="1">
      <c r="A8353" s="19">
        <v>1913</v>
      </c>
      <c r="B8353" s="19" t="s">
        <v>440</v>
      </c>
      <c r="C8353" s="19" t="s">
        <v>435</v>
      </c>
      <c r="D8353" s="19">
        <v>104.5</v>
      </c>
      <c r="F8353" s="19" t="s">
        <v>437</v>
      </c>
    </row>
    <row r="8354" spans="1:6" ht="14.5" customHeight="1">
      <c r="A8354" s="19">
        <v>1913</v>
      </c>
      <c r="B8354" s="19" t="s">
        <v>440</v>
      </c>
      <c r="C8354" s="19" t="s">
        <v>435</v>
      </c>
      <c r="D8354" s="19">
        <v>17</v>
      </c>
      <c r="F8354" s="19" t="s">
        <v>1225</v>
      </c>
    </row>
    <row r="8355" spans="1:6" ht="14.5" customHeight="1">
      <c r="A8355" s="19">
        <v>1913</v>
      </c>
      <c r="B8355" s="19" t="s">
        <v>440</v>
      </c>
      <c r="C8355" s="19" t="s">
        <v>438</v>
      </c>
      <c r="D8355" s="19">
        <v>20</v>
      </c>
    </row>
    <row r="8356" spans="1:6" ht="14.5" customHeight="1">
      <c r="A8356" s="19">
        <v>1913</v>
      </c>
      <c r="B8356" s="19" t="s">
        <v>440</v>
      </c>
      <c r="C8356" s="19" t="s">
        <v>439</v>
      </c>
      <c r="D8356" s="19">
        <v>27.3</v>
      </c>
    </row>
    <row r="8357" spans="1:6" ht="14.5" customHeight="1">
      <c r="A8357" s="19">
        <v>1913</v>
      </c>
      <c r="B8357" s="19" t="s">
        <v>456</v>
      </c>
      <c r="C8357" s="19" t="s">
        <v>1345</v>
      </c>
      <c r="D8357" s="19">
        <v>141.55000000000001</v>
      </c>
      <c r="F8357" s="19" t="s">
        <v>1346</v>
      </c>
    </row>
    <row r="8358" spans="1:6" ht="14.5" customHeight="1">
      <c r="A8358" s="19">
        <v>1913</v>
      </c>
      <c r="B8358" s="19" t="s">
        <v>456</v>
      </c>
      <c r="C8358" s="19" t="s">
        <v>1345</v>
      </c>
      <c r="D8358" s="19">
        <v>223.98</v>
      </c>
      <c r="F8358" s="19" t="s">
        <v>1349</v>
      </c>
    </row>
    <row r="8359" spans="1:6" ht="14.5" customHeight="1">
      <c r="A8359" s="19">
        <v>1913</v>
      </c>
      <c r="B8359" s="19" t="s">
        <v>456</v>
      </c>
      <c r="C8359" s="19" t="s">
        <v>1345</v>
      </c>
      <c r="D8359" s="19">
        <v>74</v>
      </c>
      <c r="F8359" s="19" t="s">
        <v>1423</v>
      </c>
    </row>
    <row r="8360" spans="1:6" ht="14.5" customHeight="1">
      <c r="A8360" s="19">
        <v>1913</v>
      </c>
      <c r="B8360" s="19" t="s">
        <v>456</v>
      </c>
      <c r="C8360" s="19" t="s">
        <v>457</v>
      </c>
      <c r="D8360" s="19">
        <v>20.45</v>
      </c>
      <c r="E8360" s="19" t="s">
        <v>9</v>
      </c>
    </row>
    <row r="8361" spans="1:6" ht="14.5" customHeight="1">
      <c r="A8361" s="19">
        <v>1913</v>
      </c>
      <c r="B8361" s="19" t="s">
        <v>456</v>
      </c>
      <c r="C8361" s="19" t="s">
        <v>458</v>
      </c>
      <c r="D8361" s="19">
        <v>7</v>
      </c>
      <c r="E8361" s="19" t="s">
        <v>9</v>
      </c>
    </row>
    <row r="8362" spans="1:6" ht="14.5" customHeight="1">
      <c r="A8362" s="19">
        <v>1913</v>
      </c>
      <c r="B8362" s="19" t="s">
        <v>456</v>
      </c>
      <c r="C8362" s="19" t="s">
        <v>1420</v>
      </c>
      <c r="D8362" s="19">
        <v>6</v>
      </c>
      <c r="E8362" s="19" t="s">
        <v>9</v>
      </c>
    </row>
    <row r="8363" spans="1:6" ht="14.5" customHeight="1">
      <c r="A8363" s="19">
        <v>1913</v>
      </c>
      <c r="B8363" s="19" t="s">
        <v>456</v>
      </c>
      <c r="C8363" s="19" t="s">
        <v>1522</v>
      </c>
      <c r="D8363" s="19">
        <v>64</v>
      </c>
      <c r="E8363" s="19" t="s">
        <v>9</v>
      </c>
    </row>
    <row r="8364" spans="1:6" ht="14.5" customHeight="1">
      <c r="A8364" s="19">
        <v>1913</v>
      </c>
      <c r="B8364" s="19" t="s">
        <v>456</v>
      </c>
      <c r="C8364" s="19" t="s">
        <v>459</v>
      </c>
      <c r="D8364" s="19">
        <v>22</v>
      </c>
      <c r="E8364" s="19" t="s">
        <v>9</v>
      </c>
    </row>
    <row r="8365" spans="1:6" ht="14.5" customHeight="1">
      <c r="A8365" s="19">
        <v>1913</v>
      </c>
      <c r="B8365" s="19" t="s">
        <v>456</v>
      </c>
      <c r="C8365" s="19" t="s">
        <v>460</v>
      </c>
      <c r="D8365" s="19">
        <v>27</v>
      </c>
      <c r="E8365" s="19" t="s">
        <v>9</v>
      </c>
    </row>
    <row r="8366" spans="1:6" ht="14.5" customHeight="1">
      <c r="A8366" s="19">
        <v>1913</v>
      </c>
      <c r="B8366" s="19" t="s">
        <v>456</v>
      </c>
      <c r="C8366" s="19" t="s">
        <v>926</v>
      </c>
      <c r="D8366" s="19">
        <v>45</v>
      </c>
      <c r="F8366" s="19" t="s">
        <v>1353</v>
      </c>
    </row>
    <row r="8367" spans="1:6" ht="14.5" customHeight="1">
      <c r="A8367" s="19">
        <v>1913</v>
      </c>
      <c r="B8367" s="19" t="s">
        <v>456</v>
      </c>
      <c r="C8367" s="19" t="s">
        <v>928</v>
      </c>
      <c r="D8367" s="19">
        <v>18.459999999999997</v>
      </c>
    </row>
    <row r="8368" spans="1:6" ht="14.5" customHeight="1">
      <c r="A8368" s="19">
        <v>1913</v>
      </c>
      <c r="B8368" s="19" t="s">
        <v>456</v>
      </c>
      <c r="C8368" s="19" t="s">
        <v>462</v>
      </c>
      <c r="D8368" s="19">
        <v>15</v>
      </c>
      <c r="E8368" s="19" t="s">
        <v>9</v>
      </c>
    </row>
    <row r="8369" spans="1:6" ht="14.5" customHeight="1">
      <c r="A8369" s="19">
        <v>1913</v>
      </c>
      <c r="B8369" s="19" t="s">
        <v>456</v>
      </c>
      <c r="C8369" s="19" t="s">
        <v>466</v>
      </c>
      <c r="D8369" s="19">
        <v>40</v>
      </c>
      <c r="E8369" s="19" t="s">
        <v>9</v>
      </c>
    </row>
    <row r="8370" spans="1:6" ht="14.5" customHeight="1">
      <c r="A8370" s="19">
        <v>1913</v>
      </c>
      <c r="B8370" s="19" t="s">
        <v>456</v>
      </c>
      <c r="C8370" s="19" t="s">
        <v>468</v>
      </c>
      <c r="D8370" s="19">
        <v>33</v>
      </c>
    </row>
    <row r="8371" spans="1:6" ht="14.5" customHeight="1">
      <c r="A8371" s="19">
        <v>1913</v>
      </c>
      <c r="B8371" s="19" t="s">
        <v>456</v>
      </c>
      <c r="C8371" s="19" t="s">
        <v>1230</v>
      </c>
      <c r="D8371" s="19">
        <v>12.61</v>
      </c>
    </row>
    <row r="8372" spans="1:6" ht="14.5" customHeight="1">
      <c r="A8372" s="19">
        <v>1913</v>
      </c>
      <c r="B8372" s="19" t="s">
        <v>456</v>
      </c>
      <c r="C8372" s="19" t="s">
        <v>1089</v>
      </c>
      <c r="D8372" s="19">
        <v>5.4</v>
      </c>
    </row>
    <row r="8373" spans="1:6" ht="14.5" customHeight="1">
      <c r="A8373" s="19">
        <v>1913</v>
      </c>
      <c r="B8373" s="19" t="s">
        <v>456</v>
      </c>
      <c r="C8373" s="19" t="s">
        <v>1875</v>
      </c>
      <c r="D8373" s="19">
        <v>9</v>
      </c>
    </row>
    <row r="8374" spans="1:6" ht="14.5" customHeight="1">
      <c r="A8374" s="19">
        <v>1914</v>
      </c>
      <c r="B8374" s="19" t="s">
        <v>131</v>
      </c>
      <c r="C8374" s="19" t="s">
        <v>527</v>
      </c>
      <c r="D8374" s="19">
        <v>10.5</v>
      </c>
    </row>
    <row r="8375" spans="1:6" ht="14.5" customHeight="1">
      <c r="A8375" s="19">
        <v>1914</v>
      </c>
      <c r="B8375" s="19" t="s">
        <v>131</v>
      </c>
      <c r="C8375" s="19" t="s">
        <v>528</v>
      </c>
      <c r="D8375" s="19">
        <v>187.98</v>
      </c>
    </row>
    <row r="8376" spans="1:6" ht="14.5" customHeight="1">
      <c r="A8376" s="19">
        <v>1914</v>
      </c>
      <c r="B8376" s="19" t="s">
        <v>131</v>
      </c>
      <c r="C8376" s="19" t="s">
        <v>529</v>
      </c>
      <c r="D8376" s="19">
        <v>18.100000000000001</v>
      </c>
    </row>
    <row r="8377" spans="1:6" ht="14.5" customHeight="1">
      <c r="A8377" s="19">
        <v>1914</v>
      </c>
      <c r="B8377" s="19" t="s">
        <v>131</v>
      </c>
      <c r="C8377" s="19" t="s">
        <v>971</v>
      </c>
      <c r="D8377" s="19">
        <v>7</v>
      </c>
    </row>
    <row r="8378" spans="1:6" ht="14.5" customHeight="1">
      <c r="A8378" s="19">
        <v>1914</v>
      </c>
      <c r="B8378" s="19" t="s">
        <v>131</v>
      </c>
      <c r="C8378" s="19" t="s">
        <v>530</v>
      </c>
      <c r="D8378" s="19">
        <v>62.69</v>
      </c>
    </row>
    <row r="8379" spans="1:6" ht="14.5" customHeight="1">
      <c r="A8379" s="19">
        <v>1914</v>
      </c>
      <c r="B8379" s="19" t="s">
        <v>131</v>
      </c>
      <c r="C8379" s="19" t="s">
        <v>531</v>
      </c>
      <c r="D8379" s="19">
        <v>38</v>
      </c>
    </row>
    <row r="8380" spans="1:6" ht="14.5" customHeight="1">
      <c r="A8380" s="19">
        <v>1914</v>
      </c>
      <c r="B8380" s="19" t="s">
        <v>131</v>
      </c>
      <c r="C8380" s="19" t="s">
        <v>532</v>
      </c>
      <c r="D8380" s="19">
        <v>7.63</v>
      </c>
    </row>
    <row r="8381" spans="1:6" ht="14.5" customHeight="1">
      <c r="A8381" s="19">
        <v>1914</v>
      </c>
      <c r="B8381" s="19" t="s">
        <v>131</v>
      </c>
      <c r="C8381" s="19" t="s">
        <v>534</v>
      </c>
      <c r="D8381" s="19">
        <v>8</v>
      </c>
    </row>
    <row r="8382" spans="1:6" ht="14.5" customHeight="1">
      <c r="A8382" s="19">
        <v>1914</v>
      </c>
      <c r="B8382" s="19" t="s">
        <v>131</v>
      </c>
      <c r="C8382" s="19" t="s">
        <v>1090</v>
      </c>
      <c r="D8382" s="19">
        <v>11.68</v>
      </c>
    </row>
    <row r="8383" spans="1:6" ht="14.5" customHeight="1">
      <c r="A8383" s="19">
        <v>1914</v>
      </c>
      <c r="B8383" s="19" t="s">
        <v>131</v>
      </c>
      <c r="C8383" s="19" t="s">
        <v>535</v>
      </c>
      <c r="D8383" s="19">
        <v>12</v>
      </c>
    </row>
    <row r="8384" spans="1:6" ht="14.5" customHeight="1">
      <c r="A8384" s="19">
        <v>1914</v>
      </c>
      <c r="B8384" s="19" t="s">
        <v>172</v>
      </c>
      <c r="C8384" s="19" t="s">
        <v>173</v>
      </c>
      <c r="D8384" s="19">
        <v>51.24</v>
      </c>
      <c r="F8384" s="19" t="s">
        <v>1529</v>
      </c>
    </row>
    <row r="8385" spans="1:6" ht="14.5" customHeight="1">
      <c r="A8385" s="19">
        <v>1914</v>
      </c>
      <c r="B8385" s="19" t="s">
        <v>172</v>
      </c>
      <c r="C8385" s="19" t="s">
        <v>177</v>
      </c>
      <c r="D8385" s="19">
        <v>5.4</v>
      </c>
      <c r="F8385" s="19" t="s">
        <v>548</v>
      </c>
    </row>
    <row r="8386" spans="1:6" ht="14.5" customHeight="1">
      <c r="A8386" s="19">
        <v>1914</v>
      </c>
      <c r="B8386" s="19" t="s">
        <v>172</v>
      </c>
      <c r="C8386" s="19" t="s">
        <v>547</v>
      </c>
      <c r="D8386" s="19">
        <v>20.8</v>
      </c>
      <c r="F8386" s="19" t="s">
        <v>549</v>
      </c>
    </row>
    <row r="8387" spans="1:6" ht="14.5" customHeight="1">
      <c r="A8387" s="19">
        <v>1914</v>
      </c>
      <c r="B8387" s="19" t="s">
        <v>172</v>
      </c>
      <c r="C8387" s="19" t="s">
        <v>1355</v>
      </c>
      <c r="D8387" s="19">
        <v>10</v>
      </c>
      <c r="F8387" s="19" t="s">
        <v>1356</v>
      </c>
    </row>
    <row r="8388" spans="1:6" ht="14.5" customHeight="1">
      <c r="A8388" s="19">
        <v>1914</v>
      </c>
      <c r="B8388" s="19" t="s">
        <v>172</v>
      </c>
      <c r="C8388" s="19" t="s">
        <v>1527</v>
      </c>
      <c r="D8388" s="19">
        <v>25</v>
      </c>
      <c r="F8388" s="19" t="s">
        <v>1532</v>
      </c>
    </row>
    <row r="8389" spans="1:6" ht="14.5" customHeight="1">
      <c r="A8389" s="19">
        <v>1914</v>
      </c>
      <c r="B8389" s="19" t="s">
        <v>172</v>
      </c>
      <c r="C8389" s="19" t="s">
        <v>179</v>
      </c>
      <c r="D8389" s="19">
        <v>51.57</v>
      </c>
      <c r="F8389" s="19" t="s">
        <v>743</v>
      </c>
    </row>
    <row r="8390" spans="1:6" ht="14.5" customHeight="1">
      <c r="A8390" s="19">
        <v>1914</v>
      </c>
      <c r="B8390" s="19" t="s">
        <v>62</v>
      </c>
      <c r="C8390" s="19" t="s">
        <v>71</v>
      </c>
      <c r="D8390" s="19">
        <v>5</v>
      </c>
      <c r="E8390" s="19" t="s">
        <v>9</v>
      </c>
    </row>
    <row r="8391" spans="1:6" ht="14.5" customHeight="1">
      <c r="A8391" s="19">
        <v>1914</v>
      </c>
      <c r="B8391" s="19" t="s">
        <v>62</v>
      </c>
      <c r="C8391" s="19" t="s">
        <v>64</v>
      </c>
      <c r="D8391" s="19">
        <v>10</v>
      </c>
      <c r="E8391" s="19" t="s">
        <v>9</v>
      </c>
    </row>
    <row r="8392" spans="1:6" ht="14.5" customHeight="1">
      <c r="A8392" s="19">
        <v>1914</v>
      </c>
      <c r="B8392" s="19" t="s">
        <v>62</v>
      </c>
      <c r="C8392" s="19" t="s">
        <v>551</v>
      </c>
      <c r="D8392" s="19">
        <v>229.33</v>
      </c>
      <c r="E8392" s="19" t="s">
        <v>9</v>
      </c>
    </row>
    <row r="8393" spans="1:6" ht="14.5" customHeight="1">
      <c r="A8393" s="19">
        <v>1914</v>
      </c>
      <c r="B8393" s="19" t="s">
        <v>62</v>
      </c>
      <c r="C8393" s="19" t="s">
        <v>69</v>
      </c>
      <c r="D8393" s="19">
        <v>55.17</v>
      </c>
      <c r="E8393" s="19" t="s">
        <v>9</v>
      </c>
    </row>
    <row r="8394" spans="1:6" ht="14.5" customHeight="1">
      <c r="A8394" s="19">
        <v>1914</v>
      </c>
      <c r="B8394" s="19" t="s">
        <v>62</v>
      </c>
      <c r="C8394" s="19" t="s">
        <v>72</v>
      </c>
      <c r="D8394" s="19">
        <v>7</v>
      </c>
      <c r="E8394" s="19" t="s">
        <v>9</v>
      </c>
    </row>
    <row r="8395" spans="1:6" ht="14.5" customHeight="1">
      <c r="A8395" s="19">
        <v>1914</v>
      </c>
      <c r="B8395" s="19" t="s">
        <v>62</v>
      </c>
      <c r="C8395" s="19" t="s">
        <v>416</v>
      </c>
      <c r="D8395" s="19">
        <v>1.25</v>
      </c>
      <c r="E8395" s="19" t="s">
        <v>1519</v>
      </c>
    </row>
    <row r="8396" spans="1:6" ht="14.5" customHeight="1">
      <c r="A8396" s="19">
        <v>1914</v>
      </c>
      <c r="B8396" s="19" t="s">
        <v>62</v>
      </c>
      <c r="C8396" s="19" t="s">
        <v>552</v>
      </c>
      <c r="D8396" s="19">
        <v>5</v>
      </c>
      <c r="E8396" s="19" t="s">
        <v>70</v>
      </c>
    </row>
    <row r="8397" spans="1:6" ht="14.5" customHeight="1">
      <c r="A8397" s="19">
        <v>1914</v>
      </c>
      <c r="B8397" s="19" t="s">
        <v>62</v>
      </c>
      <c r="C8397" s="19" t="s">
        <v>552</v>
      </c>
      <c r="D8397" s="19">
        <v>20.9</v>
      </c>
      <c r="E8397" s="19" t="s">
        <v>9</v>
      </c>
    </row>
    <row r="8398" spans="1:6" ht="14.5" customHeight="1">
      <c r="A8398" s="19">
        <v>1914</v>
      </c>
      <c r="B8398" s="19" t="s">
        <v>62</v>
      </c>
      <c r="C8398" s="19" t="s">
        <v>1536</v>
      </c>
      <c r="D8398" s="19">
        <v>10.5</v>
      </c>
      <c r="E8398" s="19" t="s">
        <v>9</v>
      </c>
    </row>
    <row r="8399" spans="1:6" ht="14.5" customHeight="1">
      <c r="A8399" s="19">
        <v>1914</v>
      </c>
      <c r="B8399" s="19" t="s">
        <v>62</v>
      </c>
      <c r="C8399" s="19" t="s">
        <v>74</v>
      </c>
      <c r="D8399" s="19">
        <v>6</v>
      </c>
      <c r="E8399" s="19" t="s">
        <v>9</v>
      </c>
    </row>
    <row r="8400" spans="1:6" ht="14.5" customHeight="1">
      <c r="A8400" s="19">
        <v>1914</v>
      </c>
      <c r="B8400" s="19" t="s">
        <v>62</v>
      </c>
      <c r="C8400" s="19" t="s">
        <v>65</v>
      </c>
      <c r="D8400" s="19">
        <v>37</v>
      </c>
      <c r="E8400" s="19" t="s">
        <v>9</v>
      </c>
    </row>
    <row r="8401" spans="1:6" ht="14.5" customHeight="1">
      <c r="A8401" s="19">
        <v>1914</v>
      </c>
      <c r="B8401" s="19" t="s">
        <v>62</v>
      </c>
      <c r="C8401" s="19" t="s">
        <v>66</v>
      </c>
      <c r="D8401" s="19">
        <v>12.1</v>
      </c>
      <c r="E8401" s="19" t="s">
        <v>9</v>
      </c>
    </row>
    <row r="8402" spans="1:6" ht="14.5" customHeight="1">
      <c r="A8402" s="19">
        <v>1914</v>
      </c>
      <c r="B8402" s="19" t="s">
        <v>62</v>
      </c>
      <c r="C8402" s="19" t="s">
        <v>67</v>
      </c>
      <c r="D8402" s="19">
        <v>58.5</v>
      </c>
      <c r="E8402" s="19" t="s">
        <v>9</v>
      </c>
    </row>
    <row r="8403" spans="1:6" ht="14.5" customHeight="1">
      <c r="A8403" s="19">
        <v>1914</v>
      </c>
      <c r="B8403" s="19" t="s">
        <v>62</v>
      </c>
      <c r="C8403" s="19" t="s">
        <v>983</v>
      </c>
      <c r="D8403" s="19">
        <v>5</v>
      </c>
      <c r="E8403" s="19" t="s">
        <v>9</v>
      </c>
    </row>
    <row r="8404" spans="1:6" ht="14.5" customHeight="1">
      <c r="A8404" s="19">
        <v>1914</v>
      </c>
      <c r="B8404" s="19" t="s">
        <v>62</v>
      </c>
      <c r="C8404" s="19" t="s">
        <v>1538</v>
      </c>
      <c r="D8404" s="19">
        <v>7.13</v>
      </c>
      <c r="E8404" s="19" t="s">
        <v>9</v>
      </c>
    </row>
    <row r="8405" spans="1:6" ht="14.5" customHeight="1">
      <c r="A8405" s="19">
        <v>1914</v>
      </c>
      <c r="B8405" s="19" t="s">
        <v>1426</v>
      </c>
      <c r="C8405" s="19" t="s">
        <v>470</v>
      </c>
      <c r="D8405" s="19">
        <v>1966</v>
      </c>
    </row>
    <row r="8406" spans="1:6" ht="14.5" customHeight="1">
      <c r="A8406" s="19">
        <v>1914</v>
      </c>
      <c r="B8406" s="19" t="s">
        <v>1426</v>
      </c>
      <c r="C8406" s="19" t="s">
        <v>1876</v>
      </c>
      <c r="D8406" s="19">
        <v>22</v>
      </c>
    </row>
    <row r="8407" spans="1:6" ht="14.5" customHeight="1">
      <c r="A8407" s="19">
        <v>1914</v>
      </c>
      <c r="B8407" s="19" t="s">
        <v>1426</v>
      </c>
      <c r="C8407" s="19" t="s">
        <v>1877</v>
      </c>
      <c r="D8407" s="19">
        <v>26.27</v>
      </c>
    </row>
    <row r="8408" spans="1:6" ht="14.5" customHeight="1">
      <c r="A8408" s="19">
        <v>1914</v>
      </c>
      <c r="B8408" s="19" t="s">
        <v>1426</v>
      </c>
      <c r="C8408" s="19" t="s">
        <v>1878</v>
      </c>
      <c r="D8408" s="19">
        <v>823</v>
      </c>
    </row>
    <row r="8409" spans="1:6" ht="14.5" customHeight="1">
      <c r="A8409" s="19">
        <v>1914</v>
      </c>
      <c r="B8409" s="19" t="s">
        <v>1426</v>
      </c>
      <c r="C8409" s="19" t="s">
        <v>479</v>
      </c>
      <c r="D8409" s="19">
        <v>17</v>
      </c>
    </row>
    <row r="8410" spans="1:6" ht="14.5" customHeight="1">
      <c r="A8410" s="19">
        <v>1914</v>
      </c>
      <c r="B8410" s="19" t="s">
        <v>1426</v>
      </c>
      <c r="C8410" s="19" t="s">
        <v>480</v>
      </c>
      <c r="D8410" s="19">
        <v>115</v>
      </c>
    </row>
    <row r="8411" spans="1:6" ht="14.5" customHeight="1">
      <c r="A8411" s="19">
        <v>1914</v>
      </c>
      <c r="B8411" s="19" t="s">
        <v>1426</v>
      </c>
      <c r="C8411" s="19" t="s">
        <v>1879</v>
      </c>
      <c r="D8411" s="19">
        <v>216</v>
      </c>
    </row>
    <row r="8412" spans="1:6" ht="14.5" customHeight="1">
      <c r="A8412" s="19">
        <v>1914</v>
      </c>
      <c r="B8412" s="19" t="s">
        <v>1426</v>
      </c>
      <c r="C8412" s="19" t="s">
        <v>1898</v>
      </c>
      <c r="D8412" s="19">
        <v>373</v>
      </c>
    </row>
    <row r="8413" spans="1:6" ht="14.5" customHeight="1">
      <c r="A8413" s="19">
        <v>1914</v>
      </c>
      <c r="B8413" s="19" t="s">
        <v>1426</v>
      </c>
      <c r="C8413" s="19" t="s">
        <v>493</v>
      </c>
      <c r="D8413" s="19">
        <v>101</v>
      </c>
    </row>
    <row r="8414" spans="1:6" ht="14.5" customHeight="1">
      <c r="A8414" s="19">
        <v>1914</v>
      </c>
      <c r="B8414" s="19" t="s">
        <v>1426</v>
      </c>
      <c r="C8414" s="19" t="s">
        <v>494</v>
      </c>
      <c r="D8414" s="19">
        <v>465</v>
      </c>
    </row>
    <row r="8415" spans="1:6" ht="14.5" customHeight="1">
      <c r="A8415" s="19">
        <v>1914</v>
      </c>
      <c r="B8415" s="19" t="s">
        <v>441</v>
      </c>
      <c r="C8415" s="19" t="s">
        <v>442</v>
      </c>
      <c r="D8415" s="19">
        <v>423</v>
      </c>
      <c r="E8415" s="19" t="s">
        <v>9</v>
      </c>
      <c r="F8415" s="19" t="s">
        <v>838</v>
      </c>
    </row>
    <row r="8416" spans="1:6" ht="14.5" customHeight="1">
      <c r="A8416" s="19">
        <v>1914</v>
      </c>
      <c r="B8416" s="19" t="s">
        <v>441</v>
      </c>
      <c r="C8416" s="19" t="s">
        <v>1236</v>
      </c>
      <c r="D8416" s="19">
        <v>4</v>
      </c>
      <c r="E8416" s="19" t="s">
        <v>9</v>
      </c>
      <c r="F8416" s="19" t="s">
        <v>1552</v>
      </c>
    </row>
    <row r="8417" spans="1:6" ht="14.5" customHeight="1">
      <c r="A8417" s="19">
        <v>1914</v>
      </c>
      <c r="B8417" s="19" t="s">
        <v>441</v>
      </c>
      <c r="C8417" s="19" t="s">
        <v>1391</v>
      </c>
      <c r="D8417" s="19">
        <v>31.74</v>
      </c>
      <c r="E8417" s="19" t="s">
        <v>9</v>
      </c>
      <c r="F8417" s="19" t="s">
        <v>1395</v>
      </c>
    </row>
    <row r="8418" spans="1:6" ht="14.5" customHeight="1">
      <c r="A8418" s="19">
        <v>1914</v>
      </c>
      <c r="B8418" s="19" t="s">
        <v>441</v>
      </c>
      <c r="C8418" s="19" t="s">
        <v>552</v>
      </c>
      <c r="D8418" s="19">
        <v>5.5</v>
      </c>
      <c r="E8418" s="19" t="s">
        <v>9</v>
      </c>
      <c r="F8418" s="19" t="s">
        <v>1553</v>
      </c>
    </row>
    <row r="8419" spans="1:6" ht="14.5" customHeight="1">
      <c r="A8419" s="19">
        <v>1914</v>
      </c>
      <c r="B8419" s="19" t="s">
        <v>441</v>
      </c>
      <c r="C8419" s="19" t="s">
        <v>1392</v>
      </c>
      <c r="D8419" s="19">
        <v>23.7</v>
      </c>
      <c r="E8419" s="19" t="s">
        <v>9</v>
      </c>
      <c r="F8419" s="19" t="s">
        <v>1396</v>
      </c>
    </row>
    <row r="8420" spans="1:6" ht="14.5" customHeight="1">
      <c r="A8420" s="19">
        <v>1914</v>
      </c>
      <c r="B8420" s="19" t="s">
        <v>441</v>
      </c>
      <c r="C8420" s="19" t="s">
        <v>446</v>
      </c>
      <c r="D8420" s="19">
        <v>65.22</v>
      </c>
      <c r="E8420" s="19" t="s">
        <v>9</v>
      </c>
      <c r="F8420" s="19" t="s">
        <v>1554</v>
      </c>
    </row>
    <row r="8421" spans="1:6" ht="14.5" customHeight="1">
      <c r="A8421" s="19">
        <v>1914</v>
      </c>
      <c r="B8421" s="19" t="s">
        <v>441</v>
      </c>
      <c r="C8421" s="19" t="s">
        <v>446</v>
      </c>
      <c r="D8421" s="19">
        <v>64.58</v>
      </c>
      <c r="E8421" s="19" t="s">
        <v>9</v>
      </c>
      <c r="F8421" s="19" t="s">
        <v>1427</v>
      </c>
    </row>
    <row r="8422" spans="1:6" ht="14.5" customHeight="1">
      <c r="A8422" s="19">
        <v>1914</v>
      </c>
      <c r="B8422" s="19" t="s">
        <v>441</v>
      </c>
      <c r="C8422" s="19" t="s">
        <v>446</v>
      </c>
      <c r="D8422" s="19">
        <v>24.67</v>
      </c>
      <c r="E8422" s="19" t="s">
        <v>9</v>
      </c>
      <c r="F8422" s="19" t="s">
        <v>1251</v>
      </c>
    </row>
    <row r="8423" spans="1:6" ht="14.5" customHeight="1">
      <c r="A8423" s="19">
        <v>1914</v>
      </c>
      <c r="B8423" s="19" t="s">
        <v>441</v>
      </c>
      <c r="C8423" s="19" t="s">
        <v>448</v>
      </c>
      <c r="D8423" s="19">
        <v>220.44</v>
      </c>
      <c r="E8423" s="19" t="s">
        <v>9</v>
      </c>
      <c r="F8423" s="19" t="s">
        <v>1551</v>
      </c>
    </row>
    <row r="8424" spans="1:6" ht="14.5" customHeight="1">
      <c r="A8424" s="19">
        <v>1914</v>
      </c>
      <c r="B8424" s="19" t="s">
        <v>441</v>
      </c>
      <c r="C8424" s="19" t="s">
        <v>1433</v>
      </c>
      <c r="D8424" s="19">
        <v>1.0900000000000001</v>
      </c>
      <c r="E8424" s="19" t="s">
        <v>9</v>
      </c>
      <c r="F8424" s="19" t="s">
        <v>1434</v>
      </c>
    </row>
    <row r="8425" spans="1:6" ht="14.5" customHeight="1">
      <c r="A8425" s="19">
        <v>1914</v>
      </c>
      <c r="B8425" s="19" t="s">
        <v>441</v>
      </c>
      <c r="C8425" s="19" t="s">
        <v>1435</v>
      </c>
      <c r="D8425" s="19">
        <v>85</v>
      </c>
      <c r="E8425" s="19" t="s">
        <v>9</v>
      </c>
      <c r="F8425" s="19" t="s">
        <v>1550</v>
      </c>
    </row>
    <row r="8426" spans="1:6" ht="14.5" customHeight="1">
      <c r="A8426" s="19">
        <v>1914</v>
      </c>
      <c r="B8426" s="19" t="s">
        <v>441</v>
      </c>
      <c r="C8426" s="19" t="s">
        <v>450</v>
      </c>
      <c r="D8426" s="19">
        <v>58.7</v>
      </c>
      <c r="E8426" s="19" t="s">
        <v>9</v>
      </c>
      <c r="F8426" s="19" t="s">
        <v>1106</v>
      </c>
    </row>
    <row r="8427" spans="1:6" ht="14.5" customHeight="1">
      <c r="A8427" s="19">
        <v>1914</v>
      </c>
      <c r="B8427" s="19" t="s">
        <v>441</v>
      </c>
      <c r="C8427" s="19" t="s">
        <v>450</v>
      </c>
      <c r="D8427" s="19">
        <v>107</v>
      </c>
      <c r="E8427" s="19" t="s">
        <v>9</v>
      </c>
      <c r="F8427" s="19" t="s">
        <v>1253</v>
      </c>
    </row>
    <row r="8428" spans="1:6" ht="14.5" customHeight="1">
      <c r="A8428" s="19">
        <v>1914</v>
      </c>
      <c r="B8428" s="19" t="s">
        <v>441</v>
      </c>
      <c r="C8428" s="19" t="s">
        <v>1393</v>
      </c>
      <c r="D8428" s="19">
        <v>42</v>
      </c>
      <c r="E8428" s="19" t="s">
        <v>9</v>
      </c>
      <c r="F8428" s="19" t="s">
        <v>1399</v>
      </c>
    </row>
    <row r="8429" spans="1:6" ht="14.5" customHeight="1">
      <c r="A8429" s="19">
        <v>1914</v>
      </c>
      <c r="B8429" s="19" t="s">
        <v>441</v>
      </c>
      <c r="C8429" s="19" t="s">
        <v>750</v>
      </c>
      <c r="D8429" s="19">
        <v>62</v>
      </c>
      <c r="E8429" s="19" t="s">
        <v>9</v>
      </c>
      <c r="F8429" s="19" t="s">
        <v>1242</v>
      </c>
    </row>
    <row r="8430" spans="1:6" ht="14.5" customHeight="1">
      <c r="A8430" s="19">
        <v>1914</v>
      </c>
      <c r="B8430" s="19" t="s">
        <v>441</v>
      </c>
      <c r="C8430" s="19" t="s">
        <v>1394</v>
      </c>
      <c r="D8430" s="19">
        <v>10</v>
      </c>
      <c r="E8430" s="19" t="s">
        <v>9</v>
      </c>
      <c r="F8430" s="19" t="s">
        <v>1400</v>
      </c>
    </row>
    <row r="8431" spans="1:6" ht="14.5" customHeight="1">
      <c r="A8431" s="19">
        <v>1914</v>
      </c>
      <c r="B8431" s="19" t="s">
        <v>441</v>
      </c>
      <c r="C8431" s="19" t="s">
        <v>462</v>
      </c>
      <c r="D8431" s="19">
        <v>3.5</v>
      </c>
      <c r="E8431" s="19" t="s">
        <v>9</v>
      </c>
      <c r="F8431" s="19" t="s">
        <v>770</v>
      </c>
    </row>
    <row r="8432" spans="1:6" ht="14.5" customHeight="1">
      <c r="A8432" s="19">
        <v>1914</v>
      </c>
      <c r="B8432" s="19" t="s">
        <v>441</v>
      </c>
      <c r="C8432" s="19" t="s">
        <v>763</v>
      </c>
      <c r="D8432" s="19">
        <v>48</v>
      </c>
      <c r="E8432" s="19" t="s">
        <v>9</v>
      </c>
      <c r="F8432" s="19" t="s">
        <v>1401</v>
      </c>
    </row>
    <row r="8433" spans="1:6" ht="14.5" customHeight="1">
      <c r="A8433" s="19">
        <v>1914</v>
      </c>
      <c r="B8433" s="19" t="s">
        <v>441</v>
      </c>
      <c r="C8433" s="19" t="s">
        <v>502</v>
      </c>
      <c r="D8433" s="19">
        <v>32</v>
      </c>
      <c r="E8433" s="19" t="s">
        <v>9</v>
      </c>
      <c r="F8433" s="19" t="s">
        <v>1430</v>
      </c>
    </row>
    <row r="8434" spans="1:6" ht="14.5" customHeight="1">
      <c r="A8434" s="19">
        <v>1914</v>
      </c>
      <c r="B8434" s="19" t="s">
        <v>441</v>
      </c>
      <c r="C8434" s="19" t="s">
        <v>59</v>
      </c>
      <c r="D8434" s="19">
        <v>556.97</v>
      </c>
      <c r="E8434" s="19" t="s">
        <v>9</v>
      </c>
      <c r="F8434" s="19" t="s">
        <v>1543</v>
      </c>
    </row>
    <row r="8435" spans="1:6" ht="14.5" customHeight="1">
      <c r="A8435" s="19">
        <v>1914</v>
      </c>
      <c r="B8435" s="19" t="s">
        <v>441</v>
      </c>
      <c r="C8435" s="19" t="s">
        <v>452</v>
      </c>
      <c r="D8435" s="19">
        <v>120</v>
      </c>
      <c r="E8435" s="19" t="s">
        <v>9</v>
      </c>
      <c r="F8435" s="19" t="s">
        <v>1403</v>
      </c>
    </row>
    <row r="8436" spans="1:6" ht="14.5" customHeight="1">
      <c r="A8436" s="19">
        <v>1914</v>
      </c>
      <c r="B8436" s="19" t="s">
        <v>441</v>
      </c>
      <c r="C8436" s="19" t="s">
        <v>452</v>
      </c>
      <c r="D8436" s="19">
        <v>35</v>
      </c>
      <c r="E8436" s="19" t="s">
        <v>9</v>
      </c>
      <c r="F8436" s="19" t="s">
        <v>1431</v>
      </c>
    </row>
    <row r="8437" spans="1:6" ht="14.5" customHeight="1">
      <c r="A8437" s="19">
        <v>1914</v>
      </c>
      <c r="B8437" s="19" t="s">
        <v>441</v>
      </c>
      <c r="C8437" s="19" t="s">
        <v>452</v>
      </c>
      <c r="D8437" s="19">
        <v>77.77</v>
      </c>
      <c r="E8437" s="19" t="s">
        <v>9</v>
      </c>
      <c r="F8437" s="19" t="s">
        <v>1549</v>
      </c>
    </row>
    <row r="8438" spans="1:6" ht="14.5" customHeight="1">
      <c r="A8438" s="19">
        <v>1914</v>
      </c>
      <c r="B8438" s="19" t="s">
        <v>441</v>
      </c>
      <c r="C8438" s="19" t="s">
        <v>767</v>
      </c>
      <c r="D8438" s="19">
        <v>8.25</v>
      </c>
      <c r="E8438" s="19" t="s">
        <v>9</v>
      </c>
      <c r="F8438" s="19" t="s">
        <v>1555</v>
      </c>
    </row>
    <row r="8439" spans="1:6" ht="14.5" customHeight="1">
      <c r="A8439" s="19">
        <v>1914</v>
      </c>
      <c r="B8439" s="19" t="s">
        <v>441</v>
      </c>
      <c r="C8439" s="19" t="s">
        <v>1545</v>
      </c>
      <c r="D8439" s="19">
        <v>71</v>
      </c>
      <c r="E8439" s="19" t="s">
        <v>9</v>
      </c>
      <c r="F8439" s="19" t="s">
        <v>1546</v>
      </c>
    </row>
    <row r="8440" spans="1:6" ht="14.5" customHeight="1">
      <c r="A8440" s="19">
        <v>1914</v>
      </c>
      <c r="B8440" s="19" t="s">
        <v>512</v>
      </c>
      <c r="C8440" s="19" t="s">
        <v>1437</v>
      </c>
      <c r="D8440" s="19">
        <v>10</v>
      </c>
    </row>
    <row r="8441" spans="1:6" ht="14.5" customHeight="1">
      <c r="A8441" s="19">
        <v>1914</v>
      </c>
      <c r="B8441" s="19" t="s">
        <v>512</v>
      </c>
      <c r="C8441" s="19" t="s">
        <v>517</v>
      </c>
      <c r="D8441" s="19">
        <v>18.5</v>
      </c>
    </row>
    <row r="8442" spans="1:6" ht="14.5" customHeight="1">
      <c r="A8442" s="19">
        <v>1914</v>
      </c>
      <c r="B8442" s="19" t="s">
        <v>512</v>
      </c>
      <c r="C8442" s="19" t="s">
        <v>518</v>
      </c>
      <c r="D8442" s="19">
        <v>59.9</v>
      </c>
    </row>
    <row r="8443" spans="1:6" ht="14.5" customHeight="1">
      <c r="A8443" s="19">
        <v>1914</v>
      </c>
      <c r="B8443" s="19" t="s">
        <v>512</v>
      </c>
      <c r="C8443" s="19" t="s">
        <v>1130</v>
      </c>
      <c r="D8443" s="19">
        <v>7.84</v>
      </c>
    </row>
    <row r="8444" spans="1:6" ht="14.5" customHeight="1">
      <c r="A8444" s="19">
        <v>1914</v>
      </c>
      <c r="B8444" s="19" t="s">
        <v>512</v>
      </c>
      <c r="C8444" s="19" t="s">
        <v>513</v>
      </c>
      <c r="D8444" s="19">
        <v>26.91</v>
      </c>
      <c r="E8444" s="19" t="s">
        <v>70</v>
      </c>
    </row>
    <row r="8445" spans="1:6" ht="14.5" customHeight="1">
      <c r="A8445" s="19">
        <v>1914</v>
      </c>
      <c r="B8445" s="19" t="s">
        <v>512</v>
      </c>
      <c r="C8445" s="19" t="s">
        <v>513</v>
      </c>
      <c r="D8445" s="19">
        <v>20</v>
      </c>
    </row>
    <row r="8446" spans="1:6" ht="14.5" customHeight="1">
      <c r="A8446" s="19">
        <v>1914</v>
      </c>
      <c r="B8446" s="19" t="s">
        <v>512</v>
      </c>
      <c r="C8446" s="19" t="s">
        <v>1572</v>
      </c>
      <c r="D8446" s="19">
        <v>1</v>
      </c>
    </row>
    <row r="8447" spans="1:6" ht="14.5" customHeight="1">
      <c r="A8447" s="19">
        <v>1914</v>
      </c>
      <c r="B8447" s="19" t="s">
        <v>512</v>
      </c>
      <c r="C8447" s="19" t="s">
        <v>875</v>
      </c>
      <c r="D8447" s="19">
        <v>30</v>
      </c>
    </row>
    <row r="8448" spans="1:6" ht="14.5" customHeight="1">
      <c r="A8448" s="19">
        <v>1914</v>
      </c>
      <c r="B8448" s="19" t="s">
        <v>512</v>
      </c>
      <c r="C8448" s="19" t="s">
        <v>514</v>
      </c>
      <c r="D8448" s="19">
        <v>131.38</v>
      </c>
    </row>
    <row r="8449" spans="1:6" ht="14.5" customHeight="1">
      <c r="A8449" s="19">
        <v>1914</v>
      </c>
      <c r="B8449" s="19" t="s">
        <v>512</v>
      </c>
      <c r="C8449" s="19" t="s">
        <v>1131</v>
      </c>
      <c r="D8449" s="19">
        <v>163.501</v>
      </c>
    </row>
    <row r="8450" spans="1:6" ht="14.5" customHeight="1">
      <c r="A8450" s="19">
        <v>1914</v>
      </c>
      <c r="B8450" s="19" t="s">
        <v>512</v>
      </c>
      <c r="C8450" s="19" t="s">
        <v>515</v>
      </c>
      <c r="D8450" s="19">
        <v>19.5</v>
      </c>
    </row>
    <row r="8451" spans="1:6" ht="14.5" customHeight="1">
      <c r="A8451" s="19">
        <v>1914</v>
      </c>
      <c r="B8451" s="19" t="s">
        <v>512</v>
      </c>
      <c r="C8451" s="19" t="s">
        <v>1132</v>
      </c>
      <c r="D8451" s="19">
        <v>106</v>
      </c>
    </row>
    <row r="8452" spans="1:6" ht="14.5" customHeight="1">
      <c r="A8452" s="19">
        <v>1914</v>
      </c>
      <c r="B8452" s="19" t="s">
        <v>512</v>
      </c>
      <c r="C8452" s="19" t="s">
        <v>519</v>
      </c>
      <c r="D8452" s="19">
        <v>4</v>
      </c>
    </row>
    <row r="8453" spans="1:6" ht="14.5" customHeight="1">
      <c r="A8453" s="19">
        <v>1914</v>
      </c>
      <c r="B8453" s="19" t="s">
        <v>512</v>
      </c>
      <c r="C8453" s="19" t="s">
        <v>1573</v>
      </c>
      <c r="D8453" s="19">
        <v>10.199999999999999</v>
      </c>
    </row>
    <row r="8454" spans="1:6" ht="14.5" customHeight="1">
      <c r="A8454" s="19">
        <v>1914</v>
      </c>
      <c r="B8454" s="19" t="s">
        <v>512</v>
      </c>
      <c r="C8454" s="19" t="s">
        <v>520</v>
      </c>
      <c r="D8454" s="19">
        <v>13.35</v>
      </c>
    </row>
    <row r="8455" spans="1:6" ht="14.5" customHeight="1">
      <c r="A8455" s="19">
        <v>1914</v>
      </c>
      <c r="B8455" s="19" t="s">
        <v>512</v>
      </c>
      <c r="C8455" s="19" t="s">
        <v>522</v>
      </c>
      <c r="D8455" s="19">
        <v>16.54</v>
      </c>
    </row>
    <row r="8456" spans="1:6" ht="14.5" customHeight="1">
      <c r="A8456" s="19">
        <v>1914</v>
      </c>
      <c r="B8456" s="19" t="s">
        <v>512</v>
      </c>
      <c r="C8456" s="19" t="s">
        <v>524</v>
      </c>
      <c r="D8456" s="19">
        <v>13</v>
      </c>
    </row>
    <row r="8457" spans="1:6" ht="14.5" customHeight="1">
      <c r="A8457" s="19">
        <v>1914</v>
      </c>
      <c r="B8457" s="19" t="s">
        <v>512</v>
      </c>
      <c r="C8457" s="19" t="s">
        <v>516</v>
      </c>
      <c r="D8457" s="19">
        <v>49</v>
      </c>
    </row>
    <row r="8458" spans="1:6" ht="14.5" customHeight="1">
      <c r="A8458" s="19">
        <v>1914</v>
      </c>
      <c r="B8458" s="19" t="s">
        <v>512</v>
      </c>
      <c r="C8458" s="19" t="s">
        <v>516</v>
      </c>
      <c r="D8458" s="19">
        <v>6</v>
      </c>
    </row>
    <row r="8459" spans="1:6" ht="14.5" customHeight="1">
      <c r="A8459" s="19">
        <v>1914</v>
      </c>
      <c r="B8459" s="19" t="s">
        <v>512</v>
      </c>
      <c r="C8459" s="19" t="s">
        <v>526</v>
      </c>
      <c r="D8459" s="19">
        <v>67.599999999999994</v>
      </c>
    </row>
    <row r="8460" spans="1:6" ht="14.5" customHeight="1">
      <c r="A8460" s="19">
        <v>1914</v>
      </c>
      <c r="B8460" s="19" t="s">
        <v>512</v>
      </c>
      <c r="C8460" s="19" t="s">
        <v>526</v>
      </c>
      <c r="D8460" s="19">
        <v>22</v>
      </c>
    </row>
    <row r="8461" spans="1:6" ht="14.5" customHeight="1">
      <c r="A8461" s="19">
        <v>1914</v>
      </c>
      <c r="B8461" s="19" t="s">
        <v>98</v>
      </c>
      <c r="C8461" s="19" t="s">
        <v>1880</v>
      </c>
      <c r="D8461" s="19">
        <v>7.5</v>
      </c>
    </row>
    <row r="8462" spans="1:6" ht="14.5" customHeight="1">
      <c r="A8462" s="19">
        <v>1914</v>
      </c>
      <c r="B8462" s="19" t="s">
        <v>98</v>
      </c>
      <c r="C8462" s="19" t="s">
        <v>1881</v>
      </c>
      <c r="D8462" s="19">
        <v>66</v>
      </c>
    </row>
    <row r="8463" spans="1:6" ht="14.5" customHeight="1">
      <c r="A8463" s="19">
        <v>1914</v>
      </c>
      <c r="B8463" s="19" t="s">
        <v>98</v>
      </c>
      <c r="C8463" s="19" t="s">
        <v>1882</v>
      </c>
      <c r="D8463" s="19">
        <v>6</v>
      </c>
    </row>
    <row r="8464" spans="1:6" ht="14.5" customHeight="1">
      <c r="A8464" s="19">
        <v>1914</v>
      </c>
      <c r="B8464" s="19" t="s">
        <v>98</v>
      </c>
      <c r="C8464" s="19" t="s">
        <v>1883</v>
      </c>
      <c r="D8464" s="19">
        <v>93</v>
      </c>
      <c r="F8464" s="19" t="s">
        <v>1895</v>
      </c>
    </row>
    <row r="8465" spans="1:6" ht="14.5" customHeight="1">
      <c r="A8465" s="19">
        <v>1914</v>
      </c>
      <c r="B8465" s="19" t="s">
        <v>98</v>
      </c>
      <c r="C8465" s="19" t="s">
        <v>999</v>
      </c>
      <c r="D8465" s="19">
        <v>168.5</v>
      </c>
      <c r="E8465" s="19" t="s">
        <v>9</v>
      </c>
      <c r="F8465" s="19" t="s">
        <v>107</v>
      </c>
    </row>
    <row r="8466" spans="1:6" ht="14.5" customHeight="1">
      <c r="A8466" s="19">
        <v>1914</v>
      </c>
      <c r="B8466" s="19" t="s">
        <v>98</v>
      </c>
      <c r="C8466" s="19" t="s">
        <v>999</v>
      </c>
      <c r="D8466" s="19">
        <v>40.92</v>
      </c>
      <c r="F8466" s="19" t="s">
        <v>1884</v>
      </c>
    </row>
    <row r="8467" spans="1:6" ht="14.5" customHeight="1">
      <c r="A8467" s="19">
        <v>1914</v>
      </c>
      <c r="B8467" s="19" t="s">
        <v>98</v>
      </c>
      <c r="C8467" s="19" t="s">
        <v>999</v>
      </c>
      <c r="D8467" s="19">
        <v>101.34</v>
      </c>
      <c r="F8467" s="19" t="s">
        <v>1885</v>
      </c>
    </row>
    <row r="8468" spans="1:6" ht="14.5" customHeight="1">
      <c r="A8468" s="19">
        <v>1914</v>
      </c>
      <c r="B8468" s="19" t="s">
        <v>98</v>
      </c>
      <c r="C8468" s="19" t="s">
        <v>1886</v>
      </c>
      <c r="D8468" s="19">
        <v>4</v>
      </c>
    </row>
    <row r="8469" spans="1:6" ht="14.5" customHeight="1">
      <c r="A8469" s="19">
        <v>1914</v>
      </c>
      <c r="B8469" s="19" t="s">
        <v>98</v>
      </c>
      <c r="C8469" s="19" t="s">
        <v>1887</v>
      </c>
      <c r="D8469" s="19">
        <v>17</v>
      </c>
    </row>
    <row r="8470" spans="1:6" ht="14.5" customHeight="1">
      <c r="A8470" s="19">
        <v>1914</v>
      </c>
      <c r="B8470" s="19" t="s">
        <v>98</v>
      </c>
      <c r="C8470" s="19" t="s">
        <v>1888</v>
      </c>
      <c r="D8470" s="19">
        <v>19.100000000000001</v>
      </c>
    </row>
    <row r="8471" spans="1:6" ht="14.5" customHeight="1">
      <c r="A8471" s="19">
        <v>1914</v>
      </c>
      <c r="B8471" s="19" t="s">
        <v>211</v>
      </c>
      <c r="C8471" s="19" t="s">
        <v>210</v>
      </c>
      <c r="D8471" s="19">
        <v>6.23</v>
      </c>
      <c r="F8471" s="19" t="s">
        <v>1438</v>
      </c>
    </row>
    <row r="8472" spans="1:6" ht="14.5" customHeight="1">
      <c r="A8472" s="19">
        <v>1914</v>
      </c>
      <c r="B8472" s="19" t="s">
        <v>211</v>
      </c>
      <c r="C8472" s="19" t="s">
        <v>712</v>
      </c>
      <c r="D8472" s="19">
        <v>8.5</v>
      </c>
      <c r="F8472" s="19" t="s">
        <v>1262</v>
      </c>
    </row>
    <row r="8473" spans="1:6" ht="14.5" customHeight="1">
      <c r="A8473" s="19">
        <v>1914</v>
      </c>
      <c r="B8473" s="19" t="s">
        <v>211</v>
      </c>
      <c r="C8473" s="19" t="s">
        <v>208</v>
      </c>
      <c r="D8473" s="19">
        <v>10</v>
      </c>
      <c r="F8473" s="19" t="s">
        <v>1442</v>
      </c>
    </row>
    <row r="8474" spans="1:6" ht="14.5" customHeight="1">
      <c r="A8474" s="19">
        <v>1914</v>
      </c>
      <c r="B8474" s="19" t="s">
        <v>211</v>
      </c>
      <c r="C8474" s="19" t="s">
        <v>1358</v>
      </c>
      <c r="D8474" s="19">
        <v>10</v>
      </c>
      <c r="F8474" s="19" t="s">
        <v>1439</v>
      </c>
    </row>
    <row r="8475" spans="1:6" ht="14.5" customHeight="1">
      <c r="A8475" s="19">
        <v>1914</v>
      </c>
      <c r="B8475" s="19" t="s">
        <v>211</v>
      </c>
      <c r="C8475" s="19" t="s">
        <v>199</v>
      </c>
      <c r="D8475" s="19">
        <v>205.56</v>
      </c>
      <c r="F8475" s="19" t="s">
        <v>1263</v>
      </c>
    </row>
    <row r="8476" spans="1:6" ht="14.5" customHeight="1">
      <c r="A8476" s="19">
        <v>1914</v>
      </c>
      <c r="B8476" s="19" t="s">
        <v>211</v>
      </c>
      <c r="C8476" s="19" t="s">
        <v>205</v>
      </c>
      <c r="D8476" s="19">
        <v>28</v>
      </c>
      <c r="F8476" s="19" t="s">
        <v>1139</v>
      </c>
    </row>
    <row r="8477" spans="1:6" ht="14.5" customHeight="1">
      <c r="A8477" s="19">
        <v>1914</v>
      </c>
      <c r="B8477" s="19" t="s">
        <v>196</v>
      </c>
      <c r="C8477" s="19" t="s">
        <v>192</v>
      </c>
      <c r="D8477" s="19">
        <v>403.3</v>
      </c>
      <c r="E8477" s="19" t="s">
        <v>9</v>
      </c>
      <c r="F8477" s="19" t="s">
        <v>884</v>
      </c>
    </row>
    <row r="8478" spans="1:6" ht="14.5" customHeight="1">
      <c r="A8478" s="19">
        <v>1914</v>
      </c>
      <c r="B8478" s="19" t="s">
        <v>196</v>
      </c>
      <c r="C8478" s="19" t="s">
        <v>192</v>
      </c>
      <c r="D8478" s="19">
        <v>2.96</v>
      </c>
      <c r="E8478" s="19" t="s">
        <v>9</v>
      </c>
      <c r="F8478" s="19" t="s">
        <v>1445</v>
      </c>
    </row>
    <row r="8479" spans="1:6" ht="14.5" customHeight="1">
      <c r="A8479" s="19">
        <v>1914</v>
      </c>
      <c r="B8479" s="19" t="s">
        <v>196</v>
      </c>
      <c r="C8479" s="19" t="s">
        <v>192</v>
      </c>
      <c r="D8479" s="19">
        <v>37</v>
      </c>
      <c r="E8479" s="19" t="s">
        <v>9</v>
      </c>
      <c r="F8479" s="19" t="s">
        <v>1586</v>
      </c>
    </row>
    <row r="8480" spans="1:6" ht="14.5" customHeight="1">
      <c r="A8480" s="19">
        <v>1914</v>
      </c>
      <c r="B8480" s="19" t="s">
        <v>196</v>
      </c>
      <c r="C8480" s="19" t="s">
        <v>192</v>
      </c>
      <c r="D8480" s="19">
        <v>1.5</v>
      </c>
      <c r="E8480" s="19" t="s">
        <v>9</v>
      </c>
      <c r="F8480" s="19" t="s">
        <v>1444</v>
      </c>
    </row>
    <row r="8481" spans="1:6" ht="14.5" customHeight="1">
      <c r="A8481" s="19">
        <v>1914</v>
      </c>
      <c r="B8481" s="19" t="s">
        <v>196</v>
      </c>
      <c r="C8481" s="19" t="s">
        <v>192</v>
      </c>
      <c r="D8481" s="19">
        <v>25.3</v>
      </c>
      <c r="E8481" s="19" t="s">
        <v>9</v>
      </c>
      <c r="F8481" s="19" t="s">
        <v>1360</v>
      </c>
    </row>
    <row r="8482" spans="1:6" ht="14.5" customHeight="1">
      <c r="A8482" s="19">
        <v>1914</v>
      </c>
      <c r="B8482" s="19" t="s">
        <v>196</v>
      </c>
      <c r="C8482" s="19" t="s">
        <v>192</v>
      </c>
      <c r="D8482" s="19">
        <v>8.4</v>
      </c>
      <c r="E8482" s="19" t="s">
        <v>9</v>
      </c>
      <c r="F8482" s="19" t="s">
        <v>1141</v>
      </c>
    </row>
    <row r="8483" spans="1:6" ht="14.5" customHeight="1">
      <c r="A8483" s="19">
        <v>1914</v>
      </c>
      <c r="B8483" s="19" t="s">
        <v>196</v>
      </c>
      <c r="C8483" s="19" t="s">
        <v>192</v>
      </c>
      <c r="D8483" s="19">
        <v>111.39</v>
      </c>
      <c r="E8483" s="19" t="s">
        <v>9</v>
      </c>
      <c r="F8483" s="19" t="s">
        <v>1587</v>
      </c>
    </row>
    <row r="8484" spans="1:6" ht="14.5" customHeight="1">
      <c r="A8484" s="19">
        <v>1914</v>
      </c>
      <c r="B8484" s="19" t="s">
        <v>196</v>
      </c>
      <c r="C8484" s="19" t="s">
        <v>1145</v>
      </c>
      <c r="D8484" s="19">
        <v>3.25</v>
      </c>
      <c r="E8484" s="19" t="s">
        <v>9</v>
      </c>
      <c r="F8484" s="19" t="s">
        <v>1146</v>
      </c>
    </row>
    <row r="8485" spans="1:6" ht="14.5" customHeight="1">
      <c r="A8485" s="19">
        <v>1914</v>
      </c>
      <c r="B8485" s="19" t="s">
        <v>196</v>
      </c>
      <c r="C8485" s="19" t="s">
        <v>194</v>
      </c>
      <c r="D8485" s="19">
        <v>7.5</v>
      </c>
      <c r="E8485" s="19" t="s">
        <v>9</v>
      </c>
      <c r="F8485" s="19" t="s">
        <v>191</v>
      </c>
    </row>
    <row r="8486" spans="1:6" ht="14.5" customHeight="1">
      <c r="A8486" s="19">
        <v>1914</v>
      </c>
      <c r="B8486" s="19" t="s">
        <v>196</v>
      </c>
      <c r="C8486" s="19" t="s">
        <v>194</v>
      </c>
      <c r="D8486" s="19">
        <v>25</v>
      </c>
      <c r="E8486" s="19" t="s">
        <v>9</v>
      </c>
      <c r="F8486" s="19" t="s">
        <v>1143</v>
      </c>
    </row>
    <row r="8487" spans="1:6" ht="14.5" customHeight="1">
      <c r="A8487" s="19">
        <v>1914</v>
      </c>
      <c r="B8487" s="19" t="s">
        <v>196</v>
      </c>
      <c r="C8487" s="19" t="s">
        <v>567</v>
      </c>
      <c r="D8487" s="19">
        <v>81</v>
      </c>
      <c r="E8487" s="19" t="s">
        <v>9</v>
      </c>
      <c r="F8487" s="19" t="s">
        <v>1588</v>
      </c>
    </row>
    <row r="8488" spans="1:6" ht="14.5" customHeight="1">
      <c r="A8488" s="19">
        <v>1914</v>
      </c>
      <c r="B8488" s="19" t="s">
        <v>196</v>
      </c>
      <c r="C8488" s="19" t="s">
        <v>1268</v>
      </c>
      <c r="D8488" s="19">
        <v>3</v>
      </c>
      <c r="E8488" s="19" t="s">
        <v>9</v>
      </c>
      <c r="F8488" s="19" t="s">
        <v>1589</v>
      </c>
    </row>
    <row r="8489" spans="1:6" ht="14.5" customHeight="1">
      <c r="A8489" s="19">
        <v>1914</v>
      </c>
      <c r="B8489" s="19" t="s">
        <v>197</v>
      </c>
      <c r="D8489" s="19">
        <v>4</v>
      </c>
    </row>
    <row r="8490" spans="1:6" ht="14.5" customHeight="1">
      <c r="A8490" s="19">
        <v>1914</v>
      </c>
      <c r="B8490" s="19" t="s">
        <v>197</v>
      </c>
      <c r="D8490" s="19">
        <v>52</v>
      </c>
    </row>
    <row r="8491" spans="1:6" ht="14.5" customHeight="1">
      <c r="A8491" s="19">
        <v>1914</v>
      </c>
      <c r="B8491" s="19" t="s">
        <v>197</v>
      </c>
      <c r="D8491" s="19">
        <v>1.44</v>
      </c>
    </row>
    <row r="8492" spans="1:6" ht="14.5" customHeight="1">
      <c r="A8492" s="19">
        <v>1914</v>
      </c>
      <c r="B8492" s="19" t="s">
        <v>197</v>
      </c>
      <c r="D8492" s="19">
        <v>801.90200000000004</v>
      </c>
    </row>
    <row r="8493" spans="1:6" ht="14.5" customHeight="1">
      <c r="A8493" s="19">
        <v>1914</v>
      </c>
      <c r="B8493" s="19" t="s">
        <v>197</v>
      </c>
      <c r="D8493" s="19">
        <v>19.2</v>
      </c>
    </row>
    <row r="8494" spans="1:6" ht="14.5" customHeight="1">
      <c r="A8494" s="19">
        <v>1914</v>
      </c>
      <c r="B8494" s="19" t="s">
        <v>197</v>
      </c>
      <c r="D8494" s="19">
        <v>18</v>
      </c>
    </row>
    <row r="8495" spans="1:6" ht="14.5" customHeight="1">
      <c r="A8495" s="19">
        <v>1914</v>
      </c>
      <c r="B8495" s="19" t="s">
        <v>197</v>
      </c>
      <c r="D8495" s="19">
        <v>38</v>
      </c>
    </row>
    <row r="8496" spans="1:6" ht="14.5" customHeight="1">
      <c r="A8496" s="19">
        <v>1914</v>
      </c>
      <c r="B8496" s="19" t="s">
        <v>197</v>
      </c>
      <c r="D8496" s="19">
        <v>65.03</v>
      </c>
    </row>
    <row r="8497" spans="1:6" ht="14.5" customHeight="1">
      <c r="A8497" s="19">
        <v>1914</v>
      </c>
      <c r="B8497" s="19" t="s">
        <v>197</v>
      </c>
      <c r="D8497" s="19">
        <v>76.709999999999994</v>
      </c>
    </row>
    <row r="8498" spans="1:6" ht="14.5" customHeight="1">
      <c r="A8498" s="19">
        <v>1914</v>
      </c>
      <c r="B8498" s="19" t="s">
        <v>197</v>
      </c>
      <c r="D8498" s="19">
        <v>48</v>
      </c>
    </row>
    <row r="8499" spans="1:6" ht="14.5" customHeight="1">
      <c r="A8499" s="19">
        <v>1914</v>
      </c>
      <c r="B8499" s="19" t="s">
        <v>197</v>
      </c>
      <c r="D8499" s="19">
        <v>32.200000000000003</v>
      </c>
    </row>
    <row r="8500" spans="1:6" ht="14.5" customHeight="1">
      <c r="A8500" s="19">
        <v>1914</v>
      </c>
      <c r="B8500" s="19" t="s">
        <v>197</v>
      </c>
      <c r="D8500" s="19">
        <v>22</v>
      </c>
    </row>
    <row r="8501" spans="1:6" ht="14.5" customHeight="1">
      <c r="A8501" s="19">
        <v>1914</v>
      </c>
      <c r="B8501" s="19" t="s">
        <v>197</v>
      </c>
      <c r="D8501" s="19">
        <v>5</v>
      </c>
    </row>
    <row r="8502" spans="1:6" ht="14.5" customHeight="1">
      <c r="A8502" s="19">
        <v>1914</v>
      </c>
      <c r="B8502" s="19" t="s">
        <v>197</v>
      </c>
      <c r="D8502" s="19">
        <v>225</v>
      </c>
    </row>
    <row r="8503" spans="1:6" ht="14.5" customHeight="1">
      <c r="A8503" s="19">
        <v>1914</v>
      </c>
      <c r="B8503" s="19" t="s">
        <v>197</v>
      </c>
      <c r="D8503" s="19">
        <v>25</v>
      </c>
    </row>
    <row r="8504" spans="1:6" ht="14.5" customHeight="1">
      <c r="A8504" s="19">
        <v>1914</v>
      </c>
      <c r="B8504" s="19" t="s">
        <v>197</v>
      </c>
      <c r="D8504" s="19">
        <v>7.41</v>
      </c>
    </row>
    <row r="8505" spans="1:6" ht="14.5" customHeight="1">
      <c r="A8505" s="19">
        <v>1914</v>
      </c>
      <c r="B8505" s="19" t="s">
        <v>197</v>
      </c>
      <c r="D8505" s="19">
        <v>6</v>
      </c>
    </row>
    <row r="8506" spans="1:6" ht="14.5" customHeight="1">
      <c r="A8506" s="19">
        <v>1914</v>
      </c>
      <c r="B8506" s="19" t="s">
        <v>197</v>
      </c>
      <c r="D8506" s="19">
        <v>19.399999999999999</v>
      </c>
    </row>
    <row r="8507" spans="1:6" ht="14.5" customHeight="1">
      <c r="A8507" s="19">
        <v>1914</v>
      </c>
      <c r="B8507" s="19" t="s">
        <v>197</v>
      </c>
      <c r="D8507" s="19">
        <v>79.510000000000005</v>
      </c>
    </row>
    <row r="8508" spans="1:6" ht="14.5" customHeight="1">
      <c r="A8508" s="19">
        <v>1914</v>
      </c>
      <c r="B8508" s="19" t="s">
        <v>197</v>
      </c>
      <c r="D8508" s="19">
        <v>15</v>
      </c>
    </row>
    <row r="8509" spans="1:6" ht="14.5" customHeight="1">
      <c r="A8509" s="19">
        <v>1914</v>
      </c>
      <c r="B8509" s="19" t="s">
        <v>197</v>
      </c>
      <c r="D8509" s="19">
        <v>2.25</v>
      </c>
    </row>
    <row r="8510" spans="1:6" ht="14.5" customHeight="1">
      <c r="A8510" s="19">
        <v>1914</v>
      </c>
      <c r="B8510" s="19" t="s">
        <v>197</v>
      </c>
      <c r="D8510" s="19">
        <v>62</v>
      </c>
    </row>
    <row r="8511" spans="1:6" ht="14.5" customHeight="1">
      <c r="A8511" s="19">
        <v>1914</v>
      </c>
      <c r="B8511" s="19" t="s">
        <v>197</v>
      </c>
      <c r="D8511" s="19">
        <v>7.18</v>
      </c>
    </row>
    <row r="8512" spans="1:6" ht="14.5" customHeight="1">
      <c r="A8512" s="19">
        <v>1914</v>
      </c>
      <c r="B8512" s="19" t="s">
        <v>94</v>
      </c>
      <c r="D8512" s="19">
        <v>7</v>
      </c>
      <c r="F8512" s="19" t="s">
        <v>77</v>
      </c>
    </row>
    <row r="8513" spans="1:6" ht="14.5" customHeight="1">
      <c r="A8513" s="19">
        <v>1914</v>
      </c>
      <c r="B8513" s="19" t="s">
        <v>94</v>
      </c>
      <c r="C8513" s="19" t="s">
        <v>1364</v>
      </c>
      <c r="D8513" s="19">
        <v>101.11</v>
      </c>
      <c r="F8513" s="19" t="s">
        <v>1447</v>
      </c>
    </row>
    <row r="8514" spans="1:6" ht="14.5" customHeight="1">
      <c r="A8514" s="19">
        <v>1914</v>
      </c>
      <c r="B8514" s="19" t="s">
        <v>94</v>
      </c>
      <c r="C8514" s="19" t="s">
        <v>97</v>
      </c>
      <c r="D8514" s="19">
        <v>281.20999999999998</v>
      </c>
      <c r="F8514" s="19" t="s">
        <v>1153</v>
      </c>
    </row>
    <row r="8515" spans="1:6" ht="14.5" customHeight="1">
      <c r="A8515" s="19">
        <v>1914</v>
      </c>
      <c r="B8515" s="19" t="s">
        <v>94</v>
      </c>
      <c r="C8515" s="19" t="s">
        <v>97</v>
      </c>
      <c r="D8515" s="19">
        <v>12</v>
      </c>
      <c r="F8515" s="19" t="s">
        <v>1596</v>
      </c>
    </row>
    <row r="8516" spans="1:6" ht="14.5" customHeight="1">
      <c r="A8516" s="19">
        <v>1914</v>
      </c>
      <c r="B8516" s="19" t="s">
        <v>94</v>
      </c>
      <c r="C8516" s="19" t="s">
        <v>97</v>
      </c>
      <c r="D8516" s="19">
        <v>22</v>
      </c>
      <c r="F8516" s="19" t="s">
        <v>1276</v>
      </c>
    </row>
    <row r="8517" spans="1:6" ht="14.5" customHeight="1">
      <c r="A8517" s="19">
        <v>1914</v>
      </c>
      <c r="B8517" s="19" t="s">
        <v>94</v>
      </c>
      <c r="C8517" s="19" t="s">
        <v>97</v>
      </c>
      <c r="D8517" s="19">
        <v>77.61</v>
      </c>
      <c r="F8517" s="19" t="s">
        <v>1597</v>
      </c>
    </row>
    <row r="8518" spans="1:6" ht="14.5" customHeight="1">
      <c r="A8518" s="19">
        <v>1914</v>
      </c>
      <c r="B8518" s="19" t="s">
        <v>94</v>
      </c>
      <c r="C8518" s="19" t="s">
        <v>1600</v>
      </c>
      <c r="D8518" s="19">
        <v>461.13</v>
      </c>
    </row>
    <row r="8519" spans="1:6" ht="14.5" customHeight="1">
      <c r="A8519" s="19">
        <v>1914</v>
      </c>
      <c r="B8519" s="19" t="s">
        <v>94</v>
      </c>
      <c r="C8519" s="19" t="s">
        <v>1154</v>
      </c>
      <c r="D8519" s="19">
        <v>48.71</v>
      </c>
      <c r="F8519" s="19" t="s">
        <v>786</v>
      </c>
    </row>
    <row r="8520" spans="1:6" ht="14.5" customHeight="1">
      <c r="A8520" s="19">
        <v>1914</v>
      </c>
      <c r="B8520" s="19" t="s">
        <v>94</v>
      </c>
      <c r="C8520" s="19" t="s">
        <v>787</v>
      </c>
      <c r="D8520" s="19">
        <v>76</v>
      </c>
      <c r="F8520" s="19" t="s">
        <v>93</v>
      </c>
    </row>
    <row r="8521" spans="1:6" ht="14.5" customHeight="1">
      <c r="A8521" s="19">
        <v>1914</v>
      </c>
      <c r="B8521" s="19" t="s">
        <v>94</v>
      </c>
      <c r="C8521" s="19" t="s">
        <v>574</v>
      </c>
      <c r="D8521" s="19">
        <v>9</v>
      </c>
      <c r="F8521" s="19" t="s">
        <v>1601</v>
      </c>
    </row>
    <row r="8522" spans="1:6" ht="14.5" customHeight="1">
      <c r="A8522" s="19">
        <v>1914</v>
      </c>
      <c r="B8522" s="19" t="s">
        <v>94</v>
      </c>
      <c r="C8522" s="19" t="s">
        <v>497</v>
      </c>
      <c r="D8522" s="19">
        <v>23</v>
      </c>
      <c r="F8522" s="19" t="s">
        <v>1277</v>
      </c>
    </row>
    <row r="8523" spans="1:6" ht="14.5" customHeight="1">
      <c r="A8523" s="19">
        <v>1914</v>
      </c>
      <c r="B8523" s="19" t="s">
        <v>94</v>
      </c>
      <c r="C8523" s="19" t="s">
        <v>1155</v>
      </c>
      <c r="D8523" s="19">
        <v>7.5</v>
      </c>
      <c r="F8523" s="19" t="s">
        <v>1148</v>
      </c>
    </row>
    <row r="8524" spans="1:6" ht="14.5" customHeight="1">
      <c r="A8524" s="19">
        <v>1914</v>
      </c>
      <c r="B8524" s="19" t="s">
        <v>94</v>
      </c>
      <c r="C8524" s="19" t="s">
        <v>1007</v>
      </c>
      <c r="D8524" s="19">
        <v>1.5</v>
      </c>
      <c r="F8524" s="19" t="s">
        <v>1005</v>
      </c>
    </row>
    <row r="8525" spans="1:6" ht="14.5" customHeight="1">
      <c r="A8525" s="19">
        <v>1914</v>
      </c>
      <c r="B8525" s="19" t="s">
        <v>94</v>
      </c>
      <c r="C8525" s="19" t="s">
        <v>1009</v>
      </c>
      <c r="D8525" s="19">
        <v>16.2</v>
      </c>
      <c r="F8525" s="19" t="s">
        <v>1008</v>
      </c>
    </row>
    <row r="8526" spans="1:6" ht="14.5" customHeight="1">
      <c r="A8526" s="19">
        <v>1914</v>
      </c>
      <c r="B8526" s="19" t="s">
        <v>94</v>
      </c>
      <c r="C8526" s="19" t="s">
        <v>1152</v>
      </c>
      <c r="D8526" s="19">
        <v>5</v>
      </c>
      <c r="F8526" s="19" t="s">
        <v>1150</v>
      </c>
    </row>
    <row r="8527" spans="1:6" ht="14.5" customHeight="1">
      <c r="A8527" s="19">
        <v>1914</v>
      </c>
      <c r="B8527" s="19" t="s">
        <v>94</v>
      </c>
      <c r="C8527" s="19" t="s">
        <v>1449</v>
      </c>
      <c r="D8527" s="19">
        <v>13</v>
      </c>
      <c r="F8527" s="19" t="s">
        <v>1450</v>
      </c>
    </row>
    <row r="8528" spans="1:6" ht="14.5" customHeight="1">
      <c r="A8528" s="19">
        <v>1914</v>
      </c>
      <c r="B8528" s="19" t="s">
        <v>94</v>
      </c>
      <c r="C8528" s="19" t="s">
        <v>1451</v>
      </c>
      <c r="D8528" s="19">
        <v>5</v>
      </c>
      <c r="F8528" s="19" t="s">
        <v>1452</v>
      </c>
    </row>
    <row r="8529" spans="1:6" ht="14.5" customHeight="1">
      <c r="A8529" s="19">
        <v>1914</v>
      </c>
      <c r="B8529" s="19" t="s">
        <v>94</v>
      </c>
      <c r="C8529" s="19" t="s">
        <v>1603</v>
      </c>
      <c r="D8529" s="19">
        <v>15</v>
      </c>
      <c r="F8529" s="19" t="s">
        <v>1604</v>
      </c>
    </row>
    <row r="8530" spans="1:6" ht="14.5" customHeight="1">
      <c r="A8530" s="19">
        <v>1914</v>
      </c>
      <c r="B8530" s="19" t="s">
        <v>94</v>
      </c>
      <c r="C8530" s="19" t="s">
        <v>1605</v>
      </c>
      <c r="D8530" s="19">
        <v>6</v>
      </c>
      <c r="F8530" s="19" t="s">
        <v>1606</v>
      </c>
    </row>
    <row r="8531" spans="1:6" ht="14.5" customHeight="1">
      <c r="A8531" s="19">
        <v>1914</v>
      </c>
      <c r="B8531" s="19" t="s">
        <v>1279</v>
      </c>
      <c r="C8531" s="19" t="s">
        <v>1280</v>
      </c>
      <c r="D8531" s="19">
        <v>1</v>
      </c>
      <c r="F8531" s="19" t="s">
        <v>1613</v>
      </c>
    </row>
    <row r="8532" spans="1:6" ht="14.5" customHeight="1">
      <c r="A8532" s="19">
        <v>1914</v>
      </c>
      <c r="B8532" s="19" t="s">
        <v>1279</v>
      </c>
      <c r="C8532" s="19" t="s">
        <v>1282</v>
      </c>
      <c r="D8532" s="19">
        <v>15</v>
      </c>
      <c r="F8532" s="19" t="s">
        <v>1283</v>
      </c>
    </row>
    <row r="8533" spans="1:6" ht="14.5" customHeight="1">
      <c r="A8533" s="19">
        <v>1914</v>
      </c>
      <c r="B8533" s="19" t="s">
        <v>1279</v>
      </c>
      <c r="C8533" s="19" t="s">
        <v>1458</v>
      </c>
      <c r="D8533" s="19">
        <v>8</v>
      </c>
      <c r="F8533" s="19" t="s">
        <v>1614</v>
      </c>
    </row>
    <row r="8534" spans="1:6" ht="14.5" customHeight="1">
      <c r="A8534" s="19">
        <v>1914</v>
      </c>
      <c r="B8534" s="19" t="s">
        <v>1279</v>
      </c>
      <c r="C8534" s="19" t="s">
        <v>1615</v>
      </c>
      <c r="D8534" s="19">
        <v>1.5</v>
      </c>
      <c r="F8534" s="19" t="s">
        <v>1616</v>
      </c>
    </row>
    <row r="8535" spans="1:6" ht="14.5" customHeight="1">
      <c r="A8535" s="19">
        <v>1914</v>
      </c>
      <c r="B8535" s="19" t="s">
        <v>291</v>
      </c>
      <c r="C8535" s="19" t="s">
        <v>71</v>
      </c>
      <c r="D8535" s="19">
        <v>106.76</v>
      </c>
      <c r="E8535" s="19" t="s">
        <v>9</v>
      </c>
      <c r="F8535" s="19" t="s">
        <v>959</v>
      </c>
    </row>
    <row r="8536" spans="1:6" ht="14.5" customHeight="1">
      <c r="A8536" s="19">
        <v>1914</v>
      </c>
      <c r="B8536" s="19" t="s">
        <v>291</v>
      </c>
      <c r="C8536" s="19" t="s">
        <v>215</v>
      </c>
      <c r="D8536" s="19">
        <v>56.14</v>
      </c>
      <c r="E8536" s="19" t="s">
        <v>9</v>
      </c>
      <c r="F8536" s="19" t="s">
        <v>1041</v>
      </c>
    </row>
    <row r="8537" spans="1:6" ht="14.5" customHeight="1">
      <c r="A8537" s="19">
        <v>1914</v>
      </c>
      <c r="B8537" s="19" t="s">
        <v>291</v>
      </c>
      <c r="C8537" s="19" t="s">
        <v>217</v>
      </c>
      <c r="D8537" s="19">
        <v>7.5</v>
      </c>
      <c r="E8537" s="19" t="s">
        <v>9</v>
      </c>
      <c r="F8537" s="19" t="s">
        <v>1299</v>
      </c>
    </row>
    <row r="8538" spans="1:6" ht="14.5" customHeight="1">
      <c r="A8538" s="19">
        <v>1914</v>
      </c>
      <c r="B8538" s="19" t="s">
        <v>291</v>
      </c>
      <c r="C8538" s="19" t="s">
        <v>903</v>
      </c>
      <c r="D8538" s="19">
        <v>15</v>
      </c>
      <c r="E8538" s="19" t="s">
        <v>9</v>
      </c>
      <c r="F8538" s="19" t="s">
        <v>904</v>
      </c>
    </row>
    <row r="8539" spans="1:6" ht="14.5" customHeight="1">
      <c r="A8539" s="19">
        <v>1914</v>
      </c>
      <c r="B8539" s="19" t="s">
        <v>291</v>
      </c>
      <c r="C8539" s="19" t="s">
        <v>219</v>
      </c>
      <c r="D8539" s="19">
        <v>47.92</v>
      </c>
      <c r="E8539" s="19" t="s">
        <v>9</v>
      </c>
      <c r="F8539" s="19" t="s">
        <v>220</v>
      </c>
    </row>
    <row r="8540" spans="1:6" ht="14.5" customHeight="1">
      <c r="A8540" s="19">
        <v>1914</v>
      </c>
      <c r="B8540" s="19" t="s">
        <v>291</v>
      </c>
      <c r="C8540" s="19" t="s">
        <v>230</v>
      </c>
      <c r="D8540" s="19">
        <v>383.92</v>
      </c>
      <c r="E8540" s="19" t="s">
        <v>9</v>
      </c>
      <c r="F8540" s="19" t="s">
        <v>1043</v>
      </c>
    </row>
    <row r="8541" spans="1:6" ht="14.5" customHeight="1">
      <c r="A8541" s="19">
        <v>1914</v>
      </c>
      <c r="B8541" s="19" t="s">
        <v>291</v>
      </c>
      <c r="C8541" s="19" t="s">
        <v>230</v>
      </c>
      <c r="D8541" s="19">
        <v>25.35</v>
      </c>
      <c r="E8541" s="19" t="s">
        <v>9</v>
      </c>
      <c r="F8541" s="19" t="s">
        <v>1300</v>
      </c>
    </row>
    <row r="8542" spans="1:6" ht="14.5" customHeight="1">
      <c r="A8542" s="19">
        <v>1914</v>
      </c>
      <c r="B8542" s="19" t="s">
        <v>291</v>
      </c>
      <c r="C8542" s="19" t="s">
        <v>230</v>
      </c>
      <c r="D8542" s="19">
        <v>185.11</v>
      </c>
      <c r="E8542" s="19" t="s">
        <v>9</v>
      </c>
      <c r="F8542" s="19" t="s">
        <v>1466</v>
      </c>
    </row>
    <row r="8543" spans="1:6" ht="14.5" customHeight="1">
      <c r="A8543" s="19">
        <v>1914</v>
      </c>
      <c r="B8543" s="19" t="s">
        <v>291</v>
      </c>
      <c r="C8543" s="19" t="s">
        <v>230</v>
      </c>
      <c r="D8543" s="19">
        <v>13.59</v>
      </c>
      <c r="E8543" s="19" t="s">
        <v>9</v>
      </c>
      <c r="F8543" s="19" t="s">
        <v>1044</v>
      </c>
    </row>
    <row r="8544" spans="1:6" ht="14.5" customHeight="1">
      <c r="A8544" s="19">
        <v>1914</v>
      </c>
      <c r="B8544" s="19" t="s">
        <v>291</v>
      </c>
      <c r="C8544" s="19" t="s">
        <v>1045</v>
      </c>
      <c r="D8544" s="19">
        <v>5.5</v>
      </c>
      <c r="E8544" s="19" t="s">
        <v>9</v>
      </c>
      <c r="F8544" s="19" t="s">
        <v>1046</v>
      </c>
    </row>
    <row r="8545" spans="1:6" ht="14.5" customHeight="1">
      <c r="A8545" s="19">
        <v>1914</v>
      </c>
      <c r="B8545" s="19" t="s">
        <v>291</v>
      </c>
      <c r="C8545" s="19" t="s">
        <v>617</v>
      </c>
      <c r="D8545" s="19">
        <v>7.23</v>
      </c>
      <c r="E8545" s="19" t="s">
        <v>9</v>
      </c>
      <c r="F8545" s="19" t="s">
        <v>1029</v>
      </c>
    </row>
    <row r="8546" spans="1:6" ht="14.5" customHeight="1">
      <c r="A8546" s="19">
        <v>1914</v>
      </c>
      <c r="B8546" s="19" t="s">
        <v>291</v>
      </c>
      <c r="C8546" s="19" t="s">
        <v>910</v>
      </c>
      <c r="D8546" s="19">
        <v>5.9</v>
      </c>
      <c r="E8546" s="19" t="s">
        <v>9</v>
      </c>
      <c r="F8546" s="19" t="s">
        <v>911</v>
      </c>
    </row>
    <row r="8547" spans="1:6" ht="14.5" customHeight="1">
      <c r="A8547" s="19">
        <v>1914</v>
      </c>
      <c r="B8547" s="19" t="s">
        <v>291</v>
      </c>
      <c r="C8547" s="19" t="s">
        <v>238</v>
      </c>
      <c r="D8547" s="19">
        <v>17.66</v>
      </c>
      <c r="E8547" s="19" t="s">
        <v>9</v>
      </c>
      <c r="F8547" s="19" t="s">
        <v>1368</v>
      </c>
    </row>
    <row r="8548" spans="1:6" ht="14.5" customHeight="1">
      <c r="A8548" s="19">
        <v>1914</v>
      </c>
      <c r="B8548" s="19" t="s">
        <v>291</v>
      </c>
      <c r="C8548" s="19" t="s">
        <v>242</v>
      </c>
      <c r="D8548" s="19">
        <v>29.001000000000001</v>
      </c>
      <c r="E8548" s="19" t="s">
        <v>9</v>
      </c>
      <c r="F8548" s="19" t="s">
        <v>1048</v>
      </c>
    </row>
    <row r="8549" spans="1:6" ht="14.5" customHeight="1">
      <c r="A8549" s="19">
        <v>1914</v>
      </c>
      <c r="B8549" s="19" t="s">
        <v>291</v>
      </c>
      <c r="C8549" s="19" t="s">
        <v>242</v>
      </c>
      <c r="D8549" s="19">
        <v>16.725999999999999</v>
      </c>
      <c r="E8549" s="19" t="s">
        <v>9</v>
      </c>
      <c r="F8549" s="19" t="s">
        <v>1049</v>
      </c>
    </row>
    <row r="8550" spans="1:6" ht="14.5" customHeight="1">
      <c r="A8550" s="19">
        <v>1914</v>
      </c>
      <c r="B8550" s="19" t="s">
        <v>291</v>
      </c>
      <c r="C8550" s="19" t="s">
        <v>245</v>
      </c>
      <c r="D8550" s="19">
        <v>6.79</v>
      </c>
      <c r="E8550" s="19" t="s">
        <v>9</v>
      </c>
      <c r="F8550" s="19" t="s">
        <v>845</v>
      </c>
    </row>
    <row r="8551" spans="1:6" ht="14.5" customHeight="1">
      <c r="A8551" s="19">
        <v>1914</v>
      </c>
      <c r="B8551" s="19" t="s">
        <v>291</v>
      </c>
      <c r="C8551" s="19" t="s">
        <v>619</v>
      </c>
      <c r="D8551" s="19">
        <v>17.75</v>
      </c>
      <c r="E8551" s="19" t="s">
        <v>9</v>
      </c>
      <c r="F8551" s="19" t="s">
        <v>1621</v>
      </c>
    </row>
    <row r="8552" spans="1:6" ht="14.5" customHeight="1">
      <c r="A8552" s="19">
        <v>1914</v>
      </c>
      <c r="B8552" s="19" t="s">
        <v>291</v>
      </c>
      <c r="C8552" s="19" t="s">
        <v>1370</v>
      </c>
      <c r="D8552" s="19">
        <v>128.61000000000001</v>
      </c>
      <c r="E8552" s="19" t="s">
        <v>9</v>
      </c>
      <c r="F8552" s="19" t="s">
        <v>1371</v>
      </c>
    </row>
    <row r="8553" spans="1:6" ht="14.5" customHeight="1">
      <c r="A8553" s="19">
        <v>1914</v>
      </c>
      <c r="B8553" s="19" t="s">
        <v>291</v>
      </c>
      <c r="C8553" s="19" t="s">
        <v>254</v>
      </c>
      <c r="D8553" s="19">
        <v>151.44999999999999</v>
      </c>
      <c r="E8553" s="19" t="s">
        <v>9</v>
      </c>
      <c r="F8553" s="19" t="s">
        <v>1052</v>
      </c>
    </row>
    <row r="8554" spans="1:6" ht="14.5" customHeight="1">
      <c r="A8554" s="19">
        <v>1914</v>
      </c>
      <c r="B8554" s="19" t="s">
        <v>291</v>
      </c>
      <c r="C8554" s="19" t="s">
        <v>256</v>
      </c>
      <c r="D8554" s="19">
        <v>82</v>
      </c>
      <c r="E8554" s="19" t="s">
        <v>9</v>
      </c>
      <c r="F8554" s="19" t="s">
        <v>621</v>
      </c>
    </row>
    <row r="8555" spans="1:6" ht="14.5" customHeight="1">
      <c r="A8555" s="19">
        <v>1914</v>
      </c>
      <c r="B8555" s="19" t="s">
        <v>291</v>
      </c>
      <c r="C8555" s="19" t="s">
        <v>256</v>
      </c>
      <c r="D8555" s="19">
        <v>4.62</v>
      </c>
      <c r="E8555" s="19" t="s">
        <v>9</v>
      </c>
      <c r="F8555" s="19" t="s">
        <v>1053</v>
      </c>
    </row>
    <row r="8556" spans="1:6" ht="14.5" customHeight="1">
      <c r="A8556" s="19">
        <v>1914</v>
      </c>
      <c r="B8556" s="19" t="s">
        <v>291</v>
      </c>
      <c r="C8556" s="19" t="s">
        <v>622</v>
      </c>
      <c r="D8556" s="19">
        <v>7.53</v>
      </c>
      <c r="E8556" s="19" t="s">
        <v>9</v>
      </c>
      <c r="F8556" s="19" t="s">
        <v>1057</v>
      </c>
    </row>
    <row r="8557" spans="1:6" ht="14.5" customHeight="1">
      <c r="A8557" s="19">
        <v>1914</v>
      </c>
      <c r="B8557" s="19" t="s">
        <v>291</v>
      </c>
      <c r="C8557" s="19" t="s">
        <v>259</v>
      </c>
      <c r="D8557" s="19">
        <v>9.25</v>
      </c>
      <c r="E8557" s="19" t="s">
        <v>9</v>
      </c>
      <c r="F8557" s="19" t="s">
        <v>1622</v>
      </c>
    </row>
    <row r="8558" spans="1:6" ht="14.5" customHeight="1">
      <c r="A8558" s="19">
        <v>1914</v>
      </c>
      <c r="B8558" s="19" t="s">
        <v>291</v>
      </c>
      <c r="C8558" s="19" t="s">
        <v>262</v>
      </c>
      <c r="D8558" s="19">
        <v>54.22</v>
      </c>
      <c r="E8558" s="19" t="s">
        <v>9</v>
      </c>
      <c r="F8558" s="19" t="s">
        <v>960</v>
      </c>
    </row>
    <row r="8559" spans="1:6" ht="14.5" customHeight="1">
      <c r="A8559" s="19">
        <v>1914</v>
      </c>
      <c r="B8559" s="19" t="s">
        <v>291</v>
      </c>
      <c r="C8559" s="19" t="s">
        <v>264</v>
      </c>
      <c r="D8559" s="19">
        <v>19.97</v>
      </c>
      <c r="E8559" s="19" t="s">
        <v>9</v>
      </c>
      <c r="F8559" s="19" t="s">
        <v>265</v>
      </c>
    </row>
    <row r="8560" spans="1:6" ht="14.5" customHeight="1">
      <c r="A8560" s="19">
        <v>1914</v>
      </c>
      <c r="B8560" s="19" t="s">
        <v>291</v>
      </c>
      <c r="C8560" s="19" t="s">
        <v>266</v>
      </c>
      <c r="D8560" s="19">
        <v>9.6</v>
      </c>
      <c r="E8560" s="19" t="s">
        <v>9</v>
      </c>
      <c r="F8560" s="19" t="s">
        <v>1662</v>
      </c>
    </row>
    <row r="8561" spans="1:6" ht="14.5" customHeight="1">
      <c r="A8561" s="19">
        <v>1914</v>
      </c>
      <c r="B8561" s="19" t="s">
        <v>291</v>
      </c>
      <c r="C8561" s="19" t="s">
        <v>268</v>
      </c>
      <c r="D8561" s="19">
        <v>26.545000000000002</v>
      </c>
      <c r="E8561" s="19" t="s">
        <v>9</v>
      </c>
      <c r="F8561" s="19" t="s">
        <v>269</v>
      </c>
    </row>
    <row r="8562" spans="1:6" ht="14.5" customHeight="1">
      <c r="A8562" s="19">
        <v>1914</v>
      </c>
      <c r="B8562" s="19" t="s">
        <v>291</v>
      </c>
      <c r="C8562" s="19" t="s">
        <v>268</v>
      </c>
      <c r="D8562" s="19">
        <v>33.39</v>
      </c>
      <c r="E8562" s="19" t="s">
        <v>9</v>
      </c>
      <c r="F8562" s="19" t="s">
        <v>1168</v>
      </c>
    </row>
    <row r="8563" spans="1:6" ht="14.5" customHeight="1">
      <c r="A8563" s="19">
        <v>1914</v>
      </c>
      <c r="B8563" s="19" t="s">
        <v>291</v>
      </c>
      <c r="C8563" s="19" t="s">
        <v>268</v>
      </c>
      <c r="D8563" s="19">
        <v>22</v>
      </c>
      <c r="E8563" s="19" t="s">
        <v>9</v>
      </c>
      <c r="F8563" s="19" t="s">
        <v>1311</v>
      </c>
    </row>
    <row r="8564" spans="1:6" ht="14.5" customHeight="1">
      <c r="A8564" s="19">
        <v>1914</v>
      </c>
      <c r="B8564" s="19" t="s">
        <v>291</v>
      </c>
      <c r="C8564" s="19" t="s">
        <v>1310</v>
      </c>
      <c r="D8564" s="19">
        <v>26.56</v>
      </c>
      <c r="E8564" s="19" t="s">
        <v>9</v>
      </c>
      <c r="F8564" s="19" t="s">
        <v>1176</v>
      </c>
    </row>
    <row r="8565" spans="1:6" ht="14.5" customHeight="1">
      <c r="A8565" s="19">
        <v>1914</v>
      </c>
      <c r="B8565" s="19" t="s">
        <v>291</v>
      </c>
      <c r="C8565" s="19" t="s">
        <v>1372</v>
      </c>
      <c r="D8565" s="19">
        <v>5.64</v>
      </c>
      <c r="E8565" s="19" t="s">
        <v>9</v>
      </c>
      <c r="F8565" s="19" t="s">
        <v>1373</v>
      </c>
    </row>
    <row r="8566" spans="1:6" ht="14.5" customHeight="1">
      <c r="A8566" s="19">
        <v>1914</v>
      </c>
      <c r="B8566" s="19" t="s">
        <v>291</v>
      </c>
      <c r="C8566" s="19" t="s">
        <v>270</v>
      </c>
      <c r="D8566" s="19">
        <v>9.1</v>
      </c>
      <c r="E8566" s="19" t="s">
        <v>9</v>
      </c>
      <c r="F8566" s="19" t="s">
        <v>1058</v>
      </c>
    </row>
    <row r="8567" spans="1:6" ht="14.5" customHeight="1">
      <c r="A8567" s="19">
        <v>1914</v>
      </c>
      <c r="B8567" s="19" t="s">
        <v>291</v>
      </c>
      <c r="C8567" s="19" t="s">
        <v>625</v>
      </c>
      <c r="D8567" s="19">
        <v>8.6999999999999993</v>
      </c>
      <c r="E8567" s="19" t="s">
        <v>9</v>
      </c>
      <c r="F8567" s="19" t="s">
        <v>626</v>
      </c>
    </row>
    <row r="8568" spans="1:6" ht="14.5" customHeight="1">
      <c r="A8568" s="19">
        <v>1914</v>
      </c>
      <c r="B8568" s="19" t="s">
        <v>291</v>
      </c>
      <c r="C8568" s="19" t="s">
        <v>282</v>
      </c>
      <c r="D8568" s="19">
        <v>12.84</v>
      </c>
      <c r="E8568" s="19" t="s">
        <v>9</v>
      </c>
      <c r="F8568" s="19" t="s">
        <v>1059</v>
      </c>
    </row>
    <row r="8569" spans="1:6" ht="14.5" customHeight="1">
      <c r="A8569" s="19">
        <v>1914</v>
      </c>
      <c r="B8569" s="19" t="s">
        <v>291</v>
      </c>
      <c r="C8569" s="19" t="s">
        <v>287</v>
      </c>
      <c r="D8569" s="19">
        <v>20.51</v>
      </c>
      <c r="E8569" s="19" t="s">
        <v>9</v>
      </c>
      <c r="F8569" s="19" t="s">
        <v>1060</v>
      </c>
    </row>
    <row r="8570" spans="1:6" ht="14.5" customHeight="1">
      <c r="A8570" s="19">
        <v>1914</v>
      </c>
      <c r="B8570" s="19" t="s">
        <v>291</v>
      </c>
      <c r="C8570" s="19" t="s">
        <v>848</v>
      </c>
      <c r="D8570" s="19">
        <v>9.7609999999999992</v>
      </c>
      <c r="E8570" s="19" t="s">
        <v>9</v>
      </c>
      <c r="F8570" s="19" t="s">
        <v>1061</v>
      </c>
    </row>
    <row r="8571" spans="1:6" ht="14.5" customHeight="1">
      <c r="A8571" s="19">
        <v>1914</v>
      </c>
      <c r="B8571" s="19" t="s">
        <v>291</v>
      </c>
      <c r="C8571" s="19" t="s">
        <v>291</v>
      </c>
      <c r="D8571" s="19">
        <v>37.68</v>
      </c>
      <c r="E8571" s="19" t="s">
        <v>9</v>
      </c>
      <c r="F8571" s="19" t="s">
        <v>1305</v>
      </c>
    </row>
    <row r="8572" spans="1:6" ht="14.5" customHeight="1">
      <c r="A8572" s="19">
        <v>1914</v>
      </c>
      <c r="B8572" s="19" t="s">
        <v>291</v>
      </c>
      <c r="C8572" s="19" t="s">
        <v>291</v>
      </c>
      <c r="D8572" s="19">
        <v>159.01400000000001</v>
      </c>
      <c r="E8572" s="19" t="s">
        <v>9</v>
      </c>
      <c r="F8572" s="19" t="s">
        <v>1628</v>
      </c>
    </row>
    <row r="8573" spans="1:6" ht="14.5" customHeight="1">
      <c r="A8573" s="19">
        <v>1914</v>
      </c>
      <c r="B8573" s="19" t="s">
        <v>291</v>
      </c>
      <c r="C8573" s="19" t="s">
        <v>291</v>
      </c>
      <c r="D8573" s="19">
        <v>5.0599999999999996</v>
      </c>
      <c r="E8573" s="19" t="s">
        <v>16</v>
      </c>
      <c r="F8573" s="19" t="s">
        <v>631</v>
      </c>
    </row>
    <row r="8574" spans="1:6" ht="14.5" customHeight="1">
      <c r="A8574" s="19">
        <v>1914</v>
      </c>
      <c r="B8574" s="19" t="s">
        <v>291</v>
      </c>
      <c r="C8574" s="19" t="s">
        <v>291</v>
      </c>
      <c r="D8574" s="19">
        <v>20</v>
      </c>
      <c r="E8574" s="19" t="s">
        <v>9</v>
      </c>
      <c r="F8574" s="19" t="s">
        <v>292</v>
      </c>
    </row>
    <row r="8575" spans="1:6" ht="14.5" customHeight="1">
      <c r="A8575" s="19">
        <v>1914</v>
      </c>
      <c r="B8575" s="19" t="s">
        <v>291</v>
      </c>
      <c r="C8575" s="19" t="s">
        <v>291</v>
      </c>
      <c r="D8575" s="19">
        <v>2.56</v>
      </c>
      <c r="E8575" s="19" t="s">
        <v>9</v>
      </c>
      <c r="F8575" s="19" t="s">
        <v>1474</v>
      </c>
    </row>
    <row r="8576" spans="1:6" ht="14.5" customHeight="1">
      <c r="A8576" s="19">
        <v>1914</v>
      </c>
      <c r="B8576" s="19" t="s">
        <v>291</v>
      </c>
      <c r="C8576" s="19" t="s">
        <v>291</v>
      </c>
      <c r="D8576" s="19">
        <v>5</v>
      </c>
      <c r="E8576" s="19" t="s">
        <v>9</v>
      </c>
      <c r="F8576" s="19" t="s">
        <v>306</v>
      </c>
    </row>
    <row r="8577" spans="1:6" ht="14.5" customHeight="1">
      <c r="A8577" s="19">
        <v>1914</v>
      </c>
      <c r="B8577" s="19" t="s">
        <v>291</v>
      </c>
      <c r="C8577" s="19" t="s">
        <v>291</v>
      </c>
      <c r="D8577" s="19">
        <v>20</v>
      </c>
      <c r="E8577" s="19" t="s">
        <v>9</v>
      </c>
      <c r="F8577" s="19" t="s">
        <v>302</v>
      </c>
    </row>
    <row r="8578" spans="1:6" ht="14.5" customHeight="1">
      <c r="A8578" s="19">
        <v>1914</v>
      </c>
      <c r="B8578" s="19" t="s">
        <v>291</v>
      </c>
      <c r="C8578" s="19" t="s">
        <v>291</v>
      </c>
      <c r="D8578" s="19">
        <v>6.3</v>
      </c>
      <c r="E8578" s="19" t="s">
        <v>9</v>
      </c>
      <c r="F8578" s="19" t="s">
        <v>296</v>
      </c>
    </row>
    <row r="8579" spans="1:6" ht="14.5" customHeight="1">
      <c r="A8579" s="19">
        <v>1914</v>
      </c>
      <c r="B8579" s="19" t="s">
        <v>291</v>
      </c>
      <c r="C8579" s="19" t="s">
        <v>291</v>
      </c>
      <c r="D8579" s="19">
        <v>5.0289999999999999</v>
      </c>
      <c r="E8579" s="19" t="s">
        <v>9</v>
      </c>
      <c r="F8579" s="19" t="s">
        <v>295</v>
      </c>
    </row>
    <row r="8580" spans="1:6" ht="14.5" customHeight="1">
      <c r="A8580" s="19">
        <v>1914</v>
      </c>
      <c r="B8580" s="19" t="s">
        <v>291</v>
      </c>
      <c r="C8580" s="19" t="s">
        <v>291</v>
      </c>
      <c r="D8580" s="19">
        <v>19.82</v>
      </c>
      <c r="E8580" s="19" t="s">
        <v>9</v>
      </c>
      <c r="F8580" s="19" t="s">
        <v>299</v>
      </c>
    </row>
    <row r="8581" spans="1:6" ht="14.5" customHeight="1">
      <c r="A8581" s="19">
        <v>1914</v>
      </c>
      <c r="B8581" s="19" t="s">
        <v>291</v>
      </c>
      <c r="C8581" s="19" t="s">
        <v>291</v>
      </c>
      <c r="D8581" s="19">
        <v>16</v>
      </c>
      <c r="E8581" s="19" t="s">
        <v>9</v>
      </c>
      <c r="F8581" s="19" t="s">
        <v>294</v>
      </c>
    </row>
    <row r="8582" spans="1:6" ht="14.5" customHeight="1">
      <c r="A8582" s="19">
        <v>1914</v>
      </c>
      <c r="B8582" s="19" t="s">
        <v>291</v>
      </c>
      <c r="C8582" s="19" t="s">
        <v>291</v>
      </c>
      <c r="D8582" s="19">
        <v>11</v>
      </c>
      <c r="E8582" s="19" t="s">
        <v>9</v>
      </c>
      <c r="F8582" s="19" t="s">
        <v>293</v>
      </c>
    </row>
    <row r="8583" spans="1:6" ht="14.5" customHeight="1">
      <c r="A8583" s="19">
        <v>1914</v>
      </c>
      <c r="B8583" s="19" t="s">
        <v>291</v>
      </c>
      <c r="C8583" s="19" t="s">
        <v>291</v>
      </c>
      <c r="D8583" s="19">
        <v>5.1159999999999997</v>
      </c>
      <c r="E8583" s="19" t="s">
        <v>9</v>
      </c>
      <c r="F8583" s="19" t="s">
        <v>1177</v>
      </c>
    </row>
    <row r="8584" spans="1:6" ht="14.5" customHeight="1">
      <c r="A8584" s="19">
        <v>1914</v>
      </c>
      <c r="B8584" s="19" t="s">
        <v>291</v>
      </c>
      <c r="C8584" s="19" t="s">
        <v>291</v>
      </c>
      <c r="D8584" s="19">
        <v>28.2</v>
      </c>
      <c r="E8584" s="19" t="s">
        <v>9</v>
      </c>
      <c r="F8584" s="19" t="s">
        <v>1303</v>
      </c>
    </row>
    <row r="8585" spans="1:6" ht="14.5" customHeight="1">
      <c r="A8585" s="19">
        <v>1914</v>
      </c>
      <c r="B8585" s="19" t="s">
        <v>291</v>
      </c>
      <c r="C8585" s="19" t="s">
        <v>291</v>
      </c>
      <c r="D8585" s="19">
        <v>33.770000000000003</v>
      </c>
      <c r="E8585" s="19" t="s">
        <v>9</v>
      </c>
      <c r="F8585" s="19" t="s">
        <v>300</v>
      </c>
    </row>
    <row r="8586" spans="1:6" ht="14.5" customHeight="1">
      <c r="A8586" s="19">
        <v>1914</v>
      </c>
      <c r="B8586" s="19" t="s">
        <v>291</v>
      </c>
      <c r="C8586" s="19" t="s">
        <v>291</v>
      </c>
      <c r="D8586" s="19">
        <v>25.67</v>
      </c>
      <c r="E8586" s="19" t="s">
        <v>9</v>
      </c>
      <c r="F8586" s="19" t="s">
        <v>1652</v>
      </c>
    </row>
    <row r="8587" spans="1:6" ht="14.5" customHeight="1">
      <c r="A8587" s="19">
        <v>1914</v>
      </c>
      <c r="B8587" s="19" t="s">
        <v>291</v>
      </c>
      <c r="C8587" s="19" t="s">
        <v>291</v>
      </c>
      <c r="D8587" s="19">
        <v>4.05</v>
      </c>
      <c r="E8587" s="19" t="s">
        <v>9</v>
      </c>
      <c r="F8587" s="19" t="s">
        <v>1629</v>
      </c>
    </row>
    <row r="8588" spans="1:6" ht="14.5" customHeight="1">
      <c r="A8588" s="19">
        <v>1914</v>
      </c>
      <c r="B8588" s="19" t="s">
        <v>291</v>
      </c>
      <c r="C8588" s="19" t="s">
        <v>291</v>
      </c>
      <c r="D8588" s="19">
        <v>393.05700000000002</v>
      </c>
      <c r="E8588" s="19" t="s">
        <v>9</v>
      </c>
      <c r="F8588" s="19" t="s">
        <v>1062</v>
      </c>
    </row>
    <row r="8589" spans="1:6" ht="14.5" customHeight="1">
      <c r="A8589" s="19">
        <v>1914</v>
      </c>
      <c r="B8589" s="19" t="s">
        <v>291</v>
      </c>
      <c r="C8589" s="19" t="s">
        <v>291</v>
      </c>
      <c r="D8589" s="19">
        <v>201.6</v>
      </c>
      <c r="E8589" s="19" t="s">
        <v>9</v>
      </c>
      <c r="F8589" s="19" t="s">
        <v>82</v>
      </c>
    </row>
    <row r="8590" spans="1:6" ht="14.5" customHeight="1">
      <c r="A8590" s="19">
        <v>1914</v>
      </c>
      <c r="B8590" s="19" t="s">
        <v>291</v>
      </c>
      <c r="C8590" s="19" t="s">
        <v>291</v>
      </c>
      <c r="D8590" s="19">
        <v>20.77</v>
      </c>
      <c r="E8590" s="19" t="s">
        <v>9</v>
      </c>
      <c r="F8590" s="19" t="s">
        <v>297</v>
      </c>
    </row>
    <row r="8591" spans="1:6" ht="14.5" customHeight="1">
      <c r="A8591" s="19">
        <v>1914</v>
      </c>
      <c r="B8591" s="19" t="s">
        <v>291</v>
      </c>
      <c r="C8591" s="19" t="s">
        <v>291</v>
      </c>
      <c r="D8591" s="19">
        <v>20</v>
      </c>
      <c r="E8591" s="19" t="s">
        <v>9</v>
      </c>
      <c r="F8591" s="19" t="s">
        <v>302</v>
      </c>
    </row>
    <row r="8592" spans="1:6" ht="14.5" customHeight="1">
      <c r="A8592" s="19">
        <v>1914</v>
      </c>
      <c r="B8592" s="19" t="s">
        <v>291</v>
      </c>
      <c r="C8592" s="19" t="s">
        <v>291</v>
      </c>
      <c r="D8592" s="19">
        <v>6.96</v>
      </c>
      <c r="E8592" s="19" t="s">
        <v>9</v>
      </c>
      <c r="F8592" s="19" t="s">
        <v>296</v>
      </c>
    </row>
    <row r="8593" spans="1:6" ht="14.5" customHeight="1">
      <c r="A8593" s="19">
        <v>1914</v>
      </c>
      <c r="B8593" s="19" t="s">
        <v>291</v>
      </c>
      <c r="C8593" s="19" t="s">
        <v>291</v>
      </c>
      <c r="D8593" s="19">
        <v>1.05</v>
      </c>
      <c r="E8593" s="19" t="s">
        <v>9</v>
      </c>
      <c r="F8593" s="19" t="s">
        <v>632</v>
      </c>
    </row>
    <row r="8594" spans="1:6" ht="14.5" customHeight="1">
      <c r="A8594" s="19">
        <v>1914</v>
      </c>
      <c r="B8594" s="19" t="s">
        <v>291</v>
      </c>
      <c r="C8594" s="19" t="s">
        <v>291</v>
      </c>
      <c r="D8594" s="19">
        <v>3.04</v>
      </c>
      <c r="E8594" s="19" t="s">
        <v>9</v>
      </c>
      <c r="F8594" s="19" t="s">
        <v>1304</v>
      </c>
    </row>
    <row r="8595" spans="1:6" ht="14.5" customHeight="1">
      <c r="A8595" s="19">
        <v>1914</v>
      </c>
      <c r="B8595" s="19" t="s">
        <v>291</v>
      </c>
      <c r="C8595" s="19" t="s">
        <v>291</v>
      </c>
      <c r="D8595" s="19">
        <v>6.7</v>
      </c>
      <c r="E8595" s="19" t="s">
        <v>9</v>
      </c>
      <c r="F8595" s="19" t="s">
        <v>1171</v>
      </c>
    </row>
    <row r="8596" spans="1:6" ht="14.5" customHeight="1">
      <c r="A8596" s="19">
        <v>1914</v>
      </c>
      <c r="B8596" s="19" t="s">
        <v>291</v>
      </c>
      <c r="C8596" s="19" t="s">
        <v>291</v>
      </c>
      <c r="D8596" s="19">
        <v>14.36</v>
      </c>
      <c r="E8596" s="19" t="s">
        <v>9</v>
      </c>
      <c r="F8596" s="19" t="s">
        <v>304</v>
      </c>
    </row>
    <row r="8597" spans="1:6" ht="14.5" customHeight="1">
      <c r="A8597" s="19">
        <v>1914</v>
      </c>
      <c r="B8597" s="19" t="s">
        <v>291</v>
      </c>
      <c r="C8597" s="19" t="s">
        <v>291</v>
      </c>
      <c r="D8597" s="19">
        <v>19.72</v>
      </c>
      <c r="E8597" s="19" t="s">
        <v>9</v>
      </c>
      <c r="F8597" s="19" t="s">
        <v>303</v>
      </c>
    </row>
    <row r="8598" spans="1:6" ht="14.5" customHeight="1">
      <c r="A8598" s="19">
        <v>1914</v>
      </c>
      <c r="B8598" s="19" t="s">
        <v>291</v>
      </c>
      <c r="C8598" s="19" t="s">
        <v>291</v>
      </c>
      <c r="D8598" s="19">
        <v>116.004</v>
      </c>
      <c r="E8598" s="19" t="s">
        <v>9</v>
      </c>
      <c r="F8598" s="19" t="s">
        <v>308</v>
      </c>
    </row>
    <row r="8599" spans="1:6" ht="14.5" customHeight="1">
      <c r="A8599" s="19">
        <v>1914</v>
      </c>
      <c r="B8599" s="19" t="s">
        <v>291</v>
      </c>
      <c r="C8599" s="19" t="s">
        <v>291</v>
      </c>
      <c r="D8599" s="19">
        <v>9.02</v>
      </c>
      <c r="E8599" s="19" t="s">
        <v>9</v>
      </c>
      <c r="F8599" s="19" t="s">
        <v>1063</v>
      </c>
    </row>
    <row r="8600" spans="1:6" ht="14.5" customHeight="1">
      <c r="A8600" s="19">
        <v>1914</v>
      </c>
      <c r="B8600" s="19" t="s">
        <v>291</v>
      </c>
      <c r="C8600" s="19" t="s">
        <v>291</v>
      </c>
      <c r="D8600" s="19">
        <v>50.3</v>
      </c>
      <c r="E8600" s="19" t="s">
        <v>9</v>
      </c>
      <c r="F8600" s="19" t="s">
        <v>636</v>
      </c>
    </row>
    <row r="8601" spans="1:6" ht="14.5" customHeight="1">
      <c r="A8601" s="19">
        <v>1914</v>
      </c>
      <c r="B8601" s="19" t="s">
        <v>291</v>
      </c>
      <c r="C8601" s="19" t="s">
        <v>291</v>
      </c>
      <c r="D8601" s="19">
        <v>73.27</v>
      </c>
      <c r="E8601" s="19" t="s">
        <v>9</v>
      </c>
      <c r="F8601" s="19" t="s">
        <v>1623</v>
      </c>
    </row>
    <row r="8602" spans="1:6" ht="14.5" customHeight="1">
      <c r="A8602" s="19">
        <v>1914</v>
      </c>
      <c r="B8602" s="19" t="s">
        <v>291</v>
      </c>
      <c r="C8602" s="19" t="s">
        <v>291</v>
      </c>
      <c r="D8602" s="19">
        <v>50.41</v>
      </c>
      <c r="E8602" s="19" t="s">
        <v>9</v>
      </c>
      <c r="F8602" s="19" t="s">
        <v>1624</v>
      </c>
    </row>
    <row r="8603" spans="1:6" ht="14.5" customHeight="1">
      <c r="A8603" s="19">
        <v>1914</v>
      </c>
      <c r="B8603" s="19" t="s">
        <v>291</v>
      </c>
      <c r="C8603" s="19" t="s">
        <v>291</v>
      </c>
      <c r="D8603" s="19">
        <v>395.02</v>
      </c>
      <c r="E8603" s="19" t="s">
        <v>9</v>
      </c>
      <c r="F8603" s="19" t="s">
        <v>1467</v>
      </c>
    </row>
    <row r="8604" spans="1:6" ht="14.5" customHeight="1">
      <c r="A8604" s="19">
        <v>1914</v>
      </c>
      <c r="B8604" s="19" t="s">
        <v>291</v>
      </c>
      <c r="C8604" s="19" t="s">
        <v>291</v>
      </c>
      <c r="D8604" s="19">
        <v>18.760000000000002</v>
      </c>
      <c r="E8604" s="19" t="s">
        <v>9</v>
      </c>
      <c r="F8604" s="19" t="s">
        <v>1630</v>
      </c>
    </row>
    <row r="8605" spans="1:6" ht="14.5" customHeight="1">
      <c r="A8605" s="19">
        <v>1914</v>
      </c>
      <c r="B8605" s="19" t="s">
        <v>291</v>
      </c>
      <c r="C8605" s="19" t="s">
        <v>291</v>
      </c>
      <c r="D8605" s="19">
        <v>249.6</v>
      </c>
      <c r="E8605" s="19" t="s">
        <v>9</v>
      </c>
      <c r="F8605" s="19" t="s">
        <v>1654</v>
      </c>
    </row>
    <row r="8606" spans="1:6" ht="14.5" customHeight="1">
      <c r="A8606" s="19">
        <v>1914</v>
      </c>
      <c r="B8606" s="19" t="s">
        <v>291</v>
      </c>
      <c r="C8606" s="19" t="s">
        <v>291</v>
      </c>
      <c r="D8606" s="19">
        <v>543.71900000000005</v>
      </c>
      <c r="E8606" s="19" t="s">
        <v>9</v>
      </c>
      <c r="F8606" s="19" t="s">
        <v>1631</v>
      </c>
    </row>
    <row r="8607" spans="1:6" ht="14.5" customHeight="1">
      <c r="A8607" s="19">
        <v>1914</v>
      </c>
      <c r="B8607" s="19" t="s">
        <v>291</v>
      </c>
      <c r="C8607" s="19" t="s">
        <v>291</v>
      </c>
      <c r="D8607" s="19">
        <v>9.56</v>
      </c>
      <c r="E8607" s="19" t="s">
        <v>9</v>
      </c>
      <c r="F8607" s="19" t="s">
        <v>1632</v>
      </c>
    </row>
    <row r="8608" spans="1:6" ht="14.5" customHeight="1">
      <c r="A8608" s="19">
        <v>1914</v>
      </c>
      <c r="B8608" s="19" t="s">
        <v>291</v>
      </c>
      <c r="C8608" s="19" t="s">
        <v>291</v>
      </c>
      <c r="D8608" s="19">
        <v>47.32</v>
      </c>
      <c r="E8608" s="19" t="s">
        <v>9</v>
      </c>
      <c r="F8608" s="19" t="s">
        <v>1633</v>
      </c>
    </row>
    <row r="8609" spans="1:6" ht="14.5" customHeight="1">
      <c r="A8609" s="19">
        <v>1914</v>
      </c>
      <c r="B8609" s="19" t="s">
        <v>291</v>
      </c>
      <c r="C8609" s="19" t="s">
        <v>291</v>
      </c>
      <c r="D8609" s="19">
        <v>4</v>
      </c>
      <c r="E8609" s="19" t="s">
        <v>9</v>
      </c>
      <c r="F8609" s="19" t="s">
        <v>1663</v>
      </c>
    </row>
    <row r="8610" spans="1:6" ht="14.5" customHeight="1">
      <c r="A8610" s="19">
        <v>1914</v>
      </c>
      <c r="B8610" s="19" t="s">
        <v>291</v>
      </c>
      <c r="C8610" s="19" t="s">
        <v>291</v>
      </c>
      <c r="D8610" s="19">
        <v>3</v>
      </c>
      <c r="E8610" s="19" t="s">
        <v>9</v>
      </c>
      <c r="F8610" s="19" t="s">
        <v>1634</v>
      </c>
    </row>
    <row r="8611" spans="1:6" ht="14.5" customHeight="1">
      <c r="A8611" s="19">
        <v>1914</v>
      </c>
      <c r="B8611" s="19" t="s">
        <v>291</v>
      </c>
      <c r="C8611" s="19" t="s">
        <v>291</v>
      </c>
      <c r="D8611" s="19">
        <v>29.35</v>
      </c>
      <c r="E8611" s="19" t="s">
        <v>9</v>
      </c>
      <c r="F8611" s="19" t="s">
        <v>1074</v>
      </c>
    </row>
    <row r="8612" spans="1:6" ht="14.5" customHeight="1">
      <c r="A8612" s="19">
        <v>1914</v>
      </c>
      <c r="B8612" s="19" t="s">
        <v>291</v>
      </c>
      <c r="C8612" s="19" t="s">
        <v>291</v>
      </c>
      <c r="D8612" s="19">
        <v>30.52</v>
      </c>
      <c r="E8612" s="19" t="s">
        <v>9</v>
      </c>
      <c r="F8612" s="19" t="s">
        <v>655</v>
      </c>
    </row>
    <row r="8613" spans="1:6" ht="14.5" customHeight="1">
      <c r="A8613" s="19">
        <v>1914</v>
      </c>
      <c r="B8613" s="19" t="s">
        <v>291</v>
      </c>
      <c r="C8613" s="19" t="s">
        <v>291</v>
      </c>
      <c r="D8613" s="19">
        <v>1.57</v>
      </c>
      <c r="E8613" s="19" t="s">
        <v>9</v>
      </c>
      <c r="F8613" s="19" t="s">
        <v>1174</v>
      </c>
    </row>
    <row r="8614" spans="1:6" ht="14.5" customHeight="1">
      <c r="A8614" s="19">
        <v>1914</v>
      </c>
      <c r="B8614" s="19" t="s">
        <v>291</v>
      </c>
      <c r="C8614" s="19" t="s">
        <v>309</v>
      </c>
      <c r="D8614" s="19">
        <v>23.105</v>
      </c>
      <c r="E8614" s="19" t="s">
        <v>9</v>
      </c>
      <c r="F8614" s="19" t="s">
        <v>1064</v>
      </c>
    </row>
    <row r="8615" spans="1:6" ht="14.5" customHeight="1">
      <c r="A8615" s="19">
        <v>1914</v>
      </c>
      <c r="B8615" s="19" t="s">
        <v>291</v>
      </c>
      <c r="C8615" s="19" t="s">
        <v>1306</v>
      </c>
      <c r="D8615" s="19">
        <v>2.74</v>
      </c>
      <c r="E8615" s="19" t="s">
        <v>9</v>
      </c>
      <c r="F8615" s="19" t="s">
        <v>1307</v>
      </c>
    </row>
    <row r="8616" spans="1:6" ht="14.5" customHeight="1">
      <c r="A8616" s="19">
        <v>1914</v>
      </c>
      <c r="B8616" s="19" t="s">
        <v>291</v>
      </c>
      <c r="C8616" s="19" t="s">
        <v>312</v>
      </c>
      <c r="D8616" s="19">
        <v>10</v>
      </c>
      <c r="E8616" s="19" t="s">
        <v>9</v>
      </c>
      <c r="F8616" s="19" t="s">
        <v>313</v>
      </c>
    </row>
    <row r="8617" spans="1:6" ht="14.5" customHeight="1">
      <c r="A8617" s="19">
        <v>1914</v>
      </c>
      <c r="B8617" s="19" t="s">
        <v>291</v>
      </c>
      <c r="C8617" s="19" t="s">
        <v>314</v>
      </c>
      <c r="D8617" s="19">
        <v>92.57</v>
      </c>
      <c r="E8617" s="19" t="s">
        <v>9</v>
      </c>
      <c r="F8617" s="19" t="s">
        <v>315</v>
      </c>
    </row>
    <row r="8618" spans="1:6" ht="14.5" customHeight="1">
      <c r="A8618" s="19">
        <v>1914</v>
      </c>
      <c r="B8618" s="19" t="s">
        <v>291</v>
      </c>
      <c r="C8618" s="19" t="s">
        <v>318</v>
      </c>
      <c r="D8618" s="19">
        <v>82.06</v>
      </c>
      <c r="E8618" s="19" t="s">
        <v>9</v>
      </c>
      <c r="F8618" s="19" t="s">
        <v>1379</v>
      </c>
    </row>
    <row r="8619" spans="1:6" ht="14.5" customHeight="1">
      <c r="A8619" s="19">
        <v>1914</v>
      </c>
      <c r="B8619" s="19" t="s">
        <v>291</v>
      </c>
      <c r="C8619" s="19" t="s">
        <v>1065</v>
      </c>
      <c r="D8619" s="19">
        <v>2.81</v>
      </c>
      <c r="E8619" s="19" t="s">
        <v>9</v>
      </c>
      <c r="F8619" s="19" t="s">
        <v>1635</v>
      </c>
    </row>
    <row r="8620" spans="1:6" ht="14.5" customHeight="1">
      <c r="A8620" s="19">
        <v>1914</v>
      </c>
      <c r="B8620" s="19" t="s">
        <v>291</v>
      </c>
      <c r="C8620" s="19" t="s">
        <v>1068</v>
      </c>
      <c r="D8620" s="19">
        <v>10.74</v>
      </c>
      <c r="E8620" s="19" t="s">
        <v>9</v>
      </c>
      <c r="F8620" s="19" t="s">
        <v>1069</v>
      </c>
    </row>
    <row r="8621" spans="1:6" ht="14.5" customHeight="1">
      <c r="A8621" s="19">
        <v>1914</v>
      </c>
      <c r="B8621" s="19" t="s">
        <v>291</v>
      </c>
      <c r="C8621" s="19" t="s">
        <v>912</v>
      </c>
      <c r="D8621" s="19">
        <v>9.32</v>
      </c>
      <c r="E8621" s="19" t="s">
        <v>9</v>
      </c>
      <c r="F8621" s="19" t="s">
        <v>913</v>
      </c>
    </row>
    <row r="8622" spans="1:6" ht="14.5" customHeight="1">
      <c r="A8622" s="19">
        <v>1914</v>
      </c>
      <c r="B8622" s="19" t="s">
        <v>291</v>
      </c>
      <c r="C8622" s="19" t="s">
        <v>640</v>
      </c>
      <c r="D8622" s="19">
        <v>7.53</v>
      </c>
      <c r="E8622" s="19" t="s">
        <v>9</v>
      </c>
      <c r="F8622" s="19" t="s">
        <v>641</v>
      </c>
    </row>
    <row r="8623" spans="1:6" ht="14.5" customHeight="1">
      <c r="A8623" s="19">
        <v>1914</v>
      </c>
      <c r="B8623" s="19" t="s">
        <v>291</v>
      </c>
      <c r="C8623" s="19" t="s">
        <v>961</v>
      </c>
      <c r="D8623" s="19">
        <v>38.090000000000003</v>
      </c>
      <c r="E8623" s="19" t="s">
        <v>9</v>
      </c>
      <c r="F8623" s="19" t="s">
        <v>962</v>
      </c>
    </row>
    <row r="8624" spans="1:6" ht="14.5" customHeight="1">
      <c r="A8624" s="19">
        <v>1914</v>
      </c>
      <c r="B8624" s="19" t="s">
        <v>291</v>
      </c>
      <c r="C8624" s="19" t="s">
        <v>322</v>
      </c>
      <c r="D8624" s="19">
        <v>17.239999999999998</v>
      </c>
      <c r="E8624" s="19" t="s">
        <v>9</v>
      </c>
      <c r="F8624" s="19" t="s">
        <v>1070</v>
      </c>
    </row>
    <row r="8625" spans="1:6" ht="14.5" customHeight="1">
      <c r="A8625" s="19">
        <v>1914</v>
      </c>
      <c r="B8625" s="19" t="s">
        <v>291</v>
      </c>
      <c r="C8625" s="19" t="s">
        <v>324</v>
      </c>
      <c r="D8625" s="19">
        <v>340.06</v>
      </c>
      <c r="E8625" s="19" t="s">
        <v>9</v>
      </c>
      <c r="F8625" s="19" t="s">
        <v>1639</v>
      </c>
    </row>
    <row r="8626" spans="1:6" ht="14.5" customHeight="1">
      <c r="A8626" s="19">
        <v>1914</v>
      </c>
      <c r="B8626" s="19" t="s">
        <v>291</v>
      </c>
      <c r="C8626" s="19" t="s">
        <v>324</v>
      </c>
      <c r="D8626" s="19">
        <v>73.12</v>
      </c>
      <c r="E8626" s="19" t="s">
        <v>9</v>
      </c>
      <c r="F8626" s="19" t="s">
        <v>1642</v>
      </c>
    </row>
    <row r="8627" spans="1:6" ht="14.5" customHeight="1">
      <c r="A8627" s="19">
        <v>1914</v>
      </c>
      <c r="B8627" s="19" t="s">
        <v>291</v>
      </c>
      <c r="C8627" s="19" t="s">
        <v>324</v>
      </c>
      <c r="D8627" s="19">
        <v>40</v>
      </c>
      <c r="E8627" s="19" t="s">
        <v>9</v>
      </c>
      <c r="F8627" s="19" t="s">
        <v>1643</v>
      </c>
    </row>
    <row r="8628" spans="1:6" ht="14.5" customHeight="1">
      <c r="A8628" s="19">
        <v>1914</v>
      </c>
      <c r="B8628" s="19" t="s">
        <v>291</v>
      </c>
      <c r="C8628" s="19" t="s">
        <v>327</v>
      </c>
      <c r="D8628" s="19">
        <v>14.66</v>
      </c>
      <c r="E8628" s="19" t="s">
        <v>9</v>
      </c>
      <c r="F8628" s="19" t="s">
        <v>1072</v>
      </c>
    </row>
    <row r="8629" spans="1:6" ht="14.5" customHeight="1">
      <c r="A8629" s="19">
        <v>1914</v>
      </c>
      <c r="B8629" s="19" t="s">
        <v>291</v>
      </c>
      <c r="C8629" s="19" t="s">
        <v>1661</v>
      </c>
      <c r="D8629" s="19">
        <v>38.119999999999997</v>
      </c>
      <c r="E8629" s="19" t="s">
        <v>9</v>
      </c>
      <c r="F8629" s="19" t="s">
        <v>1473</v>
      </c>
    </row>
    <row r="8630" spans="1:6" ht="14.5" customHeight="1">
      <c r="A8630" s="19">
        <v>1914</v>
      </c>
      <c r="B8630" s="19" t="s">
        <v>291</v>
      </c>
      <c r="C8630" s="19" t="s">
        <v>1664</v>
      </c>
      <c r="D8630" s="19">
        <v>7.6</v>
      </c>
      <c r="E8630" s="19" t="s">
        <v>9</v>
      </c>
      <c r="F8630" s="19" t="s">
        <v>1665</v>
      </c>
    </row>
    <row r="8631" spans="1:6" ht="14.5" customHeight="1">
      <c r="A8631" s="19">
        <v>1914</v>
      </c>
      <c r="B8631" s="19" t="s">
        <v>291</v>
      </c>
      <c r="C8631" s="19" t="s">
        <v>332</v>
      </c>
      <c r="D8631" s="19">
        <v>137.71</v>
      </c>
      <c r="E8631" s="19" t="s">
        <v>9</v>
      </c>
      <c r="F8631" s="19" t="s">
        <v>659</v>
      </c>
    </row>
    <row r="8632" spans="1:6" ht="14.5" customHeight="1">
      <c r="A8632" s="19">
        <v>1914</v>
      </c>
      <c r="B8632" s="19" t="s">
        <v>291</v>
      </c>
      <c r="C8632" s="19" t="s">
        <v>658</v>
      </c>
      <c r="D8632" s="19">
        <v>1.6</v>
      </c>
      <c r="E8632" s="19" t="s">
        <v>9</v>
      </c>
      <c r="F8632" s="19" t="s">
        <v>1073</v>
      </c>
    </row>
    <row r="8633" spans="1:6" ht="14.5" customHeight="1">
      <c r="A8633" s="19">
        <v>1914</v>
      </c>
      <c r="B8633" s="19" t="s">
        <v>291</v>
      </c>
      <c r="C8633" s="19" t="s">
        <v>340</v>
      </c>
      <c r="D8633" s="19">
        <v>6.44</v>
      </c>
      <c r="E8633" s="19" t="s">
        <v>9</v>
      </c>
      <c r="F8633" s="19" t="s">
        <v>963</v>
      </c>
    </row>
    <row r="8634" spans="1:6" ht="14.5" customHeight="1">
      <c r="A8634" s="19">
        <v>1914</v>
      </c>
      <c r="B8634" s="19" t="s">
        <v>291</v>
      </c>
      <c r="C8634" s="19" t="s">
        <v>340</v>
      </c>
      <c r="D8634" s="19">
        <v>18.52</v>
      </c>
      <c r="E8634" s="19" t="s">
        <v>9</v>
      </c>
      <c r="F8634" s="19" t="s">
        <v>853</v>
      </c>
    </row>
    <row r="8635" spans="1:6" ht="14.5" customHeight="1">
      <c r="A8635" s="19">
        <v>1914</v>
      </c>
      <c r="B8635" s="19" t="s">
        <v>291</v>
      </c>
      <c r="C8635" s="19" t="s">
        <v>340</v>
      </c>
      <c r="D8635" s="19">
        <v>21.36</v>
      </c>
      <c r="E8635" s="19" t="s">
        <v>9</v>
      </c>
      <c r="F8635" s="19" t="s">
        <v>1470</v>
      </c>
    </row>
    <row r="8636" spans="1:6" ht="14.5" customHeight="1">
      <c r="A8636" s="19">
        <v>1914</v>
      </c>
      <c r="B8636" s="19" t="s">
        <v>291</v>
      </c>
      <c r="C8636" s="19" t="s">
        <v>352</v>
      </c>
      <c r="D8636" s="19">
        <v>9.15</v>
      </c>
      <c r="E8636" s="19" t="s">
        <v>9</v>
      </c>
      <c r="F8636" s="19" t="s">
        <v>650</v>
      </c>
    </row>
    <row r="8637" spans="1:6" ht="14.5" customHeight="1">
      <c r="A8637" s="19">
        <v>1914</v>
      </c>
      <c r="B8637" s="19" t="s">
        <v>291</v>
      </c>
      <c r="C8637" s="19" t="s">
        <v>358</v>
      </c>
      <c r="D8637" s="19">
        <v>10.47</v>
      </c>
      <c r="E8637" s="19" t="s">
        <v>9</v>
      </c>
      <c r="F8637" s="19" t="s">
        <v>964</v>
      </c>
    </row>
    <row r="8638" spans="1:6" ht="14.5" customHeight="1">
      <c r="A8638" s="19">
        <v>1914</v>
      </c>
      <c r="B8638" s="19" t="s">
        <v>291</v>
      </c>
      <c r="C8638" s="19" t="s">
        <v>648</v>
      </c>
      <c r="D8638" s="19">
        <v>3.49</v>
      </c>
      <c r="E8638" s="19" t="s">
        <v>9</v>
      </c>
      <c r="F8638" s="19" t="s">
        <v>647</v>
      </c>
    </row>
    <row r="8639" spans="1:6" ht="14.5" customHeight="1">
      <c r="A8639" s="19">
        <v>1914</v>
      </c>
      <c r="B8639" s="19" t="s">
        <v>291</v>
      </c>
      <c r="C8639" s="19" t="s">
        <v>648</v>
      </c>
      <c r="D8639" s="19">
        <v>34.488999999999997</v>
      </c>
      <c r="E8639" s="19" t="s">
        <v>9</v>
      </c>
      <c r="F8639" s="19" t="s">
        <v>1645</v>
      </c>
    </row>
    <row r="8640" spans="1:6" ht="14.5" customHeight="1">
      <c r="A8640" s="19">
        <v>1914</v>
      </c>
      <c r="B8640" s="19" t="s">
        <v>291</v>
      </c>
      <c r="C8640" s="19" t="s">
        <v>646</v>
      </c>
      <c r="D8640" s="19">
        <v>29.6</v>
      </c>
      <c r="E8640" s="19" t="s">
        <v>9</v>
      </c>
      <c r="F8640" s="19" t="s">
        <v>1646</v>
      </c>
    </row>
    <row r="8641" spans="1:6" ht="14.5" customHeight="1">
      <c r="A8641" s="19">
        <v>1914</v>
      </c>
      <c r="B8641" s="19" t="s">
        <v>291</v>
      </c>
      <c r="C8641" s="19" t="s">
        <v>646</v>
      </c>
      <c r="D8641" s="19">
        <v>1.46</v>
      </c>
      <c r="E8641" s="19" t="s">
        <v>9</v>
      </c>
      <c r="F8641" s="19" t="s">
        <v>1666</v>
      </c>
    </row>
    <row r="8642" spans="1:6" ht="14.5" customHeight="1">
      <c r="A8642" s="19">
        <v>1914</v>
      </c>
      <c r="B8642" s="19" t="s">
        <v>291</v>
      </c>
      <c r="C8642" s="19" t="s">
        <v>360</v>
      </c>
      <c r="D8642" s="19">
        <v>11.14</v>
      </c>
      <c r="E8642" s="19" t="s">
        <v>9</v>
      </c>
      <c r="F8642" s="19" t="s">
        <v>361</v>
      </c>
    </row>
    <row r="8643" spans="1:6" ht="14.5" customHeight="1">
      <c r="A8643" s="19">
        <v>1914</v>
      </c>
      <c r="B8643" s="19" t="s">
        <v>291</v>
      </c>
      <c r="C8643" s="19" t="s">
        <v>362</v>
      </c>
      <c r="D8643" s="19">
        <v>41.12</v>
      </c>
      <c r="E8643" s="19" t="s">
        <v>9</v>
      </c>
      <c r="F8643" s="19" t="s">
        <v>363</v>
      </c>
    </row>
    <row r="8644" spans="1:6" ht="14.5" customHeight="1">
      <c r="A8644" s="19">
        <v>1914</v>
      </c>
      <c r="B8644" s="19" t="s">
        <v>368</v>
      </c>
      <c r="C8644" s="19" t="s">
        <v>1794</v>
      </c>
      <c r="D8644" s="19">
        <v>1.44</v>
      </c>
    </row>
    <row r="8645" spans="1:6" ht="14.5" customHeight="1">
      <c r="A8645" s="19">
        <v>1914</v>
      </c>
      <c r="B8645" s="19" t="s">
        <v>368</v>
      </c>
      <c r="C8645" s="19" t="s">
        <v>364</v>
      </c>
      <c r="D8645" s="19">
        <v>89.7</v>
      </c>
    </row>
    <row r="8646" spans="1:6" ht="14.5" customHeight="1">
      <c r="A8646" s="19">
        <v>1914</v>
      </c>
      <c r="B8646" s="19" t="s">
        <v>368</v>
      </c>
      <c r="C8646" s="19" t="s">
        <v>1476</v>
      </c>
      <c r="D8646" s="19">
        <v>5</v>
      </c>
    </row>
    <row r="8647" spans="1:6" ht="14.5" customHeight="1">
      <c r="A8647" s="19">
        <v>1914</v>
      </c>
      <c r="B8647" s="19" t="s">
        <v>368</v>
      </c>
      <c r="C8647" s="19" t="s">
        <v>365</v>
      </c>
      <c r="D8647" s="19">
        <v>517.01</v>
      </c>
    </row>
    <row r="8648" spans="1:6" ht="14.5" customHeight="1">
      <c r="A8648" s="19">
        <v>1914</v>
      </c>
      <c r="B8648" s="19" t="s">
        <v>368</v>
      </c>
      <c r="C8648" s="19" t="s">
        <v>366</v>
      </c>
      <c r="D8648" s="19">
        <v>8</v>
      </c>
    </row>
    <row r="8649" spans="1:6" ht="14.5" customHeight="1">
      <c r="A8649" s="19">
        <v>1914</v>
      </c>
      <c r="B8649" s="19" t="s">
        <v>368</v>
      </c>
      <c r="C8649" s="19" t="s">
        <v>55</v>
      </c>
      <c r="D8649" s="19">
        <v>35</v>
      </c>
    </row>
    <row r="8650" spans="1:6" ht="14.5" customHeight="1">
      <c r="A8650" s="19">
        <v>1914</v>
      </c>
      <c r="B8650" s="19" t="s">
        <v>1179</v>
      </c>
      <c r="C8650" s="19" t="s">
        <v>1180</v>
      </c>
      <c r="D8650" s="19">
        <v>19.2</v>
      </c>
      <c r="F8650" s="19" t="s">
        <v>1800</v>
      </c>
    </row>
    <row r="8651" spans="1:6" ht="14.5" customHeight="1">
      <c r="A8651" s="19">
        <v>1914</v>
      </c>
      <c r="B8651" s="19" t="s">
        <v>1179</v>
      </c>
      <c r="C8651" s="19" t="s">
        <v>1180</v>
      </c>
      <c r="D8651" s="19">
        <v>9</v>
      </c>
      <c r="F8651" s="19" t="s">
        <v>1477</v>
      </c>
    </row>
    <row r="8652" spans="1:6" ht="14.5" customHeight="1">
      <c r="A8652" s="19">
        <v>1914</v>
      </c>
      <c r="B8652" s="19" t="s">
        <v>1179</v>
      </c>
      <c r="C8652" s="19" t="s">
        <v>1180</v>
      </c>
      <c r="D8652" s="19">
        <v>5.5</v>
      </c>
      <c r="F8652" s="19" t="s">
        <v>1384</v>
      </c>
    </row>
    <row r="8653" spans="1:6" ht="14.5" customHeight="1">
      <c r="A8653" s="19">
        <v>1914</v>
      </c>
      <c r="B8653" s="19" t="s">
        <v>1179</v>
      </c>
      <c r="C8653" s="19" t="s">
        <v>1183</v>
      </c>
      <c r="D8653" s="19">
        <v>26</v>
      </c>
      <c r="F8653" s="19" t="s">
        <v>1801</v>
      </c>
    </row>
    <row r="8654" spans="1:6" ht="14.5" customHeight="1">
      <c r="A8654" s="19">
        <v>1914</v>
      </c>
      <c r="B8654" s="19" t="s">
        <v>1179</v>
      </c>
      <c r="C8654" s="19" t="s">
        <v>1479</v>
      </c>
      <c r="D8654" s="19">
        <v>4</v>
      </c>
      <c r="F8654" s="19" t="s">
        <v>1480</v>
      </c>
    </row>
    <row r="8655" spans="1:6" ht="14.5" customHeight="1">
      <c r="A8655" s="19">
        <v>1914</v>
      </c>
      <c r="B8655" s="19" t="s">
        <v>1179</v>
      </c>
      <c r="C8655" s="19" t="s">
        <v>1479</v>
      </c>
      <c r="D8655" s="19">
        <v>114.82</v>
      </c>
      <c r="F8655" s="19" t="s">
        <v>1802</v>
      </c>
    </row>
    <row r="8656" spans="1:6" ht="14.5" customHeight="1">
      <c r="A8656" s="19">
        <v>1914</v>
      </c>
      <c r="B8656" s="19" t="s">
        <v>1179</v>
      </c>
      <c r="C8656" s="19" t="s">
        <v>1313</v>
      </c>
      <c r="D8656" s="19">
        <v>28.64</v>
      </c>
      <c r="F8656" s="19" t="s">
        <v>1797</v>
      </c>
    </row>
    <row r="8657" spans="1:6" ht="14.5" customHeight="1">
      <c r="A8657" s="19">
        <v>1914</v>
      </c>
      <c r="B8657" s="19" t="s">
        <v>1179</v>
      </c>
      <c r="C8657" s="19" t="s">
        <v>1187</v>
      </c>
      <c r="D8657" s="19">
        <v>13.5</v>
      </c>
      <c r="F8657" s="19" t="s">
        <v>1798</v>
      </c>
    </row>
    <row r="8658" spans="1:6" ht="14.5" customHeight="1">
      <c r="A8658" s="19">
        <v>1914</v>
      </c>
      <c r="B8658" s="19" t="s">
        <v>1179</v>
      </c>
      <c r="C8658" s="19" t="s">
        <v>1315</v>
      </c>
      <c r="D8658" s="19">
        <v>10</v>
      </c>
      <c r="F8658" s="19" t="s">
        <v>1316</v>
      </c>
    </row>
    <row r="8659" spans="1:6" ht="14.5" customHeight="1">
      <c r="A8659" s="19">
        <v>1914</v>
      </c>
      <c r="B8659" s="19" t="s">
        <v>1179</v>
      </c>
      <c r="C8659" s="19" t="s">
        <v>1189</v>
      </c>
      <c r="D8659" s="19">
        <v>29.14</v>
      </c>
      <c r="F8659" s="19" t="s">
        <v>1799</v>
      </c>
    </row>
    <row r="8660" spans="1:6" ht="14.5" customHeight="1">
      <c r="A8660" s="19">
        <v>1914</v>
      </c>
      <c r="B8660" s="19" t="s">
        <v>1179</v>
      </c>
      <c r="C8660" s="19" t="s">
        <v>1191</v>
      </c>
      <c r="D8660" s="19">
        <v>12.75</v>
      </c>
      <c r="F8660" s="19" t="s">
        <v>1803</v>
      </c>
    </row>
    <row r="8661" spans="1:6" ht="14.5" customHeight="1">
      <c r="A8661" s="19">
        <v>1914</v>
      </c>
      <c r="B8661" s="19" t="s">
        <v>1194</v>
      </c>
      <c r="C8661" s="19" t="s">
        <v>1196</v>
      </c>
      <c r="D8661" s="19">
        <v>113.068</v>
      </c>
      <c r="F8661" s="19" t="s">
        <v>1195</v>
      </c>
    </row>
    <row r="8662" spans="1:6" ht="14.5" customHeight="1">
      <c r="A8662" s="19">
        <v>1914</v>
      </c>
      <c r="B8662" s="19" t="s">
        <v>1194</v>
      </c>
      <c r="C8662" s="19" t="s">
        <v>1319</v>
      </c>
      <c r="D8662" s="19">
        <v>12</v>
      </c>
      <c r="F8662" s="19" t="s">
        <v>1318</v>
      </c>
    </row>
    <row r="8663" spans="1:6" ht="14.5" customHeight="1">
      <c r="A8663" s="19">
        <v>1914</v>
      </c>
      <c r="B8663" s="19" t="s">
        <v>1194</v>
      </c>
      <c r="C8663" s="19" t="s">
        <v>1320</v>
      </c>
      <c r="D8663" s="19">
        <v>6.5</v>
      </c>
      <c r="F8663" s="19" t="s">
        <v>1321</v>
      </c>
    </row>
    <row r="8664" spans="1:6" ht="14.5" customHeight="1">
      <c r="A8664" s="19">
        <v>1914</v>
      </c>
      <c r="B8664" s="19" t="s">
        <v>1194</v>
      </c>
      <c r="C8664" s="19" t="s">
        <v>1386</v>
      </c>
      <c r="D8664" s="19">
        <v>11</v>
      </c>
      <c r="F8664" s="19" t="s">
        <v>1487</v>
      </c>
    </row>
    <row r="8665" spans="1:6" ht="14.5" customHeight="1">
      <c r="A8665" s="19">
        <v>1914</v>
      </c>
      <c r="B8665" s="19" t="s">
        <v>1194</v>
      </c>
      <c r="C8665" s="19" t="s">
        <v>1386</v>
      </c>
      <c r="D8665" s="19">
        <v>5</v>
      </c>
      <c r="F8665" s="19" t="s">
        <v>1811</v>
      </c>
    </row>
    <row r="8666" spans="1:6" ht="14.5" customHeight="1">
      <c r="A8666" s="19">
        <v>1914</v>
      </c>
      <c r="B8666" s="19" t="s">
        <v>1194</v>
      </c>
      <c r="C8666" s="19" t="s">
        <v>1386</v>
      </c>
      <c r="D8666" s="19">
        <v>16</v>
      </c>
      <c r="F8666" s="19" t="s">
        <v>1812</v>
      </c>
    </row>
    <row r="8667" spans="1:6" ht="14.5" customHeight="1">
      <c r="A8667" s="19">
        <v>1914</v>
      </c>
      <c r="B8667" s="19" t="s">
        <v>1194</v>
      </c>
      <c r="C8667" s="19" t="s">
        <v>1493</v>
      </c>
      <c r="D8667" s="19">
        <v>5</v>
      </c>
      <c r="F8667" s="19" t="s">
        <v>1488</v>
      </c>
    </row>
    <row r="8668" spans="1:6" ht="14.5" customHeight="1">
      <c r="A8668" s="19">
        <v>1914</v>
      </c>
      <c r="B8668" s="19" t="s">
        <v>1194</v>
      </c>
      <c r="C8668" s="19" t="s">
        <v>1494</v>
      </c>
      <c r="D8668" s="19">
        <v>9</v>
      </c>
      <c r="F8668" s="19" t="s">
        <v>1489</v>
      </c>
    </row>
    <row r="8669" spans="1:6" ht="14.5" customHeight="1">
      <c r="A8669" s="19">
        <v>1914</v>
      </c>
      <c r="B8669" s="19" t="s">
        <v>1194</v>
      </c>
      <c r="C8669" s="19" t="s">
        <v>1495</v>
      </c>
      <c r="D8669" s="19">
        <v>9</v>
      </c>
      <c r="F8669" s="19" t="s">
        <v>1490</v>
      </c>
    </row>
    <row r="8670" spans="1:6" ht="14.5" customHeight="1">
      <c r="A8670" s="19">
        <v>1914</v>
      </c>
      <c r="B8670" s="19" t="s">
        <v>1194</v>
      </c>
      <c r="C8670" s="19" t="s">
        <v>1496</v>
      </c>
      <c r="D8670" s="19">
        <v>23.26</v>
      </c>
      <c r="F8670" s="19" t="s">
        <v>1491</v>
      </c>
    </row>
    <row r="8671" spans="1:6" ht="14.5" customHeight="1">
      <c r="A8671" s="19">
        <v>1914</v>
      </c>
      <c r="B8671" s="19" t="s">
        <v>1194</v>
      </c>
      <c r="C8671" s="19" t="s">
        <v>1497</v>
      </c>
      <c r="D8671" s="19">
        <v>31.26</v>
      </c>
      <c r="F8671" s="19" t="s">
        <v>1492</v>
      </c>
    </row>
    <row r="8672" spans="1:6" ht="14.5" customHeight="1">
      <c r="A8672" s="19">
        <v>1914</v>
      </c>
      <c r="B8672" s="19" t="s">
        <v>1194</v>
      </c>
      <c r="C8672" s="19" t="s">
        <v>1498</v>
      </c>
      <c r="D8672" s="19">
        <v>11</v>
      </c>
      <c r="F8672" s="19" t="s">
        <v>1499</v>
      </c>
    </row>
    <row r="8673" spans="1:6" ht="14.5" customHeight="1">
      <c r="A8673" s="19">
        <v>1914</v>
      </c>
      <c r="B8673" s="19" t="s">
        <v>1194</v>
      </c>
      <c r="C8673" s="19" t="s">
        <v>1818</v>
      </c>
      <c r="D8673" s="19">
        <v>6.5</v>
      </c>
      <c r="F8673" s="19" t="s">
        <v>1819</v>
      </c>
    </row>
    <row r="8674" spans="1:6" ht="14.5" customHeight="1">
      <c r="A8674" s="19">
        <v>1914</v>
      </c>
      <c r="B8674" s="19" t="s">
        <v>413</v>
      </c>
      <c r="C8674" s="19" t="s">
        <v>1200</v>
      </c>
      <c r="D8674" s="19">
        <v>10.44</v>
      </c>
    </row>
    <row r="8675" spans="1:6" ht="14.5" customHeight="1">
      <c r="A8675" s="19">
        <v>1914</v>
      </c>
      <c r="B8675" s="19" t="s">
        <v>413</v>
      </c>
      <c r="C8675" s="19" t="s">
        <v>1330</v>
      </c>
      <c r="D8675" s="19">
        <v>138.5</v>
      </c>
    </row>
    <row r="8676" spans="1:6" ht="14.5" customHeight="1">
      <c r="A8676" s="19">
        <v>1914</v>
      </c>
      <c r="B8676" s="19" t="s">
        <v>413</v>
      </c>
      <c r="C8676" s="19" t="s">
        <v>662</v>
      </c>
      <c r="D8676" s="19">
        <v>13</v>
      </c>
    </row>
    <row r="8677" spans="1:6" ht="14.5" customHeight="1">
      <c r="A8677" s="19">
        <v>1914</v>
      </c>
      <c r="B8677" s="19" t="s">
        <v>413</v>
      </c>
      <c r="C8677" s="19" t="s">
        <v>1502</v>
      </c>
      <c r="D8677" s="19">
        <v>45.95</v>
      </c>
    </row>
    <row r="8678" spans="1:6" ht="14.5" customHeight="1">
      <c r="A8678" s="19">
        <v>1914</v>
      </c>
      <c r="B8678" s="19" t="s">
        <v>413</v>
      </c>
      <c r="C8678" s="19" t="s">
        <v>663</v>
      </c>
      <c r="D8678" s="19">
        <v>5.81</v>
      </c>
      <c r="E8678" s="19" t="s">
        <v>9</v>
      </c>
      <c r="F8678" s="19" t="s">
        <v>1833</v>
      </c>
    </row>
    <row r="8679" spans="1:6" ht="14.5" customHeight="1">
      <c r="A8679" s="19">
        <v>1914</v>
      </c>
      <c r="B8679" s="19" t="s">
        <v>413</v>
      </c>
      <c r="C8679" s="19" t="s">
        <v>663</v>
      </c>
      <c r="D8679" s="19">
        <v>30.58</v>
      </c>
      <c r="E8679" s="19" t="s">
        <v>9</v>
      </c>
      <c r="F8679" s="19" t="s">
        <v>1333</v>
      </c>
    </row>
    <row r="8680" spans="1:6" ht="14.5" customHeight="1">
      <c r="A8680" s="19">
        <v>1914</v>
      </c>
      <c r="B8680" s="19" t="s">
        <v>413</v>
      </c>
      <c r="C8680" s="19" t="s">
        <v>1331</v>
      </c>
      <c r="D8680" s="19">
        <v>5</v>
      </c>
    </row>
    <row r="8681" spans="1:6" ht="14.5" customHeight="1">
      <c r="A8681" s="19">
        <v>1914</v>
      </c>
      <c r="B8681" s="19" t="s">
        <v>413</v>
      </c>
      <c r="C8681" s="19" t="s">
        <v>372</v>
      </c>
      <c r="D8681" s="19">
        <v>376.25</v>
      </c>
      <c r="E8681" s="19" t="s">
        <v>9</v>
      </c>
      <c r="F8681" s="19" t="s">
        <v>1835</v>
      </c>
    </row>
    <row r="8682" spans="1:6" ht="14.5" customHeight="1">
      <c r="A8682" s="19">
        <v>1914</v>
      </c>
      <c r="B8682" s="19" t="s">
        <v>413</v>
      </c>
      <c r="C8682" s="19" t="s">
        <v>372</v>
      </c>
      <c r="D8682" s="19">
        <v>982.46</v>
      </c>
      <c r="E8682" s="19" t="s">
        <v>9</v>
      </c>
      <c r="F8682" s="19" t="s">
        <v>1890</v>
      </c>
    </row>
    <row r="8683" spans="1:6" ht="14.5" customHeight="1">
      <c r="A8683" s="19">
        <v>1914</v>
      </c>
      <c r="B8683" s="19" t="s">
        <v>413</v>
      </c>
      <c r="C8683" s="19" t="s">
        <v>372</v>
      </c>
      <c r="D8683" s="19">
        <v>327.05</v>
      </c>
      <c r="E8683" s="19" t="s">
        <v>9</v>
      </c>
      <c r="F8683" s="19" t="s">
        <v>1334</v>
      </c>
    </row>
    <row r="8684" spans="1:6" ht="14.5" customHeight="1">
      <c r="A8684" s="19">
        <v>1914</v>
      </c>
      <c r="B8684" s="19" t="s">
        <v>413</v>
      </c>
      <c r="C8684" s="19" t="s">
        <v>372</v>
      </c>
      <c r="D8684" s="19">
        <v>84.86</v>
      </c>
      <c r="E8684" s="19" t="s">
        <v>9</v>
      </c>
      <c r="F8684" s="19" t="s">
        <v>1202</v>
      </c>
    </row>
    <row r="8685" spans="1:6" ht="14.5" customHeight="1">
      <c r="A8685" s="19">
        <v>1914</v>
      </c>
      <c r="B8685" s="19" t="s">
        <v>413</v>
      </c>
      <c r="C8685" s="19" t="s">
        <v>1830</v>
      </c>
      <c r="D8685" s="19">
        <v>6</v>
      </c>
    </row>
    <row r="8686" spans="1:6" ht="14.5" customHeight="1">
      <c r="A8686" s="19">
        <v>1914</v>
      </c>
      <c r="B8686" s="19" t="s">
        <v>413</v>
      </c>
      <c r="C8686" s="19" t="s">
        <v>1332</v>
      </c>
      <c r="D8686" s="19">
        <v>41.6</v>
      </c>
    </row>
    <row r="8687" spans="1:6" ht="14.5" customHeight="1">
      <c r="A8687" s="19">
        <v>1914</v>
      </c>
      <c r="B8687" s="19" t="s">
        <v>413</v>
      </c>
      <c r="C8687" s="19" t="s">
        <v>375</v>
      </c>
      <c r="D8687" s="19">
        <v>255.77</v>
      </c>
    </row>
    <row r="8688" spans="1:6" ht="14.5" customHeight="1">
      <c r="A8688" s="19">
        <v>1914</v>
      </c>
      <c r="B8688" s="19" t="s">
        <v>413</v>
      </c>
      <c r="C8688" s="19" t="s">
        <v>376</v>
      </c>
      <c r="D8688" s="19">
        <v>14.7</v>
      </c>
    </row>
    <row r="8689" spans="1:6" ht="14.5" customHeight="1">
      <c r="A8689" s="19">
        <v>1914</v>
      </c>
      <c r="B8689" s="19" t="s">
        <v>413</v>
      </c>
      <c r="C8689" s="19" t="s">
        <v>1080</v>
      </c>
      <c r="D8689" s="19">
        <v>37.36</v>
      </c>
    </row>
    <row r="8690" spans="1:6" ht="14.5" customHeight="1">
      <c r="A8690" s="19">
        <v>1914</v>
      </c>
      <c r="B8690" s="19" t="s">
        <v>413</v>
      </c>
      <c r="C8690" s="19" t="s">
        <v>664</v>
      </c>
      <c r="D8690" s="19">
        <v>10</v>
      </c>
    </row>
    <row r="8691" spans="1:6" ht="14.5" customHeight="1">
      <c r="A8691" s="19">
        <v>1914</v>
      </c>
      <c r="B8691" s="19" t="s">
        <v>413</v>
      </c>
      <c r="C8691" s="19" t="s">
        <v>665</v>
      </c>
      <c r="D8691" s="19">
        <v>42.59</v>
      </c>
      <c r="E8691" s="19" t="s">
        <v>9</v>
      </c>
      <c r="F8691" s="19" t="s">
        <v>672</v>
      </c>
    </row>
    <row r="8692" spans="1:6" ht="14.5" customHeight="1">
      <c r="A8692" s="19">
        <v>1914</v>
      </c>
      <c r="B8692" s="19" t="s">
        <v>413</v>
      </c>
      <c r="C8692" s="19" t="s">
        <v>381</v>
      </c>
      <c r="D8692" s="19">
        <v>63.5</v>
      </c>
      <c r="F8692" s="19" t="s">
        <v>858</v>
      </c>
    </row>
    <row r="8693" spans="1:6" ht="14.5" customHeight="1">
      <c r="A8693" s="19">
        <v>1914</v>
      </c>
      <c r="B8693" s="19" t="s">
        <v>413</v>
      </c>
      <c r="C8693" s="19" t="s">
        <v>381</v>
      </c>
      <c r="D8693" s="19">
        <v>75.09</v>
      </c>
      <c r="F8693" s="19" t="s">
        <v>1896</v>
      </c>
    </row>
    <row r="8694" spans="1:6" ht="14.5" customHeight="1">
      <c r="A8694" s="19">
        <v>1914</v>
      </c>
      <c r="B8694" s="19" t="s">
        <v>413</v>
      </c>
      <c r="C8694" s="19" t="s">
        <v>381</v>
      </c>
      <c r="D8694" s="19">
        <v>8.19</v>
      </c>
      <c r="F8694" s="19" t="s">
        <v>1840</v>
      </c>
    </row>
    <row r="8695" spans="1:6" ht="14.5" customHeight="1">
      <c r="A8695" s="19">
        <v>1914</v>
      </c>
      <c r="B8695" s="19" t="s">
        <v>413</v>
      </c>
      <c r="C8695" s="19" t="s">
        <v>381</v>
      </c>
      <c r="D8695" s="19">
        <v>17.600000000000001</v>
      </c>
      <c r="F8695" s="19" t="s">
        <v>1506</v>
      </c>
    </row>
    <row r="8696" spans="1:6" ht="14.5" customHeight="1">
      <c r="A8696" s="19">
        <v>1914</v>
      </c>
      <c r="B8696" s="19" t="s">
        <v>413</v>
      </c>
      <c r="C8696" s="19" t="s">
        <v>382</v>
      </c>
      <c r="D8696" s="19">
        <v>5.46</v>
      </c>
      <c r="E8696" s="19" t="s">
        <v>195</v>
      </c>
      <c r="F8696" s="19" t="s">
        <v>1844</v>
      </c>
    </row>
    <row r="8697" spans="1:6" ht="14.5" customHeight="1">
      <c r="A8697" s="19">
        <v>1914</v>
      </c>
      <c r="B8697" s="19" t="s">
        <v>413</v>
      </c>
      <c r="C8697" s="19" t="s">
        <v>382</v>
      </c>
      <c r="D8697" s="19">
        <v>54</v>
      </c>
      <c r="F8697" s="19" t="s">
        <v>1513</v>
      </c>
    </row>
    <row r="8698" spans="1:6" ht="14.5" customHeight="1">
      <c r="A8698" s="19">
        <v>1914</v>
      </c>
      <c r="B8698" s="19" t="s">
        <v>413</v>
      </c>
      <c r="C8698" s="19" t="s">
        <v>382</v>
      </c>
      <c r="D8698" s="19">
        <v>271.58</v>
      </c>
      <c r="F8698" s="19" t="s">
        <v>1892</v>
      </c>
    </row>
    <row r="8699" spans="1:6" ht="14.5" customHeight="1">
      <c r="A8699" s="19">
        <v>1914</v>
      </c>
      <c r="B8699" s="19" t="s">
        <v>413</v>
      </c>
      <c r="C8699" s="19" t="s">
        <v>382</v>
      </c>
      <c r="D8699" s="19">
        <v>31.78</v>
      </c>
      <c r="F8699" s="19" t="s">
        <v>1893</v>
      </c>
    </row>
    <row r="8700" spans="1:6" ht="14.5" customHeight="1">
      <c r="A8700" s="19">
        <v>1914</v>
      </c>
      <c r="B8700" s="19" t="s">
        <v>413</v>
      </c>
      <c r="C8700" s="19" t="s">
        <v>382</v>
      </c>
      <c r="D8700" s="19">
        <v>11</v>
      </c>
      <c r="E8700" s="19" t="s">
        <v>195</v>
      </c>
      <c r="F8700" s="19" t="s">
        <v>403</v>
      </c>
    </row>
    <row r="8701" spans="1:6" ht="14.5" customHeight="1">
      <c r="A8701" s="19">
        <v>1914</v>
      </c>
      <c r="B8701" s="19" t="s">
        <v>413</v>
      </c>
      <c r="C8701" s="19" t="s">
        <v>382</v>
      </c>
      <c r="D8701" s="19">
        <v>5</v>
      </c>
      <c r="F8701" s="19" t="s">
        <v>1845</v>
      </c>
    </row>
    <row r="8702" spans="1:6" ht="14.5" customHeight="1">
      <c r="A8702" s="19">
        <v>1914</v>
      </c>
      <c r="B8702" s="19" t="s">
        <v>413</v>
      </c>
      <c r="C8702" s="19" t="s">
        <v>383</v>
      </c>
      <c r="D8702" s="19">
        <v>41.89</v>
      </c>
      <c r="F8702" s="19" t="s">
        <v>1897</v>
      </c>
    </row>
    <row r="8703" spans="1:6" ht="14.5" customHeight="1">
      <c r="A8703" s="19">
        <v>1914</v>
      </c>
      <c r="B8703" s="19" t="s">
        <v>413</v>
      </c>
      <c r="C8703" s="19" t="s">
        <v>383</v>
      </c>
      <c r="D8703" s="19">
        <v>97.02</v>
      </c>
      <c r="E8703" s="19" t="s">
        <v>9</v>
      </c>
      <c r="F8703" s="19" t="s">
        <v>1853</v>
      </c>
    </row>
    <row r="8704" spans="1:6" ht="14.5" customHeight="1">
      <c r="A8704" s="19">
        <v>1914</v>
      </c>
      <c r="B8704" s="19" t="s">
        <v>413</v>
      </c>
      <c r="C8704" s="19" t="s">
        <v>667</v>
      </c>
      <c r="D8704" s="19">
        <v>13</v>
      </c>
    </row>
    <row r="8705" spans="1:6" ht="14.5" customHeight="1">
      <c r="A8705" s="19">
        <v>1914</v>
      </c>
      <c r="B8705" s="19" t="s">
        <v>413</v>
      </c>
      <c r="C8705" s="19" t="s">
        <v>385</v>
      </c>
      <c r="D8705" s="19">
        <v>29.34</v>
      </c>
    </row>
    <row r="8706" spans="1:6" ht="14.5" customHeight="1">
      <c r="A8706" s="19">
        <v>1914</v>
      </c>
      <c r="B8706" s="19" t="s">
        <v>413</v>
      </c>
      <c r="C8706" s="19" t="s">
        <v>387</v>
      </c>
      <c r="D8706" s="19">
        <v>14.98</v>
      </c>
      <c r="E8706" s="19" t="s">
        <v>9</v>
      </c>
      <c r="F8706" s="19" t="s">
        <v>1413</v>
      </c>
    </row>
    <row r="8707" spans="1:6" ht="14.5" customHeight="1">
      <c r="A8707" s="19">
        <v>1914</v>
      </c>
      <c r="B8707" s="19" t="s">
        <v>413</v>
      </c>
      <c r="C8707" s="19" t="s">
        <v>387</v>
      </c>
      <c r="D8707" s="19">
        <v>78</v>
      </c>
      <c r="E8707" s="19" t="s">
        <v>9</v>
      </c>
      <c r="F8707" s="19" t="s">
        <v>1856</v>
      </c>
    </row>
    <row r="8708" spans="1:6" ht="14.5" customHeight="1">
      <c r="A8708" s="19">
        <v>1914</v>
      </c>
      <c r="B8708" s="19" t="s">
        <v>1212</v>
      </c>
      <c r="C8708" s="19" t="s">
        <v>1858</v>
      </c>
      <c r="D8708" s="19">
        <v>6.2</v>
      </c>
      <c r="F8708" s="19" t="s">
        <v>1859</v>
      </c>
    </row>
    <row r="8709" spans="1:6" ht="14.5" customHeight="1">
      <c r="A8709" s="19">
        <v>1914</v>
      </c>
      <c r="B8709" s="19" t="s">
        <v>1212</v>
      </c>
      <c r="C8709" s="19" t="s">
        <v>1213</v>
      </c>
      <c r="D8709" s="19">
        <v>4</v>
      </c>
      <c r="E8709" s="19" t="s">
        <v>9</v>
      </c>
      <c r="F8709" s="19" t="s">
        <v>1214</v>
      </c>
    </row>
    <row r="8710" spans="1:6" ht="14.5" customHeight="1">
      <c r="A8710" s="19">
        <v>1914</v>
      </c>
      <c r="B8710" s="19" t="s">
        <v>1212</v>
      </c>
      <c r="C8710" s="19" t="s">
        <v>1210</v>
      </c>
      <c r="D8710" s="19">
        <v>15</v>
      </c>
      <c r="F8710" s="19" t="s">
        <v>1211</v>
      </c>
    </row>
    <row r="8711" spans="1:6" ht="14.5" customHeight="1">
      <c r="A8711" s="19">
        <v>1914</v>
      </c>
      <c r="B8711" s="19" t="s">
        <v>424</v>
      </c>
      <c r="C8711" s="19" t="s">
        <v>414</v>
      </c>
      <c r="D8711" s="19">
        <v>7.04</v>
      </c>
    </row>
    <row r="8712" spans="1:6" ht="14.5" customHeight="1">
      <c r="A8712" s="19">
        <v>1914</v>
      </c>
      <c r="B8712" s="19" t="s">
        <v>424</v>
      </c>
      <c r="C8712" s="19" t="s">
        <v>415</v>
      </c>
      <c r="D8712" s="19">
        <v>76.94</v>
      </c>
    </row>
    <row r="8713" spans="1:6" ht="14.5" customHeight="1">
      <c r="A8713" s="19">
        <v>1914</v>
      </c>
      <c r="B8713" s="19" t="s">
        <v>424</v>
      </c>
      <c r="C8713" s="19" t="s">
        <v>416</v>
      </c>
      <c r="D8713" s="19">
        <v>5</v>
      </c>
    </row>
    <row r="8714" spans="1:6" ht="14.5" customHeight="1">
      <c r="A8714" s="19">
        <v>1914</v>
      </c>
      <c r="B8714" s="19" t="s">
        <v>424</v>
      </c>
      <c r="C8714" s="19" t="s">
        <v>419</v>
      </c>
      <c r="D8714" s="19">
        <v>8.5</v>
      </c>
    </row>
    <row r="8715" spans="1:6" ht="14.5" customHeight="1">
      <c r="A8715" s="19">
        <v>1914</v>
      </c>
      <c r="B8715" s="19" t="s">
        <v>424</v>
      </c>
      <c r="C8715" s="19" t="s">
        <v>420</v>
      </c>
      <c r="D8715" s="19">
        <v>6</v>
      </c>
    </row>
    <row r="8716" spans="1:6" ht="14.5" customHeight="1">
      <c r="A8716" s="19">
        <v>1914</v>
      </c>
      <c r="B8716" s="19" t="s">
        <v>424</v>
      </c>
      <c r="C8716" s="19" t="s">
        <v>421</v>
      </c>
      <c r="D8716" s="19">
        <v>52.484999999999999</v>
      </c>
    </row>
    <row r="8717" spans="1:6" ht="14.5" customHeight="1">
      <c r="A8717" s="19">
        <v>1914</v>
      </c>
      <c r="B8717" s="19" t="s">
        <v>424</v>
      </c>
      <c r="C8717" s="19" t="s">
        <v>422</v>
      </c>
      <c r="D8717" s="19">
        <v>139.63000000000002</v>
      </c>
    </row>
    <row r="8718" spans="1:6" ht="14.5" customHeight="1">
      <c r="A8718" s="19">
        <v>1914</v>
      </c>
      <c r="B8718" s="19" t="s">
        <v>424</v>
      </c>
      <c r="C8718" s="19" t="s">
        <v>423</v>
      </c>
      <c r="D8718" s="19">
        <v>130.35</v>
      </c>
    </row>
    <row r="8719" spans="1:6" ht="14.5" customHeight="1">
      <c r="A8719" s="19">
        <v>1914</v>
      </c>
      <c r="B8719" s="19" t="s">
        <v>694</v>
      </c>
      <c r="C8719" s="19" t="s">
        <v>1860</v>
      </c>
      <c r="D8719" s="19">
        <v>4.75</v>
      </c>
      <c r="E8719" s="19" t="s">
        <v>9</v>
      </c>
    </row>
    <row r="8720" spans="1:6" ht="14.5" customHeight="1">
      <c r="A8720" s="19">
        <v>1914</v>
      </c>
      <c r="B8720" s="19" t="s">
        <v>694</v>
      </c>
      <c r="C8720" s="19" t="s">
        <v>1414</v>
      </c>
      <c r="D8720" s="19">
        <v>9</v>
      </c>
      <c r="E8720" s="19" t="s">
        <v>9</v>
      </c>
    </row>
    <row r="8721" spans="1:5" ht="14.5" customHeight="1">
      <c r="A8721" s="19">
        <v>1914</v>
      </c>
      <c r="B8721" s="19" t="s">
        <v>694</v>
      </c>
      <c r="C8721" s="19" t="s">
        <v>679</v>
      </c>
      <c r="D8721" s="19">
        <v>20.399999999999999</v>
      </c>
      <c r="E8721" s="19" t="s">
        <v>9</v>
      </c>
    </row>
    <row r="8722" spans="1:5" ht="14.5" customHeight="1">
      <c r="A8722" s="19">
        <v>1914</v>
      </c>
      <c r="B8722" s="19" t="s">
        <v>694</v>
      </c>
      <c r="C8722" s="19" t="s">
        <v>1215</v>
      </c>
      <c r="D8722" s="19">
        <v>12</v>
      </c>
      <c r="E8722" s="19" t="s">
        <v>9</v>
      </c>
    </row>
    <row r="8723" spans="1:5" ht="14.5" customHeight="1">
      <c r="A8723" s="19">
        <v>1914</v>
      </c>
      <c r="B8723" s="19" t="s">
        <v>694</v>
      </c>
      <c r="C8723" s="19" t="s">
        <v>1216</v>
      </c>
      <c r="D8723" s="19">
        <v>2.5</v>
      </c>
      <c r="E8723" s="19" t="s">
        <v>9</v>
      </c>
    </row>
    <row r="8724" spans="1:5" ht="14.5" customHeight="1">
      <c r="A8724" s="19">
        <v>1914</v>
      </c>
      <c r="B8724" s="19" t="s">
        <v>694</v>
      </c>
      <c r="C8724" s="19" t="s">
        <v>1861</v>
      </c>
      <c r="D8724" s="19">
        <v>6.5</v>
      </c>
      <c r="E8724" s="19" t="s">
        <v>9</v>
      </c>
    </row>
    <row r="8725" spans="1:5" ht="14.5" customHeight="1">
      <c r="A8725" s="19">
        <v>1914</v>
      </c>
      <c r="B8725" s="19" t="s">
        <v>694</v>
      </c>
      <c r="C8725" s="19" t="s">
        <v>1862</v>
      </c>
      <c r="D8725" s="19">
        <v>6</v>
      </c>
      <c r="E8725" s="19" t="s">
        <v>9</v>
      </c>
    </row>
    <row r="8726" spans="1:5" ht="14.5" customHeight="1">
      <c r="A8726" s="19">
        <v>1914</v>
      </c>
      <c r="B8726" s="19" t="s">
        <v>694</v>
      </c>
      <c r="C8726" s="19" t="s">
        <v>680</v>
      </c>
      <c r="D8726" s="19">
        <v>8.5</v>
      </c>
      <c r="E8726" s="19" t="s">
        <v>9</v>
      </c>
    </row>
    <row r="8727" spans="1:5" ht="14.5" customHeight="1">
      <c r="A8727" s="19">
        <v>1914</v>
      </c>
      <c r="B8727" s="19" t="s">
        <v>694</v>
      </c>
      <c r="C8727" s="19" t="s">
        <v>1217</v>
      </c>
      <c r="D8727" s="19">
        <v>4</v>
      </c>
      <c r="E8727" s="19" t="s">
        <v>9</v>
      </c>
    </row>
    <row r="8728" spans="1:5" ht="14.5" customHeight="1">
      <c r="A8728" s="19">
        <v>1914</v>
      </c>
      <c r="B8728" s="19" t="s">
        <v>694</v>
      </c>
      <c r="C8728" s="19" t="s">
        <v>681</v>
      </c>
      <c r="D8728" s="19">
        <v>324.11</v>
      </c>
      <c r="E8728" s="19" t="s">
        <v>9</v>
      </c>
    </row>
    <row r="8729" spans="1:5" ht="14.5" customHeight="1">
      <c r="A8729" s="19">
        <v>1914</v>
      </c>
      <c r="B8729" s="19" t="s">
        <v>694</v>
      </c>
      <c r="C8729" s="19" t="s">
        <v>1516</v>
      </c>
      <c r="D8729" s="19">
        <v>4.5</v>
      </c>
      <c r="E8729" s="19" t="s">
        <v>9</v>
      </c>
    </row>
    <row r="8730" spans="1:5" ht="14.5" customHeight="1">
      <c r="A8730" s="19">
        <v>1914</v>
      </c>
      <c r="B8730" s="19" t="s">
        <v>694</v>
      </c>
      <c r="C8730" s="19" t="s">
        <v>683</v>
      </c>
      <c r="D8730" s="19">
        <v>35.799999999999997</v>
      </c>
      <c r="E8730" s="19" t="s">
        <v>9</v>
      </c>
    </row>
    <row r="8731" spans="1:5" ht="14.5" customHeight="1">
      <c r="A8731" s="19">
        <v>1914</v>
      </c>
      <c r="B8731" s="19" t="s">
        <v>694</v>
      </c>
      <c r="C8731" s="19" t="s">
        <v>684</v>
      </c>
      <c r="D8731" s="19">
        <v>145.78</v>
      </c>
      <c r="E8731" s="19" t="s">
        <v>9</v>
      </c>
    </row>
    <row r="8732" spans="1:5" ht="14.5" customHeight="1">
      <c r="A8732" s="19">
        <v>1914</v>
      </c>
      <c r="B8732" s="19" t="s">
        <v>694</v>
      </c>
      <c r="C8732" s="19" t="s">
        <v>685</v>
      </c>
      <c r="D8732" s="19">
        <v>39</v>
      </c>
      <c r="E8732" s="19" t="s">
        <v>9</v>
      </c>
    </row>
    <row r="8733" spans="1:5" ht="14.5" customHeight="1">
      <c r="A8733" s="19">
        <v>1914</v>
      </c>
      <c r="B8733" s="19" t="s">
        <v>694</v>
      </c>
      <c r="C8733" s="19" t="s">
        <v>686</v>
      </c>
      <c r="D8733" s="19">
        <v>154.93</v>
      </c>
      <c r="E8733" s="19" t="s">
        <v>9</v>
      </c>
    </row>
    <row r="8734" spans="1:5" ht="14.5" customHeight="1">
      <c r="A8734" s="19">
        <v>1914</v>
      </c>
      <c r="B8734" s="19" t="s">
        <v>694</v>
      </c>
      <c r="C8734" s="19" t="s">
        <v>1863</v>
      </c>
      <c r="D8734" s="19">
        <v>10</v>
      </c>
      <c r="E8734" s="19" t="s">
        <v>9</v>
      </c>
    </row>
    <row r="8735" spans="1:5" ht="14.5" customHeight="1">
      <c r="A8735" s="19">
        <v>1914</v>
      </c>
      <c r="B8735" s="19" t="s">
        <v>694</v>
      </c>
      <c r="C8735" s="19" t="s">
        <v>1864</v>
      </c>
      <c r="D8735" s="19">
        <v>4</v>
      </c>
      <c r="E8735" s="19" t="s">
        <v>9</v>
      </c>
    </row>
    <row r="8736" spans="1:5" ht="14.5" customHeight="1">
      <c r="A8736" s="19">
        <v>1914</v>
      </c>
      <c r="B8736" s="19" t="s">
        <v>694</v>
      </c>
      <c r="C8736" s="19" t="s">
        <v>687</v>
      </c>
      <c r="D8736" s="19">
        <v>0</v>
      </c>
      <c r="E8736" s="19" t="s">
        <v>9</v>
      </c>
    </row>
    <row r="8737" spans="1:5" ht="14.5" customHeight="1">
      <c r="A8737" s="19">
        <v>1914</v>
      </c>
      <c r="B8737" s="19" t="s">
        <v>694</v>
      </c>
      <c r="C8737" s="19" t="s">
        <v>688</v>
      </c>
      <c r="D8737" s="19">
        <v>5.25</v>
      </c>
      <c r="E8737" s="19" t="s">
        <v>9</v>
      </c>
    </row>
    <row r="8738" spans="1:5" ht="14.5" customHeight="1">
      <c r="A8738" s="19">
        <v>1914</v>
      </c>
      <c r="B8738" s="19" t="s">
        <v>694</v>
      </c>
      <c r="C8738" s="19" t="s">
        <v>689</v>
      </c>
      <c r="D8738" s="19">
        <v>1</v>
      </c>
      <c r="E8738" s="19" t="s">
        <v>16</v>
      </c>
    </row>
    <row r="8739" spans="1:5" ht="14.5" customHeight="1">
      <c r="A8739" s="19">
        <v>1914</v>
      </c>
      <c r="B8739" s="19" t="s">
        <v>694</v>
      </c>
      <c r="C8739" s="19" t="s">
        <v>1865</v>
      </c>
      <c r="D8739" s="19">
        <v>4.5</v>
      </c>
      <c r="E8739" s="19" t="s">
        <v>9</v>
      </c>
    </row>
    <row r="8740" spans="1:5" ht="14.5" customHeight="1">
      <c r="A8740" s="19">
        <v>1914</v>
      </c>
      <c r="B8740" s="19" t="s">
        <v>694</v>
      </c>
      <c r="C8740" s="19" t="s">
        <v>1415</v>
      </c>
      <c r="D8740" s="19">
        <v>6</v>
      </c>
      <c r="E8740" s="19" t="s">
        <v>9</v>
      </c>
    </row>
    <row r="8741" spans="1:5" ht="14.5" customHeight="1">
      <c r="A8741" s="19">
        <v>1914</v>
      </c>
      <c r="B8741" s="19" t="s">
        <v>694</v>
      </c>
      <c r="C8741" s="19" t="s">
        <v>1415</v>
      </c>
      <c r="D8741" s="19">
        <v>2</v>
      </c>
      <c r="E8741" s="19" t="s">
        <v>1519</v>
      </c>
    </row>
    <row r="8742" spans="1:5" ht="14.5" customHeight="1">
      <c r="A8742" s="19">
        <v>1914</v>
      </c>
      <c r="B8742" s="19" t="s">
        <v>694</v>
      </c>
      <c r="C8742" s="19" t="s">
        <v>690</v>
      </c>
      <c r="D8742" s="19">
        <v>5</v>
      </c>
      <c r="E8742" s="19" t="s">
        <v>9</v>
      </c>
    </row>
    <row r="8743" spans="1:5" ht="14.5" customHeight="1">
      <c r="A8743" s="19">
        <v>1914</v>
      </c>
      <c r="B8743" s="19" t="s">
        <v>694</v>
      </c>
      <c r="C8743" s="19" t="s">
        <v>1866</v>
      </c>
      <c r="D8743" s="19">
        <v>8</v>
      </c>
      <c r="E8743" s="19" t="s">
        <v>9</v>
      </c>
    </row>
    <row r="8744" spans="1:5" ht="14.5" customHeight="1">
      <c r="A8744" s="19">
        <v>1914</v>
      </c>
      <c r="B8744" s="19" t="s">
        <v>694</v>
      </c>
      <c r="C8744" s="19" t="s">
        <v>1867</v>
      </c>
      <c r="D8744" s="19">
        <v>6</v>
      </c>
      <c r="E8744" s="19" t="s">
        <v>9</v>
      </c>
    </row>
    <row r="8745" spans="1:5" ht="14.5" customHeight="1">
      <c r="A8745" s="19">
        <v>1914</v>
      </c>
      <c r="B8745" s="19" t="s">
        <v>694</v>
      </c>
      <c r="C8745" s="19" t="s">
        <v>691</v>
      </c>
      <c r="D8745" s="19">
        <v>77.8</v>
      </c>
      <c r="E8745" s="19" t="s">
        <v>9</v>
      </c>
    </row>
    <row r="8746" spans="1:5" ht="14.5" customHeight="1">
      <c r="A8746" s="19">
        <v>1914</v>
      </c>
      <c r="B8746" s="19" t="s">
        <v>694</v>
      </c>
      <c r="C8746" s="19" t="s">
        <v>1416</v>
      </c>
      <c r="D8746" s="19">
        <v>0</v>
      </c>
      <c r="E8746" s="19" t="s">
        <v>9</v>
      </c>
    </row>
    <row r="8747" spans="1:5" ht="14.5" customHeight="1">
      <c r="A8747" s="19">
        <v>1914</v>
      </c>
      <c r="B8747" s="19" t="s">
        <v>694</v>
      </c>
      <c r="C8747" s="19" t="s">
        <v>692</v>
      </c>
      <c r="D8747" s="19">
        <v>16</v>
      </c>
      <c r="E8747" s="19" t="s">
        <v>9</v>
      </c>
    </row>
    <row r="8748" spans="1:5" ht="14.5" customHeight="1">
      <c r="A8748" s="19">
        <v>1914</v>
      </c>
      <c r="B8748" s="19" t="s">
        <v>694</v>
      </c>
      <c r="C8748" s="19" t="s">
        <v>1338</v>
      </c>
      <c r="D8748" s="19">
        <v>14.48</v>
      </c>
      <c r="E8748" s="19" t="s">
        <v>9</v>
      </c>
    </row>
    <row r="8749" spans="1:5" ht="14.5" customHeight="1">
      <c r="A8749" s="19">
        <v>1914</v>
      </c>
      <c r="B8749" s="19" t="s">
        <v>694</v>
      </c>
      <c r="C8749" s="19" t="s">
        <v>1517</v>
      </c>
      <c r="D8749" s="19">
        <v>4</v>
      </c>
      <c r="E8749" s="19" t="s">
        <v>9</v>
      </c>
    </row>
    <row r="8750" spans="1:5" ht="14.5" customHeight="1">
      <c r="A8750" s="19">
        <v>1914</v>
      </c>
      <c r="B8750" s="19" t="s">
        <v>694</v>
      </c>
      <c r="C8750" s="19" t="s">
        <v>1517</v>
      </c>
      <c r="D8750" s="19">
        <v>3.5</v>
      </c>
      <c r="E8750" s="19" t="s">
        <v>1519</v>
      </c>
    </row>
    <row r="8751" spans="1:5" ht="14.5" customHeight="1">
      <c r="A8751" s="19">
        <v>1914</v>
      </c>
      <c r="B8751" s="19" t="s">
        <v>694</v>
      </c>
      <c r="C8751" s="19" t="s">
        <v>693</v>
      </c>
      <c r="D8751" s="19">
        <v>20</v>
      </c>
      <c r="E8751" s="19" t="s">
        <v>9</v>
      </c>
    </row>
    <row r="8752" spans="1:5" ht="14.5" customHeight="1">
      <c r="A8752" s="19">
        <v>1914</v>
      </c>
      <c r="B8752" s="19" t="s">
        <v>694</v>
      </c>
      <c r="C8752" s="19" t="s">
        <v>695</v>
      </c>
      <c r="D8752" s="19">
        <v>3.5</v>
      </c>
      <c r="E8752" s="19" t="s">
        <v>16</v>
      </c>
    </row>
    <row r="8753" spans="1:6" ht="14.5" customHeight="1">
      <c r="A8753" s="19">
        <v>1914</v>
      </c>
      <c r="B8753" s="19" t="s">
        <v>694</v>
      </c>
      <c r="C8753" s="19" t="s">
        <v>1868</v>
      </c>
      <c r="D8753" s="19">
        <v>10.75</v>
      </c>
      <c r="E8753" s="19" t="s">
        <v>9</v>
      </c>
    </row>
    <row r="8754" spans="1:6" ht="14.5" customHeight="1">
      <c r="A8754" s="19">
        <v>1914</v>
      </c>
      <c r="B8754" s="19" t="s">
        <v>369</v>
      </c>
      <c r="C8754" s="19" t="s">
        <v>1084</v>
      </c>
      <c r="D8754" s="19">
        <v>7.5</v>
      </c>
    </row>
    <row r="8755" spans="1:6" ht="14.5" customHeight="1">
      <c r="A8755" s="19">
        <v>1914</v>
      </c>
      <c r="B8755" s="19" t="s">
        <v>369</v>
      </c>
      <c r="C8755" s="19" t="s">
        <v>698</v>
      </c>
      <c r="D8755" s="19">
        <v>5.25</v>
      </c>
    </row>
    <row r="8756" spans="1:6" ht="14.5" customHeight="1">
      <c r="A8756" s="19">
        <v>1914</v>
      </c>
      <c r="B8756" s="19" t="s">
        <v>369</v>
      </c>
      <c r="C8756" s="19" t="s">
        <v>370</v>
      </c>
      <c r="D8756" s="19">
        <v>17</v>
      </c>
    </row>
    <row r="8757" spans="1:6" ht="14.5" customHeight="1">
      <c r="A8757" s="19">
        <v>1914</v>
      </c>
      <c r="B8757" s="19" t="s">
        <v>369</v>
      </c>
      <c r="C8757" s="19" t="s">
        <v>1869</v>
      </c>
      <c r="D8757" s="19">
        <v>10.75</v>
      </c>
    </row>
    <row r="8758" spans="1:6" ht="14.5" customHeight="1">
      <c r="A8758" s="19">
        <v>1914</v>
      </c>
      <c r="B8758" s="19" t="s">
        <v>369</v>
      </c>
      <c r="C8758" s="19" t="s">
        <v>371</v>
      </c>
      <c r="D8758" s="19">
        <v>30.5</v>
      </c>
    </row>
    <row r="8759" spans="1:6" ht="14.5" customHeight="1">
      <c r="A8759" s="19">
        <v>1914</v>
      </c>
      <c r="B8759" s="19" t="s">
        <v>369</v>
      </c>
      <c r="C8759" s="19" t="s">
        <v>1218</v>
      </c>
      <c r="D8759" s="19">
        <v>13</v>
      </c>
    </row>
    <row r="8760" spans="1:6" ht="14.5" customHeight="1">
      <c r="A8760" s="19">
        <v>1914</v>
      </c>
      <c r="B8760" s="19" t="s">
        <v>369</v>
      </c>
      <c r="C8760" s="19" t="s">
        <v>578</v>
      </c>
      <c r="D8760" s="19">
        <v>8.5</v>
      </c>
    </row>
    <row r="8761" spans="1:6" ht="14.5" customHeight="1">
      <c r="A8761" s="19">
        <v>1914</v>
      </c>
      <c r="B8761" s="19" t="s">
        <v>369</v>
      </c>
      <c r="C8761" s="19" t="s">
        <v>863</v>
      </c>
      <c r="D8761" s="19">
        <v>11.25</v>
      </c>
    </row>
    <row r="8762" spans="1:6" ht="14.5" customHeight="1">
      <c r="A8762" s="19">
        <v>1914</v>
      </c>
      <c r="B8762" s="19" t="s">
        <v>55</v>
      </c>
      <c r="C8762" s="19" t="s">
        <v>712</v>
      </c>
      <c r="D8762" s="19">
        <v>45.83</v>
      </c>
      <c r="F8762" s="19" t="s">
        <v>699</v>
      </c>
    </row>
    <row r="8763" spans="1:6" ht="14.5" customHeight="1">
      <c r="A8763" s="19">
        <v>1914</v>
      </c>
      <c r="B8763" s="19" t="s">
        <v>55</v>
      </c>
      <c r="C8763" s="19" t="s">
        <v>714</v>
      </c>
      <c r="D8763" s="19">
        <v>3.28</v>
      </c>
      <c r="F8763" s="19" t="s">
        <v>701</v>
      </c>
    </row>
    <row r="8764" spans="1:6" ht="14.5" customHeight="1">
      <c r="A8764" s="19">
        <v>1914</v>
      </c>
      <c r="B8764" s="19" t="s">
        <v>55</v>
      </c>
      <c r="C8764" s="19" t="s">
        <v>715</v>
      </c>
      <c r="D8764" s="19">
        <v>5.56</v>
      </c>
      <c r="F8764" s="19" t="s">
        <v>702</v>
      </c>
    </row>
    <row r="8765" spans="1:6" ht="14.5" customHeight="1">
      <c r="A8765" s="19">
        <v>1914</v>
      </c>
      <c r="B8765" s="19" t="s">
        <v>55</v>
      </c>
      <c r="C8765" s="19" t="s">
        <v>716</v>
      </c>
      <c r="D8765" s="19">
        <v>53.01</v>
      </c>
      <c r="F8765" s="19" t="s">
        <v>703</v>
      </c>
    </row>
    <row r="8766" spans="1:6" ht="14.5" customHeight="1">
      <c r="A8766" s="19">
        <v>1914</v>
      </c>
      <c r="B8766" s="19" t="s">
        <v>55</v>
      </c>
      <c r="C8766" s="19" t="s">
        <v>717</v>
      </c>
      <c r="D8766" s="19">
        <v>45.9</v>
      </c>
    </row>
    <row r="8767" spans="1:6" ht="14.5" customHeight="1">
      <c r="A8767" s="19">
        <v>1914</v>
      </c>
      <c r="B8767" s="19" t="s">
        <v>55</v>
      </c>
      <c r="C8767" s="19" t="s">
        <v>56</v>
      </c>
      <c r="D8767" s="19">
        <v>15.23</v>
      </c>
      <c r="F8767" s="19" t="s">
        <v>1222</v>
      </c>
    </row>
    <row r="8768" spans="1:6" ht="14.5" customHeight="1">
      <c r="A8768" s="19">
        <v>1914</v>
      </c>
      <c r="B8768" s="19" t="s">
        <v>55</v>
      </c>
      <c r="C8768" s="19" t="s">
        <v>59</v>
      </c>
      <c r="D8768" s="19">
        <v>251</v>
      </c>
      <c r="F8768" s="19" t="s">
        <v>60</v>
      </c>
    </row>
    <row r="8769" spans="1:6" ht="14.5" customHeight="1">
      <c r="A8769" s="19">
        <v>1914</v>
      </c>
      <c r="B8769" s="19" t="s">
        <v>55</v>
      </c>
      <c r="C8769" s="19" t="s">
        <v>924</v>
      </c>
      <c r="D8769" s="19">
        <v>2.75</v>
      </c>
      <c r="F8769" s="19" t="s">
        <v>925</v>
      </c>
    </row>
    <row r="8770" spans="1:6" ht="14.5" customHeight="1">
      <c r="A8770" s="19">
        <v>1914</v>
      </c>
      <c r="B8770" s="19" t="s">
        <v>55</v>
      </c>
      <c r="C8770" s="19" t="s">
        <v>719</v>
      </c>
      <c r="D8770" s="19">
        <v>29.85</v>
      </c>
      <c r="F8770" s="19" t="s">
        <v>710</v>
      </c>
    </row>
    <row r="8771" spans="1:6" ht="14.5" customHeight="1">
      <c r="A8771" s="19">
        <v>1914</v>
      </c>
      <c r="B8771" s="19" t="s">
        <v>55</v>
      </c>
      <c r="C8771" s="19" t="s">
        <v>720</v>
      </c>
      <c r="D8771" s="19">
        <v>5.5</v>
      </c>
      <c r="F8771" s="19" t="s">
        <v>711</v>
      </c>
    </row>
    <row r="8772" spans="1:6" ht="14.5" customHeight="1">
      <c r="A8772" s="19">
        <v>1914</v>
      </c>
      <c r="B8772" s="19" t="s">
        <v>55</v>
      </c>
      <c r="C8772" s="19" t="s">
        <v>1343</v>
      </c>
      <c r="D8772" s="19">
        <v>28.34</v>
      </c>
      <c r="F8772" s="19" t="s">
        <v>1339</v>
      </c>
    </row>
    <row r="8773" spans="1:6" ht="14.5" customHeight="1">
      <c r="A8773" s="19">
        <v>1914</v>
      </c>
      <c r="B8773" s="19" t="s">
        <v>55</v>
      </c>
      <c r="C8773" s="19" t="s">
        <v>1341</v>
      </c>
      <c r="D8773" s="19">
        <v>2</v>
      </c>
      <c r="F8773" s="19" t="s">
        <v>1342</v>
      </c>
    </row>
    <row r="8774" spans="1:6" ht="14.5" customHeight="1">
      <c r="A8774" s="19">
        <v>1914</v>
      </c>
      <c r="B8774" s="19" t="s">
        <v>440</v>
      </c>
      <c r="C8774" s="19" t="s">
        <v>1226</v>
      </c>
      <c r="D8774" s="19">
        <v>9.65</v>
      </c>
    </row>
    <row r="8775" spans="1:6" ht="14.5" customHeight="1">
      <c r="A8775" s="19">
        <v>1914</v>
      </c>
      <c r="B8775" s="19" t="s">
        <v>440</v>
      </c>
      <c r="C8775" s="19" t="s">
        <v>1227</v>
      </c>
      <c r="D8775" s="19">
        <v>23.9</v>
      </c>
    </row>
    <row r="8776" spans="1:6" ht="14.5" customHeight="1">
      <c r="A8776" s="19">
        <v>1914</v>
      </c>
      <c r="B8776" s="19" t="s">
        <v>440</v>
      </c>
      <c r="C8776" s="19" t="s">
        <v>425</v>
      </c>
      <c r="D8776" s="19">
        <v>46.7</v>
      </c>
    </row>
    <row r="8777" spans="1:6" ht="14.5" customHeight="1">
      <c r="A8777" s="19">
        <v>1914</v>
      </c>
      <c r="B8777" s="19" t="s">
        <v>440</v>
      </c>
      <c r="C8777" s="19" t="s">
        <v>1521</v>
      </c>
      <c r="D8777" s="19">
        <v>29.59</v>
      </c>
    </row>
    <row r="8778" spans="1:6" ht="14.5" customHeight="1">
      <c r="A8778" s="19">
        <v>1914</v>
      </c>
      <c r="B8778" s="19" t="s">
        <v>440</v>
      </c>
      <c r="C8778" s="19" t="s">
        <v>721</v>
      </c>
      <c r="D8778" s="19">
        <v>6</v>
      </c>
    </row>
    <row r="8779" spans="1:6" ht="14.5" customHeight="1">
      <c r="A8779" s="19">
        <v>1914</v>
      </c>
      <c r="B8779" s="19" t="s">
        <v>440</v>
      </c>
      <c r="C8779" s="19" t="s">
        <v>1871</v>
      </c>
      <c r="D8779" s="19">
        <v>5.2510000000000003</v>
      </c>
    </row>
    <row r="8780" spans="1:6" ht="14.5" customHeight="1">
      <c r="A8780" s="19">
        <v>1914</v>
      </c>
      <c r="B8780" s="19" t="s">
        <v>440</v>
      </c>
      <c r="C8780" s="19" t="s">
        <v>428</v>
      </c>
      <c r="D8780" s="19">
        <v>493.3</v>
      </c>
      <c r="F8780" s="19" t="s">
        <v>429</v>
      </c>
    </row>
    <row r="8781" spans="1:6" ht="14.5" customHeight="1">
      <c r="A8781" s="19">
        <v>1914</v>
      </c>
      <c r="B8781" s="19" t="s">
        <v>440</v>
      </c>
      <c r="C8781" s="19" t="s">
        <v>428</v>
      </c>
      <c r="D8781" s="19">
        <v>1.78</v>
      </c>
      <c r="F8781" s="19" t="s">
        <v>430</v>
      </c>
    </row>
    <row r="8782" spans="1:6" ht="14.5" customHeight="1">
      <c r="A8782" s="19">
        <v>1914</v>
      </c>
      <c r="B8782" s="19" t="s">
        <v>440</v>
      </c>
      <c r="C8782" s="19" t="s">
        <v>428</v>
      </c>
      <c r="D8782" s="19">
        <v>25</v>
      </c>
      <c r="F8782" s="19" t="s">
        <v>431</v>
      </c>
    </row>
    <row r="8783" spans="1:6" ht="14.5" customHeight="1">
      <c r="A8783" s="19">
        <v>1914</v>
      </c>
      <c r="B8783" s="19" t="s">
        <v>440</v>
      </c>
      <c r="C8783" s="19" t="s">
        <v>428</v>
      </c>
      <c r="D8783" s="19">
        <v>3.5</v>
      </c>
      <c r="F8783" s="19" t="s">
        <v>722</v>
      </c>
    </row>
    <row r="8784" spans="1:6" ht="14.5" customHeight="1">
      <c r="A8784" s="19">
        <v>1914</v>
      </c>
      <c r="B8784" s="19" t="s">
        <v>440</v>
      </c>
      <c r="C8784" s="19" t="s">
        <v>432</v>
      </c>
      <c r="D8784" s="19">
        <v>290.94200000000001</v>
      </c>
      <c r="F8784" s="19" t="s">
        <v>433</v>
      </c>
    </row>
    <row r="8785" spans="1:6" ht="14.5" customHeight="1">
      <c r="A8785" s="19">
        <v>1914</v>
      </c>
      <c r="B8785" s="19" t="s">
        <v>440</v>
      </c>
      <c r="C8785" s="19" t="s">
        <v>432</v>
      </c>
      <c r="D8785" s="19">
        <v>112.295</v>
      </c>
      <c r="F8785" s="19" t="s">
        <v>434</v>
      </c>
    </row>
    <row r="8786" spans="1:6" ht="14.5" customHeight="1">
      <c r="A8786" s="19">
        <v>1914</v>
      </c>
      <c r="B8786" s="19" t="s">
        <v>440</v>
      </c>
      <c r="C8786" s="19" t="s">
        <v>435</v>
      </c>
      <c r="D8786" s="19">
        <v>199.4</v>
      </c>
      <c r="F8786" s="19" t="s">
        <v>436</v>
      </c>
    </row>
    <row r="8787" spans="1:6" ht="14.5" customHeight="1">
      <c r="A8787" s="19">
        <v>1914</v>
      </c>
      <c r="B8787" s="19" t="s">
        <v>440</v>
      </c>
      <c r="C8787" s="19" t="s">
        <v>435</v>
      </c>
      <c r="D8787" s="19">
        <v>104.5</v>
      </c>
      <c r="F8787" s="19" t="s">
        <v>437</v>
      </c>
    </row>
    <row r="8788" spans="1:6" ht="14.5" customHeight="1">
      <c r="A8788" s="19">
        <v>1914</v>
      </c>
      <c r="B8788" s="19" t="s">
        <v>440</v>
      </c>
      <c r="C8788" s="19" t="s">
        <v>435</v>
      </c>
      <c r="D8788" s="19">
        <v>17</v>
      </c>
      <c r="F8788" s="19" t="s">
        <v>1225</v>
      </c>
    </row>
    <row r="8789" spans="1:6" ht="14.5" customHeight="1">
      <c r="A8789" s="19">
        <v>1914</v>
      </c>
      <c r="B8789" s="19" t="s">
        <v>440</v>
      </c>
      <c r="C8789" s="19" t="s">
        <v>438</v>
      </c>
      <c r="D8789" s="19">
        <v>20</v>
      </c>
    </row>
    <row r="8790" spans="1:6" ht="14.5" customHeight="1">
      <c r="A8790" s="19">
        <v>1914</v>
      </c>
      <c r="B8790" s="19" t="s">
        <v>440</v>
      </c>
      <c r="C8790" s="19" t="s">
        <v>439</v>
      </c>
      <c r="D8790" s="19">
        <v>25.9</v>
      </c>
    </row>
    <row r="8791" spans="1:6" ht="14.5" customHeight="1">
      <c r="A8791" s="19">
        <v>1914</v>
      </c>
      <c r="B8791" s="19" t="s">
        <v>456</v>
      </c>
      <c r="C8791" s="19" t="s">
        <v>457</v>
      </c>
      <c r="D8791" s="19">
        <v>20.57</v>
      </c>
      <c r="E8791" s="19" t="s">
        <v>9</v>
      </c>
    </row>
    <row r="8792" spans="1:6" ht="14.5" customHeight="1">
      <c r="A8792" s="19">
        <v>1914</v>
      </c>
      <c r="B8792" s="19" t="s">
        <v>456</v>
      </c>
      <c r="C8792" s="19" t="s">
        <v>458</v>
      </c>
      <c r="D8792" s="19">
        <v>7</v>
      </c>
      <c r="E8792" s="19" t="s">
        <v>9</v>
      </c>
    </row>
    <row r="8793" spans="1:6" ht="14.5" customHeight="1">
      <c r="A8793" s="19">
        <v>1914</v>
      </c>
      <c r="B8793" s="19" t="s">
        <v>456</v>
      </c>
      <c r="C8793" s="19" t="s">
        <v>1420</v>
      </c>
      <c r="D8793" s="19">
        <v>6</v>
      </c>
      <c r="E8793" s="19" t="s">
        <v>9</v>
      </c>
    </row>
    <row r="8794" spans="1:6" ht="14.5" customHeight="1">
      <c r="A8794" s="19">
        <v>1914</v>
      </c>
      <c r="B8794" s="19" t="s">
        <v>456</v>
      </c>
      <c r="C8794" s="19" t="s">
        <v>1522</v>
      </c>
      <c r="D8794" s="19">
        <v>64</v>
      </c>
      <c r="E8794" s="19" t="s">
        <v>9</v>
      </c>
    </row>
    <row r="8795" spans="1:6" ht="14.5" customHeight="1">
      <c r="A8795" s="19">
        <v>1914</v>
      </c>
      <c r="B8795" s="19" t="s">
        <v>456</v>
      </c>
      <c r="C8795" s="19" t="s">
        <v>459</v>
      </c>
      <c r="D8795" s="19">
        <v>22</v>
      </c>
      <c r="E8795" s="19" t="s">
        <v>9</v>
      </c>
    </row>
    <row r="8796" spans="1:6" ht="14.5" customHeight="1">
      <c r="A8796" s="19">
        <v>1914</v>
      </c>
      <c r="B8796" s="19" t="s">
        <v>456</v>
      </c>
      <c r="C8796" s="19" t="s">
        <v>460</v>
      </c>
      <c r="D8796" s="19">
        <v>27</v>
      </c>
      <c r="E8796" s="19" t="s">
        <v>9</v>
      </c>
    </row>
    <row r="8797" spans="1:6" ht="14.5" customHeight="1">
      <c r="A8797" s="19">
        <v>1914</v>
      </c>
      <c r="B8797" s="19" t="s">
        <v>456</v>
      </c>
      <c r="C8797" s="19" t="s">
        <v>1873</v>
      </c>
      <c r="D8797" s="19">
        <v>9</v>
      </c>
    </row>
    <row r="8798" spans="1:6" ht="14.5" customHeight="1">
      <c r="A8798" s="19">
        <v>1914</v>
      </c>
      <c r="B8798" s="19" t="s">
        <v>456</v>
      </c>
      <c r="C8798" s="19" t="s">
        <v>926</v>
      </c>
      <c r="D8798" s="19">
        <v>44</v>
      </c>
      <c r="F8798" s="19" t="s">
        <v>1353</v>
      </c>
    </row>
    <row r="8799" spans="1:6" ht="14.5" customHeight="1">
      <c r="A8799" s="19">
        <v>1914</v>
      </c>
      <c r="B8799" s="19" t="s">
        <v>456</v>
      </c>
      <c r="C8799" s="19" t="s">
        <v>1350</v>
      </c>
      <c r="D8799" s="19">
        <v>7.5</v>
      </c>
      <c r="F8799" s="19" t="s">
        <v>1354</v>
      </c>
    </row>
    <row r="8800" spans="1:6" ht="14.5" customHeight="1">
      <c r="A8800" s="19">
        <v>1914</v>
      </c>
      <c r="B8800" s="19" t="s">
        <v>456</v>
      </c>
      <c r="C8800" s="19" t="s">
        <v>928</v>
      </c>
      <c r="D8800" s="19">
        <v>26.38</v>
      </c>
    </row>
    <row r="8801" spans="1:6" ht="14.5" customHeight="1">
      <c r="A8801" s="19">
        <v>1914</v>
      </c>
      <c r="B8801" s="19" t="s">
        <v>456</v>
      </c>
      <c r="C8801" s="19" t="s">
        <v>462</v>
      </c>
      <c r="D8801" s="19">
        <v>15</v>
      </c>
      <c r="E8801" s="19" t="s">
        <v>9</v>
      </c>
    </row>
    <row r="8802" spans="1:6" ht="14.5" customHeight="1">
      <c r="A8802" s="19">
        <v>1914</v>
      </c>
      <c r="B8802" s="19" t="s">
        <v>456</v>
      </c>
      <c r="C8802" s="19" t="s">
        <v>1231</v>
      </c>
      <c r="D8802" s="19">
        <v>9.5</v>
      </c>
      <c r="F8802" s="19" t="s">
        <v>1352</v>
      </c>
    </row>
    <row r="8803" spans="1:6" ht="14.5" customHeight="1">
      <c r="A8803" s="19">
        <v>1914</v>
      </c>
      <c r="B8803" s="19" t="s">
        <v>456</v>
      </c>
      <c r="C8803" s="19" t="s">
        <v>466</v>
      </c>
      <c r="D8803" s="19">
        <v>40</v>
      </c>
      <c r="E8803" s="19" t="s">
        <v>9</v>
      </c>
    </row>
    <row r="8804" spans="1:6" ht="14.5" customHeight="1">
      <c r="A8804" s="19">
        <v>1914</v>
      </c>
      <c r="B8804" s="19" t="s">
        <v>456</v>
      </c>
      <c r="C8804" s="19" t="s">
        <v>468</v>
      </c>
      <c r="D8804" s="19">
        <v>33</v>
      </c>
    </row>
    <row r="8805" spans="1:6" ht="14.5" customHeight="1">
      <c r="A8805" s="19">
        <v>1914</v>
      </c>
      <c r="B8805" s="19" t="s">
        <v>456</v>
      </c>
      <c r="C8805" s="19" t="s">
        <v>1230</v>
      </c>
      <c r="D8805" s="19">
        <v>12.61</v>
      </c>
    </row>
    <row r="8806" spans="1:6" ht="14.5" customHeight="1">
      <c r="A8806" s="19">
        <v>1914</v>
      </c>
      <c r="B8806" s="19" t="s">
        <v>456</v>
      </c>
      <c r="C8806" s="19" t="s">
        <v>1089</v>
      </c>
      <c r="D8806" s="19">
        <v>5.4</v>
      </c>
    </row>
    <row r="8807" spans="1:6" ht="14.5" customHeight="1">
      <c r="A8807" s="19">
        <v>1914</v>
      </c>
      <c r="B8807" s="19" t="s">
        <v>456</v>
      </c>
      <c r="C8807" s="19" t="s">
        <v>1875</v>
      </c>
      <c r="D8807" s="19">
        <v>9</v>
      </c>
    </row>
    <row r="8808" spans="1:6" ht="14.5" customHeight="1">
      <c r="A8808" s="19">
        <v>1914</v>
      </c>
      <c r="B8808" s="19" t="s">
        <v>456</v>
      </c>
      <c r="C8808" s="19" t="s">
        <v>1345</v>
      </c>
      <c r="D8808" s="19">
        <v>164.87</v>
      </c>
      <c r="F8808" s="19" t="s">
        <v>1346</v>
      </c>
    </row>
    <row r="8809" spans="1:6" ht="14.5" customHeight="1">
      <c r="A8809" s="19">
        <v>1914</v>
      </c>
      <c r="B8809" s="19" t="s">
        <v>456</v>
      </c>
      <c r="C8809" s="19" t="s">
        <v>1345</v>
      </c>
      <c r="D8809" s="19">
        <v>223.98</v>
      </c>
      <c r="F8809" s="19" t="s">
        <v>1349</v>
      </c>
    </row>
    <row r="8810" spans="1:6" ht="14.5" customHeight="1">
      <c r="A8810" s="19">
        <v>1917</v>
      </c>
      <c r="B8810" s="19" t="s">
        <v>131</v>
      </c>
      <c r="C8810" s="19" t="s">
        <v>527</v>
      </c>
      <c r="D8810" s="19">
        <v>10.83</v>
      </c>
    </row>
    <row r="8811" spans="1:6" ht="14.5" customHeight="1">
      <c r="A8811" s="19">
        <v>1917</v>
      </c>
      <c r="B8811" s="19" t="s">
        <v>131</v>
      </c>
      <c r="C8811" s="19" t="s">
        <v>528</v>
      </c>
      <c r="D8811" s="19">
        <v>190.95</v>
      </c>
    </row>
    <row r="8812" spans="1:6" ht="14.5" customHeight="1">
      <c r="A8812" s="19">
        <v>1917</v>
      </c>
      <c r="B8812" s="19" t="s">
        <v>131</v>
      </c>
      <c r="C8812" s="19" t="s">
        <v>1524</v>
      </c>
      <c r="D8812" s="19">
        <v>1.5</v>
      </c>
    </row>
    <row r="8813" spans="1:6" ht="14.5" customHeight="1">
      <c r="A8813" s="19">
        <v>1917</v>
      </c>
      <c r="B8813" s="19" t="s">
        <v>131</v>
      </c>
      <c r="C8813" s="19" t="s">
        <v>529</v>
      </c>
      <c r="D8813" s="19">
        <v>14.1</v>
      </c>
    </row>
    <row r="8814" spans="1:6" ht="14.5" customHeight="1">
      <c r="A8814" s="19">
        <v>1917</v>
      </c>
      <c r="B8814" s="19" t="s">
        <v>131</v>
      </c>
      <c r="C8814" s="19" t="s">
        <v>971</v>
      </c>
      <c r="D8814" s="19">
        <v>4.83</v>
      </c>
    </row>
    <row r="8815" spans="1:6" ht="14.5" customHeight="1">
      <c r="A8815" s="19">
        <v>1917</v>
      </c>
      <c r="B8815" s="19" t="s">
        <v>131</v>
      </c>
      <c r="C8815" s="19" t="s">
        <v>530</v>
      </c>
      <c r="D8815" s="19">
        <v>64.5</v>
      </c>
    </row>
    <row r="8816" spans="1:6" ht="14.5" customHeight="1">
      <c r="A8816" s="19">
        <v>1917</v>
      </c>
      <c r="B8816" s="19" t="s">
        <v>131</v>
      </c>
      <c r="C8816" s="19" t="s">
        <v>531</v>
      </c>
      <c r="D8816" s="19">
        <v>38</v>
      </c>
    </row>
    <row r="8817" spans="1:6" ht="14.5" customHeight="1">
      <c r="A8817" s="19">
        <v>1917</v>
      </c>
      <c r="B8817" s="19" t="s">
        <v>131</v>
      </c>
      <c r="C8817" s="19" t="s">
        <v>532</v>
      </c>
      <c r="D8817" s="19">
        <v>7.63</v>
      </c>
    </row>
    <row r="8818" spans="1:6" ht="14.5" customHeight="1">
      <c r="A8818" s="19">
        <v>1917</v>
      </c>
      <c r="B8818" s="19" t="s">
        <v>131</v>
      </c>
      <c r="C8818" s="19" t="s">
        <v>534</v>
      </c>
      <c r="D8818" s="19">
        <v>8</v>
      </c>
    </row>
    <row r="8819" spans="1:6" ht="14.5" customHeight="1">
      <c r="A8819" s="19">
        <v>1917</v>
      </c>
      <c r="B8819" s="19" t="s">
        <v>131</v>
      </c>
      <c r="C8819" s="19" t="s">
        <v>1090</v>
      </c>
      <c r="D8819" s="19">
        <v>11.5</v>
      </c>
    </row>
    <row r="8820" spans="1:6" ht="14.5" customHeight="1">
      <c r="A8820" s="19">
        <v>1917</v>
      </c>
      <c r="B8820" s="19" t="s">
        <v>131</v>
      </c>
      <c r="C8820" s="19" t="s">
        <v>535</v>
      </c>
      <c r="D8820" s="19">
        <v>15</v>
      </c>
    </row>
    <row r="8821" spans="1:6" ht="14.5" customHeight="1">
      <c r="A8821" s="19">
        <v>1917</v>
      </c>
      <c r="B8821" s="19" t="s">
        <v>172</v>
      </c>
      <c r="C8821" s="19" t="s">
        <v>1534</v>
      </c>
      <c r="D8821" s="19">
        <v>5</v>
      </c>
      <c r="F8821" s="19" t="s">
        <v>1535</v>
      </c>
    </row>
    <row r="8822" spans="1:6" ht="14.5" customHeight="1">
      <c r="A8822" s="19">
        <v>1917</v>
      </c>
      <c r="B8822" s="19" t="s">
        <v>172</v>
      </c>
      <c r="C8822" s="19" t="s">
        <v>1094</v>
      </c>
      <c r="D8822" s="19">
        <v>2</v>
      </c>
      <c r="F8822" s="19" t="s">
        <v>1528</v>
      </c>
    </row>
    <row r="8823" spans="1:6" ht="14.5" customHeight="1">
      <c r="A8823" s="19">
        <v>1917</v>
      </c>
      <c r="B8823" s="19" t="s">
        <v>172</v>
      </c>
      <c r="C8823" s="19" t="s">
        <v>173</v>
      </c>
      <c r="D8823" s="19">
        <v>56.9</v>
      </c>
      <c r="F8823" s="19" t="s">
        <v>1529</v>
      </c>
    </row>
    <row r="8824" spans="1:6" ht="14.5" customHeight="1">
      <c r="A8824" s="19">
        <v>1917</v>
      </c>
      <c r="B8824" s="19" t="s">
        <v>172</v>
      </c>
      <c r="C8824" s="19" t="s">
        <v>177</v>
      </c>
      <c r="D8824" s="19">
        <v>5.41</v>
      </c>
      <c r="F8824" s="19" t="s">
        <v>548</v>
      </c>
    </row>
    <row r="8825" spans="1:6" ht="14.5" customHeight="1">
      <c r="A8825" s="19">
        <v>1917</v>
      </c>
      <c r="B8825" s="19" t="s">
        <v>172</v>
      </c>
      <c r="C8825" s="19" t="s">
        <v>1500</v>
      </c>
      <c r="D8825" s="19">
        <v>3.5</v>
      </c>
      <c r="F8825" s="19" t="s">
        <v>1530</v>
      </c>
    </row>
    <row r="8826" spans="1:6" ht="14.5" customHeight="1">
      <c r="A8826" s="19">
        <v>1917</v>
      </c>
      <c r="B8826" s="19" t="s">
        <v>172</v>
      </c>
      <c r="C8826" s="19" t="s">
        <v>547</v>
      </c>
      <c r="D8826" s="19">
        <v>21.4</v>
      </c>
      <c r="F8826" s="19" t="s">
        <v>549</v>
      </c>
    </row>
    <row r="8827" spans="1:6" ht="14.5" customHeight="1">
      <c r="A8827" s="19">
        <v>1917</v>
      </c>
      <c r="B8827" s="19" t="s">
        <v>172</v>
      </c>
      <c r="C8827" s="19" t="s">
        <v>1355</v>
      </c>
      <c r="D8827" s="19">
        <v>10</v>
      </c>
      <c r="F8827" s="19" t="s">
        <v>1356</v>
      </c>
    </row>
    <row r="8828" spans="1:6" ht="14.5" customHeight="1">
      <c r="A8828" s="19">
        <v>1917</v>
      </c>
      <c r="B8828" s="19" t="s">
        <v>172</v>
      </c>
      <c r="C8828" s="19" t="s">
        <v>1527</v>
      </c>
      <c r="D8828" s="19">
        <v>26.11</v>
      </c>
      <c r="F8828" s="19" t="s">
        <v>1532</v>
      </c>
    </row>
    <row r="8829" spans="1:6" ht="14.5" customHeight="1">
      <c r="A8829" s="19">
        <v>1917</v>
      </c>
      <c r="B8829" s="19" t="s">
        <v>172</v>
      </c>
      <c r="C8829" s="19" t="s">
        <v>179</v>
      </c>
      <c r="D8829" s="19">
        <v>52.2</v>
      </c>
      <c r="F8829" s="19" t="s">
        <v>743</v>
      </c>
    </row>
    <row r="8830" spans="1:6" ht="14.5" customHeight="1">
      <c r="A8830" s="19">
        <v>1917</v>
      </c>
      <c r="B8830" s="19" t="s">
        <v>62</v>
      </c>
      <c r="C8830" s="19" t="s">
        <v>71</v>
      </c>
      <c r="D8830" s="19">
        <v>6</v>
      </c>
      <c r="E8830" s="19" t="s">
        <v>9</v>
      </c>
    </row>
    <row r="8831" spans="1:6" ht="14.5" customHeight="1">
      <c r="A8831" s="19">
        <v>1917</v>
      </c>
      <c r="B8831" s="19" t="s">
        <v>62</v>
      </c>
      <c r="C8831" s="19" t="s">
        <v>64</v>
      </c>
      <c r="D8831" s="19">
        <v>9.5</v>
      </c>
      <c r="E8831" s="19" t="s">
        <v>9</v>
      </c>
    </row>
    <row r="8832" spans="1:6" ht="14.5" customHeight="1">
      <c r="A8832" s="19">
        <v>1917</v>
      </c>
      <c r="B8832" s="19" t="s">
        <v>62</v>
      </c>
      <c r="C8832" s="19" t="s">
        <v>551</v>
      </c>
      <c r="D8832" s="19">
        <v>247.37</v>
      </c>
      <c r="E8832" s="19" t="s">
        <v>9</v>
      </c>
    </row>
    <row r="8833" spans="1:5" ht="14.5" customHeight="1">
      <c r="A8833" s="19">
        <v>1917</v>
      </c>
      <c r="B8833" s="19" t="s">
        <v>62</v>
      </c>
      <c r="C8833" s="19" t="s">
        <v>69</v>
      </c>
      <c r="D8833" s="19">
        <v>55</v>
      </c>
      <c r="E8833" s="19" t="s">
        <v>9</v>
      </c>
    </row>
    <row r="8834" spans="1:5" ht="14.5" customHeight="1">
      <c r="A8834" s="19">
        <v>1917</v>
      </c>
      <c r="B8834" s="19" t="s">
        <v>62</v>
      </c>
      <c r="C8834" s="19" t="s">
        <v>72</v>
      </c>
      <c r="D8834" s="19">
        <v>8</v>
      </c>
      <c r="E8834" s="19" t="s">
        <v>9</v>
      </c>
    </row>
    <row r="8835" spans="1:5" ht="14.5" customHeight="1">
      <c r="A8835" s="19">
        <v>1917</v>
      </c>
      <c r="B8835" s="19" t="s">
        <v>62</v>
      </c>
      <c r="C8835" s="19" t="s">
        <v>416</v>
      </c>
      <c r="D8835" s="19">
        <v>1.25</v>
      </c>
      <c r="E8835" s="19" t="s">
        <v>1519</v>
      </c>
    </row>
    <row r="8836" spans="1:5" ht="14.5" customHeight="1">
      <c r="A8836" s="19">
        <v>1917</v>
      </c>
      <c r="B8836" s="19" t="s">
        <v>62</v>
      </c>
      <c r="C8836" s="19" t="s">
        <v>552</v>
      </c>
      <c r="D8836" s="19">
        <v>25.9</v>
      </c>
      <c r="E8836" s="19" t="s">
        <v>9</v>
      </c>
    </row>
    <row r="8837" spans="1:5" ht="14.5" customHeight="1">
      <c r="A8837" s="19">
        <v>1917</v>
      </c>
      <c r="B8837" s="19" t="s">
        <v>62</v>
      </c>
      <c r="C8837" s="19" t="s">
        <v>73</v>
      </c>
      <c r="D8837" s="19">
        <v>6</v>
      </c>
      <c r="E8837" s="19" t="s">
        <v>16</v>
      </c>
    </row>
    <row r="8838" spans="1:5" ht="14.5" customHeight="1">
      <c r="A8838" s="19">
        <v>1917</v>
      </c>
      <c r="B8838" s="19" t="s">
        <v>62</v>
      </c>
      <c r="C8838" s="19" t="s">
        <v>1536</v>
      </c>
      <c r="D8838" s="19">
        <v>10.6</v>
      </c>
      <c r="E8838" s="19" t="s">
        <v>1519</v>
      </c>
    </row>
    <row r="8839" spans="1:5" ht="14.5" customHeight="1">
      <c r="A8839" s="19">
        <v>1917</v>
      </c>
      <c r="B8839" s="19" t="s">
        <v>62</v>
      </c>
      <c r="C8839" s="19" t="s">
        <v>65</v>
      </c>
      <c r="D8839" s="19">
        <v>37</v>
      </c>
      <c r="E8839" s="19" t="s">
        <v>9</v>
      </c>
    </row>
    <row r="8840" spans="1:5" ht="14.5" customHeight="1">
      <c r="A8840" s="19">
        <v>1917</v>
      </c>
      <c r="B8840" s="19" t="s">
        <v>62</v>
      </c>
      <c r="C8840" s="19" t="s">
        <v>66</v>
      </c>
      <c r="D8840" s="19">
        <v>12</v>
      </c>
      <c r="E8840" s="19" t="s">
        <v>9</v>
      </c>
    </row>
    <row r="8841" spans="1:5" ht="14.5" customHeight="1">
      <c r="A8841" s="19">
        <v>1917</v>
      </c>
      <c r="B8841" s="19" t="s">
        <v>62</v>
      </c>
      <c r="C8841" s="19" t="s">
        <v>1537</v>
      </c>
      <c r="D8841" s="19">
        <v>1.5</v>
      </c>
      <c r="E8841" s="19" t="s">
        <v>1519</v>
      </c>
    </row>
    <row r="8842" spans="1:5" ht="14.5" customHeight="1">
      <c r="A8842" s="19">
        <v>1917</v>
      </c>
      <c r="B8842" s="19" t="s">
        <v>62</v>
      </c>
      <c r="C8842" s="19" t="s">
        <v>67</v>
      </c>
      <c r="D8842" s="19">
        <v>59.1</v>
      </c>
      <c r="E8842" s="19" t="s">
        <v>9</v>
      </c>
    </row>
    <row r="8843" spans="1:5" ht="14.5" customHeight="1">
      <c r="A8843" s="19">
        <v>1917</v>
      </c>
      <c r="B8843" s="19" t="s">
        <v>62</v>
      </c>
      <c r="C8843" s="19" t="s">
        <v>983</v>
      </c>
      <c r="D8843" s="19">
        <v>5</v>
      </c>
      <c r="E8843" s="19" t="s">
        <v>9</v>
      </c>
    </row>
    <row r="8844" spans="1:5" ht="14.5" customHeight="1">
      <c r="A8844" s="19">
        <v>1917</v>
      </c>
      <c r="B8844" s="19" t="s">
        <v>62</v>
      </c>
      <c r="C8844" s="19" t="s">
        <v>1538</v>
      </c>
      <c r="D8844" s="19">
        <v>7.2</v>
      </c>
      <c r="E8844" s="19" t="s">
        <v>9</v>
      </c>
    </row>
    <row r="8845" spans="1:5" ht="14.5" customHeight="1">
      <c r="A8845" s="19">
        <v>1917</v>
      </c>
      <c r="B8845" s="19" t="s">
        <v>62</v>
      </c>
      <c r="C8845" s="19" t="s">
        <v>1539</v>
      </c>
      <c r="D8845" s="19">
        <v>10</v>
      </c>
      <c r="E8845" s="19" t="s">
        <v>9</v>
      </c>
    </row>
    <row r="8846" spans="1:5" ht="14.5" customHeight="1">
      <c r="A8846" s="19">
        <v>1917</v>
      </c>
      <c r="B8846" s="19" t="s">
        <v>1426</v>
      </c>
      <c r="C8846" s="19" t="s">
        <v>470</v>
      </c>
      <c r="D8846" s="19">
        <v>1960</v>
      </c>
    </row>
    <row r="8847" spans="1:5" ht="14.5" customHeight="1">
      <c r="A8847" s="19">
        <v>1917</v>
      </c>
      <c r="B8847" s="19" t="s">
        <v>1426</v>
      </c>
      <c r="C8847" s="19" t="s">
        <v>1876</v>
      </c>
      <c r="D8847" s="19">
        <v>90</v>
      </c>
    </row>
    <row r="8848" spans="1:5" ht="14.5" customHeight="1">
      <c r="A8848" s="19">
        <v>1917</v>
      </c>
      <c r="B8848" s="19" t="s">
        <v>1426</v>
      </c>
      <c r="C8848" s="19" t="s">
        <v>1877</v>
      </c>
      <c r="D8848" s="19">
        <v>220</v>
      </c>
    </row>
    <row r="8849" spans="1:6" ht="14.5" customHeight="1">
      <c r="A8849" s="19">
        <v>1917</v>
      </c>
      <c r="B8849" s="19" t="s">
        <v>1426</v>
      </c>
      <c r="C8849" s="19" t="s">
        <v>1878</v>
      </c>
      <c r="D8849" s="19">
        <v>66</v>
      </c>
    </row>
    <row r="8850" spans="1:6" ht="14.5" customHeight="1">
      <c r="A8850" s="19">
        <v>1917</v>
      </c>
      <c r="B8850" s="19" t="s">
        <v>1426</v>
      </c>
      <c r="C8850" s="19" t="s">
        <v>480</v>
      </c>
      <c r="D8850" s="19">
        <v>83</v>
      </c>
    </row>
    <row r="8851" spans="1:6" ht="14.5" customHeight="1">
      <c r="A8851" s="19">
        <v>1917</v>
      </c>
      <c r="B8851" s="19" t="s">
        <v>1426</v>
      </c>
      <c r="C8851" s="19" t="s">
        <v>1879</v>
      </c>
      <c r="D8851" s="19">
        <v>304</v>
      </c>
    </row>
    <row r="8852" spans="1:6" ht="14.5" customHeight="1">
      <c r="A8852" s="19">
        <v>1917</v>
      </c>
      <c r="B8852" s="19" t="s">
        <v>1426</v>
      </c>
      <c r="C8852" s="19" t="s">
        <v>1898</v>
      </c>
      <c r="D8852" s="19">
        <v>633</v>
      </c>
    </row>
    <row r="8853" spans="1:6" ht="14.5" customHeight="1">
      <c r="A8853" s="19">
        <v>1917</v>
      </c>
      <c r="B8853" s="19" t="s">
        <v>1426</v>
      </c>
      <c r="C8853" s="19" t="s">
        <v>493</v>
      </c>
      <c r="D8853" s="19">
        <v>684</v>
      </c>
    </row>
    <row r="8854" spans="1:6" ht="14.5" customHeight="1">
      <c r="A8854" s="19">
        <v>1917</v>
      </c>
      <c r="B8854" s="19" t="s">
        <v>1426</v>
      </c>
      <c r="C8854" s="19" t="s">
        <v>494</v>
      </c>
      <c r="D8854" s="19">
        <v>149</v>
      </c>
    </row>
    <row r="8855" spans="1:6" ht="14.5" customHeight="1">
      <c r="A8855" s="19">
        <v>1917</v>
      </c>
      <c r="B8855" s="19" t="s">
        <v>441</v>
      </c>
      <c r="C8855" s="19" t="s">
        <v>442</v>
      </c>
      <c r="D8855" s="19">
        <v>455</v>
      </c>
      <c r="E8855" s="19" t="s">
        <v>9</v>
      </c>
      <c r="F8855" s="19" t="s">
        <v>838</v>
      </c>
    </row>
    <row r="8856" spans="1:6" ht="14.5" customHeight="1">
      <c r="A8856" s="19">
        <v>1917</v>
      </c>
      <c r="B8856" s="19" t="s">
        <v>441</v>
      </c>
      <c r="C8856" s="19" t="s">
        <v>1236</v>
      </c>
      <c r="D8856" s="19">
        <v>3.75</v>
      </c>
      <c r="E8856" s="19" t="s">
        <v>9</v>
      </c>
      <c r="F8856" s="19" t="s">
        <v>1552</v>
      </c>
    </row>
    <row r="8857" spans="1:6" ht="14.5" customHeight="1">
      <c r="A8857" s="19">
        <v>1917</v>
      </c>
      <c r="B8857" s="19" t="s">
        <v>441</v>
      </c>
      <c r="C8857" s="19" t="s">
        <v>1556</v>
      </c>
      <c r="D8857" s="19">
        <v>6.3</v>
      </c>
      <c r="E8857" s="19" t="s">
        <v>9</v>
      </c>
      <c r="F8857" s="19" t="s">
        <v>1557</v>
      </c>
    </row>
    <row r="8858" spans="1:6" ht="14.5" customHeight="1">
      <c r="A8858" s="19">
        <v>1917</v>
      </c>
      <c r="B8858" s="19" t="s">
        <v>441</v>
      </c>
      <c r="C8858" s="19" t="s">
        <v>1391</v>
      </c>
      <c r="D8858" s="19">
        <v>31.84</v>
      </c>
      <c r="E8858" s="19" t="s">
        <v>9</v>
      </c>
      <c r="F8858" s="19" t="s">
        <v>1395</v>
      </c>
    </row>
    <row r="8859" spans="1:6" ht="14.5" customHeight="1">
      <c r="A8859" s="19">
        <v>1917</v>
      </c>
      <c r="B8859" s="19" t="s">
        <v>441</v>
      </c>
      <c r="C8859" s="19" t="s">
        <v>1391</v>
      </c>
      <c r="D8859" s="19">
        <v>19</v>
      </c>
      <c r="E8859" s="19" t="s">
        <v>9</v>
      </c>
      <c r="F8859" s="19" t="s">
        <v>1558</v>
      </c>
    </row>
    <row r="8860" spans="1:6" ht="14.5" customHeight="1">
      <c r="A8860" s="19">
        <v>1917</v>
      </c>
      <c r="B8860" s="19" t="s">
        <v>441</v>
      </c>
      <c r="C8860" s="19" t="s">
        <v>552</v>
      </c>
      <c r="D8860" s="19">
        <v>5.5</v>
      </c>
      <c r="E8860" s="19" t="s">
        <v>9</v>
      </c>
      <c r="F8860" s="19" t="s">
        <v>1553</v>
      </c>
    </row>
    <row r="8861" spans="1:6" ht="14.5" customHeight="1">
      <c r="A8861" s="19">
        <v>1917</v>
      </c>
      <c r="B8861" s="19" t="s">
        <v>441</v>
      </c>
      <c r="C8861" s="19" t="s">
        <v>1559</v>
      </c>
      <c r="D8861" s="19">
        <v>12.5</v>
      </c>
      <c r="E8861" s="19" t="s">
        <v>9</v>
      </c>
      <c r="F8861" s="19" t="s">
        <v>1560</v>
      </c>
    </row>
    <row r="8862" spans="1:6" ht="14.5" customHeight="1">
      <c r="A8862" s="19">
        <v>1917</v>
      </c>
      <c r="B8862" s="19" t="s">
        <v>441</v>
      </c>
      <c r="C8862" s="19" t="s">
        <v>1392</v>
      </c>
      <c r="D8862" s="19">
        <v>21.7</v>
      </c>
      <c r="E8862" s="19" t="s">
        <v>9</v>
      </c>
      <c r="F8862" s="19" t="s">
        <v>1396</v>
      </c>
    </row>
    <row r="8863" spans="1:6" ht="14.5" customHeight="1">
      <c r="A8863" s="19">
        <v>1917</v>
      </c>
      <c r="B8863" s="19" t="s">
        <v>441</v>
      </c>
      <c r="C8863" s="19" t="s">
        <v>1541</v>
      </c>
      <c r="D8863" s="19">
        <v>9</v>
      </c>
      <c r="E8863" s="19" t="s">
        <v>9</v>
      </c>
      <c r="F8863" s="19" t="s">
        <v>1542</v>
      </c>
    </row>
    <row r="8864" spans="1:6" ht="14.5" customHeight="1">
      <c r="A8864" s="19">
        <v>1917</v>
      </c>
      <c r="B8864" s="19" t="s">
        <v>441</v>
      </c>
      <c r="C8864" s="19" t="s">
        <v>446</v>
      </c>
      <c r="D8864" s="19">
        <v>68.87</v>
      </c>
      <c r="E8864" s="19" t="s">
        <v>9</v>
      </c>
      <c r="F8864" s="19" t="s">
        <v>1554</v>
      </c>
    </row>
    <row r="8865" spans="1:6" ht="14.5" customHeight="1">
      <c r="A8865" s="19">
        <v>1917</v>
      </c>
      <c r="B8865" s="19" t="s">
        <v>441</v>
      </c>
      <c r="C8865" s="19" t="s">
        <v>446</v>
      </c>
      <c r="D8865" s="19">
        <v>72.430000000000007</v>
      </c>
      <c r="E8865" s="19" t="s">
        <v>9</v>
      </c>
      <c r="F8865" s="19" t="s">
        <v>1427</v>
      </c>
    </row>
    <row r="8866" spans="1:6" ht="14.5" customHeight="1">
      <c r="A8866" s="19">
        <v>1917</v>
      </c>
      <c r="B8866" s="19" t="s">
        <v>441</v>
      </c>
      <c r="C8866" s="19" t="s">
        <v>446</v>
      </c>
      <c r="D8866" s="19">
        <v>24.84</v>
      </c>
      <c r="E8866" s="19" t="s">
        <v>9</v>
      </c>
      <c r="F8866" s="19" t="s">
        <v>1251</v>
      </c>
    </row>
    <row r="8867" spans="1:6" ht="14.5" customHeight="1">
      <c r="A8867" s="19">
        <v>1917</v>
      </c>
      <c r="B8867" s="19" t="s">
        <v>441</v>
      </c>
      <c r="C8867" s="19" t="s">
        <v>448</v>
      </c>
      <c r="D8867" s="19">
        <v>220</v>
      </c>
      <c r="E8867" s="19" t="s">
        <v>9</v>
      </c>
      <c r="F8867" s="19" t="s">
        <v>1551</v>
      </c>
    </row>
    <row r="8868" spans="1:6" ht="14.5" customHeight="1">
      <c r="A8868" s="19">
        <v>1917</v>
      </c>
      <c r="B8868" s="19" t="s">
        <v>441</v>
      </c>
      <c r="C8868" s="19" t="s">
        <v>1433</v>
      </c>
      <c r="D8868" s="19">
        <v>1.0900000000000001</v>
      </c>
      <c r="E8868" s="19" t="s">
        <v>9</v>
      </c>
      <c r="F8868" s="19" t="s">
        <v>1434</v>
      </c>
    </row>
    <row r="8869" spans="1:6" ht="14.5" customHeight="1">
      <c r="A8869" s="19">
        <v>1917</v>
      </c>
      <c r="B8869" s="19" t="s">
        <v>441</v>
      </c>
      <c r="C8869" s="19" t="s">
        <v>1435</v>
      </c>
      <c r="D8869" s="19">
        <v>81.599999999999994</v>
      </c>
      <c r="E8869" s="19" t="s">
        <v>9</v>
      </c>
      <c r="F8869" s="19" t="s">
        <v>1550</v>
      </c>
    </row>
    <row r="8870" spans="1:6" ht="14.5" customHeight="1">
      <c r="A8870" s="19">
        <v>1917</v>
      </c>
      <c r="B8870" s="19" t="s">
        <v>441</v>
      </c>
      <c r="C8870" s="19" t="s">
        <v>1561</v>
      </c>
      <c r="D8870" s="19">
        <v>5.5</v>
      </c>
      <c r="E8870" s="19" t="s">
        <v>9</v>
      </c>
      <c r="F8870" s="19" t="s">
        <v>1562</v>
      </c>
    </row>
    <row r="8871" spans="1:6" ht="14.5" customHeight="1">
      <c r="A8871" s="19">
        <v>1917</v>
      </c>
      <c r="B8871" s="19" t="s">
        <v>441</v>
      </c>
      <c r="C8871" s="19" t="s">
        <v>264</v>
      </c>
      <c r="D8871" s="19">
        <v>58</v>
      </c>
      <c r="E8871" s="19" t="s">
        <v>9</v>
      </c>
      <c r="F8871" s="19" t="s">
        <v>1563</v>
      </c>
    </row>
    <row r="8872" spans="1:6" ht="14.5" customHeight="1">
      <c r="A8872" s="19">
        <v>1917</v>
      </c>
      <c r="B8872" s="19" t="s">
        <v>441</v>
      </c>
      <c r="C8872" s="19" t="s">
        <v>450</v>
      </c>
      <c r="D8872" s="19">
        <v>141</v>
      </c>
      <c r="E8872" s="19" t="s">
        <v>9</v>
      </c>
      <c r="F8872" s="19" t="s">
        <v>1428</v>
      </c>
    </row>
    <row r="8873" spans="1:6" ht="14.5" customHeight="1">
      <c r="A8873" s="19">
        <v>1917</v>
      </c>
      <c r="B8873" s="19" t="s">
        <v>441</v>
      </c>
      <c r="C8873" s="19" t="s">
        <v>450</v>
      </c>
      <c r="D8873" s="19">
        <v>58.7</v>
      </c>
      <c r="E8873" s="19" t="s">
        <v>9</v>
      </c>
      <c r="F8873" s="19" t="s">
        <v>1106</v>
      </c>
    </row>
    <row r="8874" spans="1:6" ht="14.5" customHeight="1">
      <c r="A8874" s="19">
        <v>1917</v>
      </c>
      <c r="B8874" s="19" t="s">
        <v>441</v>
      </c>
      <c r="C8874" s="19" t="s">
        <v>450</v>
      </c>
      <c r="D8874" s="19">
        <v>107</v>
      </c>
      <c r="E8874" s="19" t="s">
        <v>9</v>
      </c>
      <c r="F8874" s="19" t="s">
        <v>1253</v>
      </c>
    </row>
    <row r="8875" spans="1:6" ht="14.5" customHeight="1">
      <c r="A8875" s="19">
        <v>1917</v>
      </c>
      <c r="B8875" s="19" t="s">
        <v>441</v>
      </c>
      <c r="C8875" s="19" t="s">
        <v>1393</v>
      </c>
      <c r="D8875" s="19">
        <v>41</v>
      </c>
      <c r="E8875" s="19" t="s">
        <v>9</v>
      </c>
      <c r="F8875" s="19" t="s">
        <v>1399</v>
      </c>
    </row>
    <row r="8876" spans="1:6" ht="14.5" customHeight="1">
      <c r="A8876" s="19">
        <v>1917</v>
      </c>
      <c r="B8876" s="19" t="s">
        <v>441</v>
      </c>
      <c r="C8876" s="19" t="s">
        <v>750</v>
      </c>
      <c r="D8876" s="19">
        <v>62</v>
      </c>
      <c r="E8876" s="19" t="s">
        <v>9</v>
      </c>
      <c r="F8876" s="19" t="s">
        <v>1242</v>
      </c>
    </row>
    <row r="8877" spans="1:6" ht="14.5" customHeight="1">
      <c r="A8877" s="19">
        <v>1917</v>
      </c>
      <c r="B8877" s="19" t="s">
        <v>441</v>
      </c>
      <c r="C8877" s="19" t="s">
        <v>1394</v>
      </c>
      <c r="D8877" s="19">
        <v>10</v>
      </c>
      <c r="E8877" s="19" t="s">
        <v>9</v>
      </c>
      <c r="F8877" s="19" t="s">
        <v>1400</v>
      </c>
    </row>
    <row r="8878" spans="1:6" ht="14.5" customHeight="1">
      <c r="A8878" s="19">
        <v>1917</v>
      </c>
      <c r="B8878" s="19" t="s">
        <v>441</v>
      </c>
      <c r="C8878" s="19" t="s">
        <v>462</v>
      </c>
      <c r="D8878" s="19">
        <v>3.5</v>
      </c>
      <c r="E8878" s="19" t="s">
        <v>9</v>
      </c>
      <c r="F8878" s="19" t="s">
        <v>770</v>
      </c>
    </row>
    <row r="8879" spans="1:6" ht="14.5" customHeight="1">
      <c r="A8879" s="19">
        <v>1917</v>
      </c>
      <c r="B8879" s="19" t="s">
        <v>441</v>
      </c>
      <c r="C8879" s="19" t="s">
        <v>763</v>
      </c>
      <c r="D8879" s="19">
        <v>48</v>
      </c>
      <c r="E8879" s="19" t="s">
        <v>9</v>
      </c>
      <c r="F8879" s="19" t="s">
        <v>1401</v>
      </c>
    </row>
    <row r="8880" spans="1:6" ht="14.5" customHeight="1">
      <c r="A8880" s="19">
        <v>1917</v>
      </c>
      <c r="B8880" s="19" t="s">
        <v>441</v>
      </c>
      <c r="C8880" s="19" t="s">
        <v>502</v>
      </c>
      <c r="D8880" s="19">
        <v>32</v>
      </c>
      <c r="E8880" s="19" t="s">
        <v>9</v>
      </c>
      <c r="F8880" s="19" t="s">
        <v>1430</v>
      </c>
    </row>
    <row r="8881" spans="1:6" ht="14.5" customHeight="1">
      <c r="A8881" s="19">
        <v>1917</v>
      </c>
      <c r="B8881" s="19" t="s">
        <v>441</v>
      </c>
      <c r="C8881" s="19" t="s">
        <v>59</v>
      </c>
      <c r="D8881" s="19">
        <v>410</v>
      </c>
      <c r="E8881" s="19" t="s">
        <v>9</v>
      </c>
      <c r="F8881" s="19" t="s">
        <v>1543</v>
      </c>
    </row>
    <row r="8882" spans="1:6" ht="14.5" customHeight="1">
      <c r="A8882" s="19">
        <v>1917</v>
      </c>
      <c r="B8882" s="19" t="s">
        <v>441</v>
      </c>
      <c r="C8882" s="19" t="s">
        <v>1564</v>
      </c>
      <c r="D8882" s="19">
        <v>40.92</v>
      </c>
      <c r="E8882" s="19" t="s">
        <v>9</v>
      </c>
      <c r="F8882" s="19" t="s">
        <v>1565</v>
      </c>
    </row>
    <row r="8883" spans="1:6" ht="14.5" customHeight="1">
      <c r="A8883" s="19">
        <v>1917</v>
      </c>
      <c r="B8883" s="19" t="s">
        <v>441</v>
      </c>
      <c r="C8883" s="19" t="s">
        <v>452</v>
      </c>
      <c r="D8883" s="19">
        <v>123</v>
      </c>
      <c r="E8883" s="19" t="s">
        <v>9</v>
      </c>
      <c r="F8883" s="19" t="s">
        <v>1403</v>
      </c>
    </row>
    <row r="8884" spans="1:6" ht="14.5" customHeight="1">
      <c r="A8884" s="19">
        <v>1917</v>
      </c>
      <c r="B8884" s="19" t="s">
        <v>441</v>
      </c>
      <c r="C8884" s="19" t="s">
        <v>452</v>
      </c>
      <c r="D8884" s="19">
        <v>35</v>
      </c>
      <c r="E8884" s="19" t="s">
        <v>9</v>
      </c>
      <c r="F8884" s="19" t="s">
        <v>1431</v>
      </c>
    </row>
    <row r="8885" spans="1:6" ht="14.5" customHeight="1">
      <c r="A8885" s="19">
        <v>1917</v>
      </c>
      <c r="B8885" s="19" t="s">
        <v>441</v>
      </c>
      <c r="C8885" s="19" t="s">
        <v>452</v>
      </c>
      <c r="D8885" s="19">
        <v>100</v>
      </c>
      <c r="E8885" s="19" t="s">
        <v>9</v>
      </c>
      <c r="F8885" s="19" t="s">
        <v>1549</v>
      </c>
    </row>
    <row r="8886" spans="1:6" ht="14.5" customHeight="1">
      <c r="A8886" s="19">
        <v>1917</v>
      </c>
      <c r="B8886" s="19" t="s">
        <v>441</v>
      </c>
      <c r="C8886" s="19" t="s">
        <v>767</v>
      </c>
      <c r="D8886" s="19">
        <v>8.5</v>
      </c>
      <c r="E8886" s="19" t="s">
        <v>9</v>
      </c>
      <c r="F8886" s="19" t="s">
        <v>1555</v>
      </c>
    </row>
    <row r="8887" spans="1:6" ht="14.5" customHeight="1">
      <c r="A8887" s="19">
        <v>1917</v>
      </c>
      <c r="B8887" s="19" t="s">
        <v>441</v>
      </c>
      <c r="C8887" s="19" t="s">
        <v>440</v>
      </c>
      <c r="D8887" s="19">
        <v>2.6</v>
      </c>
      <c r="E8887" s="19" t="s">
        <v>9</v>
      </c>
      <c r="F8887" s="19" t="s">
        <v>773</v>
      </c>
    </row>
    <row r="8888" spans="1:6" ht="14.5" customHeight="1">
      <c r="A8888" s="19">
        <v>1917</v>
      </c>
      <c r="B8888" s="19" t="s">
        <v>441</v>
      </c>
      <c r="C8888" s="19" t="s">
        <v>1545</v>
      </c>
      <c r="D8888" s="19">
        <v>70</v>
      </c>
      <c r="E8888" s="19" t="s">
        <v>9</v>
      </c>
      <c r="F8888" s="19" t="s">
        <v>1546</v>
      </c>
    </row>
    <row r="8889" spans="1:6" ht="14.5" customHeight="1">
      <c r="A8889" s="19">
        <v>1917</v>
      </c>
      <c r="B8889" s="19" t="s">
        <v>512</v>
      </c>
      <c r="C8889" s="19" t="s">
        <v>1437</v>
      </c>
      <c r="D8889" s="19">
        <v>10</v>
      </c>
    </row>
    <row r="8890" spans="1:6" ht="14.5" customHeight="1">
      <c r="A8890" s="19">
        <v>1917</v>
      </c>
      <c r="B8890" s="19" t="s">
        <v>512</v>
      </c>
      <c r="C8890" s="19" t="s">
        <v>774</v>
      </c>
      <c r="D8890" s="19">
        <v>137</v>
      </c>
    </row>
    <row r="8891" spans="1:6" ht="14.5" customHeight="1">
      <c r="A8891" s="19">
        <v>1917</v>
      </c>
      <c r="B8891" s="19" t="s">
        <v>512</v>
      </c>
      <c r="C8891" s="19" t="s">
        <v>517</v>
      </c>
      <c r="D8891" s="19">
        <v>23.5</v>
      </c>
    </row>
    <row r="8892" spans="1:6" ht="14.5" customHeight="1">
      <c r="A8892" s="19">
        <v>1917</v>
      </c>
      <c r="B8892" s="19" t="s">
        <v>512</v>
      </c>
      <c r="C8892" s="19" t="s">
        <v>518</v>
      </c>
      <c r="D8892" s="19">
        <v>73</v>
      </c>
    </row>
    <row r="8893" spans="1:6" ht="14.5" customHeight="1">
      <c r="A8893" s="19">
        <v>1917</v>
      </c>
      <c r="B8893" s="19" t="s">
        <v>512</v>
      </c>
      <c r="C8893" s="19" t="s">
        <v>1130</v>
      </c>
      <c r="D8893" s="19">
        <v>33.340000000000003</v>
      </c>
    </row>
    <row r="8894" spans="1:6" ht="14.5" customHeight="1">
      <c r="A8894" s="19">
        <v>1917</v>
      </c>
      <c r="B8894" s="19" t="s">
        <v>512</v>
      </c>
      <c r="C8894" s="19" t="s">
        <v>1571</v>
      </c>
      <c r="D8894" s="19">
        <v>24.33</v>
      </c>
    </row>
    <row r="8895" spans="1:6" ht="14.5" customHeight="1">
      <c r="A8895" s="19">
        <v>1917</v>
      </c>
      <c r="B8895" s="19" t="s">
        <v>512</v>
      </c>
      <c r="C8895" s="19" t="s">
        <v>513</v>
      </c>
      <c r="D8895" s="19">
        <v>18</v>
      </c>
    </row>
    <row r="8896" spans="1:6" ht="14.5" customHeight="1">
      <c r="A8896" s="19">
        <v>1917</v>
      </c>
      <c r="B8896" s="19" t="s">
        <v>512</v>
      </c>
      <c r="C8896" s="19" t="s">
        <v>1572</v>
      </c>
      <c r="D8896" s="19">
        <v>1</v>
      </c>
    </row>
    <row r="8897" spans="1:4" ht="14.5" customHeight="1">
      <c r="A8897" s="19">
        <v>1917</v>
      </c>
      <c r="B8897" s="19" t="s">
        <v>512</v>
      </c>
      <c r="C8897" s="19" t="s">
        <v>875</v>
      </c>
      <c r="D8897" s="19">
        <v>34</v>
      </c>
    </row>
    <row r="8898" spans="1:4" ht="14.5" customHeight="1">
      <c r="A8898" s="19">
        <v>1917</v>
      </c>
      <c r="B8898" s="19" t="s">
        <v>512</v>
      </c>
      <c r="C8898" s="19" t="s">
        <v>514</v>
      </c>
      <c r="D8898" s="19">
        <v>167.64</v>
      </c>
    </row>
    <row r="8899" spans="1:4" ht="14.5" customHeight="1">
      <c r="A8899" s="19">
        <v>1917</v>
      </c>
      <c r="B8899" s="19" t="s">
        <v>512</v>
      </c>
      <c r="C8899" s="19" t="s">
        <v>1131</v>
      </c>
      <c r="D8899" s="19">
        <v>159</v>
      </c>
    </row>
    <row r="8900" spans="1:4" ht="14.5" customHeight="1">
      <c r="A8900" s="19">
        <v>1917</v>
      </c>
      <c r="B8900" s="19" t="s">
        <v>512</v>
      </c>
      <c r="C8900" s="19" t="s">
        <v>515</v>
      </c>
      <c r="D8900" s="19">
        <v>20.7</v>
      </c>
    </row>
    <row r="8901" spans="1:4" ht="14.5" customHeight="1">
      <c r="A8901" s="19">
        <v>1917</v>
      </c>
      <c r="B8901" s="19" t="s">
        <v>512</v>
      </c>
      <c r="C8901" s="19" t="s">
        <v>519</v>
      </c>
      <c r="D8901" s="19">
        <v>4</v>
      </c>
    </row>
    <row r="8902" spans="1:4" ht="14.5" customHeight="1">
      <c r="A8902" s="19">
        <v>1917</v>
      </c>
      <c r="B8902" s="19" t="s">
        <v>512</v>
      </c>
      <c r="C8902" s="19" t="s">
        <v>1573</v>
      </c>
      <c r="D8902" s="19">
        <v>6.2</v>
      </c>
    </row>
    <row r="8903" spans="1:4" ht="14.5" customHeight="1">
      <c r="A8903" s="19">
        <v>1917</v>
      </c>
      <c r="B8903" s="19" t="s">
        <v>512</v>
      </c>
      <c r="C8903" s="19" t="s">
        <v>520</v>
      </c>
      <c r="D8903" s="19">
        <v>8.19</v>
      </c>
    </row>
    <row r="8904" spans="1:4" ht="14.5" customHeight="1">
      <c r="A8904" s="19">
        <v>1917</v>
      </c>
      <c r="B8904" s="19" t="s">
        <v>512</v>
      </c>
      <c r="C8904" s="19" t="s">
        <v>521</v>
      </c>
      <c r="D8904" s="19">
        <v>5</v>
      </c>
    </row>
    <row r="8905" spans="1:4" ht="14.5" customHeight="1">
      <c r="A8905" s="19">
        <v>1917</v>
      </c>
      <c r="B8905" s="19" t="s">
        <v>512</v>
      </c>
      <c r="C8905" s="19" t="s">
        <v>522</v>
      </c>
      <c r="D8905" s="19">
        <v>20.5</v>
      </c>
    </row>
    <row r="8906" spans="1:4" ht="14.5" customHeight="1">
      <c r="A8906" s="19">
        <v>1917</v>
      </c>
      <c r="B8906" s="19" t="s">
        <v>512</v>
      </c>
      <c r="C8906" s="19" t="s">
        <v>1133</v>
      </c>
      <c r="D8906" s="19">
        <v>11.46</v>
      </c>
    </row>
    <row r="8907" spans="1:4" ht="14.5" customHeight="1">
      <c r="A8907" s="19">
        <v>1917</v>
      </c>
      <c r="B8907" s="19" t="s">
        <v>512</v>
      </c>
      <c r="C8907" s="19" t="s">
        <v>524</v>
      </c>
      <c r="D8907" s="19">
        <v>13</v>
      </c>
    </row>
    <row r="8908" spans="1:4" ht="14.5" customHeight="1">
      <c r="A8908" s="19">
        <v>1917</v>
      </c>
      <c r="B8908" s="19" t="s">
        <v>512</v>
      </c>
      <c r="C8908" s="19" t="s">
        <v>516</v>
      </c>
      <c r="D8908" s="19">
        <v>57</v>
      </c>
    </row>
    <row r="8909" spans="1:4" ht="14.5" customHeight="1">
      <c r="A8909" s="19">
        <v>1917</v>
      </c>
      <c r="B8909" s="19" t="s">
        <v>512</v>
      </c>
      <c r="C8909" s="19" t="s">
        <v>525</v>
      </c>
      <c r="D8909" s="19">
        <v>3</v>
      </c>
    </row>
    <row r="8910" spans="1:4" ht="14.5" customHeight="1">
      <c r="A8910" s="19">
        <v>1917</v>
      </c>
      <c r="B8910" s="19" t="s">
        <v>512</v>
      </c>
      <c r="C8910" s="19" t="s">
        <v>526</v>
      </c>
      <c r="D8910" s="19">
        <v>135</v>
      </c>
    </row>
    <row r="8911" spans="1:4" ht="14.5" customHeight="1">
      <c r="A8911" s="19">
        <v>1917</v>
      </c>
      <c r="B8911" s="19" t="s">
        <v>98</v>
      </c>
      <c r="C8911" s="19" t="s">
        <v>1880</v>
      </c>
      <c r="D8911" s="19">
        <v>4.5</v>
      </c>
    </row>
    <row r="8912" spans="1:4" ht="14.5" customHeight="1">
      <c r="A8912" s="19">
        <v>1917</v>
      </c>
      <c r="B8912" s="19" t="s">
        <v>98</v>
      </c>
      <c r="C8912" s="19" t="s">
        <v>1881</v>
      </c>
      <c r="D8912" s="19">
        <v>69.42</v>
      </c>
    </row>
    <row r="8913" spans="1:6" ht="14.5" customHeight="1">
      <c r="A8913" s="19">
        <v>1917</v>
      </c>
      <c r="B8913" s="19" t="s">
        <v>98</v>
      </c>
      <c r="C8913" s="19" t="s">
        <v>1882</v>
      </c>
      <c r="D8913" s="19">
        <v>6</v>
      </c>
    </row>
    <row r="8914" spans="1:6" ht="14.5" customHeight="1">
      <c r="A8914" s="19">
        <v>1917</v>
      </c>
      <c r="B8914" s="19" t="s">
        <v>98</v>
      </c>
      <c r="C8914" s="19" t="s">
        <v>1883</v>
      </c>
      <c r="D8914" s="19">
        <v>91.78</v>
      </c>
      <c r="F8914" s="19" t="s">
        <v>1895</v>
      </c>
    </row>
    <row r="8915" spans="1:6" ht="14.5" customHeight="1">
      <c r="A8915" s="19">
        <v>1917</v>
      </c>
      <c r="B8915" s="19" t="s">
        <v>98</v>
      </c>
      <c r="C8915" s="19" t="s">
        <v>999</v>
      </c>
      <c r="D8915" s="19">
        <v>150</v>
      </c>
      <c r="E8915" s="19" t="s">
        <v>9</v>
      </c>
      <c r="F8915" s="19" t="s">
        <v>107</v>
      </c>
    </row>
    <row r="8916" spans="1:6" ht="14.5" customHeight="1">
      <c r="A8916" s="19">
        <v>1917</v>
      </c>
      <c r="B8916" s="19" t="s">
        <v>98</v>
      </c>
      <c r="C8916" s="19" t="s">
        <v>999</v>
      </c>
      <c r="D8916" s="19">
        <v>101.34</v>
      </c>
      <c r="F8916" s="19" t="s">
        <v>1885</v>
      </c>
    </row>
    <row r="8917" spans="1:6" ht="14.5" customHeight="1">
      <c r="A8917" s="19">
        <v>1917</v>
      </c>
      <c r="B8917" s="19" t="s">
        <v>98</v>
      </c>
      <c r="C8917" s="19" t="s">
        <v>1886</v>
      </c>
      <c r="D8917" s="19">
        <v>4.5</v>
      </c>
    </row>
    <row r="8918" spans="1:6" ht="14.5" customHeight="1">
      <c r="A8918" s="19">
        <v>1917</v>
      </c>
      <c r="B8918" s="19" t="s">
        <v>98</v>
      </c>
      <c r="C8918" s="19" t="s">
        <v>1887</v>
      </c>
      <c r="D8918" s="19">
        <v>12.5</v>
      </c>
    </row>
    <row r="8919" spans="1:6" ht="14.5" customHeight="1">
      <c r="A8919" s="19">
        <v>1917</v>
      </c>
      <c r="B8919" s="19" t="s">
        <v>98</v>
      </c>
      <c r="C8919" s="19" t="s">
        <v>1888</v>
      </c>
      <c r="D8919" s="19">
        <v>19.100000000000001</v>
      </c>
    </row>
    <row r="8920" spans="1:6" ht="14.5" customHeight="1">
      <c r="A8920" s="19">
        <v>1917</v>
      </c>
      <c r="B8920" s="19" t="s">
        <v>98</v>
      </c>
      <c r="C8920" s="19" t="s">
        <v>1889</v>
      </c>
      <c r="D8920" s="19">
        <v>3</v>
      </c>
    </row>
    <row r="8921" spans="1:6" ht="14.5" customHeight="1">
      <c r="A8921" s="19">
        <v>1917</v>
      </c>
      <c r="B8921" s="19" t="s">
        <v>211</v>
      </c>
      <c r="C8921" s="19" t="s">
        <v>712</v>
      </c>
      <c r="D8921" s="19">
        <v>7</v>
      </c>
      <c r="F8921" s="19" t="s">
        <v>1574</v>
      </c>
    </row>
    <row r="8922" spans="1:6" ht="14.5" customHeight="1">
      <c r="A8922" s="19">
        <v>1917</v>
      </c>
      <c r="B8922" s="19" t="s">
        <v>211</v>
      </c>
      <c r="C8922" s="19" t="s">
        <v>1580</v>
      </c>
      <c r="D8922" s="19">
        <v>6</v>
      </c>
      <c r="F8922" s="19" t="s">
        <v>1575</v>
      </c>
    </row>
    <row r="8923" spans="1:6" ht="14.5" customHeight="1">
      <c r="A8923" s="19">
        <v>1917</v>
      </c>
      <c r="B8923" s="19" t="s">
        <v>211</v>
      </c>
      <c r="C8923" s="19" t="s">
        <v>210</v>
      </c>
      <c r="D8923" s="19">
        <v>6.23</v>
      </c>
      <c r="F8923" s="19" t="s">
        <v>1438</v>
      </c>
    </row>
    <row r="8924" spans="1:6" ht="14.5" customHeight="1">
      <c r="A8924" s="19">
        <v>1917</v>
      </c>
      <c r="B8924" s="19" t="s">
        <v>211</v>
      </c>
      <c r="C8924" s="19" t="s">
        <v>208</v>
      </c>
      <c r="D8924" s="19">
        <v>10</v>
      </c>
      <c r="F8924" s="19" t="s">
        <v>1442</v>
      </c>
    </row>
    <row r="8925" spans="1:6" ht="14.5" customHeight="1">
      <c r="A8925" s="19">
        <v>1917</v>
      </c>
      <c r="B8925" s="19" t="s">
        <v>211</v>
      </c>
      <c r="C8925" s="19" t="s">
        <v>1581</v>
      </c>
      <c r="D8925" s="19">
        <v>14</v>
      </c>
      <c r="F8925" s="19" t="s">
        <v>1576</v>
      </c>
    </row>
    <row r="8926" spans="1:6" ht="14.5" customHeight="1">
      <c r="A8926" s="19">
        <v>1917</v>
      </c>
      <c r="B8926" s="19" t="s">
        <v>211</v>
      </c>
      <c r="C8926" s="19" t="s">
        <v>1358</v>
      </c>
      <c r="D8926" s="19">
        <v>10</v>
      </c>
      <c r="F8926" s="19" t="s">
        <v>1439</v>
      </c>
    </row>
    <row r="8927" spans="1:6" ht="14.5" customHeight="1">
      <c r="A8927" s="19">
        <v>1917</v>
      </c>
      <c r="B8927" s="19" t="s">
        <v>211</v>
      </c>
      <c r="C8927" s="19" t="s">
        <v>1582</v>
      </c>
      <c r="D8927" s="19">
        <v>14.2</v>
      </c>
      <c r="F8927" s="19" t="s">
        <v>1577</v>
      </c>
    </row>
    <row r="8928" spans="1:6" ht="14.5" customHeight="1">
      <c r="A8928" s="19">
        <v>1917</v>
      </c>
      <c r="B8928" s="19" t="s">
        <v>211</v>
      </c>
      <c r="C8928" s="19" t="s">
        <v>199</v>
      </c>
      <c r="D8928" s="19">
        <v>217.41</v>
      </c>
      <c r="F8928" s="19" t="s">
        <v>1263</v>
      </c>
    </row>
    <row r="8929" spans="1:6" ht="14.5" customHeight="1">
      <c r="A8929" s="19">
        <v>1917</v>
      </c>
      <c r="B8929" s="19" t="s">
        <v>211</v>
      </c>
      <c r="C8929" s="19" t="s">
        <v>199</v>
      </c>
      <c r="D8929" s="19">
        <v>11.6</v>
      </c>
      <c r="F8929" s="19" t="s">
        <v>1578</v>
      </c>
    </row>
    <row r="8930" spans="1:6" ht="14.5" customHeight="1">
      <c r="A8930" s="19">
        <v>1917</v>
      </c>
      <c r="B8930" s="19" t="s">
        <v>211</v>
      </c>
      <c r="C8930" s="19" t="s">
        <v>205</v>
      </c>
      <c r="D8930" s="19">
        <v>31</v>
      </c>
      <c r="F8930" s="19" t="s">
        <v>1579</v>
      </c>
    </row>
    <row r="8931" spans="1:6" ht="14.5" customHeight="1">
      <c r="A8931" s="19">
        <v>1917</v>
      </c>
      <c r="B8931" s="19" t="s">
        <v>196</v>
      </c>
      <c r="C8931" s="19" t="s">
        <v>1594</v>
      </c>
      <c r="D8931" s="19">
        <v>37.4</v>
      </c>
      <c r="E8931" s="19" t="s">
        <v>9</v>
      </c>
      <c r="F8931" s="19" t="s">
        <v>1590</v>
      </c>
    </row>
    <row r="8932" spans="1:6" ht="14.5" customHeight="1">
      <c r="A8932" s="19">
        <v>1917</v>
      </c>
      <c r="B8932" s="19" t="s">
        <v>196</v>
      </c>
      <c r="C8932" s="19" t="s">
        <v>192</v>
      </c>
      <c r="D8932" s="19">
        <v>8.4</v>
      </c>
      <c r="E8932" s="19" t="s">
        <v>9</v>
      </c>
      <c r="F8932" s="19" t="s">
        <v>1141</v>
      </c>
    </row>
    <row r="8933" spans="1:6" ht="14.5" customHeight="1">
      <c r="A8933" s="19">
        <v>1917</v>
      </c>
      <c r="B8933" s="19" t="s">
        <v>196</v>
      </c>
      <c r="C8933" s="19" t="s">
        <v>192</v>
      </c>
      <c r="D8933" s="19">
        <v>1.5</v>
      </c>
      <c r="E8933" s="19" t="s">
        <v>9</v>
      </c>
      <c r="F8933" s="19" t="s">
        <v>1444</v>
      </c>
    </row>
    <row r="8934" spans="1:6" ht="14.5" customHeight="1">
      <c r="A8934" s="19">
        <v>1917</v>
      </c>
      <c r="B8934" s="19" t="s">
        <v>196</v>
      </c>
      <c r="C8934" s="19" t="s">
        <v>192</v>
      </c>
      <c r="D8934" s="19">
        <v>0.98</v>
      </c>
      <c r="E8934" s="19" t="s">
        <v>9</v>
      </c>
      <c r="F8934" s="19" t="s">
        <v>1591</v>
      </c>
    </row>
    <row r="8935" spans="1:6" ht="14.5" customHeight="1">
      <c r="A8935" s="19">
        <v>1917</v>
      </c>
      <c r="B8935" s="19" t="s">
        <v>196</v>
      </c>
      <c r="C8935" s="19" t="s">
        <v>192</v>
      </c>
      <c r="D8935" s="19">
        <v>404.55</v>
      </c>
      <c r="E8935" s="19" t="s">
        <v>9</v>
      </c>
      <c r="F8935" s="19" t="s">
        <v>884</v>
      </c>
    </row>
    <row r="8936" spans="1:6" ht="14.5" customHeight="1">
      <c r="A8936" s="19">
        <v>1917</v>
      </c>
      <c r="B8936" s="19" t="s">
        <v>196</v>
      </c>
      <c r="C8936" s="19" t="s">
        <v>192</v>
      </c>
      <c r="D8936" s="19">
        <v>98.91</v>
      </c>
      <c r="E8936" s="19" t="s">
        <v>9</v>
      </c>
      <c r="F8936" s="19" t="s">
        <v>1587</v>
      </c>
    </row>
    <row r="8937" spans="1:6" ht="14.5" customHeight="1">
      <c r="A8937" s="19">
        <v>1917</v>
      </c>
      <c r="B8937" s="19" t="s">
        <v>196</v>
      </c>
      <c r="C8937" s="19" t="s">
        <v>1145</v>
      </c>
      <c r="D8937" s="19">
        <v>3.25</v>
      </c>
      <c r="E8937" s="19" t="s">
        <v>9</v>
      </c>
      <c r="F8937" s="19" t="s">
        <v>1146</v>
      </c>
    </row>
    <row r="8938" spans="1:6" ht="14.5" customHeight="1">
      <c r="A8938" s="19">
        <v>1917</v>
      </c>
      <c r="B8938" s="19" t="s">
        <v>196</v>
      </c>
      <c r="C8938" s="19" t="s">
        <v>194</v>
      </c>
      <c r="D8938" s="19">
        <v>7.5</v>
      </c>
      <c r="E8938" s="19" t="s">
        <v>9</v>
      </c>
      <c r="F8938" s="19" t="s">
        <v>191</v>
      </c>
    </row>
    <row r="8939" spans="1:6" ht="14.5" customHeight="1">
      <c r="A8939" s="19">
        <v>1917</v>
      </c>
      <c r="B8939" s="19" t="s">
        <v>196</v>
      </c>
      <c r="C8939" s="19" t="s">
        <v>194</v>
      </c>
      <c r="D8939" s="19">
        <v>25</v>
      </c>
      <c r="E8939" s="19" t="s">
        <v>9</v>
      </c>
      <c r="F8939" s="19" t="s">
        <v>1143</v>
      </c>
    </row>
    <row r="8940" spans="1:6" ht="14.5" customHeight="1">
      <c r="A8940" s="19">
        <v>1917</v>
      </c>
      <c r="B8940" s="19" t="s">
        <v>196</v>
      </c>
      <c r="C8940" s="19" t="s">
        <v>567</v>
      </c>
      <c r="D8940" s="19">
        <v>80</v>
      </c>
      <c r="E8940" s="19" t="s">
        <v>9</v>
      </c>
      <c r="F8940" s="19" t="s">
        <v>1588</v>
      </c>
    </row>
    <row r="8941" spans="1:6" ht="14.5" customHeight="1">
      <c r="A8941" s="19">
        <v>1917</v>
      </c>
      <c r="B8941" s="19" t="s">
        <v>196</v>
      </c>
      <c r="C8941" s="19" t="s">
        <v>1268</v>
      </c>
      <c r="D8941" s="19">
        <v>3.5</v>
      </c>
      <c r="E8941" s="19" t="s">
        <v>9</v>
      </c>
      <c r="F8941" s="19" t="s">
        <v>1592</v>
      </c>
    </row>
    <row r="8942" spans="1:6" ht="14.5" customHeight="1">
      <c r="A8942" s="19">
        <v>1917</v>
      </c>
      <c r="B8942" s="19" t="s">
        <v>196</v>
      </c>
      <c r="C8942" s="19" t="s">
        <v>1595</v>
      </c>
      <c r="D8942" s="19">
        <v>3.25</v>
      </c>
      <c r="E8942" s="19" t="s">
        <v>9</v>
      </c>
      <c r="F8942" s="19" t="s">
        <v>1593</v>
      </c>
    </row>
    <row r="8943" spans="1:6" ht="14.5" customHeight="1">
      <c r="A8943" s="19">
        <v>1917</v>
      </c>
      <c r="B8943" s="19" t="s">
        <v>197</v>
      </c>
      <c r="D8943" s="19">
        <v>3.89</v>
      </c>
    </row>
    <row r="8944" spans="1:6" ht="14.5" customHeight="1">
      <c r="A8944" s="19">
        <v>1917</v>
      </c>
      <c r="B8944" s="19" t="s">
        <v>197</v>
      </c>
      <c r="D8944" s="19">
        <v>54</v>
      </c>
    </row>
    <row r="8945" spans="1:4" ht="14.5" customHeight="1">
      <c r="A8945" s="19">
        <v>1917</v>
      </c>
      <c r="B8945" s="19" t="s">
        <v>197</v>
      </c>
      <c r="D8945" s="19">
        <v>20.170000000000002</v>
      </c>
    </row>
    <row r="8946" spans="1:4" ht="14.5" customHeight="1">
      <c r="A8946" s="19">
        <v>1917</v>
      </c>
      <c r="B8946" s="19" t="s">
        <v>197</v>
      </c>
      <c r="D8946" s="19">
        <v>3.9722</v>
      </c>
    </row>
    <row r="8947" spans="1:4" ht="14.5" customHeight="1">
      <c r="A8947" s="19">
        <v>1917</v>
      </c>
      <c r="B8947" s="19" t="s">
        <v>197</v>
      </c>
      <c r="D8947" s="19">
        <v>109.57</v>
      </c>
    </row>
    <row r="8948" spans="1:4" ht="14.5" customHeight="1">
      <c r="A8948" s="19">
        <v>1917</v>
      </c>
      <c r="B8948" s="19" t="s">
        <v>197</v>
      </c>
      <c r="D8948" s="19">
        <v>80.180000000000007</v>
      </c>
    </row>
    <row r="8949" spans="1:4" ht="14.5" customHeight="1">
      <c r="A8949" s="19">
        <v>1917</v>
      </c>
      <c r="B8949" s="19" t="s">
        <v>197</v>
      </c>
      <c r="D8949" s="19">
        <v>25.7</v>
      </c>
    </row>
    <row r="8950" spans="1:4" ht="14.5" customHeight="1">
      <c r="A8950" s="19">
        <v>1917</v>
      </c>
      <c r="B8950" s="19" t="s">
        <v>197</v>
      </c>
      <c r="D8950" s="19">
        <v>188.51</v>
      </c>
    </row>
    <row r="8951" spans="1:4" ht="14.5" customHeight="1">
      <c r="A8951" s="19">
        <v>1917</v>
      </c>
      <c r="B8951" s="19" t="s">
        <v>197</v>
      </c>
      <c r="D8951" s="19">
        <v>450.51</v>
      </c>
    </row>
    <row r="8952" spans="1:4" ht="14.5" customHeight="1">
      <c r="A8952" s="19">
        <v>1917</v>
      </c>
      <c r="B8952" s="19" t="s">
        <v>197</v>
      </c>
      <c r="D8952" s="19">
        <v>48</v>
      </c>
    </row>
    <row r="8953" spans="1:4" ht="14.5" customHeight="1">
      <c r="A8953" s="19">
        <v>1917</v>
      </c>
      <c r="B8953" s="19" t="s">
        <v>197</v>
      </c>
      <c r="D8953" s="19">
        <v>67.45</v>
      </c>
    </row>
    <row r="8954" spans="1:4" ht="14.5" customHeight="1">
      <c r="A8954" s="19">
        <v>1917</v>
      </c>
      <c r="B8954" s="19" t="s">
        <v>197</v>
      </c>
      <c r="D8954" s="19">
        <v>76.48</v>
      </c>
    </row>
    <row r="8955" spans="1:4" ht="14.5" customHeight="1">
      <c r="A8955" s="19">
        <v>1917</v>
      </c>
      <c r="B8955" s="19" t="s">
        <v>197</v>
      </c>
      <c r="D8955" s="19">
        <v>32.200000000000003</v>
      </c>
    </row>
    <row r="8956" spans="1:4" ht="14.5" customHeight="1">
      <c r="A8956" s="19">
        <v>1917</v>
      </c>
      <c r="B8956" s="19" t="s">
        <v>197</v>
      </c>
      <c r="D8956" s="19">
        <v>6</v>
      </c>
    </row>
    <row r="8957" spans="1:4" ht="14.5" customHeight="1">
      <c r="A8957" s="19">
        <v>1917</v>
      </c>
      <c r="B8957" s="19" t="s">
        <v>197</v>
      </c>
      <c r="D8957" s="19">
        <v>12.5</v>
      </c>
    </row>
    <row r="8958" spans="1:4" ht="14.5" customHeight="1">
      <c r="A8958" s="19">
        <v>1917</v>
      </c>
      <c r="B8958" s="19" t="s">
        <v>197</v>
      </c>
      <c r="D8958" s="19">
        <v>5</v>
      </c>
    </row>
    <row r="8959" spans="1:4" ht="14.5" customHeight="1">
      <c r="A8959" s="19">
        <v>1917</v>
      </c>
      <c r="B8959" s="19" t="s">
        <v>197</v>
      </c>
      <c r="D8959" s="19">
        <v>256</v>
      </c>
    </row>
    <row r="8960" spans="1:4" ht="14.5" customHeight="1">
      <c r="A8960" s="19">
        <v>1917</v>
      </c>
      <c r="B8960" s="19" t="s">
        <v>197</v>
      </c>
      <c r="D8960" s="19">
        <v>140.75</v>
      </c>
    </row>
    <row r="8961" spans="1:6" ht="14.5" customHeight="1">
      <c r="A8961" s="19">
        <v>1917</v>
      </c>
      <c r="B8961" s="19" t="s">
        <v>197</v>
      </c>
      <c r="D8961" s="19">
        <v>7.64</v>
      </c>
    </row>
    <row r="8962" spans="1:6" ht="14.5" customHeight="1">
      <c r="A8962" s="19">
        <v>1917</v>
      </c>
      <c r="B8962" s="19" t="s">
        <v>197</v>
      </c>
      <c r="D8962" s="19">
        <v>6</v>
      </c>
    </row>
    <row r="8963" spans="1:6" ht="14.5" customHeight="1">
      <c r="A8963" s="19">
        <v>1917</v>
      </c>
      <c r="B8963" s="19" t="s">
        <v>197</v>
      </c>
      <c r="D8963" s="19">
        <v>19.399999999999999</v>
      </c>
    </row>
    <row r="8964" spans="1:6" ht="14.5" customHeight="1">
      <c r="A8964" s="19">
        <v>1917</v>
      </c>
      <c r="B8964" s="19" t="s">
        <v>197</v>
      </c>
      <c r="D8964" s="19">
        <v>14.5</v>
      </c>
    </row>
    <row r="8965" spans="1:6" ht="14.5" customHeight="1">
      <c r="A8965" s="19">
        <v>1917</v>
      </c>
      <c r="B8965" s="19" t="s">
        <v>197</v>
      </c>
      <c r="D8965" s="19">
        <v>12</v>
      </c>
    </row>
    <row r="8966" spans="1:6" ht="14.5" customHeight="1">
      <c r="A8966" s="19">
        <v>1917</v>
      </c>
      <c r="B8966" s="19" t="s">
        <v>197</v>
      </c>
      <c r="D8966" s="19">
        <v>63.49</v>
      </c>
    </row>
    <row r="8967" spans="1:6" ht="14.5" customHeight="1">
      <c r="A8967" s="19">
        <v>1917</v>
      </c>
      <c r="B8967" s="19" t="s">
        <v>197</v>
      </c>
      <c r="D8967" s="19">
        <v>7.52</v>
      </c>
    </row>
    <row r="8968" spans="1:6" ht="14.5" customHeight="1">
      <c r="A8968" s="19">
        <v>1917</v>
      </c>
      <c r="B8968" s="19" t="s">
        <v>94</v>
      </c>
      <c r="D8968" s="19">
        <v>6</v>
      </c>
      <c r="F8968" s="19" t="s">
        <v>77</v>
      </c>
    </row>
    <row r="8969" spans="1:6" ht="14.5" customHeight="1">
      <c r="A8969" s="19">
        <v>1917</v>
      </c>
      <c r="B8969" s="19" t="s">
        <v>94</v>
      </c>
      <c r="C8969" s="19" t="s">
        <v>97</v>
      </c>
      <c r="D8969" s="19">
        <v>297.5</v>
      </c>
      <c r="F8969" s="19" t="s">
        <v>1153</v>
      </c>
    </row>
    <row r="8970" spans="1:6" ht="14.5" customHeight="1">
      <c r="A8970" s="19">
        <v>1917</v>
      </c>
      <c r="B8970" s="19" t="s">
        <v>94</v>
      </c>
      <c r="C8970" s="19" t="s">
        <v>97</v>
      </c>
      <c r="D8970" s="19">
        <v>22</v>
      </c>
      <c r="F8970" s="19" t="s">
        <v>1276</v>
      </c>
    </row>
    <row r="8971" spans="1:6" ht="14.5" customHeight="1">
      <c r="A8971" s="19">
        <v>1917</v>
      </c>
      <c r="B8971" s="19" t="s">
        <v>94</v>
      </c>
      <c r="C8971" s="19" t="s">
        <v>97</v>
      </c>
      <c r="D8971" s="19">
        <v>1.25</v>
      </c>
      <c r="F8971" s="19" t="s">
        <v>1456</v>
      </c>
    </row>
    <row r="8972" spans="1:6" ht="14.5" customHeight="1">
      <c r="A8972" s="19">
        <v>1917</v>
      </c>
      <c r="B8972" s="19" t="s">
        <v>94</v>
      </c>
      <c r="C8972" s="19" t="s">
        <v>97</v>
      </c>
      <c r="D8972" s="19">
        <v>83.6</v>
      </c>
      <c r="F8972" s="19" t="s">
        <v>1597</v>
      </c>
    </row>
    <row r="8973" spans="1:6" ht="14.5" customHeight="1">
      <c r="A8973" s="19">
        <v>1917</v>
      </c>
      <c r="B8973" s="19" t="s">
        <v>94</v>
      </c>
      <c r="C8973" s="19" t="s">
        <v>1600</v>
      </c>
      <c r="D8973" s="19">
        <v>457.54</v>
      </c>
    </row>
    <row r="8974" spans="1:6" ht="14.5" customHeight="1">
      <c r="A8974" s="19">
        <v>1917</v>
      </c>
      <c r="B8974" s="19" t="s">
        <v>94</v>
      </c>
      <c r="C8974" s="19" t="s">
        <v>1154</v>
      </c>
      <c r="D8974" s="19">
        <v>48.71</v>
      </c>
      <c r="F8974" s="19" t="s">
        <v>786</v>
      </c>
    </row>
    <row r="8975" spans="1:6" ht="14.5" customHeight="1">
      <c r="A8975" s="19">
        <v>1917</v>
      </c>
      <c r="B8975" s="19" t="s">
        <v>94</v>
      </c>
      <c r="C8975" s="19" t="s">
        <v>787</v>
      </c>
      <c r="D8975" s="19">
        <v>76</v>
      </c>
      <c r="F8975" s="19" t="s">
        <v>93</v>
      </c>
    </row>
    <row r="8976" spans="1:6" ht="14.5" customHeight="1">
      <c r="A8976" s="19">
        <v>1917</v>
      </c>
      <c r="B8976" s="19" t="s">
        <v>94</v>
      </c>
      <c r="C8976" s="19" t="s">
        <v>1271</v>
      </c>
      <c r="D8976" s="19">
        <v>9</v>
      </c>
      <c r="F8976" s="19" t="s">
        <v>1601</v>
      </c>
    </row>
    <row r="8977" spans="1:6" ht="14.5" customHeight="1">
      <c r="A8977" s="19">
        <v>1917</v>
      </c>
      <c r="B8977" s="19" t="s">
        <v>94</v>
      </c>
      <c r="C8977" s="19" t="s">
        <v>578</v>
      </c>
      <c r="D8977" s="19">
        <v>23.2</v>
      </c>
      <c r="F8977" s="19" t="s">
        <v>1277</v>
      </c>
    </row>
    <row r="8978" spans="1:6" ht="14.5" customHeight="1">
      <c r="A8978" s="19">
        <v>1917</v>
      </c>
      <c r="B8978" s="19" t="s">
        <v>94</v>
      </c>
      <c r="C8978" s="19" t="s">
        <v>1155</v>
      </c>
      <c r="D8978" s="19">
        <v>5</v>
      </c>
      <c r="F8978" s="19" t="s">
        <v>1148</v>
      </c>
    </row>
    <row r="8979" spans="1:6" ht="14.5" customHeight="1">
      <c r="A8979" s="19">
        <v>1917</v>
      </c>
      <c r="B8979" s="19" t="s">
        <v>94</v>
      </c>
      <c r="C8979" s="19" t="s">
        <v>1007</v>
      </c>
      <c r="D8979" s="19">
        <v>1.625</v>
      </c>
      <c r="F8979" s="19" t="s">
        <v>1005</v>
      </c>
    </row>
    <row r="8980" spans="1:6" ht="14.5" customHeight="1">
      <c r="A8980" s="19">
        <v>1917</v>
      </c>
      <c r="B8980" s="19" t="s">
        <v>94</v>
      </c>
      <c r="C8980" s="19" t="s">
        <v>1009</v>
      </c>
      <c r="D8980" s="19">
        <v>10</v>
      </c>
      <c r="F8980" s="19" t="s">
        <v>1008</v>
      </c>
    </row>
    <row r="8981" spans="1:6" ht="14.5" customHeight="1">
      <c r="A8981" s="19">
        <v>1917</v>
      </c>
      <c r="B8981" s="19" t="s">
        <v>94</v>
      </c>
      <c r="C8981" s="19" t="s">
        <v>1152</v>
      </c>
      <c r="D8981" s="19">
        <v>5</v>
      </c>
      <c r="F8981" s="19" t="s">
        <v>1602</v>
      </c>
    </row>
    <row r="8982" spans="1:6" ht="14.5" customHeight="1">
      <c r="A8982" s="19">
        <v>1917</v>
      </c>
      <c r="B8982" s="19" t="s">
        <v>94</v>
      </c>
      <c r="C8982" s="19" t="s">
        <v>1449</v>
      </c>
      <c r="D8982" s="19">
        <v>20</v>
      </c>
      <c r="F8982" s="19" t="s">
        <v>1450</v>
      </c>
    </row>
    <row r="8983" spans="1:6" ht="14.5" customHeight="1">
      <c r="A8983" s="19">
        <v>1917</v>
      </c>
      <c r="B8983" s="19" t="s">
        <v>94</v>
      </c>
      <c r="C8983" s="19" t="s">
        <v>1451</v>
      </c>
      <c r="D8983" s="19">
        <v>5</v>
      </c>
      <c r="F8983" s="19" t="s">
        <v>1452</v>
      </c>
    </row>
    <row r="8984" spans="1:6" ht="14.5" customHeight="1">
      <c r="A8984" s="19">
        <v>1917</v>
      </c>
      <c r="B8984" s="19" t="s">
        <v>94</v>
      </c>
      <c r="C8984" s="19" t="s">
        <v>1605</v>
      </c>
      <c r="D8984" s="19">
        <v>7</v>
      </c>
      <c r="F8984" s="19" t="s">
        <v>1606</v>
      </c>
    </row>
    <row r="8985" spans="1:6" ht="14.5" customHeight="1">
      <c r="A8985" s="19">
        <v>1917</v>
      </c>
      <c r="B8985" s="19" t="s">
        <v>94</v>
      </c>
      <c r="C8985" s="19" t="s">
        <v>1607</v>
      </c>
      <c r="D8985" s="19">
        <v>6</v>
      </c>
      <c r="F8985" s="19" t="s">
        <v>1608</v>
      </c>
    </row>
    <row r="8986" spans="1:6" ht="14.5" customHeight="1">
      <c r="A8986" s="19">
        <v>1917</v>
      </c>
      <c r="B8986" s="19" t="s">
        <v>1279</v>
      </c>
      <c r="C8986" s="19" t="s">
        <v>1280</v>
      </c>
      <c r="D8986" s="19">
        <v>1.5</v>
      </c>
      <c r="F8986" s="19" t="s">
        <v>1613</v>
      </c>
    </row>
    <row r="8987" spans="1:6" ht="14.5" customHeight="1">
      <c r="A8987" s="19">
        <v>1917</v>
      </c>
      <c r="B8987" s="19" t="s">
        <v>1279</v>
      </c>
      <c r="C8987" s="19" t="s">
        <v>1609</v>
      </c>
      <c r="D8987" s="19">
        <v>5</v>
      </c>
      <c r="F8987" s="19" t="s">
        <v>1610</v>
      </c>
    </row>
    <row r="8988" spans="1:6" ht="14.5" customHeight="1">
      <c r="A8988" s="19">
        <v>1917</v>
      </c>
      <c r="B8988" s="19" t="s">
        <v>1279</v>
      </c>
      <c r="C8988" s="19" t="s">
        <v>1611</v>
      </c>
      <c r="D8988" s="19">
        <v>6</v>
      </c>
      <c r="F8988" s="19" t="s">
        <v>1612</v>
      </c>
    </row>
    <row r="8989" spans="1:6" ht="14.5" customHeight="1">
      <c r="A8989" s="19">
        <v>1917</v>
      </c>
      <c r="B8989" s="19" t="s">
        <v>1279</v>
      </c>
      <c r="C8989" s="19" t="s">
        <v>1282</v>
      </c>
      <c r="D8989" s="19">
        <v>15.547000000000001</v>
      </c>
      <c r="F8989" s="19" t="s">
        <v>1283</v>
      </c>
    </row>
    <row r="8990" spans="1:6" ht="14.5" customHeight="1">
      <c r="A8990" s="19">
        <v>1917</v>
      </c>
      <c r="B8990" s="19" t="s">
        <v>1279</v>
      </c>
      <c r="C8990" s="19" t="s">
        <v>1458</v>
      </c>
      <c r="D8990" s="19">
        <v>8.5</v>
      </c>
      <c r="F8990" s="19" t="s">
        <v>1614</v>
      </c>
    </row>
    <row r="8991" spans="1:6" ht="14.5" customHeight="1">
      <c r="A8991" s="19">
        <v>1917</v>
      </c>
      <c r="B8991" s="19" t="s">
        <v>1279</v>
      </c>
      <c r="C8991" s="19" t="s">
        <v>1615</v>
      </c>
      <c r="D8991" s="19">
        <v>1.5</v>
      </c>
      <c r="F8991" s="19" t="s">
        <v>1616</v>
      </c>
    </row>
    <row r="8992" spans="1:6" ht="14.5" customHeight="1">
      <c r="A8992" s="19">
        <v>1917</v>
      </c>
      <c r="B8992" s="19" t="s">
        <v>291</v>
      </c>
      <c r="C8992" s="19" t="s">
        <v>71</v>
      </c>
      <c r="D8992" s="19">
        <v>60.9</v>
      </c>
      <c r="E8992" s="19" t="s">
        <v>9</v>
      </c>
      <c r="F8992" s="19" t="s">
        <v>1667</v>
      </c>
    </row>
    <row r="8993" spans="1:6" ht="14.5" customHeight="1">
      <c r="A8993" s="19">
        <v>1917</v>
      </c>
      <c r="B8993" s="19" t="s">
        <v>291</v>
      </c>
      <c r="C8993" s="19" t="s">
        <v>71</v>
      </c>
      <c r="D8993" s="19">
        <v>112.43</v>
      </c>
      <c r="E8993" s="19" t="s">
        <v>9</v>
      </c>
      <c r="F8993" s="19" t="s">
        <v>1668</v>
      </c>
    </row>
    <row r="8994" spans="1:6" ht="14.5" customHeight="1">
      <c r="A8994" s="19">
        <v>1917</v>
      </c>
      <c r="B8994" s="19" t="s">
        <v>291</v>
      </c>
      <c r="C8994" s="19" t="s">
        <v>1669</v>
      </c>
      <c r="D8994" s="19">
        <v>7.79</v>
      </c>
      <c r="E8994" s="19" t="s">
        <v>9</v>
      </c>
      <c r="F8994" s="19" t="s">
        <v>1670</v>
      </c>
    </row>
    <row r="8995" spans="1:6" ht="14.5" customHeight="1">
      <c r="A8995" s="19">
        <v>1917</v>
      </c>
      <c r="B8995" s="19" t="s">
        <v>291</v>
      </c>
      <c r="C8995" s="19" t="s">
        <v>217</v>
      </c>
      <c r="D8995" s="19">
        <v>8</v>
      </c>
      <c r="E8995" s="19" t="s">
        <v>9</v>
      </c>
      <c r="F8995" s="19" t="s">
        <v>1671</v>
      </c>
    </row>
    <row r="8996" spans="1:6" ht="14.5" customHeight="1">
      <c r="A8996" s="19">
        <v>1917</v>
      </c>
      <c r="B8996" s="19" t="s">
        <v>291</v>
      </c>
      <c r="C8996" s="19" t="s">
        <v>1672</v>
      </c>
      <c r="D8996" s="19">
        <v>15</v>
      </c>
      <c r="E8996" s="19" t="s">
        <v>9</v>
      </c>
      <c r="F8996" s="19" t="s">
        <v>1673</v>
      </c>
    </row>
    <row r="8997" spans="1:6" ht="14.5" customHeight="1">
      <c r="A8997" s="19">
        <v>1917</v>
      </c>
      <c r="B8997" s="19" t="s">
        <v>291</v>
      </c>
      <c r="C8997" s="19" t="s">
        <v>1674</v>
      </c>
      <c r="D8997" s="19">
        <v>2.5</v>
      </c>
      <c r="E8997" s="19" t="s">
        <v>9</v>
      </c>
      <c r="F8997" s="19" t="s">
        <v>1675</v>
      </c>
    </row>
    <row r="8998" spans="1:6" ht="14.5" customHeight="1">
      <c r="A8998" s="19">
        <v>1917</v>
      </c>
      <c r="B8998" s="19" t="s">
        <v>291</v>
      </c>
      <c r="C8998" s="19" t="s">
        <v>1676</v>
      </c>
      <c r="D8998" s="19">
        <v>7.5</v>
      </c>
      <c r="E8998" s="19" t="s">
        <v>9</v>
      </c>
      <c r="F8998" s="19" t="s">
        <v>1677</v>
      </c>
    </row>
    <row r="8999" spans="1:6" ht="14.5" customHeight="1">
      <c r="A8999" s="19">
        <v>1917</v>
      </c>
      <c r="B8999" s="19" t="s">
        <v>291</v>
      </c>
      <c r="C8999" s="19" t="s">
        <v>1676</v>
      </c>
      <c r="D8999" s="19">
        <v>0.41699999999999998</v>
      </c>
      <c r="E8999" s="19" t="s">
        <v>9</v>
      </c>
      <c r="F8999" s="19" t="s">
        <v>1678</v>
      </c>
    </row>
    <row r="9000" spans="1:6" ht="14.5" customHeight="1">
      <c r="A9000" s="19">
        <v>1917</v>
      </c>
      <c r="B9000" s="19" t="s">
        <v>291</v>
      </c>
      <c r="C9000" s="19" t="s">
        <v>219</v>
      </c>
      <c r="D9000" s="19">
        <v>49.74</v>
      </c>
      <c r="E9000" s="19" t="s">
        <v>9</v>
      </c>
      <c r="F9000" s="19" t="s">
        <v>1679</v>
      </c>
    </row>
    <row r="9001" spans="1:6" ht="14.5" customHeight="1">
      <c r="A9001" s="19">
        <v>1917</v>
      </c>
      <c r="B9001" s="19" t="s">
        <v>291</v>
      </c>
      <c r="C9001" s="19" t="s">
        <v>1680</v>
      </c>
      <c r="D9001" s="19">
        <v>14</v>
      </c>
      <c r="E9001" s="19" t="s">
        <v>9</v>
      </c>
      <c r="F9001" s="19" t="s">
        <v>1681</v>
      </c>
    </row>
    <row r="9002" spans="1:6" ht="14.5" customHeight="1">
      <c r="A9002" s="19">
        <v>1917</v>
      </c>
      <c r="B9002" s="19" t="s">
        <v>291</v>
      </c>
      <c r="C9002" s="19" t="s">
        <v>1680</v>
      </c>
      <c r="D9002" s="19">
        <v>8.8000000000000007</v>
      </c>
      <c r="E9002" s="19" t="s">
        <v>9</v>
      </c>
      <c r="F9002" s="19" t="s">
        <v>1682</v>
      </c>
    </row>
    <row r="9003" spans="1:6" ht="14.5" customHeight="1">
      <c r="A9003" s="19">
        <v>1917</v>
      </c>
      <c r="B9003" s="19" t="s">
        <v>291</v>
      </c>
      <c r="C9003" s="19" t="s">
        <v>1680</v>
      </c>
      <c r="D9003" s="19">
        <v>168</v>
      </c>
      <c r="E9003" s="19" t="s">
        <v>9</v>
      </c>
      <c r="F9003" s="19" t="s">
        <v>1683</v>
      </c>
    </row>
    <row r="9004" spans="1:6" ht="14.5" customHeight="1">
      <c r="A9004" s="19">
        <v>1917</v>
      </c>
      <c r="B9004" s="19" t="s">
        <v>291</v>
      </c>
      <c r="C9004" s="19" t="s">
        <v>1680</v>
      </c>
      <c r="D9004" s="19">
        <v>25.35</v>
      </c>
      <c r="E9004" s="19" t="s">
        <v>9</v>
      </c>
      <c r="F9004" s="19" t="s">
        <v>1684</v>
      </c>
    </row>
    <row r="9005" spans="1:6" ht="14.5" customHeight="1">
      <c r="A9005" s="19">
        <v>1917</v>
      </c>
      <c r="B9005" s="19" t="s">
        <v>291</v>
      </c>
      <c r="C9005" s="19" t="s">
        <v>1680</v>
      </c>
      <c r="D9005" s="19">
        <v>397.80700000000002</v>
      </c>
      <c r="E9005" s="19" t="s">
        <v>9</v>
      </c>
      <c r="F9005" s="19" t="s">
        <v>1685</v>
      </c>
    </row>
    <row r="9006" spans="1:6" ht="14.5" customHeight="1">
      <c r="A9006" s="19">
        <v>1917</v>
      </c>
      <c r="B9006" s="19" t="s">
        <v>291</v>
      </c>
      <c r="C9006" s="19" t="s">
        <v>233</v>
      </c>
      <c r="D9006" s="19">
        <v>3</v>
      </c>
      <c r="E9006" s="19" t="s">
        <v>9</v>
      </c>
      <c r="F9006" s="19" t="s">
        <v>1686</v>
      </c>
    </row>
    <row r="9007" spans="1:6" ht="14.5" customHeight="1">
      <c r="A9007" s="19">
        <v>1917</v>
      </c>
      <c r="B9007" s="19" t="s">
        <v>291</v>
      </c>
      <c r="C9007" s="19" t="s">
        <v>1045</v>
      </c>
      <c r="D9007" s="19">
        <v>5.5</v>
      </c>
      <c r="E9007" s="19" t="s">
        <v>9</v>
      </c>
      <c r="F9007" s="19" t="s">
        <v>1687</v>
      </c>
    </row>
    <row r="9008" spans="1:6" ht="14.5" customHeight="1">
      <c r="A9008" s="19">
        <v>1917</v>
      </c>
      <c r="B9008" s="19" t="s">
        <v>291</v>
      </c>
      <c r="C9008" s="19" t="s">
        <v>617</v>
      </c>
      <c r="D9008" s="19">
        <v>7.2210000000000001</v>
      </c>
      <c r="E9008" s="19" t="s">
        <v>9</v>
      </c>
      <c r="F9008" s="19" t="s">
        <v>1688</v>
      </c>
    </row>
    <row r="9009" spans="1:6" ht="14.5" customHeight="1">
      <c r="A9009" s="19">
        <v>1917</v>
      </c>
      <c r="B9009" s="19" t="s">
        <v>291</v>
      </c>
      <c r="C9009" s="19" t="s">
        <v>1689</v>
      </c>
      <c r="D9009" s="19">
        <v>65.66</v>
      </c>
      <c r="E9009" s="19" t="s">
        <v>9</v>
      </c>
      <c r="F9009" s="19" t="s">
        <v>1690</v>
      </c>
    </row>
    <row r="9010" spans="1:6" ht="14.5" customHeight="1">
      <c r="A9010" s="19">
        <v>1917</v>
      </c>
      <c r="B9010" s="19" t="s">
        <v>291</v>
      </c>
      <c r="C9010" s="19" t="s">
        <v>910</v>
      </c>
      <c r="D9010" s="19">
        <v>5.9</v>
      </c>
      <c r="E9010" s="19" t="s">
        <v>9</v>
      </c>
      <c r="F9010" s="19" t="s">
        <v>1691</v>
      </c>
    </row>
    <row r="9011" spans="1:6" ht="14.5" customHeight="1">
      <c r="A9011" s="19">
        <v>1917</v>
      </c>
      <c r="B9011" s="19" t="s">
        <v>291</v>
      </c>
      <c r="C9011" s="19" t="s">
        <v>238</v>
      </c>
      <c r="D9011" s="19">
        <v>17.399999999999999</v>
      </c>
      <c r="E9011" s="19" t="s">
        <v>9</v>
      </c>
      <c r="F9011" s="19" t="s">
        <v>1692</v>
      </c>
    </row>
    <row r="9012" spans="1:6" ht="14.5" customHeight="1">
      <c r="A9012" s="19">
        <v>1917</v>
      </c>
      <c r="B9012" s="19" t="s">
        <v>291</v>
      </c>
      <c r="C9012" s="19" t="s">
        <v>1693</v>
      </c>
      <c r="D9012" s="19">
        <v>36</v>
      </c>
      <c r="E9012" s="19" t="s">
        <v>9</v>
      </c>
      <c r="F9012" s="19" t="s">
        <v>1694</v>
      </c>
    </row>
    <row r="9013" spans="1:6" ht="14.5" customHeight="1">
      <c r="A9013" s="19">
        <v>1917</v>
      </c>
      <c r="B9013" s="19" t="s">
        <v>291</v>
      </c>
      <c r="C9013" s="19" t="s">
        <v>1693</v>
      </c>
      <c r="D9013" s="19">
        <v>47.21</v>
      </c>
      <c r="E9013" s="19" t="s">
        <v>9</v>
      </c>
      <c r="F9013" s="19" t="s">
        <v>1695</v>
      </c>
    </row>
    <row r="9014" spans="1:6" ht="14.5" customHeight="1">
      <c r="A9014" s="19">
        <v>1917</v>
      </c>
      <c r="B9014" s="19" t="s">
        <v>291</v>
      </c>
      <c r="C9014" s="19" t="s">
        <v>1164</v>
      </c>
      <c r="D9014" s="19">
        <v>1.5</v>
      </c>
      <c r="E9014" s="19" t="s">
        <v>9</v>
      </c>
      <c r="F9014" s="19" t="s">
        <v>1170</v>
      </c>
    </row>
    <row r="9015" spans="1:6" ht="14.5" customHeight="1">
      <c r="A9015" s="19">
        <v>1917</v>
      </c>
      <c r="B9015" s="19" t="s">
        <v>291</v>
      </c>
      <c r="C9015" s="19" t="s">
        <v>1370</v>
      </c>
      <c r="D9015" s="19">
        <v>3.43</v>
      </c>
      <c r="E9015" s="19" t="s">
        <v>9</v>
      </c>
      <c r="F9015" s="19" t="s">
        <v>1696</v>
      </c>
    </row>
    <row r="9016" spans="1:6" ht="14.5" customHeight="1">
      <c r="A9016" s="19">
        <v>1917</v>
      </c>
      <c r="B9016" s="19" t="s">
        <v>291</v>
      </c>
      <c r="C9016" s="19" t="s">
        <v>1697</v>
      </c>
      <c r="D9016" s="19">
        <v>139.28</v>
      </c>
      <c r="E9016" s="19" t="s">
        <v>9</v>
      </c>
      <c r="F9016" s="19" t="s">
        <v>1698</v>
      </c>
    </row>
    <row r="9017" spans="1:6" ht="14.5" customHeight="1">
      <c r="A9017" s="19">
        <v>1917</v>
      </c>
      <c r="B9017" s="19" t="s">
        <v>291</v>
      </c>
      <c r="C9017" s="19" t="s">
        <v>256</v>
      </c>
      <c r="D9017" s="19">
        <v>5</v>
      </c>
      <c r="E9017" s="19" t="s">
        <v>9</v>
      </c>
      <c r="F9017" s="19" t="s">
        <v>1699</v>
      </c>
    </row>
    <row r="9018" spans="1:6" ht="14.5" customHeight="1">
      <c r="A9018" s="19">
        <v>1917</v>
      </c>
      <c r="B9018" s="19" t="s">
        <v>291</v>
      </c>
      <c r="C9018" s="19" t="s">
        <v>256</v>
      </c>
      <c r="D9018" s="19">
        <v>82</v>
      </c>
      <c r="E9018" s="19" t="s">
        <v>9</v>
      </c>
      <c r="F9018" s="19" t="s">
        <v>1700</v>
      </c>
    </row>
    <row r="9019" spans="1:6" ht="14.5" customHeight="1">
      <c r="A9019" s="19">
        <v>1917</v>
      </c>
      <c r="B9019" s="19" t="s">
        <v>291</v>
      </c>
      <c r="C9019" s="19" t="s">
        <v>1166</v>
      </c>
      <c r="D9019" s="19">
        <v>41.99</v>
      </c>
      <c r="E9019" s="19" t="s">
        <v>9</v>
      </c>
      <c r="F9019" s="19" t="s">
        <v>1701</v>
      </c>
    </row>
    <row r="9020" spans="1:6" ht="14.5" customHeight="1">
      <c r="A9020" s="19">
        <v>1917</v>
      </c>
      <c r="B9020" s="19" t="s">
        <v>291</v>
      </c>
      <c r="C9020" s="19" t="s">
        <v>1702</v>
      </c>
      <c r="D9020" s="19">
        <v>7.5</v>
      </c>
      <c r="E9020" s="19" t="s">
        <v>9</v>
      </c>
      <c r="F9020" s="19" t="s">
        <v>1703</v>
      </c>
    </row>
    <row r="9021" spans="1:6" ht="14.5" customHeight="1">
      <c r="A9021" s="19">
        <v>1917</v>
      </c>
      <c r="B9021" s="19" t="s">
        <v>291</v>
      </c>
      <c r="C9021" s="19" t="s">
        <v>1704</v>
      </c>
      <c r="D9021" s="19">
        <v>10.9</v>
      </c>
      <c r="E9021" s="19" t="s">
        <v>9</v>
      </c>
      <c r="F9021" s="19" t="s">
        <v>1705</v>
      </c>
    </row>
    <row r="9022" spans="1:6" ht="14.5" customHeight="1">
      <c r="A9022" s="19">
        <v>1917</v>
      </c>
      <c r="B9022" s="19" t="s">
        <v>291</v>
      </c>
      <c r="C9022" s="19" t="s">
        <v>264</v>
      </c>
      <c r="D9022" s="19">
        <v>19.97</v>
      </c>
      <c r="E9022" s="19" t="s">
        <v>9</v>
      </c>
      <c r="F9022" s="19" t="s">
        <v>1706</v>
      </c>
    </row>
    <row r="9023" spans="1:6" ht="14.5" customHeight="1">
      <c r="A9023" s="19">
        <v>1917</v>
      </c>
      <c r="B9023" s="19" t="s">
        <v>291</v>
      </c>
      <c r="C9023" s="19" t="s">
        <v>266</v>
      </c>
      <c r="D9023" s="19">
        <v>43.28</v>
      </c>
      <c r="E9023" s="19" t="s">
        <v>9</v>
      </c>
      <c r="F9023" s="19" t="s">
        <v>1707</v>
      </c>
    </row>
    <row r="9024" spans="1:6" ht="14.5" customHeight="1">
      <c r="A9024" s="19">
        <v>1917</v>
      </c>
      <c r="B9024" s="19" t="s">
        <v>291</v>
      </c>
      <c r="C9024" s="19" t="s">
        <v>266</v>
      </c>
      <c r="D9024" s="19">
        <v>11.47</v>
      </c>
      <c r="E9024" s="19" t="s">
        <v>9</v>
      </c>
      <c r="F9024" s="19" t="s">
        <v>1708</v>
      </c>
    </row>
    <row r="9025" spans="1:6" ht="14.5" customHeight="1">
      <c r="A9025" s="19">
        <v>1917</v>
      </c>
      <c r="B9025" s="19" t="s">
        <v>291</v>
      </c>
      <c r="C9025" s="19" t="s">
        <v>268</v>
      </c>
      <c r="D9025" s="19">
        <v>26.73</v>
      </c>
      <c r="E9025" s="19" t="s">
        <v>9</v>
      </c>
      <c r="F9025" s="19" t="s">
        <v>1709</v>
      </c>
    </row>
    <row r="9026" spans="1:6" ht="14.5" customHeight="1">
      <c r="A9026" s="19">
        <v>1917</v>
      </c>
      <c r="B9026" s="19" t="s">
        <v>291</v>
      </c>
      <c r="C9026" s="19" t="s">
        <v>268</v>
      </c>
      <c r="D9026" s="19">
        <v>28.693999999999999</v>
      </c>
      <c r="E9026" s="19" t="s">
        <v>9</v>
      </c>
      <c r="F9026" s="19" t="s">
        <v>1710</v>
      </c>
    </row>
    <row r="9027" spans="1:6" ht="14.5" customHeight="1">
      <c r="A9027" s="19">
        <v>1917</v>
      </c>
      <c r="B9027" s="19" t="s">
        <v>291</v>
      </c>
      <c r="C9027" s="19" t="s">
        <v>268</v>
      </c>
      <c r="D9027" s="19">
        <v>40</v>
      </c>
      <c r="E9027" s="19" t="s">
        <v>9</v>
      </c>
      <c r="F9027" s="19" t="s">
        <v>1711</v>
      </c>
    </row>
    <row r="9028" spans="1:6" ht="14.5" customHeight="1">
      <c r="A9028" s="19">
        <v>1917</v>
      </c>
      <c r="B9028" s="19" t="s">
        <v>291</v>
      </c>
      <c r="C9028" s="19" t="s">
        <v>1712</v>
      </c>
      <c r="D9028" s="19">
        <v>8.8309999999999995</v>
      </c>
      <c r="E9028" s="19" t="s">
        <v>9</v>
      </c>
      <c r="F9028" s="19" t="s">
        <v>1713</v>
      </c>
    </row>
    <row r="9029" spans="1:6" ht="14.5" customHeight="1">
      <c r="A9029" s="19">
        <v>1917</v>
      </c>
      <c r="B9029" s="19" t="s">
        <v>291</v>
      </c>
      <c r="C9029" s="19" t="s">
        <v>1714</v>
      </c>
      <c r="D9029" s="19">
        <v>8.5</v>
      </c>
      <c r="E9029" s="19" t="s">
        <v>9</v>
      </c>
      <c r="F9029" s="19" t="s">
        <v>1715</v>
      </c>
    </row>
    <row r="9030" spans="1:6" ht="14.5" customHeight="1">
      <c r="A9030" s="19">
        <v>1917</v>
      </c>
      <c r="B9030" s="19" t="s">
        <v>291</v>
      </c>
      <c r="C9030" s="19" t="s">
        <v>282</v>
      </c>
      <c r="D9030" s="19">
        <v>12.84</v>
      </c>
      <c r="E9030" s="19" t="s">
        <v>9</v>
      </c>
      <c r="F9030" s="19" t="s">
        <v>1716</v>
      </c>
    </row>
    <row r="9031" spans="1:6" ht="14.5" customHeight="1">
      <c r="A9031" s="19">
        <v>1917</v>
      </c>
      <c r="B9031" s="19" t="s">
        <v>291</v>
      </c>
      <c r="C9031" s="19" t="s">
        <v>1717</v>
      </c>
      <c r="D9031" s="19">
        <v>37.284999999999997</v>
      </c>
      <c r="E9031" s="19" t="s">
        <v>9</v>
      </c>
      <c r="F9031" s="19" t="s">
        <v>1718</v>
      </c>
    </row>
    <row r="9032" spans="1:6" ht="14.5" customHeight="1">
      <c r="A9032" s="19">
        <v>1917</v>
      </c>
      <c r="B9032" s="19" t="s">
        <v>291</v>
      </c>
      <c r="C9032" s="19" t="s">
        <v>287</v>
      </c>
      <c r="D9032" s="19">
        <v>23</v>
      </c>
      <c r="E9032" s="19" t="s">
        <v>9</v>
      </c>
      <c r="F9032" s="19" t="s">
        <v>1719</v>
      </c>
    </row>
    <row r="9033" spans="1:6" ht="14.5" customHeight="1">
      <c r="A9033" s="19">
        <v>1917</v>
      </c>
      <c r="B9033" s="19" t="s">
        <v>291</v>
      </c>
      <c r="C9033" s="19" t="s">
        <v>848</v>
      </c>
      <c r="D9033" s="19">
        <v>9.27</v>
      </c>
      <c r="E9033" s="19" t="s">
        <v>9</v>
      </c>
      <c r="F9033" s="19" t="s">
        <v>1061</v>
      </c>
    </row>
    <row r="9034" spans="1:6" ht="14.5" customHeight="1">
      <c r="A9034" s="19">
        <v>1917</v>
      </c>
      <c r="B9034" s="19" t="s">
        <v>291</v>
      </c>
      <c r="C9034" s="19" t="s">
        <v>1720</v>
      </c>
      <c r="D9034" s="19">
        <v>1.6</v>
      </c>
      <c r="E9034" s="19" t="s">
        <v>9</v>
      </c>
      <c r="F9034" s="19" t="s">
        <v>1721</v>
      </c>
    </row>
    <row r="9035" spans="1:6" ht="14.5" customHeight="1">
      <c r="A9035" s="19">
        <v>1917</v>
      </c>
      <c r="B9035" s="19" t="s">
        <v>291</v>
      </c>
      <c r="C9035" s="19" t="s">
        <v>1720</v>
      </c>
      <c r="D9035" s="19">
        <v>726.90200000000004</v>
      </c>
      <c r="E9035" s="19" t="s">
        <v>9</v>
      </c>
      <c r="F9035" s="19" t="s">
        <v>1631</v>
      </c>
    </row>
    <row r="9036" spans="1:6" ht="14.5" customHeight="1">
      <c r="A9036" s="19">
        <v>1917</v>
      </c>
      <c r="B9036" s="19" t="s">
        <v>291</v>
      </c>
      <c r="C9036" s="19" t="s">
        <v>1720</v>
      </c>
      <c r="D9036" s="19">
        <v>6</v>
      </c>
      <c r="E9036" s="19" t="s">
        <v>9</v>
      </c>
      <c r="F9036" s="19" t="s">
        <v>1722</v>
      </c>
    </row>
    <row r="9037" spans="1:6" ht="14.5" customHeight="1">
      <c r="A9037" s="19">
        <v>1917</v>
      </c>
      <c r="B9037" s="19" t="s">
        <v>291</v>
      </c>
      <c r="C9037" s="19" t="s">
        <v>1720</v>
      </c>
      <c r="D9037" s="19">
        <v>52.143999999999998</v>
      </c>
      <c r="E9037" s="19" t="s">
        <v>9</v>
      </c>
      <c r="F9037" s="19" t="s">
        <v>1633</v>
      </c>
    </row>
    <row r="9038" spans="1:6" ht="14.5" customHeight="1">
      <c r="A9038" s="19">
        <v>1917</v>
      </c>
      <c r="B9038" s="19" t="s">
        <v>291</v>
      </c>
      <c r="C9038" s="19" t="s">
        <v>1720</v>
      </c>
      <c r="D9038" s="19">
        <v>4</v>
      </c>
      <c r="E9038" s="19" t="s">
        <v>9</v>
      </c>
      <c r="F9038" s="19" t="s">
        <v>1723</v>
      </c>
    </row>
    <row r="9039" spans="1:6" ht="14.5" customHeight="1">
      <c r="A9039" s="19">
        <v>1917</v>
      </c>
      <c r="B9039" s="19" t="s">
        <v>291</v>
      </c>
      <c r="C9039" s="19" t="s">
        <v>1720</v>
      </c>
      <c r="D9039" s="19">
        <v>1.36</v>
      </c>
      <c r="E9039" s="19" t="s">
        <v>9</v>
      </c>
      <c r="F9039" s="19" t="s">
        <v>1724</v>
      </c>
    </row>
    <row r="9040" spans="1:6" ht="14.5" customHeight="1">
      <c r="A9040" s="19">
        <v>1917</v>
      </c>
      <c r="B9040" s="19" t="s">
        <v>291</v>
      </c>
      <c r="C9040" s="19" t="s">
        <v>1720</v>
      </c>
      <c r="D9040" s="19">
        <v>3</v>
      </c>
      <c r="E9040" s="19" t="s">
        <v>9</v>
      </c>
      <c r="F9040" s="19" t="s">
        <v>229</v>
      </c>
    </row>
    <row r="9041" spans="1:6" ht="14.5" customHeight="1">
      <c r="A9041" s="19">
        <v>1917</v>
      </c>
      <c r="B9041" s="19" t="s">
        <v>291</v>
      </c>
      <c r="C9041" s="19" t="s">
        <v>1726</v>
      </c>
      <c r="D9041" s="19">
        <v>2.89</v>
      </c>
      <c r="E9041" s="19" t="s">
        <v>9</v>
      </c>
      <c r="F9041" s="19" t="s">
        <v>1727</v>
      </c>
    </row>
    <row r="9042" spans="1:6" ht="14.5" customHeight="1">
      <c r="A9042" s="19">
        <v>1917</v>
      </c>
      <c r="B9042" s="19" t="s">
        <v>291</v>
      </c>
      <c r="C9042" s="19" t="s">
        <v>1726</v>
      </c>
      <c r="D9042" s="19">
        <v>125.608</v>
      </c>
      <c r="E9042" s="19" t="s">
        <v>9</v>
      </c>
      <c r="F9042" s="19" t="s">
        <v>1728</v>
      </c>
    </row>
    <row r="9043" spans="1:6" ht="14.5" customHeight="1">
      <c r="A9043" s="19">
        <v>1917</v>
      </c>
      <c r="B9043" s="19" t="s">
        <v>291</v>
      </c>
      <c r="C9043" s="19" t="s">
        <v>1729</v>
      </c>
      <c r="D9043" s="19">
        <v>31.38</v>
      </c>
      <c r="E9043" s="19" t="s">
        <v>9</v>
      </c>
      <c r="F9043" s="19" t="s">
        <v>1730</v>
      </c>
    </row>
    <row r="9044" spans="1:6" ht="14.5" customHeight="1">
      <c r="A9044" s="19">
        <v>1917</v>
      </c>
      <c r="B9044" s="19" t="s">
        <v>291</v>
      </c>
      <c r="C9044" s="19" t="s">
        <v>1729</v>
      </c>
      <c r="D9044" s="19">
        <v>3.18</v>
      </c>
      <c r="E9044" s="19" t="s">
        <v>9</v>
      </c>
      <c r="F9044" s="19" t="s">
        <v>1731</v>
      </c>
    </row>
    <row r="9045" spans="1:6" ht="14.5" customHeight="1">
      <c r="A9045" s="19">
        <v>1917</v>
      </c>
      <c r="B9045" s="19" t="s">
        <v>291</v>
      </c>
      <c r="C9045" s="19" t="s">
        <v>1729</v>
      </c>
      <c r="D9045" s="19">
        <v>19.495999999999999</v>
      </c>
      <c r="E9045" s="19" t="s">
        <v>9</v>
      </c>
      <c r="F9045" s="19" t="s">
        <v>1732</v>
      </c>
    </row>
    <row r="9046" spans="1:6" ht="14.5" customHeight="1">
      <c r="A9046" s="19">
        <v>1917</v>
      </c>
      <c r="B9046" s="19" t="s">
        <v>291</v>
      </c>
      <c r="C9046" s="19" t="s">
        <v>1729</v>
      </c>
      <c r="D9046" s="19">
        <v>27.613</v>
      </c>
      <c r="E9046" s="19" t="s">
        <v>9</v>
      </c>
      <c r="F9046" s="19" t="s">
        <v>1733</v>
      </c>
    </row>
    <row r="9047" spans="1:6" ht="14.5" customHeight="1">
      <c r="A9047" s="19">
        <v>1917</v>
      </c>
      <c r="B9047" s="19" t="s">
        <v>291</v>
      </c>
      <c r="C9047" s="19" t="s">
        <v>1729</v>
      </c>
      <c r="D9047" s="19">
        <v>18.757000000000001</v>
      </c>
      <c r="E9047" s="19" t="s">
        <v>9</v>
      </c>
      <c r="F9047" s="19" t="s">
        <v>1734</v>
      </c>
    </row>
    <row r="9048" spans="1:6" ht="14.5" customHeight="1">
      <c r="A9048" s="19">
        <v>1917</v>
      </c>
      <c r="B9048" s="19" t="s">
        <v>291</v>
      </c>
      <c r="C9048" s="19" t="s">
        <v>1729</v>
      </c>
      <c r="D9048" s="19">
        <v>167.7</v>
      </c>
      <c r="E9048" s="19" t="s">
        <v>9</v>
      </c>
      <c r="F9048" s="19" t="s">
        <v>1735</v>
      </c>
    </row>
    <row r="9049" spans="1:6" ht="14.5" customHeight="1">
      <c r="A9049" s="19">
        <v>1917</v>
      </c>
      <c r="B9049" s="19" t="s">
        <v>291</v>
      </c>
      <c r="C9049" s="19" t="s">
        <v>1729</v>
      </c>
      <c r="D9049" s="19">
        <v>22</v>
      </c>
      <c r="E9049" s="19" t="s">
        <v>9</v>
      </c>
      <c r="F9049" s="19" t="s">
        <v>1736</v>
      </c>
    </row>
    <row r="9050" spans="1:6" ht="14.5" customHeight="1">
      <c r="A9050" s="19">
        <v>1917</v>
      </c>
      <c r="B9050" s="19" t="s">
        <v>291</v>
      </c>
      <c r="C9050" s="19" t="s">
        <v>1729</v>
      </c>
      <c r="D9050" s="19">
        <v>4.1900000000000004</v>
      </c>
      <c r="E9050" s="19" t="s">
        <v>9</v>
      </c>
      <c r="F9050" s="19" t="s">
        <v>1737</v>
      </c>
    </row>
    <row r="9051" spans="1:6" ht="14.5" customHeight="1">
      <c r="A9051" s="19">
        <v>1917</v>
      </c>
      <c r="B9051" s="19" t="s">
        <v>291</v>
      </c>
      <c r="C9051" s="19" t="s">
        <v>1729</v>
      </c>
      <c r="D9051" s="19">
        <v>255.07599999999999</v>
      </c>
      <c r="E9051" s="19" t="s">
        <v>9</v>
      </c>
      <c r="F9051" s="19" t="s">
        <v>1738</v>
      </c>
    </row>
    <row r="9052" spans="1:6" ht="14.5" customHeight="1">
      <c r="A9052" s="19">
        <v>1917</v>
      </c>
      <c r="B9052" s="19" t="s">
        <v>291</v>
      </c>
      <c r="C9052" s="19" t="s">
        <v>1729</v>
      </c>
      <c r="D9052" s="19">
        <v>34.595999999999997</v>
      </c>
      <c r="E9052" s="19" t="s">
        <v>9</v>
      </c>
      <c r="F9052" s="19" t="s">
        <v>1739</v>
      </c>
    </row>
    <row r="9053" spans="1:6" ht="14.5" customHeight="1">
      <c r="A9053" s="19">
        <v>1917</v>
      </c>
      <c r="B9053" s="19" t="s">
        <v>291</v>
      </c>
      <c r="C9053" s="19" t="s">
        <v>1729</v>
      </c>
      <c r="D9053" s="19">
        <v>134</v>
      </c>
      <c r="E9053" s="19" t="s">
        <v>9</v>
      </c>
      <c r="F9053" s="19" t="s">
        <v>1741</v>
      </c>
    </row>
    <row r="9054" spans="1:6" ht="14.5" customHeight="1">
      <c r="A9054" s="19">
        <v>1917</v>
      </c>
      <c r="B9054" s="19" t="s">
        <v>291</v>
      </c>
      <c r="C9054" s="19" t="s">
        <v>1729</v>
      </c>
      <c r="D9054" s="19">
        <v>54.31</v>
      </c>
      <c r="E9054" s="19" t="s">
        <v>9</v>
      </c>
      <c r="F9054" s="19" t="s">
        <v>1742</v>
      </c>
    </row>
    <row r="9055" spans="1:6" ht="14.5" customHeight="1">
      <c r="A9055" s="19">
        <v>1917</v>
      </c>
      <c r="B9055" s="19" t="s">
        <v>291</v>
      </c>
      <c r="C9055" s="19" t="s">
        <v>1729</v>
      </c>
      <c r="D9055" s="19">
        <v>98.55</v>
      </c>
      <c r="E9055" s="19" t="s">
        <v>9</v>
      </c>
      <c r="F9055" s="19" t="s">
        <v>1743</v>
      </c>
    </row>
    <row r="9056" spans="1:6" ht="14.5" customHeight="1">
      <c r="A9056" s="19">
        <v>1917</v>
      </c>
      <c r="B9056" s="19" t="s">
        <v>291</v>
      </c>
      <c r="C9056" s="19" t="s">
        <v>1729</v>
      </c>
      <c r="D9056" s="19">
        <v>24.321999999999999</v>
      </c>
      <c r="E9056" s="19" t="s">
        <v>9</v>
      </c>
      <c r="F9056" s="19" t="s">
        <v>1744</v>
      </c>
    </row>
    <row r="9057" spans="1:6" ht="14.5" customHeight="1">
      <c r="A9057" s="19">
        <v>1917</v>
      </c>
      <c r="B9057" s="19" t="s">
        <v>291</v>
      </c>
      <c r="C9057" s="19" t="s">
        <v>1729</v>
      </c>
      <c r="D9057" s="19">
        <v>35.656999999999996</v>
      </c>
      <c r="E9057" s="19" t="s">
        <v>9</v>
      </c>
      <c r="F9057" s="19" t="s">
        <v>1745</v>
      </c>
    </row>
    <row r="9058" spans="1:6" ht="14.5" customHeight="1">
      <c r="A9058" s="19">
        <v>1917</v>
      </c>
      <c r="B9058" s="19" t="s">
        <v>291</v>
      </c>
      <c r="C9058" s="19" t="s">
        <v>1746</v>
      </c>
      <c r="D9058" s="19">
        <v>25.84</v>
      </c>
      <c r="E9058" s="19" t="s">
        <v>9</v>
      </c>
      <c r="F9058" s="19" t="s">
        <v>1747</v>
      </c>
    </row>
    <row r="9059" spans="1:6" ht="14.5" customHeight="1">
      <c r="A9059" s="19">
        <v>1917</v>
      </c>
      <c r="B9059" s="19" t="s">
        <v>291</v>
      </c>
      <c r="C9059" s="19" t="s">
        <v>1746</v>
      </c>
      <c r="D9059" s="19">
        <v>217</v>
      </c>
      <c r="E9059" s="19" t="s">
        <v>9</v>
      </c>
      <c r="F9059" s="19" t="s">
        <v>1748</v>
      </c>
    </row>
    <row r="9060" spans="1:6" ht="14.5" customHeight="1">
      <c r="A9060" s="19">
        <v>1917</v>
      </c>
      <c r="B9060" s="19" t="s">
        <v>291</v>
      </c>
      <c r="C9060" s="19" t="s">
        <v>1746</v>
      </c>
      <c r="D9060" s="19">
        <v>77.150000000000006</v>
      </c>
      <c r="E9060" s="19" t="s">
        <v>9</v>
      </c>
      <c r="F9060" s="19" t="s">
        <v>1749</v>
      </c>
    </row>
    <row r="9061" spans="1:6" ht="14.5" customHeight="1">
      <c r="A9061" s="19">
        <v>1917</v>
      </c>
      <c r="B9061" s="19" t="s">
        <v>291</v>
      </c>
      <c r="C9061" s="19" t="s">
        <v>1746</v>
      </c>
      <c r="D9061" s="19">
        <v>8.59</v>
      </c>
      <c r="E9061" s="19" t="s">
        <v>9</v>
      </c>
      <c r="F9061" s="19" t="s">
        <v>1750</v>
      </c>
    </row>
    <row r="9062" spans="1:6" ht="14.5" customHeight="1">
      <c r="A9062" s="19">
        <v>1917</v>
      </c>
      <c r="B9062" s="19" t="s">
        <v>291</v>
      </c>
      <c r="C9062" s="19" t="s">
        <v>1751</v>
      </c>
      <c r="D9062" s="19">
        <v>32</v>
      </c>
      <c r="E9062" s="19" t="s">
        <v>9</v>
      </c>
      <c r="F9062" s="19" t="s">
        <v>1752</v>
      </c>
    </row>
    <row r="9063" spans="1:6" ht="14.5" customHeight="1">
      <c r="A9063" s="19">
        <v>1917</v>
      </c>
      <c r="B9063" s="19" t="s">
        <v>291</v>
      </c>
      <c r="C9063" s="19" t="s">
        <v>1751</v>
      </c>
      <c r="D9063" s="19">
        <v>4</v>
      </c>
      <c r="E9063" s="19" t="s">
        <v>9</v>
      </c>
      <c r="F9063" s="19" t="s">
        <v>1753</v>
      </c>
    </row>
    <row r="9064" spans="1:6" ht="14.5" customHeight="1">
      <c r="A9064" s="19">
        <v>1917</v>
      </c>
      <c r="B9064" s="19" t="s">
        <v>291</v>
      </c>
      <c r="C9064" s="19" t="s">
        <v>1751</v>
      </c>
      <c r="D9064" s="19">
        <v>28</v>
      </c>
      <c r="E9064" s="19" t="s">
        <v>9</v>
      </c>
      <c r="F9064" s="19" t="s">
        <v>1754</v>
      </c>
    </row>
    <row r="9065" spans="1:6" ht="14.5" customHeight="1">
      <c r="A9065" s="19">
        <v>1917</v>
      </c>
      <c r="B9065" s="19" t="s">
        <v>291</v>
      </c>
      <c r="C9065" s="19" t="s">
        <v>309</v>
      </c>
      <c r="D9065" s="19">
        <v>14.7</v>
      </c>
      <c r="E9065" s="19" t="s">
        <v>9</v>
      </c>
      <c r="F9065" s="19" t="s">
        <v>1755</v>
      </c>
    </row>
    <row r="9066" spans="1:6" ht="14.5" customHeight="1">
      <c r="A9066" s="19">
        <v>1917</v>
      </c>
      <c r="B9066" s="19" t="s">
        <v>291</v>
      </c>
      <c r="C9066" s="19" t="s">
        <v>1756</v>
      </c>
      <c r="D9066" s="19">
        <v>2.74</v>
      </c>
      <c r="E9066" s="19" t="s">
        <v>9</v>
      </c>
      <c r="F9066" s="19" t="s">
        <v>1757</v>
      </c>
    </row>
    <row r="9067" spans="1:6" ht="14.5" customHeight="1">
      <c r="A9067" s="19">
        <v>1917</v>
      </c>
      <c r="B9067" s="19" t="s">
        <v>291</v>
      </c>
      <c r="C9067" s="19" t="s">
        <v>312</v>
      </c>
      <c r="D9067" s="19">
        <v>10</v>
      </c>
      <c r="E9067" s="19" t="s">
        <v>9</v>
      </c>
      <c r="F9067" s="19" t="s">
        <v>1758</v>
      </c>
    </row>
    <row r="9068" spans="1:6" ht="14.5" customHeight="1">
      <c r="A9068" s="19">
        <v>1917</v>
      </c>
      <c r="B9068" s="19" t="s">
        <v>291</v>
      </c>
      <c r="C9068" s="19" t="s">
        <v>314</v>
      </c>
      <c r="D9068" s="19">
        <v>99.3</v>
      </c>
      <c r="E9068" s="19" t="s">
        <v>9</v>
      </c>
      <c r="F9068" s="19" t="s">
        <v>1759</v>
      </c>
    </row>
    <row r="9069" spans="1:6" ht="14.5" customHeight="1">
      <c r="A9069" s="19">
        <v>1917</v>
      </c>
      <c r="B9069" s="19" t="s">
        <v>291</v>
      </c>
      <c r="C9069" s="19" t="s">
        <v>316</v>
      </c>
      <c r="D9069" s="19">
        <v>117.98099999999999</v>
      </c>
      <c r="E9069" s="19" t="s">
        <v>9</v>
      </c>
      <c r="F9069" s="19" t="s">
        <v>1760</v>
      </c>
    </row>
    <row r="9070" spans="1:6" ht="14.5" customHeight="1">
      <c r="A9070" s="19">
        <v>1917</v>
      </c>
      <c r="B9070" s="19" t="s">
        <v>291</v>
      </c>
      <c r="C9070" s="19" t="s">
        <v>1761</v>
      </c>
      <c r="D9070" s="19">
        <v>2.81</v>
      </c>
      <c r="E9070" s="19" t="s">
        <v>9</v>
      </c>
      <c r="F9070" s="19" t="s">
        <v>1762</v>
      </c>
    </row>
    <row r="9071" spans="1:6" ht="14.5" customHeight="1">
      <c r="A9071" s="19">
        <v>1917</v>
      </c>
      <c r="B9071" s="19" t="s">
        <v>291</v>
      </c>
      <c r="C9071" s="19" t="s">
        <v>1763</v>
      </c>
      <c r="D9071" s="19">
        <v>11.14</v>
      </c>
      <c r="E9071" s="19" t="s">
        <v>9</v>
      </c>
      <c r="F9071" s="19" t="s">
        <v>1764</v>
      </c>
    </row>
    <row r="9072" spans="1:6" ht="14.5" customHeight="1">
      <c r="A9072" s="19">
        <v>1917</v>
      </c>
      <c r="B9072" s="19" t="s">
        <v>291</v>
      </c>
      <c r="C9072" s="19" t="s">
        <v>1636</v>
      </c>
      <c r="D9072" s="19">
        <v>11.61</v>
      </c>
      <c r="E9072" s="19" t="s">
        <v>9</v>
      </c>
      <c r="F9072" s="19" t="s">
        <v>1765</v>
      </c>
    </row>
    <row r="9073" spans="1:6" ht="14.5" customHeight="1">
      <c r="A9073" s="19">
        <v>1917</v>
      </c>
      <c r="B9073" s="19" t="s">
        <v>291</v>
      </c>
      <c r="C9073" s="19" t="s">
        <v>1068</v>
      </c>
      <c r="D9073" s="19">
        <v>10.64</v>
      </c>
      <c r="E9073" s="19" t="s">
        <v>9</v>
      </c>
      <c r="F9073" s="19" t="s">
        <v>1766</v>
      </c>
    </row>
    <row r="9074" spans="1:6" ht="14.5" customHeight="1">
      <c r="A9074" s="19">
        <v>1917</v>
      </c>
      <c r="B9074" s="19" t="s">
        <v>291</v>
      </c>
      <c r="C9074" s="19" t="s">
        <v>1068</v>
      </c>
      <c r="D9074" s="19">
        <v>4.3540000000000001</v>
      </c>
      <c r="E9074" s="19" t="s">
        <v>9</v>
      </c>
      <c r="F9074" s="19" t="s">
        <v>1767</v>
      </c>
    </row>
    <row r="9075" spans="1:6" ht="14.5" customHeight="1">
      <c r="A9075" s="19">
        <v>1917</v>
      </c>
      <c r="B9075" s="19" t="s">
        <v>291</v>
      </c>
      <c r="C9075" s="19" t="s">
        <v>1768</v>
      </c>
      <c r="D9075" s="19">
        <v>10</v>
      </c>
      <c r="E9075" s="19" t="s">
        <v>9</v>
      </c>
      <c r="F9075" s="19" t="s">
        <v>1769</v>
      </c>
    </row>
    <row r="9076" spans="1:6" ht="14.5" customHeight="1">
      <c r="A9076" s="19">
        <v>1917</v>
      </c>
      <c r="B9076" s="19" t="s">
        <v>291</v>
      </c>
      <c r="C9076" s="19" t="s">
        <v>640</v>
      </c>
      <c r="D9076" s="19">
        <v>7.53</v>
      </c>
      <c r="E9076" s="19" t="s">
        <v>9</v>
      </c>
      <c r="F9076" s="19" t="s">
        <v>641</v>
      </c>
    </row>
    <row r="9077" spans="1:6" ht="14.5" customHeight="1">
      <c r="A9077" s="19">
        <v>1917</v>
      </c>
      <c r="B9077" s="19" t="s">
        <v>291</v>
      </c>
      <c r="C9077" s="19" t="s">
        <v>961</v>
      </c>
      <c r="D9077" s="19">
        <v>36.015999999999998</v>
      </c>
      <c r="E9077" s="19" t="s">
        <v>9</v>
      </c>
      <c r="F9077" s="19" t="s">
        <v>1770</v>
      </c>
    </row>
    <row r="9078" spans="1:6" ht="14.5" customHeight="1">
      <c r="A9078" s="19">
        <v>1917</v>
      </c>
      <c r="B9078" s="19" t="s">
        <v>291</v>
      </c>
      <c r="C9078" s="19" t="s">
        <v>851</v>
      </c>
      <c r="D9078" s="19">
        <v>4</v>
      </c>
      <c r="E9078" s="19" t="s">
        <v>9</v>
      </c>
      <c r="F9078" s="19" t="s">
        <v>1771</v>
      </c>
    </row>
    <row r="9079" spans="1:6" ht="14.5" customHeight="1">
      <c r="A9079" s="19">
        <v>1917</v>
      </c>
      <c r="B9079" s="19" t="s">
        <v>291</v>
      </c>
      <c r="C9079" s="19" t="s">
        <v>322</v>
      </c>
      <c r="D9079" s="19">
        <v>18</v>
      </c>
      <c r="E9079" s="19" t="s">
        <v>9</v>
      </c>
      <c r="F9079" s="19" t="s">
        <v>1772</v>
      </c>
    </row>
    <row r="9080" spans="1:6" ht="14.5" customHeight="1">
      <c r="A9080" s="19">
        <v>1917</v>
      </c>
      <c r="B9080" s="19" t="s">
        <v>291</v>
      </c>
      <c r="C9080" s="19" t="s">
        <v>324</v>
      </c>
      <c r="D9080" s="19">
        <v>58.2</v>
      </c>
      <c r="E9080" s="19" t="s">
        <v>9</v>
      </c>
      <c r="F9080" s="19" t="s">
        <v>1773</v>
      </c>
    </row>
    <row r="9081" spans="1:6" ht="14.5" customHeight="1">
      <c r="A9081" s="19">
        <v>1917</v>
      </c>
      <c r="B9081" s="19" t="s">
        <v>291</v>
      </c>
      <c r="C9081" s="19" t="s">
        <v>324</v>
      </c>
      <c r="D9081" s="19">
        <v>40</v>
      </c>
      <c r="E9081" s="19" t="s">
        <v>9</v>
      </c>
      <c r="F9081" s="19" t="s">
        <v>1774</v>
      </c>
    </row>
    <row r="9082" spans="1:6" ht="14.5" customHeight="1">
      <c r="A9082" s="19">
        <v>1917</v>
      </c>
      <c r="B9082" s="19" t="s">
        <v>291</v>
      </c>
      <c r="C9082" s="19" t="s">
        <v>324</v>
      </c>
      <c r="D9082" s="19">
        <v>251.3</v>
      </c>
      <c r="E9082" s="19" t="s">
        <v>9</v>
      </c>
      <c r="F9082" s="19" t="s">
        <v>1775</v>
      </c>
    </row>
    <row r="9083" spans="1:6" ht="14.5" customHeight="1">
      <c r="A9083" s="19">
        <v>1917</v>
      </c>
      <c r="B9083" s="19" t="s">
        <v>291</v>
      </c>
      <c r="C9083" s="19" t="s">
        <v>324</v>
      </c>
      <c r="D9083" s="19">
        <v>7.25</v>
      </c>
      <c r="E9083" s="19" t="s">
        <v>9</v>
      </c>
      <c r="F9083" s="19" t="s">
        <v>1776</v>
      </c>
    </row>
    <row r="9084" spans="1:6" ht="14.5" customHeight="1">
      <c r="A9084" s="19">
        <v>1917</v>
      </c>
      <c r="B9084" s="19" t="s">
        <v>291</v>
      </c>
      <c r="C9084" s="19" t="s">
        <v>1660</v>
      </c>
      <c r="D9084" s="19">
        <v>38.119999999999997</v>
      </c>
      <c r="E9084" s="19" t="s">
        <v>9</v>
      </c>
      <c r="F9084" s="19" t="s">
        <v>1777</v>
      </c>
    </row>
    <row r="9085" spans="1:6" ht="14.5" customHeight="1">
      <c r="A9085" s="19">
        <v>1917</v>
      </c>
      <c r="B9085" s="19" t="s">
        <v>291</v>
      </c>
      <c r="C9085" s="19" t="s">
        <v>1664</v>
      </c>
      <c r="D9085" s="19">
        <v>7.66</v>
      </c>
      <c r="E9085" s="19" t="s">
        <v>9</v>
      </c>
      <c r="F9085" s="19" t="s">
        <v>1778</v>
      </c>
    </row>
    <row r="9086" spans="1:6" ht="14.5" customHeight="1">
      <c r="A9086" s="19">
        <v>1917</v>
      </c>
      <c r="B9086" s="19" t="s">
        <v>291</v>
      </c>
      <c r="C9086" s="19" t="s">
        <v>332</v>
      </c>
      <c r="D9086" s="19">
        <v>137.71</v>
      </c>
      <c r="E9086" s="19" t="s">
        <v>9</v>
      </c>
      <c r="F9086" s="19" t="s">
        <v>1779</v>
      </c>
    </row>
    <row r="9087" spans="1:6" ht="14.5" customHeight="1">
      <c r="A9087" s="19">
        <v>1917</v>
      </c>
      <c r="B9087" s="19" t="s">
        <v>291</v>
      </c>
      <c r="C9087" s="19" t="s">
        <v>658</v>
      </c>
      <c r="D9087" s="19">
        <v>1.6</v>
      </c>
      <c r="E9087" s="19" t="s">
        <v>9</v>
      </c>
      <c r="F9087" s="19" t="s">
        <v>1780</v>
      </c>
    </row>
    <row r="9088" spans="1:6" ht="14.5" customHeight="1">
      <c r="A9088" s="19">
        <v>1917</v>
      </c>
      <c r="B9088" s="19" t="s">
        <v>291</v>
      </c>
      <c r="C9088" s="19" t="s">
        <v>334</v>
      </c>
      <c r="D9088" s="19">
        <v>17.489000000000001</v>
      </c>
      <c r="E9088" s="19" t="s">
        <v>9</v>
      </c>
      <c r="F9088" s="19" t="s">
        <v>1781</v>
      </c>
    </row>
    <row r="9089" spans="1:6" ht="14.5" customHeight="1">
      <c r="A9089" s="19">
        <v>1917</v>
      </c>
      <c r="B9089" s="19" t="s">
        <v>291</v>
      </c>
      <c r="C9089" s="19" t="s">
        <v>340</v>
      </c>
      <c r="D9089" s="19">
        <v>64.760000000000005</v>
      </c>
      <c r="E9089" s="19" t="s">
        <v>9</v>
      </c>
      <c r="F9089" s="19" t="s">
        <v>1782</v>
      </c>
    </row>
    <row r="9090" spans="1:6" ht="14.5" customHeight="1">
      <c r="A9090" s="19">
        <v>1917</v>
      </c>
      <c r="B9090" s="19" t="s">
        <v>291</v>
      </c>
      <c r="C9090" s="19" t="s">
        <v>340</v>
      </c>
      <c r="D9090" s="19">
        <v>242.22</v>
      </c>
      <c r="E9090" s="19" t="s">
        <v>9</v>
      </c>
      <c r="F9090" s="19" t="s">
        <v>1764</v>
      </c>
    </row>
    <row r="9091" spans="1:6" ht="14.5" customHeight="1">
      <c r="A9091" s="19">
        <v>1917</v>
      </c>
      <c r="B9091" s="19" t="s">
        <v>291</v>
      </c>
      <c r="C9091" s="19" t="s">
        <v>340</v>
      </c>
      <c r="D9091" s="19">
        <v>95.63</v>
      </c>
      <c r="E9091" s="19" t="s">
        <v>9</v>
      </c>
      <c r="F9091" s="19" t="s">
        <v>1783</v>
      </c>
    </row>
    <row r="9092" spans="1:6" ht="14.5" customHeight="1">
      <c r="A9092" s="19">
        <v>1917</v>
      </c>
      <c r="B9092" s="19" t="s">
        <v>291</v>
      </c>
      <c r="C9092" s="19" t="s">
        <v>340</v>
      </c>
      <c r="D9092" s="19">
        <v>26.56</v>
      </c>
      <c r="E9092" s="19" t="s">
        <v>9</v>
      </c>
      <c r="F9092" s="19" t="s">
        <v>1784</v>
      </c>
    </row>
    <row r="9093" spans="1:6" ht="14.5" customHeight="1">
      <c r="A9093" s="19">
        <v>1917</v>
      </c>
      <c r="B9093" s="19" t="s">
        <v>291</v>
      </c>
      <c r="C9093" s="19" t="s">
        <v>340</v>
      </c>
      <c r="D9093" s="19">
        <v>18.510000000000002</v>
      </c>
      <c r="E9093" s="19" t="s">
        <v>9</v>
      </c>
      <c r="F9093" s="19" t="s">
        <v>1785</v>
      </c>
    </row>
    <row r="9094" spans="1:6" ht="14.5" customHeight="1">
      <c r="A9094" s="19">
        <v>1917</v>
      </c>
      <c r="B9094" s="19" t="s">
        <v>291</v>
      </c>
      <c r="C9094" s="19" t="s">
        <v>340</v>
      </c>
      <c r="D9094" s="19">
        <v>6.35</v>
      </c>
      <c r="E9094" s="19" t="s">
        <v>9</v>
      </c>
      <c r="F9094" s="19" t="s">
        <v>1786</v>
      </c>
    </row>
    <row r="9095" spans="1:6" ht="14.5" customHeight="1">
      <c r="A9095" s="19">
        <v>1917</v>
      </c>
      <c r="B9095" s="19" t="s">
        <v>291</v>
      </c>
      <c r="C9095" s="19" t="s">
        <v>352</v>
      </c>
      <c r="D9095" s="19">
        <v>9.1460000000000008</v>
      </c>
      <c r="E9095" s="19" t="s">
        <v>9</v>
      </c>
      <c r="F9095" s="19" t="s">
        <v>1787</v>
      </c>
    </row>
    <row r="9096" spans="1:6" ht="14.5" customHeight="1">
      <c r="A9096" s="19">
        <v>1917</v>
      </c>
      <c r="B9096" s="19" t="s">
        <v>291</v>
      </c>
      <c r="C9096" s="19" t="s">
        <v>354</v>
      </c>
      <c r="D9096" s="19">
        <v>129.86000000000001</v>
      </c>
      <c r="E9096" s="19" t="s">
        <v>9</v>
      </c>
      <c r="F9096" s="19" t="s">
        <v>1788</v>
      </c>
    </row>
    <row r="9097" spans="1:6" ht="14.5" customHeight="1">
      <c r="A9097" s="19">
        <v>1917</v>
      </c>
      <c r="B9097" s="19" t="s">
        <v>291</v>
      </c>
      <c r="C9097" s="19" t="s">
        <v>358</v>
      </c>
      <c r="D9097" s="19">
        <v>11.8</v>
      </c>
      <c r="E9097" s="19" t="s">
        <v>9</v>
      </c>
      <c r="F9097" s="19" t="s">
        <v>964</v>
      </c>
    </row>
    <row r="9098" spans="1:6" ht="14.5" customHeight="1">
      <c r="A9098" s="19">
        <v>1917</v>
      </c>
      <c r="B9098" s="19" t="s">
        <v>291</v>
      </c>
      <c r="C9098" s="19" t="s">
        <v>648</v>
      </c>
      <c r="D9098" s="19">
        <v>11.92</v>
      </c>
      <c r="E9098" s="19" t="s">
        <v>9</v>
      </c>
      <c r="F9098" s="19" t="s">
        <v>647</v>
      </c>
    </row>
    <row r="9099" spans="1:6" ht="14.5" customHeight="1">
      <c r="A9099" s="19">
        <v>1917</v>
      </c>
      <c r="B9099" s="19" t="s">
        <v>291</v>
      </c>
      <c r="C9099" s="19" t="s">
        <v>1789</v>
      </c>
      <c r="D9099" s="19">
        <v>1.466</v>
      </c>
      <c r="E9099" s="19" t="s">
        <v>9</v>
      </c>
      <c r="F9099" s="19" t="s">
        <v>1790</v>
      </c>
    </row>
    <row r="9100" spans="1:6" ht="14.5" customHeight="1">
      <c r="A9100" s="19">
        <v>1917</v>
      </c>
      <c r="B9100" s="19" t="s">
        <v>291</v>
      </c>
      <c r="C9100" s="19" t="s">
        <v>1789</v>
      </c>
      <c r="D9100" s="19">
        <v>29.239000000000001</v>
      </c>
      <c r="E9100" s="19" t="s">
        <v>9</v>
      </c>
      <c r="F9100" s="19" t="s">
        <v>1791</v>
      </c>
    </row>
    <row r="9101" spans="1:6" ht="14.5" customHeight="1">
      <c r="A9101" s="19">
        <v>1917</v>
      </c>
      <c r="B9101" s="19" t="s">
        <v>291</v>
      </c>
      <c r="C9101" s="19" t="s">
        <v>360</v>
      </c>
      <c r="D9101" s="19">
        <v>6.65</v>
      </c>
      <c r="E9101" s="19" t="s">
        <v>9</v>
      </c>
      <c r="F9101" s="19" t="s">
        <v>1792</v>
      </c>
    </row>
    <row r="9102" spans="1:6" ht="14.5" customHeight="1">
      <c r="A9102" s="19">
        <v>1917</v>
      </c>
      <c r="B9102" s="19" t="s">
        <v>291</v>
      </c>
      <c r="C9102" s="19" t="s">
        <v>362</v>
      </c>
      <c r="D9102" s="19">
        <v>42.26</v>
      </c>
      <c r="E9102" s="19" t="s">
        <v>9</v>
      </c>
      <c r="F9102" s="19" t="s">
        <v>1793</v>
      </c>
    </row>
    <row r="9103" spans="1:6" ht="14.5" customHeight="1">
      <c r="A9103" s="19">
        <v>1917</v>
      </c>
      <c r="B9103" s="19" t="s">
        <v>368</v>
      </c>
      <c r="C9103" s="19" t="s">
        <v>1794</v>
      </c>
      <c r="D9103" s="19">
        <v>1.1439999999999999</v>
      </c>
    </row>
    <row r="9104" spans="1:6" ht="14.5" customHeight="1">
      <c r="A9104" s="19">
        <v>1917</v>
      </c>
      <c r="B9104" s="19" t="s">
        <v>368</v>
      </c>
      <c r="C9104" s="19" t="s">
        <v>364</v>
      </c>
      <c r="D9104" s="19">
        <v>92.8</v>
      </c>
    </row>
    <row r="9105" spans="1:6" ht="14.5" customHeight="1">
      <c r="A9105" s="19">
        <v>1917</v>
      </c>
      <c r="B9105" s="19" t="s">
        <v>368</v>
      </c>
      <c r="C9105" s="19" t="s">
        <v>1476</v>
      </c>
      <c r="D9105" s="19">
        <v>5.3</v>
      </c>
    </row>
    <row r="9106" spans="1:6" ht="14.5" customHeight="1">
      <c r="A9106" s="19">
        <v>1917</v>
      </c>
      <c r="B9106" s="19" t="s">
        <v>368</v>
      </c>
      <c r="C9106" s="19" t="s">
        <v>365</v>
      </c>
      <c r="D9106" s="19">
        <v>519.91</v>
      </c>
    </row>
    <row r="9107" spans="1:6" ht="14.5" customHeight="1">
      <c r="A9107" s="19">
        <v>1917</v>
      </c>
      <c r="B9107" s="19" t="s">
        <v>368</v>
      </c>
      <c r="C9107" s="19" t="s">
        <v>366</v>
      </c>
      <c r="D9107" s="19">
        <v>9.5</v>
      </c>
    </row>
    <row r="9108" spans="1:6" ht="14.5" customHeight="1">
      <c r="A9108" s="19">
        <v>1917</v>
      </c>
      <c r="B9108" s="19" t="s">
        <v>368</v>
      </c>
      <c r="C9108" s="19" t="s">
        <v>1796</v>
      </c>
      <c r="D9108" s="19">
        <v>19.87</v>
      </c>
    </row>
    <row r="9109" spans="1:6" ht="14.5" customHeight="1">
      <c r="A9109" s="19">
        <v>1917</v>
      </c>
      <c r="B9109" s="19" t="s">
        <v>368</v>
      </c>
      <c r="C9109" s="19" t="s">
        <v>55</v>
      </c>
      <c r="D9109" s="19">
        <v>35</v>
      </c>
    </row>
    <row r="9110" spans="1:6" ht="14.5" customHeight="1">
      <c r="A9110" s="19">
        <v>1917</v>
      </c>
      <c r="B9110" s="19" t="s">
        <v>368</v>
      </c>
      <c r="C9110" s="19" t="s">
        <v>367</v>
      </c>
      <c r="D9110" s="19">
        <v>7.5</v>
      </c>
    </row>
    <row r="9111" spans="1:6" ht="14.5" customHeight="1">
      <c r="A9111" s="19">
        <v>1917</v>
      </c>
      <c r="B9111" s="19" t="s">
        <v>1179</v>
      </c>
      <c r="C9111" s="19" t="s">
        <v>1180</v>
      </c>
      <c r="D9111" s="19">
        <v>18.5</v>
      </c>
      <c r="F9111" s="19" t="s">
        <v>1800</v>
      </c>
    </row>
    <row r="9112" spans="1:6" ht="14.5" customHeight="1">
      <c r="A9112" s="19">
        <v>1917</v>
      </c>
      <c r="B9112" s="19" t="s">
        <v>1179</v>
      </c>
      <c r="C9112" s="19" t="s">
        <v>1180</v>
      </c>
      <c r="D9112" s="19">
        <v>9</v>
      </c>
      <c r="F9112" s="19" t="s">
        <v>1477</v>
      </c>
    </row>
    <row r="9113" spans="1:6" ht="14.5" customHeight="1">
      <c r="A9113" s="19">
        <v>1917</v>
      </c>
      <c r="B9113" s="19" t="s">
        <v>1179</v>
      </c>
      <c r="C9113" s="19" t="s">
        <v>370</v>
      </c>
      <c r="D9113" s="19">
        <v>7.5</v>
      </c>
      <c r="F9113" s="19" t="s">
        <v>1804</v>
      </c>
    </row>
    <row r="9114" spans="1:6" ht="14.5" customHeight="1">
      <c r="A9114" s="19">
        <v>1917</v>
      </c>
      <c r="B9114" s="19" t="s">
        <v>1179</v>
      </c>
      <c r="C9114" s="19" t="s">
        <v>1183</v>
      </c>
      <c r="D9114" s="19">
        <v>26.9</v>
      </c>
      <c r="F9114" s="19" t="s">
        <v>1805</v>
      </c>
    </row>
    <row r="9115" spans="1:6" ht="14.5" customHeight="1">
      <c r="A9115" s="19">
        <v>1917</v>
      </c>
      <c r="B9115" s="19" t="s">
        <v>1179</v>
      </c>
      <c r="C9115" s="19" t="s">
        <v>1183</v>
      </c>
      <c r="D9115" s="19">
        <v>124</v>
      </c>
      <c r="F9115" s="19" t="s">
        <v>1802</v>
      </c>
    </row>
    <row r="9116" spans="1:6" ht="14.5" customHeight="1">
      <c r="A9116" s="19">
        <v>1917</v>
      </c>
      <c r="B9116" s="19" t="s">
        <v>1179</v>
      </c>
      <c r="C9116" s="19" t="s">
        <v>1185</v>
      </c>
      <c r="D9116" s="19">
        <v>11.24</v>
      </c>
      <c r="F9116" s="19" t="s">
        <v>1186</v>
      </c>
    </row>
    <row r="9117" spans="1:6" ht="14.5" customHeight="1">
      <c r="A9117" s="19">
        <v>1917</v>
      </c>
      <c r="B9117" s="19" t="s">
        <v>1179</v>
      </c>
      <c r="C9117" s="19" t="s">
        <v>1479</v>
      </c>
      <c r="D9117" s="19">
        <v>4</v>
      </c>
      <c r="F9117" s="19" t="s">
        <v>1480</v>
      </c>
    </row>
    <row r="9118" spans="1:6" ht="14.5" customHeight="1">
      <c r="A9118" s="19">
        <v>1917</v>
      </c>
      <c r="B9118" s="19" t="s">
        <v>1179</v>
      </c>
      <c r="C9118" s="19" t="s">
        <v>1481</v>
      </c>
      <c r="D9118" s="19">
        <v>5</v>
      </c>
      <c r="F9118" s="19" t="s">
        <v>1806</v>
      </c>
    </row>
    <row r="9119" spans="1:6" ht="14.5" customHeight="1">
      <c r="A9119" s="19">
        <v>1917</v>
      </c>
      <c r="B9119" s="19" t="s">
        <v>1179</v>
      </c>
      <c r="C9119" s="19" t="s">
        <v>1313</v>
      </c>
      <c r="D9119" s="19">
        <v>25.5</v>
      </c>
      <c r="F9119" s="19" t="s">
        <v>1797</v>
      </c>
    </row>
    <row r="9120" spans="1:6" ht="14.5" customHeight="1">
      <c r="A9120" s="19">
        <v>1917</v>
      </c>
      <c r="B9120" s="19" t="s">
        <v>1179</v>
      </c>
      <c r="C9120" s="19" t="s">
        <v>1807</v>
      </c>
      <c r="D9120" s="19">
        <v>4.5</v>
      </c>
      <c r="F9120" s="19" t="s">
        <v>1808</v>
      </c>
    </row>
    <row r="9121" spans="1:6" ht="14.5" customHeight="1">
      <c r="A9121" s="19">
        <v>1917</v>
      </c>
      <c r="B9121" s="19" t="s">
        <v>1179</v>
      </c>
      <c r="C9121" s="19" t="s">
        <v>1187</v>
      </c>
      <c r="D9121" s="19">
        <v>18.649999999999999</v>
      </c>
      <c r="F9121" s="19" t="s">
        <v>1798</v>
      </c>
    </row>
    <row r="9122" spans="1:6" ht="14.5" customHeight="1">
      <c r="A9122" s="19">
        <v>1917</v>
      </c>
      <c r="B9122" s="19" t="s">
        <v>1179</v>
      </c>
      <c r="C9122" s="19" t="s">
        <v>1315</v>
      </c>
      <c r="D9122" s="19">
        <v>10</v>
      </c>
      <c r="F9122" s="19" t="s">
        <v>1316</v>
      </c>
    </row>
    <row r="9123" spans="1:6" ht="14.5" customHeight="1">
      <c r="A9123" s="19">
        <v>1917</v>
      </c>
      <c r="B9123" s="19" t="s">
        <v>1179</v>
      </c>
      <c r="C9123" s="19" t="s">
        <v>1189</v>
      </c>
      <c r="D9123" s="19">
        <v>32</v>
      </c>
      <c r="F9123" s="19" t="s">
        <v>1799</v>
      </c>
    </row>
    <row r="9124" spans="1:6" ht="14.5" customHeight="1">
      <c r="A9124" s="19">
        <v>1917</v>
      </c>
      <c r="B9124" s="19" t="s">
        <v>1179</v>
      </c>
      <c r="C9124" s="19" t="s">
        <v>1191</v>
      </c>
      <c r="D9124" s="19">
        <v>13.75</v>
      </c>
      <c r="F9124" s="19" t="s">
        <v>1803</v>
      </c>
    </row>
    <row r="9125" spans="1:6" ht="14.5" customHeight="1">
      <c r="A9125" s="19">
        <v>1917</v>
      </c>
      <c r="B9125" s="19" t="s">
        <v>1194</v>
      </c>
      <c r="C9125" s="19" t="s">
        <v>1196</v>
      </c>
      <c r="D9125" s="19">
        <v>141.64400000000001</v>
      </c>
      <c r="F9125" s="19" t="s">
        <v>1195</v>
      </c>
    </row>
    <row r="9126" spans="1:6" ht="14.5" customHeight="1">
      <c r="A9126" s="19">
        <v>1917</v>
      </c>
      <c r="B9126" s="19" t="s">
        <v>1194</v>
      </c>
      <c r="C9126" s="19" t="s">
        <v>1196</v>
      </c>
      <c r="D9126" s="19">
        <v>4</v>
      </c>
      <c r="F9126" s="19" t="s">
        <v>1810</v>
      </c>
    </row>
    <row r="9127" spans="1:6" ht="14.5" customHeight="1">
      <c r="A9127" s="19">
        <v>1917</v>
      </c>
      <c r="B9127" s="19" t="s">
        <v>1194</v>
      </c>
      <c r="C9127" s="19" t="s">
        <v>1319</v>
      </c>
      <c r="D9127" s="19">
        <v>12</v>
      </c>
      <c r="F9127" s="19" t="s">
        <v>1318</v>
      </c>
    </row>
    <row r="9128" spans="1:6" ht="14.5" customHeight="1">
      <c r="A9128" s="19">
        <v>1917</v>
      </c>
      <c r="B9128" s="19" t="s">
        <v>1194</v>
      </c>
      <c r="C9128" s="19" t="s">
        <v>1320</v>
      </c>
      <c r="D9128" s="19">
        <v>6.5</v>
      </c>
      <c r="F9128" s="19" t="s">
        <v>1321</v>
      </c>
    </row>
    <row r="9129" spans="1:6" ht="14.5" customHeight="1">
      <c r="A9129" s="19">
        <v>1917</v>
      </c>
      <c r="B9129" s="19" t="s">
        <v>1194</v>
      </c>
      <c r="C9129" s="19" t="s">
        <v>1386</v>
      </c>
      <c r="D9129" s="19">
        <v>13</v>
      </c>
      <c r="F9129" s="19" t="s">
        <v>1487</v>
      </c>
    </row>
    <row r="9130" spans="1:6" ht="14.5" customHeight="1">
      <c r="A9130" s="19">
        <v>1917</v>
      </c>
      <c r="B9130" s="19" t="s">
        <v>1194</v>
      </c>
      <c r="C9130" s="19" t="s">
        <v>1386</v>
      </c>
      <c r="D9130" s="19">
        <v>21</v>
      </c>
      <c r="F9130" s="19" t="s">
        <v>1811</v>
      </c>
    </row>
    <row r="9131" spans="1:6" ht="14.5" customHeight="1">
      <c r="A9131" s="19">
        <v>1917</v>
      </c>
      <c r="B9131" s="19" t="s">
        <v>1194</v>
      </c>
      <c r="C9131" s="19" t="s">
        <v>1386</v>
      </c>
      <c r="D9131" s="19">
        <v>22</v>
      </c>
      <c r="F9131" s="19" t="s">
        <v>1812</v>
      </c>
    </row>
    <row r="9132" spans="1:6" ht="14.5" customHeight="1">
      <c r="A9132" s="19">
        <v>1917</v>
      </c>
      <c r="B9132" s="19" t="s">
        <v>1194</v>
      </c>
      <c r="C9132" s="19" t="s">
        <v>1493</v>
      </c>
      <c r="D9132" s="19">
        <v>5</v>
      </c>
      <c r="F9132" s="19" t="s">
        <v>1488</v>
      </c>
    </row>
    <row r="9133" spans="1:6" ht="14.5" customHeight="1">
      <c r="A9133" s="19">
        <v>1917</v>
      </c>
      <c r="B9133" s="19" t="s">
        <v>1194</v>
      </c>
      <c r="C9133" s="19" t="s">
        <v>1494</v>
      </c>
      <c r="D9133" s="19">
        <v>10.1</v>
      </c>
      <c r="F9133" s="19" t="s">
        <v>1489</v>
      </c>
    </row>
    <row r="9134" spans="1:6" ht="14.5" customHeight="1">
      <c r="A9134" s="19">
        <v>1917</v>
      </c>
      <c r="B9134" s="19" t="s">
        <v>1194</v>
      </c>
      <c r="C9134" s="19" t="s">
        <v>1495</v>
      </c>
      <c r="D9134" s="19">
        <v>6.92</v>
      </c>
      <c r="F9134" s="19" t="s">
        <v>1490</v>
      </c>
    </row>
    <row r="9135" spans="1:6" ht="14.5" customHeight="1">
      <c r="A9135" s="19">
        <v>1917</v>
      </c>
      <c r="B9135" s="19" t="s">
        <v>1194</v>
      </c>
      <c r="C9135" s="19" t="s">
        <v>1496</v>
      </c>
      <c r="D9135" s="19">
        <v>24.43</v>
      </c>
      <c r="F9135" s="19" t="s">
        <v>1491</v>
      </c>
    </row>
    <row r="9136" spans="1:6" ht="14.5" customHeight="1">
      <c r="A9136" s="19">
        <v>1917</v>
      </c>
      <c r="B9136" s="19" t="s">
        <v>1194</v>
      </c>
      <c r="C9136" s="19" t="s">
        <v>1497</v>
      </c>
      <c r="D9136" s="19">
        <v>31</v>
      </c>
      <c r="F9136" s="19" t="s">
        <v>1492</v>
      </c>
    </row>
    <row r="9137" spans="1:6" ht="14.5" customHeight="1">
      <c r="A9137" s="19">
        <v>1917</v>
      </c>
      <c r="B9137" s="19" t="s">
        <v>1194</v>
      </c>
      <c r="C9137" s="19" t="s">
        <v>1498</v>
      </c>
      <c r="D9137" s="19">
        <v>12</v>
      </c>
      <c r="F9137" s="19" t="s">
        <v>1499</v>
      </c>
    </row>
    <row r="9138" spans="1:6" ht="14.5" customHeight="1">
      <c r="A9138" s="19">
        <v>1917</v>
      </c>
      <c r="B9138" s="19" t="s">
        <v>1194</v>
      </c>
      <c r="C9138" s="19" t="s">
        <v>1818</v>
      </c>
      <c r="D9138" s="19">
        <v>6.5</v>
      </c>
      <c r="F9138" s="19" t="s">
        <v>1819</v>
      </c>
    </row>
    <row r="9139" spans="1:6" ht="14.5" customHeight="1">
      <c r="A9139" s="19">
        <v>1917</v>
      </c>
      <c r="B9139" s="19" t="s">
        <v>1194</v>
      </c>
      <c r="C9139" s="19" t="s">
        <v>1822</v>
      </c>
      <c r="D9139" s="19">
        <v>6</v>
      </c>
      <c r="F9139" s="19" t="s">
        <v>1823</v>
      </c>
    </row>
    <row r="9140" spans="1:6" ht="14.5" customHeight="1">
      <c r="A9140" s="19">
        <v>1917</v>
      </c>
      <c r="B9140" s="19" t="s">
        <v>1194</v>
      </c>
      <c r="C9140" s="19" t="s">
        <v>1824</v>
      </c>
      <c r="D9140" s="19">
        <v>3</v>
      </c>
      <c r="F9140" s="19" t="s">
        <v>1825</v>
      </c>
    </row>
    <row r="9141" spans="1:6" ht="14.5" customHeight="1">
      <c r="A9141" s="19">
        <v>1917</v>
      </c>
      <c r="B9141" s="19" t="s">
        <v>413</v>
      </c>
      <c r="C9141" s="19" t="s">
        <v>1200</v>
      </c>
      <c r="D9141" s="19">
        <v>10.199999999999999</v>
      </c>
    </row>
    <row r="9142" spans="1:6" ht="14.5" customHeight="1">
      <c r="A9142" s="19">
        <v>1917</v>
      </c>
      <c r="B9142" s="19" t="s">
        <v>413</v>
      </c>
      <c r="C9142" s="19" t="s">
        <v>1826</v>
      </c>
      <c r="D9142" s="19">
        <v>7</v>
      </c>
    </row>
    <row r="9143" spans="1:6" ht="14.5" customHeight="1">
      <c r="A9143" s="19">
        <v>1917</v>
      </c>
      <c r="B9143" s="19" t="s">
        <v>413</v>
      </c>
      <c r="C9143" s="19" t="s">
        <v>1827</v>
      </c>
      <c r="D9143" s="19">
        <v>2</v>
      </c>
    </row>
    <row r="9144" spans="1:6" ht="14.5" customHeight="1">
      <c r="A9144" s="19">
        <v>1917</v>
      </c>
      <c r="B9144" s="19" t="s">
        <v>413</v>
      </c>
      <c r="C9144" s="19" t="s">
        <v>1330</v>
      </c>
      <c r="D9144" s="19">
        <v>217.65</v>
      </c>
    </row>
    <row r="9145" spans="1:6" ht="14.5" customHeight="1">
      <c r="A9145" s="19">
        <v>1917</v>
      </c>
      <c r="B9145" s="19" t="s">
        <v>413</v>
      </c>
      <c r="C9145" s="19" t="s">
        <v>1828</v>
      </c>
      <c r="D9145" s="19">
        <v>12.3</v>
      </c>
    </row>
    <row r="9146" spans="1:6" ht="14.5" customHeight="1">
      <c r="A9146" s="19">
        <v>1917</v>
      </c>
      <c r="B9146" s="19" t="s">
        <v>413</v>
      </c>
      <c r="C9146" s="19" t="s">
        <v>662</v>
      </c>
      <c r="D9146" s="19">
        <v>11.54</v>
      </c>
    </row>
    <row r="9147" spans="1:6" ht="14.5" customHeight="1">
      <c r="A9147" s="19">
        <v>1917</v>
      </c>
      <c r="B9147" s="19" t="s">
        <v>413</v>
      </c>
      <c r="C9147" s="19" t="s">
        <v>1502</v>
      </c>
      <c r="D9147" s="19">
        <v>49.11</v>
      </c>
    </row>
    <row r="9148" spans="1:6" ht="14.5" customHeight="1">
      <c r="A9148" s="19">
        <v>1917</v>
      </c>
      <c r="B9148" s="19" t="s">
        <v>413</v>
      </c>
      <c r="C9148" s="19" t="s">
        <v>663</v>
      </c>
      <c r="D9148" s="19">
        <v>19</v>
      </c>
      <c r="F9148" s="19" t="s">
        <v>1834</v>
      </c>
    </row>
    <row r="9149" spans="1:6" ht="14.5" customHeight="1">
      <c r="A9149" s="19">
        <v>1917</v>
      </c>
      <c r="B9149" s="19" t="s">
        <v>413</v>
      </c>
      <c r="C9149" s="19" t="s">
        <v>663</v>
      </c>
      <c r="D9149" s="19">
        <v>45.01</v>
      </c>
      <c r="F9149" s="19" t="s">
        <v>1333</v>
      </c>
    </row>
    <row r="9150" spans="1:6" ht="14.5" customHeight="1">
      <c r="A9150" s="19">
        <v>1917</v>
      </c>
      <c r="B9150" s="19" t="s">
        <v>413</v>
      </c>
      <c r="C9150" s="19" t="s">
        <v>1829</v>
      </c>
      <c r="D9150" s="19">
        <v>8</v>
      </c>
    </row>
    <row r="9151" spans="1:6" ht="14.5" customHeight="1">
      <c r="A9151" s="19">
        <v>1917</v>
      </c>
      <c r="B9151" s="19" t="s">
        <v>413</v>
      </c>
      <c r="C9151" s="19" t="s">
        <v>1331</v>
      </c>
      <c r="D9151" s="19">
        <v>5</v>
      </c>
    </row>
    <row r="9152" spans="1:6" ht="14.5" customHeight="1">
      <c r="A9152" s="19">
        <v>1917</v>
      </c>
      <c r="B9152" s="19" t="s">
        <v>413</v>
      </c>
      <c r="C9152" s="19" t="s">
        <v>372</v>
      </c>
      <c r="D9152" s="19">
        <v>389.08</v>
      </c>
      <c r="E9152" s="19" t="s">
        <v>9</v>
      </c>
      <c r="F9152" s="19" t="s">
        <v>1835</v>
      </c>
    </row>
    <row r="9153" spans="1:6" ht="14.5" customHeight="1">
      <c r="A9153" s="19">
        <v>1917</v>
      </c>
      <c r="B9153" s="19" t="s">
        <v>413</v>
      </c>
      <c r="C9153" s="19" t="s">
        <v>372</v>
      </c>
      <c r="D9153" s="19">
        <v>1.46</v>
      </c>
      <c r="F9153" s="19" t="s">
        <v>1836</v>
      </c>
    </row>
    <row r="9154" spans="1:6" ht="14.5" customHeight="1">
      <c r="A9154" s="19">
        <v>1917</v>
      </c>
      <c r="B9154" s="19" t="s">
        <v>413</v>
      </c>
      <c r="C9154" s="19" t="s">
        <v>372</v>
      </c>
      <c r="D9154" s="19">
        <v>1059.48</v>
      </c>
      <c r="E9154" s="19" t="s">
        <v>9</v>
      </c>
      <c r="F9154" s="19" t="s">
        <v>1899</v>
      </c>
    </row>
    <row r="9155" spans="1:6" ht="14.5" customHeight="1">
      <c r="A9155" s="19">
        <v>1917</v>
      </c>
      <c r="B9155" s="19" t="s">
        <v>413</v>
      </c>
      <c r="C9155" s="19" t="s">
        <v>374</v>
      </c>
      <c r="D9155" s="19">
        <v>5.65</v>
      </c>
    </row>
    <row r="9156" spans="1:6" ht="14.5" customHeight="1">
      <c r="A9156" s="19">
        <v>1917</v>
      </c>
      <c r="B9156" s="19" t="s">
        <v>413</v>
      </c>
      <c r="C9156" s="19" t="s">
        <v>1332</v>
      </c>
      <c r="D9156" s="19">
        <v>44.52</v>
      </c>
    </row>
    <row r="9157" spans="1:6" ht="14.5" customHeight="1">
      <c r="A9157" s="19">
        <v>1917</v>
      </c>
      <c r="B9157" s="19" t="s">
        <v>413</v>
      </c>
      <c r="C9157" s="19" t="s">
        <v>375</v>
      </c>
      <c r="D9157" s="19">
        <v>373.46000000000004</v>
      </c>
    </row>
    <row r="9158" spans="1:6" ht="14.5" customHeight="1">
      <c r="A9158" s="19">
        <v>1917</v>
      </c>
      <c r="B9158" s="19" t="s">
        <v>413</v>
      </c>
      <c r="C9158" s="19" t="s">
        <v>1080</v>
      </c>
      <c r="D9158" s="19">
        <v>43.41</v>
      </c>
    </row>
    <row r="9159" spans="1:6" ht="14.5" customHeight="1">
      <c r="A9159" s="19">
        <v>1917</v>
      </c>
      <c r="B9159" s="19" t="s">
        <v>413</v>
      </c>
      <c r="C9159" s="19" t="s">
        <v>664</v>
      </c>
      <c r="D9159" s="19">
        <v>10.8</v>
      </c>
    </row>
    <row r="9160" spans="1:6" ht="14.5" customHeight="1">
      <c r="A9160" s="19">
        <v>1917</v>
      </c>
      <c r="B9160" s="19" t="s">
        <v>413</v>
      </c>
      <c r="C9160" s="19" t="s">
        <v>665</v>
      </c>
      <c r="D9160" s="19">
        <v>43.89</v>
      </c>
      <c r="F9160" s="19" t="s">
        <v>1837</v>
      </c>
    </row>
    <row r="9161" spans="1:6" ht="14.5" customHeight="1">
      <c r="A9161" s="19">
        <v>1917</v>
      </c>
      <c r="B9161" s="19" t="s">
        <v>413</v>
      </c>
      <c r="C9161" s="19" t="s">
        <v>381</v>
      </c>
      <c r="D9161" s="19">
        <v>21.54</v>
      </c>
      <c r="F9161" s="19" t="s">
        <v>1506</v>
      </c>
    </row>
    <row r="9162" spans="1:6" ht="14.5" customHeight="1">
      <c r="A9162" s="19">
        <v>1917</v>
      </c>
      <c r="B9162" s="19" t="s">
        <v>413</v>
      </c>
      <c r="C9162" s="19" t="s">
        <v>381</v>
      </c>
      <c r="D9162" s="19">
        <v>10.4</v>
      </c>
      <c r="F9162" s="19" t="s">
        <v>1840</v>
      </c>
    </row>
    <row r="9163" spans="1:6" ht="14.5" customHeight="1">
      <c r="A9163" s="19">
        <v>1917</v>
      </c>
      <c r="B9163" s="19" t="s">
        <v>413</v>
      </c>
      <c r="C9163" s="19" t="s">
        <v>381</v>
      </c>
      <c r="D9163" s="19">
        <v>82.47</v>
      </c>
      <c r="F9163" s="19" t="s">
        <v>858</v>
      </c>
    </row>
    <row r="9164" spans="1:6" ht="14.5" customHeight="1">
      <c r="A9164" s="19">
        <v>1917</v>
      </c>
      <c r="B9164" s="19" t="s">
        <v>413</v>
      </c>
      <c r="C9164" s="19" t="s">
        <v>381</v>
      </c>
      <c r="D9164" s="19">
        <v>75.11</v>
      </c>
      <c r="F9164" s="19" t="s">
        <v>1841</v>
      </c>
    </row>
    <row r="9165" spans="1:6" ht="14.5" customHeight="1">
      <c r="A9165" s="19">
        <v>1917</v>
      </c>
      <c r="B9165" s="19" t="s">
        <v>413</v>
      </c>
      <c r="C9165" s="19" t="s">
        <v>382</v>
      </c>
      <c r="D9165" s="19">
        <v>2</v>
      </c>
      <c r="F9165" s="19" t="s">
        <v>1846</v>
      </c>
    </row>
    <row r="9166" spans="1:6" ht="14.5" customHeight="1">
      <c r="A9166" s="19">
        <v>1917</v>
      </c>
      <c r="B9166" s="19" t="s">
        <v>413</v>
      </c>
      <c r="C9166" s="19" t="s">
        <v>382</v>
      </c>
      <c r="D9166" s="19">
        <v>11.5</v>
      </c>
      <c r="F9166" s="19" t="s">
        <v>403</v>
      </c>
    </row>
    <row r="9167" spans="1:6" ht="14.5" customHeight="1">
      <c r="A9167" s="19">
        <v>1917</v>
      </c>
      <c r="B9167" s="19" t="s">
        <v>413</v>
      </c>
      <c r="C9167" s="19" t="s">
        <v>382</v>
      </c>
      <c r="D9167" s="19">
        <v>70.8</v>
      </c>
      <c r="F9167" s="19" t="s">
        <v>1847</v>
      </c>
    </row>
    <row r="9168" spans="1:6" ht="14.5" customHeight="1">
      <c r="A9168" s="19">
        <v>1917</v>
      </c>
      <c r="B9168" s="19" t="s">
        <v>413</v>
      </c>
      <c r="C9168" s="19" t="s">
        <v>382</v>
      </c>
      <c r="D9168" s="19">
        <v>35.6</v>
      </c>
      <c r="F9168" s="19" t="s">
        <v>1848</v>
      </c>
    </row>
    <row r="9169" spans="1:6" ht="14.5" customHeight="1">
      <c r="A9169" s="19">
        <v>1917</v>
      </c>
      <c r="B9169" s="19" t="s">
        <v>413</v>
      </c>
      <c r="C9169" s="19" t="s">
        <v>382</v>
      </c>
      <c r="D9169" s="19">
        <v>54.5</v>
      </c>
      <c r="F9169" s="19" t="s">
        <v>1849</v>
      </c>
    </row>
    <row r="9170" spans="1:6" ht="14.5" customHeight="1">
      <c r="A9170" s="19">
        <v>1917</v>
      </c>
      <c r="B9170" s="19" t="s">
        <v>413</v>
      </c>
      <c r="C9170" s="19" t="s">
        <v>382</v>
      </c>
      <c r="D9170" s="19">
        <v>120</v>
      </c>
      <c r="F9170" s="19" t="s">
        <v>1850</v>
      </c>
    </row>
    <row r="9171" spans="1:6" ht="14.5" customHeight="1">
      <c r="A9171" s="19">
        <v>1917</v>
      </c>
      <c r="B9171" s="19" t="s">
        <v>413</v>
      </c>
      <c r="C9171" s="19" t="s">
        <v>382</v>
      </c>
      <c r="D9171" s="19">
        <v>286.66000000000003</v>
      </c>
      <c r="F9171" s="19" t="s">
        <v>1851</v>
      </c>
    </row>
    <row r="9172" spans="1:6" ht="14.5" customHeight="1">
      <c r="A9172" s="19">
        <v>1917</v>
      </c>
      <c r="B9172" s="19" t="s">
        <v>413</v>
      </c>
      <c r="C9172" s="19" t="s">
        <v>383</v>
      </c>
      <c r="D9172" s="19">
        <v>80.39</v>
      </c>
      <c r="F9172" s="19" t="s">
        <v>1854</v>
      </c>
    </row>
    <row r="9173" spans="1:6" ht="14.5" customHeight="1">
      <c r="A9173" s="19">
        <v>1917</v>
      </c>
      <c r="B9173" s="19" t="s">
        <v>413</v>
      </c>
      <c r="C9173" s="19" t="s">
        <v>383</v>
      </c>
      <c r="D9173" s="19">
        <v>42.69</v>
      </c>
      <c r="F9173" s="19" t="s">
        <v>1855</v>
      </c>
    </row>
    <row r="9174" spans="1:6" ht="14.5" customHeight="1">
      <c r="A9174" s="19">
        <v>1917</v>
      </c>
      <c r="B9174" s="19" t="s">
        <v>413</v>
      </c>
      <c r="C9174" s="19" t="s">
        <v>667</v>
      </c>
      <c r="D9174" s="19">
        <v>13</v>
      </c>
    </row>
    <row r="9175" spans="1:6" ht="14.5" customHeight="1">
      <c r="A9175" s="19">
        <v>1917</v>
      </c>
      <c r="B9175" s="19" t="s">
        <v>413</v>
      </c>
      <c r="C9175" s="19" t="s">
        <v>384</v>
      </c>
      <c r="D9175" s="19">
        <v>7.55</v>
      </c>
    </row>
    <row r="9176" spans="1:6" ht="14.5" customHeight="1">
      <c r="A9176" s="19">
        <v>1917</v>
      </c>
      <c r="B9176" s="19" t="s">
        <v>413</v>
      </c>
      <c r="C9176" s="19" t="s">
        <v>385</v>
      </c>
      <c r="D9176" s="19">
        <v>15</v>
      </c>
    </row>
    <row r="9177" spans="1:6" ht="14.5" customHeight="1">
      <c r="A9177" s="19">
        <v>1917</v>
      </c>
      <c r="B9177" s="19" t="s">
        <v>413</v>
      </c>
      <c r="C9177" s="19" t="s">
        <v>1831</v>
      </c>
      <c r="D9177" s="19">
        <v>3.4390000000000001</v>
      </c>
    </row>
    <row r="9178" spans="1:6" ht="14.5" customHeight="1">
      <c r="A9178" s="19">
        <v>1917</v>
      </c>
      <c r="B9178" s="19" t="s">
        <v>413</v>
      </c>
      <c r="C9178" s="19" t="s">
        <v>387</v>
      </c>
      <c r="D9178" s="19">
        <v>25.71</v>
      </c>
      <c r="F9178" s="19" t="s">
        <v>1413</v>
      </c>
    </row>
    <row r="9179" spans="1:6" ht="14.5" customHeight="1">
      <c r="A9179" s="19">
        <v>1917</v>
      </c>
      <c r="B9179" s="19" t="s">
        <v>413</v>
      </c>
      <c r="C9179" s="19" t="s">
        <v>387</v>
      </c>
      <c r="D9179" s="19">
        <v>50</v>
      </c>
      <c r="F9179" s="19" t="s">
        <v>1857</v>
      </c>
    </row>
    <row r="9180" spans="1:6" ht="14.5" customHeight="1">
      <c r="A9180" s="19">
        <v>1917</v>
      </c>
      <c r="B9180" s="19" t="s">
        <v>1212</v>
      </c>
      <c r="C9180" s="19" t="s">
        <v>1858</v>
      </c>
      <c r="D9180" s="19">
        <v>7</v>
      </c>
      <c r="F9180" s="19" t="s">
        <v>1859</v>
      </c>
    </row>
    <row r="9181" spans="1:6" ht="14.5" customHeight="1">
      <c r="A9181" s="19">
        <v>1917</v>
      </c>
      <c r="B9181" s="19" t="s">
        <v>1212</v>
      </c>
      <c r="C9181" s="19" t="s">
        <v>1213</v>
      </c>
      <c r="D9181" s="19">
        <v>4</v>
      </c>
      <c r="F9181" s="19" t="s">
        <v>1214</v>
      </c>
    </row>
    <row r="9182" spans="1:6" ht="14.5" customHeight="1">
      <c r="A9182" s="19">
        <v>1917</v>
      </c>
      <c r="B9182" s="19" t="s">
        <v>1212</v>
      </c>
      <c r="C9182" s="19" t="s">
        <v>1210</v>
      </c>
      <c r="D9182" s="19">
        <v>15</v>
      </c>
      <c r="F9182" s="19" t="s">
        <v>1211</v>
      </c>
    </row>
    <row r="9183" spans="1:6" ht="14.5" customHeight="1">
      <c r="A9183" s="19">
        <v>1917</v>
      </c>
      <c r="B9183" s="19" t="s">
        <v>424</v>
      </c>
      <c r="C9183" s="19" t="s">
        <v>414</v>
      </c>
      <c r="D9183" s="19">
        <v>15.8</v>
      </c>
    </row>
    <row r="9184" spans="1:6" ht="14.5" customHeight="1">
      <c r="A9184" s="19">
        <v>1917</v>
      </c>
      <c r="B9184" s="19" t="s">
        <v>424</v>
      </c>
      <c r="C9184" s="19" t="s">
        <v>415</v>
      </c>
      <c r="D9184" s="19">
        <v>92.27</v>
      </c>
    </row>
    <row r="9185" spans="1:5" ht="14.5" customHeight="1">
      <c r="A9185" s="19">
        <v>1917</v>
      </c>
      <c r="B9185" s="19" t="s">
        <v>424</v>
      </c>
      <c r="C9185" s="19" t="s">
        <v>416</v>
      </c>
      <c r="D9185" s="19">
        <v>5.5</v>
      </c>
    </row>
    <row r="9186" spans="1:5" ht="14.5" customHeight="1">
      <c r="A9186" s="19">
        <v>1917</v>
      </c>
      <c r="B9186" s="19" t="s">
        <v>424</v>
      </c>
      <c r="C9186" s="19" t="s">
        <v>419</v>
      </c>
      <c r="D9186" s="19">
        <v>15</v>
      </c>
    </row>
    <row r="9187" spans="1:5" ht="14.5" customHeight="1">
      <c r="A9187" s="19">
        <v>1917</v>
      </c>
      <c r="B9187" s="19" t="s">
        <v>424</v>
      </c>
      <c r="C9187" s="19" t="s">
        <v>420</v>
      </c>
      <c r="D9187" s="19">
        <v>6</v>
      </c>
    </row>
    <row r="9188" spans="1:5" ht="14.5" customHeight="1">
      <c r="A9188" s="19">
        <v>1917</v>
      </c>
      <c r="B9188" s="19" t="s">
        <v>424</v>
      </c>
      <c r="C9188" s="19" t="s">
        <v>421</v>
      </c>
      <c r="D9188" s="19">
        <v>54.7</v>
      </c>
    </row>
    <row r="9189" spans="1:5" ht="14.5" customHeight="1">
      <c r="A9189" s="19">
        <v>1917</v>
      </c>
      <c r="B9189" s="19" t="s">
        <v>424</v>
      </c>
      <c r="C9189" s="19" t="s">
        <v>422</v>
      </c>
      <c r="D9189" s="19">
        <v>136.83000000000001</v>
      </c>
    </row>
    <row r="9190" spans="1:5" ht="14.5" customHeight="1">
      <c r="A9190" s="19">
        <v>1917</v>
      </c>
      <c r="B9190" s="19" t="s">
        <v>424</v>
      </c>
      <c r="C9190" s="19" t="s">
        <v>423</v>
      </c>
      <c r="D9190" s="19">
        <v>148.96</v>
      </c>
    </row>
    <row r="9191" spans="1:5" ht="14.5" customHeight="1">
      <c r="A9191" s="19">
        <v>1917</v>
      </c>
      <c r="B9191" s="19" t="s">
        <v>694</v>
      </c>
      <c r="C9191" s="19" t="s">
        <v>1860</v>
      </c>
      <c r="D9191" s="19">
        <v>4.75</v>
      </c>
      <c r="E9191" s="19" t="s">
        <v>9</v>
      </c>
    </row>
    <row r="9192" spans="1:5" ht="14.5" customHeight="1">
      <c r="A9192" s="19">
        <v>1917</v>
      </c>
      <c r="B9192" s="19" t="s">
        <v>694</v>
      </c>
      <c r="C9192" s="19" t="s">
        <v>1414</v>
      </c>
      <c r="D9192" s="19">
        <v>8.1999999999999993</v>
      </c>
      <c r="E9192" s="19" t="s">
        <v>9</v>
      </c>
    </row>
    <row r="9193" spans="1:5" ht="14.5" customHeight="1">
      <c r="A9193" s="19">
        <v>1917</v>
      </c>
      <c r="B9193" s="19" t="s">
        <v>694</v>
      </c>
      <c r="C9193" s="19" t="s">
        <v>679</v>
      </c>
      <c r="D9193" s="19">
        <v>21</v>
      </c>
      <c r="E9193" s="19" t="s">
        <v>9</v>
      </c>
    </row>
    <row r="9194" spans="1:5" ht="14.5" customHeight="1">
      <c r="A9194" s="19">
        <v>1917</v>
      </c>
      <c r="B9194" s="19" t="s">
        <v>694</v>
      </c>
      <c r="C9194" s="19" t="s">
        <v>1215</v>
      </c>
      <c r="D9194" s="19">
        <v>38.5</v>
      </c>
      <c r="E9194" s="19" t="s">
        <v>9</v>
      </c>
    </row>
    <row r="9195" spans="1:5" ht="14.5" customHeight="1">
      <c r="A9195" s="19">
        <v>1917</v>
      </c>
      <c r="B9195" s="19" t="s">
        <v>694</v>
      </c>
      <c r="C9195" s="19" t="s">
        <v>1216</v>
      </c>
      <c r="D9195" s="19">
        <v>3.2</v>
      </c>
      <c r="E9195" s="19" t="s">
        <v>9</v>
      </c>
    </row>
    <row r="9196" spans="1:5" ht="14.5" customHeight="1">
      <c r="A9196" s="19">
        <v>1917</v>
      </c>
      <c r="B9196" s="19" t="s">
        <v>694</v>
      </c>
      <c r="C9196" s="19" t="s">
        <v>1216</v>
      </c>
      <c r="D9196" s="19">
        <v>25</v>
      </c>
      <c r="E9196" s="19" t="s">
        <v>1519</v>
      </c>
    </row>
    <row r="9197" spans="1:5" ht="14.5" customHeight="1">
      <c r="A9197" s="19">
        <v>1917</v>
      </c>
      <c r="B9197" s="19" t="s">
        <v>694</v>
      </c>
      <c r="C9197" s="19" t="s">
        <v>1861</v>
      </c>
      <c r="D9197" s="19">
        <v>7.75</v>
      </c>
      <c r="E9197" s="19" t="s">
        <v>9</v>
      </c>
    </row>
    <row r="9198" spans="1:5" ht="14.5" customHeight="1">
      <c r="A9198" s="19">
        <v>1917</v>
      </c>
      <c r="B9198" s="19" t="s">
        <v>694</v>
      </c>
      <c r="C9198" s="19" t="s">
        <v>1862</v>
      </c>
      <c r="D9198" s="19">
        <v>8</v>
      </c>
      <c r="E9198" s="19" t="s">
        <v>9</v>
      </c>
    </row>
    <row r="9199" spans="1:5" ht="14.5" customHeight="1">
      <c r="A9199" s="19">
        <v>1917</v>
      </c>
      <c r="B9199" s="19" t="s">
        <v>694</v>
      </c>
      <c r="C9199" s="19" t="s">
        <v>680</v>
      </c>
      <c r="D9199" s="19">
        <v>10</v>
      </c>
      <c r="E9199" s="19" t="s">
        <v>9</v>
      </c>
    </row>
    <row r="9200" spans="1:5" ht="14.5" customHeight="1">
      <c r="A9200" s="19">
        <v>1917</v>
      </c>
      <c r="B9200" s="19" t="s">
        <v>694</v>
      </c>
      <c r="C9200" s="19" t="s">
        <v>681</v>
      </c>
      <c r="D9200" s="19">
        <v>364.17</v>
      </c>
      <c r="E9200" s="19" t="s">
        <v>9</v>
      </c>
    </row>
    <row r="9201" spans="1:5" ht="14.5" customHeight="1">
      <c r="A9201" s="19">
        <v>1917</v>
      </c>
      <c r="B9201" s="19" t="s">
        <v>694</v>
      </c>
      <c r="C9201" s="19" t="s">
        <v>1516</v>
      </c>
      <c r="D9201" s="19">
        <v>4.5</v>
      </c>
      <c r="E9201" s="19" t="s">
        <v>9</v>
      </c>
    </row>
    <row r="9202" spans="1:5" ht="14.5" customHeight="1">
      <c r="A9202" s="19">
        <v>1917</v>
      </c>
      <c r="B9202" s="19" t="s">
        <v>694</v>
      </c>
      <c r="C9202" s="19" t="s">
        <v>683</v>
      </c>
      <c r="D9202" s="19">
        <v>96.95</v>
      </c>
      <c r="E9202" s="19" t="s">
        <v>9</v>
      </c>
    </row>
    <row r="9203" spans="1:5" ht="14.5" customHeight="1">
      <c r="A9203" s="19">
        <v>1917</v>
      </c>
      <c r="B9203" s="19" t="s">
        <v>694</v>
      </c>
      <c r="C9203" s="19" t="s">
        <v>684</v>
      </c>
      <c r="D9203" s="19">
        <v>185.96</v>
      </c>
      <c r="E9203" s="19" t="s">
        <v>9</v>
      </c>
    </row>
    <row r="9204" spans="1:5" ht="14.5" customHeight="1">
      <c r="A9204" s="19">
        <v>1917</v>
      </c>
      <c r="B9204" s="19" t="s">
        <v>694</v>
      </c>
      <c r="C9204" s="19" t="s">
        <v>686</v>
      </c>
      <c r="D9204" s="19">
        <v>248.06</v>
      </c>
      <c r="E9204" s="19" t="s">
        <v>9</v>
      </c>
    </row>
    <row r="9205" spans="1:5" ht="14.5" customHeight="1">
      <c r="A9205" s="19">
        <v>1917</v>
      </c>
      <c r="B9205" s="19" t="s">
        <v>694</v>
      </c>
      <c r="C9205" s="19" t="s">
        <v>1863</v>
      </c>
      <c r="D9205" s="19">
        <v>9.5</v>
      </c>
      <c r="E9205" s="19" t="s">
        <v>9</v>
      </c>
    </row>
    <row r="9206" spans="1:5" ht="14.5" customHeight="1">
      <c r="A9206" s="19">
        <v>1917</v>
      </c>
      <c r="B9206" s="19" t="s">
        <v>694</v>
      </c>
      <c r="C9206" s="19" t="s">
        <v>687</v>
      </c>
      <c r="D9206" s="19">
        <v>78.7</v>
      </c>
      <c r="E9206" s="19" t="s">
        <v>9</v>
      </c>
    </row>
    <row r="9207" spans="1:5" ht="14.5" customHeight="1">
      <c r="A9207" s="19">
        <v>1917</v>
      </c>
      <c r="B9207" s="19" t="s">
        <v>694</v>
      </c>
      <c r="C9207" s="19" t="s">
        <v>688</v>
      </c>
      <c r="D9207" s="19">
        <v>4.9000000000000004</v>
      </c>
      <c r="E9207" s="19" t="s">
        <v>9</v>
      </c>
    </row>
    <row r="9208" spans="1:5" ht="14.5" customHeight="1">
      <c r="A9208" s="19">
        <v>1917</v>
      </c>
      <c r="B9208" s="19" t="s">
        <v>694</v>
      </c>
      <c r="C9208" s="19" t="s">
        <v>689</v>
      </c>
      <c r="D9208" s="19">
        <v>1</v>
      </c>
      <c r="E9208" s="19" t="s">
        <v>9</v>
      </c>
    </row>
    <row r="9209" spans="1:5" ht="14.5" customHeight="1">
      <c r="A9209" s="19">
        <v>1917</v>
      </c>
      <c r="B9209" s="19" t="s">
        <v>694</v>
      </c>
      <c r="C9209" s="19" t="s">
        <v>1865</v>
      </c>
      <c r="D9209" s="19">
        <v>4.5</v>
      </c>
      <c r="E9209" s="19" t="s">
        <v>9</v>
      </c>
    </row>
    <row r="9210" spans="1:5" ht="14.5" customHeight="1">
      <c r="A9210" s="19">
        <v>1917</v>
      </c>
      <c r="B9210" s="19" t="s">
        <v>694</v>
      </c>
      <c r="C9210" s="19" t="s">
        <v>690</v>
      </c>
      <c r="D9210" s="19">
        <v>5.5</v>
      </c>
      <c r="E9210" s="19" t="s">
        <v>9</v>
      </c>
    </row>
    <row r="9211" spans="1:5" ht="14.5" customHeight="1">
      <c r="A9211" s="19">
        <v>1917</v>
      </c>
      <c r="B9211" s="19" t="s">
        <v>694</v>
      </c>
      <c r="C9211" s="19" t="s">
        <v>1866</v>
      </c>
      <c r="D9211" s="19">
        <v>8</v>
      </c>
      <c r="E9211" s="19" t="s">
        <v>9</v>
      </c>
    </row>
    <row r="9212" spans="1:5" ht="14.5" customHeight="1">
      <c r="A9212" s="19">
        <v>1917</v>
      </c>
      <c r="B9212" s="19" t="s">
        <v>694</v>
      </c>
      <c r="C9212" s="19" t="s">
        <v>691</v>
      </c>
      <c r="D9212" s="19">
        <v>88.2</v>
      </c>
      <c r="E9212" s="19" t="s">
        <v>9</v>
      </c>
    </row>
    <row r="9213" spans="1:5" ht="14.5" customHeight="1">
      <c r="A9213" s="19">
        <v>1917</v>
      </c>
      <c r="B9213" s="19" t="s">
        <v>694</v>
      </c>
      <c r="C9213" s="19" t="s">
        <v>1338</v>
      </c>
      <c r="D9213" s="19">
        <v>15</v>
      </c>
      <c r="E9213" s="19" t="s">
        <v>9</v>
      </c>
    </row>
    <row r="9214" spans="1:5" ht="14.5" customHeight="1">
      <c r="A9214" s="19">
        <v>1917</v>
      </c>
      <c r="B9214" s="19" t="s">
        <v>694</v>
      </c>
      <c r="C9214" s="19" t="s">
        <v>1517</v>
      </c>
      <c r="D9214" s="19">
        <v>8</v>
      </c>
      <c r="E9214" s="19" t="s">
        <v>9</v>
      </c>
    </row>
    <row r="9215" spans="1:5" ht="14.5" customHeight="1">
      <c r="A9215" s="19">
        <v>1917</v>
      </c>
      <c r="B9215" s="19" t="s">
        <v>694</v>
      </c>
      <c r="C9215" s="19" t="s">
        <v>1868</v>
      </c>
      <c r="D9215" s="19">
        <v>10.8</v>
      </c>
      <c r="E9215" s="19" t="s">
        <v>9</v>
      </c>
    </row>
    <row r="9216" spans="1:5" ht="14.5" customHeight="1">
      <c r="A9216" s="19">
        <v>1917</v>
      </c>
      <c r="B9216" s="19" t="s">
        <v>369</v>
      </c>
      <c r="C9216" s="19" t="s">
        <v>1084</v>
      </c>
      <c r="D9216" s="19">
        <v>7.5</v>
      </c>
    </row>
    <row r="9217" spans="1:6" ht="14.5" customHeight="1">
      <c r="A9217" s="19">
        <v>1917</v>
      </c>
      <c r="B9217" s="19" t="s">
        <v>369</v>
      </c>
      <c r="C9217" s="19" t="s">
        <v>697</v>
      </c>
      <c r="D9217" s="19">
        <v>20.5</v>
      </c>
    </row>
    <row r="9218" spans="1:6" ht="14.5" customHeight="1">
      <c r="A9218" s="19">
        <v>1917</v>
      </c>
      <c r="B9218" s="19" t="s">
        <v>369</v>
      </c>
      <c r="C9218" s="19" t="s">
        <v>698</v>
      </c>
      <c r="D9218" s="19">
        <v>5</v>
      </c>
    </row>
    <row r="9219" spans="1:6" ht="14.5" customHeight="1">
      <c r="A9219" s="19">
        <v>1917</v>
      </c>
      <c r="B9219" s="19" t="s">
        <v>369</v>
      </c>
      <c r="C9219" s="19" t="s">
        <v>370</v>
      </c>
      <c r="D9219" s="19">
        <v>17</v>
      </c>
    </row>
    <row r="9220" spans="1:6" ht="14.5" customHeight="1">
      <c r="A9220" s="19">
        <v>1917</v>
      </c>
      <c r="B9220" s="19" t="s">
        <v>369</v>
      </c>
      <c r="C9220" s="19" t="s">
        <v>1869</v>
      </c>
      <c r="D9220" s="19">
        <v>10.5</v>
      </c>
    </row>
    <row r="9221" spans="1:6" ht="14.5" customHeight="1">
      <c r="A9221" s="19">
        <v>1917</v>
      </c>
      <c r="B9221" s="19" t="s">
        <v>369</v>
      </c>
      <c r="C9221" s="19" t="s">
        <v>371</v>
      </c>
      <c r="D9221" s="19">
        <v>33.5</v>
      </c>
    </row>
    <row r="9222" spans="1:6" ht="14.5" customHeight="1">
      <c r="A9222" s="19">
        <v>1917</v>
      </c>
      <c r="B9222" s="19" t="s">
        <v>369</v>
      </c>
      <c r="C9222" s="19" t="s">
        <v>1218</v>
      </c>
      <c r="D9222" s="19">
        <v>13.333</v>
      </c>
    </row>
    <row r="9223" spans="1:6" ht="14.5" customHeight="1">
      <c r="A9223" s="19">
        <v>1917</v>
      </c>
      <c r="B9223" s="19" t="s">
        <v>369</v>
      </c>
      <c r="C9223" s="19" t="s">
        <v>578</v>
      </c>
      <c r="D9223" s="19">
        <v>9</v>
      </c>
    </row>
    <row r="9224" spans="1:6" ht="14.5" customHeight="1">
      <c r="A9224" s="19">
        <v>1917</v>
      </c>
      <c r="B9224" s="19" t="s">
        <v>369</v>
      </c>
      <c r="C9224" s="19" t="s">
        <v>863</v>
      </c>
      <c r="D9224" s="19">
        <v>11.25</v>
      </c>
    </row>
    <row r="9225" spans="1:6" ht="14.5" customHeight="1">
      <c r="A9225" s="19">
        <v>1917</v>
      </c>
      <c r="B9225" s="19" t="s">
        <v>55</v>
      </c>
      <c r="C9225" s="19" t="s">
        <v>712</v>
      </c>
      <c r="D9225" s="19">
        <v>63.36</v>
      </c>
      <c r="F9225" s="19" t="s">
        <v>699</v>
      </c>
    </row>
    <row r="9226" spans="1:6" ht="14.5" customHeight="1">
      <c r="A9226" s="19">
        <v>1917</v>
      </c>
      <c r="B9226" s="19" t="s">
        <v>55</v>
      </c>
      <c r="C9226" s="19" t="s">
        <v>713</v>
      </c>
      <c r="D9226" s="19">
        <v>15.22</v>
      </c>
      <c r="F9226" s="19" t="s">
        <v>700</v>
      </c>
    </row>
    <row r="9227" spans="1:6" ht="14.5" customHeight="1">
      <c r="A9227" s="19">
        <v>1917</v>
      </c>
      <c r="B9227" s="19" t="s">
        <v>55</v>
      </c>
      <c r="C9227" s="19" t="s">
        <v>714</v>
      </c>
      <c r="D9227" s="19">
        <v>3.5</v>
      </c>
      <c r="F9227" s="19" t="s">
        <v>701</v>
      </c>
    </row>
    <row r="9228" spans="1:6" ht="14.5" customHeight="1">
      <c r="A9228" s="19">
        <v>1917</v>
      </c>
      <c r="B9228" s="19" t="s">
        <v>55</v>
      </c>
      <c r="C9228" s="19" t="s">
        <v>715</v>
      </c>
      <c r="D9228" s="19">
        <v>9.1300000000000008</v>
      </c>
      <c r="F9228" s="19" t="s">
        <v>702</v>
      </c>
    </row>
    <row r="9229" spans="1:6" ht="14.5" customHeight="1">
      <c r="A9229" s="19">
        <v>1917</v>
      </c>
      <c r="B9229" s="19" t="s">
        <v>55</v>
      </c>
      <c r="C9229" s="19" t="s">
        <v>716</v>
      </c>
      <c r="D9229" s="19">
        <v>47.13</v>
      </c>
      <c r="F9229" s="19" t="s">
        <v>703</v>
      </c>
    </row>
    <row r="9230" spans="1:6" ht="14.5" customHeight="1">
      <c r="A9230" s="19">
        <v>1917</v>
      </c>
      <c r="B9230" s="19" t="s">
        <v>55</v>
      </c>
      <c r="C9230" s="19" t="s">
        <v>717</v>
      </c>
      <c r="D9230" s="19">
        <v>84.45</v>
      </c>
      <c r="F9230" s="19" t="s">
        <v>704</v>
      </c>
    </row>
    <row r="9231" spans="1:6" ht="14.5" customHeight="1">
      <c r="A9231" s="19">
        <v>1917</v>
      </c>
      <c r="B9231" s="19" t="s">
        <v>55</v>
      </c>
      <c r="C9231" s="19" t="s">
        <v>717</v>
      </c>
      <c r="D9231" s="19">
        <v>47</v>
      </c>
      <c r="F9231" s="19" t="s">
        <v>705</v>
      </c>
    </row>
    <row r="9232" spans="1:6" ht="14.5" customHeight="1">
      <c r="A9232" s="19">
        <v>1917</v>
      </c>
      <c r="B9232" s="19" t="s">
        <v>55</v>
      </c>
      <c r="C9232" s="19" t="s">
        <v>717</v>
      </c>
      <c r="D9232" s="19">
        <v>4.5</v>
      </c>
      <c r="F9232" s="19" t="s">
        <v>923</v>
      </c>
    </row>
    <row r="9233" spans="1:6" ht="14.5" customHeight="1">
      <c r="A9233" s="19">
        <v>1917</v>
      </c>
      <c r="B9233" s="19" t="s">
        <v>55</v>
      </c>
      <c r="C9233" s="19" t="s">
        <v>56</v>
      </c>
      <c r="D9233" s="19">
        <v>18.88</v>
      </c>
      <c r="F9233" s="19" t="s">
        <v>1222</v>
      </c>
    </row>
    <row r="9234" spans="1:6" ht="14.5" customHeight="1">
      <c r="A9234" s="19">
        <v>1917</v>
      </c>
      <c r="B9234" s="19" t="s">
        <v>55</v>
      </c>
      <c r="C9234" s="19" t="s">
        <v>57</v>
      </c>
      <c r="D9234" s="19">
        <v>8.5</v>
      </c>
      <c r="F9234" s="19" t="s">
        <v>58</v>
      </c>
    </row>
    <row r="9235" spans="1:6" ht="14.5" customHeight="1">
      <c r="A9235" s="19">
        <v>1917</v>
      </c>
      <c r="B9235" s="19" t="s">
        <v>55</v>
      </c>
      <c r="C9235" s="19" t="s">
        <v>718</v>
      </c>
      <c r="D9235" s="19">
        <v>26.1</v>
      </c>
      <c r="F9235" s="19" t="s">
        <v>708</v>
      </c>
    </row>
    <row r="9236" spans="1:6" ht="14.5" customHeight="1">
      <c r="A9236" s="19">
        <v>1917</v>
      </c>
      <c r="B9236" s="19" t="s">
        <v>55</v>
      </c>
      <c r="C9236" s="19" t="s">
        <v>59</v>
      </c>
      <c r="D9236" s="19">
        <v>261.73</v>
      </c>
      <c r="F9236" s="19" t="s">
        <v>60</v>
      </c>
    </row>
    <row r="9237" spans="1:6" ht="14.5" customHeight="1">
      <c r="A9237" s="19">
        <v>1917</v>
      </c>
      <c r="B9237" s="19" t="s">
        <v>55</v>
      </c>
      <c r="C9237" s="19" t="s">
        <v>59</v>
      </c>
      <c r="D9237" s="19">
        <v>14.8</v>
      </c>
      <c r="F9237" s="19" t="s">
        <v>709</v>
      </c>
    </row>
    <row r="9238" spans="1:6" ht="14.5" customHeight="1">
      <c r="A9238" s="19">
        <v>1917</v>
      </c>
      <c r="B9238" s="19" t="s">
        <v>55</v>
      </c>
      <c r="C9238" s="19" t="s">
        <v>59</v>
      </c>
      <c r="D9238" s="19">
        <v>25.4</v>
      </c>
      <c r="F9238" s="19" t="s">
        <v>1087</v>
      </c>
    </row>
    <row r="9239" spans="1:6" ht="14.5" customHeight="1">
      <c r="A9239" s="19">
        <v>1917</v>
      </c>
      <c r="B9239" s="19" t="s">
        <v>55</v>
      </c>
      <c r="C9239" s="19" t="s">
        <v>924</v>
      </c>
      <c r="D9239" s="19">
        <v>2.63</v>
      </c>
      <c r="F9239" s="19" t="s">
        <v>925</v>
      </c>
    </row>
    <row r="9240" spans="1:6" ht="14.5" customHeight="1">
      <c r="A9240" s="19">
        <v>1917</v>
      </c>
      <c r="B9240" s="19" t="s">
        <v>55</v>
      </c>
      <c r="C9240" s="19" t="s">
        <v>719</v>
      </c>
      <c r="D9240" s="19">
        <v>29.85</v>
      </c>
      <c r="F9240" s="19" t="s">
        <v>710</v>
      </c>
    </row>
    <row r="9241" spans="1:6" ht="14.5" customHeight="1">
      <c r="A9241" s="19">
        <v>1917</v>
      </c>
      <c r="B9241" s="19" t="s">
        <v>55</v>
      </c>
      <c r="C9241" s="19" t="s">
        <v>720</v>
      </c>
      <c r="D9241" s="19">
        <v>5.5</v>
      </c>
      <c r="F9241" s="19" t="s">
        <v>711</v>
      </c>
    </row>
    <row r="9242" spans="1:6" ht="14.5" customHeight="1">
      <c r="A9242" s="19">
        <v>1917</v>
      </c>
      <c r="B9242" s="19" t="s">
        <v>55</v>
      </c>
      <c r="C9242" s="19" t="s">
        <v>1341</v>
      </c>
      <c r="D9242" s="19">
        <v>2</v>
      </c>
      <c r="F9242" s="19" t="s">
        <v>1342</v>
      </c>
    </row>
    <row r="9243" spans="1:6" ht="14.5" customHeight="1">
      <c r="A9243" s="19">
        <v>1917</v>
      </c>
      <c r="B9243" s="19" t="s">
        <v>440</v>
      </c>
      <c r="C9243" s="19" t="s">
        <v>1226</v>
      </c>
      <c r="D9243" s="19">
        <v>10.5</v>
      </c>
    </row>
    <row r="9244" spans="1:6" ht="14.5" customHeight="1">
      <c r="A9244" s="19">
        <v>1917</v>
      </c>
      <c r="B9244" s="19" t="s">
        <v>440</v>
      </c>
      <c r="C9244" s="19" t="s">
        <v>1520</v>
      </c>
      <c r="D9244" s="19">
        <v>1.75</v>
      </c>
    </row>
    <row r="9245" spans="1:6" ht="14.5" customHeight="1">
      <c r="A9245" s="19">
        <v>1917</v>
      </c>
      <c r="B9245" s="19" t="s">
        <v>440</v>
      </c>
      <c r="C9245" s="19" t="s">
        <v>1227</v>
      </c>
      <c r="D9245" s="19">
        <v>24.87</v>
      </c>
    </row>
    <row r="9246" spans="1:6" ht="14.5" customHeight="1">
      <c r="A9246" s="19">
        <v>1917</v>
      </c>
      <c r="B9246" s="19" t="s">
        <v>440</v>
      </c>
      <c r="C9246" s="19" t="s">
        <v>1870</v>
      </c>
      <c r="D9246" s="19">
        <v>4.1500000000000004</v>
      </c>
    </row>
    <row r="9247" spans="1:6" ht="14.5" customHeight="1">
      <c r="A9247" s="19">
        <v>1917</v>
      </c>
      <c r="B9247" s="19" t="s">
        <v>440</v>
      </c>
      <c r="C9247" s="19" t="s">
        <v>425</v>
      </c>
      <c r="D9247" s="19">
        <v>17.5</v>
      </c>
    </row>
    <row r="9248" spans="1:6" ht="14.5" customHeight="1">
      <c r="A9248" s="19">
        <v>1917</v>
      </c>
      <c r="B9248" s="19" t="s">
        <v>440</v>
      </c>
      <c r="C9248" s="19" t="s">
        <v>1521</v>
      </c>
      <c r="D9248" s="19">
        <v>40</v>
      </c>
    </row>
    <row r="9249" spans="1:6" ht="14.5" customHeight="1">
      <c r="A9249" s="19">
        <v>1917</v>
      </c>
      <c r="B9249" s="19" t="s">
        <v>440</v>
      </c>
      <c r="C9249" s="19" t="s">
        <v>721</v>
      </c>
      <c r="D9249" s="19">
        <v>6</v>
      </c>
    </row>
    <row r="9250" spans="1:6" ht="14.5" customHeight="1">
      <c r="A9250" s="19">
        <v>1917</v>
      </c>
      <c r="B9250" s="19" t="s">
        <v>440</v>
      </c>
      <c r="C9250" s="19" t="s">
        <v>1871</v>
      </c>
      <c r="D9250" s="19">
        <v>5.444</v>
      </c>
    </row>
    <row r="9251" spans="1:6" ht="14.5" customHeight="1">
      <c r="A9251" s="19">
        <v>1917</v>
      </c>
      <c r="B9251" s="19" t="s">
        <v>440</v>
      </c>
      <c r="C9251" s="19" t="s">
        <v>428</v>
      </c>
      <c r="D9251" s="19">
        <v>61.7</v>
      </c>
      <c r="F9251" s="19" t="s">
        <v>429</v>
      </c>
    </row>
    <row r="9252" spans="1:6" ht="14.5" customHeight="1">
      <c r="A9252" s="19">
        <v>1917</v>
      </c>
      <c r="B9252" s="19" t="s">
        <v>440</v>
      </c>
      <c r="C9252" s="19" t="s">
        <v>428</v>
      </c>
      <c r="D9252" s="19">
        <v>503.6</v>
      </c>
      <c r="F9252" s="19" t="s">
        <v>430</v>
      </c>
    </row>
    <row r="9253" spans="1:6" ht="14.5" customHeight="1">
      <c r="A9253" s="19">
        <v>1917</v>
      </c>
      <c r="B9253" s="19" t="s">
        <v>440</v>
      </c>
      <c r="C9253" s="19" t="s">
        <v>428</v>
      </c>
      <c r="D9253" s="19">
        <v>13.2</v>
      </c>
      <c r="F9253" s="19" t="s">
        <v>431</v>
      </c>
    </row>
    <row r="9254" spans="1:6" ht="14.5" customHeight="1">
      <c r="A9254" s="19">
        <v>1917</v>
      </c>
      <c r="B9254" s="19" t="s">
        <v>440</v>
      </c>
      <c r="C9254" s="19" t="s">
        <v>428</v>
      </c>
      <c r="D9254" s="19">
        <v>25</v>
      </c>
      <c r="F9254" s="19" t="s">
        <v>722</v>
      </c>
    </row>
    <row r="9255" spans="1:6" ht="14.5" customHeight="1">
      <c r="A9255" s="19">
        <v>1917</v>
      </c>
      <c r="B9255" s="19" t="s">
        <v>440</v>
      </c>
      <c r="C9255" s="19" t="s">
        <v>432</v>
      </c>
      <c r="D9255" s="19">
        <v>290.47300000000001</v>
      </c>
      <c r="F9255" s="19" t="s">
        <v>433</v>
      </c>
    </row>
    <row r="9256" spans="1:6" ht="14.5" customHeight="1">
      <c r="A9256" s="19">
        <v>1917</v>
      </c>
      <c r="B9256" s="19" t="s">
        <v>440</v>
      </c>
      <c r="C9256" s="19" t="s">
        <v>432</v>
      </c>
      <c r="D9256" s="19">
        <v>109</v>
      </c>
      <c r="F9256" s="19" t="s">
        <v>434</v>
      </c>
    </row>
    <row r="9257" spans="1:6" ht="14.5" customHeight="1">
      <c r="A9257" s="19">
        <v>1917</v>
      </c>
      <c r="B9257" s="19" t="s">
        <v>440</v>
      </c>
      <c r="C9257" s="19" t="s">
        <v>435</v>
      </c>
      <c r="D9257" s="19">
        <v>24.3</v>
      </c>
      <c r="F9257" s="19" t="s">
        <v>436</v>
      </c>
    </row>
    <row r="9258" spans="1:6" ht="14.5" customHeight="1">
      <c r="A9258" s="19">
        <v>1917</v>
      </c>
      <c r="B9258" s="19" t="s">
        <v>440</v>
      </c>
      <c r="C9258" s="19" t="s">
        <v>435</v>
      </c>
      <c r="D9258" s="19">
        <v>195.7</v>
      </c>
      <c r="F9258" s="19" t="s">
        <v>437</v>
      </c>
    </row>
    <row r="9259" spans="1:6" ht="14.5" customHeight="1">
      <c r="A9259" s="19">
        <v>1917</v>
      </c>
      <c r="B9259" s="19" t="s">
        <v>440</v>
      </c>
      <c r="C9259" s="19" t="s">
        <v>435</v>
      </c>
      <c r="D9259" s="19">
        <v>95.8</v>
      </c>
      <c r="F9259" s="19" t="s">
        <v>1225</v>
      </c>
    </row>
    <row r="9260" spans="1:6" ht="14.5" customHeight="1">
      <c r="A9260" s="19">
        <v>1917</v>
      </c>
      <c r="B9260" s="19" t="s">
        <v>440</v>
      </c>
      <c r="C9260" s="19" t="s">
        <v>438</v>
      </c>
      <c r="D9260" s="19">
        <v>20</v>
      </c>
    </row>
    <row r="9261" spans="1:6" ht="14.5" customHeight="1">
      <c r="A9261" s="19">
        <v>1917</v>
      </c>
      <c r="B9261" s="19" t="s">
        <v>440</v>
      </c>
      <c r="C9261" s="19" t="s">
        <v>439</v>
      </c>
      <c r="D9261" s="19">
        <v>27</v>
      </c>
    </row>
    <row r="9262" spans="1:6" ht="14.5" customHeight="1">
      <c r="A9262" s="19">
        <v>1917</v>
      </c>
      <c r="B9262" s="19" t="s">
        <v>456</v>
      </c>
      <c r="C9262" s="19" t="s">
        <v>1345</v>
      </c>
      <c r="D9262" s="19">
        <v>405</v>
      </c>
    </row>
    <row r="9263" spans="1:6" ht="14.5" customHeight="1">
      <c r="A9263" s="19">
        <v>1917</v>
      </c>
      <c r="B9263" s="19" t="s">
        <v>456</v>
      </c>
      <c r="C9263" s="19" t="s">
        <v>457</v>
      </c>
      <c r="D9263" s="19">
        <v>21</v>
      </c>
      <c r="E9263" s="19" t="s">
        <v>9</v>
      </c>
    </row>
    <row r="9264" spans="1:6" ht="14.5" customHeight="1">
      <c r="A9264" s="19">
        <v>1917</v>
      </c>
      <c r="B9264" s="19" t="s">
        <v>456</v>
      </c>
      <c r="C9264" s="19" t="s">
        <v>458</v>
      </c>
      <c r="D9264" s="19">
        <v>6.7</v>
      </c>
      <c r="E9264" s="19" t="s">
        <v>9</v>
      </c>
    </row>
    <row r="9265" spans="1:6" ht="14.5" customHeight="1">
      <c r="A9265" s="19">
        <v>1917</v>
      </c>
      <c r="B9265" s="19" t="s">
        <v>456</v>
      </c>
      <c r="C9265" s="19" t="s">
        <v>1420</v>
      </c>
      <c r="D9265" s="19">
        <v>6</v>
      </c>
      <c r="E9265" s="19" t="s">
        <v>9</v>
      </c>
    </row>
    <row r="9266" spans="1:6" ht="14.5" customHeight="1">
      <c r="A9266" s="19">
        <v>1917</v>
      </c>
      <c r="B9266" s="19" t="s">
        <v>456</v>
      </c>
      <c r="C9266" s="19" t="s">
        <v>1522</v>
      </c>
      <c r="D9266" s="19">
        <v>70</v>
      </c>
      <c r="E9266" s="19" t="s">
        <v>9</v>
      </c>
    </row>
    <row r="9267" spans="1:6" ht="14.5" customHeight="1">
      <c r="A9267" s="19">
        <v>1917</v>
      </c>
      <c r="B9267" s="19" t="s">
        <v>456</v>
      </c>
      <c r="C9267" s="19" t="s">
        <v>459</v>
      </c>
      <c r="D9267" s="19">
        <v>25</v>
      </c>
      <c r="E9267" s="19" t="s">
        <v>9</v>
      </c>
    </row>
    <row r="9268" spans="1:6" ht="14.5" customHeight="1">
      <c r="A9268" s="19">
        <v>1917</v>
      </c>
      <c r="B9268" s="19" t="s">
        <v>456</v>
      </c>
      <c r="C9268" s="19" t="s">
        <v>460</v>
      </c>
      <c r="D9268" s="19">
        <v>24.52</v>
      </c>
      <c r="E9268" s="19" t="s">
        <v>9</v>
      </c>
    </row>
    <row r="9269" spans="1:6" ht="14.5" customHeight="1">
      <c r="A9269" s="19">
        <v>1917</v>
      </c>
      <c r="B9269" s="19" t="s">
        <v>456</v>
      </c>
      <c r="C9269" s="19" t="s">
        <v>1873</v>
      </c>
      <c r="D9269" s="19">
        <v>9</v>
      </c>
    </row>
    <row r="9270" spans="1:6" ht="14.5" customHeight="1">
      <c r="A9270" s="19">
        <v>1917</v>
      </c>
      <c r="B9270" s="19" t="s">
        <v>456</v>
      </c>
      <c r="C9270" s="19" t="s">
        <v>926</v>
      </c>
      <c r="D9270" s="19">
        <v>40</v>
      </c>
      <c r="F9270" s="19" t="s">
        <v>1353</v>
      </c>
    </row>
    <row r="9271" spans="1:6" ht="14.5" customHeight="1">
      <c r="A9271" s="19">
        <v>1917</v>
      </c>
      <c r="B9271" s="19" t="s">
        <v>456</v>
      </c>
      <c r="C9271" s="19" t="s">
        <v>1350</v>
      </c>
      <c r="D9271" s="19">
        <v>7.5</v>
      </c>
      <c r="F9271" s="19" t="s">
        <v>1354</v>
      </c>
    </row>
    <row r="9272" spans="1:6" ht="14.5" customHeight="1">
      <c r="A9272" s="19">
        <v>1917</v>
      </c>
      <c r="B9272" s="19" t="s">
        <v>456</v>
      </c>
      <c r="C9272" s="19" t="s">
        <v>928</v>
      </c>
      <c r="D9272" s="19">
        <v>18.37</v>
      </c>
    </row>
    <row r="9273" spans="1:6" ht="14.5" customHeight="1">
      <c r="A9273" s="19">
        <v>1917</v>
      </c>
      <c r="B9273" s="19" t="s">
        <v>456</v>
      </c>
      <c r="C9273" s="19" t="s">
        <v>462</v>
      </c>
      <c r="D9273" s="19">
        <v>16</v>
      </c>
      <c r="E9273" s="19" t="s">
        <v>9</v>
      </c>
    </row>
    <row r="9274" spans="1:6" ht="14.5" customHeight="1">
      <c r="A9274" s="19">
        <v>1917</v>
      </c>
      <c r="B9274" s="19" t="s">
        <v>456</v>
      </c>
      <c r="C9274" s="19" t="s">
        <v>1231</v>
      </c>
      <c r="D9274" s="19">
        <v>9.5</v>
      </c>
      <c r="F9274" s="19" t="s">
        <v>1352</v>
      </c>
    </row>
    <row r="9275" spans="1:6" ht="14.5" customHeight="1">
      <c r="A9275" s="19">
        <v>1917</v>
      </c>
      <c r="B9275" s="19" t="s">
        <v>456</v>
      </c>
      <c r="C9275" s="19" t="s">
        <v>464</v>
      </c>
      <c r="D9275" s="19">
        <v>2</v>
      </c>
      <c r="E9275" s="19" t="s">
        <v>9</v>
      </c>
    </row>
    <row r="9276" spans="1:6" ht="14.5" customHeight="1">
      <c r="A9276" s="19">
        <v>1917</v>
      </c>
      <c r="B9276" s="19" t="s">
        <v>456</v>
      </c>
      <c r="C9276" s="19" t="s">
        <v>466</v>
      </c>
      <c r="D9276" s="19">
        <v>42.478999999999999</v>
      </c>
      <c r="E9276" s="19" t="s">
        <v>9</v>
      </c>
    </row>
    <row r="9277" spans="1:6" ht="14.5" customHeight="1">
      <c r="A9277" s="19">
        <v>1917</v>
      </c>
      <c r="B9277" s="19" t="s">
        <v>456</v>
      </c>
      <c r="C9277" s="19" t="s">
        <v>468</v>
      </c>
      <c r="D9277" s="19">
        <v>34</v>
      </c>
    </row>
    <row r="9278" spans="1:6" ht="14.5" customHeight="1">
      <c r="A9278" s="19">
        <v>1917</v>
      </c>
      <c r="B9278" s="19" t="s">
        <v>456</v>
      </c>
      <c r="C9278" s="19" t="s">
        <v>1230</v>
      </c>
      <c r="D9278" s="19">
        <v>12.83</v>
      </c>
    </row>
    <row r="9279" spans="1:6" ht="14.5" customHeight="1">
      <c r="A9279" s="19">
        <v>1917</v>
      </c>
      <c r="B9279" s="19" t="s">
        <v>456</v>
      </c>
      <c r="C9279" s="19" t="s">
        <v>1089</v>
      </c>
      <c r="D9279" s="19">
        <v>5.4</v>
      </c>
    </row>
    <row r="9280" spans="1:6" ht="14.5" customHeight="1">
      <c r="A9280" s="19">
        <v>1917</v>
      </c>
      <c r="B9280" s="19" t="s">
        <v>456</v>
      </c>
      <c r="C9280" s="19" t="s">
        <v>1875</v>
      </c>
      <c r="D9280" s="19">
        <v>9.08</v>
      </c>
    </row>
    <row r="9281" spans="1:6" ht="14.5" customHeight="1">
      <c r="A9281" s="19">
        <v>1918</v>
      </c>
      <c r="B9281" s="19" t="s">
        <v>131</v>
      </c>
      <c r="C9281" s="19" t="s">
        <v>1523</v>
      </c>
      <c r="D9281" s="19">
        <v>7.68</v>
      </c>
    </row>
    <row r="9282" spans="1:6" ht="14.5" customHeight="1">
      <c r="A9282" s="19">
        <v>1918</v>
      </c>
      <c r="B9282" s="19" t="s">
        <v>131</v>
      </c>
      <c r="C9282" s="19" t="s">
        <v>527</v>
      </c>
      <c r="D9282" s="19">
        <v>10.83</v>
      </c>
    </row>
    <row r="9283" spans="1:6" ht="14.5" customHeight="1">
      <c r="A9283" s="19">
        <v>1918</v>
      </c>
      <c r="B9283" s="19" t="s">
        <v>131</v>
      </c>
      <c r="C9283" s="19" t="s">
        <v>528</v>
      </c>
      <c r="D9283" s="19">
        <v>190.95</v>
      </c>
    </row>
    <row r="9284" spans="1:6" ht="14.5" customHeight="1">
      <c r="A9284" s="19">
        <v>1918</v>
      </c>
      <c r="B9284" s="19" t="s">
        <v>131</v>
      </c>
      <c r="C9284" s="19" t="s">
        <v>1524</v>
      </c>
      <c r="D9284" s="19">
        <v>1.5</v>
      </c>
    </row>
    <row r="9285" spans="1:6" ht="14.5" customHeight="1">
      <c r="A9285" s="19">
        <v>1918</v>
      </c>
      <c r="B9285" s="19" t="s">
        <v>131</v>
      </c>
      <c r="C9285" s="19" t="s">
        <v>529</v>
      </c>
      <c r="D9285" s="19">
        <v>14.1</v>
      </c>
    </row>
    <row r="9286" spans="1:6" ht="14.5" customHeight="1">
      <c r="A9286" s="19">
        <v>1918</v>
      </c>
      <c r="B9286" s="19" t="s">
        <v>131</v>
      </c>
      <c r="C9286" s="19" t="s">
        <v>971</v>
      </c>
      <c r="D9286" s="19">
        <v>4.83</v>
      </c>
    </row>
    <row r="9287" spans="1:6" ht="14.5" customHeight="1">
      <c r="A9287" s="19">
        <v>1918</v>
      </c>
      <c r="B9287" s="19" t="s">
        <v>131</v>
      </c>
      <c r="C9287" s="19" t="s">
        <v>530</v>
      </c>
      <c r="D9287" s="19">
        <v>64.5</v>
      </c>
    </row>
    <row r="9288" spans="1:6" ht="14.5" customHeight="1">
      <c r="A9288" s="19">
        <v>1918</v>
      </c>
      <c r="B9288" s="19" t="s">
        <v>131</v>
      </c>
      <c r="C9288" s="19" t="s">
        <v>531</v>
      </c>
      <c r="D9288" s="19">
        <v>38</v>
      </c>
    </row>
    <row r="9289" spans="1:6" ht="14.5" customHeight="1">
      <c r="A9289" s="19">
        <v>1918</v>
      </c>
      <c r="B9289" s="19" t="s">
        <v>131</v>
      </c>
      <c r="C9289" s="19" t="s">
        <v>534</v>
      </c>
      <c r="D9289" s="19">
        <v>8</v>
      </c>
    </row>
    <row r="9290" spans="1:6" ht="14.5" customHeight="1">
      <c r="A9290" s="19">
        <v>1918</v>
      </c>
      <c r="B9290" s="19" t="s">
        <v>131</v>
      </c>
      <c r="C9290" s="19" t="s">
        <v>1090</v>
      </c>
      <c r="D9290" s="19">
        <v>11.5</v>
      </c>
    </row>
    <row r="9291" spans="1:6" ht="14.5" customHeight="1">
      <c r="A9291" s="19">
        <v>1918</v>
      </c>
      <c r="B9291" s="19" t="s">
        <v>131</v>
      </c>
      <c r="C9291" s="19" t="s">
        <v>535</v>
      </c>
      <c r="D9291" s="19">
        <v>15</v>
      </c>
    </row>
    <row r="9292" spans="1:6" ht="14.5" customHeight="1">
      <c r="A9292" s="19">
        <v>1918</v>
      </c>
      <c r="B9292" s="19" t="s">
        <v>172</v>
      </c>
      <c r="C9292" s="19" t="s">
        <v>1534</v>
      </c>
      <c r="D9292" s="19">
        <v>5</v>
      </c>
      <c r="F9292" s="19" t="s">
        <v>1535</v>
      </c>
    </row>
    <row r="9293" spans="1:6" ht="14.5" customHeight="1">
      <c r="A9293" s="19">
        <v>1918</v>
      </c>
      <c r="B9293" s="19" t="s">
        <v>172</v>
      </c>
      <c r="C9293" s="19" t="s">
        <v>1094</v>
      </c>
      <c r="D9293" s="19">
        <v>2</v>
      </c>
      <c r="F9293" s="19" t="s">
        <v>1528</v>
      </c>
    </row>
    <row r="9294" spans="1:6" ht="14.5" customHeight="1">
      <c r="A9294" s="19">
        <v>1918</v>
      </c>
      <c r="B9294" s="19" t="s">
        <v>172</v>
      </c>
      <c r="C9294" s="19" t="s">
        <v>173</v>
      </c>
      <c r="D9294" s="19">
        <v>56.9</v>
      </c>
      <c r="F9294" s="19" t="s">
        <v>1529</v>
      </c>
    </row>
    <row r="9295" spans="1:6" ht="14.5" customHeight="1">
      <c r="A9295" s="19">
        <v>1918</v>
      </c>
      <c r="B9295" s="19" t="s">
        <v>172</v>
      </c>
      <c r="C9295" s="19" t="s">
        <v>177</v>
      </c>
      <c r="D9295" s="19">
        <v>5.41</v>
      </c>
      <c r="F9295" s="19" t="s">
        <v>548</v>
      </c>
    </row>
    <row r="9296" spans="1:6" ht="14.5" customHeight="1">
      <c r="A9296" s="19">
        <v>1918</v>
      </c>
      <c r="B9296" s="19" t="s">
        <v>172</v>
      </c>
      <c r="C9296" s="19" t="s">
        <v>1500</v>
      </c>
      <c r="D9296" s="19">
        <v>5</v>
      </c>
      <c r="F9296" s="19" t="s">
        <v>1530</v>
      </c>
    </row>
    <row r="9297" spans="1:6" ht="14.5" customHeight="1">
      <c r="A9297" s="19">
        <v>1918</v>
      </c>
      <c r="B9297" s="19" t="s">
        <v>172</v>
      </c>
      <c r="C9297" s="19" t="s">
        <v>547</v>
      </c>
      <c r="D9297" s="19">
        <v>21.4</v>
      </c>
      <c r="F9297" s="19" t="s">
        <v>549</v>
      </c>
    </row>
    <row r="9298" spans="1:6" ht="14.5" customHeight="1">
      <c r="A9298" s="19">
        <v>1918</v>
      </c>
      <c r="B9298" s="19" t="s">
        <v>172</v>
      </c>
      <c r="C9298" s="19" t="s">
        <v>1355</v>
      </c>
      <c r="D9298" s="19">
        <v>10</v>
      </c>
      <c r="F9298" s="19" t="s">
        <v>1356</v>
      </c>
    </row>
    <row r="9299" spans="1:6" ht="14.5" customHeight="1">
      <c r="A9299" s="19">
        <v>1918</v>
      </c>
      <c r="B9299" s="19" t="s">
        <v>172</v>
      </c>
      <c r="C9299" s="19" t="s">
        <v>1527</v>
      </c>
      <c r="D9299" s="19">
        <v>26.11</v>
      </c>
      <c r="F9299" s="19" t="s">
        <v>1532</v>
      </c>
    </row>
    <row r="9300" spans="1:6" ht="14.5" customHeight="1">
      <c r="A9300" s="19">
        <v>1918</v>
      </c>
      <c r="B9300" s="19" t="s">
        <v>172</v>
      </c>
      <c r="C9300" s="19" t="s">
        <v>179</v>
      </c>
      <c r="D9300" s="19">
        <v>52.52</v>
      </c>
      <c r="F9300" s="19" t="s">
        <v>743</v>
      </c>
    </row>
    <row r="9301" spans="1:6" ht="14.5" customHeight="1">
      <c r="A9301" s="19">
        <v>1918</v>
      </c>
      <c r="B9301" s="19" t="s">
        <v>62</v>
      </c>
      <c r="C9301" s="19" t="s">
        <v>71</v>
      </c>
      <c r="D9301" s="19">
        <v>6</v>
      </c>
      <c r="E9301" s="19" t="s">
        <v>9</v>
      </c>
    </row>
    <row r="9302" spans="1:6" ht="14.5" customHeight="1">
      <c r="A9302" s="19">
        <v>1918</v>
      </c>
      <c r="B9302" s="19" t="s">
        <v>62</v>
      </c>
      <c r="C9302" s="19" t="s">
        <v>64</v>
      </c>
      <c r="D9302" s="19">
        <v>9.5</v>
      </c>
      <c r="E9302" s="19" t="s">
        <v>9</v>
      </c>
    </row>
    <row r="9303" spans="1:6" ht="14.5" customHeight="1">
      <c r="A9303" s="19">
        <v>1918</v>
      </c>
      <c r="B9303" s="19" t="s">
        <v>62</v>
      </c>
      <c r="C9303" s="19" t="s">
        <v>551</v>
      </c>
      <c r="D9303" s="19">
        <v>251.43</v>
      </c>
      <c r="E9303" s="19" t="s">
        <v>9</v>
      </c>
    </row>
    <row r="9304" spans="1:6" ht="14.5" customHeight="1">
      <c r="A9304" s="19">
        <v>1918</v>
      </c>
      <c r="B9304" s="19" t="s">
        <v>62</v>
      </c>
      <c r="C9304" s="19" t="s">
        <v>69</v>
      </c>
      <c r="D9304" s="19">
        <v>55</v>
      </c>
      <c r="E9304" s="19" t="s">
        <v>9</v>
      </c>
    </row>
    <row r="9305" spans="1:6" ht="14.5" customHeight="1">
      <c r="A9305" s="19">
        <v>1918</v>
      </c>
      <c r="B9305" s="19" t="s">
        <v>62</v>
      </c>
      <c r="C9305" s="19" t="s">
        <v>72</v>
      </c>
      <c r="D9305" s="19">
        <v>8</v>
      </c>
      <c r="E9305" s="19" t="s">
        <v>9</v>
      </c>
    </row>
    <row r="9306" spans="1:6" ht="14.5" customHeight="1">
      <c r="A9306" s="19">
        <v>1918</v>
      </c>
      <c r="B9306" s="19" t="s">
        <v>62</v>
      </c>
      <c r="C9306" s="19" t="s">
        <v>416</v>
      </c>
      <c r="D9306" s="19">
        <v>1.25</v>
      </c>
      <c r="E9306" s="19" t="s">
        <v>1519</v>
      </c>
    </row>
    <row r="9307" spans="1:6" ht="14.5" customHeight="1">
      <c r="A9307" s="19">
        <v>1918</v>
      </c>
      <c r="B9307" s="19" t="s">
        <v>62</v>
      </c>
      <c r="C9307" s="19" t="s">
        <v>552</v>
      </c>
      <c r="D9307" s="19">
        <v>25.9</v>
      </c>
      <c r="E9307" s="19" t="s">
        <v>9</v>
      </c>
    </row>
    <row r="9308" spans="1:6" ht="14.5" customHeight="1">
      <c r="A9308" s="19">
        <v>1918</v>
      </c>
      <c r="B9308" s="19" t="s">
        <v>62</v>
      </c>
      <c r="C9308" s="19" t="s">
        <v>73</v>
      </c>
      <c r="D9308" s="19">
        <v>6</v>
      </c>
      <c r="E9308" s="19" t="s">
        <v>16</v>
      </c>
    </row>
    <row r="9309" spans="1:6" ht="14.5" customHeight="1">
      <c r="A9309" s="19">
        <v>1918</v>
      </c>
      <c r="B9309" s="19" t="s">
        <v>62</v>
      </c>
      <c r="C9309" s="19" t="s">
        <v>1536</v>
      </c>
      <c r="D9309" s="19">
        <v>10.6</v>
      </c>
      <c r="E9309" s="19" t="s">
        <v>1519</v>
      </c>
    </row>
    <row r="9310" spans="1:6" ht="14.5" customHeight="1">
      <c r="A9310" s="19">
        <v>1918</v>
      </c>
      <c r="B9310" s="19" t="s">
        <v>62</v>
      </c>
      <c r="C9310" s="19" t="s">
        <v>65</v>
      </c>
      <c r="D9310" s="19">
        <v>37</v>
      </c>
      <c r="E9310" s="19" t="s">
        <v>9</v>
      </c>
    </row>
    <row r="9311" spans="1:6" ht="14.5" customHeight="1">
      <c r="A9311" s="19">
        <v>1918</v>
      </c>
      <c r="B9311" s="19" t="s">
        <v>62</v>
      </c>
      <c r="C9311" s="19" t="s">
        <v>66</v>
      </c>
      <c r="D9311" s="19">
        <v>12</v>
      </c>
      <c r="E9311" s="19" t="s">
        <v>9</v>
      </c>
    </row>
    <row r="9312" spans="1:6" ht="14.5" customHeight="1">
      <c r="A9312" s="19">
        <v>1918</v>
      </c>
      <c r="B9312" s="19" t="s">
        <v>62</v>
      </c>
      <c r="C9312" s="19" t="s">
        <v>1537</v>
      </c>
      <c r="D9312" s="19">
        <v>1.7</v>
      </c>
      <c r="E9312" s="19" t="s">
        <v>1519</v>
      </c>
    </row>
    <row r="9313" spans="1:6" ht="14.5" customHeight="1">
      <c r="A9313" s="19">
        <v>1918</v>
      </c>
      <c r="B9313" s="19" t="s">
        <v>62</v>
      </c>
      <c r="C9313" s="19" t="s">
        <v>67</v>
      </c>
      <c r="D9313" s="19">
        <v>59.1</v>
      </c>
      <c r="E9313" s="19" t="s">
        <v>9</v>
      </c>
    </row>
    <row r="9314" spans="1:6" ht="14.5" customHeight="1">
      <c r="A9314" s="19">
        <v>1918</v>
      </c>
      <c r="B9314" s="19" t="s">
        <v>62</v>
      </c>
      <c r="C9314" s="19" t="s">
        <v>983</v>
      </c>
      <c r="D9314" s="19">
        <v>5</v>
      </c>
      <c r="E9314" s="19" t="s">
        <v>9</v>
      </c>
    </row>
    <row r="9315" spans="1:6" ht="14.5" customHeight="1">
      <c r="A9315" s="19">
        <v>1918</v>
      </c>
      <c r="B9315" s="19" t="s">
        <v>62</v>
      </c>
      <c r="C9315" s="19" t="s">
        <v>1539</v>
      </c>
      <c r="D9315" s="19">
        <v>10</v>
      </c>
      <c r="E9315" s="19" t="s">
        <v>9</v>
      </c>
    </row>
    <row r="9316" spans="1:6" ht="14.5" customHeight="1">
      <c r="A9316" s="19">
        <v>1918</v>
      </c>
      <c r="B9316" s="19" t="s">
        <v>1426</v>
      </c>
      <c r="C9316" s="19" t="s">
        <v>470</v>
      </c>
      <c r="D9316" s="19">
        <v>2125</v>
      </c>
    </row>
    <row r="9317" spans="1:6" ht="14.5" customHeight="1">
      <c r="A9317" s="19">
        <v>1918</v>
      </c>
      <c r="B9317" s="19" t="s">
        <v>1426</v>
      </c>
      <c r="C9317" s="19" t="s">
        <v>1876</v>
      </c>
      <c r="D9317" s="19">
        <v>68</v>
      </c>
    </row>
    <row r="9318" spans="1:6" ht="14.5" customHeight="1">
      <c r="A9318" s="19">
        <v>1918</v>
      </c>
      <c r="B9318" s="19" t="s">
        <v>1426</v>
      </c>
      <c r="C9318" s="19" t="s">
        <v>1877</v>
      </c>
      <c r="D9318" s="19">
        <v>220</v>
      </c>
    </row>
    <row r="9319" spans="1:6" ht="14.5" customHeight="1">
      <c r="A9319" s="19">
        <v>1918</v>
      </c>
      <c r="B9319" s="19" t="s">
        <v>1426</v>
      </c>
      <c r="C9319" s="19" t="s">
        <v>1878</v>
      </c>
      <c r="D9319" s="19">
        <v>276</v>
      </c>
    </row>
    <row r="9320" spans="1:6" ht="14.5" customHeight="1">
      <c r="A9320" s="19">
        <v>1918</v>
      </c>
      <c r="B9320" s="19" t="s">
        <v>1426</v>
      </c>
      <c r="C9320" s="19" t="s">
        <v>480</v>
      </c>
      <c r="D9320" s="19">
        <v>60</v>
      </c>
    </row>
    <row r="9321" spans="1:6" ht="14.5" customHeight="1">
      <c r="A9321" s="19">
        <v>1918</v>
      </c>
      <c r="B9321" s="19" t="s">
        <v>1426</v>
      </c>
      <c r="C9321" s="19" t="s">
        <v>1879</v>
      </c>
      <c r="D9321" s="19">
        <v>410</v>
      </c>
    </row>
    <row r="9322" spans="1:6" ht="14.5" customHeight="1">
      <c r="A9322" s="19">
        <v>1918</v>
      </c>
      <c r="B9322" s="19" t="s">
        <v>1426</v>
      </c>
      <c r="C9322" s="19" t="s">
        <v>1898</v>
      </c>
      <c r="D9322" s="19">
        <v>641</v>
      </c>
    </row>
    <row r="9323" spans="1:6" ht="14.5" customHeight="1">
      <c r="A9323" s="19">
        <v>1918</v>
      </c>
      <c r="B9323" s="19" t="s">
        <v>1426</v>
      </c>
      <c r="C9323" s="19" t="s">
        <v>493</v>
      </c>
      <c r="D9323" s="19">
        <v>1088</v>
      </c>
    </row>
    <row r="9324" spans="1:6" ht="14.5" customHeight="1">
      <c r="A9324" s="19">
        <v>1918</v>
      </c>
      <c r="B9324" s="19" t="s">
        <v>441</v>
      </c>
      <c r="C9324" s="19" t="s">
        <v>442</v>
      </c>
      <c r="D9324" s="19">
        <v>455</v>
      </c>
      <c r="E9324" s="19" t="s">
        <v>9</v>
      </c>
      <c r="F9324" s="19" t="s">
        <v>838</v>
      </c>
    </row>
    <row r="9325" spans="1:6" ht="14.5" customHeight="1">
      <c r="A9325" s="19">
        <v>1918</v>
      </c>
      <c r="B9325" s="19" t="s">
        <v>441</v>
      </c>
      <c r="C9325" s="19" t="s">
        <v>1236</v>
      </c>
      <c r="D9325" s="19">
        <v>3.75</v>
      </c>
      <c r="E9325" s="19" t="s">
        <v>9</v>
      </c>
      <c r="F9325" s="19" t="s">
        <v>1552</v>
      </c>
    </row>
    <row r="9326" spans="1:6" ht="14.5" customHeight="1">
      <c r="A9326" s="19">
        <v>1918</v>
      </c>
      <c r="B9326" s="19" t="s">
        <v>441</v>
      </c>
      <c r="C9326" s="19" t="s">
        <v>1556</v>
      </c>
      <c r="D9326" s="19">
        <v>6.3</v>
      </c>
      <c r="E9326" s="19" t="s">
        <v>9</v>
      </c>
      <c r="F9326" s="19" t="s">
        <v>1557</v>
      </c>
    </row>
    <row r="9327" spans="1:6" ht="14.5" customHeight="1">
      <c r="A9327" s="19">
        <v>1918</v>
      </c>
      <c r="B9327" s="19" t="s">
        <v>441</v>
      </c>
      <c r="C9327" s="19" t="s">
        <v>1391</v>
      </c>
      <c r="D9327" s="19">
        <v>31.84</v>
      </c>
      <c r="E9327" s="19" t="s">
        <v>9</v>
      </c>
      <c r="F9327" s="19" t="s">
        <v>1395</v>
      </c>
    </row>
    <row r="9328" spans="1:6" ht="14.5" customHeight="1">
      <c r="A9328" s="19">
        <v>1918</v>
      </c>
      <c r="B9328" s="19" t="s">
        <v>441</v>
      </c>
      <c r="C9328" s="19" t="s">
        <v>1391</v>
      </c>
      <c r="D9328" s="19">
        <v>19</v>
      </c>
      <c r="E9328" s="19" t="s">
        <v>9</v>
      </c>
      <c r="F9328" s="19" t="s">
        <v>1558</v>
      </c>
    </row>
    <row r="9329" spans="1:6" ht="14.5" customHeight="1">
      <c r="A9329" s="19">
        <v>1918</v>
      </c>
      <c r="B9329" s="19" t="s">
        <v>441</v>
      </c>
      <c r="C9329" s="19" t="s">
        <v>552</v>
      </c>
      <c r="D9329" s="19">
        <v>5.5</v>
      </c>
      <c r="E9329" s="19" t="s">
        <v>9</v>
      </c>
      <c r="F9329" s="19" t="s">
        <v>1553</v>
      </c>
    </row>
    <row r="9330" spans="1:6" ht="14.5" customHeight="1">
      <c r="A9330" s="19">
        <v>1918</v>
      </c>
      <c r="B9330" s="19" t="s">
        <v>441</v>
      </c>
      <c r="C9330" s="19" t="s">
        <v>1559</v>
      </c>
      <c r="D9330" s="19">
        <v>12.5</v>
      </c>
      <c r="E9330" s="19" t="s">
        <v>9</v>
      </c>
      <c r="F9330" s="19" t="s">
        <v>1560</v>
      </c>
    </row>
    <row r="9331" spans="1:6" ht="14.5" customHeight="1">
      <c r="A9331" s="19">
        <v>1918</v>
      </c>
      <c r="B9331" s="19" t="s">
        <v>441</v>
      </c>
      <c r="C9331" s="19" t="s">
        <v>1392</v>
      </c>
      <c r="D9331" s="19">
        <v>21.7</v>
      </c>
      <c r="E9331" s="19" t="s">
        <v>9</v>
      </c>
      <c r="F9331" s="19" t="s">
        <v>1396</v>
      </c>
    </row>
    <row r="9332" spans="1:6" ht="14.5" customHeight="1">
      <c r="A9332" s="19">
        <v>1918</v>
      </c>
      <c r="B9332" s="19" t="s">
        <v>441</v>
      </c>
      <c r="C9332" s="19" t="s">
        <v>1541</v>
      </c>
      <c r="D9332" s="19">
        <v>9</v>
      </c>
      <c r="E9332" s="19" t="s">
        <v>9</v>
      </c>
      <c r="F9332" s="19" t="s">
        <v>1542</v>
      </c>
    </row>
    <row r="9333" spans="1:6" ht="14.5" customHeight="1">
      <c r="A9333" s="19">
        <v>1918</v>
      </c>
      <c r="B9333" s="19" t="s">
        <v>441</v>
      </c>
      <c r="C9333" s="19" t="s">
        <v>446</v>
      </c>
      <c r="D9333" s="19">
        <v>68.87</v>
      </c>
      <c r="E9333" s="19" t="s">
        <v>9</v>
      </c>
      <c r="F9333" s="19" t="s">
        <v>1554</v>
      </c>
    </row>
    <row r="9334" spans="1:6" ht="14.5" customHeight="1">
      <c r="A9334" s="19">
        <v>1918</v>
      </c>
      <c r="B9334" s="19" t="s">
        <v>441</v>
      </c>
      <c r="C9334" s="19" t="s">
        <v>446</v>
      </c>
      <c r="D9334" s="19">
        <v>72.430000000000007</v>
      </c>
      <c r="E9334" s="19" t="s">
        <v>9</v>
      </c>
      <c r="F9334" s="19" t="s">
        <v>1566</v>
      </c>
    </row>
    <row r="9335" spans="1:6" ht="14.5" customHeight="1">
      <c r="A9335" s="19">
        <v>1918</v>
      </c>
      <c r="B9335" s="19" t="s">
        <v>441</v>
      </c>
      <c r="C9335" s="19" t="s">
        <v>446</v>
      </c>
      <c r="D9335" s="19">
        <v>24.34</v>
      </c>
      <c r="E9335" s="19" t="s">
        <v>9</v>
      </c>
      <c r="F9335" s="19" t="s">
        <v>1251</v>
      </c>
    </row>
    <row r="9336" spans="1:6" ht="14.5" customHeight="1">
      <c r="A9336" s="19">
        <v>1918</v>
      </c>
      <c r="B9336" s="19" t="s">
        <v>441</v>
      </c>
      <c r="C9336" s="19" t="s">
        <v>448</v>
      </c>
      <c r="D9336" s="19">
        <v>220</v>
      </c>
      <c r="E9336" s="19" t="s">
        <v>9</v>
      </c>
      <c r="F9336" s="19" t="s">
        <v>1551</v>
      </c>
    </row>
    <row r="9337" spans="1:6" ht="14.5" customHeight="1">
      <c r="A9337" s="19">
        <v>1918</v>
      </c>
      <c r="B9337" s="19" t="s">
        <v>441</v>
      </c>
      <c r="C9337" s="19" t="s">
        <v>1433</v>
      </c>
      <c r="D9337" s="19">
        <v>1.0900000000000001</v>
      </c>
      <c r="E9337" s="19" t="s">
        <v>9</v>
      </c>
      <c r="F9337" s="19" t="s">
        <v>1434</v>
      </c>
    </row>
    <row r="9338" spans="1:6" ht="14.5" customHeight="1">
      <c r="A9338" s="19">
        <v>1918</v>
      </c>
      <c r="B9338" s="19" t="s">
        <v>441</v>
      </c>
      <c r="C9338" s="19" t="s">
        <v>1435</v>
      </c>
      <c r="D9338" s="19">
        <v>81.599999999999994</v>
      </c>
      <c r="E9338" s="19" t="s">
        <v>9</v>
      </c>
      <c r="F9338" s="19" t="s">
        <v>1550</v>
      </c>
    </row>
    <row r="9339" spans="1:6" ht="14.5" customHeight="1">
      <c r="A9339" s="19">
        <v>1918</v>
      </c>
      <c r="B9339" s="19" t="s">
        <v>441</v>
      </c>
      <c r="C9339" s="19" t="s">
        <v>1561</v>
      </c>
      <c r="D9339" s="19">
        <v>5.5</v>
      </c>
      <c r="E9339" s="19" t="s">
        <v>9</v>
      </c>
      <c r="F9339" s="19" t="s">
        <v>1562</v>
      </c>
    </row>
    <row r="9340" spans="1:6" ht="14.5" customHeight="1">
      <c r="A9340" s="19">
        <v>1918</v>
      </c>
      <c r="B9340" s="19" t="s">
        <v>441</v>
      </c>
      <c r="C9340" s="19" t="s">
        <v>264</v>
      </c>
      <c r="D9340" s="19">
        <v>58</v>
      </c>
      <c r="E9340" s="19" t="s">
        <v>9</v>
      </c>
      <c r="F9340" s="19" t="s">
        <v>1563</v>
      </c>
    </row>
    <row r="9341" spans="1:6" ht="14.5" customHeight="1">
      <c r="A9341" s="19">
        <v>1918</v>
      </c>
      <c r="B9341" s="19" t="s">
        <v>441</v>
      </c>
      <c r="C9341" s="19" t="s">
        <v>450</v>
      </c>
      <c r="D9341" s="19">
        <v>141</v>
      </c>
      <c r="E9341" s="19" t="s">
        <v>9</v>
      </c>
      <c r="F9341" s="19" t="s">
        <v>1428</v>
      </c>
    </row>
    <row r="9342" spans="1:6" ht="14.5" customHeight="1">
      <c r="A9342" s="19">
        <v>1918</v>
      </c>
      <c r="B9342" s="19" t="s">
        <v>441</v>
      </c>
      <c r="C9342" s="19" t="s">
        <v>450</v>
      </c>
      <c r="D9342" s="19">
        <v>62</v>
      </c>
      <c r="E9342" s="19" t="s">
        <v>9</v>
      </c>
      <c r="F9342" s="19" t="s">
        <v>1106</v>
      </c>
    </row>
    <row r="9343" spans="1:6" ht="14.5" customHeight="1">
      <c r="A9343" s="19">
        <v>1918</v>
      </c>
      <c r="B9343" s="19" t="s">
        <v>441</v>
      </c>
      <c r="C9343" s="19" t="s">
        <v>450</v>
      </c>
      <c r="D9343" s="19">
        <v>107</v>
      </c>
      <c r="E9343" s="19" t="s">
        <v>9</v>
      </c>
      <c r="F9343" s="19" t="s">
        <v>1253</v>
      </c>
    </row>
    <row r="9344" spans="1:6" ht="14.5" customHeight="1">
      <c r="A9344" s="19">
        <v>1918</v>
      </c>
      <c r="B9344" s="19" t="s">
        <v>441</v>
      </c>
      <c r="C9344" s="19" t="s">
        <v>1393</v>
      </c>
      <c r="D9344" s="19">
        <v>41</v>
      </c>
      <c r="E9344" s="19" t="s">
        <v>9</v>
      </c>
      <c r="F9344" s="19" t="s">
        <v>1399</v>
      </c>
    </row>
    <row r="9345" spans="1:6" ht="14.5" customHeight="1">
      <c r="A9345" s="19">
        <v>1918</v>
      </c>
      <c r="B9345" s="19" t="s">
        <v>441</v>
      </c>
      <c r="C9345" s="19" t="s">
        <v>750</v>
      </c>
      <c r="D9345" s="19">
        <v>62</v>
      </c>
      <c r="E9345" s="19" t="s">
        <v>9</v>
      </c>
      <c r="F9345" s="19" t="s">
        <v>1242</v>
      </c>
    </row>
    <row r="9346" spans="1:6" ht="14.5" customHeight="1">
      <c r="A9346" s="19">
        <v>1918</v>
      </c>
      <c r="B9346" s="19" t="s">
        <v>441</v>
      </c>
      <c r="C9346" s="19" t="s">
        <v>1394</v>
      </c>
      <c r="D9346" s="19">
        <v>10</v>
      </c>
      <c r="E9346" s="19" t="s">
        <v>9</v>
      </c>
      <c r="F9346" s="19" t="s">
        <v>1400</v>
      </c>
    </row>
    <row r="9347" spans="1:6" ht="14.5" customHeight="1">
      <c r="A9347" s="19">
        <v>1918</v>
      </c>
      <c r="B9347" s="19" t="s">
        <v>441</v>
      </c>
      <c r="C9347" s="19" t="s">
        <v>462</v>
      </c>
      <c r="D9347" s="19">
        <v>3.5</v>
      </c>
      <c r="E9347" s="19" t="s">
        <v>9</v>
      </c>
      <c r="F9347" s="19" t="s">
        <v>770</v>
      </c>
    </row>
    <row r="9348" spans="1:6" ht="14.5" customHeight="1">
      <c r="A9348" s="19">
        <v>1918</v>
      </c>
      <c r="B9348" s="19" t="s">
        <v>441</v>
      </c>
      <c r="C9348" s="19" t="s">
        <v>763</v>
      </c>
      <c r="D9348" s="19">
        <v>48</v>
      </c>
      <c r="E9348" s="19" t="s">
        <v>9</v>
      </c>
      <c r="F9348" s="19" t="s">
        <v>1401</v>
      </c>
    </row>
    <row r="9349" spans="1:6" ht="14.5" customHeight="1">
      <c r="A9349" s="19">
        <v>1918</v>
      </c>
      <c r="B9349" s="19" t="s">
        <v>441</v>
      </c>
      <c r="C9349" s="19" t="s">
        <v>502</v>
      </c>
      <c r="D9349" s="19">
        <v>32</v>
      </c>
      <c r="E9349" s="19" t="s">
        <v>9</v>
      </c>
      <c r="F9349" s="19" t="s">
        <v>1430</v>
      </c>
    </row>
    <row r="9350" spans="1:6" ht="14.5" customHeight="1">
      <c r="A9350" s="19">
        <v>1918</v>
      </c>
      <c r="B9350" s="19" t="s">
        <v>441</v>
      </c>
      <c r="C9350" s="19" t="s">
        <v>59</v>
      </c>
      <c r="D9350" s="19">
        <v>410</v>
      </c>
      <c r="E9350" s="19" t="s">
        <v>9</v>
      </c>
      <c r="F9350" s="19" t="s">
        <v>1543</v>
      </c>
    </row>
    <row r="9351" spans="1:6" ht="14.5" customHeight="1">
      <c r="A9351" s="19">
        <v>1918</v>
      </c>
      <c r="B9351" s="19" t="s">
        <v>441</v>
      </c>
      <c r="C9351" s="19" t="s">
        <v>1564</v>
      </c>
      <c r="D9351" s="19">
        <v>40.92</v>
      </c>
      <c r="E9351" s="19" t="s">
        <v>9</v>
      </c>
      <c r="F9351" s="19" t="s">
        <v>1565</v>
      </c>
    </row>
    <row r="9352" spans="1:6" ht="14.5" customHeight="1">
      <c r="A9352" s="19">
        <v>1918</v>
      </c>
      <c r="B9352" s="19" t="s">
        <v>441</v>
      </c>
      <c r="C9352" s="19" t="s">
        <v>452</v>
      </c>
      <c r="D9352" s="19">
        <v>123</v>
      </c>
      <c r="E9352" s="19" t="s">
        <v>9</v>
      </c>
      <c r="F9352" s="19" t="s">
        <v>1403</v>
      </c>
    </row>
    <row r="9353" spans="1:6" ht="14.5" customHeight="1">
      <c r="A9353" s="19">
        <v>1918</v>
      </c>
      <c r="B9353" s="19" t="s">
        <v>441</v>
      </c>
      <c r="C9353" s="19" t="s">
        <v>452</v>
      </c>
      <c r="D9353" s="19">
        <v>35</v>
      </c>
      <c r="E9353" s="19" t="s">
        <v>9</v>
      </c>
      <c r="F9353" s="19" t="s">
        <v>1431</v>
      </c>
    </row>
    <row r="9354" spans="1:6" ht="14.5" customHeight="1">
      <c r="A9354" s="19">
        <v>1918</v>
      </c>
      <c r="B9354" s="19" t="s">
        <v>441</v>
      </c>
      <c r="C9354" s="19" t="s">
        <v>452</v>
      </c>
      <c r="D9354" s="19">
        <v>100</v>
      </c>
      <c r="E9354" s="19" t="s">
        <v>9</v>
      </c>
      <c r="F9354" s="19" t="s">
        <v>1549</v>
      </c>
    </row>
    <row r="9355" spans="1:6" ht="14.5" customHeight="1">
      <c r="A9355" s="19">
        <v>1918</v>
      </c>
      <c r="B9355" s="19" t="s">
        <v>441</v>
      </c>
      <c r="C9355" s="19" t="s">
        <v>767</v>
      </c>
      <c r="D9355" s="19">
        <v>8.5</v>
      </c>
      <c r="E9355" s="19" t="s">
        <v>9</v>
      </c>
      <c r="F9355" s="19" t="s">
        <v>1555</v>
      </c>
    </row>
    <row r="9356" spans="1:6" ht="14.5" customHeight="1">
      <c r="A9356" s="19">
        <v>1918</v>
      </c>
      <c r="B9356" s="19" t="s">
        <v>441</v>
      </c>
      <c r="C9356" s="19" t="s">
        <v>440</v>
      </c>
      <c r="D9356" s="19">
        <v>2.6</v>
      </c>
      <c r="E9356" s="19" t="s">
        <v>9</v>
      </c>
      <c r="F9356" s="19" t="s">
        <v>773</v>
      </c>
    </row>
    <row r="9357" spans="1:6" ht="14.5" customHeight="1">
      <c r="A9357" s="19">
        <v>1918</v>
      </c>
      <c r="B9357" s="19" t="s">
        <v>441</v>
      </c>
      <c r="C9357" s="19" t="s">
        <v>1545</v>
      </c>
      <c r="D9357" s="19">
        <v>70</v>
      </c>
      <c r="E9357" s="19" t="s">
        <v>9</v>
      </c>
      <c r="F9357" s="19" t="s">
        <v>1546</v>
      </c>
    </row>
    <row r="9358" spans="1:6" ht="14.5" customHeight="1">
      <c r="A9358" s="19">
        <v>1918</v>
      </c>
      <c r="B9358" s="19" t="s">
        <v>512</v>
      </c>
      <c r="C9358" s="19" t="s">
        <v>1437</v>
      </c>
      <c r="D9358" s="19">
        <v>10</v>
      </c>
    </row>
    <row r="9359" spans="1:6" ht="14.5" customHeight="1">
      <c r="A9359" s="19">
        <v>1918</v>
      </c>
      <c r="B9359" s="19" t="s">
        <v>512</v>
      </c>
      <c r="C9359" s="19" t="s">
        <v>774</v>
      </c>
      <c r="D9359" s="19">
        <v>137</v>
      </c>
    </row>
    <row r="9360" spans="1:6" ht="14.5" customHeight="1">
      <c r="A9360" s="19">
        <v>1918</v>
      </c>
      <c r="B9360" s="19" t="s">
        <v>512</v>
      </c>
      <c r="C9360" s="19" t="s">
        <v>517</v>
      </c>
      <c r="D9360" s="19">
        <v>23.5</v>
      </c>
    </row>
    <row r="9361" spans="1:4" ht="14.5" customHeight="1">
      <c r="A9361" s="19">
        <v>1918</v>
      </c>
      <c r="B9361" s="19" t="s">
        <v>512</v>
      </c>
      <c r="C9361" s="19" t="s">
        <v>518</v>
      </c>
      <c r="D9361" s="19">
        <v>73</v>
      </c>
    </row>
    <row r="9362" spans="1:4" ht="14.5" customHeight="1">
      <c r="A9362" s="19">
        <v>1918</v>
      </c>
      <c r="B9362" s="19" t="s">
        <v>512</v>
      </c>
      <c r="C9362" s="19" t="s">
        <v>1130</v>
      </c>
      <c r="D9362" s="19">
        <v>33.340000000000003</v>
      </c>
    </row>
    <row r="9363" spans="1:4" ht="14.5" customHeight="1">
      <c r="A9363" s="19">
        <v>1918</v>
      </c>
      <c r="B9363" s="19" t="s">
        <v>512</v>
      </c>
      <c r="C9363" s="19" t="s">
        <v>1571</v>
      </c>
      <c r="D9363" s="19">
        <v>24.33</v>
      </c>
    </row>
    <row r="9364" spans="1:4" ht="14.5" customHeight="1">
      <c r="A9364" s="19">
        <v>1918</v>
      </c>
      <c r="B9364" s="19" t="s">
        <v>512</v>
      </c>
      <c r="C9364" s="19" t="s">
        <v>513</v>
      </c>
      <c r="D9364" s="19">
        <v>18</v>
      </c>
    </row>
    <row r="9365" spans="1:4" ht="14.5" customHeight="1">
      <c r="A9365" s="19">
        <v>1918</v>
      </c>
      <c r="B9365" s="19" t="s">
        <v>512</v>
      </c>
      <c r="C9365" s="19" t="s">
        <v>1572</v>
      </c>
      <c r="D9365" s="19">
        <v>1</v>
      </c>
    </row>
    <row r="9366" spans="1:4" ht="14.5" customHeight="1">
      <c r="A9366" s="19">
        <v>1918</v>
      </c>
      <c r="B9366" s="19" t="s">
        <v>512</v>
      </c>
      <c r="C9366" s="19" t="s">
        <v>875</v>
      </c>
      <c r="D9366" s="19">
        <v>34</v>
      </c>
    </row>
    <row r="9367" spans="1:4" ht="14.5" customHeight="1">
      <c r="A9367" s="19">
        <v>1918</v>
      </c>
      <c r="B9367" s="19" t="s">
        <v>512</v>
      </c>
      <c r="C9367" s="19" t="s">
        <v>514</v>
      </c>
      <c r="D9367" s="19">
        <v>168.84</v>
      </c>
    </row>
    <row r="9368" spans="1:4" ht="14.5" customHeight="1">
      <c r="A9368" s="19">
        <v>1918</v>
      </c>
      <c r="B9368" s="19" t="s">
        <v>512</v>
      </c>
      <c r="C9368" s="19" t="s">
        <v>1131</v>
      </c>
      <c r="D9368" s="19">
        <v>159</v>
      </c>
    </row>
    <row r="9369" spans="1:4" ht="14.5" customHeight="1">
      <c r="A9369" s="19">
        <v>1918</v>
      </c>
      <c r="B9369" s="19" t="s">
        <v>512</v>
      </c>
      <c r="C9369" s="19" t="s">
        <v>515</v>
      </c>
      <c r="D9369" s="19">
        <v>20.7</v>
      </c>
    </row>
    <row r="9370" spans="1:4" ht="14.5" customHeight="1">
      <c r="A9370" s="19">
        <v>1918</v>
      </c>
      <c r="B9370" s="19" t="s">
        <v>512</v>
      </c>
      <c r="C9370" s="19" t="s">
        <v>519</v>
      </c>
      <c r="D9370" s="19">
        <v>4</v>
      </c>
    </row>
    <row r="9371" spans="1:4" ht="14.5" customHeight="1">
      <c r="A9371" s="19">
        <v>1918</v>
      </c>
      <c r="B9371" s="19" t="s">
        <v>512</v>
      </c>
      <c r="C9371" s="19" t="s">
        <v>1573</v>
      </c>
      <c r="D9371" s="19">
        <v>6.2</v>
      </c>
    </row>
    <row r="9372" spans="1:4" ht="14.5" customHeight="1">
      <c r="A9372" s="19">
        <v>1918</v>
      </c>
      <c r="B9372" s="19" t="s">
        <v>512</v>
      </c>
      <c r="C9372" s="19" t="s">
        <v>520</v>
      </c>
      <c r="D9372" s="19">
        <v>8.19</v>
      </c>
    </row>
    <row r="9373" spans="1:4" ht="14.5" customHeight="1">
      <c r="A9373" s="19">
        <v>1918</v>
      </c>
      <c r="B9373" s="19" t="s">
        <v>512</v>
      </c>
      <c r="C9373" s="19" t="s">
        <v>521</v>
      </c>
      <c r="D9373" s="19">
        <v>5</v>
      </c>
    </row>
    <row r="9374" spans="1:4" ht="14.5" customHeight="1">
      <c r="A9374" s="19">
        <v>1918</v>
      </c>
      <c r="B9374" s="19" t="s">
        <v>512</v>
      </c>
      <c r="C9374" s="19" t="s">
        <v>522</v>
      </c>
      <c r="D9374" s="19">
        <v>20.5</v>
      </c>
    </row>
    <row r="9375" spans="1:4" ht="14.5" customHeight="1">
      <c r="A9375" s="19">
        <v>1918</v>
      </c>
      <c r="B9375" s="19" t="s">
        <v>512</v>
      </c>
      <c r="C9375" s="19" t="s">
        <v>1133</v>
      </c>
      <c r="D9375" s="19">
        <v>12.5</v>
      </c>
    </row>
    <row r="9376" spans="1:4" ht="14.5" customHeight="1">
      <c r="A9376" s="19">
        <v>1918</v>
      </c>
      <c r="B9376" s="19" t="s">
        <v>512</v>
      </c>
      <c r="C9376" s="19" t="s">
        <v>524</v>
      </c>
      <c r="D9376" s="19">
        <v>13</v>
      </c>
    </row>
    <row r="9377" spans="1:6" ht="14.5" customHeight="1">
      <c r="A9377" s="19">
        <v>1918</v>
      </c>
      <c r="B9377" s="19" t="s">
        <v>512</v>
      </c>
      <c r="C9377" s="19" t="s">
        <v>516</v>
      </c>
      <c r="D9377" s="19">
        <v>57</v>
      </c>
    </row>
    <row r="9378" spans="1:6" ht="14.5" customHeight="1">
      <c r="A9378" s="19">
        <v>1918</v>
      </c>
      <c r="B9378" s="19" t="s">
        <v>512</v>
      </c>
      <c r="C9378" s="19" t="s">
        <v>525</v>
      </c>
      <c r="D9378" s="19">
        <v>3</v>
      </c>
    </row>
    <row r="9379" spans="1:6" ht="14.5" customHeight="1">
      <c r="A9379" s="19">
        <v>1918</v>
      </c>
      <c r="B9379" s="19" t="s">
        <v>512</v>
      </c>
      <c r="C9379" s="19" t="s">
        <v>526</v>
      </c>
      <c r="D9379" s="19">
        <v>135</v>
      </c>
    </row>
    <row r="9380" spans="1:6" ht="14.5" customHeight="1">
      <c r="A9380" s="19">
        <v>1918</v>
      </c>
      <c r="B9380" s="19" t="s">
        <v>98</v>
      </c>
      <c r="C9380" s="19" t="s">
        <v>1880</v>
      </c>
      <c r="D9380" s="19">
        <v>4.5</v>
      </c>
    </row>
    <row r="9381" spans="1:6" ht="14.5" customHeight="1">
      <c r="A9381" s="19">
        <v>1918</v>
      </c>
      <c r="B9381" s="19" t="s">
        <v>98</v>
      </c>
      <c r="C9381" s="19" t="s">
        <v>1881</v>
      </c>
      <c r="D9381" s="19">
        <v>69.42</v>
      </c>
    </row>
    <row r="9382" spans="1:6" ht="14.5" customHeight="1">
      <c r="A9382" s="19">
        <v>1918</v>
      </c>
      <c r="B9382" s="19" t="s">
        <v>98</v>
      </c>
      <c r="C9382" s="19" t="s">
        <v>1882</v>
      </c>
      <c r="D9382" s="19">
        <v>6</v>
      </c>
    </row>
    <row r="9383" spans="1:6" ht="14.5" customHeight="1">
      <c r="A9383" s="19">
        <v>1918</v>
      </c>
      <c r="B9383" s="19" t="s">
        <v>98</v>
      </c>
      <c r="C9383" s="19" t="s">
        <v>1883</v>
      </c>
      <c r="D9383" s="19">
        <v>93.79</v>
      </c>
      <c r="F9383" s="19" t="s">
        <v>1895</v>
      </c>
    </row>
    <row r="9384" spans="1:6" ht="14.5" customHeight="1">
      <c r="A9384" s="19">
        <v>1918</v>
      </c>
      <c r="B9384" s="19" t="s">
        <v>98</v>
      </c>
      <c r="C9384" s="19" t="s">
        <v>999</v>
      </c>
      <c r="D9384" s="19">
        <v>150</v>
      </c>
      <c r="E9384" s="19" t="s">
        <v>9</v>
      </c>
      <c r="F9384" s="19" t="s">
        <v>107</v>
      </c>
    </row>
    <row r="9385" spans="1:6" ht="14.5" customHeight="1">
      <c r="A9385" s="19">
        <v>1918</v>
      </c>
      <c r="B9385" s="19" t="s">
        <v>98</v>
      </c>
      <c r="C9385" s="19" t="s">
        <v>999</v>
      </c>
      <c r="D9385" s="19">
        <v>101.8</v>
      </c>
      <c r="F9385" s="19" t="s">
        <v>1885</v>
      </c>
    </row>
    <row r="9386" spans="1:6" ht="14.5" customHeight="1">
      <c r="A9386" s="19">
        <v>1918</v>
      </c>
      <c r="B9386" s="19" t="s">
        <v>98</v>
      </c>
      <c r="C9386" s="19" t="s">
        <v>1886</v>
      </c>
      <c r="D9386" s="19">
        <v>4.5</v>
      </c>
    </row>
    <row r="9387" spans="1:6" ht="14.5" customHeight="1">
      <c r="A9387" s="19">
        <v>1918</v>
      </c>
      <c r="B9387" s="19" t="s">
        <v>98</v>
      </c>
      <c r="C9387" s="19" t="s">
        <v>1887</v>
      </c>
      <c r="D9387" s="19">
        <v>12.5</v>
      </c>
    </row>
    <row r="9388" spans="1:6" ht="14.5" customHeight="1">
      <c r="A9388" s="19">
        <v>1918</v>
      </c>
      <c r="B9388" s="19" t="s">
        <v>98</v>
      </c>
      <c r="C9388" s="19" t="s">
        <v>1888</v>
      </c>
      <c r="D9388" s="19">
        <v>19.100000000000001</v>
      </c>
    </row>
    <row r="9389" spans="1:6" ht="14.5" customHeight="1">
      <c r="A9389" s="19">
        <v>1918</v>
      </c>
      <c r="B9389" s="19" t="s">
        <v>98</v>
      </c>
      <c r="C9389" s="19" t="s">
        <v>1889</v>
      </c>
      <c r="D9389" s="19">
        <v>3</v>
      </c>
    </row>
    <row r="9390" spans="1:6" ht="14.5" customHeight="1">
      <c r="A9390" s="19">
        <v>1918</v>
      </c>
      <c r="B9390" s="19" t="s">
        <v>211</v>
      </c>
      <c r="C9390" s="19" t="s">
        <v>712</v>
      </c>
      <c r="D9390" s="19">
        <v>7</v>
      </c>
      <c r="F9390" s="19" t="s">
        <v>1583</v>
      </c>
    </row>
    <row r="9391" spans="1:6" ht="14.5" customHeight="1">
      <c r="A9391" s="19">
        <v>1918</v>
      </c>
      <c r="B9391" s="19" t="s">
        <v>211</v>
      </c>
      <c r="C9391" s="19" t="s">
        <v>1580</v>
      </c>
      <c r="D9391" s="19">
        <v>6.5</v>
      </c>
      <c r="F9391" s="19" t="s">
        <v>1575</v>
      </c>
    </row>
    <row r="9392" spans="1:6" ht="14.5" customHeight="1">
      <c r="A9392" s="19">
        <v>1918</v>
      </c>
      <c r="B9392" s="19" t="s">
        <v>211</v>
      </c>
      <c r="C9392" s="19" t="s">
        <v>210</v>
      </c>
      <c r="D9392" s="19">
        <v>6.23</v>
      </c>
      <c r="F9392" s="19" t="s">
        <v>1438</v>
      </c>
    </row>
    <row r="9393" spans="1:6" ht="14.5" customHeight="1">
      <c r="A9393" s="19">
        <v>1918</v>
      </c>
      <c r="B9393" s="19" t="s">
        <v>211</v>
      </c>
      <c r="C9393" s="19" t="s">
        <v>208</v>
      </c>
      <c r="D9393" s="19">
        <v>10</v>
      </c>
      <c r="F9393" s="19" t="s">
        <v>1442</v>
      </c>
    </row>
    <row r="9394" spans="1:6" ht="14.5" customHeight="1">
      <c r="A9394" s="19">
        <v>1918</v>
      </c>
      <c r="B9394" s="19" t="s">
        <v>211</v>
      </c>
      <c r="C9394" s="19" t="s">
        <v>1581</v>
      </c>
      <c r="D9394" s="19">
        <v>13.6</v>
      </c>
      <c r="F9394" s="19" t="s">
        <v>1576</v>
      </c>
    </row>
    <row r="9395" spans="1:6" ht="14.5" customHeight="1">
      <c r="A9395" s="19">
        <v>1918</v>
      </c>
      <c r="B9395" s="19" t="s">
        <v>211</v>
      </c>
      <c r="C9395" s="19" t="s">
        <v>1358</v>
      </c>
      <c r="D9395" s="19">
        <v>10</v>
      </c>
      <c r="F9395" s="19" t="s">
        <v>1439</v>
      </c>
    </row>
    <row r="9396" spans="1:6" ht="14.5" customHeight="1">
      <c r="A9396" s="19">
        <v>1918</v>
      </c>
      <c r="B9396" s="19" t="s">
        <v>211</v>
      </c>
      <c r="C9396" s="19" t="s">
        <v>1582</v>
      </c>
      <c r="D9396" s="19">
        <v>14.2</v>
      </c>
      <c r="F9396" s="19" t="s">
        <v>1577</v>
      </c>
    </row>
    <row r="9397" spans="1:6" ht="14.5" customHeight="1">
      <c r="A9397" s="19">
        <v>1918</v>
      </c>
      <c r="B9397" s="19" t="s">
        <v>211</v>
      </c>
      <c r="C9397" s="19" t="s">
        <v>199</v>
      </c>
      <c r="D9397" s="19">
        <v>218.15</v>
      </c>
      <c r="F9397" s="19" t="s">
        <v>1263</v>
      </c>
    </row>
    <row r="9398" spans="1:6" ht="14.5" customHeight="1">
      <c r="A9398" s="19">
        <v>1918</v>
      </c>
      <c r="B9398" s="19" t="s">
        <v>211</v>
      </c>
      <c r="C9398" s="19" t="s">
        <v>199</v>
      </c>
      <c r="D9398" s="19">
        <v>11.6</v>
      </c>
      <c r="F9398" s="19" t="s">
        <v>1578</v>
      </c>
    </row>
    <row r="9399" spans="1:6" ht="14.5" customHeight="1">
      <c r="A9399" s="19">
        <v>1918</v>
      </c>
      <c r="B9399" s="19" t="s">
        <v>211</v>
      </c>
      <c r="C9399" s="19" t="s">
        <v>205</v>
      </c>
      <c r="D9399" s="19">
        <v>31</v>
      </c>
      <c r="F9399" s="19" t="s">
        <v>1579</v>
      </c>
    </row>
    <row r="9400" spans="1:6" ht="14.5" customHeight="1">
      <c r="A9400" s="19">
        <v>1918</v>
      </c>
      <c r="B9400" s="19" t="s">
        <v>196</v>
      </c>
      <c r="C9400" s="19" t="s">
        <v>1594</v>
      </c>
      <c r="D9400" s="19">
        <v>37.4</v>
      </c>
      <c r="E9400" s="19" t="s">
        <v>9</v>
      </c>
      <c r="F9400" s="19" t="s">
        <v>1590</v>
      </c>
    </row>
    <row r="9401" spans="1:6" ht="14.5" customHeight="1">
      <c r="A9401" s="19">
        <v>1918</v>
      </c>
      <c r="B9401" s="19" t="s">
        <v>196</v>
      </c>
      <c r="C9401" s="19" t="s">
        <v>192</v>
      </c>
      <c r="D9401" s="19">
        <v>8.4</v>
      </c>
      <c r="E9401" s="19" t="s">
        <v>9</v>
      </c>
      <c r="F9401" s="19" t="s">
        <v>1141</v>
      </c>
    </row>
    <row r="9402" spans="1:6" ht="14.5" customHeight="1">
      <c r="A9402" s="19">
        <v>1918</v>
      </c>
      <c r="B9402" s="19" t="s">
        <v>196</v>
      </c>
      <c r="C9402" s="19" t="s">
        <v>192</v>
      </c>
      <c r="D9402" s="19">
        <v>0.98</v>
      </c>
      <c r="E9402" s="19" t="s">
        <v>9</v>
      </c>
      <c r="F9402" s="19" t="s">
        <v>1591</v>
      </c>
    </row>
    <row r="9403" spans="1:6" ht="14.5" customHeight="1">
      <c r="A9403" s="19">
        <v>1918</v>
      </c>
      <c r="B9403" s="19" t="s">
        <v>196</v>
      </c>
      <c r="C9403" s="19" t="s">
        <v>192</v>
      </c>
      <c r="D9403" s="19">
        <v>1.5</v>
      </c>
      <c r="E9403" s="19" t="s">
        <v>9</v>
      </c>
      <c r="F9403" s="19" t="s">
        <v>1444</v>
      </c>
    </row>
    <row r="9404" spans="1:6" ht="14.5" customHeight="1">
      <c r="A9404" s="19">
        <v>1918</v>
      </c>
      <c r="B9404" s="19" t="s">
        <v>196</v>
      </c>
      <c r="C9404" s="19" t="s">
        <v>192</v>
      </c>
      <c r="D9404" s="19">
        <v>404.55</v>
      </c>
      <c r="E9404" s="19" t="s">
        <v>9</v>
      </c>
      <c r="F9404" s="19" t="s">
        <v>884</v>
      </c>
    </row>
    <row r="9405" spans="1:6" ht="14.5" customHeight="1">
      <c r="A9405" s="19">
        <v>1918</v>
      </c>
      <c r="B9405" s="19" t="s">
        <v>196</v>
      </c>
      <c r="C9405" s="19" t="s">
        <v>192</v>
      </c>
      <c r="D9405" s="19">
        <v>98.91</v>
      </c>
      <c r="E9405" s="19" t="s">
        <v>9</v>
      </c>
      <c r="F9405" s="19" t="s">
        <v>1587</v>
      </c>
    </row>
    <row r="9406" spans="1:6" ht="14.5" customHeight="1">
      <c r="A9406" s="19">
        <v>1918</v>
      </c>
      <c r="B9406" s="19" t="s">
        <v>196</v>
      </c>
      <c r="C9406" s="19" t="s">
        <v>1145</v>
      </c>
      <c r="D9406" s="19">
        <v>3.25</v>
      </c>
      <c r="E9406" s="19" t="s">
        <v>9</v>
      </c>
      <c r="F9406" s="19" t="s">
        <v>1146</v>
      </c>
    </row>
    <row r="9407" spans="1:6" ht="14.5" customHeight="1">
      <c r="A9407" s="19">
        <v>1918</v>
      </c>
      <c r="B9407" s="19" t="s">
        <v>196</v>
      </c>
      <c r="C9407" s="19" t="s">
        <v>194</v>
      </c>
      <c r="D9407" s="19">
        <v>8.5</v>
      </c>
      <c r="E9407" s="19" t="s">
        <v>9</v>
      </c>
      <c r="F9407" s="19" t="s">
        <v>191</v>
      </c>
    </row>
    <row r="9408" spans="1:6" ht="14.5" customHeight="1">
      <c r="A9408" s="19">
        <v>1918</v>
      </c>
      <c r="B9408" s="19" t="s">
        <v>196</v>
      </c>
      <c r="C9408" s="19" t="s">
        <v>194</v>
      </c>
      <c r="D9408" s="19">
        <v>25</v>
      </c>
      <c r="E9408" s="19" t="s">
        <v>9</v>
      </c>
      <c r="F9408" s="19" t="s">
        <v>1143</v>
      </c>
    </row>
    <row r="9409" spans="1:6" ht="14.5" customHeight="1">
      <c r="A9409" s="19">
        <v>1918</v>
      </c>
      <c r="B9409" s="19" t="s">
        <v>196</v>
      </c>
      <c r="C9409" s="19" t="s">
        <v>567</v>
      </c>
      <c r="D9409" s="19">
        <v>80</v>
      </c>
      <c r="E9409" s="19" t="s">
        <v>9</v>
      </c>
      <c r="F9409" s="19" t="s">
        <v>1588</v>
      </c>
    </row>
    <row r="9410" spans="1:6" ht="14.5" customHeight="1">
      <c r="A9410" s="19">
        <v>1918</v>
      </c>
      <c r="B9410" s="19" t="s">
        <v>196</v>
      </c>
      <c r="C9410" s="19" t="s">
        <v>1268</v>
      </c>
      <c r="D9410" s="19">
        <v>3.5</v>
      </c>
      <c r="E9410" s="19" t="s">
        <v>9</v>
      </c>
      <c r="F9410" s="19" t="s">
        <v>1592</v>
      </c>
    </row>
    <row r="9411" spans="1:6" ht="14.5" customHeight="1">
      <c r="A9411" s="19">
        <v>1918</v>
      </c>
      <c r="B9411" s="19" t="s">
        <v>196</v>
      </c>
      <c r="C9411" s="19" t="s">
        <v>1595</v>
      </c>
      <c r="D9411" s="19">
        <v>3.25</v>
      </c>
      <c r="E9411" s="19" t="s">
        <v>9</v>
      </c>
      <c r="F9411" s="19" t="s">
        <v>1593</v>
      </c>
    </row>
    <row r="9412" spans="1:6" ht="14.5" customHeight="1">
      <c r="A9412" s="19">
        <v>1918</v>
      </c>
      <c r="B9412" s="19" t="s">
        <v>197</v>
      </c>
      <c r="D9412" s="19">
        <v>3.89</v>
      </c>
    </row>
    <row r="9413" spans="1:6" ht="14.5" customHeight="1">
      <c r="A9413" s="19">
        <v>1918</v>
      </c>
      <c r="B9413" s="19" t="s">
        <v>197</v>
      </c>
      <c r="D9413" s="19">
        <v>54</v>
      </c>
    </row>
    <row r="9414" spans="1:6" ht="14.5" customHeight="1">
      <c r="A9414" s="19">
        <v>1918</v>
      </c>
      <c r="B9414" s="19" t="s">
        <v>197</v>
      </c>
      <c r="D9414" s="19">
        <v>110.16</v>
      </c>
    </row>
    <row r="9415" spans="1:6" ht="14.5" customHeight="1">
      <c r="A9415" s="19">
        <v>1918</v>
      </c>
      <c r="B9415" s="19" t="s">
        <v>197</v>
      </c>
      <c r="D9415" s="19">
        <v>81.8</v>
      </c>
    </row>
    <row r="9416" spans="1:6" ht="14.5" customHeight="1">
      <c r="A9416" s="19">
        <v>1918</v>
      </c>
      <c r="B9416" s="19" t="s">
        <v>197</v>
      </c>
      <c r="D9416" s="19">
        <v>186.4</v>
      </c>
    </row>
    <row r="9417" spans="1:6" ht="14.5" customHeight="1">
      <c r="A9417" s="19">
        <v>1918</v>
      </c>
      <c r="B9417" s="19" t="s">
        <v>197</v>
      </c>
      <c r="D9417" s="19">
        <v>26.1</v>
      </c>
    </row>
    <row r="9418" spans="1:6" ht="14.5" customHeight="1">
      <c r="A9418" s="19">
        <v>1918</v>
      </c>
      <c r="B9418" s="19" t="s">
        <v>197</v>
      </c>
      <c r="D9418" s="19">
        <v>505</v>
      </c>
    </row>
    <row r="9419" spans="1:6" ht="14.5" customHeight="1">
      <c r="A9419" s="19">
        <v>1918</v>
      </c>
      <c r="B9419" s="19" t="s">
        <v>197</v>
      </c>
      <c r="D9419" s="19">
        <v>18.010000000000002</v>
      </c>
    </row>
    <row r="9420" spans="1:6" ht="14.5" customHeight="1">
      <c r="A9420" s="19">
        <v>1918</v>
      </c>
      <c r="B9420" s="19" t="s">
        <v>197</v>
      </c>
      <c r="D9420" s="19">
        <v>48</v>
      </c>
    </row>
    <row r="9421" spans="1:6" ht="14.5" customHeight="1">
      <c r="A9421" s="19">
        <v>1918</v>
      </c>
      <c r="B9421" s="19" t="s">
        <v>197</v>
      </c>
      <c r="D9421" s="19">
        <v>67.75</v>
      </c>
    </row>
    <row r="9422" spans="1:6" ht="14.5" customHeight="1">
      <c r="A9422" s="19">
        <v>1918</v>
      </c>
      <c r="B9422" s="19" t="s">
        <v>197</v>
      </c>
      <c r="D9422" s="19">
        <v>76.48</v>
      </c>
    </row>
    <row r="9423" spans="1:6" ht="14.5" customHeight="1">
      <c r="A9423" s="19">
        <v>1918</v>
      </c>
      <c r="B9423" s="19" t="s">
        <v>197</v>
      </c>
      <c r="D9423" s="19">
        <v>32.200000000000003</v>
      </c>
    </row>
    <row r="9424" spans="1:6" ht="14.5" customHeight="1">
      <c r="A9424" s="19">
        <v>1918</v>
      </c>
      <c r="B9424" s="19" t="s">
        <v>197</v>
      </c>
      <c r="D9424" s="19">
        <v>6</v>
      </c>
    </row>
    <row r="9425" spans="1:6" ht="14.5" customHeight="1">
      <c r="A9425" s="19">
        <v>1918</v>
      </c>
      <c r="B9425" s="19" t="s">
        <v>197</v>
      </c>
      <c r="D9425" s="19">
        <v>12.5</v>
      </c>
    </row>
    <row r="9426" spans="1:6" ht="14.5" customHeight="1">
      <c r="A9426" s="19">
        <v>1918</v>
      </c>
      <c r="B9426" s="19" t="s">
        <v>197</v>
      </c>
      <c r="D9426" s="19">
        <v>6</v>
      </c>
    </row>
    <row r="9427" spans="1:6" ht="14.5" customHeight="1">
      <c r="A9427" s="19">
        <v>1918</v>
      </c>
      <c r="B9427" s="19" t="s">
        <v>197</v>
      </c>
      <c r="D9427" s="19">
        <v>258.89999999999998</v>
      </c>
    </row>
    <row r="9428" spans="1:6" ht="14.5" customHeight="1">
      <c r="A9428" s="19">
        <v>1918</v>
      </c>
      <c r="B9428" s="19" t="s">
        <v>197</v>
      </c>
      <c r="D9428" s="19">
        <v>151.88999999999999</v>
      </c>
    </row>
    <row r="9429" spans="1:6" ht="14.5" customHeight="1">
      <c r="A9429" s="19">
        <v>1918</v>
      </c>
      <c r="B9429" s="19" t="s">
        <v>197</v>
      </c>
      <c r="D9429" s="19">
        <v>7.64</v>
      </c>
    </row>
    <row r="9430" spans="1:6" ht="14.5" customHeight="1">
      <c r="A9430" s="19">
        <v>1918</v>
      </c>
      <c r="B9430" s="19" t="s">
        <v>197</v>
      </c>
      <c r="D9430" s="19">
        <v>6</v>
      </c>
    </row>
    <row r="9431" spans="1:6" ht="14.5" customHeight="1">
      <c r="A9431" s="19">
        <v>1918</v>
      </c>
      <c r="B9431" s="19" t="s">
        <v>197</v>
      </c>
      <c r="D9431" s="19">
        <v>19.399999999999999</v>
      </c>
    </row>
    <row r="9432" spans="1:6" ht="14.5" customHeight="1">
      <c r="A9432" s="19">
        <v>1918</v>
      </c>
      <c r="B9432" s="19" t="s">
        <v>197</v>
      </c>
      <c r="D9432" s="19">
        <v>14.5</v>
      </c>
    </row>
    <row r="9433" spans="1:6" ht="14.5" customHeight="1">
      <c r="A9433" s="19">
        <v>1918</v>
      </c>
      <c r="B9433" s="19" t="s">
        <v>197</v>
      </c>
      <c r="D9433" s="19">
        <v>18</v>
      </c>
    </row>
    <row r="9434" spans="1:6" ht="14.5" customHeight="1">
      <c r="A9434" s="19">
        <v>1918</v>
      </c>
      <c r="B9434" s="19" t="s">
        <v>197</v>
      </c>
      <c r="D9434" s="19">
        <v>63.62</v>
      </c>
    </row>
    <row r="9435" spans="1:6" ht="14.5" customHeight="1">
      <c r="A9435" s="19">
        <v>1918</v>
      </c>
      <c r="B9435" s="19" t="s">
        <v>197</v>
      </c>
      <c r="D9435" s="19">
        <v>7.52</v>
      </c>
    </row>
    <row r="9436" spans="1:6" ht="14.5" customHeight="1">
      <c r="A9436" s="19">
        <v>1918</v>
      </c>
      <c r="B9436" s="19" t="s">
        <v>94</v>
      </c>
      <c r="D9436" s="19">
        <v>6</v>
      </c>
      <c r="F9436" s="19" t="s">
        <v>77</v>
      </c>
    </row>
    <row r="9437" spans="1:6" ht="14.5" customHeight="1">
      <c r="A9437" s="19">
        <v>1918</v>
      </c>
      <c r="B9437" s="19" t="s">
        <v>94</v>
      </c>
      <c r="C9437" s="19" t="s">
        <v>97</v>
      </c>
      <c r="D9437" s="19">
        <v>300.93599999999998</v>
      </c>
      <c r="F9437" s="19" t="s">
        <v>1153</v>
      </c>
    </row>
    <row r="9438" spans="1:6" ht="14.5" customHeight="1">
      <c r="A9438" s="19">
        <v>1918</v>
      </c>
      <c r="B9438" s="19" t="s">
        <v>94</v>
      </c>
      <c r="C9438" s="19" t="s">
        <v>97</v>
      </c>
      <c r="D9438" s="19">
        <v>22</v>
      </c>
      <c r="F9438" s="19" t="s">
        <v>1276</v>
      </c>
    </row>
    <row r="9439" spans="1:6" ht="14.5" customHeight="1">
      <c r="A9439" s="19">
        <v>1918</v>
      </c>
      <c r="B9439" s="19" t="s">
        <v>94</v>
      </c>
      <c r="C9439" s="19" t="s">
        <v>97</v>
      </c>
      <c r="D9439" s="19">
        <v>1.25</v>
      </c>
      <c r="F9439" s="19" t="s">
        <v>1456</v>
      </c>
    </row>
    <row r="9440" spans="1:6" ht="14.5" customHeight="1">
      <c r="A9440" s="19">
        <v>1918</v>
      </c>
      <c r="B9440" s="19" t="s">
        <v>94</v>
      </c>
      <c r="C9440" s="19" t="s">
        <v>97</v>
      </c>
      <c r="D9440" s="19">
        <v>83.6</v>
      </c>
      <c r="F9440" s="19" t="s">
        <v>1597</v>
      </c>
    </row>
    <row r="9441" spans="1:6" ht="14.5" customHeight="1">
      <c r="A9441" s="19">
        <v>1918</v>
      </c>
      <c r="B9441" s="19" t="s">
        <v>94</v>
      </c>
      <c r="C9441" s="19" t="s">
        <v>97</v>
      </c>
      <c r="D9441" s="19">
        <v>10</v>
      </c>
      <c r="F9441" s="19" t="s">
        <v>1599</v>
      </c>
    </row>
    <row r="9442" spans="1:6" ht="14.5" customHeight="1">
      <c r="A9442" s="19">
        <v>1918</v>
      </c>
      <c r="B9442" s="19" t="s">
        <v>94</v>
      </c>
      <c r="C9442" s="19" t="s">
        <v>1600</v>
      </c>
      <c r="D9442" s="19">
        <v>458.22</v>
      </c>
    </row>
    <row r="9443" spans="1:6" ht="14.5" customHeight="1">
      <c r="A9443" s="19">
        <v>1918</v>
      </c>
      <c r="B9443" s="19" t="s">
        <v>94</v>
      </c>
      <c r="C9443" s="19" t="s">
        <v>1154</v>
      </c>
      <c r="D9443" s="19">
        <v>48.71</v>
      </c>
      <c r="F9443" s="19" t="s">
        <v>786</v>
      </c>
    </row>
    <row r="9444" spans="1:6" ht="14.5" customHeight="1">
      <c r="A9444" s="19">
        <v>1918</v>
      </c>
      <c r="B9444" s="19" t="s">
        <v>94</v>
      </c>
      <c r="C9444" s="19" t="s">
        <v>787</v>
      </c>
      <c r="D9444" s="19">
        <v>85</v>
      </c>
      <c r="F9444" s="19" t="s">
        <v>93</v>
      </c>
    </row>
    <row r="9445" spans="1:6" ht="14.5" customHeight="1">
      <c r="A9445" s="19">
        <v>1918</v>
      </c>
      <c r="B9445" s="19" t="s">
        <v>94</v>
      </c>
      <c r="C9445" s="19" t="s">
        <v>574</v>
      </c>
      <c r="D9445" s="19">
        <v>9</v>
      </c>
      <c r="F9445" s="19" t="s">
        <v>1601</v>
      </c>
    </row>
    <row r="9446" spans="1:6" ht="14.5" customHeight="1">
      <c r="A9446" s="19">
        <v>1918</v>
      </c>
      <c r="B9446" s="19" t="s">
        <v>94</v>
      </c>
      <c r="C9446" s="19" t="s">
        <v>497</v>
      </c>
      <c r="D9446" s="19">
        <v>23.2</v>
      </c>
      <c r="F9446" s="19" t="s">
        <v>577</v>
      </c>
    </row>
    <row r="9447" spans="1:6" ht="14.5" customHeight="1">
      <c r="A9447" s="19">
        <v>1918</v>
      </c>
      <c r="B9447" s="19" t="s">
        <v>94</v>
      </c>
      <c r="C9447" s="19" t="s">
        <v>1155</v>
      </c>
      <c r="D9447" s="19">
        <v>5</v>
      </c>
      <c r="F9447" s="19" t="s">
        <v>1148</v>
      </c>
    </row>
    <row r="9448" spans="1:6" ht="14.5" customHeight="1">
      <c r="A9448" s="19">
        <v>1918</v>
      </c>
      <c r="B9448" s="19" t="s">
        <v>94</v>
      </c>
      <c r="C9448" s="19" t="s">
        <v>1007</v>
      </c>
      <c r="D9448" s="19">
        <v>1.625</v>
      </c>
      <c r="F9448" s="19" t="s">
        <v>1005</v>
      </c>
    </row>
    <row r="9449" spans="1:6" ht="14.5" customHeight="1">
      <c r="A9449" s="19">
        <v>1918</v>
      </c>
      <c r="B9449" s="19" t="s">
        <v>94</v>
      </c>
      <c r="C9449" s="19" t="s">
        <v>1009</v>
      </c>
      <c r="D9449" s="19">
        <v>10</v>
      </c>
      <c r="F9449" s="19" t="s">
        <v>1008</v>
      </c>
    </row>
    <row r="9450" spans="1:6" ht="14.5" customHeight="1">
      <c r="A9450" s="19">
        <v>1918</v>
      </c>
      <c r="B9450" s="19" t="s">
        <v>94</v>
      </c>
      <c r="C9450" s="19" t="s">
        <v>1152</v>
      </c>
      <c r="D9450" s="19">
        <v>5</v>
      </c>
      <c r="F9450" s="19" t="s">
        <v>1602</v>
      </c>
    </row>
    <row r="9451" spans="1:6" ht="14.5" customHeight="1">
      <c r="A9451" s="19">
        <v>1918</v>
      </c>
      <c r="B9451" s="19" t="s">
        <v>94</v>
      </c>
      <c r="C9451" s="19" t="s">
        <v>1451</v>
      </c>
      <c r="D9451" s="19">
        <v>5</v>
      </c>
      <c r="F9451" s="19" t="s">
        <v>1452</v>
      </c>
    </row>
    <row r="9452" spans="1:6" ht="14.5" customHeight="1">
      <c r="A9452" s="19">
        <v>1918</v>
      </c>
      <c r="B9452" s="19" t="s">
        <v>94</v>
      </c>
      <c r="C9452" s="19" t="s">
        <v>1605</v>
      </c>
      <c r="D9452" s="19">
        <v>7</v>
      </c>
      <c r="F9452" s="19" t="s">
        <v>1606</v>
      </c>
    </row>
    <row r="9453" spans="1:6" ht="14.5" customHeight="1">
      <c r="A9453" s="19">
        <v>1918</v>
      </c>
      <c r="B9453" s="19" t="s">
        <v>94</v>
      </c>
      <c r="C9453" s="19" t="s">
        <v>1607</v>
      </c>
      <c r="D9453" s="19">
        <v>6</v>
      </c>
      <c r="F9453" s="19" t="s">
        <v>1608</v>
      </c>
    </row>
    <row r="9454" spans="1:6" ht="14.5" customHeight="1">
      <c r="A9454" s="19">
        <v>1918</v>
      </c>
      <c r="B9454" s="19" t="s">
        <v>1279</v>
      </c>
      <c r="C9454" s="19" t="s">
        <v>1280</v>
      </c>
      <c r="D9454" s="19">
        <v>1.5</v>
      </c>
      <c r="F9454" s="19" t="s">
        <v>1613</v>
      </c>
    </row>
    <row r="9455" spans="1:6" ht="14.5" customHeight="1">
      <c r="A9455" s="19">
        <v>1918</v>
      </c>
      <c r="B9455" s="19" t="s">
        <v>1279</v>
      </c>
      <c r="C9455" s="19" t="s">
        <v>1609</v>
      </c>
      <c r="D9455" s="19">
        <v>5</v>
      </c>
      <c r="F9455" s="19" t="s">
        <v>1610</v>
      </c>
    </row>
    <row r="9456" spans="1:6" ht="14.5" customHeight="1">
      <c r="A9456" s="19">
        <v>1918</v>
      </c>
      <c r="B9456" s="19" t="s">
        <v>1279</v>
      </c>
      <c r="C9456" s="19" t="s">
        <v>1282</v>
      </c>
      <c r="D9456" s="19">
        <v>15.584</v>
      </c>
      <c r="F9456" s="19" t="s">
        <v>1283</v>
      </c>
    </row>
    <row r="9457" spans="1:6" ht="14.5" customHeight="1">
      <c r="A9457" s="19">
        <v>1918</v>
      </c>
      <c r="B9457" s="19" t="s">
        <v>1279</v>
      </c>
      <c r="C9457" s="19" t="s">
        <v>1458</v>
      </c>
      <c r="D9457" s="19">
        <v>8.5</v>
      </c>
      <c r="F9457" s="19" t="s">
        <v>1614</v>
      </c>
    </row>
    <row r="9458" spans="1:6" ht="14.5" customHeight="1">
      <c r="A9458" s="19">
        <v>1918</v>
      </c>
      <c r="B9458" s="19" t="s">
        <v>1279</v>
      </c>
      <c r="C9458" s="19" t="s">
        <v>1615</v>
      </c>
      <c r="D9458" s="19">
        <v>1.5</v>
      </c>
      <c r="F9458" s="19" t="s">
        <v>1616</v>
      </c>
    </row>
    <row r="9459" spans="1:6" ht="14.5" customHeight="1">
      <c r="A9459" s="19">
        <v>1918</v>
      </c>
      <c r="B9459" s="19" t="s">
        <v>291</v>
      </c>
      <c r="C9459" s="19" t="s">
        <v>71</v>
      </c>
      <c r="D9459" s="19">
        <v>60.9</v>
      </c>
      <c r="E9459" s="19" t="s">
        <v>9</v>
      </c>
      <c r="F9459" s="19" t="s">
        <v>1667</v>
      </c>
    </row>
    <row r="9460" spans="1:6" ht="14.5" customHeight="1">
      <c r="A9460" s="19">
        <v>1918</v>
      </c>
      <c r="B9460" s="19" t="s">
        <v>291</v>
      </c>
      <c r="C9460" s="19" t="s">
        <v>71</v>
      </c>
      <c r="D9460" s="19">
        <v>111.88800000000001</v>
      </c>
      <c r="E9460" s="19" t="s">
        <v>9</v>
      </c>
      <c r="F9460" s="19" t="s">
        <v>1668</v>
      </c>
    </row>
    <row r="9461" spans="1:6" ht="14.5" customHeight="1">
      <c r="A9461" s="19">
        <v>1918</v>
      </c>
      <c r="B9461" s="19" t="s">
        <v>291</v>
      </c>
      <c r="C9461" s="19" t="s">
        <v>1669</v>
      </c>
      <c r="D9461" s="19">
        <v>64.760000000000005</v>
      </c>
      <c r="E9461" s="19" t="s">
        <v>9</v>
      </c>
      <c r="F9461" s="19" t="s">
        <v>1670</v>
      </c>
    </row>
    <row r="9462" spans="1:6" ht="14.5" customHeight="1">
      <c r="A9462" s="19">
        <v>1918</v>
      </c>
      <c r="B9462" s="19" t="s">
        <v>291</v>
      </c>
      <c r="C9462" s="19" t="s">
        <v>217</v>
      </c>
      <c r="D9462" s="19">
        <v>8</v>
      </c>
      <c r="E9462" s="19" t="s">
        <v>9</v>
      </c>
      <c r="F9462" s="19" t="s">
        <v>1671</v>
      </c>
    </row>
    <row r="9463" spans="1:6" ht="14.5" customHeight="1">
      <c r="A9463" s="19">
        <v>1918</v>
      </c>
      <c r="B9463" s="19" t="s">
        <v>291</v>
      </c>
      <c r="C9463" s="19" t="s">
        <v>1672</v>
      </c>
      <c r="D9463" s="19">
        <v>15</v>
      </c>
      <c r="E9463" s="19" t="s">
        <v>9</v>
      </c>
      <c r="F9463" s="19" t="s">
        <v>1673</v>
      </c>
    </row>
    <row r="9464" spans="1:6" ht="14.5" customHeight="1">
      <c r="A9464" s="19">
        <v>1918</v>
      </c>
      <c r="B9464" s="19" t="s">
        <v>291</v>
      </c>
      <c r="C9464" s="19" t="s">
        <v>1674</v>
      </c>
      <c r="D9464" s="19">
        <v>2.5</v>
      </c>
      <c r="E9464" s="19" t="s">
        <v>9</v>
      </c>
      <c r="F9464" s="19" t="s">
        <v>1675</v>
      </c>
    </row>
    <row r="9465" spans="1:6" ht="14.5" customHeight="1">
      <c r="A9465" s="19">
        <v>1918</v>
      </c>
      <c r="B9465" s="19" t="s">
        <v>291</v>
      </c>
      <c r="C9465" s="19" t="s">
        <v>1676</v>
      </c>
      <c r="D9465" s="19">
        <v>7.5</v>
      </c>
      <c r="E9465" s="19" t="s">
        <v>9</v>
      </c>
      <c r="F9465" s="19" t="s">
        <v>1677</v>
      </c>
    </row>
    <row r="9466" spans="1:6" ht="14.5" customHeight="1">
      <c r="A9466" s="19">
        <v>1918</v>
      </c>
      <c r="B9466" s="19" t="s">
        <v>291</v>
      </c>
      <c r="C9466" s="19" t="s">
        <v>1676</v>
      </c>
      <c r="D9466" s="19">
        <v>0.41699999999999998</v>
      </c>
      <c r="E9466" s="19" t="s">
        <v>9</v>
      </c>
      <c r="F9466" s="19" t="s">
        <v>1678</v>
      </c>
    </row>
    <row r="9467" spans="1:6" ht="14.5" customHeight="1">
      <c r="A9467" s="19">
        <v>1918</v>
      </c>
      <c r="B9467" s="19" t="s">
        <v>291</v>
      </c>
      <c r="C9467" s="19" t="s">
        <v>219</v>
      </c>
      <c r="D9467" s="19">
        <v>49.74</v>
      </c>
      <c r="E9467" s="19" t="s">
        <v>9</v>
      </c>
      <c r="F9467" s="19" t="s">
        <v>1679</v>
      </c>
    </row>
    <row r="9468" spans="1:6" ht="14.5" customHeight="1">
      <c r="A9468" s="19">
        <v>1918</v>
      </c>
      <c r="B9468" s="19" t="s">
        <v>291</v>
      </c>
      <c r="C9468" s="19" t="s">
        <v>1680</v>
      </c>
      <c r="D9468" s="19">
        <v>14</v>
      </c>
      <c r="E9468" s="19" t="s">
        <v>9</v>
      </c>
      <c r="F9468" s="19" t="s">
        <v>1681</v>
      </c>
    </row>
    <row r="9469" spans="1:6" ht="14.5" customHeight="1">
      <c r="A9469" s="19">
        <v>1918</v>
      </c>
      <c r="B9469" s="19" t="s">
        <v>291</v>
      </c>
      <c r="C9469" s="19" t="s">
        <v>1680</v>
      </c>
      <c r="D9469" s="19">
        <v>8.8000000000000007</v>
      </c>
      <c r="E9469" s="19" t="s">
        <v>9</v>
      </c>
      <c r="F9469" s="19" t="s">
        <v>1682</v>
      </c>
    </row>
    <row r="9470" spans="1:6" ht="14.5" customHeight="1">
      <c r="A9470" s="19">
        <v>1918</v>
      </c>
      <c r="B9470" s="19" t="s">
        <v>291</v>
      </c>
      <c r="C9470" s="19" t="s">
        <v>1680</v>
      </c>
      <c r="D9470" s="19">
        <v>168</v>
      </c>
      <c r="E9470" s="19" t="s">
        <v>9</v>
      </c>
      <c r="F9470" s="19" t="s">
        <v>1683</v>
      </c>
    </row>
    <row r="9471" spans="1:6" ht="14.5" customHeight="1">
      <c r="A9471" s="19">
        <v>1918</v>
      </c>
      <c r="B9471" s="19" t="s">
        <v>291</v>
      </c>
      <c r="C9471" s="19" t="s">
        <v>1680</v>
      </c>
      <c r="D9471" s="19">
        <v>25.35</v>
      </c>
      <c r="E9471" s="19" t="s">
        <v>9</v>
      </c>
      <c r="F9471" s="19" t="s">
        <v>1684</v>
      </c>
    </row>
    <row r="9472" spans="1:6" ht="14.5" customHeight="1">
      <c r="A9472" s="19">
        <v>1918</v>
      </c>
      <c r="B9472" s="19" t="s">
        <v>291</v>
      </c>
      <c r="C9472" s="19" t="s">
        <v>1680</v>
      </c>
      <c r="D9472" s="19">
        <v>400.3</v>
      </c>
      <c r="E9472" s="19" t="s">
        <v>9</v>
      </c>
      <c r="F9472" s="19" t="s">
        <v>1685</v>
      </c>
    </row>
    <row r="9473" spans="1:6" ht="14.5" customHeight="1">
      <c r="A9473" s="19">
        <v>1918</v>
      </c>
      <c r="B9473" s="19" t="s">
        <v>291</v>
      </c>
      <c r="C9473" s="19" t="s">
        <v>233</v>
      </c>
      <c r="D9473" s="19">
        <v>3</v>
      </c>
      <c r="E9473" s="19" t="s">
        <v>9</v>
      </c>
      <c r="F9473" s="19" t="s">
        <v>1686</v>
      </c>
    </row>
    <row r="9474" spans="1:6" ht="14.5" customHeight="1">
      <c r="A9474" s="19">
        <v>1918</v>
      </c>
      <c r="B9474" s="19" t="s">
        <v>291</v>
      </c>
      <c r="C9474" s="19" t="s">
        <v>617</v>
      </c>
      <c r="D9474" s="19">
        <v>6.6820000000000004</v>
      </c>
      <c r="E9474" s="19" t="s">
        <v>9</v>
      </c>
      <c r="F9474" s="19" t="s">
        <v>1688</v>
      </c>
    </row>
    <row r="9475" spans="1:6" ht="14.5" customHeight="1">
      <c r="A9475" s="19">
        <v>1918</v>
      </c>
      <c r="B9475" s="19" t="s">
        <v>291</v>
      </c>
      <c r="C9475" s="19" t="s">
        <v>1689</v>
      </c>
      <c r="D9475" s="19">
        <v>65.66</v>
      </c>
      <c r="E9475" s="19" t="s">
        <v>9</v>
      </c>
      <c r="F9475" s="19" t="s">
        <v>1690</v>
      </c>
    </row>
    <row r="9476" spans="1:6" ht="14.5" customHeight="1">
      <c r="A9476" s="19">
        <v>1918</v>
      </c>
      <c r="B9476" s="19" t="s">
        <v>291</v>
      </c>
      <c r="C9476" s="19" t="s">
        <v>910</v>
      </c>
      <c r="D9476" s="19">
        <v>5.9</v>
      </c>
      <c r="E9476" s="19" t="s">
        <v>9</v>
      </c>
      <c r="F9476" s="19" t="s">
        <v>1691</v>
      </c>
    </row>
    <row r="9477" spans="1:6" ht="14.5" customHeight="1">
      <c r="A9477" s="19">
        <v>1918</v>
      </c>
      <c r="B9477" s="19" t="s">
        <v>291</v>
      </c>
      <c r="C9477" s="19" t="s">
        <v>238</v>
      </c>
      <c r="D9477" s="19">
        <v>17.399999999999999</v>
      </c>
      <c r="E9477" s="19" t="s">
        <v>9</v>
      </c>
      <c r="F9477" s="19" t="s">
        <v>1692</v>
      </c>
    </row>
    <row r="9478" spans="1:6" ht="14.5" customHeight="1">
      <c r="A9478" s="19">
        <v>1918</v>
      </c>
      <c r="B9478" s="19" t="s">
        <v>291</v>
      </c>
      <c r="C9478" s="19" t="s">
        <v>1693</v>
      </c>
      <c r="D9478" s="19">
        <v>36</v>
      </c>
      <c r="E9478" s="19" t="s">
        <v>9</v>
      </c>
      <c r="F9478" s="19" t="s">
        <v>1694</v>
      </c>
    </row>
    <row r="9479" spans="1:6" ht="14.5" customHeight="1">
      <c r="A9479" s="19">
        <v>1918</v>
      </c>
      <c r="B9479" s="19" t="s">
        <v>291</v>
      </c>
      <c r="C9479" s="19" t="s">
        <v>1693</v>
      </c>
      <c r="D9479" s="19">
        <v>42.884</v>
      </c>
      <c r="E9479" s="19" t="s">
        <v>9</v>
      </c>
      <c r="F9479" s="19" t="s">
        <v>1695</v>
      </c>
    </row>
    <row r="9480" spans="1:6" ht="14.5" customHeight="1">
      <c r="A9480" s="19">
        <v>1918</v>
      </c>
      <c r="B9480" s="19" t="s">
        <v>291</v>
      </c>
      <c r="C9480" s="19" t="s">
        <v>1164</v>
      </c>
      <c r="D9480" s="19">
        <v>1.5</v>
      </c>
      <c r="E9480" s="19" t="s">
        <v>9</v>
      </c>
      <c r="F9480" s="19" t="s">
        <v>1170</v>
      </c>
    </row>
    <row r="9481" spans="1:6" ht="14.5" customHeight="1">
      <c r="A9481" s="19">
        <v>1918</v>
      </c>
      <c r="B9481" s="19" t="s">
        <v>291</v>
      </c>
      <c r="C9481" s="19" t="s">
        <v>1370</v>
      </c>
      <c r="D9481" s="19">
        <v>3.45</v>
      </c>
      <c r="E9481" s="19" t="s">
        <v>9</v>
      </c>
      <c r="F9481" s="19" t="s">
        <v>1696</v>
      </c>
    </row>
    <row r="9482" spans="1:6" ht="14.5" customHeight="1">
      <c r="A9482" s="19">
        <v>1918</v>
      </c>
      <c r="B9482" s="19" t="s">
        <v>291</v>
      </c>
      <c r="C9482" s="19" t="s">
        <v>1697</v>
      </c>
      <c r="D9482" s="19">
        <v>140.06</v>
      </c>
      <c r="E9482" s="19" t="s">
        <v>9</v>
      </c>
      <c r="F9482" s="19" t="s">
        <v>1698</v>
      </c>
    </row>
    <row r="9483" spans="1:6" ht="14.5" customHeight="1">
      <c r="A9483" s="19">
        <v>1918</v>
      </c>
      <c r="B9483" s="19" t="s">
        <v>291</v>
      </c>
      <c r="C9483" s="19" t="s">
        <v>256</v>
      </c>
      <c r="D9483" s="19">
        <v>5</v>
      </c>
      <c r="E9483" s="19" t="s">
        <v>9</v>
      </c>
      <c r="F9483" s="19" t="s">
        <v>1699</v>
      </c>
    </row>
    <row r="9484" spans="1:6" ht="14.5" customHeight="1">
      <c r="A9484" s="19">
        <v>1918</v>
      </c>
      <c r="B9484" s="19" t="s">
        <v>291</v>
      </c>
      <c r="C9484" s="19" t="s">
        <v>256</v>
      </c>
      <c r="D9484" s="19">
        <v>82</v>
      </c>
      <c r="E9484" s="19" t="s">
        <v>9</v>
      </c>
      <c r="F9484" s="19" t="s">
        <v>1700</v>
      </c>
    </row>
    <row r="9485" spans="1:6" ht="14.5" customHeight="1">
      <c r="A9485" s="19">
        <v>1918</v>
      </c>
      <c r="B9485" s="19" t="s">
        <v>291</v>
      </c>
      <c r="C9485" s="19" t="s">
        <v>1166</v>
      </c>
      <c r="D9485" s="19">
        <v>41.99</v>
      </c>
      <c r="E9485" s="19" t="s">
        <v>9</v>
      </c>
      <c r="F9485" s="19" t="s">
        <v>1701</v>
      </c>
    </row>
    <row r="9486" spans="1:6" ht="14.5" customHeight="1">
      <c r="A9486" s="19">
        <v>1918</v>
      </c>
      <c r="B9486" s="19" t="s">
        <v>291</v>
      </c>
      <c r="C9486" s="19" t="s">
        <v>1702</v>
      </c>
      <c r="D9486" s="19">
        <v>7.5</v>
      </c>
      <c r="E9486" s="19" t="s">
        <v>9</v>
      </c>
      <c r="F9486" s="19" t="s">
        <v>1703</v>
      </c>
    </row>
    <row r="9487" spans="1:6" ht="14.5" customHeight="1">
      <c r="A9487" s="19">
        <v>1918</v>
      </c>
      <c r="B9487" s="19" t="s">
        <v>291</v>
      </c>
      <c r="C9487" s="19" t="s">
        <v>1704</v>
      </c>
      <c r="D9487" s="19">
        <v>10.9</v>
      </c>
      <c r="E9487" s="19" t="s">
        <v>9</v>
      </c>
      <c r="F9487" s="19" t="s">
        <v>1705</v>
      </c>
    </row>
    <row r="9488" spans="1:6" ht="14.5" customHeight="1">
      <c r="A9488" s="19">
        <v>1918</v>
      </c>
      <c r="B9488" s="19" t="s">
        <v>291</v>
      </c>
      <c r="C9488" s="19" t="s">
        <v>264</v>
      </c>
      <c r="D9488" s="19">
        <v>19.97</v>
      </c>
      <c r="E9488" s="19" t="s">
        <v>9</v>
      </c>
      <c r="F9488" s="19" t="s">
        <v>1706</v>
      </c>
    </row>
    <row r="9489" spans="1:6" ht="14.5" customHeight="1">
      <c r="A9489" s="19">
        <v>1918</v>
      </c>
      <c r="B9489" s="19" t="s">
        <v>291</v>
      </c>
      <c r="C9489" s="19" t="s">
        <v>266</v>
      </c>
      <c r="D9489" s="19">
        <v>7</v>
      </c>
      <c r="E9489" s="19" t="s">
        <v>9</v>
      </c>
      <c r="F9489" s="19" t="s">
        <v>1707</v>
      </c>
    </row>
    <row r="9490" spans="1:6" ht="14.5" customHeight="1">
      <c r="A9490" s="19">
        <v>1918</v>
      </c>
      <c r="B9490" s="19" t="s">
        <v>291</v>
      </c>
      <c r="C9490" s="19" t="s">
        <v>266</v>
      </c>
      <c r="D9490" s="19">
        <v>11.47</v>
      </c>
      <c r="E9490" s="19" t="s">
        <v>9</v>
      </c>
      <c r="F9490" s="19" t="s">
        <v>1708</v>
      </c>
    </row>
    <row r="9491" spans="1:6" ht="14.5" customHeight="1">
      <c r="A9491" s="19">
        <v>1918</v>
      </c>
      <c r="B9491" s="19" t="s">
        <v>291</v>
      </c>
      <c r="C9491" s="19" t="s">
        <v>268</v>
      </c>
      <c r="D9491" s="19">
        <v>26.73</v>
      </c>
      <c r="E9491" s="19" t="s">
        <v>9</v>
      </c>
      <c r="F9491" s="19" t="s">
        <v>1709</v>
      </c>
    </row>
    <row r="9492" spans="1:6" ht="14.5" customHeight="1">
      <c r="A9492" s="19">
        <v>1918</v>
      </c>
      <c r="B9492" s="19" t="s">
        <v>291</v>
      </c>
      <c r="C9492" s="19" t="s">
        <v>268</v>
      </c>
      <c r="D9492" s="19">
        <v>28.693999999999999</v>
      </c>
      <c r="E9492" s="19" t="s">
        <v>9</v>
      </c>
      <c r="F9492" s="19" t="s">
        <v>1710</v>
      </c>
    </row>
    <row r="9493" spans="1:6" ht="14.5" customHeight="1">
      <c r="A9493" s="19">
        <v>1918</v>
      </c>
      <c r="B9493" s="19" t="s">
        <v>291</v>
      </c>
      <c r="C9493" s="19" t="s">
        <v>268</v>
      </c>
      <c r="D9493" s="19">
        <v>51</v>
      </c>
      <c r="E9493" s="19" t="s">
        <v>9</v>
      </c>
      <c r="F9493" s="19" t="s">
        <v>1711</v>
      </c>
    </row>
    <row r="9494" spans="1:6" ht="14.5" customHeight="1">
      <c r="A9494" s="19">
        <v>1918</v>
      </c>
      <c r="B9494" s="19" t="s">
        <v>291</v>
      </c>
      <c r="C9494" s="19" t="s">
        <v>1712</v>
      </c>
      <c r="D9494" s="19">
        <v>8.8810000000000002</v>
      </c>
      <c r="E9494" s="19" t="s">
        <v>9</v>
      </c>
      <c r="F9494" s="19" t="s">
        <v>1713</v>
      </c>
    </row>
    <row r="9495" spans="1:6" ht="14.5" customHeight="1">
      <c r="A9495" s="19">
        <v>1918</v>
      </c>
      <c r="B9495" s="19" t="s">
        <v>291</v>
      </c>
      <c r="C9495" s="19" t="s">
        <v>282</v>
      </c>
      <c r="D9495" s="19">
        <v>12.84</v>
      </c>
      <c r="E9495" s="19" t="s">
        <v>9</v>
      </c>
      <c r="F9495" s="19" t="s">
        <v>1716</v>
      </c>
    </row>
    <row r="9496" spans="1:6" ht="14.5" customHeight="1">
      <c r="A9496" s="19">
        <v>1918</v>
      </c>
      <c r="B9496" s="19" t="s">
        <v>291</v>
      </c>
      <c r="C9496" s="19" t="s">
        <v>1717</v>
      </c>
      <c r="D9496" s="19">
        <v>37.284999999999997</v>
      </c>
      <c r="E9496" s="19" t="s">
        <v>9</v>
      </c>
      <c r="F9496" s="19" t="s">
        <v>1718</v>
      </c>
    </row>
    <row r="9497" spans="1:6" ht="14.5" customHeight="1">
      <c r="A9497" s="19">
        <v>1918</v>
      </c>
      <c r="B9497" s="19" t="s">
        <v>291</v>
      </c>
      <c r="C9497" s="19" t="s">
        <v>287</v>
      </c>
      <c r="D9497" s="19">
        <v>23</v>
      </c>
      <c r="E9497" s="19" t="s">
        <v>9</v>
      </c>
      <c r="F9497" s="19" t="s">
        <v>1719</v>
      </c>
    </row>
    <row r="9498" spans="1:6" ht="14.5" customHeight="1">
      <c r="A9498" s="19">
        <v>1918</v>
      </c>
      <c r="B9498" s="19" t="s">
        <v>291</v>
      </c>
      <c r="C9498" s="19" t="s">
        <v>848</v>
      </c>
      <c r="D9498" s="19">
        <v>9.27</v>
      </c>
      <c r="E9498" s="19" t="s">
        <v>9</v>
      </c>
      <c r="F9498" s="19" t="s">
        <v>1061</v>
      </c>
    </row>
    <row r="9499" spans="1:6" ht="14.5" customHeight="1">
      <c r="A9499" s="19">
        <v>1918</v>
      </c>
      <c r="B9499" s="19" t="s">
        <v>291</v>
      </c>
      <c r="C9499" s="19" t="s">
        <v>1720</v>
      </c>
      <c r="D9499" s="19">
        <v>1.6</v>
      </c>
      <c r="E9499" s="19" t="s">
        <v>9</v>
      </c>
      <c r="F9499" s="19" t="s">
        <v>1721</v>
      </c>
    </row>
    <row r="9500" spans="1:6" ht="14.5" customHeight="1">
      <c r="A9500" s="19">
        <v>1918</v>
      </c>
      <c r="B9500" s="19" t="s">
        <v>291</v>
      </c>
      <c r="C9500" s="19" t="s">
        <v>1720</v>
      </c>
      <c r="D9500" s="19">
        <v>690.89300000000003</v>
      </c>
      <c r="E9500" s="19" t="s">
        <v>9</v>
      </c>
      <c r="F9500" s="19" t="s">
        <v>1631</v>
      </c>
    </row>
    <row r="9501" spans="1:6" ht="14.5" customHeight="1">
      <c r="A9501" s="19">
        <v>1918</v>
      </c>
      <c r="B9501" s="19" t="s">
        <v>291</v>
      </c>
      <c r="C9501" s="19" t="s">
        <v>1720</v>
      </c>
      <c r="D9501" s="19">
        <v>6</v>
      </c>
      <c r="E9501" s="19" t="s">
        <v>9</v>
      </c>
      <c r="F9501" s="19" t="s">
        <v>1722</v>
      </c>
    </row>
    <row r="9502" spans="1:6" ht="14.5" customHeight="1">
      <c r="A9502" s="19">
        <v>1918</v>
      </c>
      <c r="B9502" s="19" t="s">
        <v>291</v>
      </c>
      <c r="C9502" s="19" t="s">
        <v>1720</v>
      </c>
      <c r="D9502" s="19">
        <v>52.124000000000002</v>
      </c>
      <c r="E9502" s="19" t="s">
        <v>9</v>
      </c>
      <c r="F9502" s="19" t="s">
        <v>1633</v>
      </c>
    </row>
    <row r="9503" spans="1:6" ht="14.5" customHeight="1">
      <c r="A9503" s="19">
        <v>1918</v>
      </c>
      <c r="B9503" s="19" t="s">
        <v>291</v>
      </c>
      <c r="C9503" s="19" t="s">
        <v>1720</v>
      </c>
      <c r="D9503" s="19">
        <v>4</v>
      </c>
      <c r="E9503" s="19" t="s">
        <v>9</v>
      </c>
      <c r="F9503" s="19" t="s">
        <v>1723</v>
      </c>
    </row>
    <row r="9504" spans="1:6" ht="14.5" customHeight="1">
      <c r="A9504" s="19">
        <v>1918</v>
      </c>
      <c r="B9504" s="19" t="s">
        <v>291</v>
      </c>
      <c r="C9504" s="19" t="s">
        <v>1720</v>
      </c>
      <c r="D9504" s="19">
        <v>1.86</v>
      </c>
      <c r="E9504" s="19" t="s">
        <v>9</v>
      </c>
      <c r="F9504" s="19" t="s">
        <v>1724</v>
      </c>
    </row>
    <row r="9505" spans="1:6" ht="14.5" customHeight="1">
      <c r="A9505" s="19">
        <v>1918</v>
      </c>
      <c r="B9505" s="19" t="s">
        <v>291</v>
      </c>
      <c r="C9505" s="19" t="s">
        <v>1720</v>
      </c>
      <c r="D9505" s="19">
        <v>3</v>
      </c>
      <c r="E9505" s="19" t="s">
        <v>9</v>
      </c>
      <c r="F9505" s="19" t="s">
        <v>229</v>
      </c>
    </row>
    <row r="9506" spans="1:6" ht="14.5" customHeight="1">
      <c r="A9506" s="19">
        <v>1918</v>
      </c>
      <c r="B9506" s="19" t="s">
        <v>291</v>
      </c>
      <c r="C9506" s="19" t="s">
        <v>1726</v>
      </c>
      <c r="D9506" s="19">
        <v>2.89</v>
      </c>
      <c r="E9506" s="19" t="s">
        <v>9</v>
      </c>
      <c r="F9506" s="19" t="s">
        <v>1727</v>
      </c>
    </row>
    <row r="9507" spans="1:6" ht="14.5" customHeight="1">
      <c r="A9507" s="19">
        <v>1918</v>
      </c>
      <c r="B9507" s="19" t="s">
        <v>291</v>
      </c>
      <c r="C9507" s="19" t="s">
        <v>1726</v>
      </c>
      <c r="D9507" s="19">
        <v>125.608</v>
      </c>
      <c r="E9507" s="19" t="s">
        <v>9</v>
      </c>
      <c r="F9507" s="19" t="s">
        <v>1728</v>
      </c>
    </row>
    <row r="9508" spans="1:6" ht="14.5" customHeight="1">
      <c r="A9508" s="19">
        <v>1918</v>
      </c>
      <c r="B9508" s="19" t="s">
        <v>291</v>
      </c>
      <c r="C9508" s="19" t="s">
        <v>1729</v>
      </c>
      <c r="D9508" s="19">
        <v>31.38</v>
      </c>
      <c r="E9508" s="19" t="s">
        <v>9</v>
      </c>
      <c r="F9508" s="19" t="s">
        <v>1730</v>
      </c>
    </row>
    <row r="9509" spans="1:6" ht="14.5" customHeight="1">
      <c r="A9509" s="19">
        <v>1918</v>
      </c>
      <c r="B9509" s="19" t="s">
        <v>291</v>
      </c>
      <c r="C9509" s="19" t="s">
        <v>1729</v>
      </c>
      <c r="D9509" s="19">
        <v>8.83</v>
      </c>
      <c r="E9509" s="19" t="s">
        <v>9</v>
      </c>
      <c r="F9509" s="19" t="s">
        <v>1731</v>
      </c>
    </row>
    <row r="9510" spans="1:6" ht="14.5" customHeight="1">
      <c r="A9510" s="19">
        <v>1918</v>
      </c>
      <c r="B9510" s="19" t="s">
        <v>291</v>
      </c>
      <c r="C9510" s="19" t="s">
        <v>1729</v>
      </c>
      <c r="D9510" s="19">
        <v>19.495999999999999</v>
      </c>
      <c r="E9510" s="19" t="s">
        <v>9</v>
      </c>
      <c r="F9510" s="19" t="s">
        <v>1732</v>
      </c>
    </row>
    <row r="9511" spans="1:6" ht="14.5" customHeight="1">
      <c r="A9511" s="19">
        <v>1918</v>
      </c>
      <c r="B9511" s="19" t="s">
        <v>291</v>
      </c>
      <c r="C9511" s="19" t="s">
        <v>1729</v>
      </c>
      <c r="D9511" s="19">
        <v>27.613</v>
      </c>
      <c r="E9511" s="19" t="s">
        <v>9</v>
      </c>
      <c r="F9511" s="19" t="s">
        <v>1733</v>
      </c>
    </row>
    <row r="9512" spans="1:6" ht="14.5" customHeight="1">
      <c r="A9512" s="19">
        <v>1918</v>
      </c>
      <c r="B9512" s="19" t="s">
        <v>291</v>
      </c>
      <c r="C9512" s="19" t="s">
        <v>1729</v>
      </c>
      <c r="D9512" s="19">
        <v>18.757000000000001</v>
      </c>
      <c r="E9512" s="19" t="s">
        <v>9</v>
      </c>
      <c r="F9512" s="19" t="s">
        <v>1734</v>
      </c>
    </row>
    <row r="9513" spans="1:6" ht="14.5" customHeight="1">
      <c r="A9513" s="19">
        <v>1918</v>
      </c>
      <c r="B9513" s="19" t="s">
        <v>291</v>
      </c>
      <c r="C9513" s="19" t="s">
        <v>1729</v>
      </c>
      <c r="D9513" s="19">
        <v>188.88</v>
      </c>
      <c r="E9513" s="19" t="s">
        <v>9</v>
      </c>
      <c r="F9513" s="19" t="s">
        <v>1735</v>
      </c>
    </row>
    <row r="9514" spans="1:6" ht="14.5" customHeight="1">
      <c r="A9514" s="19">
        <v>1918</v>
      </c>
      <c r="B9514" s="19" t="s">
        <v>291</v>
      </c>
      <c r="C9514" s="19" t="s">
        <v>1729</v>
      </c>
      <c r="D9514" s="19">
        <v>22</v>
      </c>
      <c r="E9514" s="19" t="s">
        <v>9</v>
      </c>
      <c r="F9514" s="19" t="s">
        <v>1736</v>
      </c>
    </row>
    <row r="9515" spans="1:6" ht="14.5" customHeight="1">
      <c r="A9515" s="19">
        <v>1918</v>
      </c>
      <c r="B9515" s="19" t="s">
        <v>291</v>
      </c>
      <c r="C9515" s="19" t="s">
        <v>1729</v>
      </c>
      <c r="D9515" s="19">
        <v>4.1900000000000004</v>
      </c>
      <c r="E9515" s="19" t="s">
        <v>9</v>
      </c>
      <c r="F9515" s="19" t="s">
        <v>1737</v>
      </c>
    </row>
    <row r="9516" spans="1:6" ht="14.5" customHeight="1">
      <c r="A9516" s="19">
        <v>1918</v>
      </c>
      <c r="B9516" s="19" t="s">
        <v>291</v>
      </c>
      <c r="C9516" s="19" t="s">
        <v>1729</v>
      </c>
      <c r="D9516" s="19">
        <v>258.58</v>
      </c>
      <c r="E9516" s="19" t="s">
        <v>9</v>
      </c>
      <c r="F9516" s="19" t="s">
        <v>1738</v>
      </c>
    </row>
    <row r="9517" spans="1:6" ht="14.5" customHeight="1">
      <c r="A9517" s="19">
        <v>1918</v>
      </c>
      <c r="B9517" s="19" t="s">
        <v>291</v>
      </c>
      <c r="C9517" s="19" t="s">
        <v>1729</v>
      </c>
      <c r="D9517" s="19">
        <v>84.596000000000004</v>
      </c>
      <c r="E9517" s="19" t="s">
        <v>9</v>
      </c>
      <c r="F9517" s="19" t="s">
        <v>1739</v>
      </c>
    </row>
    <row r="9518" spans="1:6" ht="14.5" customHeight="1">
      <c r="A9518" s="19">
        <v>1918</v>
      </c>
      <c r="B9518" s="19" t="s">
        <v>291</v>
      </c>
      <c r="C9518" s="19" t="s">
        <v>1729</v>
      </c>
      <c r="D9518" s="19">
        <v>153.595</v>
      </c>
      <c r="E9518" s="19" t="s">
        <v>9</v>
      </c>
      <c r="F9518" s="19" t="s">
        <v>1741</v>
      </c>
    </row>
    <row r="9519" spans="1:6" ht="14.5" customHeight="1">
      <c r="A9519" s="19">
        <v>1918</v>
      </c>
      <c r="B9519" s="19" t="s">
        <v>291</v>
      </c>
      <c r="C9519" s="19" t="s">
        <v>1729</v>
      </c>
      <c r="D9519" s="19">
        <v>54.41</v>
      </c>
      <c r="E9519" s="19" t="s">
        <v>9</v>
      </c>
      <c r="F9519" s="19" t="s">
        <v>1742</v>
      </c>
    </row>
    <row r="9520" spans="1:6" ht="14.5" customHeight="1">
      <c r="A9520" s="19">
        <v>1918</v>
      </c>
      <c r="B9520" s="19" t="s">
        <v>291</v>
      </c>
      <c r="C9520" s="19" t="s">
        <v>1729</v>
      </c>
      <c r="D9520" s="19">
        <v>98.55</v>
      </c>
      <c r="E9520" s="19" t="s">
        <v>9</v>
      </c>
      <c r="F9520" s="19" t="s">
        <v>1743</v>
      </c>
    </row>
    <row r="9521" spans="1:6" ht="14.5" customHeight="1">
      <c r="A9521" s="19">
        <v>1918</v>
      </c>
      <c r="B9521" s="19" t="s">
        <v>291</v>
      </c>
      <c r="C9521" s="19" t="s">
        <v>1729</v>
      </c>
      <c r="D9521" s="19">
        <v>35.656999999999996</v>
      </c>
      <c r="E9521" s="19" t="s">
        <v>9</v>
      </c>
      <c r="F9521" s="19" t="s">
        <v>1745</v>
      </c>
    </row>
    <row r="9522" spans="1:6" ht="14.5" customHeight="1">
      <c r="A9522" s="19">
        <v>1918</v>
      </c>
      <c r="B9522" s="19" t="s">
        <v>291</v>
      </c>
      <c r="C9522" s="19" t="s">
        <v>1746</v>
      </c>
      <c r="D9522" s="19">
        <v>25.84</v>
      </c>
      <c r="E9522" s="19" t="s">
        <v>9</v>
      </c>
      <c r="F9522" s="19" t="s">
        <v>1747</v>
      </c>
    </row>
    <row r="9523" spans="1:6" ht="14.5" customHeight="1">
      <c r="A9523" s="19">
        <v>1918</v>
      </c>
      <c r="B9523" s="19" t="s">
        <v>291</v>
      </c>
      <c r="C9523" s="19" t="s">
        <v>1746</v>
      </c>
      <c r="D9523" s="19">
        <v>218</v>
      </c>
      <c r="E9523" s="19" t="s">
        <v>9</v>
      </c>
      <c r="F9523" s="19" t="s">
        <v>1748</v>
      </c>
    </row>
    <row r="9524" spans="1:6" ht="14.5" customHeight="1">
      <c r="A9524" s="19">
        <v>1918</v>
      </c>
      <c r="B9524" s="19" t="s">
        <v>291</v>
      </c>
      <c r="C9524" s="19" t="s">
        <v>1746</v>
      </c>
      <c r="D9524" s="19">
        <v>77.150000000000006</v>
      </c>
      <c r="E9524" s="19" t="s">
        <v>9</v>
      </c>
      <c r="F9524" s="19" t="s">
        <v>1749</v>
      </c>
    </row>
    <row r="9525" spans="1:6" ht="14.5" customHeight="1">
      <c r="A9525" s="19">
        <v>1918</v>
      </c>
      <c r="B9525" s="19" t="s">
        <v>291</v>
      </c>
      <c r="C9525" s="19" t="s">
        <v>1746</v>
      </c>
      <c r="D9525" s="19">
        <v>8.59</v>
      </c>
      <c r="E9525" s="19" t="s">
        <v>9</v>
      </c>
      <c r="F9525" s="19" t="s">
        <v>1750</v>
      </c>
    </row>
    <row r="9526" spans="1:6" ht="14.5" customHeight="1">
      <c r="A9526" s="19">
        <v>1918</v>
      </c>
      <c r="B9526" s="19" t="s">
        <v>291</v>
      </c>
      <c r="C9526" s="19" t="s">
        <v>1751</v>
      </c>
      <c r="D9526" s="19">
        <v>32</v>
      </c>
      <c r="E9526" s="19" t="s">
        <v>9</v>
      </c>
      <c r="F9526" s="19" t="s">
        <v>1752</v>
      </c>
    </row>
    <row r="9527" spans="1:6" ht="14.5" customHeight="1">
      <c r="A9527" s="19">
        <v>1918</v>
      </c>
      <c r="B9527" s="19" t="s">
        <v>291</v>
      </c>
      <c r="C9527" s="19" t="s">
        <v>1751</v>
      </c>
      <c r="D9527" s="19">
        <v>4</v>
      </c>
      <c r="E9527" s="19" t="s">
        <v>9</v>
      </c>
      <c r="F9527" s="19" t="s">
        <v>1753</v>
      </c>
    </row>
    <row r="9528" spans="1:6" ht="14.5" customHeight="1">
      <c r="A9528" s="19">
        <v>1918</v>
      </c>
      <c r="B9528" s="19" t="s">
        <v>291</v>
      </c>
      <c r="C9528" s="19" t="s">
        <v>1751</v>
      </c>
      <c r="D9528" s="19">
        <v>28</v>
      </c>
      <c r="E9528" s="19" t="s">
        <v>9</v>
      </c>
      <c r="F9528" s="19" t="s">
        <v>1754</v>
      </c>
    </row>
    <row r="9529" spans="1:6" ht="14.5" customHeight="1">
      <c r="A9529" s="19">
        <v>1918</v>
      </c>
      <c r="B9529" s="19" t="s">
        <v>291</v>
      </c>
      <c r="C9529" s="19" t="s">
        <v>309</v>
      </c>
      <c r="D9529" s="19">
        <v>38.269999999999996</v>
      </c>
      <c r="E9529" s="19" t="s">
        <v>9</v>
      </c>
      <c r="F9529" s="19" t="s">
        <v>1755</v>
      </c>
    </row>
    <row r="9530" spans="1:6" ht="14.5" customHeight="1">
      <c r="A9530" s="19">
        <v>1918</v>
      </c>
      <c r="B9530" s="19" t="s">
        <v>291</v>
      </c>
      <c r="C9530" s="19" t="s">
        <v>1756</v>
      </c>
      <c r="D9530" s="19">
        <v>2.74</v>
      </c>
      <c r="E9530" s="19" t="s">
        <v>9</v>
      </c>
      <c r="F9530" s="19" t="s">
        <v>1757</v>
      </c>
    </row>
    <row r="9531" spans="1:6" ht="14.5" customHeight="1">
      <c r="A9531" s="19">
        <v>1918</v>
      </c>
      <c r="B9531" s="19" t="s">
        <v>291</v>
      </c>
      <c r="C9531" s="19" t="s">
        <v>312</v>
      </c>
      <c r="D9531" s="19">
        <v>10</v>
      </c>
      <c r="E9531" s="19" t="s">
        <v>9</v>
      </c>
      <c r="F9531" s="19" t="s">
        <v>1758</v>
      </c>
    </row>
    <row r="9532" spans="1:6" ht="14.5" customHeight="1">
      <c r="A9532" s="19">
        <v>1918</v>
      </c>
      <c r="B9532" s="19" t="s">
        <v>291</v>
      </c>
      <c r="C9532" s="19" t="s">
        <v>314</v>
      </c>
      <c r="D9532" s="19">
        <v>99.3</v>
      </c>
      <c r="E9532" s="19" t="s">
        <v>9</v>
      </c>
      <c r="F9532" s="19" t="s">
        <v>1759</v>
      </c>
    </row>
    <row r="9533" spans="1:6" ht="14.5" customHeight="1">
      <c r="A9533" s="19">
        <v>1918</v>
      </c>
      <c r="B9533" s="19" t="s">
        <v>291</v>
      </c>
      <c r="C9533" s="19" t="s">
        <v>316</v>
      </c>
      <c r="D9533" s="19">
        <v>117.98099999999999</v>
      </c>
      <c r="E9533" s="19" t="s">
        <v>9</v>
      </c>
      <c r="F9533" s="19" t="s">
        <v>1760</v>
      </c>
    </row>
    <row r="9534" spans="1:6" ht="14.5" customHeight="1">
      <c r="A9534" s="19">
        <v>1918</v>
      </c>
      <c r="B9534" s="19" t="s">
        <v>291</v>
      </c>
      <c r="C9534" s="19" t="s">
        <v>1761</v>
      </c>
      <c r="D9534" s="19">
        <v>2.81</v>
      </c>
      <c r="E9534" s="19" t="s">
        <v>9</v>
      </c>
      <c r="F9534" s="19" t="s">
        <v>1762</v>
      </c>
    </row>
    <row r="9535" spans="1:6" ht="14.5" customHeight="1">
      <c r="A9535" s="19">
        <v>1918</v>
      </c>
      <c r="B9535" s="19" t="s">
        <v>291</v>
      </c>
      <c r="C9535" s="19" t="s">
        <v>1763</v>
      </c>
      <c r="D9535" s="19">
        <v>10.15</v>
      </c>
      <c r="E9535" s="19" t="s">
        <v>9</v>
      </c>
      <c r="F9535" s="19" t="s">
        <v>1764</v>
      </c>
    </row>
    <row r="9536" spans="1:6" ht="14.5" customHeight="1">
      <c r="A9536" s="19">
        <v>1918</v>
      </c>
      <c r="B9536" s="19" t="s">
        <v>291</v>
      </c>
      <c r="C9536" s="19" t="s">
        <v>1636</v>
      </c>
      <c r="D9536" s="19">
        <v>28.97</v>
      </c>
      <c r="E9536" s="19" t="s">
        <v>9</v>
      </c>
      <c r="F9536" s="19" t="s">
        <v>1765</v>
      </c>
    </row>
    <row r="9537" spans="1:6" ht="14.5" customHeight="1">
      <c r="A9537" s="19">
        <v>1918</v>
      </c>
      <c r="B9537" s="19" t="s">
        <v>291</v>
      </c>
      <c r="C9537" s="19" t="s">
        <v>1068</v>
      </c>
      <c r="D9537" s="19">
        <v>10.64</v>
      </c>
      <c r="E9537" s="19" t="s">
        <v>9</v>
      </c>
      <c r="F9537" s="19" t="s">
        <v>1766</v>
      </c>
    </row>
    <row r="9538" spans="1:6" ht="14.5" customHeight="1">
      <c r="A9538" s="19">
        <v>1918</v>
      </c>
      <c r="B9538" s="19" t="s">
        <v>291</v>
      </c>
      <c r="C9538" s="19" t="s">
        <v>1068</v>
      </c>
      <c r="D9538" s="19">
        <v>4.3540000000000001</v>
      </c>
      <c r="E9538" s="19" t="s">
        <v>9</v>
      </c>
      <c r="F9538" s="19" t="s">
        <v>1767</v>
      </c>
    </row>
    <row r="9539" spans="1:6" ht="14.5" customHeight="1">
      <c r="A9539" s="19">
        <v>1918</v>
      </c>
      <c r="B9539" s="19" t="s">
        <v>291</v>
      </c>
      <c r="C9539" s="19" t="s">
        <v>1768</v>
      </c>
      <c r="D9539" s="19">
        <v>10</v>
      </c>
      <c r="E9539" s="19" t="s">
        <v>9</v>
      </c>
      <c r="F9539" s="19" t="s">
        <v>1769</v>
      </c>
    </row>
    <row r="9540" spans="1:6" ht="14.5" customHeight="1">
      <c r="A9540" s="19">
        <v>1918</v>
      </c>
      <c r="B9540" s="19" t="s">
        <v>291</v>
      </c>
      <c r="C9540" s="19" t="s">
        <v>640</v>
      </c>
      <c r="D9540" s="19">
        <v>7.53</v>
      </c>
      <c r="E9540" s="19" t="s">
        <v>9</v>
      </c>
      <c r="F9540" s="19" t="s">
        <v>641</v>
      </c>
    </row>
    <row r="9541" spans="1:6" ht="14.5" customHeight="1">
      <c r="A9541" s="19">
        <v>1918</v>
      </c>
      <c r="B9541" s="19" t="s">
        <v>291</v>
      </c>
      <c r="C9541" s="19" t="s">
        <v>961</v>
      </c>
      <c r="D9541" s="19">
        <v>37.417000000000002</v>
      </c>
      <c r="E9541" s="19" t="s">
        <v>9</v>
      </c>
      <c r="F9541" s="19" t="s">
        <v>1770</v>
      </c>
    </row>
    <row r="9542" spans="1:6" ht="14.5" customHeight="1">
      <c r="A9542" s="19">
        <v>1918</v>
      </c>
      <c r="B9542" s="19" t="s">
        <v>291</v>
      </c>
      <c r="C9542" s="19" t="s">
        <v>851</v>
      </c>
      <c r="D9542" s="19">
        <v>4</v>
      </c>
      <c r="E9542" s="19" t="s">
        <v>9</v>
      </c>
      <c r="F9542" s="19" t="s">
        <v>1771</v>
      </c>
    </row>
    <row r="9543" spans="1:6" ht="14.5" customHeight="1">
      <c r="A9543" s="19">
        <v>1918</v>
      </c>
      <c r="B9543" s="19" t="s">
        <v>291</v>
      </c>
      <c r="C9543" s="19" t="s">
        <v>322</v>
      </c>
      <c r="D9543" s="19">
        <v>18</v>
      </c>
      <c r="E9543" s="19" t="s">
        <v>9</v>
      </c>
      <c r="F9543" s="19" t="s">
        <v>1772</v>
      </c>
    </row>
    <row r="9544" spans="1:6" ht="14.5" customHeight="1">
      <c r="A9544" s="19">
        <v>1918</v>
      </c>
      <c r="B9544" s="19" t="s">
        <v>291</v>
      </c>
      <c r="C9544" s="19" t="s">
        <v>324</v>
      </c>
      <c r="D9544" s="19">
        <v>58.2</v>
      </c>
      <c r="E9544" s="19" t="s">
        <v>9</v>
      </c>
      <c r="F9544" s="19" t="s">
        <v>1773</v>
      </c>
    </row>
    <row r="9545" spans="1:6" ht="14.5" customHeight="1">
      <c r="A9545" s="19">
        <v>1918</v>
      </c>
      <c r="B9545" s="19" t="s">
        <v>291</v>
      </c>
      <c r="C9545" s="19" t="s">
        <v>324</v>
      </c>
      <c r="D9545" s="19">
        <v>40</v>
      </c>
      <c r="E9545" s="19" t="s">
        <v>9</v>
      </c>
      <c r="F9545" s="19" t="s">
        <v>1774</v>
      </c>
    </row>
    <row r="9546" spans="1:6" ht="14.5" customHeight="1">
      <c r="A9546" s="19">
        <v>1918</v>
      </c>
      <c r="B9546" s="19" t="s">
        <v>291</v>
      </c>
      <c r="C9546" s="19" t="s">
        <v>324</v>
      </c>
      <c r="D9546" s="19">
        <v>251.48</v>
      </c>
      <c r="E9546" s="19" t="s">
        <v>9</v>
      </c>
      <c r="F9546" s="19" t="s">
        <v>1775</v>
      </c>
    </row>
    <row r="9547" spans="1:6" ht="14.5" customHeight="1">
      <c r="A9547" s="19">
        <v>1918</v>
      </c>
      <c r="B9547" s="19" t="s">
        <v>291</v>
      </c>
      <c r="C9547" s="19" t="s">
        <v>324</v>
      </c>
      <c r="D9547" s="19">
        <v>7.25</v>
      </c>
      <c r="E9547" s="19" t="s">
        <v>9</v>
      </c>
      <c r="F9547" s="19" t="s">
        <v>1776</v>
      </c>
    </row>
    <row r="9548" spans="1:6" ht="14.5" customHeight="1">
      <c r="A9548" s="19">
        <v>1918</v>
      </c>
      <c r="B9548" s="19" t="s">
        <v>291</v>
      </c>
      <c r="C9548" s="19" t="s">
        <v>1660</v>
      </c>
      <c r="D9548" s="19">
        <v>88.12</v>
      </c>
      <c r="E9548" s="19" t="s">
        <v>9</v>
      </c>
      <c r="F9548" s="19" t="s">
        <v>1777</v>
      </c>
    </row>
    <row r="9549" spans="1:6" ht="14.5" customHeight="1">
      <c r="A9549" s="19">
        <v>1918</v>
      </c>
      <c r="B9549" s="19" t="s">
        <v>291</v>
      </c>
      <c r="C9549" s="19" t="s">
        <v>1664</v>
      </c>
      <c r="D9549" s="19">
        <v>7.66</v>
      </c>
      <c r="E9549" s="19" t="s">
        <v>9</v>
      </c>
      <c r="F9549" s="19" t="s">
        <v>1778</v>
      </c>
    </row>
    <row r="9550" spans="1:6" ht="14.5" customHeight="1">
      <c r="A9550" s="19">
        <v>1918</v>
      </c>
      <c r="B9550" s="19" t="s">
        <v>291</v>
      </c>
      <c r="C9550" s="19" t="s">
        <v>332</v>
      </c>
      <c r="D9550" s="19">
        <v>139.66999999999999</v>
      </c>
      <c r="E9550" s="19" t="s">
        <v>9</v>
      </c>
      <c r="F9550" s="19" t="s">
        <v>1779</v>
      </c>
    </row>
    <row r="9551" spans="1:6" ht="14.5" customHeight="1">
      <c r="A9551" s="19">
        <v>1918</v>
      </c>
      <c r="B9551" s="19" t="s">
        <v>291</v>
      </c>
      <c r="C9551" s="19" t="s">
        <v>658</v>
      </c>
      <c r="D9551" s="19">
        <v>1.6</v>
      </c>
      <c r="E9551" s="19" t="s">
        <v>9</v>
      </c>
      <c r="F9551" s="19" t="s">
        <v>1780</v>
      </c>
    </row>
    <row r="9552" spans="1:6" ht="14.5" customHeight="1">
      <c r="A9552" s="19">
        <v>1918</v>
      </c>
      <c r="B9552" s="19" t="s">
        <v>291</v>
      </c>
      <c r="C9552" s="19" t="s">
        <v>334</v>
      </c>
      <c r="D9552" s="19">
        <v>17.489000000000001</v>
      </c>
      <c r="E9552" s="19" t="s">
        <v>9</v>
      </c>
      <c r="F9552" s="19" t="s">
        <v>1781</v>
      </c>
    </row>
    <row r="9553" spans="1:6" ht="14.5" customHeight="1">
      <c r="A9553" s="19">
        <v>1918</v>
      </c>
      <c r="B9553" s="19" t="s">
        <v>291</v>
      </c>
      <c r="C9553" s="19" t="s">
        <v>340</v>
      </c>
      <c r="D9553" s="19">
        <v>83.92</v>
      </c>
      <c r="E9553" s="19" t="s">
        <v>9</v>
      </c>
      <c r="F9553" s="19" t="s">
        <v>1764</v>
      </c>
    </row>
    <row r="9554" spans="1:6" ht="14.5" customHeight="1">
      <c r="A9554" s="19">
        <v>1918</v>
      </c>
      <c r="B9554" s="19" t="s">
        <v>291</v>
      </c>
      <c r="C9554" s="19" t="s">
        <v>340</v>
      </c>
      <c r="D9554" s="19">
        <v>254.15</v>
      </c>
      <c r="E9554" s="19" t="s">
        <v>9</v>
      </c>
      <c r="F9554" s="19" t="s">
        <v>1783</v>
      </c>
    </row>
    <row r="9555" spans="1:6" ht="14.5" customHeight="1">
      <c r="A9555" s="19">
        <v>1918</v>
      </c>
      <c r="B9555" s="19" t="s">
        <v>291</v>
      </c>
      <c r="C9555" s="19" t="s">
        <v>340</v>
      </c>
      <c r="D9555" s="19">
        <v>32.909999999999997</v>
      </c>
      <c r="E9555" s="19" t="s">
        <v>9</v>
      </c>
      <c r="F9555" s="19" t="s">
        <v>1784</v>
      </c>
    </row>
    <row r="9556" spans="1:6" ht="14.5" customHeight="1">
      <c r="A9556" s="19">
        <v>1918</v>
      </c>
      <c r="B9556" s="19" t="s">
        <v>291</v>
      </c>
      <c r="C9556" s="19" t="s">
        <v>340</v>
      </c>
      <c r="D9556" s="19">
        <v>18.52</v>
      </c>
      <c r="E9556" s="19" t="s">
        <v>9</v>
      </c>
      <c r="F9556" s="19" t="s">
        <v>1785</v>
      </c>
    </row>
    <row r="9557" spans="1:6" ht="14.5" customHeight="1">
      <c r="A9557" s="19">
        <v>1918</v>
      </c>
      <c r="B9557" s="19" t="s">
        <v>291</v>
      </c>
      <c r="C9557" s="19" t="s">
        <v>352</v>
      </c>
      <c r="D9557" s="19">
        <v>9.1460000000000008</v>
      </c>
      <c r="E9557" s="19" t="s">
        <v>9</v>
      </c>
      <c r="F9557" s="19" t="s">
        <v>1787</v>
      </c>
    </row>
    <row r="9558" spans="1:6" ht="14.5" customHeight="1">
      <c r="A9558" s="19">
        <v>1918</v>
      </c>
      <c r="B9558" s="19" t="s">
        <v>291</v>
      </c>
      <c r="C9558" s="19" t="s">
        <v>354</v>
      </c>
      <c r="D9558" s="19">
        <v>180.16</v>
      </c>
      <c r="E9558" s="19" t="s">
        <v>9</v>
      </c>
      <c r="F9558" s="19" t="s">
        <v>1788</v>
      </c>
    </row>
    <row r="9559" spans="1:6" ht="14.5" customHeight="1">
      <c r="A9559" s="19">
        <v>1918</v>
      </c>
      <c r="B9559" s="19" t="s">
        <v>291</v>
      </c>
      <c r="C9559" s="19" t="s">
        <v>358</v>
      </c>
      <c r="D9559" s="19">
        <v>12.6</v>
      </c>
      <c r="E9559" s="19" t="s">
        <v>9</v>
      </c>
      <c r="F9559" s="19" t="s">
        <v>964</v>
      </c>
    </row>
    <row r="9560" spans="1:6" ht="14.5" customHeight="1">
      <c r="A9560" s="19">
        <v>1918</v>
      </c>
      <c r="B9560" s="19" t="s">
        <v>291</v>
      </c>
      <c r="C9560" s="19" t="s">
        <v>648</v>
      </c>
      <c r="D9560" s="19">
        <v>11.92</v>
      </c>
      <c r="E9560" s="19" t="s">
        <v>9</v>
      </c>
      <c r="F9560" s="19" t="s">
        <v>647</v>
      </c>
    </row>
    <row r="9561" spans="1:6" ht="14.5" customHeight="1">
      <c r="A9561" s="19">
        <v>1918</v>
      </c>
      <c r="B9561" s="19" t="s">
        <v>291</v>
      </c>
      <c r="C9561" s="19" t="s">
        <v>1789</v>
      </c>
      <c r="D9561" s="19">
        <v>1.466</v>
      </c>
      <c r="E9561" s="19" t="s">
        <v>9</v>
      </c>
      <c r="F9561" s="19" t="s">
        <v>1790</v>
      </c>
    </row>
    <row r="9562" spans="1:6" ht="14.5" customHeight="1">
      <c r="A9562" s="19">
        <v>1918</v>
      </c>
      <c r="B9562" s="19" t="s">
        <v>291</v>
      </c>
      <c r="C9562" s="19" t="s">
        <v>1789</v>
      </c>
      <c r="D9562" s="19">
        <v>29.556999999999999</v>
      </c>
      <c r="E9562" s="19" t="s">
        <v>9</v>
      </c>
      <c r="F9562" s="19" t="s">
        <v>1791</v>
      </c>
    </row>
    <row r="9563" spans="1:6" ht="14.5" customHeight="1">
      <c r="A9563" s="19">
        <v>1918</v>
      </c>
      <c r="B9563" s="19" t="s">
        <v>291</v>
      </c>
      <c r="C9563" s="19" t="s">
        <v>360</v>
      </c>
      <c r="D9563" s="19">
        <v>6.65</v>
      </c>
      <c r="E9563" s="19" t="s">
        <v>9</v>
      </c>
      <c r="F9563" s="19" t="s">
        <v>1792</v>
      </c>
    </row>
    <row r="9564" spans="1:6" ht="14.5" customHeight="1">
      <c r="A9564" s="19">
        <v>1918</v>
      </c>
      <c r="B9564" s="19" t="s">
        <v>291</v>
      </c>
      <c r="C9564" s="19" t="s">
        <v>362</v>
      </c>
      <c r="D9564" s="19">
        <v>42.26</v>
      </c>
      <c r="E9564" s="19" t="s">
        <v>9</v>
      </c>
      <c r="F9564" s="19" t="s">
        <v>1793</v>
      </c>
    </row>
    <row r="9565" spans="1:6" ht="14.5" customHeight="1">
      <c r="A9565" s="19">
        <v>1918</v>
      </c>
      <c r="B9565" s="19" t="s">
        <v>368</v>
      </c>
      <c r="C9565" s="19" t="s">
        <v>1794</v>
      </c>
      <c r="D9565" s="19">
        <v>1.1439999999999999</v>
      </c>
    </row>
    <row r="9566" spans="1:6" ht="14.5" customHeight="1">
      <c r="A9566" s="19">
        <v>1918</v>
      </c>
      <c r="B9566" s="19" t="s">
        <v>368</v>
      </c>
      <c r="C9566" s="19" t="s">
        <v>364</v>
      </c>
      <c r="D9566" s="19">
        <v>108.88</v>
      </c>
    </row>
    <row r="9567" spans="1:6" ht="14.5" customHeight="1">
      <c r="A9567" s="19">
        <v>1918</v>
      </c>
      <c r="B9567" s="19" t="s">
        <v>368</v>
      </c>
      <c r="C9567" s="19" t="s">
        <v>1795</v>
      </c>
      <c r="D9567" s="19">
        <v>6.75</v>
      </c>
    </row>
    <row r="9568" spans="1:6" ht="14.5" customHeight="1">
      <c r="A9568" s="19">
        <v>1918</v>
      </c>
      <c r="B9568" s="19" t="s">
        <v>368</v>
      </c>
      <c r="C9568" s="19" t="s">
        <v>1476</v>
      </c>
      <c r="D9568" s="19">
        <v>5.3</v>
      </c>
    </row>
    <row r="9569" spans="1:6" ht="14.5" customHeight="1">
      <c r="A9569" s="19">
        <v>1918</v>
      </c>
      <c r="B9569" s="19" t="s">
        <v>368</v>
      </c>
      <c r="C9569" s="19" t="s">
        <v>365</v>
      </c>
      <c r="D9569" s="19">
        <v>524.19299999999998</v>
      </c>
    </row>
    <row r="9570" spans="1:6" ht="14.5" customHeight="1">
      <c r="A9570" s="19">
        <v>1918</v>
      </c>
      <c r="B9570" s="19" t="s">
        <v>368</v>
      </c>
      <c r="C9570" s="19" t="s">
        <v>366</v>
      </c>
      <c r="D9570" s="19">
        <v>9.5</v>
      </c>
    </row>
    <row r="9571" spans="1:6" ht="14.5" customHeight="1">
      <c r="A9571" s="19">
        <v>1918</v>
      </c>
      <c r="B9571" s="19" t="s">
        <v>368</v>
      </c>
      <c r="C9571" s="19" t="s">
        <v>1796</v>
      </c>
      <c r="D9571" s="19">
        <v>19.87</v>
      </c>
    </row>
    <row r="9572" spans="1:6" ht="14.5" customHeight="1">
      <c r="A9572" s="19">
        <v>1918</v>
      </c>
      <c r="B9572" s="19" t="s">
        <v>368</v>
      </c>
      <c r="C9572" s="19" t="s">
        <v>55</v>
      </c>
      <c r="D9572" s="19">
        <v>35</v>
      </c>
    </row>
    <row r="9573" spans="1:6" ht="14.5" customHeight="1">
      <c r="A9573" s="19">
        <v>1918</v>
      </c>
      <c r="B9573" s="19" t="s">
        <v>368</v>
      </c>
      <c r="C9573" s="19" t="s">
        <v>367</v>
      </c>
      <c r="D9573" s="19">
        <v>7.5</v>
      </c>
    </row>
    <row r="9574" spans="1:6" ht="14.5" customHeight="1">
      <c r="A9574" s="19">
        <v>1918</v>
      </c>
      <c r="B9574" s="19" t="s">
        <v>1179</v>
      </c>
      <c r="C9574" s="19" t="s">
        <v>1180</v>
      </c>
      <c r="D9574" s="19">
        <v>19.2</v>
      </c>
      <c r="F9574" s="19" t="s">
        <v>1800</v>
      </c>
    </row>
    <row r="9575" spans="1:6" ht="14.5" customHeight="1">
      <c r="A9575" s="19">
        <v>1918</v>
      </c>
      <c r="B9575" s="19" t="s">
        <v>1179</v>
      </c>
      <c r="C9575" s="19" t="s">
        <v>1180</v>
      </c>
      <c r="D9575" s="19">
        <v>9</v>
      </c>
      <c r="F9575" s="19" t="s">
        <v>1477</v>
      </c>
    </row>
    <row r="9576" spans="1:6" ht="14.5" customHeight="1">
      <c r="A9576" s="19">
        <v>1918</v>
      </c>
      <c r="B9576" s="19" t="s">
        <v>1179</v>
      </c>
      <c r="C9576" s="19" t="s">
        <v>370</v>
      </c>
      <c r="D9576" s="19">
        <v>8.3000000000000007</v>
      </c>
      <c r="F9576" s="19" t="s">
        <v>1809</v>
      </c>
    </row>
    <row r="9577" spans="1:6" ht="14.5" customHeight="1">
      <c r="A9577" s="19">
        <v>1918</v>
      </c>
      <c r="B9577" s="19" t="s">
        <v>1179</v>
      </c>
      <c r="C9577" s="19" t="s">
        <v>1183</v>
      </c>
      <c r="D9577" s="19">
        <v>31.65</v>
      </c>
      <c r="F9577" s="19" t="s">
        <v>1805</v>
      </c>
    </row>
    <row r="9578" spans="1:6" ht="14.5" customHeight="1">
      <c r="A9578" s="19">
        <v>1918</v>
      </c>
      <c r="B9578" s="19" t="s">
        <v>1179</v>
      </c>
      <c r="C9578" s="19" t="s">
        <v>1183</v>
      </c>
      <c r="D9578" s="19">
        <v>124</v>
      </c>
      <c r="F9578" s="19" t="s">
        <v>1802</v>
      </c>
    </row>
    <row r="9579" spans="1:6" ht="14.5" customHeight="1">
      <c r="A9579" s="19">
        <v>1918</v>
      </c>
      <c r="B9579" s="19" t="s">
        <v>1179</v>
      </c>
      <c r="C9579" s="19" t="s">
        <v>1185</v>
      </c>
      <c r="D9579" s="19">
        <v>11.24</v>
      </c>
      <c r="F9579" s="19" t="s">
        <v>1186</v>
      </c>
    </row>
    <row r="9580" spans="1:6" ht="14.5" customHeight="1">
      <c r="A9580" s="19">
        <v>1918</v>
      </c>
      <c r="B9580" s="19" t="s">
        <v>1179</v>
      </c>
      <c r="C9580" s="19" t="s">
        <v>1481</v>
      </c>
      <c r="D9580" s="19">
        <v>5</v>
      </c>
      <c r="F9580" s="19" t="s">
        <v>1806</v>
      </c>
    </row>
    <row r="9581" spans="1:6" ht="14.5" customHeight="1">
      <c r="A9581" s="19">
        <v>1918</v>
      </c>
      <c r="B9581" s="19" t="s">
        <v>1179</v>
      </c>
      <c r="C9581" s="19" t="s">
        <v>1313</v>
      </c>
      <c r="D9581" s="19">
        <v>25.5</v>
      </c>
      <c r="F9581" s="19" t="s">
        <v>1797</v>
      </c>
    </row>
    <row r="9582" spans="1:6" ht="14.5" customHeight="1">
      <c r="A9582" s="19">
        <v>1918</v>
      </c>
      <c r="B9582" s="19" t="s">
        <v>1179</v>
      </c>
      <c r="C9582" s="19" t="s">
        <v>1807</v>
      </c>
      <c r="D9582" s="19">
        <v>4.5</v>
      </c>
      <c r="F9582" s="19" t="s">
        <v>1808</v>
      </c>
    </row>
    <row r="9583" spans="1:6" ht="14.5" customHeight="1">
      <c r="A9583" s="19">
        <v>1918</v>
      </c>
      <c r="B9583" s="19" t="s">
        <v>1179</v>
      </c>
      <c r="C9583" s="19" t="s">
        <v>1187</v>
      </c>
      <c r="D9583" s="19">
        <v>18.649999999999999</v>
      </c>
      <c r="F9583" s="19" t="s">
        <v>1798</v>
      </c>
    </row>
    <row r="9584" spans="1:6" ht="14.5" customHeight="1">
      <c r="A9584" s="19">
        <v>1918</v>
      </c>
      <c r="B9584" s="19" t="s">
        <v>1179</v>
      </c>
      <c r="C9584" s="19" t="s">
        <v>1189</v>
      </c>
      <c r="D9584" s="19">
        <v>32</v>
      </c>
      <c r="F9584" s="19" t="s">
        <v>1799</v>
      </c>
    </row>
    <row r="9585" spans="1:6" ht="14.5" customHeight="1">
      <c r="A9585" s="19">
        <v>1918</v>
      </c>
      <c r="B9585" s="19" t="s">
        <v>1179</v>
      </c>
      <c r="C9585" s="19" t="s">
        <v>1191</v>
      </c>
      <c r="D9585" s="19">
        <v>13.75</v>
      </c>
      <c r="F9585" s="19" t="s">
        <v>1803</v>
      </c>
    </row>
    <row r="9586" spans="1:6" ht="14.5" customHeight="1">
      <c r="A9586" s="19">
        <v>1918</v>
      </c>
      <c r="B9586" s="19" t="s">
        <v>1194</v>
      </c>
      <c r="C9586" s="19" t="s">
        <v>1196</v>
      </c>
      <c r="D9586" s="19">
        <v>141.64400000000001</v>
      </c>
      <c r="F9586" s="19" t="s">
        <v>1195</v>
      </c>
    </row>
    <row r="9587" spans="1:6" ht="14.5" customHeight="1">
      <c r="A9587" s="19">
        <v>1918</v>
      </c>
      <c r="B9587" s="19" t="s">
        <v>1194</v>
      </c>
      <c r="C9587" s="19" t="s">
        <v>1196</v>
      </c>
      <c r="D9587" s="19">
        <v>4</v>
      </c>
      <c r="F9587" s="19" t="s">
        <v>1810</v>
      </c>
    </row>
    <row r="9588" spans="1:6" ht="14.5" customHeight="1">
      <c r="A9588" s="19">
        <v>1918</v>
      </c>
      <c r="B9588" s="19" t="s">
        <v>1194</v>
      </c>
      <c r="C9588" s="19" t="s">
        <v>1319</v>
      </c>
      <c r="D9588" s="19">
        <v>12</v>
      </c>
      <c r="F9588" s="19" t="s">
        <v>1318</v>
      </c>
    </row>
    <row r="9589" spans="1:6" ht="14.5" customHeight="1">
      <c r="A9589" s="19">
        <v>1918</v>
      </c>
      <c r="B9589" s="19" t="s">
        <v>1194</v>
      </c>
      <c r="C9589" s="19" t="s">
        <v>1320</v>
      </c>
      <c r="D9589" s="19">
        <v>6.5</v>
      </c>
      <c r="F9589" s="19" t="s">
        <v>1321</v>
      </c>
    </row>
    <row r="9590" spans="1:6" ht="14.5" customHeight="1">
      <c r="A9590" s="19">
        <v>1918</v>
      </c>
      <c r="B9590" s="19" t="s">
        <v>1194</v>
      </c>
      <c r="C9590" s="19" t="s">
        <v>1386</v>
      </c>
      <c r="D9590" s="19">
        <v>13</v>
      </c>
      <c r="F9590" s="19" t="s">
        <v>1487</v>
      </c>
    </row>
    <row r="9591" spans="1:6" ht="14.5" customHeight="1">
      <c r="A9591" s="19">
        <v>1918</v>
      </c>
      <c r="B9591" s="19" t="s">
        <v>1194</v>
      </c>
      <c r="C9591" s="19" t="s">
        <v>1386</v>
      </c>
      <c r="D9591" s="19">
        <v>25</v>
      </c>
      <c r="F9591" s="19" t="s">
        <v>1811</v>
      </c>
    </row>
    <row r="9592" spans="1:6" ht="14.5" customHeight="1">
      <c r="A9592" s="19">
        <v>1918</v>
      </c>
      <c r="B9592" s="19" t="s">
        <v>1194</v>
      </c>
      <c r="C9592" s="19" t="s">
        <v>1386</v>
      </c>
      <c r="D9592" s="19">
        <v>22</v>
      </c>
      <c r="F9592" s="19" t="s">
        <v>1812</v>
      </c>
    </row>
    <row r="9593" spans="1:6" ht="14.5" customHeight="1">
      <c r="A9593" s="19">
        <v>1918</v>
      </c>
      <c r="B9593" s="19" t="s">
        <v>1194</v>
      </c>
      <c r="C9593" s="19" t="s">
        <v>1493</v>
      </c>
      <c r="D9593" s="19">
        <v>5</v>
      </c>
      <c r="F9593" s="19" t="s">
        <v>1488</v>
      </c>
    </row>
    <row r="9594" spans="1:6" ht="14.5" customHeight="1">
      <c r="A9594" s="19">
        <v>1918</v>
      </c>
      <c r="B9594" s="19" t="s">
        <v>1194</v>
      </c>
      <c r="C9594" s="19" t="s">
        <v>1494</v>
      </c>
      <c r="D9594" s="19">
        <v>10.1</v>
      </c>
      <c r="F9594" s="19" t="s">
        <v>1489</v>
      </c>
    </row>
    <row r="9595" spans="1:6" ht="14.5" customHeight="1">
      <c r="A9595" s="19">
        <v>1918</v>
      </c>
      <c r="B9595" s="19" t="s">
        <v>1194</v>
      </c>
      <c r="C9595" s="19" t="s">
        <v>1495</v>
      </c>
      <c r="D9595" s="19">
        <v>6.92</v>
      </c>
      <c r="F9595" s="19" t="s">
        <v>1490</v>
      </c>
    </row>
    <row r="9596" spans="1:6" ht="14.5" customHeight="1">
      <c r="A9596" s="19">
        <v>1918</v>
      </c>
      <c r="B9596" s="19" t="s">
        <v>1194</v>
      </c>
      <c r="C9596" s="19" t="s">
        <v>1496</v>
      </c>
      <c r="D9596" s="19">
        <v>24.43</v>
      </c>
      <c r="F9596" s="19" t="s">
        <v>1491</v>
      </c>
    </row>
    <row r="9597" spans="1:6" ht="14.5" customHeight="1">
      <c r="A9597" s="19">
        <v>1918</v>
      </c>
      <c r="B9597" s="19" t="s">
        <v>1194</v>
      </c>
      <c r="C9597" s="19" t="s">
        <v>1497</v>
      </c>
      <c r="D9597" s="19">
        <v>31</v>
      </c>
      <c r="F9597" s="19" t="s">
        <v>1492</v>
      </c>
    </row>
    <row r="9598" spans="1:6" ht="14.5" customHeight="1">
      <c r="A9598" s="19">
        <v>1918</v>
      </c>
      <c r="B9598" s="19" t="s">
        <v>1194</v>
      </c>
      <c r="C9598" s="19" t="s">
        <v>1498</v>
      </c>
      <c r="D9598" s="19">
        <v>12</v>
      </c>
      <c r="F9598" s="19" t="s">
        <v>1499</v>
      </c>
    </row>
    <row r="9599" spans="1:6" ht="14.5" customHeight="1">
      <c r="A9599" s="19">
        <v>1918</v>
      </c>
      <c r="B9599" s="19" t="s">
        <v>1194</v>
      </c>
      <c r="C9599" s="19" t="s">
        <v>1818</v>
      </c>
      <c r="D9599" s="19">
        <v>6.5</v>
      </c>
      <c r="F9599" s="19" t="s">
        <v>1819</v>
      </c>
    </row>
    <row r="9600" spans="1:6" ht="14.5" customHeight="1">
      <c r="A9600" s="19">
        <v>1918</v>
      </c>
      <c r="B9600" s="19" t="s">
        <v>1194</v>
      </c>
      <c r="C9600" s="19" t="s">
        <v>1822</v>
      </c>
      <c r="D9600" s="19">
        <v>6</v>
      </c>
      <c r="F9600" s="19" t="s">
        <v>1823</v>
      </c>
    </row>
    <row r="9601" spans="1:6" ht="14.5" customHeight="1">
      <c r="A9601" s="19">
        <v>1918</v>
      </c>
      <c r="B9601" s="19" t="s">
        <v>1194</v>
      </c>
      <c r="C9601" s="19" t="s">
        <v>1824</v>
      </c>
      <c r="D9601" s="19">
        <v>3</v>
      </c>
      <c r="F9601" s="19" t="s">
        <v>1825</v>
      </c>
    </row>
    <row r="9602" spans="1:6" ht="14.5" customHeight="1">
      <c r="A9602" s="19">
        <v>1918</v>
      </c>
      <c r="B9602" s="19" t="s">
        <v>413</v>
      </c>
      <c r="C9602" s="19" t="s">
        <v>1200</v>
      </c>
      <c r="D9602" s="19">
        <v>10.199999999999999</v>
      </c>
    </row>
    <row r="9603" spans="1:6" ht="14.5" customHeight="1">
      <c r="A9603" s="19">
        <v>1918</v>
      </c>
      <c r="B9603" s="19" t="s">
        <v>413</v>
      </c>
      <c r="C9603" s="19" t="s">
        <v>1826</v>
      </c>
      <c r="D9603" s="19">
        <v>7</v>
      </c>
    </row>
    <row r="9604" spans="1:6" ht="14.5" customHeight="1">
      <c r="A9604" s="19">
        <v>1918</v>
      </c>
      <c r="B9604" s="19" t="s">
        <v>413</v>
      </c>
      <c r="C9604" s="19" t="s">
        <v>1330</v>
      </c>
      <c r="D9604" s="19">
        <v>217.65</v>
      </c>
    </row>
    <row r="9605" spans="1:6" ht="14.5" customHeight="1">
      <c r="A9605" s="19">
        <v>1918</v>
      </c>
      <c r="B9605" s="19" t="s">
        <v>413</v>
      </c>
      <c r="C9605" s="19" t="s">
        <v>662</v>
      </c>
      <c r="D9605" s="19">
        <v>12</v>
      </c>
    </row>
    <row r="9606" spans="1:6" ht="14.5" customHeight="1">
      <c r="A9606" s="19">
        <v>1918</v>
      </c>
      <c r="B9606" s="19" t="s">
        <v>413</v>
      </c>
      <c r="C9606" s="19" t="s">
        <v>1502</v>
      </c>
      <c r="D9606" s="19">
        <v>50.03</v>
      </c>
    </row>
    <row r="9607" spans="1:6" ht="14.5" customHeight="1">
      <c r="A9607" s="19">
        <v>1918</v>
      </c>
      <c r="B9607" s="19" t="s">
        <v>413</v>
      </c>
      <c r="C9607" s="19" t="s">
        <v>663</v>
      </c>
      <c r="D9607" s="19">
        <v>19</v>
      </c>
      <c r="F9607" s="19" t="s">
        <v>1834</v>
      </c>
    </row>
    <row r="9608" spans="1:6" ht="14.5" customHeight="1">
      <c r="A9608" s="19">
        <v>1918</v>
      </c>
      <c r="B9608" s="19" t="s">
        <v>413</v>
      </c>
      <c r="C9608" s="19" t="s">
        <v>663</v>
      </c>
      <c r="D9608" s="19">
        <v>45.01</v>
      </c>
      <c r="F9608" s="19" t="s">
        <v>1333</v>
      </c>
    </row>
    <row r="9609" spans="1:6" ht="14.5" customHeight="1">
      <c r="A9609" s="19">
        <v>1918</v>
      </c>
      <c r="B9609" s="19" t="s">
        <v>413</v>
      </c>
      <c r="C9609" s="19" t="s">
        <v>1829</v>
      </c>
      <c r="D9609" s="19">
        <v>8</v>
      </c>
    </row>
    <row r="9610" spans="1:6" ht="14.5" customHeight="1">
      <c r="A9610" s="19">
        <v>1918</v>
      </c>
      <c r="B9610" s="19" t="s">
        <v>413</v>
      </c>
      <c r="C9610" s="19" t="s">
        <v>1331</v>
      </c>
      <c r="D9610" s="19">
        <v>5</v>
      </c>
    </row>
    <row r="9611" spans="1:6" ht="14.5" customHeight="1">
      <c r="A9611" s="19">
        <v>1918</v>
      </c>
      <c r="B9611" s="19" t="s">
        <v>413</v>
      </c>
      <c r="C9611" s="19" t="s">
        <v>372</v>
      </c>
      <c r="D9611" s="19">
        <v>389.08</v>
      </c>
      <c r="E9611" s="19" t="s">
        <v>9</v>
      </c>
      <c r="F9611" s="19" t="s">
        <v>1835</v>
      </c>
    </row>
    <row r="9612" spans="1:6" ht="14.5" customHeight="1">
      <c r="A9612" s="19">
        <v>1918</v>
      </c>
      <c r="B9612" s="19" t="s">
        <v>413</v>
      </c>
      <c r="C9612" s="19" t="s">
        <v>372</v>
      </c>
      <c r="D9612" s="19">
        <v>1.46</v>
      </c>
      <c r="F9612" s="19" t="s">
        <v>1836</v>
      </c>
    </row>
    <row r="9613" spans="1:6" ht="14.5" customHeight="1">
      <c r="A9613" s="19">
        <v>1918</v>
      </c>
      <c r="B9613" s="19" t="s">
        <v>413</v>
      </c>
      <c r="C9613" s="19" t="s">
        <v>372</v>
      </c>
      <c r="D9613" s="19">
        <v>1059.48</v>
      </c>
      <c r="E9613" s="19" t="s">
        <v>9</v>
      </c>
      <c r="F9613" s="19" t="s">
        <v>1899</v>
      </c>
    </row>
    <row r="9614" spans="1:6" ht="14.5" customHeight="1">
      <c r="A9614" s="19">
        <v>1918</v>
      </c>
      <c r="B9614" s="19" t="s">
        <v>413</v>
      </c>
      <c r="C9614" s="19" t="s">
        <v>374</v>
      </c>
      <c r="D9614" s="19">
        <v>5.65</v>
      </c>
    </row>
    <row r="9615" spans="1:6" ht="14.5" customHeight="1">
      <c r="A9615" s="19">
        <v>1918</v>
      </c>
      <c r="B9615" s="19" t="s">
        <v>413</v>
      </c>
      <c r="C9615" s="19" t="s">
        <v>1332</v>
      </c>
      <c r="D9615" s="19">
        <v>44.52</v>
      </c>
    </row>
    <row r="9616" spans="1:6" ht="14.5" customHeight="1">
      <c r="A9616" s="19">
        <v>1918</v>
      </c>
      <c r="B9616" s="19" t="s">
        <v>413</v>
      </c>
      <c r="C9616" s="19" t="s">
        <v>375</v>
      </c>
      <c r="D9616" s="19">
        <v>373.46000000000004</v>
      </c>
    </row>
    <row r="9617" spans="1:6" ht="14.5" customHeight="1">
      <c r="A9617" s="19">
        <v>1918</v>
      </c>
      <c r="B9617" s="19" t="s">
        <v>413</v>
      </c>
      <c r="C9617" s="19" t="s">
        <v>1080</v>
      </c>
      <c r="D9617" s="19">
        <v>43.41</v>
      </c>
    </row>
    <row r="9618" spans="1:6" ht="14.5" customHeight="1">
      <c r="A9618" s="19">
        <v>1918</v>
      </c>
      <c r="B9618" s="19" t="s">
        <v>413</v>
      </c>
      <c r="C9618" s="19" t="s">
        <v>665</v>
      </c>
      <c r="D9618" s="19">
        <v>43.89</v>
      </c>
      <c r="F9618" s="19" t="s">
        <v>1837</v>
      </c>
    </row>
    <row r="9619" spans="1:6" ht="14.5" customHeight="1">
      <c r="A9619" s="19">
        <v>1918</v>
      </c>
      <c r="B9619" s="19" t="s">
        <v>413</v>
      </c>
      <c r="C9619" s="19" t="s">
        <v>381</v>
      </c>
      <c r="D9619" s="19">
        <v>2.8769999999999998</v>
      </c>
      <c r="F9619" s="19" t="s">
        <v>1842</v>
      </c>
    </row>
    <row r="9620" spans="1:6" ht="14.5" customHeight="1">
      <c r="A9620" s="19">
        <v>1918</v>
      </c>
      <c r="B9620" s="19" t="s">
        <v>413</v>
      </c>
      <c r="C9620" s="19" t="s">
        <v>381</v>
      </c>
      <c r="D9620" s="19">
        <v>21.54</v>
      </c>
      <c r="F9620" s="19" t="s">
        <v>1506</v>
      </c>
    </row>
    <row r="9621" spans="1:6" ht="14.5" customHeight="1">
      <c r="A9621" s="19">
        <v>1918</v>
      </c>
      <c r="B9621" s="19" t="s">
        <v>413</v>
      </c>
      <c r="C9621" s="19" t="s">
        <v>381</v>
      </c>
      <c r="D9621" s="19">
        <v>10.16</v>
      </c>
      <c r="F9621" s="19" t="s">
        <v>1840</v>
      </c>
    </row>
    <row r="9622" spans="1:6" ht="14.5" customHeight="1">
      <c r="A9622" s="19">
        <v>1918</v>
      </c>
      <c r="B9622" s="19" t="s">
        <v>413</v>
      </c>
      <c r="C9622" s="19" t="s">
        <v>381</v>
      </c>
      <c r="D9622" s="19">
        <v>84.65</v>
      </c>
      <c r="F9622" s="19" t="s">
        <v>858</v>
      </c>
    </row>
    <row r="9623" spans="1:6" ht="14.5" customHeight="1">
      <c r="A9623" s="19">
        <v>1918</v>
      </c>
      <c r="B9623" s="19" t="s">
        <v>413</v>
      </c>
      <c r="C9623" s="19" t="s">
        <v>381</v>
      </c>
      <c r="D9623" s="19">
        <v>75.11</v>
      </c>
      <c r="F9623" s="19" t="s">
        <v>1841</v>
      </c>
    </row>
    <row r="9624" spans="1:6" ht="14.5" customHeight="1">
      <c r="A9624" s="19">
        <v>1918</v>
      </c>
      <c r="B9624" s="19" t="s">
        <v>413</v>
      </c>
      <c r="C9624" s="19" t="s">
        <v>382</v>
      </c>
      <c r="D9624" s="19">
        <v>11.5</v>
      </c>
      <c r="F9624" s="19" t="s">
        <v>403</v>
      </c>
    </row>
    <row r="9625" spans="1:6" ht="14.5" customHeight="1">
      <c r="A9625" s="19">
        <v>1918</v>
      </c>
      <c r="B9625" s="19" t="s">
        <v>413</v>
      </c>
      <c r="C9625" s="19" t="s">
        <v>382</v>
      </c>
      <c r="D9625" s="19">
        <v>70.8</v>
      </c>
      <c r="F9625" s="19" t="s">
        <v>1847</v>
      </c>
    </row>
    <row r="9626" spans="1:6" ht="14.5" customHeight="1">
      <c r="A9626" s="19">
        <v>1918</v>
      </c>
      <c r="B9626" s="19" t="s">
        <v>413</v>
      </c>
      <c r="C9626" s="19" t="s">
        <v>382</v>
      </c>
      <c r="D9626" s="19">
        <v>48.58</v>
      </c>
      <c r="F9626" s="19" t="s">
        <v>1852</v>
      </c>
    </row>
    <row r="9627" spans="1:6" ht="14.5" customHeight="1">
      <c r="A9627" s="19">
        <v>1918</v>
      </c>
      <c r="B9627" s="19" t="s">
        <v>413</v>
      </c>
      <c r="C9627" s="19" t="s">
        <v>382</v>
      </c>
      <c r="D9627" s="19">
        <v>35.6</v>
      </c>
      <c r="F9627" s="19" t="s">
        <v>1848</v>
      </c>
    </row>
    <row r="9628" spans="1:6" ht="14.5" customHeight="1">
      <c r="A9628" s="19">
        <v>1918</v>
      </c>
      <c r="B9628" s="19" t="s">
        <v>413</v>
      </c>
      <c r="C9628" s="19" t="s">
        <v>382</v>
      </c>
      <c r="D9628" s="19">
        <v>54.5</v>
      </c>
      <c r="F9628" s="19" t="s">
        <v>1849</v>
      </c>
    </row>
    <row r="9629" spans="1:6" ht="14.5" customHeight="1">
      <c r="A9629" s="19">
        <v>1918</v>
      </c>
      <c r="B9629" s="19" t="s">
        <v>413</v>
      </c>
      <c r="C9629" s="19" t="s">
        <v>382</v>
      </c>
      <c r="D9629" s="19">
        <v>120</v>
      </c>
      <c r="F9629" s="19" t="s">
        <v>1850</v>
      </c>
    </row>
    <row r="9630" spans="1:6" ht="14.5" customHeight="1">
      <c r="A9630" s="19">
        <v>1918</v>
      </c>
      <c r="B9630" s="19" t="s">
        <v>413</v>
      </c>
      <c r="C9630" s="19" t="s">
        <v>382</v>
      </c>
      <c r="D9630" s="19">
        <v>277.77</v>
      </c>
      <c r="F9630" s="19" t="s">
        <v>1851</v>
      </c>
    </row>
    <row r="9631" spans="1:6" ht="14.5" customHeight="1">
      <c r="A9631" s="19">
        <v>1918</v>
      </c>
      <c r="B9631" s="19" t="s">
        <v>413</v>
      </c>
      <c r="C9631" s="19" t="s">
        <v>383</v>
      </c>
      <c r="D9631" s="19">
        <v>101</v>
      </c>
      <c r="F9631" s="19" t="s">
        <v>1854</v>
      </c>
    </row>
    <row r="9632" spans="1:6" ht="14.5" customHeight="1">
      <c r="A9632" s="19">
        <v>1918</v>
      </c>
      <c r="B9632" s="19" t="s">
        <v>413</v>
      </c>
      <c r="C9632" s="19" t="s">
        <v>383</v>
      </c>
      <c r="D9632" s="19">
        <v>42.69</v>
      </c>
      <c r="F9632" s="19" t="s">
        <v>1855</v>
      </c>
    </row>
    <row r="9633" spans="1:6" ht="14.5" customHeight="1">
      <c r="A9633" s="19">
        <v>1918</v>
      </c>
      <c r="B9633" s="19" t="s">
        <v>413</v>
      </c>
      <c r="C9633" s="19" t="s">
        <v>667</v>
      </c>
      <c r="D9633" s="19">
        <v>13</v>
      </c>
    </row>
    <row r="9634" spans="1:6" ht="14.5" customHeight="1">
      <c r="A9634" s="19">
        <v>1918</v>
      </c>
      <c r="B9634" s="19" t="s">
        <v>413</v>
      </c>
      <c r="C9634" s="19" t="s">
        <v>384</v>
      </c>
      <c r="D9634" s="19">
        <v>7.55</v>
      </c>
    </row>
    <row r="9635" spans="1:6" ht="14.5" customHeight="1">
      <c r="A9635" s="19">
        <v>1918</v>
      </c>
      <c r="B9635" s="19" t="s">
        <v>413</v>
      </c>
      <c r="C9635" s="19" t="s">
        <v>385</v>
      </c>
      <c r="D9635" s="19">
        <v>15</v>
      </c>
    </row>
    <row r="9636" spans="1:6" ht="14.5" customHeight="1">
      <c r="A9636" s="19">
        <v>1918</v>
      </c>
      <c r="B9636" s="19" t="s">
        <v>413</v>
      </c>
      <c r="C9636" s="19" t="s">
        <v>1831</v>
      </c>
      <c r="D9636" s="19">
        <v>3.48</v>
      </c>
    </row>
    <row r="9637" spans="1:6" ht="14.5" customHeight="1">
      <c r="A9637" s="19">
        <v>1918</v>
      </c>
      <c r="B9637" s="19" t="s">
        <v>413</v>
      </c>
      <c r="C9637" s="19" t="s">
        <v>387</v>
      </c>
      <c r="D9637" s="19">
        <v>25.71</v>
      </c>
      <c r="F9637" s="19" t="s">
        <v>1413</v>
      </c>
    </row>
    <row r="9638" spans="1:6" ht="14.5" customHeight="1">
      <c r="A9638" s="19">
        <v>1918</v>
      </c>
      <c r="B9638" s="19" t="s">
        <v>413</v>
      </c>
      <c r="C9638" s="19" t="s">
        <v>387</v>
      </c>
      <c r="D9638" s="19">
        <v>50</v>
      </c>
      <c r="F9638" s="19" t="s">
        <v>1857</v>
      </c>
    </row>
    <row r="9639" spans="1:6" ht="14.5" customHeight="1">
      <c r="A9639" s="19">
        <v>1918</v>
      </c>
      <c r="B9639" s="19" t="s">
        <v>1212</v>
      </c>
      <c r="C9639" s="19" t="s">
        <v>1858</v>
      </c>
      <c r="D9639" s="19">
        <v>5.85</v>
      </c>
      <c r="F9639" s="19" t="s">
        <v>1859</v>
      </c>
    </row>
    <row r="9640" spans="1:6" ht="14.5" customHeight="1">
      <c r="A9640" s="19">
        <v>1918</v>
      </c>
      <c r="B9640" s="19" t="s">
        <v>1212</v>
      </c>
      <c r="C9640" s="19" t="s">
        <v>1213</v>
      </c>
      <c r="D9640" s="19">
        <v>4</v>
      </c>
      <c r="F9640" s="19" t="s">
        <v>1214</v>
      </c>
    </row>
    <row r="9641" spans="1:6" ht="14.5" customHeight="1">
      <c r="A9641" s="19">
        <v>1918</v>
      </c>
      <c r="B9641" s="19" t="s">
        <v>1212</v>
      </c>
      <c r="C9641" s="19" t="s">
        <v>1210</v>
      </c>
      <c r="D9641" s="19">
        <v>15</v>
      </c>
      <c r="F9641" s="19" t="s">
        <v>1211</v>
      </c>
    </row>
    <row r="9642" spans="1:6" ht="14.5" customHeight="1">
      <c r="A9642" s="19">
        <v>1918</v>
      </c>
      <c r="B9642" s="19" t="s">
        <v>424</v>
      </c>
      <c r="C9642" s="19" t="s">
        <v>414</v>
      </c>
      <c r="D9642" s="19">
        <v>15.8</v>
      </c>
    </row>
    <row r="9643" spans="1:6" ht="14.5" customHeight="1">
      <c r="A9643" s="19">
        <v>1918</v>
      </c>
      <c r="B9643" s="19" t="s">
        <v>424</v>
      </c>
      <c r="C9643" s="19" t="s">
        <v>415</v>
      </c>
      <c r="D9643" s="19">
        <v>92.27</v>
      </c>
    </row>
    <row r="9644" spans="1:6" ht="14.5" customHeight="1">
      <c r="A9644" s="19">
        <v>1918</v>
      </c>
      <c r="B9644" s="19" t="s">
        <v>424</v>
      </c>
      <c r="C9644" s="19" t="s">
        <v>416</v>
      </c>
      <c r="D9644" s="19">
        <v>5.5</v>
      </c>
    </row>
    <row r="9645" spans="1:6" ht="14.5" customHeight="1">
      <c r="A9645" s="19">
        <v>1918</v>
      </c>
      <c r="B9645" s="19" t="s">
        <v>424</v>
      </c>
      <c r="C9645" s="19" t="s">
        <v>419</v>
      </c>
      <c r="D9645" s="19">
        <v>15</v>
      </c>
    </row>
    <row r="9646" spans="1:6" ht="14.5" customHeight="1">
      <c r="A9646" s="19">
        <v>1918</v>
      </c>
      <c r="B9646" s="19" t="s">
        <v>424</v>
      </c>
      <c r="C9646" s="19" t="s">
        <v>420</v>
      </c>
      <c r="D9646" s="19">
        <v>6</v>
      </c>
    </row>
    <row r="9647" spans="1:6" ht="14.5" customHeight="1">
      <c r="A9647" s="19">
        <v>1918</v>
      </c>
      <c r="B9647" s="19" t="s">
        <v>424</v>
      </c>
      <c r="C9647" s="19" t="s">
        <v>421</v>
      </c>
      <c r="D9647" s="19">
        <v>54.7</v>
      </c>
    </row>
    <row r="9648" spans="1:6" ht="14.5" customHeight="1">
      <c r="A9648" s="19">
        <v>1918</v>
      </c>
      <c r="B9648" s="19" t="s">
        <v>424</v>
      </c>
      <c r="C9648" s="19" t="s">
        <v>422</v>
      </c>
      <c r="D9648" s="19">
        <v>136.83000000000001</v>
      </c>
    </row>
    <row r="9649" spans="1:5" ht="14.5" customHeight="1">
      <c r="A9649" s="19">
        <v>1918</v>
      </c>
      <c r="B9649" s="19" t="s">
        <v>424</v>
      </c>
      <c r="C9649" s="19" t="s">
        <v>423</v>
      </c>
      <c r="D9649" s="19">
        <v>150.31</v>
      </c>
    </row>
    <row r="9650" spans="1:5" ht="14.5" customHeight="1">
      <c r="A9650" s="19">
        <v>1918</v>
      </c>
      <c r="B9650" s="19" t="s">
        <v>694</v>
      </c>
      <c r="C9650" s="19" t="s">
        <v>1860</v>
      </c>
      <c r="D9650" s="19">
        <v>4.75</v>
      </c>
      <c r="E9650" s="19" t="s">
        <v>9</v>
      </c>
    </row>
    <row r="9651" spans="1:5" ht="14.5" customHeight="1">
      <c r="A9651" s="19">
        <v>1918</v>
      </c>
      <c r="B9651" s="19" t="s">
        <v>694</v>
      </c>
      <c r="C9651" s="19" t="s">
        <v>1414</v>
      </c>
      <c r="D9651" s="19">
        <v>8.1999999999999993</v>
      </c>
      <c r="E9651" s="19" t="s">
        <v>9</v>
      </c>
    </row>
    <row r="9652" spans="1:5" ht="14.5" customHeight="1">
      <c r="A9652" s="19">
        <v>1918</v>
      </c>
      <c r="B9652" s="19" t="s">
        <v>694</v>
      </c>
      <c r="C9652" s="19" t="s">
        <v>679</v>
      </c>
      <c r="D9652" s="19">
        <v>22</v>
      </c>
      <c r="E9652" s="19" t="s">
        <v>9</v>
      </c>
    </row>
    <row r="9653" spans="1:5" ht="14.5" customHeight="1">
      <c r="A9653" s="19">
        <v>1918</v>
      </c>
      <c r="B9653" s="19" t="s">
        <v>694</v>
      </c>
      <c r="C9653" s="19" t="s">
        <v>1215</v>
      </c>
      <c r="D9653" s="19">
        <v>50.379999999999995</v>
      </c>
      <c r="E9653" s="19" t="s">
        <v>9</v>
      </c>
    </row>
    <row r="9654" spans="1:5" ht="14.5" customHeight="1">
      <c r="A9654" s="19">
        <v>1918</v>
      </c>
      <c r="B9654" s="19" t="s">
        <v>694</v>
      </c>
      <c r="C9654" s="19" t="s">
        <v>1216</v>
      </c>
      <c r="D9654" s="19">
        <v>3.2</v>
      </c>
      <c r="E9654" s="19" t="s">
        <v>9</v>
      </c>
    </row>
    <row r="9655" spans="1:5" ht="14.5" customHeight="1">
      <c r="A9655" s="19">
        <v>1918</v>
      </c>
      <c r="B9655" s="19" t="s">
        <v>694</v>
      </c>
      <c r="C9655" s="19" t="s">
        <v>1216</v>
      </c>
      <c r="D9655" s="19">
        <v>27.2</v>
      </c>
      <c r="E9655" s="19" t="s">
        <v>1519</v>
      </c>
    </row>
    <row r="9656" spans="1:5" ht="14.5" customHeight="1">
      <c r="A9656" s="19">
        <v>1918</v>
      </c>
      <c r="B9656" s="19" t="s">
        <v>694</v>
      </c>
      <c r="C9656" s="19" t="s">
        <v>1861</v>
      </c>
      <c r="D9656" s="19">
        <v>7.75</v>
      </c>
      <c r="E9656" s="19" t="s">
        <v>9</v>
      </c>
    </row>
    <row r="9657" spans="1:5" ht="14.5" customHeight="1">
      <c r="A9657" s="19">
        <v>1918</v>
      </c>
      <c r="B9657" s="19" t="s">
        <v>694</v>
      </c>
      <c r="C9657" s="19" t="s">
        <v>680</v>
      </c>
      <c r="D9657" s="19">
        <v>10</v>
      </c>
      <c r="E9657" s="19" t="s">
        <v>9</v>
      </c>
    </row>
    <row r="9658" spans="1:5" ht="14.5" customHeight="1">
      <c r="A9658" s="19">
        <v>1918</v>
      </c>
      <c r="B9658" s="19" t="s">
        <v>694</v>
      </c>
      <c r="C9658" s="19" t="s">
        <v>681</v>
      </c>
      <c r="D9658" s="19">
        <v>364.17</v>
      </c>
      <c r="E9658" s="19" t="s">
        <v>9</v>
      </c>
    </row>
    <row r="9659" spans="1:5" ht="14.5" customHeight="1">
      <c r="A9659" s="19">
        <v>1918</v>
      </c>
      <c r="B9659" s="19" t="s">
        <v>694</v>
      </c>
      <c r="C9659" s="19" t="s">
        <v>1516</v>
      </c>
      <c r="D9659" s="19">
        <v>4.5</v>
      </c>
      <c r="E9659" s="19" t="s">
        <v>9</v>
      </c>
    </row>
    <row r="9660" spans="1:5" ht="14.5" customHeight="1">
      <c r="A9660" s="19">
        <v>1918</v>
      </c>
      <c r="B9660" s="19" t="s">
        <v>694</v>
      </c>
      <c r="C9660" s="19" t="s">
        <v>683</v>
      </c>
      <c r="D9660" s="19">
        <v>96.95</v>
      </c>
      <c r="E9660" s="19" t="s">
        <v>9</v>
      </c>
    </row>
    <row r="9661" spans="1:5" ht="14.5" customHeight="1">
      <c r="A9661" s="19">
        <v>1918</v>
      </c>
      <c r="B9661" s="19" t="s">
        <v>694</v>
      </c>
      <c r="C9661" s="19" t="s">
        <v>684</v>
      </c>
      <c r="D9661" s="19">
        <v>174.13</v>
      </c>
      <c r="E9661" s="19" t="s">
        <v>9</v>
      </c>
    </row>
    <row r="9662" spans="1:5" ht="14.5" customHeight="1">
      <c r="A9662" s="19">
        <v>1918</v>
      </c>
      <c r="B9662" s="19" t="s">
        <v>694</v>
      </c>
      <c r="C9662" s="19" t="s">
        <v>686</v>
      </c>
      <c r="D9662" s="19">
        <v>138.72</v>
      </c>
      <c r="E9662" s="19" t="s">
        <v>9</v>
      </c>
    </row>
    <row r="9663" spans="1:5" ht="14.5" customHeight="1">
      <c r="A9663" s="19">
        <v>1918</v>
      </c>
      <c r="B9663" s="19" t="s">
        <v>694</v>
      </c>
      <c r="C9663" s="19" t="s">
        <v>1863</v>
      </c>
      <c r="D9663" s="19">
        <v>9.5</v>
      </c>
      <c r="E9663" s="19" t="s">
        <v>9</v>
      </c>
    </row>
    <row r="9664" spans="1:5" ht="14.5" customHeight="1">
      <c r="A9664" s="19">
        <v>1918</v>
      </c>
      <c r="B9664" s="19" t="s">
        <v>694</v>
      </c>
      <c r="C9664" s="19" t="s">
        <v>687</v>
      </c>
      <c r="D9664" s="19">
        <v>80.647999999999996</v>
      </c>
      <c r="E9664" s="19" t="s">
        <v>9</v>
      </c>
    </row>
    <row r="9665" spans="1:5" ht="14.5" customHeight="1">
      <c r="A9665" s="19">
        <v>1918</v>
      </c>
      <c r="B9665" s="19" t="s">
        <v>694</v>
      </c>
      <c r="C9665" s="19" t="s">
        <v>688</v>
      </c>
      <c r="D9665" s="19">
        <v>4.9000000000000004</v>
      </c>
      <c r="E9665" s="19" t="s">
        <v>9</v>
      </c>
    </row>
    <row r="9666" spans="1:5" ht="14.5" customHeight="1">
      <c r="A9666" s="19">
        <v>1918</v>
      </c>
      <c r="B9666" s="19" t="s">
        <v>694</v>
      </c>
      <c r="C9666" s="19" t="s">
        <v>689</v>
      </c>
      <c r="D9666" s="19">
        <v>1</v>
      </c>
      <c r="E9666" s="19" t="s">
        <v>9</v>
      </c>
    </row>
    <row r="9667" spans="1:5" ht="14.5" customHeight="1">
      <c r="A9667" s="19">
        <v>1918</v>
      </c>
      <c r="B9667" s="19" t="s">
        <v>694</v>
      </c>
      <c r="C9667" s="19" t="s">
        <v>1865</v>
      </c>
      <c r="D9667" s="19">
        <v>4.5</v>
      </c>
      <c r="E9667" s="19" t="s">
        <v>9</v>
      </c>
    </row>
    <row r="9668" spans="1:5" ht="14.5" customHeight="1">
      <c r="A9668" s="19">
        <v>1918</v>
      </c>
      <c r="B9668" s="19" t="s">
        <v>694</v>
      </c>
      <c r="C9668" s="19" t="s">
        <v>690</v>
      </c>
      <c r="D9668" s="19">
        <v>5.5</v>
      </c>
      <c r="E9668" s="19" t="s">
        <v>9</v>
      </c>
    </row>
    <row r="9669" spans="1:5" ht="14.5" customHeight="1">
      <c r="A9669" s="19">
        <v>1918</v>
      </c>
      <c r="B9669" s="19" t="s">
        <v>694</v>
      </c>
      <c r="C9669" s="19" t="s">
        <v>1866</v>
      </c>
      <c r="D9669" s="19">
        <v>8</v>
      </c>
      <c r="E9669" s="19" t="s">
        <v>9</v>
      </c>
    </row>
    <row r="9670" spans="1:5" ht="14.5" customHeight="1">
      <c r="A9670" s="19">
        <v>1918</v>
      </c>
      <c r="B9670" s="19" t="s">
        <v>694</v>
      </c>
      <c r="C9670" s="19" t="s">
        <v>691</v>
      </c>
      <c r="D9670" s="19">
        <v>97</v>
      </c>
      <c r="E9670" s="19" t="s">
        <v>9</v>
      </c>
    </row>
    <row r="9671" spans="1:5" ht="14.5" customHeight="1">
      <c r="A9671" s="19">
        <v>1918</v>
      </c>
      <c r="B9671" s="19" t="s">
        <v>694</v>
      </c>
      <c r="C9671" s="19" t="s">
        <v>1338</v>
      </c>
      <c r="D9671" s="19">
        <v>15</v>
      </c>
      <c r="E9671" s="19" t="s">
        <v>9</v>
      </c>
    </row>
    <row r="9672" spans="1:5" ht="14.5" customHeight="1">
      <c r="A9672" s="19">
        <v>1918</v>
      </c>
      <c r="B9672" s="19" t="s">
        <v>694</v>
      </c>
      <c r="C9672" s="19" t="s">
        <v>1868</v>
      </c>
      <c r="D9672" s="19">
        <v>10.8</v>
      </c>
      <c r="E9672" s="19" t="s">
        <v>9</v>
      </c>
    </row>
    <row r="9673" spans="1:5" ht="14.5" customHeight="1">
      <c r="A9673" s="19">
        <v>1918</v>
      </c>
      <c r="B9673" s="19" t="s">
        <v>369</v>
      </c>
      <c r="C9673" s="19" t="s">
        <v>1084</v>
      </c>
      <c r="D9673" s="19">
        <v>7.5</v>
      </c>
    </row>
    <row r="9674" spans="1:5" ht="14.5" customHeight="1">
      <c r="A9674" s="19">
        <v>1918</v>
      </c>
      <c r="B9674" s="19" t="s">
        <v>369</v>
      </c>
      <c r="C9674" s="19" t="s">
        <v>697</v>
      </c>
      <c r="D9674" s="19">
        <v>20.5</v>
      </c>
    </row>
    <row r="9675" spans="1:5" ht="14.5" customHeight="1">
      <c r="A9675" s="19">
        <v>1918</v>
      </c>
      <c r="B9675" s="19" t="s">
        <v>369</v>
      </c>
      <c r="C9675" s="19" t="s">
        <v>698</v>
      </c>
      <c r="D9675" s="19">
        <v>5.5</v>
      </c>
    </row>
    <row r="9676" spans="1:5" ht="14.5" customHeight="1">
      <c r="A9676" s="19">
        <v>1918</v>
      </c>
      <c r="B9676" s="19" t="s">
        <v>369</v>
      </c>
      <c r="C9676" s="19" t="s">
        <v>370</v>
      </c>
      <c r="D9676" s="19">
        <v>17</v>
      </c>
    </row>
    <row r="9677" spans="1:5" ht="14.5" customHeight="1">
      <c r="A9677" s="19">
        <v>1918</v>
      </c>
      <c r="B9677" s="19" t="s">
        <v>369</v>
      </c>
      <c r="C9677" s="19" t="s">
        <v>1869</v>
      </c>
      <c r="D9677" s="19">
        <v>10.25</v>
      </c>
    </row>
    <row r="9678" spans="1:5" ht="14.5" customHeight="1">
      <c r="A9678" s="19">
        <v>1918</v>
      </c>
      <c r="B9678" s="19" t="s">
        <v>369</v>
      </c>
      <c r="C9678" s="19" t="s">
        <v>371</v>
      </c>
      <c r="D9678" s="19">
        <v>33.5</v>
      </c>
    </row>
    <row r="9679" spans="1:5" ht="14.5" customHeight="1">
      <c r="A9679" s="19">
        <v>1918</v>
      </c>
      <c r="B9679" s="19" t="s">
        <v>369</v>
      </c>
      <c r="C9679" s="19" t="s">
        <v>1218</v>
      </c>
      <c r="D9679" s="19">
        <v>13.333</v>
      </c>
    </row>
    <row r="9680" spans="1:5" ht="14.5" customHeight="1">
      <c r="A9680" s="19">
        <v>1918</v>
      </c>
      <c r="B9680" s="19" t="s">
        <v>369</v>
      </c>
      <c r="C9680" s="19" t="s">
        <v>578</v>
      </c>
      <c r="D9680" s="19">
        <v>9</v>
      </c>
    </row>
    <row r="9681" spans="1:6" ht="14.5" customHeight="1">
      <c r="A9681" s="19">
        <v>1918</v>
      </c>
      <c r="B9681" s="19" t="s">
        <v>369</v>
      </c>
      <c r="C9681" s="19" t="s">
        <v>863</v>
      </c>
      <c r="D9681" s="19">
        <v>11.25</v>
      </c>
    </row>
    <row r="9682" spans="1:6" ht="14.5" customHeight="1">
      <c r="A9682" s="19">
        <v>1918</v>
      </c>
      <c r="B9682" s="19" t="s">
        <v>55</v>
      </c>
      <c r="C9682" s="19" t="s">
        <v>712</v>
      </c>
      <c r="D9682" s="19">
        <v>63.36</v>
      </c>
      <c r="F9682" s="19" t="s">
        <v>699</v>
      </c>
    </row>
    <row r="9683" spans="1:6" ht="14.5" customHeight="1">
      <c r="A9683" s="19">
        <v>1918</v>
      </c>
      <c r="B9683" s="19" t="s">
        <v>55</v>
      </c>
      <c r="C9683" s="19" t="s">
        <v>713</v>
      </c>
      <c r="D9683" s="19">
        <v>15.22</v>
      </c>
      <c r="F9683" s="19" t="s">
        <v>700</v>
      </c>
    </row>
    <row r="9684" spans="1:6" ht="14.5" customHeight="1">
      <c r="A9684" s="19">
        <v>1918</v>
      </c>
      <c r="B9684" s="19" t="s">
        <v>55</v>
      </c>
      <c r="C9684" s="19" t="s">
        <v>714</v>
      </c>
      <c r="D9684" s="19">
        <v>3.5</v>
      </c>
      <c r="F9684" s="19" t="s">
        <v>701</v>
      </c>
    </row>
    <row r="9685" spans="1:6" ht="14.5" customHeight="1">
      <c r="A9685" s="19">
        <v>1918</v>
      </c>
      <c r="B9685" s="19" t="s">
        <v>55</v>
      </c>
      <c r="C9685" s="19" t="s">
        <v>715</v>
      </c>
      <c r="D9685" s="19">
        <v>9.1300000000000008</v>
      </c>
      <c r="F9685" s="19" t="s">
        <v>702</v>
      </c>
    </row>
    <row r="9686" spans="1:6" ht="14.5" customHeight="1">
      <c r="A9686" s="19">
        <v>1918</v>
      </c>
      <c r="B9686" s="19" t="s">
        <v>55</v>
      </c>
      <c r="C9686" s="19" t="s">
        <v>716</v>
      </c>
      <c r="D9686" s="19">
        <v>47.8</v>
      </c>
      <c r="F9686" s="19" t="s">
        <v>703</v>
      </c>
    </row>
    <row r="9687" spans="1:6" ht="14.5" customHeight="1">
      <c r="A9687" s="19">
        <v>1918</v>
      </c>
      <c r="B9687" s="19" t="s">
        <v>55</v>
      </c>
      <c r="C9687" s="19" t="s">
        <v>717</v>
      </c>
      <c r="D9687" s="19">
        <v>84.424999999999997</v>
      </c>
      <c r="F9687" s="19" t="s">
        <v>704</v>
      </c>
    </row>
    <row r="9688" spans="1:6" ht="14.5" customHeight="1">
      <c r="A9688" s="19">
        <v>1918</v>
      </c>
      <c r="B9688" s="19" t="s">
        <v>55</v>
      </c>
      <c r="C9688" s="19" t="s">
        <v>717</v>
      </c>
      <c r="D9688" s="19">
        <v>47</v>
      </c>
      <c r="F9688" s="19" t="s">
        <v>705</v>
      </c>
    </row>
    <row r="9689" spans="1:6" ht="14.5" customHeight="1">
      <c r="A9689" s="19">
        <v>1918</v>
      </c>
      <c r="B9689" s="19" t="s">
        <v>55</v>
      </c>
      <c r="C9689" s="19" t="s">
        <v>56</v>
      </c>
      <c r="D9689" s="19">
        <v>18.88</v>
      </c>
      <c r="F9689" s="19" t="s">
        <v>1222</v>
      </c>
    </row>
    <row r="9690" spans="1:6" ht="14.5" customHeight="1">
      <c r="A9690" s="19">
        <v>1918</v>
      </c>
      <c r="B9690" s="19" t="s">
        <v>55</v>
      </c>
      <c r="C9690" s="19" t="s">
        <v>57</v>
      </c>
      <c r="D9690" s="19">
        <v>18</v>
      </c>
      <c r="F9690" s="19" t="s">
        <v>58</v>
      </c>
    </row>
    <row r="9691" spans="1:6" ht="14.5" customHeight="1">
      <c r="A9691" s="19">
        <v>1918</v>
      </c>
      <c r="B9691" s="19" t="s">
        <v>55</v>
      </c>
      <c r="C9691" s="19" t="s">
        <v>718</v>
      </c>
      <c r="D9691" s="19">
        <v>26.1</v>
      </c>
      <c r="F9691" s="19" t="s">
        <v>708</v>
      </c>
    </row>
    <row r="9692" spans="1:6" ht="14.5" customHeight="1">
      <c r="A9692" s="19">
        <v>1918</v>
      </c>
      <c r="B9692" s="19" t="s">
        <v>55</v>
      </c>
      <c r="C9692" s="19" t="s">
        <v>59</v>
      </c>
      <c r="D9692" s="19">
        <v>261.73</v>
      </c>
      <c r="F9692" s="19" t="s">
        <v>60</v>
      </c>
    </row>
    <row r="9693" spans="1:6" ht="14.5" customHeight="1">
      <c r="A9693" s="19">
        <v>1918</v>
      </c>
      <c r="B9693" s="19" t="s">
        <v>55</v>
      </c>
      <c r="C9693" s="19" t="s">
        <v>59</v>
      </c>
      <c r="D9693" s="19">
        <v>7.5</v>
      </c>
      <c r="F9693" s="19" t="s">
        <v>1087</v>
      </c>
    </row>
    <row r="9694" spans="1:6" ht="14.5" customHeight="1">
      <c r="A9694" s="19">
        <v>1918</v>
      </c>
      <c r="B9694" s="19" t="s">
        <v>55</v>
      </c>
      <c r="C9694" s="19" t="s">
        <v>924</v>
      </c>
      <c r="D9694" s="19">
        <v>2.63</v>
      </c>
      <c r="F9694" s="19" t="s">
        <v>925</v>
      </c>
    </row>
    <row r="9695" spans="1:6" ht="14.5" customHeight="1">
      <c r="A9695" s="19">
        <v>1918</v>
      </c>
      <c r="B9695" s="19" t="s">
        <v>55</v>
      </c>
      <c r="C9695" s="19" t="s">
        <v>719</v>
      </c>
      <c r="D9695" s="19">
        <v>29.85</v>
      </c>
      <c r="F9695" s="19" t="s">
        <v>710</v>
      </c>
    </row>
    <row r="9696" spans="1:6" ht="14.5" customHeight="1">
      <c r="A9696" s="19">
        <v>1918</v>
      </c>
      <c r="B9696" s="19" t="s">
        <v>55</v>
      </c>
      <c r="C9696" s="19" t="s">
        <v>720</v>
      </c>
      <c r="D9696" s="19">
        <v>5.5</v>
      </c>
      <c r="F9696" s="19" t="s">
        <v>711</v>
      </c>
    </row>
    <row r="9697" spans="1:6" ht="14.5" customHeight="1">
      <c r="A9697" s="19">
        <v>1918</v>
      </c>
      <c r="B9697" s="19" t="s">
        <v>55</v>
      </c>
      <c r="C9697" s="19" t="s">
        <v>1341</v>
      </c>
      <c r="D9697" s="19">
        <v>2</v>
      </c>
      <c r="F9697" s="19" t="s">
        <v>1342</v>
      </c>
    </row>
    <row r="9698" spans="1:6" ht="14.5" customHeight="1">
      <c r="A9698" s="19">
        <v>1918</v>
      </c>
      <c r="B9698" s="19" t="s">
        <v>440</v>
      </c>
      <c r="C9698" s="19" t="s">
        <v>1226</v>
      </c>
      <c r="D9698" s="19">
        <v>10.5</v>
      </c>
    </row>
    <row r="9699" spans="1:6" ht="14.5" customHeight="1">
      <c r="A9699" s="19">
        <v>1918</v>
      </c>
      <c r="B9699" s="19" t="s">
        <v>440</v>
      </c>
      <c r="C9699" s="19" t="s">
        <v>1227</v>
      </c>
      <c r="D9699" s="19">
        <v>24.87</v>
      </c>
    </row>
    <row r="9700" spans="1:6" ht="14.5" customHeight="1">
      <c r="A9700" s="19">
        <v>1918</v>
      </c>
      <c r="B9700" s="19" t="s">
        <v>440</v>
      </c>
      <c r="C9700" s="19" t="s">
        <v>1870</v>
      </c>
      <c r="D9700" s="19">
        <v>4.1500000000000004</v>
      </c>
    </row>
    <row r="9701" spans="1:6" ht="14.5" customHeight="1">
      <c r="A9701" s="19">
        <v>1918</v>
      </c>
      <c r="B9701" s="19" t="s">
        <v>440</v>
      </c>
      <c r="C9701" s="19" t="s">
        <v>425</v>
      </c>
      <c r="D9701" s="19">
        <v>17.8</v>
      </c>
    </row>
    <row r="9702" spans="1:6" ht="14.5" customHeight="1">
      <c r="A9702" s="19">
        <v>1918</v>
      </c>
      <c r="B9702" s="19" t="s">
        <v>440</v>
      </c>
      <c r="C9702" s="19" t="s">
        <v>1521</v>
      </c>
      <c r="D9702" s="19">
        <v>45</v>
      </c>
    </row>
    <row r="9703" spans="1:6" ht="14.5" customHeight="1">
      <c r="A9703" s="19">
        <v>1918</v>
      </c>
      <c r="B9703" s="19" t="s">
        <v>440</v>
      </c>
      <c r="C9703" s="19" t="s">
        <v>721</v>
      </c>
      <c r="D9703" s="19">
        <v>6</v>
      </c>
    </row>
    <row r="9704" spans="1:6" ht="14.5" customHeight="1">
      <c r="A9704" s="19">
        <v>1918</v>
      </c>
      <c r="B9704" s="19" t="s">
        <v>440</v>
      </c>
      <c r="C9704" s="19" t="s">
        <v>1871</v>
      </c>
      <c r="D9704" s="19">
        <v>5.444</v>
      </c>
    </row>
    <row r="9705" spans="1:6" ht="14.5" customHeight="1">
      <c r="A9705" s="19">
        <v>1918</v>
      </c>
      <c r="B9705" s="19" t="s">
        <v>440</v>
      </c>
      <c r="C9705" s="19" t="s">
        <v>428</v>
      </c>
      <c r="D9705" s="19">
        <v>63.480000000000004</v>
      </c>
      <c r="F9705" s="19" t="s">
        <v>429</v>
      </c>
    </row>
    <row r="9706" spans="1:6" ht="14.5" customHeight="1">
      <c r="A9706" s="19">
        <v>1918</v>
      </c>
      <c r="B9706" s="19" t="s">
        <v>440</v>
      </c>
      <c r="C9706" s="19" t="s">
        <v>428</v>
      </c>
      <c r="D9706" s="19">
        <v>626.4</v>
      </c>
      <c r="F9706" s="19" t="s">
        <v>430</v>
      </c>
    </row>
    <row r="9707" spans="1:6" ht="14.5" customHeight="1">
      <c r="A9707" s="19">
        <v>1918</v>
      </c>
      <c r="B9707" s="19" t="s">
        <v>440</v>
      </c>
      <c r="C9707" s="19" t="s">
        <v>428</v>
      </c>
      <c r="D9707" s="19">
        <v>22</v>
      </c>
      <c r="F9707" s="19" t="s">
        <v>431</v>
      </c>
    </row>
    <row r="9708" spans="1:6" ht="14.5" customHeight="1">
      <c r="A9708" s="19">
        <v>1918</v>
      </c>
      <c r="B9708" s="19" t="s">
        <v>440</v>
      </c>
      <c r="C9708" s="19" t="s">
        <v>428</v>
      </c>
      <c r="D9708" s="19">
        <v>24.863</v>
      </c>
      <c r="F9708" s="19" t="s">
        <v>722</v>
      </c>
    </row>
    <row r="9709" spans="1:6" ht="14.5" customHeight="1">
      <c r="A9709" s="19">
        <v>1918</v>
      </c>
      <c r="B9709" s="19" t="s">
        <v>440</v>
      </c>
      <c r="C9709" s="19" t="s">
        <v>432</v>
      </c>
      <c r="D9709" s="19">
        <v>290.47300000000001</v>
      </c>
      <c r="F9709" s="19" t="s">
        <v>433</v>
      </c>
    </row>
    <row r="9710" spans="1:6" ht="14.5" customHeight="1">
      <c r="A9710" s="19">
        <v>1918</v>
      </c>
      <c r="B9710" s="19" t="s">
        <v>440</v>
      </c>
      <c r="C9710" s="19" t="s">
        <v>432</v>
      </c>
      <c r="D9710" s="19">
        <v>110.9</v>
      </c>
      <c r="F9710" s="19" t="s">
        <v>434</v>
      </c>
    </row>
    <row r="9711" spans="1:6" ht="14.5" customHeight="1">
      <c r="A9711" s="19">
        <v>1918</v>
      </c>
      <c r="B9711" s="19" t="s">
        <v>440</v>
      </c>
      <c r="C9711" s="19" t="s">
        <v>435</v>
      </c>
      <c r="D9711" s="19">
        <v>25.716000000000001</v>
      </c>
      <c r="F9711" s="19" t="s">
        <v>436</v>
      </c>
    </row>
    <row r="9712" spans="1:6" ht="14.5" customHeight="1">
      <c r="A9712" s="19">
        <v>1918</v>
      </c>
      <c r="B9712" s="19" t="s">
        <v>440</v>
      </c>
      <c r="C9712" s="19" t="s">
        <v>435</v>
      </c>
      <c r="D9712" s="19">
        <v>78.400000000000006</v>
      </c>
      <c r="F9712" s="19" t="s">
        <v>437</v>
      </c>
    </row>
    <row r="9713" spans="1:6" ht="14.5" customHeight="1">
      <c r="A9713" s="19">
        <v>1918</v>
      </c>
      <c r="B9713" s="19" t="s">
        <v>440</v>
      </c>
      <c r="C9713" s="19" t="s">
        <v>435</v>
      </c>
      <c r="D9713" s="19">
        <v>105.8</v>
      </c>
      <c r="F9713" s="19" t="s">
        <v>1225</v>
      </c>
    </row>
    <row r="9714" spans="1:6" ht="14.5" customHeight="1">
      <c r="A9714" s="19">
        <v>1918</v>
      </c>
      <c r="B9714" s="19" t="s">
        <v>440</v>
      </c>
      <c r="C9714" s="19" t="s">
        <v>438</v>
      </c>
      <c r="D9714" s="19">
        <v>20</v>
      </c>
    </row>
    <row r="9715" spans="1:6" ht="14.5" customHeight="1">
      <c r="A9715" s="19">
        <v>1918</v>
      </c>
      <c r="B9715" s="19" t="s">
        <v>440</v>
      </c>
      <c r="C9715" s="19" t="s">
        <v>439</v>
      </c>
      <c r="D9715" s="19">
        <v>27</v>
      </c>
    </row>
    <row r="9716" spans="1:6" ht="14.5" customHeight="1">
      <c r="A9716" s="19">
        <v>1918</v>
      </c>
      <c r="B9716" s="19" t="s">
        <v>456</v>
      </c>
      <c r="C9716" s="19" t="s">
        <v>457</v>
      </c>
      <c r="D9716" s="19">
        <v>21</v>
      </c>
      <c r="E9716" s="19" t="s">
        <v>9</v>
      </c>
    </row>
    <row r="9717" spans="1:6" ht="14.5" customHeight="1">
      <c r="A9717" s="19">
        <v>1918</v>
      </c>
      <c r="B9717" s="19" t="s">
        <v>456</v>
      </c>
      <c r="C9717" s="19" t="s">
        <v>458</v>
      </c>
      <c r="D9717" s="19">
        <v>6.7</v>
      </c>
      <c r="E9717" s="19" t="s">
        <v>9</v>
      </c>
    </row>
    <row r="9718" spans="1:6" ht="14.5" customHeight="1">
      <c r="A9718" s="19">
        <v>1918</v>
      </c>
      <c r="B9718" s="19" t="s">
        <v>456</v>
      </c>
      <c r="C9718" s="19" t="s">
        <v>1420</v>
      </c>
      <c r="D9718" s="19">
        <v>6</v>
      </c>
      <c r="E9718" s="19" t="s">
        <v>9</v>
      </c>
    </row>
    <row r="9719" spans="1:6" ht="14.5" customHeight="1">
      <c r="A9719" s="19">
        <v>1918</v>
      </c>
      <c r="B9719" s="19" t="s">
        <v>456</v>
      </c>
      <c r="C9719" s="19" t="s">
        <v>1522</v>
      </c>
      <c r="D9719" s="19">
        <v>70</v>
      </c>
      <c r="E9719" s="19" t="s">
        <v>9</v>
      </c>
    </row>
    <row r="9720" spans="1:6" ht="14.5" customHeight="1">
      <c r="A9720" s="19">
        <v>1918</v>
      </c>
      <c r="B9720" s="19" t="s">
        <v>456</v>
      </c>
      <c r="C9720" s="19" t="s">
        <v>459</v>
      </c>
      <c r="D9720" s="19">
        <v>25</v>
      </c>
      <c r="E9720" s="19" t="s">
        <v>9</v>
      </c>
    </row>
    <row r="9721" spans="1:6" ht="14.5" customHeight="1">
      <c r="A9721" s="19">
        <v>1918</v>
      </c>
      <c r="B9721" s="19" t="s">
        <v>456</v>
      </c>
      <c r="C9721" s="19" t="s">
        <v>460</v>
      </c>
      <c r="D9721" s="19">
        <v>24.529</v>
      </c>
      <c r="E9721" s="19" t="s">
        <v>9</v>
      </c>
    </row>
    <row r="9722" spans="1:6" ht="14.5" customHeight="1">
      <c r="A9722" s="19">
        <v>1918</v>
      </c>
      <c r="B9722" s="19" t="s">
        <v>456</v>
      </c>
      <c r="C9722" s="19" t="s">
        <v>1873</v>
      </c>
      <c r="D9722" s="19">
        <v>9</v>
      </c>
    </row>
    <row r="9723" spans="1:6" ht="14.5" customHeight="1">
      <c r="A9723" s="19">
        <v>1918</v>
      </c>
      <c r="B9723" s="19" t="s">
        <v>456</v>
      </c>
      <c r="C9723" s="19" t="s">
        <v>926</v>
      </c>
      <c r="D9723" s="19">
        <v>90</v>
      </c>
      <c r="F9723" s="19" t="s">
        <v>1353</v>
      </c>
    </row>
    <row r="9724" spans="1:6" ht="14.5" customHeight="1">
      <c r="A9724" s="19">
        <v>1918</v>
      </c>
      <c r="B9724" s="19" t="s">
        <v>456</v>
      </c>
      <c r="C9724" s="19" t="s">
        <v>1350</v>
      </c>
      <c r="D9724" s="19">
        <v>7.5</v>
      </c>
      <c r="F9724" s="19" t="s">
        <v>1354</v>
      </c>
    </row>
    <row r="9725" spans="1:6" ht="14.5" customHeight="1">
      <c r="A9725" s="19">
        <v>1918</v>
      </c>
      <c r="B9725" s="19" t="s">
        <v>456</v>
      </c>
      <c r="C9725" s="19" t="s">
        <v>941</v>
      </c>
      <c r="D9725" s="19">
        <v>5.32</v>
      </c>
    </row>
    <row r="9726" spans="1:6" ht="14.5" customHeight="1">
      <c r="A9726" s="19">
        <v>1918</v>
      </c>
      <c r="B9726" s="19" t="s">
        <v>456</v>
      </c>
      <c r="C9726" s="19" t="s">
        <v>928</v>
      </c>
      <c r="D9726" s="19">
        <v>18.37</v>
      </c>
    </row>
    <row r="9727" spans="1:6" ht="14.5" customHeight="1">
      <c r="A9727" s="19">
        <v>1918</v>
      </c>
      <c r="B9727" s="19" t="s">
        <v>456</v>
      </c>
      <c r="C9727" s="19" t="s">
        <v>462</v>
      </c>
      <c r="D9727" s="19">
        <v>16.5</v>
      </c>
      <c r="E9727" s="19" t="s">
        <v>9</v>
      </c>
    </row>
    <row r="9728" spans="1:6" ht="14.5" customHeight="1">
      <c r="A9728" s="19">
        <v>1918</v>
      </c>
      <c r="B9728" s="19" t="s">
        <v>456</v>
      </c>
      <c r="C9728" s="19" t="s">
        <v>1231</v>
      </c>
      <c r="D9728" s="19">
        <v>9.5</v>
      </c>
      <c r="F9728" s="19" t="s">
        <v>1352</v>
      </c>
    </row>
    <row r="9729" spans="1:5" ht="14.5" customHeight="1">
      <c r="A9729" s="19">
        <v>1918</v>
      </c>
      <c r="B9729" s="19" t="s">
        <v>456</v>
      </c>
      <c r="C9729" s="19" t="s">
        <v>464</v>
      </c>
      <c r="D9729" s="19">
        <v>2</v>
      </c>
      <c r="E9729" s="19" t="s">
        <v>9</v>
      </c>
    </row>
    <row r="9730" spans="1:5" ht="14.5" customHeight="1">
      <c r="A9730" s="19">
        <v>1918</v>
      </c>
      <c r="B9730" s="19" t="s">
        <v>456</v>
      </c>
      <c r="C9730" s="19" t="s">
        <v>466</v>
      </c>
      <c r="D9730" s="19">
        <v>42.478999999999999</v>
      </c>
      <c r="E9730" s="19" t="s">
        <v>9</v>
      </c>
    </row>
    <row r="9731" spans="1:5" ht="14.5" customHeight="1">
      <c r="A9731" s="19">
        <v>1918</v>
      </c>
      <c r="B9731" s="19" t="s">
        <v>456</v>
      </c>
      <c r="C9731" s="19" t="s">
        <v>468</v>
      </c>
      <c r="D9731" s="19">
        <v>34</v>
      </c>
    </row>
    <row r="9732" spans="1:5" ht="14.5" customHeight="1">
      <c r="A9732" s="19">
        <v>1918</v>
      </c>
      <c r="B9732" s="19" t="s">
        <v>456</v>
      </c>
      <c r="C9732" s="19" t="s">
        <v>1230</v>
      </c>
      <c r="D9732" s="19">
        <v>12.83</v>
      </c>
    </row>
    <row r="9733" spans="1:5" ht="14.5" customHeight="1">
      <c r="A9733" s="19">
        <v>1918</v>
      </c>
      <c r="B9733" s="19" t="s">
        <v>456</v>
      </c>
      <c r="C9733" s="19" t="s">
        <v>1089</v>
      </c>
      <c r="D9733" s="19">
        <v>5</v>
      </c>
    </row>
    <row r="9734" spans="1:5" ht="14.5" customHeight="1">
      <c r="A9734" s="19">
        <v>1918</v>
      </c>
      <c r="B9734" s="19" t="s">
        <v>456</v>
      </c>
      <c r="C9734" s="19" t="s">
        <v>1875</v>
      </c>
      <c r="D9734" s="19">
        <v>9.08</v>
      </c>
    </row>
    <row r="9735" spans="1:5" ht="14.5" customHeight="1">
      <c r="A9735" s="19">
        <v>1918</v>
      </c>
      <c r="B9735" s="19" t="s">
        <v>456</v>
      </c>
      <c r="C9735" s="19" t="s">
        <v>1345</v>
      </c>
      <c r="D9735" s="19">
        <v>405.1</v>
      </c>
    </row>
    <row r="9736" spans="1:5" ht="14.5" customHeight="1">
      <c r="A9736" s="19">
        <v>1919</v>
      </c>
      <c r="B9736" s="19" t="s">
        <v>131</v>
      </c>
      <c r="C9736" s="19" t="s">
        <v>1523</v>
      </c>
      <c r="D9736" s="19">
        <v>7.63</v>
      </c>
    </row>
    <row r="9737" spans="1:5" ht="14.5" customHeight="1">
      <c r="A9737" s="19">
        <v>1919</v>
      </c>
      <c r="B9737" s="19" t="s">
        <v>131</v>
      </c>
      <c r="C9737" s="19" t="s">
        <v>527</v>
      </c>
      <c r="D9737" s="19">
        <v>10.83</v>
      </c>
    </row>
    <row r="9738" spans="1:5" ht="14.5" customHeight="1">
      <c r="A9738" s="19">
        <v>1919</v>
      </c>
      <c r="B9738" s="19" t="s">
        <v>131</v>
      </c>
      <c r="C9738" s="19" t="s">
        <v>528</v>
      </c>
      <c r="D9738" s="19">
        <v>190.95</v>
      </c>
    </row>
    <row r="9739" spans="1:5" ht="14.5" customHeight="1">
      <c r="A9739" s="19">
        <v>1919</v>
      </c>
      <c r="B9739" s="19" t="s">
        <v>131</v>
      </c>
      <c r="C9739" s="19" t="s">
        <v>1524</v>
      </c>
      <c r="D9739" s="19">
        <v>1.5</v>
      </c>
    </row>
    <row r="9740" spans="1:5" ht="14.5" customHeight="1">
      <c r="A9740" s="19">
        <v>1919</v>
      </c>
      <c r="B9740" s="19" t="s">
        <v>131</v>
      </c>
      <c r="C9740" s="19" t="s">
        <v>529</v>
      </c>
      <c r="D9740" s="19">
        <v>14.1</v>
      </c>
    </row>
    <row r="9741" spans="1:5" ht="14.5" customHeight="1">
      <c r="A9741" s="19">
        <v>1919</v>
      </c>
      <c r="B9741" s="19" t="s">
        <v>131</v>
      </c>
      <c r="C9741" s="19" t="s">
        <v>971</v>
      </c>
      <c r="D9741" s="19">
        <v>4.83</v>
      </c>
    </row>
    <row r="9742" spans="1:5" ht="14.5" customHeight="1">
      <c r="A9742" s="19">
        <v>1919</v>
      </c>
      <c r="B9742" s="19" t="s">
        <v>131</v>
      </c>
      <c r="C9742" s="19" t="s">
        <v>530</v>
      </c>
      <c r="D9742" s="19">
        <v>63.5</v>
      </c>
    </row>
    <row r="9743" spans="1:5" ht="14.5" customHeight="1">
      <c r="A9743" s="19">
        <v>1919</v>
      </c>
      <c r="B9743" s="19" t="s">
        <v>131</v>
      </c>
      <c r="C9743" s="19" t="s">
        <v>531</v>
      </c>
      <c r="D9743" s="19">
        <v>38</v>
      </c>
    </row>
    <row r="9744" spans="1:5" ht="14.5" customHeight="1">
      <c r="A9744" s="19">
        <v>1919</v>
      </c>
      <c r="B9744" s="19" t="s">
        <v>131</v>
      </c>
      <c r="C9744" s="19" t="s">
        <v>534</v>
      </c>
      <c r="D9744" s="19">
        <v>7</v>
      </c>
    </row>
    <row r="9745" spans="1:6" ht="14.5" customHeight="1">
      <c r="A9745" s="19">
        <v>1919</v>
      </c>
      <c r="B9745" s="19" t="s">
        <v>131</v>
      </c>
      <c r="C9745" s="19" t="s">
        <v>1090</v>
      </c>
      <c r="D9745" s="19">
        <v>12.2</v>
      </c>
    </row>
    <row r="9746" spans="1:6" ht="14.5" customHeight="1">
      <c r="A9746" s="19">
        <v>1919</v>
      </c>
      <c r="B9746" s="19" t="s">
        <v>131</v>
      </c>
      <c r="C9746" s="19" t="s">
        <v>535</v>
      </c>
      <c r="D9746" s="19">
        <v>15</v>
      </c>
    </row>
    <row r="9747" spans="1:6" ht="14.5" customHeight="1">
      <c r="A9747" s="19">
        <v>1919</v>
      </c>
      <c r="B9747" s="19" t="s">
        <v>172</v>
      </c>
      <c r="C9747" s="19" t="s">
        <v>1094</v>
      </c>
      <c r="D9747" s="19">
        <v>2.25</v>
      </c>
      <c r="F9747" s="19" t="s">
        <v>1528</v>
      </c>
    </row>
    <row r="9748" spans="1:6" ht="14.5" customHeight="1">
      <c r="A9748" s="19">
        <v>1919</v>
      </c>
      <c r="B9748" s="19" t="s">
        <v>172</v>
      </c>
      <c r="C9748" s="19" t="s">
        <v>173</v>
      </c>
      <c r="D9748" s="19">
        <v>62.6</v>
      </c>
      <c r="F9748" s="19" t="s">
        <v>1529</v>
      </c>
    </row>
    <row r="9749" spans="1:6" ht="14.5" customHeight="1">
      <c r="A9749" s="19">
        <v>1919</v>
      </c>
      <c r="B9749" s="19" t="s">
        <v>172</v>
      </c>
      <c r="C9749" s="19" t="s">
        <v>177</v>
      </c>
      <c r="D9749" s="19">
        <v>5.41</v>
      </c>
      <c r="F9749" s="19" t="s">
        <v>548</v>
      </c>
    </row>
    <row r="9750" spans="1:6" ht="14.5" customHeight="1">
      <c r="A9750" s="19">
        <v>1919</v>
      </c>
      <c r="B9750" s="19" t="s">
        <v>172</v>
      </c>
      <c r="C9750" s="19" t="s">
        <v>1500</v>
      </c>
      <c r="D9750" s="19">
        <v>5</v>
      </c>
      <c r="F9750" s="19" t="s">
        <v>1530</v>
      </c>
    </row>
    <row r="9751" spans="1:6" ht="14.5" customHeight="1">
      <c r="A9751" s="19">
        <v>1919</v>
      </c>
      <c r="B9751" s="19" t="s">
        <v>172</v>
      </c>
      <c r="C9751" s="19" t="s">
        <v>547</v>
      </c>
      <c r="D9751" s="19">
        <v>21.4</v>
      </c>
      <c r="F9751" s="19" t="s">
        <v>549</v>
      </c>
    </row>
    <row r="9752" spans="1:6" ht="14.5" customHeight="1">
      <c r="A9752" s="19">
        <v>1919</v>
      </c>
      <c r="B9752" s="19" t="s">
        <v>172</v>
      </c>
      <c r="C9752" s="19" t="s">
        <v>1355</v>
      </c>
      <c r="D9752" s="19">
        <v>10.5</v>
      </c>
      <c r="F9752" s="19" t="s">
        <v>1356</v>
      </c>
    </row>
    <row r="9753" spans="1:6" ht="14.5" customHeight="1">
      <c r="A9753" s="19">
        <v>1919</v>
      </c>
      <c r="B9753" s="19" t="s">
        <v>172</v>
      </c>
      <c r="C9753" s="19" t="s">
        <v>1527</v>
      </c>
      <c r="D9753" s="19">
        <v>20</v>
      </c>
      <c r="F9753" s="19" t="s">
        <v>1533</v>
      </c>
    </row>
    <row r="9754" spans="1:6" ht="14.5" customHeight="1">
      <c r="A9754" s="19">
        <v>1919</v>
      </c>
      <c r="B9754" s="19" t="s">
        <v>172</v>
      </c>
      <c r="C9754" s="19" t="s">
        <v>1527</v>
      </c>
      <c r="D9754" s="19">
        <v>26.11</v>
      </c>
      <c r="F9754" s="19" t="s">
        <v>1532</v>
      </c>
    </row>
    <row r="9755" spans="1:6" ht="14.5" customHeight="1">
      <c r="A9755" s="19">
        <v>1919</v>
      </c>
      <c r="B9755" s="19" t="s">
        <v>172</v>
      </c>
      <c r="C9755" s="19" t="s">
        <v>179</v>
      </c>
      <c r="D9755" s="19">
        <v>52.62</v>
      </c>
      <c r="F9755" s="19" t="s">
        <v>743</v>
      </c>
    </row>
    <row r="9756" spans="1:6" ht="14.5" customHeight="1">
      <c r="A9756" s="19">
        <v>1919</v>
      </c>
      <c r="B9756" s="19" t="s">
        <v>62</v>
      </c>
      <c r="C9756" s="19" t="s">
        <v>71</v>
      </c>
      <c r="D9756" s="19">
        <v>6</v>
      </c>
      <c r="E9756" s="19" t="s">
        <v>9</v>
      </c>
    </row>
    <row r="9757" spans="1:6" ht="14.5" customHeight="1">
      <c r="A9757" s="19">
        <v>1919</v>
      </c>
      <c r="B9757" s="19" t="s">
        <v>62</v>
      </c>
      <c r="C9757" s="19" t="s">
        <v>64</v>
      </c>
      <c r="D9757" s="19">
        <v>9.5</v>
      </c>
      <c r="E9757" s="19" t="s">
        <v>9</v>
      </c>
    </row>
    <row r="9758" spans="1:6" ht="14.5" customHeight="1">
      <c r="A9758" s="19">
        <v>1919</v>
      </c>
      <c r="B9758" s="19" t="s">
        <v>62</v>
      </c>
      <c r="C9758" s="19" t="s">
        <v>551</v>
      </c>
      <c r="D9758" s="19">
        <v>251.43</v>
      </c>
      <c r="E9758" s="19" t="s">
        <v>9</v>
      </c>
    </row>
    <row r="9759" spans="1:6" ht="14.5" customHeight="1">
      <c r="A9759" s="19">
        <v>1919</v>
      </c>
      <c r="B9759" s="19" t="s">
        <v>62</v>
      </c>
      <c r="C9759" s="19" t="s">
        <v>69</v>
      </c>
      <c r="D9759" s="19">
        <v>55</v>
      </c>
      <c r="E9759" s="19" t="s">
        <v>9</v>
      </c>
    </row>
    <row r="9760" spans="1:6" ht="14.5" customHeight="1">
      <c r="A9760" s="19">
        <v>1919</v>
      </c>
      <c r="B9760" s="19" t="s">
        <v>62</v>
      </c>
      <c r="C9760" s="19" t="s">
        <v>72</v>
      </c>
      <c r="D9760" s="19">
        <v>9.5</v>
      </c>
      <c r="E9760" s="19" t="s">
        <v>9</v>
      </c>
    </row>
    <row r="9761" spans="1:5" ht="14.5" customHeight="1">
      <c r="A9761" s="19">
        <v>1919</v>
      </c>
      <c r="B9761" s="19" t="s">
        <v>62</v>
      </c>
      <c r="C9761" s="19" t="s">
        <v>416</v>
      </c>
      <c r="D9761" s="19">
        <v>1.25</v>
      </c>
      <c r="E9761" s="19" t="s">
        <v>1519</v>
      </c>
    </row>
    <row r="9762" spans="1:5" ht="14.5" customHeight="1">
      <c r="A9762" s="19">
        <v>1919</v>
      </c>
      <c r="B9762" s="19" t="s">
        <v>62</v>
      </c>
      <c r="C9762" s="19" t="s">
        <v>552</v>
      </c>
      <c r="D9762" s="19">
        <v>25.9</v>
      </c>
      <c r="E9762" s="19" t="s">
        <v>9</v>
      </c>
    </row>
    <row r="9763" spans="1:5" ht="14.5" customHeight="1">
      <c r="A9763" s="19">
        <v>1919</v>
      </c>
      <c r="B9763" s="19" t="s">
        <v>62</v>
      </c>
      <c r="C9763" s="19" t="s">
        <v>1536</v>
      </c>
      <c r="D9763" s="19">
        <v>10.6</v>
      </c>
      <c r="E9763" s="19" t="s">
        <v>1519</v>
      </c>
    </row>
    <row r="9764" spans="1:5" ht="14.5" customHeight="1">
      <c r="A9764" s="19">
        <v>1919</v>
      </c>
      <c r="B9764" s="19" t="s">
        <v>62</v>
      </c>
      <c r="C9764" s="19" t="s">
        <v>65</v>
      </c>
      <c r="D9764" s="19">
        <v>37</v>
      </c>
      <c r="E9764" s="19" t="s">
        <v>9</v>
      </c>
    </row>
    <row r="9765" spans="1:5" ht="14.5" customHeight="1">
      <c r="A9765" s="19">
        <v>1919</v>
      </c>
      <c r="B9765" s="19" t="s">
        <v>62</v>
      </c>
      <c r="C9765" s="19" t="s">
        <v>66</v>
      </c>
      <c r="D9765" s="19">
        <v>12</v>
      </c>
      <c r="E9765" s="19" t="s">
        <v>9</v>
      </c>
    </row>
    <row r="9766" spans="1:5" ht="14.5" customHeight="1">
      <c r="A9766" s="19">
        <v>1919</v>
      </c>
      <c r="B9766" s="19" t="s">
        <v>62</v>
      </c>
      <c r="C9766" s="19" t="s">
        <v>67</v>
      </c>
      <c r="D9766" s="19">
        <v>59.1</v>
      </c>
      <c r="E9766" s="19" t="s">
        <v>9</v>
      </c>
    </row>
    <row r="9767" spans="1:5" ht="14.5" customHeight="1">
      <c r="A9767" s="19">
        <v>1919</v>
      </c>
      <c r="B9767" s="19" t="s">
        <v>62</v>
      </c>
      <c r="C9767" s="19" t="s">
        <v>983</v>
      </c>
      <c r="D9767" s="19">
        <v>5</v>
      </c>
      <c r="E9767" s="19" t="s">
        <v>9</v>
      </c>
    </row>
    <row r="9768" spans="1:5" ht="14.5" customHeight="1">
      <c r="A9768" s="19">
        <v>1919</v>
      </c>
      <c r="B9768" s="19" t="s">
        <v>62</v>
      </c>
      <c r="C9768" s="19" t="s">
        <v>1539</v>
      </c>
      <c r="D9768" s="19">
        <v>10</v>
      </c>
      <c r="E9768" s="19" t="s">
        <v>9</v>
      </c>
    </row>
    <row r="9769" spans="1:5" ht="14.5" customHeight="1">
      <c r="A9769" s="19">
        <v>1919</v>
      </c>
      <c r="B9769" s="19" t="s">
        <v>1426</v>
      </c>
      <c r="C9769" s="19" t="s">
        <v>470</v>
      </c>
      <c r="D9769" s="19">
        <v>2040</v>
      </c>
    </row>
    <row r="9770" spans="1:5" ht="14.5" customHeight="1">
      <c r="A9770" s="19">
        <v>1919</v>
      </c>
      <c r="B9770" s="19" t="s">
        <v>1426</v>
      </c>
      <c r="C9770" s="19" t="s">
        <v>1876</v>
      </c>
      <c r="D9770" s="19">
        <v>70</v>
      </c>
    </row>
    <row r="9771" spans="1:5" ht="14.5" customHeight="1">
      <c r="A9771" s="19">
        <v>1919</v>
      </c>
      <c r="B9771" s="19" t="s">
        <v>1426</v>
      </c>
      <c r="C9771" s="19" t="s">
        <v>1877</v>
      </c>
      <c r="D9771" s="19">
        <v>220</v>
      </c>
    </row>
    <row r="9772" spans="1:5" ht="14.5" customHeight="1">
      <c r="A9772" s="19">
        <v>1919</v>
      </c>
      <c r="B9772" s="19" t="s">
        <v>1426</v>
      </c>
      <c r="C9772" s="19" t="s">
        <v>1878</v>
      </c>
      <c r="D9772" s="19">
        <v>107</v>
      </c>
    </row>
    <row r="9773" spans="1:5" ht="14.5" customHeight="1">
      <c r="A9773" s="19">
        <v>1919</v>
      </c>
      <c r="B9773" s="19" t="s">
        <v>1426</v>
      </c>
      <c r="C9773" s="19" t="s">
        <v>480</v>
      </c>
      <c r="D9773" s="19">
        <v>59</v>
      </c>
    </row>
    <row r="9774" spans="1:5" ht="14.5" customHeight="1">
      <c r="A9774" s="19">
        <v>1919</v>
      </c>
      <c r="B9774" s="19" t="s">
        <v>1426</v>
      </c>
      <c r="C9774" s="19" t="s">
        <v>1879</v>
      </c>
      <c r="D9774" s="19">
        <v>357</v>
      </c>
    </row>
    <row r="9775" spans="1:5" ht="14.5" customHeight="1">
      <c r="A9775" s="19">
        <v>1919</v>
      </c>
      <c r="B9775" s="19" t="s">
        <v>1426</v>
      </c>
      <c r="C9775" s="19" t="s">
        <v>1898</v>
      </c>
      <c r="D9775" s="19">
        <v>600</v>
      </c>
    </row>
    <row r="9776" spans="1:5" ht="14.5" customHeight="1">
      <c r="A9776" s="19">
        <v>1919</v>
      </c>
      <c r="B9776" s="19" t="s">
        <v>1426</v>
      </c>
      <c r="C9776" s="19" t="s">
        <v>493</v>
      </c>
      <c r="D9776" s="19">
        <v>704</v>
      </c>
    </row>
    <row r="9777" spans="1:6" ht="14.5" customHeight="1">
      <c r="A9777" s="19">
        <v>1919</v>
      </c>
      <c r="B9777" s="19" t="s">
        <v>1426</v>
      </c>
      <c r="C9777" s="19" t="s">
        <v>494</v>
      </c>
      <c r="D9777" s="19">
        <v>365</v>
      </c>
    </row>
    <row r="9778" spans="1:6" ht="14.5" customHeight="1">
      <c r="A9778" s="19">
        <v>1919</v>
      </c>
      <c r="B9778" s="19" t="s">
        <v>441</v>
      </c>
      <c r="C9778" s="19" t="s">
        <v>442</v>
      </c>
      <c r="D9778" s="19">
        <v>455</v>
      </c>
      <c r="E9778" s="19" t="s">
        <v>9</v>
      </c>
      <c r="F9778" s="19" t="s">
        <v>838</v>
      </c>
    </row>
    <row r="9779" spans="1:6" ht="14.5" customHeight="1">
      <c r="A9779" s="19">
        <v>1919</v>
      </c>
      <c r="B9779" s="19" t="s">
        <v>441</v>
      </c>
      <c r="C9779" s="19" t="s">
        <v>1236</v>
      </c>
      <c r="D9779" s="19">
        <v>3.75</v>
      </c>
      <c r="E9779" s="19" t="s">
        <v>9</v>
      </c>
      <c r="F9779" s="19" t="s">
        <v>1552</v>
      </c>
    </row>
    <row r="9780" spans="1:6" ht="14.5" customHeight="1">
      <c r="A9780" s="19">
        <v>1919</v>
      </c>
      <c r="B9780" s="19" t="s">
        <v>441</v>
      </c>
      <c r="C9780" s="19" t="s">
        <v>1556</v>
      </c>
      <c r="D9780" s="19">
        <v>6.3</v>
      </c>
      <c r="E9780" s="19" t="s">
        <v>9</v>
      </c>
      <c r="F9780" s="19" t="s">
        <v>1557</v>
      </c>
    </row>
    <row r="9781" spans="1:6" ht="14.5" customHeight="1">
      <c r="A9781" s="19">
        <v>1919</v>
      </c>
      <c r="B9781" s="19" t="s">
        <v>441</v>
      </c>
      <c r="C9781" s="19" t="s">
        <v>1391</v>
      </c>
      <c r="D9781" s="19">
        <v>31.84</v>
      </c>
      <c r="E9781" s="19" t="s">
        <v>9</v>
      </c>
      <c r="F9781" s="19" t="s">
        <v>1395</v>
      </c>
    </row>
    <row r="9782" spans="1:6" ht="14.5" customHeight="1">
      <c r="A9782" s="19">
        <v>1919</v>
      </c>
      <c r="B9782" s="19" t="s">
        <v>441</v>
      </c>
      <c r="C9782" s="19" t="s">
        <v>552</v>
      </c>
      <c r="D9782" s="19">
        <v>5.5</v>
      </c>
      <c r="E9782" s="19" t="s">
        <v>9</v>
      </c>
      <c r="F9782" s="19" t="s">
        <v>1553</v>
      </c>
    </row>
    <row r="9783" spans="1:6" ht="14.5" customHeight="1">
      <c r="A9783" s="19">
        <v>1919</v>
      </c>
      <c r="B9783" s="19" t="s">
        <v>441</v>
      </c>
      <c r="C9783" s="19" t="s">
        <v>1559</v>
      </c>
      <c r="D9783" s="19">
        <v>15</v>
      </c>
      <c r="E9783" s="19" t="s">
        <v>9</v>
      </c>
      <c r="F9783" s="19" t="s">
        <v>1560</v>
      </c>
    </row>
    <row r="9784" spans="1:6" ht="14.5" customHeight="1">
      <c r="A9784" s="19">
        <v>1919</v>
      </c>
      <c r="B9784" s="19" t="s">
        <v>441</v>
      </c>
      <c r="C9784" s="19" t="s">
        <v>1392</v>
      </c>
      <c r="D9784" s="19">
        <v>21.7</v>
      </c>
      <c r="E9784" s="19" t="s">
        <v>9</v>
      </c>
      <c r="F9784" s="19" t="s">
        <v>1568</v>
      </c>
    </row>
    <row r="9785" spans="1:6" ht="14.5" customHeight="1">
      <c r="A9785" s="19">
        <v>1919</v>
      </c>
      <c r="B9785" s="19" t="s">
        <v>441</v>
      </c>
      <c r="C9785" s="19" t="s">
        <v>446</v>
      </c>
      <c r="D9785" s="19">
        <v>68.87</v>
      </c>
      <c r="E9785" s="19" t="s">
        <v>9</v>
      </c>
      <c r="F9785" s="19" t="s">
        <v>1554</v>
      </c>
    </row>
    <row r="9786" spans="1:6" ht="14.5" customHeight="1">
      <c r="A9786" s="19">
        <v>1919</v>
      </c>
      <c r="B9786" s="19" t="s">
        <v>441</v>
      </c>
      <c r="C9786" s="19" t="s">
        <v>446</v>
      </c>
      <c r="D9786" s="19">
        <v>72.430000000000007</v>
      </c>
      <c r="E9786" s="19" t="s">
        <v>9</v>
      </c>
      <c r="F9786" s="19" t="s">
        <v>1566</v>
      </c>
    </row>
    <row r="9787" spans="1:6" ht="14.5" customHeight="1">
      <c r="A9787" s="19">
        <v>1919</v>
      </c>
      <c r="B9787" s="19" t="s">
        <v>441</v>
      </c>
      <c r="C9787" s="19" t="s">
        <v>446</v>
      </c>
      <c r="D9787" s="19">
        <v>24.25</v>
      </c>
      <c r="E9787" s="19" t="s">
        <v>9</v>
      </c>
      <c r="F9787" s="19" t="s">
        <v>1251</v>
      </c>
    </row>
    <row r="9788" spans="1:6" ht="14.5" customHeight="1">
      <c r="A9788" s="19">
        <v>1919</v>
      </c>
      <c r="B9788" s="19" t="s">
        <v>441</v>
      </c>
      <c r="C9788" s="19" t="s">
        <v>448</v>
      </c>
      <c r="D9788" s="19">
        <v>220</v>
      </c>
      <c r="E9788" s="19" t="s">
        <v>9</v>
      </c>
      <c r="F9788" s="19" t="s">
        <v>1551</v>
      </c>
    </row>
    <row r="9789" spans="1:6" ht="14.5" customHeight="1">
      <c r="A9789" s="19">
        <v>1919</v>
      </c>
      <c r="B9789" s="19" t="s">
        <v>441</v>
      </c>
      <c r="C9789" s="19" t="s">
        <v>1433</v>
      </c>
      <c r="D9789" s="19">
        <v>1.78</v>
      </c>
      <c r="E9789" s="19" t="s">
        <v>9</v>
      </c>
      <c r="F9789" s="19" t="s">
        <v>1434</v>
      </c>
    </row>
    <row r="9790" spans="1:6" ht="14.5" customHeight="1">
      <c r="A9790" s="19">
        <v>1919</v>
      </c>
      <c r="B9790" s="19" t="s">
        <v>441</v>
      </c>
      <c r="C9790" s="19" t="s">
        <v>1435</v>
      </c>
      <c r="D9790" s="19">
        <v>80.42</v>
      </c>
      <c r="E9790" s="19" t="s">
        <v>9</v>
      </c>
      <c r="F9790" s="19" t="s">
        <v>1550</v>
      </c>
    </row>
    <row r="9791" spans="1:6" ht="14.5" customHeight="1">
      <c r="A9791" s="19">
        <v>1919</v>
      </c>
      <c r="B9791" s="19" t="s">
        <v>441</v>
      </c>
      <c r="C9791" s="19" t="s">
        <v>1561</v>
      </c>
      <c r="D9791" s="19">
        <v>5.5</v>
      </c>
      <c r="E9791" s="19" t="s">
        <v>9</v>
      </c>
      <c r="F9791" s="19" t="s">
        <v>1562</v>
      </c>
    </row>
    <row r="9792" spans="1:6" ht="14.5" customHeight="1">
      <c r="A9792" s="19">
        <v>1919</v>
      </c>
      <c r="B9792" s="19" t="s">
        <v>441</v>
      </c>
      <c r="C9792" s="19" t="s">
        <v>450</v>
      </c>
      <c r="D9792" s="19">
        <v>141</v>
      </c>
      <c r="E9792" s="19" t="s">
        <v>9</v>
      </c>
      <c r="F9792" s="19" t="s">
        <v>945</v>
      </c>
    </row>
    <row r="9793" spans="1:6" ht="14.5" customHeight="1">
      <c r="A9793" s="19">
        <v>1919</v>
      </c>
      <c r="B9793" s="19" t="s">
        <v>441</v>
      </c>
      <c r="C9793" s="19" t="s">
        <v>450</v>
      </c>
      <c r="D9793" s="19">
        <v>62</v>
      </c>
      <c r="E9793" s="19" t="s">
        <v>9</v>
      </c>
      <c r="F9793" s="19" t="s">
        <v>1567</v>
      </c>
    </row>
    <row r="9794" spans="1:6" ht="14.5" customHeight="1">
      <c r="A9794" s="19">
        <v>1919</v>
      </c>
      <c r="B9794" s="19" t="s">
        <v>441</v>
      </c>
      <c r="C9794" s="19" t="s">
        <v>450</v>
      </c>
      <c r="D9794" s="19">
        <v>107</v>
      </c>
      <c r="E9794" s="19" t="s">
        <v>9</v>
      </c>
      <c r="F9794" s="19" t="s">
        <v>1253</v>
      </c>
    </row>
    <row r="9795" spans="1:6" ht="14.5" customHeight="1">
      <c r="A9795" s="19">
        <v>1919</v>
      </c>
      <c r="B9795" s="19" t="s">
        <v>441</v>
      </c>
      <c r="C9795" s="19" t="s">
        <v>1393</v>
      </c>
      <c r="D9795" s="19">
        <v>41</v>
      </c>
      <c r="E9795" s="19" t="s">
        <v>9</v>
      </c>
      <c r="F9795" s="19" t="s">
        <v>1399</v>
      </c>
    </row>
    <row r="9796" spans="1:6" ht="14.5" customHeight="1">
      <c r="A9796" s="19">
        <v>1919</v>
      </c>
      <c r="B9796" s="19" t="s">
        <v>441</v>
      </c>
      <c r="C9796" s="19" t="s">
        <v>750</v>
      </c>
      <c r="D9796" s="19">
        <v>62</v>
      </c>
      <c r="E9796" s="19" t="s">
        <v>9</v>
      </c>
      <c r="F9796" s="19" t="s">
        <v>1242</v>
      </c>
    </row>
    <row r="9797" spans="1:6" ht="14.5" customHeight="1">
      <c r="A9797" s="19">
        <v>1919</v>
      </c>
      <c r="B9797" s="19" t="s">
        <v>441</v>
      </c>
      <c r="C9797" s="19" t="s">
        <v>1394</v>
      </c>
      <c r="D9797" s="19">
        <v>10</v>
      </c>
      <c r="E9797" s="19" t="s">
        <v>9</v>
      </c>
      <c r="F9797" s="19" t="s">
        <v>1400</v>
      </c>
    </row>
    <row r="9798" spans="1:6" ht="14.5" customHeight="1">
      <c r="A9798" s="19">
        <v>1919</v>
      </c>
      <c r="B9798" s="19" t="s">
        <v>441</v>
      </c>
      <c r="C9798" s="19" t="s">
        <v>763</v>
      </c>
      <c r="D9798" s="19">
        <v>43.2</v>
      </c>
      <c r="E9798" s="19" t="s">
        <v>9</v>
      </c>
      <c r="F9798" s="19" t="s">
        <v>1401</v>
      </c>
    </row>
    <row r="9799" spans="1:6" ht="14.5" customHeight="1">
      <c r="A9799" s="19">
        <v>1919</v>
      </c>
      <c r="B9799" s="19" t="s">
        <v>441</v>
      </c>
      <c r="C9799" s="19" t="s">
        <v>502</v>
      </c>
      <c r="D9799" s="19">
        <v>32</v>
      </c>
      <c r="E9799" s="19" t="s">
        <v>9</v>
      </c>
      <c r="F9799" s="19" t="s">
        <v>1430</v>
      </c>
    </row>
    <row r="9800" spans="1:6" ht="14.5" customHeight="1">
      <c r="A9800" s="19">
        <v>1919</v>
      </c>
      <c r="B9800" s="19" t="s">
        <v>441</v>
      </c>
      <c r="C9800" s="19" t="s">
        <v>59</v>
      </c>
      <c r="D9800" s="19">
        <v>410</v>
      </c>
      <c r="E9800" s="19" t="s">
        <v>9</v>
      </c>
      <c r="F9800" s="19" t="s">
        <v>1543</v>
      </c>
    </row>
    <row r="9801" spans="1:6" ht="14.5" customHeight="1">
      <c r="A9801" s="19">
        <v>1919</v>
      </c>
      <c r="B9801" s="19" t="s">
        <v>441</v>
      </c>
      <c r="C9801" s="19" t="s">
        <v>1564</v>
      </c>
      <c r="D9801" s="19">
        <v>40.92</v>
      </c>
      <c r="E9801" s="19" t="s">
        <v>9</v>
      </c>
      <c r="F9801" s="19" t="s">
        <v>1565</v>
      </c>
    </row>
    <row r="9802" spans="1:6" ht="14.5" customHeight="1">
      <c r="A9802" s="19">
        <v>1919</v>
      </c>
      <c r="B9802" s="19" t="s">
        <v>441</v>
      </c>
      <c r="C9802" s="19" t="s">
        <v>452</v>
      </c>
      <c r="D9802" s="19">
        <v>123</v>
      </c>
      <c r="E9802" s="19" t="s">
        <v>9</v>
      </c>
      <c r="F9802" s="19" t="s">
        <v>1403</v>
      </c>
    </row>
    <row r="9803" spans="1:6" ht="14.5" customHeight="1">
      <c r="A9803" s="19">
        <v>1919</v>
      </c>
      <c r="B9803" s="19" t="s">
        <v>441</v>
      </c>
      <c r="C9803" s="19" t="s">
        <v>452</v>
      </c>
      <c r="D9803" s="19">
        <v>35</v>
      </c>
      <c r="E9803" s="19" t="s">
        <v>9</v>
      </c>
      <c r="F9803" s="19" t="s">
        <v>1431</v>
      </c>
    </row>
    <row r="9804" spans="1:6" ht="14.5" customHeight="1">
      <c r="A9804" s="19">
        <v>1919</v>
      </c>
      <c r="B9804" s="19" t="s">
        <v>441</v>
      </c>
      <c r="C9804" s="19" t="s">
        <v>452</v>
      </c>
      <c r="D9804" s="19">
        <v>100</v>
      </c>
      <c r="E9804" s="19" t="s">
        <v>9</v>
      </c>
      <c r="F9804" s="19" t="s">
        <v>1549</v>
      </c>
    </row>
    <row r="9805" spans="1:6" ht="14.5" customHeight="1">
      <c r="A9805" s="19">
        <v>1919</v>
      </c>
      <c r="B9805" s="19" t="s">
        <v>441</v>
      </c>
      <c r="C9805" s="19" t="s">
        <v>767</v>
      </c>
      <c r="D9805" s="19">
        <v>8.5</v>
      </c>
      <c r="E9805" s="19" t="s">
        <v>9</v>
      </c>
      <c r="F9805" s="19" t="s">
        <v>1555</v>
      </c>
    </row>
    <row r="9806" spans="1:6" ht="14.5" customHeight="1">
      <c r="A9806" s="19">
        <v>1919</v>
      </c>
      <c r="B9806" s="19" t="s">
        <v>441</v>
      </c>
      <c r="C9806" s="19" t="s">
        <v>440</v>
      </c>
      <c r="D9806" s="19">
        <v>2.6</v>
      </c>
      <c r="E9806" s="19" t="s">
        <v>9</v>
      </c>
      <c r="F9806" s="19" t="s">
        <v>773</v>
      </c>
    </row>
    <row r="9807" spans="1:6" ht="14.5" customHeight="1">
      <c r="A9807" s="19">
        <v>1919</v>
      </c>
      <c r="B9807" s="19" t="s">
        <v>441</v>
      </c>
      <c r="C9807" s="19" t="s">
        <v>1545</v>
      </c>
      <c r="D9807" s="19">
        <v>70</v>
      </c>
      <c r="E9807" s="19" t="s">
        <v>9</v>
      </c>
      <c r="F9807" s="19" t="s">
        <v>1546</v>
      </c>
    </row>
    <row r="9808" spans="1:6" ht="14.5" customHeight="1">
      <c r="A9808" s="19">
        <v>1919</v>
      </c>
      <c r="B9808" s="19" t="s">
        <v>512</v>
      </c>
      <c r="C9808" s="19" t="s">
        <v>1437</v>
      </c>
      <c r="D9808" s="19">
        <v>10</v>
      </c>
    </row>
    <row r="9809" spans="1:4" ht="14.5" customHeight="1">
      <c r="A9809" s="19">
        <v>1919</v>
      </c>
      <c r="B9809" s="19" t="s">
        <v>512</v>
      </c>
      <c r="C9809" s="19" t="s">
        <v>774</v>
      </c>
      <c r="D9809" s="19">
        <v>137</v>
      </c>
    </row>
    <row r="9810" spans="1:4" ht="14.5" customHeight="1">
      <c r="A9810" s="19">
        <v>1919</v>
      </c>
      <c r="B9810" s="19" t="s">
        <v>512</v>
      </c>
      <c r="C9810" s="19" t="s">
        <v>517</v>
      </c>
      <c r="D9810" s="19">
        <v>23.5</v>
      </c>
    </row>
    <row r="9811" spans="1:4" ht="14.5" customHeight="1">
      <c r="A9811" s="19">
        <v>1919</v>
      </c>
      <c r="B9811" s="19" t="s">
        <v>512</v>
      </c>
      <c r="C9811" s="19" t="s">
        <v>518</v>
      </c>
      <c r="D9811" s="19">
        <v>74.72</v>
      </c>
    </row>
    <row r="9812" spans="1:4" ht="14.5" customHeight="1">
      <c r="A9812" s="19">
        <v>1919</v>
      </c>
      <c r="B9812" s="19" t="s">
        <v>512</v>
      </c>
      <c r="C9812" s="19" t="s">
        <v>1130</v>
      </c>
      <c r="D9812" s="19">
        <v>33.340000000000003</v>
      </c>
    </row>
    <row r="9813" spans="1:4" ht="14.5" customHeight="1">
      <c r="A9813" s="19">
        <v>1919</v>
      </c>
      <c r="B9813" s="19" t="s">
        <v>512</v>
      </c>
      <c r="C9813" s="19" t="s">
        <v>1571</v>
      </c>
      <c r="D9813" s="19">
        <v>24.33</v>
      </c>
    </row>
    <row r="9814" spans="1:4" ht="14.5" customHeight="1">
      <c r="A9814" s="19">
        <v>1919</v>
      </c>
      <c r="B9814" s="19" t="s">
        <v>512</v>
      </c>
      <c r="C9814" s="19" t="s">
        <v>513</v>
      </c>
      <c r="D9814" s="19">
        <v>18</v>
      </c>
    </row>
    <row r="9815" spans="1:4" ht="14.5" customHeight="1">
      <c r="A9815" s="19">
        <v>1919</v>
      </c>
      <c r="B9815" s="19" t="s">
        <v>512</v>
      </c>
      <c r="C9815" s="19" t="s">
        <v>1572</v>
      </c>
      <c r="D9815" s="19">
        <v>1</v>
      </c>
    </row>
    <row r="9816" spans="1:4" ht="14.5" customHeight="1">
      <c r="A9816" s="19">
        <v>1919</v>
      </c>
      <c r="B9816" s="19" t="s">
        <v>512</v>
      </c>
      <c r="C9816" s="19" t="s">
        <v>875</v>
      </c>
      <c r="D9816" s="19">
        <v>34</v>
      </c>
    </row>
    <row r="9817" spans="1:4" ht="14.5" customHeight="1">
      <c r="A9817" s="19">
        <v>1919</v>
      </c>
      <c r="B9817" s="19" t="s">
        <v>512</v>
      </c>
      <c r="C9817" s="19" t="s">
        <v>514</v>
      </c>
      <c r="D9817" s="19">
        <v>168.84</v>
      </c>
    </row>
    <row r="9818" spans="1:4" ht="14.5" customHeight="1">
      <c r="A9818" s="19">
        <v>1919</v>
      </c>
      <c r="B9818" s="19" t="s">
        <v>512</v>
      </c>
      <c r="C9818" s="19" t="s">
        <v>1131</v>
      </c>
      <c r="D9818" s="19">
        <v>159</v>
      </c>
    </row>
    <row r="9819" spans="1:4" ht="14.5" customHeight="1">
      <c r="A9819" s="19">
        <v>1919</v>
      </c>
      <c r="B9819" s="19" t="s">
        <v>512</v>
      </c>
      <c r="C9819" s="19" t="s">
        <v>515</v>
      </c>
      <c r="D9819" s="19">
        <v>20.7</v>
      </c>
    </row>
    <row r="9820" spans="1:4" ht="14.5" customHeight="1">
      <c r="A9820" s="19">
        <v>1919</v>
      </c>
      <c r="B9820" s="19" t="s">
        <v>512</v>
      </c>
      <c r="C9820" s="19" t="s">
        <v>519</v>
      </c>
      <c r="D9820" s="19">
        <v>4</v>
      </c>
    </row>
    <row r="9821" spans="1:4" ht="14.5" customHeight="1">
      <c r="A9821" s="19">
        <v>1919</v>
      </c>
      <c r="B9821" s="19" t="s">
        <v>512</v>
      </c>
      <c r="C9821" s="19" t="s">
        <v>1573</v>
      </c>
      <c r="D9821" s="19">
        <v>6.2</v>
      </c>
    </row>
    <row r="9822" spans="1:4" ht="14.5" customHeight="1">
      <c r="A9822" s="19">
        <v>1919</v>
      </c>
      <c r="B9822" s="19" t="s">
        <v>512</v>
      </c>
      <c r="C9822" s="19" t="s">
        <v>520</v>
      </c>
      <c r="D9822" s="19">
        <v>14.18</v>
      </c>
    </row>
    <row r="9823" spans="1:4" ht="14.5" customHeight="1">
      <c r="A9823" s="19">
        <v>1919</v>
      </c>
      <c r="B9823" s="19" t="s">
        <v>512</v>
      </c>
      <c r="C9823" s="19" t="s">
        <v>521</v>
      </c>
      <c r="D9823" s="19">
        <v>6.4</v>
      </c>
    </row>
    <row r="9824" spans="1:4" ht="14.5" customHeight="1">
      <c r="A9824" s="19">
        <v>1919</v>
      </c>
      <c r="B9824" s="19" t="s">
        <v>512</v>
      </c>
      <c r="C9824" s="19" t="s">
        <v>522</v>
      </c>
      <c r="D9824" s="19">
        <v>21.5</v>
      </c>
    </row>
    <row r="9825" spans="1:6" ht="14.5" customHeight="1">
      <c r="A9825" s="19">
        <v>1919</v>
      </c>
      <c r="B9825" s="19" t="s">
        <v>512</v>
      </c>
      <c r="C9825" s="19" t="s">
        <v>1133</v>
      </c>
      <c r="D9825" s="19">
        <v>12.5</v>
      </c>
    </row>
    <row r="9826" spans="1:6" ht="14.5" customHeight="1">
      <c r="A9826" s="19">
        <v>1919</v>
      </c>
      <c r="B9826" s="19" t="s">
        <v>512</v>
      </c>
      <c r="C9826" s="19" t="s">
        <v>524</v>
      </c>
      <c r="D9826" s="19">
        <v>13</v>
      </c>
    </row>
    <row r="9827" spans="1:6" ht="14.5" customHeight="1">
      <c r="A9827" s="19">
        <v>1919</v>
      </c>
      <c r="B9827" s="19" t="s">
        <v>512</v>
      </c>
      <c r="C9827" s="19" t="s">
        <v>516</v>
      </c>
      <c r="D9827" s="19">
        <v>53</v>
      </c>
    </row>
    <row r="9828" spans="1:6" ht="14.5" customHeight="1">
      <c r="A9828" s="19">
        <v>1919</v>
      </c>
      <c r="B9828" s="19" t="s">
        <v>512</v>
      </c>
      <c r="C9828" s="19" t="s">
        <v>525</v>
      </c>
      <c r="D9828" s="19">
        <v>3</v>
      </c>
    </row>
    <row r="9829" spans="1:6" ht="14.5" customHeight="1">
      <c r="A9829" s="19">
        <v>1919</v>
      </c>
      <c r="B9829" s="19" t="s">
        <v>512</v>
      </c>
      <c r="C9829" s="19" t="s">
        <v>526</v>
      </c>
      <c r="D9829" s="19">
        <v>135</v>
      </c>
    </row>
    <row r="9830" spans="1:6" ht="14.5" customHeight="1">
      <c r="A9830" s="19">
        <v>1919</v>
      </c>
      <c r="B9830" s="19" t="s">
        <v>98</v>
      </c>
      <c r="C9830" s="19" t="s">
        <v>1900</v>
      </c>
      <c r="D9830" s="19">
        <v>4.5</v>
      </c>
    </row>
    <row r="9831" spans="1:6" ht="14.5" customHeight="1">
      <c r="A9831" s="19">
        <v>1919</v>
      </c>
      <c r="B9831" s="19" t="s">
        <v>98</v>
      </c>
      <c r="C9831" s="19" t="s">
        <v>1881</v>
      </c>
      <c r="D9831" s="19">
        <v>69.42</v>
      </c>
    </row>
    <row r="9832" spans="1:6" ht="14.5" customHeight="1">
      <c r="A9832" s="19">
        <v>1919</v>
      </c>
      <c r="B9832" s="19" t="s">
        <v>98</v>
      </c>
      <c r="C9832" s="19" t="s">
        <v>1882</v>
      </c>
      <c r="D9832" s="19">
        <v>6</v>
      </c>
    </row>
    <row r="9833" spans="1:6" ht="14.5" customHeight="1">
      <c r="A9833" s="19">
        <v>1919</v>
      </c>
      <c r="B9833" s="19" t="s">
        <v>98</v>
      </c>
      <c r="C9833" s="19" t="s">
        <v>1883</v>
      </c>
      <c r="D9833" s="19">
        <v>93.79</v>
      </c>
      <c r="F9833" s="19" t="s">
        <v>1895</v>
      </c>
    </row>
    <row r="9834" spans="1:6" ht="14.5" customHeight="1">
      <c r="A9834" s="19">
        <v>1919</v>
      </c>
      <c r="B9834" s="19" t="s">
        <v>98</v>
      </c>
      <c r="C9834" s="19" t="s">
        <v>999</v>
      </c>
      <c r="D9834" s="19">
        <v>150</v>
      </c>
      <c r="E9834" s="19" t="s">
        <v>9</v>
      </c>
      <c r="F9834" s="19" t="s">
        <v>107</v>
      </c>
    </row>
    <row r="9835" spans="1:6" ht="14.5" customHeight="1">
      <c r="A9835" s="19">
        <v>1919</v>
      </c>
      <c r="B9835" s="19" t="s">
        <v>98</v>
      </c>
      <c r="C9835" s="19" t="s">
        <v>999</v>
      </c>
      <c r="D9835" s="19">
        <v>101.8</v>
      </c>
      <c r="F9835" s="19" t="s">
        <v>1885</v>
      </c>
    </row>
    <row r="9836" spans="1:6" ht="14.5" customHeight="1">
      <c r="A9836" s="19">
        <v>1919</v>
      </c>
      <c r="B9836" s="19" t="s">
        <v>98</v>
      </c>
      <c r="C9836" s="19" t="s">
        <v>1886</v>
      </c>
      <c r="D9836" s="19">
        <v>4.5</v>
      </c>
    </row>
    <row r="9837" spans="1:6" ht="14.5" customHeight="1">
      <c r="A9837" s="19">
        <v>1919</v>
      </c>
      <c r="B9837" s="19" t="s">
        <v>98</v>
      </c>
      <c r="C9837" s="19" t="s">
        <v>1887</v>
      </c>
      <c r="D9837" s="19">
        <v>12.5</v>
      </c>
    </row>
    <row r="9838" spans="1:6" ht="14.5" customHeight="1">
      <c r="A9838" s="19">
        <v>1919</v>
      </c>
      <c r="B9838" s="19" t="s">
        <v>98</v>
      </c>
      <c r="C9838" s="19" t="s">
        <v>1888</v>
      </c>
      <c r="D9838" s="19">
        <v>18.251000000000001</v>
      </c>
    </row>
    <row r="9839" spans="1:6" ht="14.5" customHeight="1">
      <c r="A9839" s="19">
        <v>1919</v>
      </c>
      <c r="B9839" s="19" t="s">
        <v>98</v>
      </c>
      <c r="C9839" s="19" t="s">
        <v>1889</v>
      </c>
      <c r="D9839" s="19">
        <v>8.8000000000000007</v>
      </c>
    </row>
    <row r="9840" spans="1:6" ht="14.5" customHeight="1">
      <c r="A9840" s="19">
        <v>1919</v>
      </c>
      <c r="B9840" s="19" t="s">
        <v>211</v>
      </c>
      <c r="C9840" s="19" t="s">
        <v>712</v>
      </c>
      <c r="D9840" s="19">
        <v>7</v>
      </c>
      <c r="F9840" s="19" t="s">
        <v>1583</v>
      </c>
    </row>
    <row r="9841" spans="1:6" ht="14.5" customHeight="1">
      <c r="A9841" s="19">
        <v>1919</v>
      </c>
      <c r="B9841" s="19" t="s">
        <v>211</v>
      </c>
      <c r="C9841" s="19" t="s">
        <v>1580</v>
      </c>
      <c r="D9841" s="19">
        <v>6.5</v>
      </c>
      <c r="F9841" s="19" t="s">
        <v>1575</v>
      </c>
    </row>
    <row r="9842" spans="1:6" ht="14.5" customHeight="1">
      <c r="A9842" s="19">
        <v>1919</v>
      </c>
      <c r="B9842" s="19" t="s">
        <v>211</v>
      </c>
      <c r="C9842" s="19" t="s">
        <v>1580</v>
      </c>
      <c r="D9842" s="19">
        <v>2.6</v>
      </c>
      <c r="F9842" s="19" t="s">
        <v>1584</v>
      </c>
    </row>
    <row r="9843" spans="1:6" ht="14.5" customHeight="1">
      <c r="A9843" s="19">
        <v>1919</v>
      </c>
      <c r="B9843" s="19" t="s">
        <v>211</v>
      </c>
      <c r="C9843" s="19" t="s">
        <v>210</v>
      </c>
      <c r="D9843" s="19">
        <v>6.23</v>
      </c>
      <c r="F9843" s="19" t="s">
        <v>1438</v>
      </c>
    </row>
    <row r="9844" spans="1:6" ht="14.5" customHeight="1">
      <c r="A9844" s="19">
        <v>1919</v>
      </c>
      <c r="B9844" s="19" t="s">
        <v>211</v>
      </c>
      <c r="C9844" s="19" t="s">
        <v>208</v>
      </c>
      <c r="D9844" s="19">
        <v>10</v>
      </c>
      <c r="F9844" s="19" t="s">
        <v>1442</v>
      </c>
    </row>
    <row r="9845" spans="1:6" ht="14.5" customHeight="1">
      <c r="A9845" s="19">
        <v>1919</v>
      </c>
      <c r="B9845" s="19" t="s">
        <v>211</v>
      </c>
      <c r="C9845" s="19" t="s">
        <v>1581</v>
      </c>
      <c r="D9845" s="19">
        <v>13.6</v>
      </c>
      <c r="F9845" s="19" t="s">
        <v>1576</v>
      </c>
    </row>
    <row r="9846" spans="1:6" ht="14.5" customHeight="1">
      <c r="A9846" s="19">
        <v>1919</v>
      </c>
      <c r="B9846" s="19" t="s">
        <v>211</v>
      </c>
      <c r="C9846" s="19" t="s">
        <v>1358</v>
      </c>
      <c r="D9846" s="19">
        <v>10</v>
      </c>
      <c r="F9846" s="19" t="s">
        <v>1439</v>
      </c>
    </row>
    <row r="9847" spans="1:6" ht="14.5" customHeight="1">
      <c r="A9847" s="19">
        <v>1919</v>
      </c>
      <c r="B9847" s="19" t="s">
        <v>211</v>
      </c>
      <c r="C9847" s="19" t="s">
        <v>199</v>
      </c>
      <c r="D9847" s="19">
        <v>218.15</v>
      </c>
      <c r="F9847" s="19" t="s">
        <v>1263</v>
      </c>
    </row>
    <row r="9848" spans="1:6" ht="14.5" customHeight="1">
      <c r="A9848" s="19">
        <v>1919</v>
      </c>
      <c r="B9848" s="19" t="s">
        <v>211</v>
      </c>
      <c r="C9848" s="19" t="s">
        <v>199</v>
      </c>
      <c r="D9848" s="19">
        <v>11.6</v>
      </c>
      <c r="F9848" s="19" t="s">
        <v>1578</v>
      </c>
    </row>
    <row r="9849" spans="1:6" ht="14.5" customHeight="1">
      <c r="A9849" s="19">
        <v>1919</v>
      </c>
      <c r="B9849" s="19" t="s">
        <v>211</v>
      </c>
      <c r="C9849" s="19" t="s">
        <v>205</v>
      </c>
      <c r="D9849" s="19">
        <v>32.6</v>
      </c>
      <c r="F9849" s="19" t="s">
        <v>1579</v>
      </c>
    </row>
    <row r="9850" spans="1:6" ht="14.5" customHeight="1">
      <c r="A9850" s="19">
        <v>1919</v>
      </c>
      <c r="B9850" s="19" t="s">
        <v>196</v>
      </c>
      <c r="C9850" s="19" t="s">
        <v>1594</v>
      </c>
      <c r="D9850" s="19">
        <v>37.4</v>
      </c>
      <c r="E9850" s="19" t="s">
        <v>9</v>
      </c>
      <c r="F9850" s="19" t="s">
        <v>1590</v>
      </c>
    </row>
    <row r="9851" spans="1:6" ht="14.5" customHeight="1">
      <c r="A9851" s="19">
        <v>1919</v>
      </c>
      <c r="B9851" s="19" t="s">
        <v>196</v>
      </c>
      <c r="C9851" s="19" t="s">
        <v>192</v>
      </c>
      <c r="D9851" s="19">
        <v>3.7</v>
      </c>
      <c r="E9851" s="19" t="s">
        <v>9</v>
      </c>
      <c r="F9851" s="19" t="s">
        <v>1141</v>
      </c>
    </row>
    <row r="9852" spans="1:6" ht="14.5" customHeight="1">
      <c r="A9852" s="19">
        <v>1919</v>
      </c>
      <c r="B9852" s="19" t="s">
        <v>196</v>
      </c>
      <c r="C9852" s="19" t="s">
        <v>192</v>
      </c>
      <c r="D9852" s="19">
        <v>0.98</v>
      </c>
      <c r="E9852" s="19" t="s">
        <v>9</v>
      </c>
      <c r="F9852" s="19" t="s">
        <v>1591</v>
      </c>
    </row>
    <row r="9853" spans="1:6" ht="14.5" customHeight="1">
      <c r="A9853" s="19">
        <v>1919</v>
      </c>
      <c r="B9853" s="19" t="s">
        <v>196</v>
      </c>
      <c r="C9853" s="19" t="s">
        <v>192</v>
      </c>
      <c r="D9853" s="19">
        <v>1.5</v>
      </c>
      <c r="E9853" s="19" t="s">
        <v>9</v>
      </c>
      <c r="F9853" s="19" t="s">
        <v>1444</v>
      </c>
    </row>
    <row r="9854" spans="1:6" ht="14.5" customHeight="1">
      <c r="A9854" s="19">
        <v>1919</v>
      </c>
      <c r="B9854" s="19" t="s">
        <v>196</v>
      </c>
      <c r="C9854" s="19" t="s">
        <v>192</v>
      </c>
      <c r="D9854" s="19">
        <v>415.23</v>
      </c>
      <c r="E9854" s="19" t="s">
        <v>9</v>
      </c>
      <c r="F9854" s="19" t="s">
        <v>884</v>
      </c>
    </row>
    <row r="9855" spans="1:6" ht="14.5" customHeight="1">
      <c r="A9855" s="19">
        <v>1919</v>
      </c>
      <c r="B9855" s="19" t="s">
        <v>196</v>
      </c>
      <c r="C9855" s="19" t="s">
        <v>192</v>
      </c>
      <c r="D9855" s="19">
        <v>98.91</v>
      </c>
      <c r="E9855" s="19" t="s">
        <v>9</v>
      </c>
      <c r="F9855" s="19" t="s">
        <v>1587</v>
      </c>
    </row>
    <row r="9856" spans="1:6" ht="14.5" customHeight="1">
      <c r="A9856" s="19">
        <v>1919</v>
      </c>
      <c r="B9856" s="19" t="s">
        <v>196</v>
      </c>
      <c r="C9856" s="19" t="s">
        <v>1145</v>
      </c>
      <c r="D9856" s="19">
        <v>3.25</v>
      </c>
      <c r="E9856" s="19" t="s">
        <v>9</v>
      </c>
      <c r="F9856" s="19" t="s">
        <v>1146</v>
      </c>
    </row>
    <row r="9857" spans="1:6" ht="14.5" customHeight="1">
      <c r="A9857" s="19">
        <v>1919</v>
      </c>
      <c r="B9857" s="19" t="s">
        <v>196</v>
      </c>
      <c r="C9857" s="19" t="s">
        <v>194</v>
      </c>
      <c r="D9857" s="19">
        <v>8.5</v>
      </c>
      <c r="E9857" s="19" t="s">
        <v>9</v>
      </c>
      <c r="F9857" s="19" t="s">
        <v>191</v>
      </c>
    </row>
    <row r="9858" spans="1:6" ht="14.5" customHeight="1">
      <c r="A9858" s="19">
        <v>1919</v>
      </c>
      <c r="B9858" s="19" t="s">
        <v>196</v>
      </c>
      <c r="C9858" s="19" t="s">
        <v>194</v>
      </c>
      <c r="D9858" s="19">
        <v>25</v>
      </c>
      <c r="E9858" s="19" t="s">
        <v>9</v>
      </c>
      <c r="F9858" s="19" t="s">
        <v>1143</v>
      </c>
    </row>
    <row r="9859" spans="1:6" ht="14.5" customHeight="1">
      <c r="A9859" s="19">
        <v>1919</v>
      </c>
      <c r="B9859" s="19" t="s">
        <v>196</v>
      </c>
      <c r="C9859" s="19" t="s">
        <v>567</v>
      </c>
      <c r="D9859" s="19">
        <v>91.5</v>
      </c>
      <c r="E9859" s="19" t="s">
        <v>9</v>
      </c>
      <c r="F9859" s="19" t="s">
        <v>1588</v>
      </c>
    </row>
    <row r="9860" spans="1:6" ht="14.5" customHeight="1">
      <c r="A9860" s="19">
        <v>1919</v>
      </c>
      <c r="B9860" s="19" t="s">
        <v>196</v>
      </c>
      <c r="C9860" s="19" t="s">
        <v>1268</v>
      </c>
      <c r="D9860" s="19">
        <v>3.5</v>
      </c>
      <c r="E9860" s="19" t="s">
        <v>9</v>
      </c>
      <c r="F9860" s="19" t="s">
        <v>1592</v>
      </c>
    </row>
    <row r="9861" spans="1:6" ht="14.5" customHeight="1">
      <c r="A9861" s="19">
        <v>1919</v>
      </c>
      <c r="B9861" s="19" t="s">
        <v>196</v>
      </c>
      <c r="C9861" s="19" t="s">
        <v>1595</v>
      </c>
      <c r="D9861" s="19">
        <v>3.25</v>
      </c>
      <c r="E9861" s="19" t="s">
        <v>9</v>
      </c>
      <c r="F9861" s="19" t="s">
        <v>1593</v>
      </c>
    </row>
    <row r="9862" spans="1:6" ht="14.5" customHeight="1">
      <c r="A9862" s="19">
        <v>1919</v>
      </c>
      <c r="B9862" s="19" t="s">
        <v>197</v>
      </c>
      <c r="D9862" s="19">
        <v>3.89</v>
      </c>
    </row>
    <row r="9863" spans="1:6" ht="14.5" customHeight="1">
      <c r="A9863" s="19">
        <v>1919</v>
      </c>
      <c r="B9863" s="19" t="s">
        <v>197</v>
      </c>
      <c r="D9863" s="19">
        <v>54</v>
      </c>
    </row>
    <row r="9864" spans="1:6" ht="14.5" customHeight="1">
      <c r="A9864" s="19">
        <v>1919</v>
      </c>
      <c r="B9864" s="19" t="s">
        <v>197</v>
      </c>
      <c r="D9864" s="19">
        <v>110.52</v>
      </c>
    </row>
    <row r="9865" spans="1:6" ht="14.5" customHeight="1">
      <c r="A9865" s="19">
        <v>1919</v>
      </c>
      <c r="B9865" s="19" t="s">
        <v>197</v>
      </c>
      <c r="D9865" s="19">
        <v>82.889300000000006</v>
      </c>
    </row>
    <row r="9866" spans="1:6" ht="14.5" customHeight="1">
      <c r="A9866" s="19">
        <v>1919</v>
      </c>
      <c r="B9866" s="19" t="s">
        <v>197</v>
      </c>
      <c r="D9866" s="19">
        <v>188.23</v>
      </c>
    </row>
    <row r="9867" spans="1:6" ht="14.5" customHeight="1">
      <c r="A9867" s="19">
        <v>1919</v>
      </c>
      <c r="B9867" s="19" t="s">
        <v>197</v>
      </c>
      <c r="D9867" s="19">
        <v>538.56769999999995</v>
      </c>
    </row>
    <row r="9868" spans="1:6" ht="14.5" customHeight="1">
      <c r="A9868" s="19">
        <v>1919</v>
      </c>
      <c r="B9868" s="19" t="s">
        <v>197</v>
      </c>
      <c r="D9868" s="19">
        <v>26.1</v>
      </c>
    </row>
    <row r="9869" spans="1:6" ht="14.5" customHeight="1">
      <c r="A9869" s="19">
        <v>1919</v>
      </c>
      <c r="B9869" s="19" t="s">
        <v>197</v>
      </c>
      <c r="D9869" s="19">
        <v>48</v>
      </c>
    </row>
    <row r="9870" spans="1:6" ht="14.5" customHeight="1">
      <c r="A9870" s="19">
        <v>1919</v>
      </c>
      <c r="B9870" s="19" t="s">
        <v>197</v>
      </c>
      <c r="D9870" s="19">
        <v>67.75</v>
      </c>
    </row>
    <row r="9871" spans="1:6" ht="14.5" customHeight="1">
      <c r="A9871" s="19">
        <v>1919</v>
      </c>
      <c r="B9871" s="19" t="s">
        <v>197</v>
      </c>
      <c r="D9871" s="19">
        <v>82.2</v>
      </c>
    </row>
    <row r="9872" spans="1:6" ht="14.5" customHeight="1">
      <c r="A9872" s="19">
        <v>1919</v>
      </c>
      <c r="B9872" s="19" t="s">
        <v>197</v>
      </c>
      <c r="D9872" s="19">
        <v>6</v>
      </c>
    </row>
    <row r="9873" spans="1:6" ht="14.5" customHeight="1">
      <c r="A9873" s="19">
        <v>1919</v>
      </c>
      <c r="B9873" s="19" t="s">
        <v>197</v>
      </c>
      <c r="D9873" s="19">
        <v>12.5</v>
      </c>
    </row>
    <row r="9874" spans="1:6" ht="14.5" customHeight="1">
      <c r="A9874" s="19">
        <v>1919</v>
      </c>
      <c r="B9874" s="19" t="s">
        <v>197</v>
      </c>
      <c r="D9874" s="19">
        <v>5</v>
      </c>
    </row>
    <row r="9875" spans="1:6" ht="14.5" customHeight="1">
      <c r="A9875" s="19">
        <v>1919</v>
      </c>
      <c r="B9875" s="19" t="s">
        <v>197</v>
      </c>
      <c r="D9875" s="19">
        <v>258.89999999999998</v>
      </c>
    </row>
    <row r="9876" spans="1:6" ht="14.5" customHeight="1">
      <c r="A9876" s="19">
        <v>1919</v>
      </c>
      <c r="B9876" s="19" t="s">
        <v>197</v>
      </c>
      <c r="D9876" s="19">
        <v>151.88999999999999</v>
      </c>
    </row>
    <row r="9877" spans="1:6" ht="14.5" customHeight="1">
      <c r="A9877" s="19">
        <v>1919</v>
      </c>
      <c r="B9877" s="19" t="s">
        <v>197</v>
      </c>
      <c r="D9877" s="19">
        <v>19.399999999999999</v>
      </c>
    </row>
    <row r="9878" spans="1:6" ht="14.5" customHeight="1">
      <c r="A9878" s="19">
        <v>1919</v>
      </c>
      <c r="B9878" s="19" t="s">
        <v>197</v>
      </c>
      <c r="D9878" s="19">
        <v>14.5</v>
      </c>
    </row>
    <row r="9879" spans="1:6" ht="14.5" customHeight="1">
      <c r="A9879" s="19">
        <v>1919</v>
      </c>
      <c r="B9879" s="19" t="s">
        <v>197</v>
      </c>
      <c r="D9879" s="19">
        <v>7.64</v>
      </c>
    </row>
    <row r="9880" spans="1:6" ht="14.5" customHeight="1">
      <c r="A9880" s="19">
        <v>1919</v>
      </c>
      <c r="B9880" s="19" t="s">
        <v>197</v>
      </c>
      <c r="D9880" s="19">
        <v>12</v>
      </c>
    </row>
    <row r="9881" spans="1:6" ht="14.5" customHeight="1">
      <c r="A9881" s="19">
        <v>1919</v>
      </c>
      <c r="B9881" s="19" t="s">
        <v>197</v>
      </c>
      <c r="D9881" s="19">
        <v>68.62</v>
      </c>
    </row>
    <row r="9882" spans="1:6" ht="14.5" customHeight="1">
      <c r="A9882" s="19">
        <v>1919</v>
      </c>
      <c r="B9882" s="19" t="s">
        <v>197</v>
      </c>
      <c r="D9882" s="19">
        <v>7.52</v>
      </c>
    </row>
    <row r="9883" spans="1:6" ht="14.5" customHeight="1">
      <c r="A9883" s="19">
        <v>1919</v>
      </c>
      <c r="B9883" s="19" t="s">
        <v>94</v>
      </c>
      <c r="D9883" s="19">
        <v>6</v>
      </c>
      <c r="F9883" s="19" t="s">
        <v>77</v>
      </c>
    </row>
    <row r="9884" spans="1:6" ht="14.5" customHeight="1">
      <c r="A9884" s="19">
        <v>1919</v>
      </c>
      <c r="B9884" s="19" t="s">
        <v>94</v>
      </c>
      <c r="C9884" s="19" t="s">
        <v>97</v>
      </c>
      <c r="D9884" s="19">
        <v>309.47699999999998</v>
      </c>
      <c r="F9884" s="19" t="s">
        <v>1153</v>
      </c>
    </row>
    <row r="9885" spans="1:6" ht="14.5" customHeight="1">
      <c r="A9885" s="19">
        <v>1919</v>
      </c>
      <c r="B9885" s="19" t="s">
        <v>94</v>
      </c>
      <c r="C9885" s="19" t="s">
        <v>97</v>
      </c>
      <c r="D9885" s="19">
        <v>12.75</v>
      </c>
      <c r="F9885" s="19" t="s">
        <v>1269</v>
      </c>
    </row>
    <row r="9886" spans="1:6" ht="14.5" customHeight="1">
      <c r="A9886" s="19">
        <v>1919</v>
      </c>
      <c r="B9886" s="19" t="s">
        <v>94</v>
      </c>
      <c r="C9886" s="19" t="s">
        <v>97</v>
      </c>
      <c r="D9886" s="19">
        <v>22</v>
      </c>
      <c r="F9886" s="19" t="s">
        <v>1276</v>
      </c>
    </row>
    <row r="9887" spans="1:6" ht="14.5" customHeight="1">
      <c r="A9887" s="19">
        <v>1919</v>
      </c>
      <c r="B9887" s="19" t="s">
        <v>94</v>
      </c>
      <c r="C9887" s="19" t="s">
        <v>97</v>
      </c>
      <c r="D9887" s="19">
        <v>1.25</v>
      </c>
      <c r="F9887" s="19" t="s">
        <v>1456</v>
      </c>
    </row>
    <row r="9888" spans="1:6" ht="14.5" customHeight="1">
      <c r="A9888" s="19">
        <v>1919</v>
      </c>
      <c r="B9888" s="19" t="s">
        <v>94</v>
      </c>
      <c r="C9888" s="19" t="s">
        <v>97</v>
      </c>
      <c r="D9888" s="19">
        <v>80</v>
      </c>
      <c r="F9888" s="19" t="s">
        <v>1597</v>
      </c>
    </row>
    <row r="9889" spans="1:6" ht="14.5" customHeight="1">
      <c r="A9889" s="19">
        <v>1919</v>
      </c>
      <c r="B9889" s="19" t="s">
        <v>94</v>
      </c>
      <c r="C9889" s="19" t="s">
        <v>1600</v>
      </c>
      <c r="D9889" s="19">
        <v>458.22</v>
      </c>
    </row>
    <row r="9890" spans="1:6" ht="14.5" customHeight="1">
      <c r="A9890" s="19">
        <v>1919</v>
      </c>
      <c r="B9890" s="19" t="s">
        <v>94</v>
      </c>
      <c r="C9890" s="19" t="s">
        <v>1154</v>
      </c>
      <c r="D9890" s="19">
        <v>60.22</v>
      </c>
      <c r="F9890" s="19" t="s">
        <v>786</v>
      </c>
    </row>
    <row r="9891" spans="1:6" ht="14.5" customHeight="1">
      <c r="A9891" s="19">
        <v>1919</v>
      </c>
      <c r="B9891" s="19" t="s">
        <v>94</v>
      </c>
      <c r="C9891" s="19" t="s">
        <v>787</v>
      </c>
      <c r="D9891" s="19">
        <v>92</v>
      </c>
      <c r="F9891" s="19" t="s">
        <v>93</v>
      </c>
    </row>
    <row r="9892" spans="1:6" ht="14.5" customHeight="1">
      <c r="A9892" s="19">
        <v>1919</v>
      </c>
      <c r="B9892" s="19" t="s">
        <v>94</v>
      </c>
      <c r="C9892" s="19" t="s">
        <v>574</v>
      </c>
      <c r="D9892" s="19">
        <v>9</v>
      </c>
      <c r="F9892" s="19" t="s">
        <v>1601</v>
      </c>
    </row>
    <row r="9893" spans="1:6" ht="14.5" customHeight="1">
      <c r="A9893" s="19">
        <v>1919</v>
      </c>
      <c r="B9893" s="19" t="s">
        <v>94</v>
      </c>
      <c r="C9893" s="19" t="s">
        <v>497</v>
      </c>
      <c r="D9893" s="19">
        <v>23.2</v>
      </c>
      <c r="F9893" s="19" t="s">
        <v>577</v>
      </c>
    </row>
    <row r="9894" spans="1:6" ht="14.5" customHeight="1">
      <c r="A9894" s="19">
        <v>1919</v>
      </c>
      <c r="B9894" s="19" t="s">
        <v>94</v>
      </c>
      <c r="C9894" s="19" t="s">
        <v>1155</v>
      </c>
      <c r="D9894" s="19">
        <v>5</v>
      </c>
      <c r="F9894" s="19" t="s">
        <v>1148</v>
      </c>
    </row>
    <row r="9895" spans="1:6" ht="14.5" customHeight="1">
      <c r="A9895" s="19">
        <v>1919</v>
      </c>
      <c r="B9895" s="19" t="s">
        <v>94</v>
      </c>
      <c r="C9895" s="19" t="s">
        <v>1007</v>
      </c>
      <c r="D9895" s="19">
        <v>1.625</v>
      </c>
      <c r="F9895" s="19" t="s">
        <v>1005</v>
      </c>
    </row>
    <row r="9896" spans="1:6" ht="14.5" customHeight="1">
      <c r="A9896" s="19">
        <v>1919</v>
      </c>
      <c r="B9896" s="19" t="s">
        <v>94</v>
      </c>
      <c r="C9896" s="19" t="s">
        <v>1009</v>
      </c>
      <c r="D9896" s="19">
        <v>10</v>
      </c>
      <c r="F9896" s="19" t="s">
        <v>1008</v>
      </c>
    </row>
    <row r="9897" spans="1:6" ht="14.5" customHeight="1">
      <c r="A9897" s="19">
        <v>1919</v>
      </c>
      <c r="B9897" s="19" t="s">
        <v>94</v>
      </c>
      <c r="C9897" s="19" t="s">
        <v>1152</v>
      </c>
      <c r="D9897" s="19">
        <v>5</v>
      </c>
      <c r="F9897" s="19" t="s">
        <v>1602</v>
      </c>
    </row>
    <row r="9898" spans="1:6" ht="14.5" customHeight="1">
      <c r="A9898" s="19">
        <v>1919</v>
      </c>
      <c r="B9898" s="19" t="s">
        <v>94</v>
      </c>
      <c r="C9898" s="19" t="s">
        <v>1451</v>
      </c>
      <c r="D9898" s="19">
        <v>5</v>
      </c>
      <c r="F9898" s="19" t="s">
        <v>1452</v>
      </c>
    </row>
    <row r="9899" spans="1:6" ht="14.5" customHeight="1">
      <c r="A9899" s="19">
        <v>1919</v>
      </c>
      <c r="B9899" s="19" t="s">
        <v>94</v>
      </c>
      <c r="C9899" s="19" t="s">
        <v>1605</v>
      </c>
      <c r="D9899" s="19">
        <v>7</v>
      </c>
      <c r="F9899" s="19" t="s">
        <v>1606</v>
      </c>
    </row>
    <row r="9900" spans="1:6" ht="14.5" customHeight="1">
      <c r="A9900" s="19">
        <v>1919</v>
      </c>
      <c r="B9900" s="19" t="s">
        <v>94</v>
      </c>
      <c r="C9900" s="19" t="s">
        <v>1607</v>
      </c>
      <c r="D9900" s="19">
        <v>6</v>
      </c>
      <c r="F9900" s="19" t="s">
        <v>1608</v>
      </c>
    </row>
    <row r="9901" spans="1:6" ht="14.5" customHeight="1">
      <c r="A9901" s="19">
        <v>1919</v>
      </c>
      <c r="B9901" s="19" t="s">
        <v>1279</v>
      </c>
      <c r="C9901" s="19" t="s">
        <v>1280</v>
      </c>
      <c r="D9901" s="19">
        <v>1.5</v>
      </c>
      <c r="F9901" s="19" t="s">
        <v>1613</v>
      </c>
    </row>
    <row r="9902" spans="1:6" ht="14.5" customHeight="1">
      <c r="A9902" s="19">
        <v>1919</v>
      </c>
      <c r="B9902" s="19" t="s">
        <v>1279</v>
      </c>
      <c r="C9902" s="19" t="s">
        <v>1282</v>
      </c>
      <c r="D9902" s="19">
        <v>15.584</v>
      </c>
      <c r="F9902" s="19" t="s">
        <v>1283</v>
      </c>
    </row>
    <row r="9903" spans="1:6" ht="14.5" customHeight="1">
      <c r="A9903" s="19">
        <v>1919</v>
      </c>
      <c r="B9903" s="19" t="s">
        <v>1279</v>
      </c>
      <c r="C9903" s="19" t="s">
        <v>1458</v>
      </c>
      <c r="D9903" s="19">
        <v>8.5</v>
      </c>
      <c r="F9903" s="19" t="s">
        <v>1614</v>
      </c>
    </row>
    <row r="9904" spans="1:6" ht="14.5" customHeight="1">
      <c r="A9904" s="19">
        <v>1919</v>
      </c>
      <c r="B9904" s="19" t="s">
        <v>1279</v>
      </c>
      <c r="C9904" s="19" t="s">
        <v>1615</v>
      </c>
      <c r="D9904" s="19">
        <v>1.5</v>
      </c>
      <c r="F9904" s="19" t="s">
        <v>1616</v>
      </c>
    </row>
    <row r="9905" spans="1:6" ht="14.5" customHeight="1">
      <c r="A9905" s="19">
        <v>1919</v>
      </c>
      <c r="B9905" s="19" t="s">
        <v>291</v>
      </c>
      <c r="C9905" s="19" t="s">
        <v>71</v>
      </c>
      <c r="D9905" s="19">
        <v>60.9</v>
      </c>
      <c r="E9905" s="19" t="s">
        <v>9</v>
      </c>
      <c r="F9905" s="19" t="s">
        <v>1667</v>
      </c>
    </row>
    <row r="9906" spans="1:6" ht="14.5" customHeight="1">
      <c r="A9906" s="19">
        <v>1919</v>
      </c>
      <c r="B9906" s="19" t="s">
        <v>291</v>
      </c>
      <c r="C9906" s="19" t="s">
        <v>71</v>
      </c>
      <c r="D9906" s="19">
        <v>111.88800000000001</v>
      </c>
      <c r="E9906" s="19" t="s">
        <v>9</v>
      </c>
      <c r="F9906" s="19" t="s">
        <v>1668</v>
      </c>
    </row>
    <row r="9907" spans="1:6" ht="14.5" customHeight="1">
      <c r="A9907" s="19">
        <v>1919</v>
      </c>
      <c r="B9907" s="19" t="s">
        <v>291</v>
      </c>
      <c r="C9907" s="19" t="s">
        <v>1669</v>
      </c>
      <c r="D9907" s="19">
        <v>64.760000000000005</v>
      </c>
      <c r="E9907" s="19" t="s">
        <v>9</v>
      </c>
      <c r="F9907" s="19" t="s">
        <v>1670</v>
      </c>
    </row>
    <row r="9908" spans="1:6" ht="14.5" customHeight="1">
      <c r="A9908" s="19">
        <v>1919</v>
      </c>
      <c r="B9908" s="19" t="s">
        <v>291</v>
      </c>
      <c r="C9908" s="19" t="s">
        <v>217</v>
      </c>
      <c r="D9908" s="19">
        <v>8</v>
      </c>
      <c r="E9908" s="19" t="s">
        <v>9</v>
      </c>
      <c r="F9908" s="19" t="s">
        <v>1671</v>
      </c>
    </row>
    <row r="9909" spans="1:6" ht="14.5" customHeight="1">
      <c r="A9909" s="19">
        <v>1919</v>
      </c>
      <c r="B9909" s="19" t="s">
        <v>291</v>
      </c>
      <c r="C9909" s="19" t="s">
        <v>1672</v>
      </c>
      <c r="D9909" s="19">
        <v>15</v>
      </c>
      <c r="E9909" s="19" t="s">
        <v>9</v>
      </c>
      <c r="F9909" s="19" t="s">
        <v>1673</v>
      </c>
    </row>
    <row r="9910" spans="1:6" ht="14.5" customHeight="1">
      <c r="A9910" s="19">
        <v>1919</v>
      </c>
      <c r="B9910" s="19" t="s">
        <v>291</v>
      </c>
      <c r="C9910" s="19" t="s">
        <v>1674</v>
      </c>
      <c r="D9910" s="19">
        <v>2.25</v>
      </c>
      <c r="E9910" s="19" t="s">
        <v>9</v>
      </c>
      <c r="F9910" s="19" t="s">
        <v>1675</v>
      </c>
    </row>
    <row r="9911" spans="1:6" ht="14.5" customHeight="1">
      <c r="A9911" s="19">
        <v>1919</v>
      </c>
      <c r="B9911" s="19" t="s">
        <v>291</v>
      </c>
      <c r="C9911" s="19" t="s">
        <v>1676</v>
      </c>
      <c r="D9911" s="19">
        <v>7.5</v>
      </c>
      <c r="E9911" s="19" t="s">
        <v>9</v>
      </c>
      <c r="F9911" s="19" t="s">
        <v>1677</v>
      </c>
    </row>
    <row r="9912" spans="1:6" ht="14.5" customHeight="1">
      <c r="A9912" s="19">
        <v>1919</v>
      </c>
      <c r="B9912" s="19" t="s">
        <v>291</v>
      </c>
      <c r="C9912" s="19" t="s">
        <v>1676</v>
      </c>
      <c r="D9912" s="19">
        <v>0.41699999999999998</v>
      </c>
      <c r="E9912" s="19" t="s">
        <v>9</v>
      </c>
      <c r="F9912" s="19" t="s">
        <v>1678</v>
      </c>
    </row>
    <row r="9913" spans="1:6" ht="14.5" customHeight="1">
      <c r="A9913" s="19">
        <v>1919</v>
      </c>
      <c r="B9913" s="19" t="s">
        <v>291</v>
      </c>
      <c r="C9913" s="19" t="s">
        <v>219</v>
      </c>
      <c r="D9913" s="19">
        <v>49.27</v>
      </c>
      <c r="E9913" s="19" t="s">
        <v>9</v>
      </c>
      <c r="F9913" s="19" t="s">
        <v>1679</v>
      </c>
    </row>
    <row r="9914" spans="1:6" ht="14.5" customHeight="1">
      <c r="A9914" s="19">
        <v>1919</v>
      </c>
      <c r="B9914" s="19" t="s">
        <v>291</v>
      </c>
      <c r="C9914" s="19" t="s">
        <v>1680</v>
      </c>
      <c r="D9914" s="19">
        <v>0.5</v>
      </c>
      <c r="E9914" s="19" t="s">
        <v>9</v>
      </c>
      <c r="F9914" s="19" t="s">
        <v>1681</v>
      </c>
    </row>
    <row r="9915" spans="1:6" ht="14.5" customHeight="1">
      <c r="A9915" s="19">
        <v>1919</v>
      </c>
      <c r="B9915" s="19" t="s">
        <v>291</v>
      </c>
      <c r="C9915" s="19" t="s">
        <v>1680</v>
      </c>
      <c r="D9915" s="19">
        <v>8.8000000000000007</v>
      </c>
      <c r="E9915" s="19" t="s">
        <v>9</v>
      </c>
      <c r="F9915" s="19" t="s">
        <v>1682</v>
      </c>
    </row>
    <row r="9916" spans="1:6" ht="14.5" customHeight="1">
      <c r="A9916" s="19">
        <v>1919</v>
      </c>
      <c r="B9916" s="19" t="s">
        <v>291</v>
      </c>
      <c r="C9916" s="19" t="s">
        <v>1680</v>
      </c>
      <c r="D9916" s="19">
        <v>191.15</v>
      </c>
      <c r="E9916" s="19" t="s">
        <v>9</v>
      </c>
      <c r="F9916" s="19" t="s">
        <v>1683</v>
      </c>
    </row>
    <row r="9917" spans="1:6" ht="14.5" customHeight="1">
      <c r="A9917" s="19">
        <v>1919</v>
      </c>
      <c r="B9917" s="19" t="s">
        <v>291</v>
      </c>
      <c r="C9917" s="19" t="s">
        <v>1680</v>
      </c>
      <c r="D9917" s="19">
        <v>25.35</v>
      </c>
      <c r="E9917" s="19" t="s">
        <v>9</v>
      </c>
      <c r="F9917" s="19" t="s">
        <v>1684</v>
      </c>
    </row>
    <row r="9918" spans="1:6" ht="14.5" customHeight="1">
      <c r="A9918" s="19">
        <v>1919</v>
      </c>
      <c r="B9918" s="19" t="s">
        <v>291</v>
      </c>
      <c r="C9918" s="19" t="s">
        <v>1680</v>
      </c>
      <c r="D9918" s="19">
        <v>436.74700000000001</v>
      </c>
      <c r="E9918" s="19" t="s">
        <v>9</v>
      </c>
      <c r="F9918" s="19" t="s">
        <v>1685</v>
      </c>
    </row>
    <row r="9919" spans="1:6" ht="14.5" customHeight="1">
      <c r="A9919" s="19">
        <v>1919</v>
      </c>
      <c r="B9919" s="19" t="s">
        <v>291</v>
      </c>
      <c r="C9919" s="19" t="s">
        <v>233</v>
      </c>
      <c r="D9919" s="19">
        <v>3</v>
      </c>
      <c r="E9919" s="19" t="s">
        <v>9</v>
      </c>
      <c r="F9919" s="19" t="s">
        <v>1686</v>
      </c>
    </row>
    <row r="9920" spans="1:6" ht="14.5" customHeight="1">
      <c r="A9920" s="19">
        <v>1919</v>
      </c>
      <c r="B9920" s="19" t="s">
        <v>291</v>
      </c>
      <c r="C9920" s="19" t="s">
        <v>617</v>
      </c>
      <c r="D9920" s="19">
        <v>6.6820000000000004</v>
      </c>
      <c r="E9920" s="19" t="s">
        <v>9</v>
      </c>
      <c r="F9920" s="19" t="s">
        <v>1688</v>
      </c>
    </row>
    <row r="9921" spans="1:6" ht="14.5" customHeight="1">
      <c r="A9921" s="19">
        <v>1919</v>
      </c>
      <c r="B9921" s="19" t="s">
        <v>291</v>
      </c>
      <c r="C9921" s="19" t="s">
        <v>1689</v>
      </c>
      <c r="D9921" s="19">
        <v>65.66</v>
      </c>
      <c r="E9921" s="19" t="s">
        <v>9</v>
      </c>
      <c r="F9921" s="19" t="s">
        <v>1690</v>
      </c>
    </row>
    <row r="9922" spans="1:6" ht="14.5" customHeight="1">
      <c r="A9922" s="19">
        <v>1919</v>
      </c>
      <c r="B9922" s="19" t="s">
        <v>291</v>
      </c>
      <c r="C9922" s="19" t="s">
        <v>910</v>
      </c>
      <c r="D9922" s="19">
        <v>5.9</v>
      </c>
      <c r="E9922" s="19" t="s">
        <v>9</v>
      </c>
      <c r="F9922" s="19" t="s">
        <v>1691</v>
      </c>
    </row>
    <row r="9923" spans="1:6" ht="14.5" customHeight="1">
      <c r="A9923" s="19">
        <v>1919</v>
      </c>
      <c r="B9923" s="19" t="s">
        <v>291</v>
      </c>
      <c r="C9923" s="19" t="s">
        <v>238</v>
      </c>
      <c r="D9923" s="19">
        <v>17.399999999999999</v>
      </c>
      <c r="E9923" s="19" t="s">
        <v>9</v>
      </c>
      <c r="F9923" s="19" t="s">
        <v>1692</v>
      </c>
    </row>
    <row r="9924" spans="1:6" ht="14.5" customHeight="1">
      <c r="A9924" s="19">
        <v>1919</v>
      </c>
      <c r="B9924" s="19" t="s">
        <v>291</v>
      </c>
      <c r="C9924" s="19" t="s">
        <v>1693</v>
      </c>
      <c r="D9924" s="19">
        <v>36</v>
      </c>
      <c r="E9924" s="19" t="s">
        <v>9</v>
      </c>
      <c r="F9924" s="19" t="s">
        <v>1694</v>
      </c>
    </row>
    <row r="9925" spans="1:6" ht="14.5" customHeight="1">
      <c r="A9925" s="19">
        <v>1919</v>
      </c>
      <c r="B9925" s="19" t="s">
        <v>291</v>
      </c>
      <c r="C9925" s="19" t="s">
        <v>1693</v>
      </c>
      <c r="D9925" s="19">
        <v>48.21</v>
      </c>
      <c r="E9925" s="19" t="s">
        <v>9</v>
      </c>
      <c r="F9925" s="19" t="s">
        <v>1695</v>
      </c>
    </row>
    <row r="9926" spans="1:6" ht="14.5" customHeight="1">
      <c r="A9926" s="19">
        <v>1919</v>
      </c>
      <c r="B9926" s="19" t="s">
        <v>291</v>
      </c>
      <c r="C9926" s="19" t="s">
        <v>1164</v>
      </c>
      <c r="D9926" s="19">
        <v>2.92</v>
      </c>
      <c r="E9926" s="19" t="s">
        <v>9</v>
      </c>
      <c r="F9926" s="19" t="s">
        <v>1170</v>
      </c>
    </row>
    <row r="9927" spans="1:6" ht="14.5" customHeight="1">
      <c r="A9927" s="19">
        <v>1919</v>
      </c>
      <c r="B9927" s="19" t="s">
        <v>291</v>
      </c>
      <c r="C9927" s="19" t="s">
        <v>1370</v>
      </c>
      <c r="D9927" s="19">
        <v>3.45</v>
      </c>
      <c r="E9927" s="19" t="s">
        <v>9</v>
      </c>
      <c r="F9927" s="19" t="s">
        <v>1696</v>
      </c>
    </row>
    <row r="9928" spans="1:6" ht="14.5" customHeight="1">
      <c r="A9928" s="19">
        <v>1919</v>
      </c>
      <c r="B9928" s="19" t="s">
        <v>291</v>
      </c>
      <c r="C9928" s="19" t="s">
        <v>1697</v>
      </c>
      <c r="D9928" s="19">
        <v>126.18</v>
      </c>
      <c r="E9928" s="19" t="s">
        <v>9</v>
      </c>
      <c r="F9928" s="19" t="s">
        <v>1698</v>
      </c>
    </row>
    <row r="9929" spans="1:6" ht="14.5" customHeight="1">
      <c r="A9929" s="19">
        <v>1919</v>
      </c>
      <c r="B9929" s="19" t="s">
        <v>291</v>
      </c>
      <c r="C9929" s="19" t="s">
        <v>256</v>
      </c>
      <c r="D9929" s="19">
        <v>82</v>
      </c>
      <c r="E9929" s="19" t="s">
        <v>9</v>
      </c>
      <c r="F9929" s="19" t="s">
        <v>1700</v>
      </c>
    </row>
    <row r="9930" spans="1:6" ht="14.5" customHeight="1">
      <c r="A9930" s="19">
        <v>1919</v>
      </c>
      <c r="B9930" s="19" t="s">
        <v>291</v>
      </c>
      <c r="C9930" s="19" t="s">
        <v>1166</v>
      </c>
      <c r="D9930" s="19">
        <v>41.99</v>
      </c>
      <c r="E9930" s="19" t="s">
        <v>9</v>
      </c>
      <c r="F9930" s="19" t="s">
        <v>1701</v>
      </c>
    </row>
    <row r="9931" spans="1:6" ht="14.5" customHeight="1">
      <c r="A9931" s="19">
        <v>1919</v>
      </c>
      <c r="B9931" s="19" t="s">
        <v>291</v>
      </c>
      <c r="C9931" s="19" t="s">
        <v>1702</v>
      </c>
      <c r="D9931" s="19">
        <v>7.55</v>
      </c>
      <c r="E9931" s="19" t="s">
        <v>9</v>
      </c>
      <c r="F9931" s="19" t="s">
        <v>1703</v>
      </c>
    </row>
    <row r="9932" spans="1:6" ht="14.5" customHeight="1">
      <c r="A9932" s="19">
        <v>1919</v>
      </c>
      <c r="B9932" s="19" t="s">
        <v>291</v>
      </c>
      <c r="C9932" s="19" t="s">
        <v>1704</v>
      </c>
      <c r="D9932" s="19">
        <v>10.9</v>
      </c>
      <c r="E9932" s="19" t="s">
        <v>9</v>
      </c>
      <c r="F9932" s="19" t="s">
        <v>1705</v>
      </c>
    </row>
    <row r="9933" spans="1:6" ht="14.5" customHeight="1">
      <c r="A9933" s="19">
        <v>1919</v>
      </c>
      <c r="B9933" s="19" t="s">
        <v>291</v>
      </c>
      <c r="C9933" s="19" t="s">
        <v>264</v>
      </c>
      <c r="D9933" s="19">
        <v>19.97</v>
      </c>
      <c r="E9933" s="19" t="s">
        <v>9</v>
      </c>
      <c r="F9933" s="19" t="s">
        <v>1706</v>
      </c>
    </row>
    <row r="9934" spans="1:6" ht="14.5" customHeight="1">
      <c r="A9934" s="19">
        <v>1919</v>
      </c>
      <c r="B9934" s="19" t="s">
        <v>291</v>
      </c>
      <c r="C9934" s="19" t="s">
        <v>266</v>
      </c>
      <c r="D9934" s="19">
        <v>11.47</v>
      </c>
      <c r="E9934" s="19" t="s">
        <v>9</v>
      </c>
      <c r="F9934" s="19" t="s">
        <v>1708</v>
      </c>
    </row>
    <row r="9935" spans="1:6" ht="14.5" customHeight="1">
      <c r="A9935" s="19">
        <v>1919</v>
      </c>
      <c r="B9935" s="19" t="s">
        <v>291</v>
      </c>
      <c r="C9935" s="19" t="s">
        <v>268</v>
      </c>
      <c r="D9935" s="19">
        <v>26.73</v>
      </c>
      <c r="E9935" s="19" t="s">
        <v>9</v>
      </c>
      <c r="F9935" s="19" t="s">
        <v>1709</v>
      </c>
    </row>
    <row r="9936" spans="1:6" ht="14.5" customHeight="1">
      <c r="A9936" s="19">
        <v>1919</v>
      </c>
      <c r="B9936" s="19" t="s">
        <v>291</v>
      </c>
      <c r="C9936" s="19" t="s">
        <v>268</v>
      </c>
      <c r="D9936" s="19">
        <v>28.693999999999999</v>
      </c>
      <c r="E9936" s="19" t="s">
        <v>9</v>
      </c>
      <c r="F9936" s="19" t="s">
        <v>1710</v>
      </c>
    </row>
    <row r="9937" spans="1:6" ht="14.5" customHeight="1">
      <c r="A9937" s="19">
        <v>1919</v>
      </c>
      <c r="B9937" s="19" t="s">
        <v>291</v>
      </c>
      <c r="C9937" s="19" t="s">
        <v>268</v>
      </c>
      <c r="D9937" s="19">
        <v>51</v>
      </c>
      <c r="E9937" s="19" t="s">
        <v>9</v>
      </c>
      <c r="F9937" s="19" t="s">
        <v>1711</v>
      </c>
    </row>
    <row r="9938" spans="1:6" ht="14.5" customHeight="1">
      <c r="A9938" s="19">
        <v>1919</v>
      </c>
      <c r="B9938" s="19" t="s">
        <v>291</v>
      </c>
      <c r="C9938" s="19" t="s">
        <v>1712</v>
      </c>
      <c r="D9938" s="19">
        <v>8.8309999999999995</v>
      </c>
      <c r="E9938" s="19" t="s">
        <v>9</v>
      </c>
      <c r="F9938" s="19" t="s">
        <v>1713</v>
      </c>
    </row>
    <row r="9939" spans="1:6" ht="14.5" customHeight="1">
      <c r="A9939" s="19">
        <v>1919</v>
      </c>
      <c r="B9939" s="19" t="s">
        <v>291</v>
      </c>
      <c r="C9939" s="19" t="s">
        <v>282</v>
      </c>
      <c r="D9939" s="19">
        <v>12.84</v>
      </c>
      <c r="E9939" s="19" t="s">
        <v>9</v>
      </c>
      <c r="F9939" s="19" t="s">
        <v>1716</v>
      </c>
    </row>
    <row r="9940" spans="1:6" ht="14.5" customHeight="1">
      <c r="A9940" s="19">
        <v>1919</v>
      </c>
      <c r="B9940" s="19" t="s">
        <v>291</v>
      </c>
      <c r="C9940" s="19" t="s">
        <v>1717</v>
      </c>
      <c r="D9940" s="19">
        <v>37.284999999999997</v>
      </c>
      <c r="E9940" s="19" t="s">
        <v>9</v>
      </c>
      <c r="F9940" s="19" t="s">
        <v>1718</v>
      </c>
    </row>
    <row r="9941" spans="1:6" ht="14.5" customHeight="1">
      <c r="A9941" s="19">
        <v>1919</v>
      </c>
      <c r="B9941" s="19" t="s">
        <v>291</v>
      </c>
      <c r="C9941" s="19" t="s">
        <v>287</v>
      </c>
      <c r="D9941" s="19">
        <v>23</v>
      </c>
      <c r="E9941" s="19" t="s">
        <v>9</v>
      </c>
      <c r="F9941" s="19" t="s">
        <v>1719</v>
      </c>
    </row>
    <row r="9942" spans="1:6" ht="14.5" customHeight="1">
      <c r="A9942" s="19">
        <v>1919</v>
      </c>
      <c r="B9942" s="19" t="s">
        <v>291</v>
      </c>
      <c r="C9942" s="19" t="s">
        <v>848</v>
      </c>
      <c r="D9942" s="19">
        <v>2.27</v>
      </c>
      <c r="E9942" s="19" t="s">
        <v>9</v>
      </c>
      <c r="F9942" s="19" t="s">
        <v>1061</v>
      </c>
    </row>
    <row r="9943" spans="1:6" ht="14.5" customHeight="1">
      <c r="A9943" s="19">
        <v>1919</v>
      </c>
      <c r="B9943" s="19" t="s">
        <v>291</v>
      </c>
      <c r="C9943" s="19" t="s">
        <v>1720</v>
      </c>
      <c r="D9943" s="19">
        <v>2.89</v>
      </c>
      <c r="E9943" s="19" t="s">
        <v>9</v>
      </c>
      <c r="F9943" s="19" t="s">
        <v>1721</v>
      </c>
    </row>
    <row r="9944" spans="1:6" ht="14.5" customHeight="1">
      <c r="A9944" s="19">
        <v>1919</v>
      </c>
      <c r="B9944" s="19" t="s">
        <v>291</v>
      </c>
      <c r="C9944" s="19" t="s">
        <v>1720</v>
      </c>
      <c r="D9944" s="19">
        <v>689</v>
      </c>
      <c r="E9944" s="19" t="s">
        <v>9</v>
      </c>
      <c r="F9944" s="19" t="s">
        <v>1631</v>
      </c>
    </row>
    <row r="9945" spans="1:6" ht="14.5" customHeight="1">
      <c r="A9945" s="19">
        <v>1919</v>
      </c>
      <c r="B9945" s="19" t="s">
        <v>291</v>
      </c>
      <c r="C9945" s="19" t="s">
        <v>1720</v>
      </c>
      <c r="D9945" s="19">
        <v>1.6</v>
      </c>
      <c r="E9945" s="19" t="s">
        <v>9</v>
      </c>
      <c r="F9945" s="19" t="s">
        <v>1722</v>
      </c>
    </row>
    <row r="9946" spans="1:6" ht="14.5" customHeight="1">
      <c r="A9946" s="19">
        <v>1919</v>
      </c>
      <c r="B9946" s="19" t="s">
        <v>291</v>
      </c>
      <c r="C9946" s="19" t="s">
        <v>1720</v>
      </c>
      <c r="D9946" s="19">
        <v>690.89300000000003</v>
      </c>
      <c r="E9946" s="19" t="s">
        <v>9</v>
      </c>
      <c r="F9946" s="19" t="s">
        <v>1633</v>
      </c>
    </row>
    <row r="9947" spans="1:6" ht="14.5" customHeight="1">
      <c r="A9947" s="19">
        <v>1919</v>
      </c>
      <c r="B9947" s="19" t="s">
        <v>291</v>
      </c>
      <c r="C9947" s="19" t="s">
        <v>1720</v>
      </c>
      <c r="D9947" s="19">
        <v>6</v>
      </c>
      <c r="E9947" s="19" t="s">
        <v>9</v>
      </c>
      <c r="F9947" s="19" t="s">
        <v>1723</v>
      </c>
    </row>
    <row r="9948" spans="1:6" ht="14.5" customHeight="1">
      <c r="A9948" s="19">
        <v>1919</v>
      </c>
      <c r="B9948" s="19" t="s">
        <v>291</v>
      </c>
      <c r="C9948" s="19" t="s">
        <v>1720</v>
      </c>
      <c r="D9948" s="19">
        <v>52.124000000000002</v>
      </c>
      <c r="E9948" s="19" t="s">
        <v>9</v>
      </c>
      <c r="F9948" s="19" t="s">
        <v>1724</v>
      </c>
    </row>
    <row r="9949" spans="1:6" ht="14.5" customHeight="1">
      <c r="A9949" s="19">
        <v>1919</v>
      </c>
      <c r="B9949" s="19" t="s">
        <v>291</v>
      </c>
      <c r="C9949" s="19" t="s">
        <v>1720</v>
      </c>
      <c r="D9949" s="19">
        <v>4</v>
      </c>
      <c r="E9949" s="19" t="s">
        <v>9</v>
      </c>
      <c r="F9949" s="19" t="s">
        <v>1725</v>
      </c>
    </row>
    <row r="9950" spans="1:6" ht="14.5" customHeight="1">
      <c r="A9950" s="19">
        <v>1919</v>
      </c>
      <c r="B9950" s="19" t="s">
        <v>291</v>
      </c>
      <c r="C9950" s="19" t="s">
        <v>1720</v>
      </c>
      <c r="D9950" s="19">
        <v>1.74</v>
      </c>
      <c r="E9950" s="19" t="s">
        <v>9</v>
      </c>
      <c r="F9950" s="19" t="s">
        <v>229</v>
      </c>
    </row>
    <row r="9951" spans="1:6" ht="14.5" customHeight="1">
      <c r="A9951" s="19">
        <v>1919</v>
      </c>
      <c r="B9951" s="19" t="s">
        <v>291</v>
      </c>
      <c r="C9951" s="19" t="s">
        <v>1726</v>
      </c>
      <c r="D9951" s="19">
        <v>2.89</v>
      </c>
      <c r="E9951" s="19" t="s">
        <v>9</v>
      </c>
      <c r="F9951" s="19" t="s">
        <v>1727</v>
      </c>
    </row>
    <row r="9952" spans="1:6" ht="14.5" customHeight="1">
      <c r="A9952" s="19">
        <v>1919</v>
      </c>
      <c r="B9952" s="19" t="s">
        <v>291</v>
      </c>
      <c r="C9952" s="19" t="s">
        <v>1726</v>
      </c>
      <c r="D9952" s="19">
        <v>3</v>
      </c>
      <c r="E9952" s="19" t="s">
        <v>9</v>
      </c>
      <c r="F9952" s="19" t="s">
        <v>1728</v>
      </c>
    </row>
    <row r="9953" spans="1:6" ht="14.5" customHeight="1">
      <c r="A9953" s="19">
        <v>1919</v>
      </c>
      <c r="B9953" s="19" t="s">
        <v>291</v>
      </c>
      <c r="C9953" s="19" t="s">
        <v>1729</v>
      </c>
      <c r="D9953" s="19">
        <v>31.38</v>
      </c>
      <c r="E9953" s="19" t="s">
        <v>9</v>
      </c>
      <c r="F9953" s="19" t="s">
        <v>1730</v>
      </c>
    </row>
    <row r="9954" spans="1:6" ht="14.5" customHeight="1">
      <c r="A9954" s="19">
        <v>1919</v>
      </c>
      <c r="B9954" s="19" t="s">
        <v>291</v>
      </c>
      <c r="C9954" s="19" t="s">
        <v>1729</v>
      </c>
      <c r="D9954" s="19">
        <v>3.83</v>
      </c>
      <c r="E9954" s="19" t="s">
        <v>9</v>
      </c>
      <c r="F9954" s="19" t="s">
        <v>1731</v>
      </c>
    </row>
    <row r="9955" spans="1:6" ht="14.5" customHeight="1">
      <c r="A9955" s="19">
        <v>1919</v>
      </c>
      <c r="B9955" s="19" t="s">
        <v>291</v>
      </c>
      <c r="C9955" s="19" t="s">
        <v>1729</v>
      </c>
      <c r="D9955" s="19">
        <v>19.495999999999999</v>
      </c>
      <c r="E9955" s="19" t="s">
        <v>9</v>
      </c>
      <c r="F9955" s="19" t="s">
        <v>1732</v>
      </c>
    </row>
    <row r="9956" spans="1:6" ht="14.5" customHeight="1">
      <c r="A9956" s="19">
        <v>1919</v>
      </c>
      <c r="B9956" s="19" t="s">
        <v>291</v>
      </c>
      <c r="C9956" s="19" t="s">
        <v>1729</v>
      </c>
      <c r="D9956" s="19">
        <v>27.613</v>
      </c>
      <c r="E9956" s="19" t="s">
        <v>9</v>
      </c>
      <c r="F9956" s="19" t="s">
        <v>1733</v>
      </c>
    </row>
    <row r="9957" spans="1:6" ht="14.5" customHeight="1">
      <c r="A9957" s="19">
        <v>1919</v>
      </c>
      <c r="B9957" s="19" t="s">
        <v>291</v>
      </c>
      <c r="C9957" s="19" t="s">
        <v>1729</v>
      </c>
      <c r="D9957" s="19">
        <v>18.757000000000001</v>
      </c>
      <c r="E9957" s="19" t="s">
        <v>9</v>
      </c>
      <c r="F9957" s="19" t="s">
        <v>1734</v>
      </c>
    </row>
    <row r="9958" spans="1:6" ht="14.5" customHeight="1">
      <c r="A9958" s="19">
        <v>1919</v>
      </c>
      <c r="B9958" s="19" t="s">
        <v>291</v>
      </c>
      <c r="C9958" s="19" t="s">
        <v>1729</v>
      </c>
      <c r="D9958" s="19">
        <v>135.29</v>
      </c>
      <c r="E9958" s="19" t="s">
        <v>9</v>
      </c>
      <c r="F9958" s="19" t="s">
        <v>1735</v>
      </c>
    </row>
    <row r="9959" spans="1:6" ht="14.5" customHeight="1">
      <c r="A9959" s="19">
        <v>1919</v>
      </c>
      <c r="B9959" s="19" t="s">
        <v>291</v>
      </c>
      <c r="C9959" s="19" t="s">
        <v>1729</v>
      </c>
      <c r="D9959" s="19">
        <v>22</v>
      </c>
      <c r="E9959" s="19" t="s">
        <v>9</v>
      </c>
      <c r="F9959" s="19" t="s">
        <v>1736</v>
      </c>
    </row>
    <row r="9960" spans="1:6" ht="14.5" customHeight="1">
      <c r="A9960" s="19">
        <v>1919</v>
      </c>
      <c r="B9960" s="19" t="s">
        <v>291</v>
      </c>
      <c r="C9960" s="19" t="s">
        <v>1729</v>
      </c>
      <c r="D9960" s="19">
        <v>4.1900000000000004</v>
      </c>
      <c r="E9960" s="19" t="s">
        <v>9</v>
      </c>
      <c r="F9960" s="19" t="s">
        <v>1737</v>
      </c>
    </row>
    <row r="9961" spans="1:6" ht="14.5" customHeight="1">
      <c r="A9961" s="19">
        <v>1919</v>
      </c>
      <c r="B9961" s="19" t="s">
        <v>291</v>
      </c>
      <c r="C9961" s="19" t="s">
        <v>1729</v>
      </c>
      <c r="D9961" s="19">
        <v>258.58</v>
      </c>
      <c r="E9961" s="19" t="s">
        <v>9</v>
      </c>
      <c r="F9961" s="19" t="s">
        <v>1738</v>
      </c>
    </row>
    <row r="9962" spans="1:6" ht="14.5" customHeight="1">
      <c r="A9962" s="19">
        <v>1919</v>
      </c>
      <c r="B9962" s="19" t="s">
        <v>291</v>
      </c>
      <c r="C9962" s="19" t="s">
        <v>1729</v>
      </c>
      <c r="D9962" s="19">
        <v>34.595999999999997</v>
      </c>
      <c r="E9962" s="19" t="s">
        <v>9</v>
      </c>
      <c r="F9962" s="19" t="s">
        <v>1739</v>
      </c>
    </row>
    <row r="9963" spans="1:6" ht="14.5" customHeight="1">
      <c r="A9963" s="19">
        <v>1919</v>
      </c>
      <c r="B9963" s="19" t="s">
        <v>291</v>
      </c>
      <c r="C9963" s="19" t="s">
        <v>1729</v>
      </c>
      <c r="D9963" s="19">
        <v>8.9600000000000009</v>
      </c>
      <c r="E9963" s="19" t="s">
        <v>9</v>
      </c>
      <c r="F9963" s="19" t="s">
        <v>1740</v>
      </c>
    </row>
    <row r="9964" spans="1:6" ht="14.5" customHeight="1">
      <c r="A9964" s="19">
        <v>1919</v>
      </c>
      <c r="B9964" s="19" t="s">
        <v>291</v>
      </c>
      <c r="C9964" s="19" t="s">
        <v>1729</v>
      </c>
      <c r="D9964" s="19">
        <v>153.595</v>
      </c>
      <c r="E9964" s="19" t="s">
        <v>9</v>
      </c>
      <c r="F9964" s="19" t="s">
        <v>1741</v>
      </c>
    </row>
    <row r="9965" spans="1:6" ht="14.5" customHeight="1">
      <c r="A9965" s="19">
        <v>1919</v>
      </c>
      <c r="B9965" s="19" t="s">
        <v>291</v>
      </c>
      <c r="C9965" s="19" t="s">
        <v>1729</v>
      </c>
      <c r="D9965" s="19">
        <v>54.41</v>
      </c>
      <c r="E9965" s="19" t="s">
        <v>9</v>
      </c>
      <c r="F9965" s="19" t="s">
        <v>1742</v>
      </c>
    </row>
    <row r="9966" spans="1:6" ht="14.5" customHeight="1">
      <c r="A9966" s="19">
        <v>1919</v>
      </c>
      <c r="B9966" s="19" t="s">
        <v>291</v>
      </c>
      <c r="C9966" s="19" t="s">
        <v>1729</v>
      </c>
      <c r="D9966" s="19">
        <v>98.55</v>
      </c>
      <c r="E9966" s="19" t="s">
        <v>9</v>
      </c>
      <c r="F9966" s="19" t="s">
        <v>1743</v>
      </c>
    </row>
    <row r="9967" spans="1:6" ht="14.5" customHeight="1">
      <c r="A9967" s="19">
        <v>1919</v>
      </c>
      <c r="B9967" s="19" t="s">
        <v>291</v>
      </c>
      <c r="C9967" s="19" t="s">
        <v>1729</v>
      </c>
      <c r="D9967" s="19">
        <v>23.911999999999999</v>
      </c>
      <c r="E9967" s="19" t="s">
        <v>9</v>
      </c>
      <c r="F9967" s="19" t="s">
        <v>1744</v>
      </c>
    </row>
    <row r="9968" spans="1:6" ht="14.5" customHeight="1">
      <c r="A9968" s="19">
        <v>1919</v>
      </c>
      <c r="B9968" s="19" t="s">
        <v>291</v>
      </c>
      <c r="C9968" s="19" t="s">
        <v>1729</v>
      </c>
      <c r="D9968" s="19">
        <v>35.656999999999996</v>
      </c>
      <c r="E9968" s="19" t="s">
        <v>9</v>
      </c>
      <c r="F9968" s="19" t="s">
        <v>1745</v>
      </c>
    </row>
    <row r="9969" spans="1:6" ht="14.5" customHeight="1">
      <c r="A9969" s="19">
        <v>1919</v>
      </c>
      <c r="B9969" s="19" t="s">
        <v>291</v>
      </c>
      <c r="C9969" s="19" t="s">
        <v>1746</v>
      </c>
      <c r="D9969" s="19">
        <v>25.84</v>
      </c>
      <c r="E9969" s="19" t="s">
        <v>9</v>
      </c>
      <c r="F9969" s="19" t="s">
        <v>1747</v>
      </c>
    </row>
    <row r="9970" spans="1:6" ht="14.5" customHeight="1">
      <c r="A9970" s="19">
        <v>1919</v>
      </c>
      <c r="B9970" s="19" t="s">
        <v>291</v>
      </c>
      <c r="C9970" s="19" t="s">
        <v>1746</v>
      </c>
      <c r="D9970" s="19">
        <v>218</v>
      </c>
      <c r="E9970" s="19" t="s">
        <v>9</v>
      </c>
      <c r="F9970" s="19" t="s">
        <v>1748</v>
      </c>
    </row>
    <row r="9971" spans="1:6" ht="14.5" customHeight="1">
      <c r="A9971" s="19">
        <v>1919</v>
      </c>
      <c r="B9971" s="19" t="s">
        <v>291</v>
      </c>
      <c r="C9971" s="19" t="s">
        <v>1746</v>
      </c>
      <c r="D9971" s="19">
        <v>77.150000000000006</v>
      </c>
      <c r="E9971" s="19" t="s">
        <v>9</v>
      </c>
      <c r="F9971" s="19" t="s">
        <v>1749</v>
      </c>
    </row>
    <row r="9972" spans="1:6" ht="14.5" customHeight="1">
      <c r="A9972" s="19">
        <v>1919</v>
      </c>
      <c r="B9972" s="19" t="s">
        <v>291</v>
      </c>
      <c r="C9972" s="19" t="s">
        <v>1746</v>
      </c>
      <c r="D9972" s="19">
        <v>8.59</v>
      </c>
      <c r="E9972" s="19" t="s">
        <v>9</v>
      </c>
      <c r="F9972" s="19" t="s">
        <v>1750</v>
      </c>
    </row>
    <row r="9973" spans="1:6" ht="14.5" customHeight="1">
      <c r="A9973" s="19">
        <v>1919</v>
      </c>
      <c r="B9973" s="19" t="s">
        <v>291</v>
      </c>
      <c r="C9973" s="19" t="s">
        <v>1751</v>
      </c>
      <c r="D9973" s="19">
        <v>32</v>
      </c>
      <c r="E9973" s="19" t="s">
        <v>9</v>
      </c>
      <c r="F9973" s="19" t="s">
        <v>1752</v>
      </c>
    </row>
    <row r="9974" spans="1:6" ht="14.5" customHeight="1">
      <c r="A9974" s="19">
        <v>1919</v>
      </c>
      <c r="B9974" s="19" t="s">
        <v>291</v>
      </c>
      <c r="C9974" s="19" t="s">
        <v>1751</v>
      </c>
      <c r="D9974" s="19">
        <v>4</v>
      </c>
      <c r="E9974" s="19" t="s">
        <v>9</v>
      </c>
      <c r="F9974" s="19" t="s">
        <v>1753</v>
      </c>
    </row>
    <row r="9975" spans="1:6" ht="14.5" customHeight="1">
      <c r="A9975" s="19">
        <v>1919</v>
      </c>
      <c r="B9975" s="19" t="s">
        <v>291</v>
      </c>
      <c r="C9975" s="19" t="s">
        <v>1751</v>
      </c>
      <c r="D9975" s="19">
        <v>28</v>
      </c>
      <c r="E9975" s="19" t="s">
        <v>9</v>
      </c>
      <c r="F9975" s="19" t="s">
        <v>1754</v>
      </c>
    </row>
    <row r="9976" spans="1:6" ht="14.5" customHeight="1">
      <c r="A9976" s="19">
        <v>1919</v>
      </c>
      <c r="B9976" s="19" t="s">
        <v>291</v>
      </c>
      <c r="C9976" s="19" t="s">
        <v>309</v>
      </c>
      <c r="D9976" s="19">
        <v>41.790000000000006</v>
      </c>
      <c r="E9976" s="19" t="s">
        <v>9</v>
      </c>
      <c r="F9976" s="19" t="s">
        <v>1755</v>
      </c>
    </row>
    <row r="9977" spans="1:6" ht="14.5" customHeight="1">
      <c r="A9977" s="19">
        <v>1919</v>
      </c>
      <c r="B9977" s="19" t="s">
        <v>291</v>
      </c>
      <c r="C9977" s="19" t="s">
        <v>1756</v>
      </c>
      <c r="D9977" s="19">
        <v>2.74</v>
      </c>
      <c r="E9977" s="19" t="s">
        <v>9</v>
      </c>
      <c r="F9977" s="19" t="s">
        <v>1757</v>
      </c>
    </row>
    <row r="9978" spans="1:6" ht="14.5" customHeight="1">
      <c r="A9978" s="19">
        <v>1919</v>
      </c>
      <c r="B9978" s="19" t="s">
        <v>291</v>
      </c>
      <c r="C9978" s="19" t="s">
        <v>312</v>
      </c>
      <c r="D9978" s="19">
        <v>10</v>
      </c>
      <c r="E9978" s="19" t="s">
        <v>9</v>
      </c>
      <c r="F9978" s="19" t="s">
        <v>1758</v>
      </c>
    </row>
    <row r="9979" spans="1:6" ht="14.5" customHeight="1">
      <c r="A9979" s="19">
        <v>1919</v>
      </c>
      <c r="B9979" s="19" t="s">
        <v>291</v>
      </c>
      <c r="C9979" s="19" t="s">
        <v>314</v>
      </c>
      <c r="D9979" s="19">
        <v>99.3</v>
      </c>
      <c r="E9979" s="19" t="s">
        <v>9</v>
      </c>
      <c r="F9979" s="19" t="s">
        <v>1759</v>
      </c>
    </row>
    <row r="9980" spans="1:6" ht="14.5" customHeight="1">
      <c r="A9980" s="19">
        <v>1919</v>
      </c>
      <c r="B9980" s="19" t="s">
        <v>291</v>
      </c>
      <c r="C9980" s="19" t="s">
        <v>316</v>
      </c>
      <c r="D9980" s="19">
        <v>117.98099999999999</v>
      </c>
      <c r="E9980" s="19" t="s">
        <v>9</v>
      </c>
      <c r="F9980" s="19" t="s">
        <v>1760</v>
      </c>
    </row>
    <row r="9981" spans="1:6" ht="14.5" customHeight="1">
      <c r="A9981" s="19">
        <v>1919</v>
      </c>
      <c r="B9981" s="19" t="s">
        <v>291</v>
      </c>
      <c r="C9981" s="19" t="s">
        <v>1761</v>
      </c>
      <c r="D9981" s="19">
        <v>2.81</v>
      </c>
      <c r="E9981" s="19" t="s">
        <v>9</v>
      </c>
      <c r="F9981" s="19" t="s">
        <v>1762</v>
      </c>
    </row>
    <row r="9982" spans="1:6" ht="14.5" customHeight="1">
      <c r="A9982" s="19">
        <v>1919</v>
      </c>
      <c r="B9982" s="19" t="s">
        <v>291</v>
      </c>
      <c r="C9982" s="19" t="s">
        <v>1763</v>
      </c>
      <c r="D9982" s="19">
        <v>10.15</v>
      </c>
      <c r="E9982" s="19" t="s">
        <v>9</v>
      </c>
      <c r="F9982" s="19" t="s">
        <v>1764</v>
      </c>
    </row>
    <row r="9983" spans="1:6" ht="14.5" customHeight="1">
      <c r="A9983" s="19">
        <v>1919</v>
      </c>
      <c r="B9983" s="19" t="s">
        <v>291</v>
      </c>
      <c r="C9983" s="19" t="s">
        <v>1636</v>
      </c>
      <c r="D9983" s="19">
        <v>11.61</v>
      </c>
      <c r="E9983" s="19" t="s">
        <v>9</v>
      </c>
      <c r="F9983" s="19" t="s">
        <v>1765</v>
      </c>
    </row>
    <row r="9984" spans="1:6" ht="14.5" customHeight="1">
      <c r="A9984" s="19">
        <v>1919</v>
      </c>
      <c r="B9984" s="19" t="s">
        <v>291</v>
      </c>
      <c r="C9984" s="19" t="s">
        <v>1068</v>
      </c>
      <c r="D9984" s="19">
        <v>10.64</v>
      </c>
      <c r="E9984" s="19" t="s">
        <v>9</v>
      </c>
      <c r="F9984" s="19" t="s">
        <v>1766</v>
      </c>
    </row>
    <row r="9985" spans="1:6" ht="14.5" customHeight="1">
      <c r="A9985" s="19">
        <v>1919</v>
      </c>
      <c r="B9985" s="19" t="s">
        <v>291</v>
      </c>
      <c r="C9985" s="19" t="s">
        <v>1068</v>
      </c>
      <c r="D9985" s="19">
        <v>4.3540000000000001</v>
      </c>
      <c r="E9985" s="19" t="s">
        <v>9</v>
      </c>
      <c r="F9985" s="19" t="s">
        <v>1767</v>
      </c>
    </row>
    <row r="9986" spans="1:6" ht="14.5" customHeight="1">
      <c r="A9986" s="19">
        <v>1919</v>
      </c>
      <c r="B9986" s="19" t="s">
        <v>291</v>
      </c>
      <c r="C9986" s="19" t="s">
        <v>1768</v>
      </c>
      <c r="D9986" s="19">
        <v>10</v>
      </c>
      <c r="E9986" s="19" t="s">
        <v>9</v>
      </c>
      <c r="F9986" s="19" t="s">
        <v>1769</v>
      </c>
    </row>
    <row r="9987" spans="1:6" ht="14.5" customHeight="1">
      <c r="A9987" s="19">
        <v>1919</v>
      </c>
      <c r="B9987" s="19" t="s">
        <v>291</v>
      </c>
      <c r="C9987" s="19" t="s">
        <v>640</v>
      </c>
      <c r="D9987" s="19">
        <v>7.53</v>
      </c>
      <c r="E9987" s="19" t="s">
        <v>9</v>
      </c>
      <c r="F9987" s="19" t="s">
        <v>641</v>
      </c>
    </row>
    <row r="9988" spans="1:6" ht="14.5" customHeight="1">
      <c r="A9988" s="19">
        <v>1919</v>
      </c>
      <c r="B9988" s="19" t="s">
        <v>291</v>
      </c>
      <c r="C9988" s="19" t="s">
        <v>961</v>
      </c>
      <c r="D9988" s="19">
        <v>37.674999999999997</v>
      </c>
      <c r="E9988" s="19" t="s">
        <v>9</v>
      </c>
      <c r="F9988" s="19" t="s">
        <v>1770</v>
      </c>
    </row>
    <row r="9989" spans="1:6" ht="14.5" customHeight="1">
      <c r="A9989" s="19">
        <v>1919</v>
      </c>
      <c r="B9989" s="19" t="s">
        <v>291</v>
      </c>
      <c r="C9989" s="19" t="s">
        <v>851</v>
      </c>
      <c r="D9989" s="19">
        <v>3.9849999999999999</v>
      </c>
      <c r="E9989" s="19" t="s">
        <v>9</v>
      </c>
      <c r="F9989" s="19" t="s">
        <v>1771</v>
      </c>
    </row>
    <row r="9990" spans="1:6" ht="14.5" customHeight="1">
      <c r="A9990" s="19">
        <v>1919</v>
      </c>
      <c r="B9990" s="19" t="s">
        <v>291</v>
      </c>
      <c r="C9990" s="19" t="s">
        <v>322</v>
      </c>
      <c r="D9990" s="19">
        <v>18</v>
      </c>
      <c r="E9990" s="19" t="s">
        <v>9</v>
      </c>
      <c r="F9990" s="19" t="s">
        <v>1772</v>
      </c>
    </row>
    <row r="9991" spans="1:6" ht="14.5" customHeight="1">
      <c r="A9991" s="19">
        <v>1919</v>
      </c>
      <c r="B9991" s="19" t="s">
        <v>291</v>
      </c>
      <c r="C9991" s="19" t="s">
        <v>324</v>
      </c>
      <c r="D9991" s="19">
        <v>58.2</v>
      </c>
      <c r="E9991" s="19" t="s">
        <v>9</v>
      </c>
      <c r="F9991" s="19" t="s">
        <v>1773</v>
      </c>
    </row>
    <row r="9992" spans="1:6" ht="14.5" customHeight="1">
      <c r="A9992" s="19">
        <v>1919</v>
      </c>
      <c r="B9992" s="19" t="s">
        <v>291</v>
      </c>
      <c r="C9992" s="19" t="s">
        <v>324</v>
      </c>
      <c r="D9992" s="19">
        <v>34</v>
      </c>
      <c r="E9992" s="19" t="s">
        <v>9</v>
      </c>
      <c r="F9992" s="19" t="s">
        <v>1774</v>
      </c>
    </row>
    <row r="9993" spans="1:6" ht="14.5" customHeight="1">
      <c r="A9993" s="19">
        <v>1919</v>
      </c>
      <c r="B9993" s="19" t="s">
        <v>291</v>
      </c>
      <c r="C9993" s="19" t="s">
        <v>324</v>
      </c>
      <c r="D9993" s="19">
        <v>251.43</v>
      </c>
      <c r="E9993" s="19" t="s">
        <v>9</v>
      </c>
      <c r="F9993" s="19" t="s">
        <v>1775</v>
      </c>
    </row>
    <row r="9994" spans="1:6" ht="14.5" customHeight="1">
      <c r="A9994" s="19">
        <v>1919</v>
      </c>
      <c r="B9994" s="19" t="s">
        <v>291</v>
      </c>
      <c r="C9994" s="19" t="s">
        <v>324</v>
      </c>
      <c r="D9994" s="19">
        <v>7.25</v>
      </c>
      <c r="E9994" s="19" t="s">
        <v>9</v>
      </c>
      <c r="F9994" s="19" t="s">
        <v>1776</v>
      </c>
    </row>
    <row r="9995" spans="1:6" ht="14.5" customHeight="1">
      <c r="A9995" s="19">
        <v>1919</v>
      </c>
      <c r="B9995" s="19" t="s">
        <v>291</v>
      </c>
      <c r="C9995" s="19" t="s">
        <v>1660</v>
      </c>
      <c r="D9995" s="19">
        <v>38.119999999999997</v>
      </c>
      <c r="E9995" s="19" t="s">
        <v>9</v>
      </c>
      <c r="F9995" s="19" t="s">
        <v>1777</v>
      </c>
    </row>
    <row r="9996" spans="1:6" ht="14.5" customHeight="1">
      <c r="A9996" s="19">
        <v>1919</v>
      </c>
      <c r="B9996" s="19" t="s">
        <v>291</v>
      </c>
      <c r="C9996" s="19" t="s">
        <v>1664</v>
      </c>
      <c r="D9996" s="19">
        <v>7.66</v>
      </c>
      <c r="E9996" s="19" t="s">
        <v>9</v>
      </c>
      <c r="F9996" s="19" t="s">
        <v>1778</v>
      </c>
    </row>
    <row r="9997" spans="1:6" ht="14.5" customHeight="1">
      <c r="A9997" s="19">
        <v>1919</v>
      </c>
      <c r="B9997" s="19" t="s">
        <v>291</v>
      </c>
      <c r="C9997" s="19" t="s">
        <v>332</v>
      </c>
      <c r="D9997" s="19">
        <v>139.66999999999999</v>
      </c>
      <c r="E9997" s="19" t="s">
        <v>9</v>
      </c>
      <c r="F9997" s="19" t="s">
        <v>1779</v>
      </c>
    </row>
    <row r="9998" spans="1:6" ht="14.5" customHeight="1">
      <c r="A9998" s="19">
        <v>1919</v>
      </c>
      <c r="B9998" s="19" t="s">
        <v>291</v>
      </c>
      <c r="C9998" s="19" t="s">
        <v>658</v>
      </c>
      <c r="D9998" s="19">
        <v>1.6</v>
      </c>
      <c r="E9998" s="19" t="s">
        <v>9</v>
      </c>
      <c r="F9998" s="19" t="s">
        <v>1780</v>
      </c>
    </row>
    <row r="9999" spans="1:6" ht="14.5" customHeight="1">
      <c r="A9999" s="19">
        <v>1919</v>
      </c>
      <c r="B9999" s="19" t="s">
        <v>291</v>
      </c>
      <c r="C9999" s="19" t="s">
        <v>334</v>
      </c>
      <c r="D9999" s="19">
        <v>17.489000000000001</v>
      </c>
      <c r="E9999" s="19" t="s">
        <v>9</v>
      </c>
      <c r="F9999" s="19" t="s">
        <v>1781</v>
      </c>
    </row>
    <row r="10000" spans="1:6" ht="14.5" customHeight="1">
      <c r="A10000" s="19">
        <v>1919</v>
      </c>
      <c r="B10000" s="19" t="s">
        <v>291</v>
      </c>
      <c r="C10000" s="19" t="s">
        <v>340</v>
      </c>
      <c r="D10000" s="19">
        <v>88.92</v>
      </c>
      <c r="E10000" s="19" t="s">
        <v>9</v>
      </c>
      <c r="F10000" s="19" t="s">
        <v>1764</v>
      </c>
    </row>
    <row r="10001" spans="1:6" ht="14.5" customHeight="1">
      <c r="A10001" s="19">
        <v>1919</v>
      </c>
      <c r="B10001" s="19" t="s">
        <v>291</v>
      </c>
      <c r="C10001" s="19" t="s">
        <v>340</v>
      </c>
      <c r="D10001" s="19">
        <v>283.63</v>
      </c>
      <c r="E10001" s="19" t="s">
        <v>9</v>
      </c>
      <c r="F10001" s="19" t="s">
        <v>1783</v>
      </c>
    </row>
    <row r="10002" spans="1:6" ht="14.5" customHeight="1">
      <c r="A10002" s="19">
        <v>1919</v>
      </c>
      <c r="B10002" s="19" t="s">
        <v>291</v>
      </c>
      <c r="C10002" s="19" t="s">
        <v>340</v>
      </c>
      <c r="D10002" s="19">
        <v>32.909999999999997</v>
      </c>
      <c r="E10002" s="19" t="s">
        <v>9</v>
      </c>
      <c r="F10002" s="19" t="s">
        <v>1784</v>
      </c>
    </row>
    <row r="10003" spans="1:6" ht="14.5" customHeight="1">
      <c r="A10003" s="19">
        <v>1919</v>
      </c>
      <c r="B10003" s="19" t="s">
        <v>291</v>
      </c>
      <c r="C10003" s="19" t="s">
        <v>340</v>
      </c>
      <c r="D10003" s="19">
        <v>18.52</v>
      </c>
      <c r="E10003" s="19" t="s">
        <v>9</v>
      </c>
      <c r="F10003" s="19" t="s">
        <v>1785</v>
      </c>
    </row>
    <row r="10004" spans="1:6" ht="14.5" customHeight="1">
      <c r="A10004" s="19">
        <v>1919</v>
      </c>
      <c r="B10004" s="19" t="s">
        <v>291</v>
      </c>
      <c r="C10004" s="19" t="s">
        <v>352</v>
      </c>
      <c r="D10004" s="19">
        <v>9.1460000000000008</v>
      </c>
      <c r="E10004" s="19" t="s">
        <v>9</v>
      </c>
      <c r="F10004" s="19" t="s">
        <v>1787</v>
      </c>
    </row>
    <row r="10005" spans="1:6" ht="14.5" customHeight="1">
      <c r="A10005" s="19">
        <v>1919</v>
      </c>
      <c r="B10005" s="19" t="s">
        <v>291</v>
      </c>
      <c r="C10005" s="19" t="s">
        <v>354</v>
      </c>
      <c r="D10005" s="19">
        <v>180.16</v>
      </c>
      <c r="E10005" s="19" t="s">
        <v>9</v>
      </c>
      <c r="F10005" s="19" t="s">
        <v>1788</v>
      </c>
    </row>
    <row r="10006" spans="1:6" ht="14.5" customHeight="1">
      <c r="A10006" s="19">
        <v>1919</v>
      </c>
      <c r="B10006" s="19" t="s">
        <v>291</v>
      </c>
      <c r="C10006" s="19" t="s">
        <v>358</v>
      </c>
      <c r="D10006" s="19">
        <v>12.6</v>
      </c>
      <c r="E10006" s="19" t="s">
        <v>9</v>
      </c>
      <c r="F10006" s="19" t="s">
        <v>964</v>
      </c>
    </row>
    <row r="10007" spans="1:6" ht="14.5" customHeight="1">
      <c r="A10007" s="19">
        <v>1919</v>
      </c>
      <c r="B10007" s="19" t="s">
        <v>291</v>
      </c>
      <c r="C10007" s="19" t="s">
        <v>648</v>
      </c>
      <c r="D10007" s="19">
        <v>11.92</v>
      </c>
      <c r="E10007" s="19" t="s">
        <v>9</v>
      </c>
      <c r="F10007" s="19" t="s">
        <v>647</v>
      </c>
    </row>
    <row r="10008" spans="1:6" ht="14.5" customHeight="1">
      <c r="A10008" s="19">
        <v>1919</v>
      </c>
      <c r="B10008" s="19" t="s">
        <v>291</v>
      </c>
      <c r="C10008" s="19" t="s">
        <v>1789</v>
      </c>
      <c r="D10008" s="19">
        <v>1.446</v>
      </c>
      <c r="E10008" s="19" t="s">
        <v>9</v>
      </c>
      <c r="F10008" s="19" t="s">
        <v>1790</v>
      </c>
    </row>
    <row r="10009" spans="1:6" ht="14.5" customHeight="1">
      <c r="A10009" s="19">
        <v>1919</v>
      </c>
      <c r="B10009" s="19" t="s">
        <v>291</v>
      </c>
      <c r="C10009" s="19" t="s">
        <v>1789</v>
      </c>
      <c r="D10009" s="19">
        <v>29.663</v>
      </c>
      <c r="E10009" s="19" t="s">
        <v>9</v>
      </c>
      <c r="F10009" s="19" t="s">
        <v>1791</v>
      </c>
    </row>
    <row r="10010" spans="1:6" ht="14.5" customHeight="1">
      <c r="A10010" s="19">
        <v>1919</v>
      </c>
      <c r="B10010" s="19" t="s">
        <v>291</v>
      </c>
      <c r="C10010" s="19" t="s">
        <v>360</v>
      </c>
      <c r="D10010" s="19">
        <v>6.65</v>
      </c>
      <c r="E10010" s="19" t="s">
        <v>9</v>
      </c>
      <c r="F10010" s="19" t="s">
        <v>1792</v>
      </c>
    </row>
    <row r="10011" spans="1:6" ht="14.5" customHeight="1">
      <c r="A10011" s="19">
        <v>1919</v>
      </c>
      <c r="B10011" s="19" t="s">
        <v>291</v>
      </c>
      <c r="C10011" s="19" t="s">
        <v>362</v>
      </c>
      <c r="D10011" s="19">
        <v>42.26</v>
      </c>
      <c r="E10011" s="19" t="s">
        <v>9</v>
      </c>
      <c r="F10011" s="19" t="s">
        <v>1793</v>
      </c>
    </row>
    <row r="10012" spans="1:6" ht="14.5" customHeight="1">
      <c r="A10012" s="19">
        <v>1919</v>
      </c>
      <c r="B10012" s="19" t="s">
        <v>368</v>
      </c>
      <c r="C10012" s="19" t="s">
        <v>1794</v>
      </c>
      <c r="D10012" s="19">
        <v>1.1439999999999999</v>
      </c>
    </row>
    <row r="10013" spans="1:6" ht="14.5" customHeight="1">
      <c r="A10013" s="19">
        <v>1919</v>
      </c>
      <c r="B10013" s="19" t="s">
        <v>368</v>
      </c>
      <c r="C10013" s="19" t="s">
        <v>364</v>
      </c>
      <c r="D10013" s="19">
        <v>103.88</v>
      </c>
    </row>
    <row r="10014" spans="1:6" ht="14.5" customHeight="1">
      <c r="A10014" s="19">
        <v>1919</v>
      </c>
      <c r="B10014" s="19" t="s">
        <v>368</v>
      </c>
      <c r="C10014" s="19" t="s">
        <v>1795</v>
      </c>
      <c r="D10014" s="19">
        <v>6.75</v>
      </c>
    </row>
    <row r="10015" spans="1:6" ht="14.5" customHeight="1">
      <c r="A10015" s="19">
        <v>1919</v>
      </c>
      <c r="B10015" s="19" t="s">
        <v>368</v>
      </c>
      <c r="C10015" s="19" t="s">
        <v>1476</v>
      </c>
      <c r="D10015" s="19">
        <v>5.3</v>
      </c>
    </row>
    <row r="10016" spans="1:6" ht="14.5" customHeight="1">
      <c r="A10016" s="19">
        <v>1919</v>
      </c>
      <c r="B10016" s="19" t="s">
        <v>368</v>
      </c>
      <c r="C10016" s="19" t="s">
        <v>365</v>
      </c>
      <c r="D10016" s="19">
        <v>524.19299999999998</v>
      </c>
    </row>
    <row r="10017" spans="1:6" ht="14.5" customHeight="1">
      <c r="A10017" s="19">
        <v>1919</v>
      </c>
      <c r="B10017" s="19" t="s">
        <v>368</v>
      </c>
      <c r="C10017" s="19" t="s">
        <v>366</v>
      </c>
      <c r="D10017" s="19">
        <v>10</v>
      </c>
    </row>
    <row r="10018" spans="1:6" ht="14.5" customHeight="1">
      <c r="A10018" s="19">
        <v>1919</v>
      </c>
      <c r="B10018" s="19" t="s">
        <v>368</v>
      </c>
      <c r="C10018" s="19" t="s">
        <v>1796</v>
      </c>
      <c r="D10018" s="19">
        <v>19.87</v>
      </c>
    </row>
    <row r="10019" spans="1:6" ht="14.5" customHeight="1">
      <c r="A10019" s="19">
        <v>1919</v>
      </c>
      <c r="B10019" s="19" t="s">
        <v>368</v>
      </c>
      <c r="C10019" s="19" t="s">
        <v>55</v>
      </c>
      <c r="D10019" s="19">
        <v>35</v>
      </c>
    </row>
    <row r="10020" spans="1:6" ht="14.5" customHeight="1">
      <c r="A10020" s="19">
        <v>1919</v>
      </c>
      <c r="B10020" s="19" t="s">
        <v>368</v>
      </c>
      <c r="C10020" s="19" t="s">
        <v>367</v>
      </c>
      <c r="D10020" s="19">
        <v>7.5</v>
      </c>
    </row>
    <row r="10021" spans="1:6" ht="14.5" customHeight="1">
      <c r="A10021" s="19">
        <v>1919</v>
      </c>
      <c r="B10021" s="19" t="s">
        <v>1179</v>
      </c>
      <c r="C10021" s="19" t="s">
        <v>1180</v>
      </c>
      <c r="D10021" s="19">
        <v>19.2</v>
      </c>
      <c r="F10021" s="19" t="s">
        <v>1800</v>
      </c>
    </row>
    <row r="10022" spans="1:6" ht="14.5" customHeight="1">
      <c r="A10022" s="19">
        <v>1919</v>
      </c>
      <c r="B10022" s="19" t="s">
        <v>1179</v>
      </c>
      <c r="C10022" s="19" t="s">
        <v>1180</v>
      </c>
      <c r="D10022" s="19">
        <v>9</v>
      </c>
      <c r="F10022" s="19" t="s">
        <v>1477</v>
      </c>
    </row>
    <row r="10023" spans="1:6" ht="14.5" customHeight="1">
      <c r="A10023" s="19">
        <v>1919</v>
      </c>
      <c r="B10023" s="19" t="s">
        <v>1179</v>
      </c>
      <c r="C10023" s="19" t="s">
        <v>370</v>
      </c>
      <c r="D10023" s="19">
        <v>8.3000000000000007</v>
      </c>
      <c r="F10023" s="19" t="s">
        <v>1809</v>
      </c>
    </row>
    <row r="10024" spans="1:6" ht="14.5" customHeight="1">
      <c r="A10024" s="19">
        <v>1919</v>
      </c>
      <c r="B10024" s="19" t="s">
        <v>1179</v>
      </c>
      <c r="C10024" s="19" t="s">
        <v>1183</v>
      </c>
      <c r="D10024" s="19">
        <v>31.65</v>
      </c>
      <c r="F10024" s="19" t="s">
        <v>1805</v>
      </c>
    </row>
    <row r="10025" spans="1:6" ht="14.5" customHeight="1">
      <c r="A10025" s="19">
        <v>1919</v>
      </c>
      <c r="B10025" s="19" t="s">
        <v>1179</v>
      </c>
      <c r="C10025" s="19" t="s">
        <v>1183</v>
      </c>
      <c r="D10025" s="19">
        <v>127</v>
      </c>
      <c r="F10025" s="19" t="s">
        <v>1802</v>
      </c>
    </row>
    <row r="10026" spans="1:6" ht="14.5" customHeight="1">
      <c r="A10026" s="19">
        <v>1919</v>
      </c>
      <c r="B10026" s="19" t="s">
        <v>1179</v>
      </c>
      <c r="C10026" s="19" t="s">
        <v>1185</v>
      </c>
      <c r="D10026" s="19">
        <v>11.55</v>
      </c>
      <c r="F10026" s="19" t="s">
        <v>1186</v>
      </c>
    </row>
    <row r="10027" spans="1:6" ht="14.5" customHeight="1">
      <c r="A10027" s="19">
        <v>1919</v>
      </c>
      <c r="B10027" s="19" t="s">
        <v>1179</v>
      </c>
      <c r="C10027" s="19" t="s">
        <v>1481</v>
      </c>
      <c r="D10027" s="19">
        <v>5</v>
      </c>
      <c r="F10027" s="19" t="s">
        <v>1806</v>
      </c>
    </row>
    <row r="10028" spans="1:6" ht="14.5" customHeight="1">
      <c r="A10028" s="19">
        <v>1919</v>
      </c>
      <c r="B10028" s="19" t="s">
        <v>1179</v>
      </c>
      <c r="C10028" s="19" t="s">
        <v>1313</v>
      </c>
      <c r="D10028" s="19">
        <v>25.5</v>
      </c>
      <c r="F10028" s="19" t="s">
        <v>1797</v>
      </c>
    </row>
    <row r="10029" spans="1:6" ht="14.5" customHeight="1">
      <c r="A10029" s="19">
        <v>1919</v>
      </c>
      <c r="B10029" s="19" t="s">
        <v>1179</v>
      </c>
      <c r="C10029" s="19" t="s">
        <v>1807</v>
      </c>
      <c r="D10029" s="19">
        <v>4.5</v>
      </c>
      <c r="F10029" s="19" t="s">
        <v>1808</v>
      </c>
    </row>
    <row r="10030" spans="1:6" ht="14.5" customHeight="1">
      <c r="A10030" s="19">
        <v>1919</v>
      </c>
      <c r="B10030" s="19" t="s">
        <v>1179</v>
      </c>
      <c r="C10030" s="19" t="s">
        <v>1187</v>
      </c>
      <c r="D10030" s="19">
        <v>18.649999999999999</v>
      </c>
      <c r="F10030" s="19" t="s">
        <v>1798</v>
      </c>
    </row>
    <row r="10031" spans="1:6" ht="14.5" customHeight="1">
      <c r="A10031" s="19">
        <v>1919</v>
      </c>
      <c r="B10031" s="19" t="s">
        <v>1179</v>
      </c>
      <c r="C10031" s="19" t="s">
        <v>1189</v>
      </c>
      <c r="D10031" s="19">
        <v>32</v>
      </c>
      <c r="F10031" s="19" t="s">
        <v>1799</v>
      </c>
    </row>
    <row r="10032" spans="1:6" ht="14.5" customHeight="1">
      <c r="A10032" s="19">
        <v>1919</v>
      </c>
      <c r="B10032" s="19" t="s">
        <v>1179</v>
      </c>
      <c r="C10032" s="19" t="s">
        <v>1191</v>
      </c>
      <c r="D10032" s="19">
        <v>13.75</v>
      </c>
      <c r="F10032" s="19" t="s">
        <v>1803</v>
      </c>
    </row>
    <row r="10033" spans="1:6" ht="14.5" customHeight="1">
      <c r="A10033" s="19">
        <v>1919</v>
      </c>
      <c r="B10033" s="19" t="s">
        <v>1194</v>
      </c>
      <c r="C10033" s="19" t="s">
        <v>1196</v>
      </c>
      <c r="D10033" s="19">
        <v>184</v>
      </c>
      <c r="F10033" s="19" t="s">
        <v>1195</v>
      </c>
    </row>
    <row r="10034" spans="1:6" ht="14.5" customHeight="1">
      <c r="A10034" s="19">
        <v>1919</v>
      </c>
      <c r="B10034" s="19" t="s">
        <v>1194</v>
      </c>
      <c r="C10034" s="19" t="s">
        <v>1196</v>
      </c>
      <c r="D10034" s="19">
        <v>4</v>
      </c>
      <c r="F10034" s="19" t="s">
        <v>1810</v>
      </c>
    </row>
    <row r="10035" spans="1:6" ht="14.5" customHeight="1">
      <c r="A10035" s="19">
        <v>1919</v>
      </c>
      <c r="B10035" s="19" t="s">
        <v>1194</v>
      </c>
      <c r="C10035" s="19" t="s">
        <v>1319</v>
      </c>
      <c r="D10035" s="19">
        <v>12</v>
      </c>
      <c r="F10035" s="19" t="s">
        <v>1318</v>
      </c>
    </row>
    <row r="10036" spans="1:6" ht="14.5" customHeight="1">
      <c r="A10036" s="19">
        <v>1919</v>
      </c>
      <c r="B10036" s="19" t="s">
        <v>1194</v>
      </c>
      <c r="C10036" s="19" t="s">
        <v>1320</v>
      </c>
      <c r="D10036" s="19">
        <v>6.5</v>
      </c>
      <c r="F10036" s="19" t="s">
        <v>1321</v>
      </c>
    </row>
    <row r="10037" spans="1:6" ht="14.5" customHeight="1">
      <c r="A10037" s="19">
        <v>1919</v>
      </c>
      <c r="B10037" s="19" t="s">
        <v>1194</v>
      </c>
      <c r="C10037" s="19" t="s">
        <v>1386</v>
      </c>
      <c r="D10037" s="19">
        <v>14</v>
      </c>
      <c r="F10037" s="19" t="s">
        <v>1487</v>
      </c>
    </row>
    <row r="10038" spans="1:6" ht="14.5" customHeight="1">
      <c r="A10038" s="19">
        <v>1919</v>
      </c>
      <c r="B10038" s="19" t="s">
        <v>1194</v>
      </c>
      <c r="C10038" s="19" t="s">
        <v>1386</v>
      </c>
      <c r="D10038" s="19">
        <v>25</v>
      </c>
      <c r="F10038" s="19" t="s">
        <v>1811</v>
      </c>
    </row>
    <row r="10039" spans="1:6" ht="14.5" customHeight="1">
      <c r="A10039" s="19">
        <v>1919</v>
      </c>
      <c r="B10039" s="19" t="s">
        <v>1194</v>
      </c>
      <c r="C10039" s="19" t="s">
        <v>1386</v>
      </c>
      <c r="D10039" s="19">
        <v>32</v>
      </c>
      <c r="F10039" s="19" t="s">
        <v>1812</v>
      </c>
    </row>
    <row r="10040" spans="1:6" ht="14.5" customHeight="1">
      <c r="A10040" s="19">
        <v>1919</v>
      </c>
      <c r="B10040" s="19" t="s">
        <v>1194</v>
      </c>
      <c r="C10040" s="19" t="s">
        <v>1493</v>
      </c>
      <c r="D10040" s="19">
        <v>8.8699999999999992</v>
      </c>
      <c r="F10040" s="19" t="s">
        <v>1488</v>
      </c>
    </row>
    <row r="10041" spans="1:6" ht="14.5" customHeight="1">
      <c r="A10041" s="19">
        <v>1919</v>
      </c>
      <c r="B10041" s="19" t="s">
        <v>1194</v>
      </c>
      <c r="C10041" s="19" t="s">
        <v>1494</v>
      </c>
      <c r="D10041" s="19">
        <v>10.1</v>
      </c>
      <c r="F10041" s="19" t="s">
        <v>1489</v>
      </c>
    </row>
    <row r="10042" spans="1:6" ht="14.5" customHeight="1">
      <c r="A10042" s="19">
        <v>1919</v>
      </c>
      <c r="B10042" s="19" t="s">
        <v>1194</v>
      </c>
      <c r="C10042" s="19" t="s">
        <v>1495</v>
      </c>
      <c r="D10042" s="19">
        <v>6.92</v>
      </c>
      <c r="F10042" s="19" t="s">
        <v>1490</v>
      </c>
    </row>
    <row r="10043" spans="1:6" ht="14.5" customHeight="1">
      <c r="A10043" s="19">
        <v>1919</v>
      </c>
      <c r="B10043" s="19" t="s">
        <v>1194</v>
      </c>
      <c r="C10043" s="19" t="s">
        <v>1496</v>
      </c>
      <c r="D10043" s="19">
        <v>24.43</v>
      </c>
      <c r="F10043" s="19" t="s">
        <v>1491</v>
      </c>
    </row>
    <row r="10044" spans="1:6" ht="14.5" customHeight="1">
      <c r="A10044" s="19">
        <v>1919</v>
      </c>
      <c r="B10044" s="19" t="s">
        <v>1194</v>
      </c>
      <c r="C10044" s="19" t="s">
        <v>1497</v>
      </c>
      <c r="D10044" s="19">
        <v>31</v>
      </c>
      <c r="F10044" s="19" t="s">
        <v>1492</v>
      </c>
    </row>
    <row r="10045" spans="1:6" ht="14.5" customHeight="1">
      <c r="A10045" s="19">
        <v>1919</v>
      </c>
      <c r="B10045" s="19" t="s">
        <v>1194</v>
      </c>
      <c r="C10045" s="19" t="s">
        <v>1497</v>
      </c>
      <c r="F10045" s="19" t="s">
        <v>1815</v>
      </c>
    </row>
    <row r="10046" spans="1:6" ht="14.5" customHeight="1">
      <c r="A10046" s="19">
        <v>1919</v>
      </c>
      <c r="B10046" s="19" t="s">
        <v>1194</v>
      </c>
      <c r="C10046" s="19" t="s">
        <v>1498</v>
      </c>
      <c r="D10046" s="19">
        <v>12</v>
      </c>
      <c r="F10046" s="19" t="s">
        <v>1499</v>
      </c>
    </row>
    <row r="10047" spans="1:6" ht="14.5" customHeight="1">
      <c r="A10047" s="19">
        <v>1919</v>
      </c>
      <c r="B10047" s="19" t="s">
        <v>1194</v>
      </c>
      <c r="C10047" s="19" t="s">
        <v>1818</v>
      </c>
      <c r="D10047" s="19">
        <v>6.5</v>
      </c>
      <c r="F10047" s="19" t="s">
        <v>1819</v>
      </c>
    </row>
    <row r="10048" spans="1:6" ht="14.5" customHeight="1">
      <c r="A10048" s="19">
        <v>1919</v>
      </c>
      <c r="B10048" s="19" t="s">
        <v>1194</v>
      </c>
      <c r="C10048" s="19" t="s">
        <v>1822</v>
      </c>
      <c r="D10048" s="19">
        <v>6</v>
      </c>
      <c r="F10048" s="19" t="s">
        <v>1823</v>
      </c>
    </row>
    <row r="10049" spans="1:6" ht="14.5" customHeight="1">
      <c r="A10049" s="19">
        <v>1919</v>
      </c>
      <c r="B10049" s="19" t="s">
        <v>1194</v>
      </c>
      <c r="C10049" s="19" t="s">
        <v>1824</v>
      </c>
      <c r="D10049" s="19">
        <v>3.5</v>
      </c>
      <c r="F10049" s="19" t="s">
        <v>1825</v>
      </c>
    </row>
    <row r="10050" spans="1:6" ht="14.5" customHeight="1">
      <c r="A10050" s="19">
        <v>1919</v>
      </c>
      <c r="B10050" s="19" t="s">
        <v>413</v>
      </c>
      <c r="C10050" s="19" t="s">
        <v>1200</v>
      </c>
      <c r="D10050" s="19">
        <v>10.51</v>
      </c>
    </row>
    <row r="10051" spans="1:6" ht="14.5" customHeight="1">
      <c r="A10051" s="19">
        <v>1919</v>
      </c>
      <c r="B10051" s="19" t="s">
        <v>413</v>
      </c>
      <c r="C10051" s="19" t="s">
        <v>662</v>
      </c>
      <c r="D10051" s="19">
        <v>12</v>
      </c>
    </row>
    <row r="10052" spans="1:6" ht="14.5" customHeight="1">
      <c r="A10052" s="19">
        <v>1919</v>
      </c>
      <c r="B10052" s="19" t="s">
        <v>413</v>
      </c>
      <c r="C10052" s="19" t="s">
        <v>1502</v>
      </c>
      <c r="D10052" s="19">
        <v>69.400000000000006</v>
      </c>
    </row>
    <row r="10053" spans="1:6" ht="14.5" customHeight="1">
      <c r="A10053" s="19">
        <v>1919</v>
      </c>
      <c r="B10053" s="19" t="s">
        <v>413</v>
      </c>
      <c r="C10053" s="19" t="s">
        <v>663</v>
      </c>
      <c r="D10053" s="19">
        <v>19</v>
      </c>
      <c r="F10053" s="19" t="s">
        <v>1834</v>
      </c>
    </row>
    <row r="10054" spans="1:6" ht="14.5" customHeight="1">
      <c r="A10054" s="19">
        <v>1919</v>
      </c>
      <c r="B10054" s="19" t="s">
        <v>413</v>
      </c>
      <c r="C10054" s="19" t="s">
        <v>663</v>
      </c>
      <c r="D10054" s="19">
        <v>45.01</v>
      </c>
      <c r="F10054" s="19" t="s">
        <v>1333</v>
      </c>
    </row>
    <row r="10055" spans="1:6" ht="14.5" customHeight="1">
      <c r="A10055" s="19">
        <v>1919</v>
      </c>
      <c r="B10055" s="19" t="s">
        <v>413</v>
      </c>
      <c r="C10055" s="19" t="s">
        <v>1829</v>
      </c>
      <c r="D10055" s="19">
        <v>8.5</v>
      </c>
    </row>
    <row r="10056" spans="1:6" ht="14.5" customHeight="1">
      <c r="A10056" s="19">
        <v>1919</v>
      </c>
      <c r="B10056" s="19" t="s">
        <v>413</v>
      </c>
      <c r="C10056" s="19" t="s">
        <v>1331</v>
      </c>
      <c r="D10056" s="19">
        <v>5</v>
      </c>
    </row>
    <row r="10057" spans="1:6" ht="14.5" customHeight="1">
      <c r="A10057" s="19">
        <v>1919</v>
      </c>
      <c r="B10057" s="19" t="s">
        <v>413</v>
      </c>
      <c r="C10057" s="19" t="s">
        <v>372</v>
      </c>
      <c r="D10057" s="19">
        <v>389.08</v>
      </c>
      <c r="E10057" s="19" t="s">
        <v>9</v>
      </c>
      <c r="F10057" s="19" t="s">
        <v>1835</v>
      </c>
    </row>
    <row r="10058" spans="1:6" ht="14.5" customHeight="1">
      <c r="A10058" s="19">
        <v>1919</v>
      </c>
      <c r="B10058" s="19" t="s">
        <v>413</v>
      </c>
      <c r="C10058" s="19" t="s">
        <v>372</v>
      </c>
      <c r="D10058" s="19">
        <v>1.46</v>
      </c>
      <c r="F10058" s="19" t="s">
        <v>1836</v>
      </c>
    </row>
    <row r="10059" spans="1:6" ht="14.5" customHeight="1">
      <c r="A10059" s="19">
        <v>1919</v>
      </c>
      <c r="B10059" s="19" t="s">
        <v>413</v>
      </c>
      <c r="C10059" s="19" t="s">
        <v>372</v>
      </c>
      <c r="D10059" s="19">
        <v>1091</v>
      </c>
      <c r="E10059" s="19" t="s">
        <v>9</v>
      </c>
      <c r="F10059" s="19" t="s">
        <v>1899</v>
      </c>
    </row>
    <row r="10060" spans="1:6" ht="14.5" customHeight="1">
      <c r="A10060" s="19">
        <v>1919</v>
      </c>
      <c r="B10060" s="19" t="s">
        <v>413</v>
      </c>
      <c r="C10060" s="19" t="s">
        <v>374</v>
      </c>
      <c r="D10060" s="19">
        <v>5.65</v>
      </c>
    </row>
    <row r="10061" spans="1:6" ht="14.5" customHeight="1">
      <c r="A10061" s="19">
        <v>1919</v>
      </c>
      <c r="B10061" s="19" t="s">
        <v>413</v>
      </c>
      <c r="C10061" s="19" t="s">
        <v>1332</v>
      </c>
      <c r="D10061" s="19">
        <v>44.52</v>
      </c>
    </row>
    <row r="10062" spans="1:6" ht="14.5" customHeight="1">
      <c r="A10062" s="19">
        <v>1919</v>
      </c>
      <c r="B10062" s="19" t="s">
        <v>413</v>
      </c>
      <c r="C10062" s="19" t="s">
        <v>375</v>
      </c>
      <c r="D10062" s="19">
        <v>379.22</v>
      </c>
    </row>
    <row r="10063" spans="1:6" ht="14.5" customHeight="1">
      <c r="A10063" s="19">
        <v>1919</v>
      </c>
      <c r="B10063" s="19" t="s">
        <v>413</v>
      </c>
      <c r="C10063" s="19" t="s">
        <v>1080</v>
      </c>
      <c r="D10063" s="19">
        <v>43.41</v>
      </c>
    </row>
    <row r="10064" spans="1:6" ht="14.5" customHeight="1">
      <c r="A10064" s="19">
        <v>1919</v>
      </c>
      <c r="B10064" s="19" t="s">
        <v>413</v>
      </c>
      <c r="C10064" s="19" t="s">
        <v>665</v>
      </c>
      <c r="D10064" s="19">
        <v>43.91</v>
      </c>
      <c r="F10064" s="19" t="s">
        <v>1837</v>
      </c>
    </row>
    <row r="10065" spans="1:6" ht="14.5" customHeight="1">
      <c r="A10065" s="19">
        <v>1919</v>
      </c>
      <c r="B10065" s="19" t="s">
        <v>413</v>
      </c>
      <c r="C10065" s="19" t="s">
        <v>665</v>
      </c>
      <c r="D10065" s="19">
        <v>212</v>
      </c>
      <c r="F10065" s="19" t="s">
        <v>1838</v>
      </c>
    </row>
    <row r="10066" spans="1:6" ht="14.5" customHeight="1">
      <c r="A10066" s="19">
        <v>1919</v>
      </c>
      <c r="B10066" s="19" t="s">
        <v>413</v>
      </c>
      <c r="C10066" s="19" t="s">
        <v>381</v>
      </c>
      <c r="D10066" s="19">
        <v>2.8769999999999998</v>
      </c>
      <c r="F10066" s="19" t="s">
        <v>1842</v>
      </c>
    </row>
    <row r="10067" spans="1:6" ht="14.5" customHeight="1">
      <c r="A10067" s="19">
        <v>1919</v>
      </c>
      <c r="B10067" s="19" t="s">
        <v>413</v>
      </c>
      <c r="C10067" s="19" t="s">
        <v>381</v>
      </c>
      <c r="D10067" s="19">
        <v>21.54</v>
      </c>
      <c r="F10067" s="19" t="s">
        <v>1506</v>
      </c>
    </row>
    <row r="10068" spans="1:6" ht="14.5" customHeight="1">
      <c r="A10068" s="19">
        <v>1919</v>
      </c>
      <c r="B10068" s="19" t="s">
        <v>413</v>
      </c>
      <c r="C10068" s="19" t="s">
        <v>381</v>
      </c>
      <c r="D10068" s="19">
        <v>10.16</v>
      </c>
      <c r="F10068" s="19" t="s">
        <v>1840</v>
      </c>
    </row>
    <row r="10069" spans="1:6" ht="14.5" customHeight="1">
      <c r="A10069" s="19">
        <v>1919</v>
      </c>
      <c r="B10069" s="19" t="s">
        <v>413</v>
      </c>
      <c r="C10069" s="19" t="s">
        <v>381</v>
      </c>
      <c r="D10069" s="19">
        <v>75.75</v>
      </c>
      <c r="F10069" s="19" t="s">
        <v>858</v>
      </c>
    </row>
    <row r="10070" spans="1:6" ht="14.5" customHeight="1">
      <c r="A10070" s="19">
        <v>1919</v>
      </c>
      <c r="B10070" s="19" t="s">
        <v>413</v>
      </c>
      <c r="C10070" s="19" t="s">
        <v>381</v>
      </c>
      <c r="D10070" s="19">
        <v>117.4</v>
      </c>
      <c r="F10070" s="19" t="s">
        <v>1901</v>
      </c>
    </row>
    <row r="10071" spans="1:6" ht="14.5" customHeight="1">
      <c r="A10071" s="19">
        <v>1919</v>
      </c>
      <c r="B10071" s="19" t="s">
        <v>413</v>
      </c>
      <c r="C10071" s="19" t="s">
        <v>382</v>
      </c>
      <c r="D10071" s="19">
        <v>11.5</v>
      </c>
      <c r="F10071" s="19" t="s">
        <v>403</v>
      </c>
    </row>
    <row r="10072" spans="1:6" ht="14.5" customHeight="1">
      <c r="A10072" s="19">
        <v>1919</v>
      </c>
      <c r="B10072" s="19" t="s">
        <v>413</v>
      </c>
      <c r="C10072" s="19" t="s">
        <v>382</v>
      </c>
      <c r="D10072" s="19">
        <v>70.8</v>
      </c>
      <c r="F10072" s="19" t="s">
        <v>1847</v>
      </c>
    </row>
    <row r="10073" spans="1:6" ht="14.5" customHeight="1">
      <c r="A10073" s="19">
        <v>1919</v>
      </c>
      <c r="B10073" s="19" t="s">
        <v>413</v>
      </c>
      <c r="C10073" s="19" t="s">
        <v>382</v>
      </c>
      <c r="D10073" s="19">
        <v>58.14</v>
      </c>
      <c r="F10073" s="19" t="s">
        <v>1852</v>
      </c>
    </row>
    <row r="10074" spans="1:6" ht="14.5" customHeight="1">
      <c r="A10074" s="19">
        <v>1919</v>
      </c>
      <c r="B10074" s="19" t="s">
        <v>413</v>
      </c>
      <c r="C10074" s="19" t="s">
        <v>382</v>
      </c>
      <c r="D10074" s="19">
        <v>35.6</v>
      </c>
      <c r="F10074" s="19" t="s">
        <v>1848</v>
      </c>
    </row>
    <row r="10075" spans="1:6" ht="14.5" customHeight="1">
      <c r="A10075" s="19">
        <v>1919</v>
      </c>
      <c r="B10075" s="19" t="s">
        <v>413</v>
      </c>
      <c r="C10075" s="19" t="s">
        <v>382</v>
      </c>
      <c r="D10075" s="19">
        <v>54.5</v>
      </c>
      <c r="F10075" s="19" t="s">
        <v>1849</v>
      </c>
    </row>
    <row r="10076" spans="1:6" ht="14.5" customHeight="1">
      <c r="A10076" s="19">
        <v>1919</v>
      </c>
      <c r="B10076" s="19" t="s">
        <v>413</v>
      </c>
      <c r="C10076" s="19" t="s">
        <v>382</v>
      </c>
      <c r="D10076" s="19">
        <v>120</v>
      </c>
      <c r="F10076" s="19" t="s">
        <v>1850</v>
      </c>
    </row>
    <row r="10077" spans="1:6" ht="14.5" customHeight="1">
      <c r="A10077" s="19">
        <v>1919</v>
      </c>
      <c r="B10077" s="19" t="s">
        <v>413</v>
      </c>
      <c r="C10077" s="19" t="s">
        <v>382</v>
      </c>
      <c r="D10077" s="19">
        <v>272.77</v>
      </c>
      <c r="F10077" s="19" t="s">
        <v>1851</v>
      </c>
    </row>
    <row r="10078" spans="1:6" ht="14.5" customHeight="1">
      <c r="A10078" s="19">
        <v>1919</v>
      </c>
      <c r="B10078" s="19" t="s">
        <v>413</v>
      </c>
      <c r="C10078" s="19" t="s">
        <v>383</v>
      </c>
      <c r="D10078" s="19">
        <v>97.4</v>
      </c>
      <c r="F10078" s="19" t="s">
        <v>1854</v>
      </c>
    </row>
    <row r="10079" spans="1:6" ht="14.5" customHeight="1">
      <c r="A10079" s="19">
        <v>1919</v>
      </c>
      <c r="B10079" s="19" t="s">
        <v>413</v>
      </c>
      <c r="C10079" s="19" t="s">
        <v>383</v>
      </c>
      <c r="D10079" s="19">
        <v>38.85</v>
      </c>
      <c r="F10079" s="19" t="s">
        <v>1855</v>
      </c>
    </row>
    <row r="10080" spans="1:6" ht="14.5" customHeight="1">
      <c r="A10080" s="19">
        <v>1919</v>
      </c>
      <c r="B10080" s="19" t="s">
        <v>413</v>
      </c>
      <c r="C10080" s="19" t="s">
        <v>667</v>
      </c>
      <c r="D10080" s="19">
        <v>13</v>
      </c>
    </row>
    <row r="10081" spans="1:6" ht="14.5" customHeight="1">
      <c r="A10081" s="19">
        <v>1919</v>
      </c>
      <c r="B10081" s="19" t="s">
        <v>413</v>
      </c>
      <c r="C10081" s="19" t="s">
        <v>384</v>
      </c>
      <c r="D10081" s="19">
        <v>7.55</v>
      </c>
    </row>
    <row r="10082" spans="1:6" ht="14.5" customHeight="1">
      <c r="A10082" s="19">
        <v>1919</v>
      </c>
      <c r="B10082" s="19" t="s">
        <v>413</v>
      </c>
      <c r="C10082" s="19" t="s">
        <v>385</v>
      </c>
      <c r="D10082" s="19">
        <v>15</v>
      </c>
    </row>
    <row r="10083" spans="1:6" ht="14.5" customHeight="1">
      <c r="A10083" s="19">
        <v>1919</v>
      </c>
      <c r="B10083" s="19" t="s">
        <v>413</v>
      </c>
      <c r="C10083" s="19" t="s">
        <v>1831</v>
      </c>
      <c r="D10083" s="19">
        <v>3.48</v>
      </c>
    </row>
    <row r="10084" spans="1:6" ht="14.5" customHeight="1">
      <c r="A10084" s="19">
        <v>1919</v>
      </c>
      <c r="B10084" s="19" t="s">
        <v>413</v>
      </c>
      <c r="C10084" s="19" t="s">
        <v>387</v>
      </c>
      <c r="D10084" s="19">
        <v>25.51</v>
      </c>
      <c r="F10084" s="19" t="s">
        <v>1413</v>
      </c>
    </row>
    <row r="10085" spans="1:6" ht="14.5" customHeight="1">
      <c r="A10085" s="19">
        <v>1919</v>
      </c>
      <c r="B10085" s="19" t="s">
        <v>413</v>
      </c>
      <c r="C10085" s="19" t="s">
        <v>387</v>
      </c>
      <c r="D10085" s="19">
        <v>65</v>
      </c>
      <c r="F10085" s="19" t="s">
        <v>1857</v>
      </c>
    </row>
    <row r="10086" spans="1:6" ht="14.5" customHeight="1">
      <c r="A10086" s="19">
        <v>1919</v>
      </c>
      <c r="B10086" s="19" t="s">
        <v>1212</v>
      </c>
      <c r="C10086" s="19" t="s">
        <v>1858</v>
      </c>
      <c r="D10086" s="19">
        <v>5.85</v>
      </c>
      <c r="F10086" s="19" t="s">
        <v>1859</v>
      </c>
    </row>
    <row r="10087" spans="1:6" ht="14.5" customHeight="1">
      <c r="A10087" s="19">
        <v>1919</v>
      </c>
      <c r="B10087" s="19" t="s">
        <v>1212</v>
      </c>
      <c r="C10087" s="19" t="s">
        <v>1213</v>
      </c>
      <c r="D10087" s="19">
        <v>4</v>
      </c>
      <c r="F10087" s="19" t="s">
        <v>1214</v>
      </c>
    </row>
    <row r="10088" spans="1:6" ht="14.5" customHeight="1">
      <c r="A10088" s="19">
        <v>1919</v>
      </c>
      <c r="B10088" s="19" t="s">
        <v>1212</v>
      </c>
      <c r="C10088" s="19" t="s">
        <v>1210</v>
      </c>
      <c r="D10088" s="19">
        <v>16</v>
      </c>
      <c r="F10088" s="19" t="s">
        <v>1211</v>
      </c>
    </row>
    <row r="10089" spans="1:6" ht="14.5" customHeight="1">
      <c r="A10089" s="19">
        <v>1919</v>
      </c>
      <c r="B10089" s="19" t="s">
        <v>424</v>
      </c>
      <c r="C10089" s="19" t="s">
        <v>414</v>
      </c>
      <c r="D10089" s="19">
        <v>15.3</v>
      </c>
    </row>
    <row r="10090" spans="1:6" ht="14.5" customHeight="1">
      <c r="A10090" s="19">
        <v>1919</v>
      </c>
      <c r="B10090" s="19" t="s">
        <v>424</v>
      </c>
      <c r="C10090" s="19" t="s">
        <v>415</v>
      </c>
      <c r="D10090" s="19">
        <v>100.105</v>
      </c>
    </row>
    <row r="10091" spans="1:6" ht="14.5" customHeight="1">
      <c r="A10091" s="19">
        <v>1919</v>
      </c>
      <c r="B10091" s="19" t="s">
        <v>424</v>
      </c>
      <c r="C10091" s="19" t="s">
        <v>416</v>
      </c>
      <c r="D10091" s="19">
        <v>5.5</v>
      </c>
    </row>
    <row r="10092" spans="1:6" ht="14.5" customHeight="1">
      <c r="A10092" s="19">
        <v>1919</v>
      </c>
      <c r="B10092" s="19" t="s">
        <v>424</v>
      </c>
      <c r="C10092" s="19" t="s">
        <v>419</v>
      </c>
      <c r="D10092" s="19">
        <v>15</v>
      </c>
    </row>
    <row r="10093" spans="1:6" ht="14.5" customHeight="1">
      <c r="A10093" s="19">
        <v>1919</v>
      </c>
      <c r="B10093" s="19" t="s">
        <v>424</v>
      </c>
      <c r="C10093" s="19" t="s">
        <v>420</v>
      </c>
      <c r="D10093" s="19">
        <v>6</v>
      </c>
    </row>
    <row r="10094" spans="1:6" ht="14.5" customHeight="1">
      <c r="A10094" s="19">
        <v>1919</v>
      </c>
      <c r="B10094" s="19" t="s">
        <v>424</v>
      </c>
      <c r="C10094" s="19" t="s">
        <v>421</v>
      </c>
      <c r="D10094" s="19">
        <v>54.7</v>
      </c>
    </row>
    <row r="10095" spans="1:6" ht="14.5" customHeight="1">
      <c r="A10095" s="19">
        <v>1919</v>
      </c>
      <c r="B10095" s="19" t="s">
        <v>424</v>
      </c>
      <c r="C10095" s="19" t="s">
        <v>422</v>
      </c>
      <c r="D10095" s="19">
        <v>134.83000000000001</v>
      </c>
    </row>
    <row r="10096" spans="1:6" ht="14.5" customHeight="1">
      <c r="A10096" s="19">
        <v>1919</v>
      </c>
      <c r="B10096" s="19" t="s">
        <v>424</v>
      </c>
      <c r="C10096" s="19" t="s">
        <v>423</v>
      </c>
      <c r="D10096" s="19">
        <v>151.12</v>
      </c>
    </row>
    <row r="10097" spans="1:5" ht="14.5" customHeight="1">
      <c r="A10097" s="19">
        <v>1919</v>
      </c>
      <c r="B10097" s="19" t="s">
        <v>694</v>
      </c>
      <c r="C10097" s="19" t="s">
        <v>1860</v>
      </c>
      <c r="D10097" s="19">
        <v>4.75</v>
      </c>
      <c r="E10097" s="19" t="s">
        <v>9</v>
      </c>
    </row>
    <row r="10098" spans="1:5" ht="14.5" customHeight="1">
      <c r="A10098" s="19">
        <v>1919</v>
      </c>
      <c r="B10098" s="19" t="s">
        <v>694</v>
      </c>
      <c r="C10098" s="19" t="s">
        <v>1414</v>
      </c>
      <c r="D10098" s="19">
        <v>8.1999999999999993</v>
      </c>
      <c r="E10098" s="19" t="s">
        <v>9</v>
      </c>
    </row>
    <row r="10099" spans="1:5" ht="14.5" customHeight="1">
      <c r="A10099" s="19">
        <v>1919</v>
      </c>
      <c r="B10099" s="19" t="s">
        <v>694</v>
      </c>
      <c r="C10099" s="19" t="s">
        <v>679</v>
      </c>
      <c r="D10099" s="19">
        <v>22</v>
      </c>
      <c r="E10099" s="19" t="s">
        <v>9</v>
      </c>
    </row>
    <row r="10100" spans="1:5" ht="14.5" customHeight="1">
      <c r="A10100" s="19">
        <v>1919</v>
      </c>
      <c r="B10100" s="19" t="s">
        <v>694</v>
      </c>
      <c r="C10100" s="19" t="s">
        <v>1215</v>
      </c>
      <c r="D10100" s="19">
        <v>45.33</v>
      </c>
      <c r="E10100" s="19" t="s">
        <v>9</v>
      </c>
    </row>
    <row r="10101" spans="1:5" ht="14.5" customHeight="1">
      <c r="A10101" s="19">
        <v>1919</v>
      </c>
      <c r="B10101" s="19" t="s">
        <v>694</v>
      </c>
      <c r="C10101" s="19" t="s">
        <v>1216</v>
      </c>
      <c r="D10101" s="19">
        <v>27.2</v>
      </c>
      <c r="E10101" s="19" t="s">
        <v>1519</v>
      </c>
    </row>
    <row r="10102" spans="1:5" ht="14.5" customHeight="1">
      <c r="A10102" s="19">
        <v>1919</v>
      </c>
      <c r="B10102" s="19" t="s">
        <v>694</v>
      </c>
      <c r="C10102" s="19" t="s">
        <v>1216</v>
      </c>
      <c r="D10102" s="19">
        <v>3.2</v>
      </c>
      <c r="E10102" s="19" t="s">
        <v>9</v>
      </c>
    </row>
    <row r="10103" spans="1:5" ht="14.5" customHeight="1">
      <c r="A10103" s="19">
        <v>1919</v>
      </c>
      <c r="B10103" s="19" t="s">
        <v>694</v>
      </c>
      <c r="C10103" s="19" t="s">
        <v>1861</v>
      </c>
      <c r="D10103" s="19">
        <v>7.75</v>
      </c>
      <c r="E10103" s="19" t="s">
        <v>9</v>
      </c>
    </row>
    <row r="10104" spans="1:5" ht="14.5" customHeight="1">
      <c r="A10104" s="19">
        <v>1919</v>
      </c>
      <c r="B10104" s="19" t="s">
        <v>694</v>
      </c>
      <c r="C10104" s="19" t="s">
        <v>680</v>
      </c>
      <c r="D10104" s="19">
        <v>10</v>
      </c>
      <c r="E10104" s="19" t="s">
        <v>9</v>
      </c>
    </row>
    <row r="10105" spans="1:5" ht="14.5" customHeight="1">
      <c r="A10105" s="19">
        <v>1919</v>
      </c>
      <c r="B10105" s="19" t="s">
        <v>694</v>
      </c>
      <c r="C10105" s="19" t="s">
        <v>681</v>
      </c>
      <c r="D10105" s="19">
        <v>368.75</v>
      </c>
      <c r="E10105" s="19" t="s">
        <v>9</v>
      </c>
    </row>
    <row r="10106" spans="1:5" ht="14.5" customHeight="1">
      <c r="A10106" s="19">
        <v>1919</v>
      </c>
      <c r="B10106" s="19" t="s">
        <v>694</v>
      </c>
      <c r="C10106" s="19" t="s">
        <v>683</v>
      </c>
      <c r="D10106" s="19">
        <v>116.6</v>
      </c>
      <c r="E10106" s="19" t="s">
        <v>9</v>
      </c>
    </row>
    <row r="10107" spans="1:5" ht="14.5" customHeight="1">
      <c r="A10107" s="19">
        <v>1919</v>
      </c>
      <c r="B10107" s="19" t="s">
        <v>694</v>
      </c>
      <c r="C10107" s="19" t="s">
        <v>684</v>
      </c>
      <c r="D10107" s="19">
        <v>174.13</v>
      </c>
      <c r="E10107" s="19" t="s">
        <v>9</v>
      </c>
    </row>
    <row r="10108" spans="1:5" ht="14.5" customHeight="1">
      <c r="A10108" s="19">
        <v>1919</v>
      </c>
      <c r="B10108" s="19" t="s">
        <v>694</v>
      </c>
      <c r="C10108" s="19" t="s">
        <v>686</v>
      </c>
      <c r="D10108" s="19">
        <v>138.72</v>
      </c>
      <c r="E10108" s="19" t="s">
        <v>9</v>
      </c>
    </row>
    <row r="10109" spans="1:5" ht="14.5" customHeight="1">
      <c r="A10109" s="19">
        <v>1919</v>
      </c>
      <c r="B10109" s="19" t="s">
        <v>694</v>
      </c>
      <c r="C10109" s="19" t="s">
        <v>1863</v>
      </c>
      <c r="D10109" s="19">
        <v>9.5</v>
      </c>
      <c r="E10109" s="19" t="s">
        <v>9</v>
      </c>
    </row>
    <row r="10110" spans="1:5" ht="14.5" customHeight="1">
      <c r="A10110" s="19">
        <v>1919</v>
      </c>
      <c r="B10110" s="19" t="s">
        <v>694</v>
      </c>
      <c r="C10110" s="19" t="s">
        <v>687</v>
      </c>
      <c r="D10110" s="19">
        <v>80.647999999999996</v>
      </c>
      <c r="E10110" s="19" t="s">
        <v>9</v>
      </c>
    </row>
    <row r="10111" spans="1:5" ht="14.5" customHeight="1">
      <c r="A10111" s="19">
        <v>1919</v>
      </c>
      <c r="B10111" s="19" t="s">
        <v>694</v>
      </c>
      <c r="C10111" s="19" t="s">
        <v>688</v>
      </c>
      <c r="D10111" s="19">
        <v>3</v>
      </c>
      <c r="E10111" s="19" t="s">
        <v>9</v>
      </c>
    </row>
    <row r="10112" spans="1:5" ht="14.5" customHeight="1">
      <c r="A10112" s="19">
        <v>1919</v>
      </c>
      <c r="B10112" s="19" t="s">
        <v>694</v>
      </c>
      <c r="C10112" s="19" t="s">
        <v>689</v>
      </c>
      <c r="D10112" s="19">
        <v>1</v>
      </c>
      <c r="E10112" s="19" t="s">
        <v>9</v>
      </c>
    </row>
    <row r="10113" spans="1:6" ht="14.5" customHeight="1">
      <c r="A10113" s="19">
        <v>1919</v>
      </c>
      <c r="B10113" s="19" t="s">
        <v>694</v>
      </c>
      <c r="C10113" s="19" t="s">
        <v>1865</v>
      </c>
      <c r="D10113" s="19">
        <v>4.5</v>
      </c>
      <c r="E10113" s="19" t="s">
        <v>9</v>
      </c>
    </row>
    <row r="10114" spans="1:6" ht="14.5" customHeight="1">
      <c r="A10114" s="19">
        <v>1919</v>
      </c>
      <c r="B10114" s="19" t="s">
        <v>694</v>
      </c>
      <c r="C10114" s="19" t="s">
        <v>690</v>
      </c>
      <c r="D10114" s="19">
        <v>5.5</v>
      </c>
      <c r="E10114" s="19" t="s">
        <v>9</v>
      </c>
    </row>
    <row r="10115" spans="1:6" ht="14.5" customHeight="1">
      <c r="A10115" s="19">
        <v>1919</v>
      </c>
      <c r="B10115" s="19" t="s">
        <v>694</v>
      </c>
      <c r="C10115" s="19" t="s">
        <v>1866</v>
      </c>
      <c r="D10115" s="19">
        <v>8</v>
      </c>
      <c r="E10115" s="19" t="s">
        <v>9</v>
      </c>
    </row>
    <row r="10116" spans="1:6" ht="14.5" customHeight="1">
      <c r="A10116" s="19">
        <v>1919</v>
      </c>
      <c r="B10116" s="19" t="s">
        <v>694</v>
      </c>
      <c r="C10116" s="19" t="s">
        <v>691</v>
      </c>
      <c r="D10116" s="19">
        <v>97</v>
      </c>
      <c r="E10116" s="19" t="s">
        <v>9</v>
      </c>
    </row>
    <row r="10117" spans="1:6" ht="14.5" customHeight="1">
      <c r="A10117" s="19">
        <v>1919</v>
      </c>
      <c r="B10117" s="19" t="s">
        <v>694</v>
      </c>
      <c r="C10117" s="19" t="s">
        <v>1338</v>
      </c>
      <c r="D10117" s="19">
        <v>13.1</v>
      </c>
      <c r="E10117" s="19" t="s">
        <v>9</v>
      </c>
    </row>
    <row r="10118" spans="1:6" ht="14.5" customHeight="1">
      <c r="A10118" s="19">
        <v>1919</v>
      </c>
      <c r="B10118" s="19" t="s">
        <v>694</v>
      </c>
      <c r="C10118" s="19" t="s">
        <v>1868</v>
      </c>
      <c r="D10118" s="19">
        <v>10.5</v>
      </c>
      <c r="E10118" s="19" t="s">
        <v>9</v>
      </c>
    </row>
    <row r="10119" spans="1:6" ht="14.5" customHeight="1">
      <c r="A10119" s="19">
        <v>1919</v>
      </c>
      <c r="B10119" s="19" t="s">
        <v>369</v>
      </c>
      <c r="C10119" s="19" t="s">
        <v>1084</v>
      </c>
      <c r="D10119" s="19">
        <v>7.5</v>
      </c>
    </row>
    <row r="10120" spans="1:6" ht="14.5" customHeight="1">
      <c r="A10120" s="19">
        <v>1919</v>
      </c>
      <c r="B10120" s="19" t="s">
        <v>369</v>
      </c>
      <c r="C10120" s="19" t="s">
        <v>697</v>
      </c>
      <c r="D10120" s="19">
        <v>20.460999999999999</v>
      </c>
    </row>
    <row r="10121" spans="1:6" ht="14.5" customHeight="1">
      <c r="A10121" s="19">
        <v>1919</v>
      </c>
      <c r="B10121" s="19" t="s">
        <v>369</v>
      </c>
      <c r="C10121" s="19" t="s">
        <v>698</v>
      </c>
      <c r="D10121" s="19">
        <v>5.5</v>
      </c>
    </row>
    <row r="10122" spans="1:6" ht="14.5" customHeight="1">
      <c r="A10122" s="19">
        <v>1919</v>
      </c>
      <c r="B10122" s="19" t="s">
        <v>369</v>
      </c>
      <c r="C10122" s="19" t="s">
        <v>370</v>
      </c>
      <c r="D10122" s="19">
        <v>17</v>
      </c>
    </row>
    <row r="10123" spans="1:6" ht="14.5" customHeight="1">
      <c r="A10123" s="19">
        <v>1919</v>
      </c>
      <c r="B10123" s="19" t="s">
        <v>369</v>
      </c>
      <c r="C10123" s="19" t="s">
        <v>1869</v>
      </c>
      <c r="D10123" s="19">
        <v>10.25</v>
      </c>
    </row>
    <row r="10124" spans="1:6" ht="14.5" customHeight="1">
      <c r="A10124" s="19">
        <v>1919</v>
      </c>
      <c r="B10124" s="19" t="s">
        <v>369</v>
      </c>
      <c r="C10124" s="19" t="s">
        <v>371</v>
      </c>
      <c r="D10124" s="19">
        <v>28.3</v>
      </c>
    </row>
    <row r="10125" spans="1:6" ht="14.5" customHeight="1">
      <c r="A10125" s="19">
        <v>1919</v>
      </c>
      <c r="B10125" s="19" t="s">
        <v>369</v>
      </c>
      <c r="C10125" s="19" t="s">
        <v>1218</v>
      </c>
      <c r="D10125" s="19">
        <v>13.333</v>
      </c>
    </row>
    <row r="10126" spans="1:6" ht="14.5" customHeight="1">
      <c r="A10126" s="19">
        <v>1919</v>
      </c>
      <c r="B10126" s="19" t="s">
        <v>369</v>
      </c>
      <c r="C10126" s="19" t="s">
        <v>578</v>
      </c>
      <c r="D10126" s="19">
        <v>9</v>
      </c>
    </row>
    <row r="10127" spans="1:6" ht="14.5" customHeight="1">
      <c r="A10127" s="19">
        <v>1919</v>
      </c>
      <c r="B10127" s="19" t="s">
        <v>369</v>
      </c>
      <c r="C10127" s="19" t="s">
        <v>863</v>
      </c>
      <c r="D10127" s="19">
        <v>11.25</v>
      </c>
    </row>
    <row r="10128" spans="1:6" ht="14.5" customHeight="1">
      <c r="A10128" s="19">
        <v>1919</v>
      </c>
      <c r="B10128" s="19" t="s">
        <v>55</v>
      </c>
      <c r="C10128" s="19" t="s">
        <v>712</v>
      </c>
      <c r="D10128" s="19">
        <v>63.36</v>
      </c>
      <c r="F10128" s="19" t="s">
        <v>699</v>
      </c>
    </row>
    <row r="10129" spans="1:6" ht="14.5" customHeight="1">
      <c r="A10129" s="19">
        <v>1919</v>
      </c>
      <c r="B10129" s="19" t="s">
        <v>55</v>
      </c>
      <c r="C10129" s="19" t="s">
        <v>713</v>
      </c>
      <c r="D10129" s="19">
        <v>15.22</v>
      </c>
      <c r="F10129" s="19" t="s">
        <v>700</v>
      </c>
    </row>
    <row r="10130" spans="1:6" ht="14.5" customHeight="1">
      <c r="A10130" s="19">
        <v>1919</v>
      </c>
      <c r="B10130" s="19" t="s">
        <v>55</v>
      </c>
      <c r="C10130" s="19" t="s">
        <v>714</v>
      </c>
      <c r="D10130" s="19">
        <v>3.5</v>
      </c>
      <c r="F10130" s="19" t="s">
        <v>701</v>
      </c>
    </row>
    <row r="10131" spans="1:6" ht="14.5" customHeight="1">
      <c r="A10131" s="19">
        <v>1919</v>
      </c>
      <c r="B10131" s="19" t="s">
        <v>55</v>
      </c>
      <c r="C10131" s="19" t="s">
        <v>715</v>
      </c>
      <c r="D10131" s="19">
        <v>9.15</v>
      </c>
      <c r="F10131" s="19" t="s">
        <v>702</v>
      </c>
    </row>
    <row r="10132" spans="1:6" ht="14.5" customHeight="1">
      <c r="A10132" s="19">
        <v>1919</v>
      </c>
      <c r="B10132" s="19" t="s">
        <v>55</v>
      </c>
      <c r="C10132" s="19" t="s">
        <v>716</v>
      </c>
      <c r="D10132" s="19">
        <v>51.25</v>
      </c>
      <c r="F10132" s="19" t="s">
        <v>703</v>
      </c>
    </row>
    <row r="10133" spans="1:6" ht="14.5" customHeight="1">
      <c r="A10133" s="19">
        <v>1919</v>
      </c>
      <c r="B10133" s="19" t="s">
        <v>55</v>
      </c>
      <c r="C10133" s="19" t="s">
        <v>717</v>
      </c>
      <c r="D10133" s="19">
        <v>84.424999999999997</v>
      </c>
      <c r="F10133" s="19" t="s">
        <v>704</v>
      </c>
    </row>
    <row r="10134" spans="1:6" ht="14.5" customHeight="1">
      <c r="A10134" s="19">
        <v>1919</v>
      </c>
      <c r="B10134" s="19" t="s">
        <v>55</v>
      </c>
      <c r="C10134" s="19" t="s">
        <v>717</v>
      </c>
      <c r="D10134" s="19">
        <v>47</v>
      </c>
      <c r="F10134" s="19" t="s">
        <v>705</v>
      </c>
    </row>
    <row r="10135" spans="1:6" ht="14.5" customHeight="1">
      <c r="A10135" s="19">
        <v>1919</v>
      </c>
      <c r="B10135" s="19" t="s">
        <v>55</v>
      </c>
      <c r="C10135" s="19" t="s">
        <v>56</v>
      </c>
      <c r="D10135" s="19">
        <v>18.88</v>
      </c>
      <c r="F10135" s="19" t="s">
        <v>1222</v>
      </c>
    </row>
    <row r="10136" spans="1:6" ht="14.5" customHeight="1">
      <c r="A10136" s="19">
        <v>1919</v>
      </c>
      <c r="B10136" s="19" t="s">
        <v>55</v>
      </c>
      <c r="C10136" s="19" t="s">
        <v>57</v>
      </c>
      <c r="D10136" s="19">
        <v>18</v>
      </c>
      <c r="F10136" s="19" t="s">
        <v>58</v>
      </c>
    </row>
    <row r="10137" spans="1:6" ht="14.5" customHeight="1">
      <c r="A10137" s="19">
        <v>1919</v>
      </c>
      <c r="B10137" s="19" t="s">
        <v>55</v>
      </c>
      <c r="C10137" s="19" t="s">
        <v>718</v>
      </c>
      <c r="D10137" s="19">
        <v>26.1</v>
      </c>
      <c r="F10137" s="19" t="s">
        <v>708</v>
      </c>
    </row>
    <row r="10138" spans="1:6" ht="14.5" customHeight="1">
      <c r="A10138" s="19">
        <v>1919</v>
      </c>
      <c r="B10138" s="19" t="s">
        <v>55</v>
      </c>
      <c r="C10138" s="19" t="s">
        <v>59</v>
      </c>
      <c r="D10138" s="19">
        <v>361.73</v>
      </c>
      <c r="F10138" s="19" t="s">
        <v>60</v>
      </c>
    </row>
    <row r="10139" spans="1:6" ht="14.5" customHeight="1">
      <c r="A10139" s="19">
        <v>1919</v>
      </c>
      <c r="B10139" s="19" t="s">
        <v>55</v>
      </c>
      <c r="C10139" s="19" t="s">
        <v>719</v>
      </c>
      <c r="D10139" s="19">
        <v>29.85</v>
      </c>
      <c r="F10139" s="19" t="s">
        <v>710</v>
      </c>
    </row>
    <row r="10140" spans="1:6" ht="14.5" customHeight="1">
      <c r="A10140" s="19">
        <v>1919</v>
      </c>
      <c r="B10140" s="19" t="s">
        <v>55</v>
      </c>
      <c r="C10140" s="19" t="s">
        <v>720</v>
      </c>
      <c r="D10140" s="19">
        <v>5.5</v>
      </c>
      <c r="F10140" s="19" t="s">
        <v>711</v>
      </c>
    </row>
    <row r="10141" spans="1:6" ht="14.5" customHeight="1">
      <c r="A10141" s="19">
        <v>1919</v>
      </c>
      <c r="B10141" s="19" t="s">
        <v>55</v>
      </c>
      <c r="C10141" s="19" t="s">
        <v>1341</v>
      </c>
      <c r="D10141" s="19">
        <v>2</v>
      </c>
      <c r="F10141" s="19" t="s">
        <v>1342</v>
      </c>
    </row>
    <row r="10142" spans="1:6" ht="14.5" customHeight="1">
      <c r="A10142" s="19">
        <v>1919</v>
      </c>
      <c r="B10142" s="19" t="s">
        <v>440</v>
      </c>
      <c r="C10142" s="19" t="s">
        <v>1226</v>
      </c>
      <c r="D10142" s="19">
        <v>11</v>
      </c>
    </row>
    <row r="10143" spans="1:6" ht="14.5" customHeight="1">
      <c r="A10143" s="19">
        <v>1919</v>
      </c>
      <c r="B10143" s="19" t="s">
        <v>440</v>
      </c>
      <c r="C10143" s="19" t="s">
        <v>1227</v>
      </c>
      <c r="D10143" s="19">
        <v>60.69</v>
      </c>
    </row>
    <row r="10144" spans="1:6" ht="14.5" customHeight="1">
      <c r="A10144" s="19">
        <v>1919</v>
      </c>
      <c r="B10144" s="19" t="s">
        <v>440</v>
      </c>
      <c r="C10144" s="19" t="s">
        <v>1870</v>
      </c>
      <c r="D10144" s="19">
        <v>4.1500000000000004</v>
      </c>
    </row>
    <row r="10145" spans="1:6" ht="14.5" customHeight="1">
      <c r="A10145" s="19">
        <v>1919</v>
      </c>
      <c r="B10145" s="19" t="s">
        <v>440</v>
      </c>
      <c r="C10145" s="19" t="s">
        <v>425</v>
      </c>
      <c r="D10145" s="19">
        <v>43.3</v>
      </c>
    </row>
    <row r="10146" spans="1:6" ht="14.5" customHeight="1">
      <c r="A10146" s="19">
        <v>1919</v>
      </c>
      <c r="B10146" s="19" t="s">
        <v>440</v>
      </c>
      <c r="C10146" s="19" t="s">
        <v>721</v>
      </c>
      <c r="D10146" s="19">
        <v>6</v>
      </c>
    </row>
    <row r="10147" spans="1:6" ht="14.5" customHeight="1">
      <c r="A10147" s="19">
        <v>1919</v>
      </c>
      <c r="B10147" s="19" t="s">
        <v>440</v>
      </c>
      <c r="C10147" s="19" t="s">
        <v>1871</v>
      </c>
      <c r="D10147" s="19">
        <v>5.444</v>
      </c>
    </row>
    <row r="10148" spans="1:6" ht="14.5" customHeight="1">
      <c r="A10148" s="19">
        <v>1919</v>
      </c>
      <c r="B10148" s="19" t="s">
        <v>440</v>
      </c>
      <c r="C10148" s="19" t="s">
        <v>428</v>
      </c>
      <c r="D10148" s="19">
        <v>25.5</v>
      </c>
      <c r="F10148" s="19" t="s">
        <v>429</v>
      </c>
    </row>
    <row r="10149" spans="1:6" ht="14.5" customHeight="1">
      <c r="A10149" s="19">
        <v>1919</v>
      </c>
      <c r="B10149" s="19" t="s">
        <v>440</v>
      </c>
      <c r="C10149" s="19" t="s">
        <v>428</v>
      </c>
      <c r="D10149" s="19">
        <v>602</v>
      </c>
      <c r="F10149" s="19" t="s">
        <v>430</v>
      </c>
    </row>
    <row r="10150" spans="1:6" ht="14.5" customHeight="1">
      <c r="A10150" s="19">
        <v>1919</v>
      </c>
      <c r="B10150" s="19" t="s">
        <v>440</v>
      </c>
      <c r="C10150" s="19" t="s">
        <v>428</v>
      </c>
      <c r="D10150" s="19">
        <v>47.25</v>
      </c>
      <c r="F10150" s="19" t="s">
        <v>431</v>
      </c>
    </row>
    <row r="10151" spans="1:6" ht="14.5" customHeight="1">
      <c r="A10151" s="19">
        <v>1919</v>
      </c>
      <c r="B10151" s="19" t="s">
        <v>440</v>
      </c>
      <c r="C10151" s="19" t="s">
        <v>428</v>
      </c>
      <c r="D10151" s="19">
        <v>24</v>
      </c>
      <c r="F10151" s="19" t="s">
        <v>722</v>
      </c>
    </row>
    <row r="10152" spans="1:6" ht="14.5" customHeight="1">
      <c r="A10152" s="19">
        <v>1919</v>
      </c>
      <c r="B10152" s="19" t="s">
        <v>440</v>
      </c>
      <c r="C10152" s="19" t="s">
        <v>432</v>
      </c>
      <c r="D10152" s="19">
        <v>290.47300000000001</v>
      </c>
      <c r="F10152" s="19" t="s">
        <v>433</v>
      </c>
    </row>
    <row r="10153" spans="1:6" ht="14.5" customHeight="1">
      <c r="A10153" s="19">
        <v>1919</v>
      </c>
      <c r="B10153" s="19" t="s">
        <v>440</v>
      </c>
      <c r="C10153" s="19" t="s">
        <v>432</v>
      </c>
      <c r="D10153" s="19">
        <v>110.9</v>
      </c>
      <c r="F10153" s="19" t="s">
        <v>434</v>
      </c>
    </row>
    <row r="10154" spans="1:6" ht="14.5" customHeight="1">
      <c r="A10154" s="19">
        <v>1919</v>
      </c>
      <c r="B10154" s="19" t="s">
        <v>440</v>
      </c>
      <c r="C10154" s="19" t="s">
        <v>435</v>
      </c>
      <c r="D10154" s="19">
        <v>103</v>
      </c>
      <c r="F10154" s="19" t="s">
        <v>436</v>
      </c>
    </row>
    <row r="10155" spans="1:6" ht="14.5" customHeight="1">
      <c r="A10155" s="19">
        <v>1919</v>
      </c>
      <c r="B10155" s="19" t="s">
        <v>440</v>
      </c>
      <c r="C10155" s="19" t="s">
        <v>435</v>
      </c>
      <c r="D10155" s="19">
        <v>84.8</v>
      </c>
      <c r="F10155" s="19" t="s">
        <v>437</v>
      </c>
    </row>
    <row r="10156" spans="1:6" ht="14.5" customHeight="1">
      <c r="A10156" s="19">
        <v>1919</v>
      </c>
      <c r="B10156" s="19" t="s">
        <v>440</v>
      </c>
      <c r="C10156" s="19" t="s">
        <v>438</v>
      </c>
      <c r="D10156" s="19">
        <v>20</v>
      </c>
    </row>
    <row r="10157" spans="1:6" ht="14.5" customHeight="1">
      <c r="A10157" s="19">
        <v>1919</v>
      </c>
      <c r="B10157" s="19" t="s">
        <v>440</v>
      </c>
      <c r="C10157" s="19" t="s">
        <v>439</v>
      </c>
      <c r="D10157" s="19">
        <v>27</v>
      </c>
    </row>
    <row r="10158" spans="1:6" ht="14.5" customHeight="1">
      <c r="A10158" s="19">
        <v>1919</v>
      </c>
      <c r="B10158" s="19" t="s">
        <v>440</v>
      </c>
      <c r="C10158" s="19" t="s">
        <v>1872</v>
      </c>
      <c r="D10158" s="19">
        <v>45</v>
      </c>
    </row>
    <row r="10159" spans="1:6" ht="14.5" customHeight="1">
      <c r="A10159" s="19">
        <v>1919</v>
      </c>
      <c r="B10159" s="19" t="s">
        <v>456</v>
      </c>
      <c r="C10159" s="19" t="s">
        <v>1345</v>
      </c>
      <c r="D10159" s="19">
        <v>403.17</v>
      </c>
    </row>
    <row r="10160" spans="1:6" ht="14.5" customHeight="1">
      <c r="A10160" s="19">
        <v>1919</v>
      </c>
      <c r="B10160" s="19" t="s">
        <v>456</v>
      </c>
      <c r="C10160" s="19" t="s">
        <v>457</v>
      </c>
      <c r="D10160" s="19">
        <v>21</v>
      </c>
      <c r="E10160" s="19" t="s">
        <v>9</v>
      </c>
    </row>
    <row r="10161" spans="1:6" ht="14.5" customHeight="1">
      <c r="A10161" s="19">
        <v>1919</v>
      </c>
      <c r="B10161" s="19" t="s">
        <v>456</v>
      </c>
      <c r="C10161" s="19" t="s">
        <v>458</v>
      </c>
      <c r="D10161" s="19">
        <v>6.7</v>
      </c>
      <c r="E10161" s="19" t="s">
        <v>9</v>
      </c>
    </row>
    <row r="10162" spans="1:6" ht="14.5" customHeight="1">
      <c r="A10162" s="19">
        <v>1919</v>
      </c>
      <c r="B10162" s="19" t="s">
        <v>456</v>
      </c>
      <c r="C10162" s="19" t="s">
        <v>1420</v>
      </c>
      <c r="D10162" s="19">
        <v>6</v>
      </c>
      <c r="E10162" s="19" t="s">
        <v>9</v>
      </c>
    </row>
    <row r="10163" spans="1:6" ht="14.5" customHeight="1">
      <c r="A10163" s="19">
        <v>1919</v>
      </c>
      <c r="B10163" s="19" t="s">
        <v>456</v>
      </c>
      <c r="C10163" s="19" t="s">
        <v>1522</v>
      </c>
      <c r="D10163" s="19">
        <v>70</v>
      </c>
      <c r="E10163" s="19" t="s">
        <v>9</v>
      </c>
    </row>
    <row r="10164" spans="1:6" ht="14.5" customHeight="1">
      <c r="A10164" s="19">
        <v>1919</v>
      </c>
      <c r="B10164" s="19" t="s">
        <v>456</v>
      </c>
      <c r="C10164" s="19" t="s">
        <v>459</v>
      </c>
      <c r="D10164" s="19">
        <v>25</v>
      </c>
      <c r="E10164" s="19" t="s">
        <v>9</v>
      </c>
    </row>
    <row r="10165" spans="1:6" ht="14.5" customHeight="1">
      <c r="A10165" s="19">
        <v>1919</v>
      </c>
      <c r="B10165" s="19" t="s">
        <v>456</v>
      </c>
      <c r="C10165" s="19" t="s">
        <v>460</v>
      </c>
      <c r="D10165" s="19">
        <v>24.529</v>
      </c>
      <c r="E10165" s="19" t="s">
        <v>9</v>
      </c>
    </row>
    <row r="10166" spans="1:6" ht="14.5" customHeight="1">
      <c r="A10166" s="19">
        <v>1919</v>
      </c>
      <c r="B10166" s="19" t="s">
        <v>456</v>
      </c>
      <c r="C10166" s="19" t="s">
        <v>1873</v>
      </c>
      <c r="D10166" s="19">
        <v>9</v>
      </c>
    </row>
    <row r="10167" spans="1:6" ht="14.5" customHeight="1">
      <c r="A10167" s="19">
        <v>1919</v>
      </c>
      <c r="B10167" s="19" t="s">
        <v>456</v>
      </c>
      <c r="C10167" s="19" t="s">
        <v>926</v>
      </c>
      <c r="D10167" s="19">
        <v>46.6</v>
      </c>
      <c r="F10167" s="19" t="s">
        <v>1353</v>
      </c>
    </row>
    <row r="10168" spans="1:6" ht="14.5" customHeight="1">
      <c r="A10168" s="19">
        <v>1919</v>
      </c>
      <c r="B10168" s="19" t="s">
        <v>456</v>
      </c>
      <c r="C10168" s="19" t="s">
        <v>1350</v>
      </c>
      <c r="D10168" s="19">
        <v>7.5</v>
      </c>
      <c r="F10168" s="19" t="s">
        <v>1354</v>
      </c>
    </row>
    <row r="10169" spans="1:6" ht="14.5" customHeight="1">
      <c r="A10169" s="19">
        <v>1919</v>
      </c>
      <c r="B10169" s="19" t="s">
        <v>456</v>
      </c>
      <c r="C10169" s="19" t="s">
        <v>941</v>
      </c>
      <c r="D10169" s="19">
        <v>6.09</v>
      </c>
    </row>
    <row r="10170" spans="1:6" ht="14.5" customHeight="1">
      <c r="A10170" s="19">
        <v>1919</v>
      </c>
      <c r="B10170" s="19" t="s">
        <v>456</v>
      </c>
      <c r="C10170" s="19" t="s">
        <v>928</v>
      </c>
      <c r="D10170" s="19">
        <v>18.37</v>
      </c>
    </row>
    <row r="10171" spans="1:6" ht="14.5" customHeight="1">
      <c r="A10171" s="19">
        <v>1919</v>
      </c>
      <c r="B10171" s="19" t="s">
        <v>456</v>
      </c>
      <c r="C10171" s="19" t="s">
        <v>462</v>
      </c>
      <c r="D10171" s="19">
        <v>16.5</v>
      </c>
      <c r="E10171" s="19" t="s">
        <v>9</v>
      </c>
    </row>
    <row r="10172" spans="1:6" ht="14.5" customHeight="1">
      <c r="A10172" s="19">
        <v>1919</v>
      </c>
      <c r="B10172" s="19" t="s">
        <v>456</v>
      </c>
      <c r="C10172" s="19" t="s">
        <v>464</v>
      </c>
      <c r="D10172" s="19">
        <v>2</v>
      </c>
      <c r="E10172" s="19" t="s">
        <v>9</v>
      </c>
    </row>
    <row r="10173" spans="1:6" ht="14.5" customHeight="1">
      <c r="A10173" s="19">
        <v>1919</v>
      </c>
      <c r="B10173" s="19" t="s">
        <v>456</v>
      </c>
      <c r="C10173" s="19" t="s">
        <v>466</v>
      </c>
      <c r="D10173" s="19">
        <v>42.478999999999999</v>
      </c>
      <c r="E10173" s="19" t="s">
        <v>9</v>
      </c>
    </row>
    <row r="10174" spans="1:6" ht="14.5" customHeight="1">
      <c r="A10174" s="19">
        <v>1919</v>
      </c>
      <c r="B10174" s="19" t="s">
        <v>456</v>
      </c>
      <c r="C10174" s="19" t="s">
        <v>468</v>
      </c>
      <c r="D10174" s="19">
        <v>34</v>
      </c>
    </row>
    <row r="10175" spans="1:6" ht="14.5" customHeight="1">
      <c r="A10175" s="19">
        <v>1919</v>
      </c>
      <c r="B10175" s="19" t="s">
        <v>456</v>
      </c>
      <c r="C10175" s="19" t="s">
        <v>1230</v>
      </c>
      <c r="D10175" s="19">
        <v>12.83</v>
      </c>
    </row>
    <row r="10176" spans="1:6" ht="14.5" customHeight="1">
      <c r="A10176" s="19">
        <v>1919</v>
      </c>
      <c r="B10176" s="19" t="s">
        <v>456</v>
      </c>
      <c r="C10176" s="19" t="s">
        <v>1089</v>
      </c>
      <c r="D10176" s="19">
        <v>5</v>
      </c>
    </row>
    <row r="10177" spans="1:6" ht="14.5" customHeight="1">
      <c r="A10177" s="19">
        <v>1919</v>
      </c>
      <c r="B10177" s="19" t="s">
        <v>456</v>
      </c>
      <c r="C10177" s="19" t="s">
        <v>1875</v>
      </c>
      <c r="D10177" s="19">
        <v>9.08</v>
      </c>
    </row>
    <row r="10178" spans="1:6" ht="14.5" customHeight="1">
      <c r="A10178" s="19">
        <v>1920</v>
      </c>
      <c r="B10178" s="19" t="s">
        <v>131</v>
      </c>
      <c r="C10178" s="19" t="s">
        <v>1523</v>
      </c>
      <c r="D10178" s="19">
        <v>7.63</v>
      </c>
    </row>
    <row r="10179" spans="1:6" ht="14.5" customHeight="1">
      <c r="A10179" s="19">
        <v>1920</v>
      </c>
      <c r="B10179" s="19" t="s">
        <v>131</v>
      </c>
      <c r="C10179" s="19" t="s">
        <v>527</v>
      </c>
      <c r="D10179" s="19">
        <v>9.5</v>
      </c>
    </row>
    <row r="10180" spans="1:6" ht="14.5" customHeight="1">
      <c r="A10180" s="19">
        <v>1920</v>
      </c>
      <c r="B10180" s="19" t="s">
        <v>131</v>
      </c>
      <c r="C10180" s="19" t="s">
        <v>528</v>
      </c>
      <c r="D10180" s="19">
        <v>190.95</v>
      </c>
    </row>
    <row r="10181" spans="1:6" ht="14.5" customHeight="1">
      <c r="A10181" s="19">
        <v>1920</v>
      </c>
      <c r="B10181" s="19" t="s">
        <v>131</v>
      </c>
      <c r="C10181" s="19" t="s">
        <v>1524</v>
      </c>
      <c r="D10181" s="19">
        <v>1.5</v>
      </c>
    </row>
    <row r="10182" spans="1:6" ht="14.5" customHeight="1">
      <c r="A10182" s="19">
        <v>1920</v>
      </c>
      <c r="B10182" s="19" t="s">
        <v>131</v>
      </c>
      <c r="C10182" s="19" t="s">
        <v>529</v>
      </c>
      <c r="D10182" s="19">
        <v>14.6</v>
      </c>
    </row>
    <row r="10183" spans="1:6" ht="14.5" customHeight="1">
      <c r="A10183" s="19">
        <v>1920</v>
      </c>
      <c r="B10183" s="19" t="s">
        <v>131</v>
      </c>
      <c r="C10183" s="19" t="s">
        <v>971</v>
      </c>
      <c r="D10183" s="19">
        <v>6.1</v>
      </c>
    </row>
    <row r="10184" spans="1:6" ht="14.5" customHeight="1">
      <c r="A10184" s="19">
        <v>1920</v>
      </c>
      <c r="B10184" s="19" t="s">
        <v>131</v>
      </c>
      <c r="C10184" s="19" t="s">
        <v>530</v>
      </c>
      <c r="D10184" s="19">
        <v>63.5</v>
      </c>
    </row>
    <row r="10185" spans="1:6" ht="14.5" customHeight="1">
      <c r="A10185" s="19">
        <v>1920</v>
      </c>
      <c r="B10185" s="19" t="s">
        <v>131</v>
      </c>
      <c r="C10185" s="19" t="s">
        <v>531</v>
      </c>
      <c r="D10185" s="19">
        <v>38</v>
      </c>
    </row>
    <row r="10186" spans="1:6" ht="14.5" customHeight="1">
      <c r="A10186" s="19">
        <v>1920</v>
      </c>
      <c r="B10186" s="19" t="s">
        <v>131</v>
      </c>
      <c r="C10186" s="19" t="s">
        <v>534</v>
      </c>
      <c r="D10186" s="19">
        <v>7</v>
      </c>
    </row>
    <row r="10187" spans="1:6" ht="14.5" customHeight="1">
      <c r="A10187" s="19">
        <v>1920</v>
      </c>
      <c r="B10187" s="19" t="s">
        <v>131</v>
      </c>
      <c r="C10187" s="19" t="s">
        <v>1090</v>
      </c>
      <c r="D10187" s="19">
        <v>12.2</v>
      </c>
    </row>
    <row r="10188" spans="1:6" ht="14.5" customHeight="1">
      <c r="A10188" s="19">
        <v>1920</v>
      </c>
      <c r="B10188" s="19" t="s">
        <v>131</v>
      </c>
      <c r="C10188" s="19" t="s">
        <v>535</v>
      </c>
      <c r="D10188" s="19">
        <v>15</v>
      </c>
    </row>
    <row r="10189" spans="1:6" ht="14.5" customHeight="1">
      <c r="A10189" s="19">
        <v>1920</v>
      </c>
      <c r="B10189" s="19" t="s">
        <v>172</v>
      </c>
      <c r="C10189" s="19" t="s">
        <v>1094</v>
      </c>
      <c r="D10189" s="19">
        <v>2.25</v>
      </c>
      <c r="F10189" s="19" t="s">
        <v>1528</v>
      </c>
    </row>
    <row r="10190" spans="1:6" ht="14.5" customHeight="1">
      <c r="A10190" s="19">
        <v>1920</v>
      </c>
      <c r="B10190" s="19" t="s">
        <v>172</v>
      </c>
      <c r="C10190" s="19" t="s">
        <v>173</v>
      </c>
      <c r="D10190" s="19">
        <v>64.143000000000001</v>
      </c>
      <c r="F10190" s="19" t="s">
        <v>1529</v>
      </c>
    </row>
    <row r="10191" spans="1:6" ht="14.5" customHeight="1">
      <c r="A10191" s="19">
        <v>1920</v>
      </c>
      <c r="B10191" s="19" t="s">
        <v>172</v>
      </c>
      <c r="C10191" s="19" t="s">
        <v>177</v>
      </c>
      <c r="D10191" s="19">
        <v>5.41</v>
      </c>
      <c r="F10191" s="19" t="s">
        <v>548</v>
      </c>
    </row>
    <row r="10192" spans="1:6" ht="14.5" customHeight="1">
      <c r="A10192" s="19">
        <v>1920</v>
      </c>
      <c r="B10192" s="19" t="s">
        <v>172</v>
      </c>
      <c r="C10192" s="19" t="s">
        <v>1526</v>
      </c>
      <c r="D10192" s="19">
        <v>10</v>
      </c>
      <c r="F10192" s="19" t="s">
        <v>1531</v>
      </c>
    </row>
    <row r="10193" spans="1:6" ht="14.5" customHeight="1">
      <c r="A10193" s="19">
        <v>1920</v>
      </c>
      <c r="B10193" s="19" t="s">
        <v>172</v>
      </c>
      <c r="C10193" s="19" t="s">
        <v>1500</v>
      </c>
      <c r="D10193" s="19">
        <v>5</v>
      </c>
      <c r="F10193" s="19" t="s">
        <v>1530</v>
      </c>
    </row>
    <row r="10194" spans="1:6" ht="14.5" customHeight="1">
      <c r="A10194" s="19">
        <v>1920</v>
      </c>
      <c r="B10194" s="19" t="s">
        <v>172</v>
      </c>
      <c r="C10194" s="19" t="s">
        <v>547</v>
      </c>
      <c r="D10194" s="19">
        <v>21.68</v>
      </c>
      <c r="F10194" s="19" t="s">
        <v>549</v>
      </c>
    </row>
    <row r="10195" spans="1:6" ht="14.5" customHeight="1">
      <c r="A10195" s="19">
        <v>1920</v>
      </c>
      <c r="B10195" s="19" t="s">
        <v>172</v>
      </c>
      <c r="C10195" s="19" t="s">
        <v>1355</v>
      </c>
      <c r="D10195" s="19">
        <v>10.5</v>
      </c>
      <c r="F10195" s="19" t="s">
        <v>1356</v>
      </c>
    </row>
    <row r="10196" spans="1:6" ht="14.5" customHeight="1">
      <c r="A10196" s="19">
        <v>1920</v>
      </c>
      <c r="B10196" s="19" t="s">
        <v>172</v>
      </c>
      <c r="C10196" s="19" t="s">
        <v>1527</v>
      </c>
      <c r="D10196" s="19">
        <v>20</v>
      </c>
      <c r="F10196" s="19" t="s">
        <v>1533</v>
      </c>
    </row>
    <row r="10197" spans="1:6" ht="14.5" customHeight="1">
      <c r="A10197" s="19">
        <v>1920</v>
      </c>
      <c r="B10197" s="19" t="s">
        <v>172</v>
      </c>
      <c r="C10197" s="19" t="s">
        <v>1527</v>
      </c>
      <c r="D10197" s="19">
        <v>20.11</v>
      </c>
      <c r="F10197" s="19" t="s">
        <v>1532</v>
      </c>
    </row>
    <row r="10198" spans="1:6" ht="14.5" customHeight="1">
      <c r="A10198" s="19">
        <v>1920</v>
      </c>
      <c r="B10198" s="19" t="s">
        <v>172</v>
      </c>
      <c r="C10198" s="19" t="s">
        <v>179</v>
      </c>
      <c r="D10198" s="19">
        <v>53.66</v>
      </c>
      <c r="F10198" s="19" t="s">
        <v>743</v>
      </c>
    </row>
    <row r="10199" spans="1:6" ht="14.5" customHeight="1">
      <c r="A10199" s="19">
        <v>1920</v>
      </c>
      <c r="B10199" s="19" t="s">
        <v>62</v>
      </c>
      <c r="C10199" s="19" t="s">
        <v>71</v>
      </c>
      <c r="D10199" s="19">
        <v>6</v>
      </c>
      <c r="E10199" s="19" t="s">
        <v>9</v>
      </c>
    </row>
    <row r="10200" spans="1:6" ht="14.5" customHeight="1">
      <c r="A10200" s="19">
        <v>1920</v>
      </c>
      <c r="B10200" s="19" t="s">
        <v>62</v>
      </c>
      <c r="C10200" s="19" t="s">
        <v>64</v>
      </c>
      <c r="D10200" s="19">
        <v>9.5</v>
      </c>
      <c r="E10200" s="19" t="s">
        <v>9</v>
      </c>
    </row>
    <row r="10201" spans="1:6" ht="14.5" customHeight="1">
      <c r="A10201" s="19">
        <v>1920</v>
      </c>
      <c r="B10201" s="19" t="s">
        <v>62</v>
      </c>
      <c r="C10201" s="19" t="s">
        <v>551</v>
      </c>
      <c r="D10201" s="19">
        <v>247.75</v>
      </c>
      <c r="E10201" s="19" t="s">
        <v>9</v>
      </c>
    </row>
    <row r="10202" spans="1:6" ht="14.5" customHeight="1">
      <c r="A10202" s="19">
        <v>1920</v>
      </c>
      <c r="B10202" s="19" t="s">
        <v>62</v>
      </c>
      <c r="C10202" s="19" t="s">
        <v>69</v>
      </c>
      <c r="D10202" s="19">
        <v>55</v>
      </c>
      <c r="E10202" s="19" t="s">
        <v>9</v>
      </c>
    </row>
    <row r="10203" spans="1:6" ht="14.5" customHeight="1">
      <c r="A10203" s="19">
        <v>1920</v>
      </c>
      <c r="B10203" s="19" t="s">
        <v>62</v>
      </c>
      <c r="C10203" s="19" t="s">
        <v>72</v>
      </c>
      <c r="D10203" s="19">
        <v>8.5</v>
      </c>
      <c r="E10203" s="19" t="s">
        <v>9</v>
      </c>
    </row>
    <row r="10204" spans="1:6" ht="14.5" customHeight="1">
      <c r="A10204" s="19">
        <v>1920</v>
      </c>
      <c r="B10204" s="19" t="s">
        <v>62</v>
      </c>
      <c r="C10204" s="19" t="s">
        <v>552</v>
      </c>
      <c r="D10204" s="19">
        <v>25.9</v>
      </c>
      <c r="E10204" s="19" t="s">
        <v>9</v>
      </c>
    </row>
    <row r="10205" spans="1:6" ht="14.5" customHeight="1">
      <c r="A10205" s="19">
        <v>1920</v>
      </c>
      <c r="B10205" s="19" t="s">
        <v>62</v>
      </c>
      <c r="C10205" s="19" t="s">
        <v>1536</v>
      </c>
      <c r="D10205" s="19">
        <v>10.6</v>
      </c>
      <c r="E10205" s="19" t="s">
        <v>1519</v>
      </c>
    </row>
    <row r="10206" spans="1:6" ht="14.5" customHeight="1">
      <c r="A10206" s="19">
        <v>1920</v>
      </c>
      <c r="B10206" s="19" t="s">
        <v>62</v>
      </c>
      <c r="C10206" s="19" t="s">
        <v>65</v>
      </c>
      <c r="D10206" s="19">
        <v>37</v>
      </c>
      <c r="E10206" s="19" t="s">
        <v>9</v>
      </c>
    </row>
    <row r="10207" spans="1:6" ht="14.5" customHeight="1">
      <c r="A10207" s="19">
        <v>1920</v>
      </c>
      <c r="B10207" s="19" t="s">
        <v>62</v>
      </c>
      <c r="C10207" s="19" t="s">
        <v>66</v>
      </c>
      <c r="D10207" s="19">
        <v>12</v>
      </c>
      <c r="E10207" s="19" t="s">
        <v>9</v>
      </c>
    </row>
    <row r="10208" spans="1:6" ht="14.5" customHeight="1">
      <c r="A10208" s="19">
        <v>1920</v>
      </c>
      <c r="B10208" s="19" t="s">
        <v>62</v>
      </c>
      <c r="C10208" s="19" t="s">
        <v>67</v>
      </c>
      <c r="D10208" s="19">
        <v>57.72</v>
      </c>
      <c r="E10208" s="19" t="s">
        <v>9</v>
      </c>
    </row>
    <row r="10209" spans="1:6" ht="14.5" customHeight="1">
      <c r="A10209" s="19">
        <v>1920</v>
      </c>
      <c r="B10209" s="19" t="s">
        <v>62</v>
      </c>
      <c r="C10209" s="19" t="s">
        <v>983</v>
      </c>
      <c r="D10209" s="19">
        <v>5</v>
      </c>
      <c r="E10209" s="19" t="s">
        <v>9</v>
      </c>
    </row>
    <row r="10210" spans="1:6" ht="14.5" customHeight="1">
      <c r="A10210" s="19">
        <v>1920</v>
      </c>
      <c r="B10210" s="19" t="s">
        <v>62</v>
      </c>
      <c r="C10210" s="19" t="s">
        <v>1539</v>
      </c>
      <c r="D10210" s="19">
        <v>45</v>
      </c>
      <c r="E10210" s="19" t="s">
        <v>9</v>
      </c>
    </row>
    <row r="10211" spans="1:6" ht="14.5" customHeight="1">
      <c r="A10211" s="19">
        <v>1920</v>
      </c>
      <c r="B10211" s="19" t="s">
        <v>1426</v>
      </c>
      <c r="C10211" s="19" t="s">
        <v>470</v>
      </c>
      <c r="D10211" s="19">
        <v>2004</v>
      </c>
    </row>
    <row r="10212" spans="1:6" ht="14.5" customHeight="1">
      <c r="A10212" s="19">
        <v>1920</v>
      </c>
      <c r="B10212" s="19" t="s">
        <v>1426</v>
      </c>
      <c r="C10212" s="19" t="s">
        <v>1876</v>
      </c>
      <c r="D10212" s="19">
        <v>72</v>
      </c>
    </row>
    <row r="10213" spans="1:6" ht="14.5" customHeight="1">
      <c r="A10213" s="19">
        <v>1920</v>
      </c>
      <c r="B10213" s="19" t="s">
        <v>1426</v>
      </c>
      <c r="C10213" s="19" t="s">
        <v>1877</v>
      </c>
      <c r="D10213" s="19">
        <v>220</v>
      </c>
    </row>
    <row r="10214" spans="1:6" ht="14.5" customHeight="1">
      <c r="A10214" s="19">
        <v>1920</v>
      </c>
      <c r="B10214" s="19" t="s">
        <v>1426</v>
      </c>
      <c r="C10214" s="19" t="s">
        <v>1878</v>
      </c>
      <c r="D10214" s="19">
        <v>98</v>
      </c>
    </row>
    <row r="10215" spans="1:6" ht="14.5" customHeight="1">
      <c r="A10215" s="19">
        <v>1920</v>
      </c>
      <c r="B10215" s="19" t="s">
        <v>1426</v>
      </c>
      <c r="C10215" s="19" t="s">
        <v>480</v>
      </c>
      <c r="D10215" s="19">
        <v>59</v>
      </c>
    </row>
    <row r="10216" spans="1:6" ht="14.5" customHeight="1">
      <c r="A10216" s="19">
        <v>1920</v>
      </c>
      <c r="B10216" s="19" t="s">
        <v>1426</v>
      </c>
      <c r="C10216" s="19" t="s">
        <v>1879</v>
      </c>
      <c r="D10216" s="19">
        <v>348</v>
      </c>
    </row>
    <row r="10217" spans="1:6" ht="14.5" customHeight="1">
      <c r="A10217" s="19">
        <v>1920</v>
      </c>
      <c r="B10217" s="19" t="s">
        <v>1426</v>
      </c>
      <c r="C10217" s="19" t="s">
        <v>1898</v>
      </c>
      <c r="D10217" s="19">
        <v>622</v>
      </c>
    </row>
    <row r="10218" spans="1:6" ht="14.5" customHeight="1">
      <c r="A10218" s="19">
        <v>1920</v>
      </c>
      <c r="B10218" s="19" t="s">
        <v>1426</v>
      </c>
      <c r="C10218" s="19" t="s">
        <v>493</v>
      </c>
      <c r="D10218" s="19">
        <v>1058</v>
      </c>
    </row>
    <row r="10219" spans="1:6" ht="14.5" customHeight="1">
      <c r="A10219" s="19">
        <v>1920</v>
      </c>
      <c r="B10219" s="19" t="s">
        <v>441</v>
      </c>
      <c r="C10219" s="19" t="s">
        <v>442</v>
      </c>
      <c r="D10219" s="19">
        <v>455</v>
      </c>
      <c r="E10219" s="19" t="s">
        <v>9</v>
      </c>
      <c r="F10219" s="19" t="s">
        <v>838</v>
      </c>
    </row>
    <row r="10220" spans="1:6" ht="14.5" customHeight="1">
      <c r="A10220" s="19">
        <v>1920</v>
      </c>
      <c r="B10220" s="19" t="s">
        <v>441</v>
      </c>
      <c r="C10220" s="19" t="s">
        <v>1556</v>
      </c>
      <c r="D10220" s="19">
        <v>4.3</v>
      </c>
      <c r="E10220" s="19" t="s">
        <v>9</v>
      </c>
      <c r="F10220" s="19" t="s">
        <v>1557</v>
      </c>
    </row>
    <row r="10221" spans="1:6" ht="14.5" customHeight="1">
      <c r="A10221" s="19">
        <v>1920</v>
      </c>
      <c r="B10221" s="19" t="s">
        <v>441</v>
      </c>
      <c r="C10221" s="19" t="s">
        <v>1391</v>
      </c>
      <c r="D10221" s="19">
        <v>33.44</v>
      </c>
      <c r="E10221" s="19" t="s">
        <v>9</v>
      </c>
      <c r="F10221" s="19" t="s">
        <v>1395</v>
      </c>
    </row>
    <row r="10222" spans="1:6" ht="14.5" customHeight="1">
      <c r="A10222" s="19">
        <v>1920</v>
      </c>
      <c r="B10222" s="19" t="s">
        <v>441</v>
      </c>
      <c r="C10222" s="19" t="s">
        <v>552</v>
      </c>
      <c r="D10222" s="19">
        <v>5.5</v>
      </c>
      <c r="E10222" s="19" t="s">
        <v>9</v>
      </c>
      <c r="F10222" s="19" t="s">
        <v>1553</v>
      </c>
    </row>
    <row r="10223" spans="1:6" ht="14.5" customHeight="1">
      <c r="A10223" s="19">
        <v>1920</v>
      </c>
      <c r="B10223" s="19" t="s">
        <v>441</v>
      </c>
      <c r="C10223" s="19" t="s">
        <v>1559</v>
      </c>
      <c r="D10223" s="19">
        <v>15</v>
      </c>
      <c r="E10223" s="19" t="s">
        <v>9</v>
      </c>
      <c r="F10223" s="19" t="s">
        <v>1560</v>
      </c>
    </row>
    <row r="10224" spans="1:6" ht="14.5" customHeight="1">
      <c r="A10224" s="19">
        <v>1920</v>
      </c>
      <c r="B10224" s="19" t="s">
        <v>441</v>
      </c>
      <c r="C10224" s="19" t="s">
        <v>1392</v>
      </c>
      <c r="D10224" s="19">
        <v>21.7</v>
      </c>
      <c r="E10224" s="19" t="s">
        <v>9</v>
      </c>
      <c r="F10224" s="19" t="s">
        <v>1568</v>
      </c>
    </row>
    <row r="10225" spans="1:6" ht="14.5" customHeight="1">
      <c r="A10225" s="19">
        <v>1920</v>
      </c>
      <c r="B10225" s="19" t="s">
        <v>441</v>
      </c>
      <c r="C10225" s="19" t="s">
        <v>446</v>
      </c>
      <c r="D10225" s="19">
        <v>68.87</v>
      </c>
      <c r="E10225" s="19" t="s">
        <v>9</v>
      </c>
      <c r="F10225" s="19" t="s">
        <v>1554</v>
      </c>
    </row>
    <row r="10226" spans="1:6" ht="14.5" customHeight="1">
      <c r="A10226" s="19">
        <v>1920</v>
      </c>
      <c r="B10226" s="19" t="s">
        <v>441</v>
      </c>
      <c r="C10226" s="19" t="s">
        <v>446</v>
      </c>
      <c r="D10226" s="19">
        <v>72.430000000000007</v>
      </c>
      <c r="E10226" s="19" t="s">
        <v>9</v>
      </c>
      <c r="F10226" s="19" t="s">
        <v>1566</v>
      </c>
    </row>
    <row r="10227" spans="1:6" ht="14.5" customHeight="1">
      <c r="A10227" s="19">
        <v>1920</v>
      </c>
      <c r="B10227" s="19" t="s">
        <v>441</v>
      </c>
      <c r="C10227" s="19" t="s">
        <v>446</v>
      </c>
      <c r="D10227" s="19">
        <v>24.25</v>
      </c>
      <c r="E10227" s="19" t="s">
        <v>9</v>
      </c>
      <c r="F10227" s="19" t="s">
        <v>1251</v>
      </c>
    </row>
    <row r="10228" spans="1:6" ht="14.5" customHeight="1">
      <c r="A10228" s="19">
        <v>1920</v>
      </c>
      <c r="B10228" s="19" t="s">
        <v>441</v>
      </c>
      <c r="C10228" s="19" t="s">
        <v>448</v>
      </c>
      <c r="D10228" s="19">
        <v>220</v>
      </c>
      <c r="E10228" s="19" t="s">
        <v>9</v>
      </c>
      <c r="F10228" s="19" t="s">
        <v>1569</v>
      </c>
    </row>
    <row r="10229" spans="1:6" ht="14.5" customHeight="1">
      <c r="A10229" s="19">
        <v>1920</v>
      </c>
      <c r="B10229" s="19" t="s">
        <v>441</v>
      </c>
      <c r="C10229" s="19" t="s">
        <v>1433</v>
      </c>
      <c r="D10229" s="19">
        <v>1.78</v>
      </c>
      <c r="E10229" s="19" t="s">
        <v>9</v>
      </c>
      <c r="F10229" s="19" t="s">
        <v>1434</v>
      </c>
    </row>
    <row r="10230" spans="1:6" ht="14.5" customHeight="1">
      <c r="A10230" s="19">
        <v>1920</v>
      </c>
      <c r="B10230" s="19" t="s">
        <v>441</v>
      </c>
      <c r="C10230" s="19" t="s">
        <v>1435</v>
      </c>
      <c r="D10230" s="19">
        <v>81</v>
      </c>
      <c r="E10230" s="19" t="s">
        <v>9</v>
      </c>
      <c r="F10230" s="19" t="s">
        <v>1570</v>
      </c>
    </row>
    <row r="10231" spans="1:6" ht="14.5" customHeight="1">
      <c r="A10231" s="19">
        <v>1920</v>
      </c>
      <c r="B10231" s="19" t="s">
        <v>441</v>
      </c>
      <c r="C10231" s="19" t="s">
        <v>1561</v>
      </c>
      <c r="D10231" s="19">
        <v>5.5</v>
      </c>
      <c r="E10231" s="19" t="s">
        <v>9</v>
      </c>
      <c r="F10231" s="19" t="s">
        <v>1562</v>
      </c>
    </row>
    <row r="10232" spans="1:6" ht="14.5" customHeight="1">
      <c r="A10232" s="19">
        <v>1920</v>
      </c>
      <c r="B10232" s="19" t="s">
        <v>441</v>
      </c>
      <c r="C10232" s="19" t="s">
        <v>450</v>
      </c>
      <c r="D10232" s="19">
        <v>141</v>
      </c>
      <c r="E10232" s="19" t="s">
        <v>9</v>
      </c>
      <c r="F10232" s="19" t="s">
        <v>945</v>
      </c>
    </row>
    <row r="10233" spans="1:6" ht="14.5" customHeight="1">
      <c r="A10233" s="19">
        <v>1920</v>
      </c>
      <c r="B10233" s="19" t="s">
        <v>441</v>
      </c>
      <c r="C10233" s="19" t="s">
        <v>450</v>
      </c>
      <c r="D10233" s="19">
        <v>62</v>
      </c>
      <c r="E10233" s="19" t="s">
        <v>9</v>
      </c>
      <c r="F10233" s="19" t="s">
        <v>1567</v>
      </c>
    </row>
    <row r="10234" spans="1:6" ht="14.5" customHeight="1">
      <c r="A10234" s="19">
        <v>1920</v>
      </c>
      <c r="B10234" s="19" t="s">
        <v>441</v>
      </c>
      <c r="C10234" s="19" t="s">
        <v>450</v>
      </c>
      <c r="D10234" s="19">
        <v>107</v>
      </c>
      <c r="E10234" s="19" t="s">
        <v>9</v>
      </c>
      <c r="F10234" s="19" t="s">
        <v>1253</v>
      </c>
    </row>
    <row r="10235" spans="1:6" ht="14.5" customHeight="1">
      <c r="A10235" s="19">
        <v>1920</v>
      </c>
      <c r="B10235" s="19" t="s">
        <v>441</v>
      </c>
      <c r="C10235" s="19" t="s">
        <v>1393</v>
      </c>
      <c r="D10235" s="19">
        <v>41</v>
      </c>
      <c r="E10235" s="19" t="s">
        <v>9</v>
      </c>
      <c r="F10235" s="19" t="s">
        <v>1399</v>
      </c>
    </row>
    <row r="10236" spans="1:6" ht="14.5" customHeight="1">
      <c r="A10236" s="19">
        <v>1920</v>
      </c>
      <c r="B10236" s="19" t="s">
        <v>441</v>
      </c>
      <c r="C10236" s="19" t="s">
        <v>750</v>
      </c>
      <c r="D10236" s="19">
        <v>62</v>
      </c>
      <c r="E10236" s="19" t="s">
        <v>9</v>
      </c>
      <c r="F10236" s="19" t="s">
        <v>1242</v>
      </c>
    </row>
    <row r="10237" spans="1:6" ht="14.5" customHeight="1">
      <c r="A10237" s="19">
        <v>1920</v>
      </c>
      <c r="B10237" s="19" t="s">
        <v>441</v>
      </c>
      <c r="C10237" s="19" t="s">
        <v>1394</v>
      </c>
      <c r="D10237" s="19">
        <v>10</v>
      </c>
      <c r="E10237" s="19" t="s">
        <v>9</v>
      </c>
      <c r="F10237" s="19" t="s">
        <v>1400</v>
      </c>
    </row>
    <row r="10238" spans="1:6" ht="14.5" customHeight="1">
      <c r="A10238" s="19">
        <v>1920</v>
      </c>
      <c r="B10238" s="19" t="s">
        <v>441</v>
      </c>
      <c r="C10238" s="19" t="s">
        <v>763</v>
      </c>
      <c r="D10238" s="19">
        <v>43.2</v>
      </c>
      <c r="E10238" s="19" t="s">
        <v>9</v>
      </c>
      <c r="F10238" s="19" t="s">
        <v>1401</v>
      </c>
    </row>
    <row r="10239" spans="1:6" ht="14.5" customHeight="1">
      <c r="A10239" s="19">
        <v>1920</v>
      </c>
      <c r="B10239" s="19" t="s">
        <v>441</v>
      </c>
      <c r="C10239" s="19" t="s">
        <v>502</v>
      </c>
      <c r="D10239" s="19">
        <v>32</v>
      </c>
      <c r="E10239" s="19" t="s">
        <v>9</v>
      </c>
      <c r="F10239" s="19" t="s">
        <v>1430</v>
      </c>
    </row>
    <row r="10240" spans="1:6" ht="14.5" customHeight="1">
      <c r="A10240" s="19">
        <v>1920</v>
      </c>
      <c r="B10240" s="19" t="s">
        <v>441</v>
      </c>
      <c r="C10240" s="19" t="s">
        <v>59</v>
      </c>
      <c r="D10240" s="19">
        <v>410</v>
      </c>
      <c r="E10240" s="19" t="s">
        <v>9</v>
      </c>
      <c r="F10240" s="19" t="s">
        <v>1543</v>
      </c>
    </row>
    <row r="10241" spans="1:6" ht="14.5" customHeight="1">
      <c r="A10241" s="19">
        <v>1920</v>
      </c>
      <c r="B10241" s="19" t="s">
        <v>441</v>
      </c>
      <c r="C10241" s="19" t="s">
        <v>1564</v>
      </c>
      <c r="D10241" s="19">
        <v>40.92</v>
      </c>
      <c r="E10241" s="19" t="s">
        <v>9</v>
      </c>
      <c r="F10241" s="19" t="s">
        <v>1565</v>
      </c>
    </row>
    <row r="10242" spans="1:6" ht="14.5" customHeight="1">
      <c r="A10242" s="19">
        <v>1920</v>
      </c>
      <c r="B10242" s="19" t="s">
        <v>441</v>
      </c>
      <c r="C10242" s="19" t="s">
        <v>452</v>
      </c>
      <c r="D10242" s="19">
        <v>123</v>
      </c>
      <c r="E10242" s="19" t="s">
        <v>9</v>
      </c>
      <c r="F10242" s="19" t="s">
        <v>1403</v>
      </c>
    </row>
    <row r="10243" spans="1:6" ht="14.5" customHeight="1">
      <c r="A10243" s="19">
        <v>1920</v>
      </c>
      <c r="B10243" s="19" t="s">
        <v>441</v>
      </c>
      <c r="C10243" s="19" t="s">
        <v>452</v>
      </c>
      <c r="D10243" s="19">
        <v>35</v>
      </c>
      <c r="E10243" s="19" t="s">
        <v>9</v>
      </c>
      <c r="F10243" s="19" t="s">
        <v>1431</v>
      </c>
    </row>
    <row r="10244" spans="1:6" ht="14.5" customHeight="1">
      <c r="A10244" s="19">
        <v>1920</v>
      </c>
      <c r="B10244" s="19" t="s">
        <v>441</v>
      </c>
      <c r="C10244" s="19" t="s">
        <v>452</v>
      </c>
      <c r="D10244" s="19">
        <v>100</v>
      </c>
      <c r="E10244" s="19" t="s">
        <v>9</v>
      </c>
      <c r="F10244" s="19" t="s">
        <v>1549</v>
      </c>
    </row>
    <row r="10245" spans="1:6" ht="14.5" customHeight="1">
      <c r="A10245" s="19">
        <v>1920</v>
      </c>
      <c r="B10245" s="19" t="s">
        <v>441</v>
      </c>
      <c r="C10245" s="19" t="s">
        <v>767</v>
      </c>
      <c r="D10245" s="19">
        <v>3.15</v>
      </c>
      <c r="E10245" s="19" t="s">
        <v>9</v>
      </c>
      <c r="F10245" s="19" t="s">
        <v>1555</v>
      </c>
    </row>
    <row r="10246" spans="1:6" ht="14.5" customHeight="1">
      <c r="A10246" s="19">
        <v>1920</v>
      </c>
      <c r="B10246" s="19" t="s">
        <v>441</v>
      </c>
      <c r="C10246" s="19" t="s">
        <v>440</v>
      </c>
      <c r="D10246" s="19">
        <v>2.6</v>
      </c>
      <c r="E10246" s="19" t="s">
        <v>9</v>
      </c>
      <c r="F10246" s="19" t="s">
        <v>773</v>
      </c>
    </row>
    <row r="10247" spans="1:6" ht="14.5" customHeight="1">
      <c r="A10247" s="19">
        <v>1920</v>
      </c>
      <c r="B10247" s="19" t="s">
        <v>441</v>
      </c>
      <c r="C10247" s="19" t="s">
        <v>1545</v>
      </c>
      <c r="D10247" s="19">
        <v>70</v>
      </c>
      <c r="E10247" s="19" t="s">
        <v>9</v>
      </c>
      <c r="F10247" s="19" t="s">
        <v>1546</v>
      </c>
    </row>
    <row r="10248" spans="1:6" ht="14.5" customHeight="1">
      <c r="A10248" s="19">
        <v>1920</v>
      </c>
      <c r="B10248" s="19" t="s">
        <v>512</v>
      </c>
      <c r="C10248" s="19" t="s">
        <v>1437</v>
      </c>
      <c r="D10248" s="19">
        <v>10</v>
      </c>
    </row>
    <row r="10249" spans="1:6" ht="14.5" customHeight="1">
      <c r="A10249" s="19">
        <v>1920</v>
      </c>
      <c r="B10249" s="19" t="s">
        <v>512</v>
      </c>
      <c r="C10249" s="19" t="s">
        <v>774</v>
      </c>
      <c r="D10249" s="19">
        <v>159</v>
      </c>
    </row>
    <row r="10250" spans="1:6" ht="14.5" customHeight="1">
      <c r="A10250" s="19">
        <v>1920</v>
      </c>
      <c r="B10250" s="19" t="s">
        <v>512</v>
      </c>
      <c r="C10250" s="19" t="s">
        <v>517</v>
      </c>
      <c r="D10250" s="19">
        <v>23.5</v>
      </c>
    </row>
    <row r="10251" spans="1:6" ht="14.5" customHeight="1">
      <c r="A10251" s="19">
        <v>1920</v>
      </c>
      <c r="B10251" s="19" t="s">
        <v>512</v>
      </c>
      <c r="C10251" s="19" t="s">
        <v>518</v>
      </c>
      <c r="D10251" s="19">
        <v>74.72</v>
      </c>
    </row>
    <row r="10252" spans="1:6" ht="14.5" customHeight="1">
      <c r="A10252" s="19">
        <v>1920</v>
      </c>
      <c r="B10252" s="19" t="s">
        <v>512</v>
      </c>
      <c r="C10252" s="19" t="s">
        <v>1130</v>
      </c>
      <c r="D10252" s="19">
        <v>38</v>
      </c>
    </row>
    <row r="10253" spans="1:6" ht="14.5" customHeight="1">
      <c r="A10253" s="19">
        <v>1920</v>
      </c>
      <c r="B10253" s="19" t="s">
        <v>512</v>
      </c>
      <c r="C10253" s="19" t="s">
        <v>1571</v>
      </c>
      <c r="D10253" s="19">
        <v>26</v>
      </c>
    </row>
    <row r="10254" spans="1:6" ht="14.5" customHeight="1">
      <c r="A10254" s="19">
        <v>1920</v>
      </c>
      <c r="B10254" s="19" t="s">
        <v>512</v>
      </c>
      <c r="C10254" s="19" t="s">
        <v>513</v>
      </c>
      <c r="D10254" s="19">
        <v>18</v>
      </c>
    </row>
    <row r="10255" spans="1:6" ht="14.5" customHeight="1">
      <c r="A10255" s="19">
        <v>1920</v>
      </c>
      <c r="B10255" s="19" t="s">
        <v>512</v>
      </c>
      <c r="C10255" s="19" t="s">
        <v>1572</v>
      </c>
      <c r="D10255" s="19">
        <v>1</v>
      </c>
    </row>
    <row r="10256" spans="1:6" ht="14.5" customHeight="1">
      <c r="A10256" s="19">
        <v>1920</v>
      </c>
      <c r="B10256" s="19" t="s">
        <v>512</v>
      </c>
      <c r="C10256" s="19" t="s">
        <v>875</v>
      </c>
      <c r="D10256" s="19">
        <v>34</v>
      </c>
    </row>
    <row r="10257" spans="1:6" ht="14.5" customHeight="1">
      <c r="A10257" s="19">
        <v>1920</v>
      </c>
      <c r="B10257" s="19" t="s">
        <v>512</v>
      </c>
      <c r="C10257" s="19" t="s">
        <v>514</v>
      </c>
      <c r="D10257" s="19">
        <v>175.07999999999998</v>
      </c>
    </row>
    <row r="10258" spans="1:6" ht="14.5" customHeight="1">
      <c r="A10258" s="19">
        <v>1920</v>
      </c>
      <c r="B10258" s="19" t="s">
        <v>512</v>
      </c>
      <c r="C10258" s="19" t="s">
        <v>1131</v>
      </c>
      <c r="D10258" s="19">
        <v>173.94</v>
      </c>
    </row>
    <row r="10259" spans="1:6" ht="14.5" customHeight="1">
      <c r="A10259" s="19">
        <v>1920</v>
      </c>
      <c r="B10259" s="19" t="s">
        <v>512</v>
      </c>
      <c r="C10259" s="19" t="s">
        <v>515</v>
      </c>
      <c r="D10259" s="19">
        <v>20.7</v>
      </c>
    </row>
    <row r="10260" spans="1:6" ht="14.5" customHeight="1">
      <c r="A10260" s="19">
        <v>1920</v>
      </c>
      <c r="B10260" s="19" t="s">
        <v>512</v>
      </c>
      <c r="C10260" s="19" t="s">
        <v>519</v>
      </c>
      <c r="D10260" s="19">
        <v>4</v>
      </c>
    </row>
    <row r="10261" spans="1:6" ht="14.5" customHeight="1">
      <c r="A10261" s="19">
        <v>1920</v>
      </c>
      <c r="B10261" s="19" t="s">
        <v>512</v>
      </c>
      <c r="C10261" s="19" t="s">
        <v>1573</v>
      </c>
      <c r="D10261" s="19">
        <v>16</v>
      </c>
    </row>
    <row r="10262" spans="1:6" ht="14.5" customHeight="1">
      <c r="A10262" s="19">
        <v>1920</v>
      </c>
      <c r="B10262" s="19" t="s">
        <v>512</v>
      </c>
      <c r="C10262" s="19" t="s">
        <v>520</v>
      </c>
      <c r="D10262" s="19">
        <v>14.18</v>
      </c>
    </row>
    <row r="10263" spans="1:6" ht="14.5" customHeight="1">
      <c r="A10263" s="19">
        <v>1920</v>
      </c>
      <c r="B10263" s="19" t="s">
        <v>512</v>
      </c>
      <c r="C10263" s="19" t="s">
        <v>521</v>
      </c>
      <c r="D10263" s="19">
        <v>6.4</v>
      </c>
    </row>
    <row r="10264" spans="1:6" ht="14.5" customHeight="1">
      <c r="A10264" s="19">
        <v>1920</v>
      </c>
      <c r="B10264" s="19" t="s">
        <v>512</v>
      </c>
      <c r="C10264" s="19" t="s">
        <v>522</v>
      </c>
      <c r="D10264" s="19">
        <v>21.5</v>
      </c>
    </row>
    <row r="10265" spans="1:6" ht="14.5" customHeight="1">
      <c r="A10265" s="19">
        <v>1920</v>
      </c>
      <c r="B10265" s="19" t="s">
        <v>512</v>
      </c>
      <c r="C10265" s="19" t="s">
        <v>1133</v>
      </c>
      <c r="D10265" s="19">
        <v>12.5</v>
      </c>
    </row>
    <row r="10266" spans="1:6" ht="14.5" customHeight="1">
      <c r="A10266" s="19">
        <v>1920</v>
      </c>
      <c r="B10266" s="19" t="s">
        <v>512</v>
      </c>
      <c r="C10266" s="19" t="s">
        <v>524</v>
      </c>
      <c r="D10266" s="19">
        <v>13</v>
      </c>
    </row>
    <row r="10267" spans="1:6" ht="14.5" customHeight="1">
      <c r="A10267" s="19">
        <v>1920</v>
      </c>
      <c r="B10267" s="19" t="s">
        <v>512</v>
      </c>
      <c r="C10267" s="19" t="s">
        <v>516</v>
      </c>
      <c r="D10267" s="19">
        <v>53</v>
      </c>
    </row>
    <row r="10268" spans="1:6" ht="14.5" customHeight="1">
      <c r="A10268" s="19">
        <v>1920</v>
      </c>
      <c r="B10268" s="19" t="s">
        <v>512</v>
      </c>
      <c r="C10268" s="19" t="s">
        <v>525</v>
      </c>
      <c r="D10268" s="19">
        <v>3</v>
      </c>
    </row>
    <row r="10269" spans="1:6" ht="14.5" customHeight="1">
      <c r="A10269" s="19">
        <v>1920</v>
      </c>
      <c r="B10269" s="19" t="s">
        <v>512</v>
      </c>
      <c r="C10269" s="19" t="s">
        <v>526</v>
      </c>
      <c r="D10269" s="19">
        <v>135</v>
      </c>
    </row>
    <row r="10270" spans="1:6" ht="14.5" customHeight="1">
      <c r="A10270" s="19">
        <v>1920</v>
      </c>
      <c r="B10270" s="19" t="s">
        <v>98</v>
      </c>
      <c r="C10270" s="19" t="s">
        <v>1881</v>
      </c>
      <c r="D10270" s="19">
        <v>63.087000000000003</v>
      </c>
    </row>
    <row r="10271" spans="1:6" ht="14.5" customHeight="1">
      <c r="A10271" s="19">
        <v>1920</v>
      </c>
      <c r="B10271" s="19" t="s">
        <v>98</v>
      </c>
      <c r="C10271" s="19" t="s">
        <v>1882</v>
      </c>
      <c r="D10271" s="19">
        <v>6</v>
      </c>
    </row>
    <row r="10272" spans="1:6" ht="14.5" customHeight="1">
      <c r="A10272" s="19">
        <v>1920</v>
      </c>
      <c r="B10272" s="19" t="s">
        <v>98</v>
      </c>
      <c r="C10272" s="19" t="s">
        <v>1883</v>
      </c>
      <c r="D10272" s="19">
        <v>93.79</v>
      </c>
      <c r="F10272" s="19" t="s">
        <v>1895</v>
      </c>
    </row>
    <row r="10273" spans="1:6" ht="14.5" customHeight="1">
      <c r="A10273" s="19">
        <v>1920</v>
      </c>
      <c r="B10273" s="19" t="s">
        <v>98</v>
      </c>
      <c r="C10273" s="19" t="s">
        <v>999</v>
      </c>
      <c r="D10273" s="19">
        <v>150</v>
      </c>
      <c r="E10273" s="19" t="s">
        <v>9</v>
      </c>
      <c r="F10273" s="19" t="s">
        <v>107</v>
      </c>
    </row>
    <row r="10274" spans="1:6" ht="14.5" customHeight="1">
      <c r="A10274" s="19">
        <v>1920</v>
      </c>
      <c r="B10274" s="19" t="s">
        <v>98</v>
      </c>
      <c r="C10274" s="19" t="s">
        <v>999</v>
      </c>
      <c r="D10274" s="19">
        <v>101.8</v>
      </c>
      <c r="F10274" s="19" t="s">
        <v>1885</v>
      </c>
    </row>
    <row r="10275" spans="1:6" ht="14.5" customHeight="1">
      <c r="A10275" s="19">
        <v>1920</v>
      </c>
      <c r="B10275" s="19" t="s">
        <v>98</v>
      </c>
      <c r="C10275" s="19" t="s">
        <v>1886</v>
      </c>
      <c r="D10275" s="19">
        <v>4.5</v>
      </c>
    </row>
    <row r="10276" spans="1:6" ht="14.5" customHeight="1">
      <c r="A10276" s="19">
        <v>1920</v>
      </c>
      <c r="B10276" s="19" t="s">
        <v>98</v>
      </c>
      <c r="C10276" s="19" t="s">
        <v>1887</v>
      </c>
      <c r="D10276" s="19">
        <v>12.5</v>
      </c>
    </row>
    <row r="10277" spans="1:6" ht="14.5" customHeight="1">
      <c r="A10277" s="19">
        <v>1920</v>
      </c>
      <c r="B10277" s="19" t="s">
        <v>98</v>
      </c>
      <c r="C10277" s="19" t="s">
        <v>1888</v>
      </c>
      <c r="D10277" s="19">
        <v>18.251000000000001</v>
      </c>
    </row>
    <row r="10278" spans="1:6" ht="14.5" customHeight="1">
      <c r="A10278" s="19">
        <v>1920</v>
      </c>
      <c r="B10278" s="19" t="s">
        <v>98</v>
      </c>
      <c r="C10278" s="19" t="s">
        <v>1889</v>
      </c>
      <c r="D10278" s="19">
        <v>8.8000000000000007</v>
      </c>
    </row>
    <row r="10279" spans="1:6" ht="14.5" customHeight="1">
      <c r="A10279" s="19">
        <v>1920</v>
      </c>
      <c r="B10279" s="19" t="s">
        <v>211</v>
      </c>
      <c r="C10279" s="19" t="s">
        <v>712</v>
      </c>
      <c r="D10279" s="19">
        <v>7</v>
      </c>
      <c r="F10279" s="19" t="s">
        <v>1583</v>
      </c>
    </row>
    <row r="10280" spans="1:6" ht="14.5" customHeight="1">
      <c r="A10280" s="19">
        <v>1920</v>
      </c>
      <c r="B10280" s="19" t="s">
        <v>211</v>
      </c>
      <c r="C10280" s="19" t="s">
        <v>1580</v>
      </c>
      <c r="D10280" s="19">
        <v>6.5</v>
      </c>
      <c r="F10280" s="19" t="s">
        <v>1575</v>
      </c>
    </row>
    <row r="10281" spans="1:6" ht="14.5" customHeight="1">
      <c r="A10281" s="19">
        <v>1920</v>
      </c>
      <c r="B10281" s="19" t="s">
        <v>211</v>
      </c>
      <c r="C10281" s="19" t="s">
        <v>1580</v>
      </c>
      <c r="D10281" s="19">
        <v>2.6</v>
      </c>
      <c r="F10281" s="19" t="s">
        <v>1584</v>
      </c>
    </row>
    <row r="10282" spans="1:6" ht="14.5" customHeight="1">
      <c r="A10282" s="19">
        <v>1920</v>
      </c>
      <c r="B10282" s="19" t="s">
        <v>211</v>
      </c>
      <c r="C10282" s="19" t="s">
        <v>210</v>
      </c>
      <c r="D10282" s="19">
        <v>6.23</v>
      </c>
      <c r="F10282" s="19" t="s">
        <v>1438</v>
      </c>
    </row>
    <row r="10283" spans="1:6" ht="14.5" customHeight="1">
      <c r="A10283" s="19">
        <v>1920</v>
      </c>
      <c r="B10283" s="19" t="s">
        <v>211</v>
      </c>
      <c r="C10283" s="19" t="s">
        <v>208</v>
      </c>
      <c r="D10283" s="19">
        <v>10</v>
      </c>
      <c r="F10283" s="19" t="s">
        <v>1442</v>
      </c>
    </row>
    <row r="10284" spans="1:6" ht="14.5" customHeight="1">
      <c r="A10284" s="19">
        <v>1920</v>
      </c>
      <c r="B10284" s="19" t="s">
        <v>211</v>
      </c>
      <c r="C10284" s="19" t="s">
        <v>1581</v>
      </c>
      <c r="D10284" s="19">
        <v>13.6</v>
      </c>
      <c r="F10284" s="19" t="s">
        <v>1576</v>
      </c>
    </row>
    <row r="10285" spans="1:6" ht="14.5" customHeight="1">
      <c r="A10285" s="19">
        <v>1920</v>
      </c>
      <c r="B10285" s="19" t="s">
        <v>211</v>
      </c>
      <c r="C10285" s="19" t="s">
        <v>1358</v>
      </c>
      <c r="D10285" s="19">
        <v>10</v>
      </c>
      <c r="F10285" s="19" t="s">
        <v>1439</v>
      </c>
    </row>
    <row r="10286" spans="1:6" ht="14.5" customHeight="1">
      <c r="A10286" s="19">
        <v>1920</v>
      </c>
      <c r="B10286" s="19" t="s">
        <v>211</v>
      </c>
      <c r="C10286" s="19" t="s">
        <v>199</v>
      </c>
      <c r="D10286" s="19">
        <v>218.15</v>
      </c>
      <c r="F10286" s="19" t="s">
        <v>1263</v>
      </c>
    </row>
    <row r="10287" spans="1:6" ht="14.5" customHeight="1">
      <c r="A10287" s="19">
        <v>1920</v>
      </c>
      <c r="B10287" s="19" t="s">
        <v>211</v>
      </c>
      <c r="C10287" s="19" t="s">
        <v>199</v>
      </c>
      <c r="D10287" s="19">
        <v>15.98</v>
      </c>
      <c r="F10287" s="19" t="s">
        <v>1578</v>
      </c>
    </row>
    <row r="10288" spans="1:6" ht="14.5" customHeight="1">
      <c r="A10288" s="19">
        <v>1920</v>
      </c>
      <c r="B10288" s="19" t="s">
        <v>211</v>
      </c>
      <c r="C10288" s="19" t="s">
        <v>205</v>
      </c>
      <c r="D10288" s="19">
        <v>32.6</v>
      </c>
      <c r="F10288" s="19" t="s">
        <v>1579</v>
      </c>
    </row>
    <row r="10289" spans="1:6" ht="14.5" customHeight="1">
      <c r="A10289" s="19">
        <v>1920</v>
      </c>
      <c r="B10289" s="19" t="s">
        <v>196</v>
      </c>
      <c r="C10289" s="19" t="s">
        <v>1594</v>
      </c>
      <c r="D10289" s="19">
        <v>37.4</v>
      </c>
      <c r="E10289" s="19" t="s">
        <v>9</v>
      </c>
      <c r="F10289" s="19" t="s">
        <v>1590</v>
      </c>
    </row>
    <row r="10290" spans="1:6" ht="14.5" customHeight="1">
      <c r="A10290" s="19">
        <v>1920</v>
      </c>
      <c r="B10290" s="19" t="s">
        <v>196</v>
      </c>
      <c r="C10290" s="19" t="s">
        <v>192</v>
      </c>
      <c r="D10290" s="19">
        <v>7.96</v>
      </c>
      <c r="E10290" s="19" t="s">
        <v>9</v>
      </c>
      <c r="F10290" s="19" t="s">
        <v>1141</v>
      </c>
    </row>
    <row r="10291" spans="1:6" ht="14.5" customHeight="1">
      <c r="A10291" s="19">
        <v>1920</v>
      </c>
      <c r="B10291" s="19" t="s">
        <v>196</v>
      </c>
      <c r="C10291" s="19" t="s">
        <v>192</v>
      </c>
      <c r="D10291" s="19">
        <v>0.98</v>
      </c>
      <c r="E10291" s="19" t="s">
        <v>9</v>
      </c>
      <c r="F10291" s="19" t="s">
        <v>1591</v>
      </c>
    </row>
    <row r="10292" spans="1:6" ht="14.5" customHeight="1">
      <c r="A10292" s="19">
        <v>1920</v>
      </c>
      <c r="B10292" s="19" t="s">
        <v>196</v>
      </c>
      <c r="C10292" s="19" t="s">
        <v>192</v>
      </c>
      <c r="D10292" s="19">
        <v>1.5</v>
      </c>
      <c r="E10292" s="19" t="s">
        <v>9</v>
      </c>
      <c r="F10292" s="19" t="s">
        <v>1444</v>
      </c>
    </row>
    <row r="10293" spans="1:6" ht="14.5" customHeight="1">
      <c r="A10293" s="19">
        <v>1920</v>
      </c>
      <c r="B10293" s="19" t="s">
        <v>196</v>
      </c>
      <c r="C10293" s="19" t="s">
        <v>192</v>
      </c>
      <c r="D10293" s="19">
        <v>418</v>
      </c>
      <c r="E10293" s="19" t="s">
        <v>9</v>
      </c>
      <c r="F10293" s="19" t="s">
        <v>884</v>
      </c>
    </row>
    <row r="10294" spans="1:6" ht="14.5" customHeight="1">
      <c r="A10294" s="19">
        <v>1920</v>
      </c>
      <c r="B10294" s="19" t="s">
        <v>196</v>
      </c>
      <c r="C10294" s="19" t="s">
        <v>192</v>
      </c>
      <c r="D10294" s="19">
        <v>98.91</v>
      </c>
      <c r="E10294" s="19" t="s">
        <v>9</v>
      </c>
      <c r="F10294" s="19" t="s">
        <v>1587</v>
      </c>
    </row>
    <row r="10295" spans="1:6" ht="14.5" customHeight="1">
      <c r="A10295" s="19">
        <v>1920</v>
      </c>
      <c r="B10295" s="19" t="s">
        <v>196</v>
      </c>
      <c r="C10295" s="19" t="s">
        <v>1145</v>
      </c>
      <c r="D10295" s="19">
        <v>9.5</v>
      </c>
      <c r="E10295" s="19" t="s">
        <v>9</v>
      </c>
      <c r="F10295" s="19" t="s">
        <v>1146</v>
      </c>
    </row>
    <row r="10296" spans="1:6" ht="14.5" customHeight="1">
      <c r="A10296" s="19">
        <v>1920</v>
      </c>
      <c r="B10296" s="19" t="s">
        <v>196</v>
      </c>
      <c r="C10296" s="19" t="s">
        <v>194</v>
      </c>
      <c r="D10296" s="19">
        <v>8.5</v>
      </c>
      <c r="E10296" s="19" t="s">
        <v>9</v>
      </c>
      <c r="F10296" s="19" t="s">
        <v>191</v>
      </c>
    </row>
    <row r="10297" spans="1:6" ht="14.5" customHeight="1">
      <c r="A10297" s="19">
        <v>1920</v>
      </c>
      <c r="B10297" s="19" t="s">
        <v>196</v>
      </c>
      <c r="C10297" s="19" t="s">
        <v>194</v>
      </c>
      <c r="D10297" s="19">
        <v>25</v>
      </c>
      <c r="E10297" s="19" t="s">
        <v>9</v>
      </c>
      <c r="F10297" s="19" t="s">
        <v>1143</v>
      </c>
    </row>
    <row r="10298" spans="1:6" ht="14.5" customHeight="1">
      <c r="A10298" s="19">
        <v>1920</v>
      </c>
      <c r="B10298" s="19" t="s">
        <v>196</v>
      </c>
      <c r="C10298" s="19" t="s">
        <v>567</v>
      </c>
      <c r="D10298" s="19">
        <v>91.5</v>
      </c>
      <c r="E10298" s="19" t="s">
        <v>9</v>
      </c>
      <c r="F10298" s="19" t="s">
        <v>1588</v>
      </c>
    </row>
    <row r="10299" spans="1:6" ht="14.5" customHeight="1">
      <c r="A10299" s="19">
        <v>1920</v>
      </c>
      <c r="B10299" s="19" t="s">
        <v>196</v>
      </c>
      <c r="C10299" s="19" t="s">
        <v>1268</v>
      </c>
      <c r="D10299" s="19">
        <v>3.5</v>
      </c>
      <c r="E10299" s="19" t="s">
        <v>9</v>
      </c>
      <c r="F10299" s="19" t="s">
        <v>1592</v>
      </c>
    </row>
    <row r="10300" spans="1:6" ht="14.5" customHeight="1">
      <c r="A10300" s="19">
        <v>1920</v>
      </c>
      <c r="B10300" s="19" t="s">
        <v>196</v>
      </c>
      <c r="C10300" s="19" t="s">
        <v>1595</v>
      </c>
      <c r="D10300" s="19">
        <v>3.25</v>
      </c>
      <c r="E10300" s="19" t="s">
        <v>9</v>
      </c>
      <c r="F10300" s="19" t="s">
        <v>1593</v>
      </c>
    </row>
    <row r="10301" spans="1:6" ht="14.5" customHeight="1">
      <c r="A10301" s="19">
        <v>1920</v>
      </c>
      <c r="B10301" s="19" t="s">
        <v>197</v>
      </c>
      <c r="D10301" s="19">
        <v>3.89</v>
      </c>
    </row>
    <row r="10302" spans="1:6" ht="14.5" customHeight="1">
      <c r="A10302" s="19">
        <v>1920</v>
      </c>
      <c r="B10302" s="19" t="s">
        <v>197</v>
      </c>
      <c r="D10302" s="19">
        <v>54</v>
      </c>
    </row>
    <row r="10303" spans="1:6" ht="14.5" customHeight="1">
      <c r="A10303" s="19">
        <v>1920</v>
      </c>
      <c r="B10303" s="19" t="s">
        <v>197</v>
      </c>
      <c r="D10303" s="19">
        <v>111.35</v>
      </c>
    </row>
    <row r="10304" spans="1:6" ht="14.5" customHeight="1">
      <c r="A10304" s="19">
        <v>1920</v>
      </c>
      <c r="B10304" s="19" t="s">
        <v>197</v>
      </c>
      <c r="D10304" s="19">
        <v>84.486999999999995</v>
      </c>
    </row>
    <row r="10305" spans="1:6" ht="14.5" customHeight="1">
      <c r="A10305" s="19">
        <v>1920</v>
      </c>
      <c r="B10305" s="19" t="s">
        <v>197</v>
      </c>
      <c r="D10305" s="19">
        <v>142.59200000000001</v>
      </c>
    </row>
    <row r="10306" spans="1:6" ht="14.5" customHeight="1">
      <c r="A10306" s="19">
        <v>1920</v>
      </c>
      <c r="B10306" s="19" t="s">
        <v>197</v>
      </c>
      <c r="D10306" s="19">
        <v>544.72799999999995</v>
      </c>
    </row>
    <row r="10307" spans="1:6" ht="14.5" customHeight="1">
      <c r="A10307" s="19">
        <v>1920</v>
      </c>
      <c r="B10307" s="19" t="s">
        <v>197</v>
      </c>
      <c r="D10307" s="19">
        <v>75.92</v>
      </c>
    </row>
    <row r="10308" spans="1:6" ht="14.5" customHeight="1">
      <c r="A10308" s="19">
        <v>1920</v>
      </c>
      <c r="B10308" s="19" t="s">
        <v>197</v>
      </c>
      <c r="D10308" s="19">
        <v>38.15</v>
      </c>
    </row>
    <row r="10309" spans="1:6" ht="14.5" customHeight="1">
      <c r="A10309" s="19">
        <v>1920</v>
      </c>
      <c r="B10309" s="19" t="s">
        <v>197</v>
      </c>
      <c r="D10309" s="19">
        <v>12.5</v>
      </c>
    </row>
    <row r="10310" spans="1:6" ht="14.5" customHeight="1">
      <c r="A10310" s="19">
        <v>1920</v>
      </c>
      <c r="B10310" s="19" t="s">
        <v>197</v>
      </c>
      <c r="D10310" s="19">
        <v>5</v>
      </c>
    </row>
    <row r="10311" spans="1:6" ht="14.5" customHeight="1">
      <c r="A10311" s="19">
        <v>1920</v>
      </c>
      <c r="B10311" s="19" t="s">
        <v>197</v>
      </c>
      <c r="D10311" s="19">
        <v>159</v>
      </c>
    </row>
    <row r="10312" spans="1:6" ht="14.5" customHeight="1">
      <c r="A10312" s="19">
        <v>1920</v>
      </c>
      <c r="B10312" s="19" t="s">
        <v>197</v>
      </c>
      <c r="D10312" s="19">
        <v>258.25</v>
      </c>
    </row>
    <row r="10313" spans="1:6" ht="14.5" customHeight="1">
      <c r="A10313" s="19">
        <v>1920</v>
      </c>
      <c r="B10313" s="19" t="s">
        <v>197</v>
      </c>
      <c r="D10313" s="19">
        <v>157.53</v>
      </c>
    </row>
    <row r="10314" spans="1:6" ht="14.5" customHeight="1">
      <c r="A10314" s="19">
        <v>1920</v>
      </c>
      <c r="B10314" s="19" t="s">
        <v>197</v>
      </c>
      <c r="D10314" s="19">
        <v>7.64</v>
      </c>
    </row>
    <row r="10315" spans="1:6" ht="14.5" customHeight="1">
      <c r="A10315" s="19">
        <v>1920</v>
      </c>
      <c r="B10315" s="19" t="s">
        <v>197</v>
      </c>
      <c r="D10315" s="19">
        <v>19.399999999999999</v>
      </c>
    </row>
    <row r="10316" spans="1:6" ht="14.5" customHeight="1">
      <c r="A10316" s="19">
        <v>1920</v>
      </c>
      <c r="B10316" s="19" t="s">
        <v>197</v>
      </c>
      <c r="D10316" s="19">
        <v>14.5</v>
      </c>
    </row>
    <row r="10317" spans="1:6" ht="14.5" customHeight="1">
      <c r="A10317" s="19">
        <v>1920</v>
      </c>
      <c r="B10317" s="19" t="s">
        <v>197</v>
      </c>
      <c r="D10317" s="19">
        <v>12</v>
      </c>
    </row>
    <row r="10318" spans="1:6" ht="14.5" customHeight="1">
      <c r="A10318" s="19">
        <v>1920</v>
      </c>
      <c r="B10318" s="19" t="s">
        <v>197</v>
      </c>
      <c r="D10318" s="19">
        <v>63.96</v>
      </c>
    </row>
    <row r="10319" spans="1:6" ht="14.5" customHeight="1">
      <c r="A10319" s="19">
        <v>1920</v>
      </c>
      <c r="B10319" s="19" t="s">
        <v>197</v>
      </c>
      <c r="D10319" s="19">
        <v>7.52</v>
      </c>
    </row>
    <row r="10320" spans="1:6" ht="14.5" customHeight="1">
      <c r="A10320" s="19">
        <v>1920</v>
      </c>
      <c r="B10320" s="19" t="s">
        <v>94</v>
      </c>
      <c r="D10320" s="19">
        <v>6.5</v>
      </c>
      <c r="F10320" s="19" t="s">
        <v>77</v>
      </c>
    </row>
    <row r="10321" spans="1:6" ht="14.5" customHeight="1">
      <c r="A10321" s="19">
        <v>1920</v>
      </c>
      <c r="B10321" s="19" t="s">
        <v>94</v>
      </c>
      <c r="C10321" s="19" t="s">
        <v>97</v>
      </c>
      <c r="D10321" s="19">
        <v>311.58499999999998</v>
      </c>
      <c r="F10321" s="19" t="s">
        <v>1153</v>
      </c>
    </row>
    <row r="10322" spans="1:6" ht="14.5" customHeight="1">
      <c r="A10322" s="19">
        <v>1920</v>
      </c>
      <c r="B10322" s="19" t="s">
        <v>94</v>
      </c>
      <c r="C10322" s="19" t="s">
        <v>97</v>
      </c>
      <c r="D10322" s="19">
        <v>12.75</v>
      </c>
      <c r="F10322" s="19" t="s">
        <v>1269</v>
      </c>
    </row>
    <row r="10323" spans="1:6" ht="14.5" customHeight="1">
      <c r="A10323" s="19">
        <v>1920</v>
      </c>
      <c r="B10323" s="19" t="s">
        <v>94</v>
      </c>
      <c r="C10323" s="19" t="s">
        <v>97</v>
      </c>
      <c r="D10323" s="19">
        <v>22</v>
      </c>
      <c r="F10323" s="19" t="s">
        <v>1276</v>
      </c>
    </row>
    <row r="10324" spans="1:6" ht="14.5" customHeight="1">
      <c r="A10324" s="19">
        <v>1920</v>
      </c>
      <c r="B10324" s="19" t="s">
        <v>94</v>
      </c>
      <c r="C10324" s="19" t="s">
        <v>97</v>
      </c>
      <c r="D10324" s="19">
        <v>1.25</v>
      </c>
      <c r="F10324" s="19" t="s">
        <v>1456</v>
      </c>
    </row>
    <row r="10325" spans="1:6" ht="14.5" customHeight="1">
      <c r="A10325" s="19">
        <v>1920</v>
      </c>
      <c r="B10325" s="19" t="s">
        <v>94</v>
      </c>
      <c r="C10325" s="19" t="s">
        <v>97</v>
      </c>
      <c r="D10325" s="19">
        <v>68.64</v>
      </c>
      <c r="F10325" s="19" t="s">
        <v>1597</v>
      </c>
    </row>
    <row r="10326" spans="1:6" ht="14.5" customHeight="1">
      <c r="A10326" s="19">
        <v>1920</v>
      </c>
      <c r="B10326" s="19" t="s">
        <v>94</v>
      </c>
      <c r="C10326" s="19" t="s">
        <v>1600</v>
      </c>
      <c r="D10326" s="19">
        <v>458.22</v>
      </c>
    </row>
    <row r="10327" spans="1:6" ht="14.5" customHeight="1">
      <c r="A10327" s="19">
        <v>1920</v>
      </c>
      <c r="B10327" s="19" t="s">
        <v>94</v>
      </c>
      <c r="C10327" s="19" t="s">
        <v>1154</v>
      </c>
      <c r="D10327" s="19">
        <v>60.22</v>
      </c>
      <c r="F10327" s="19" t="s">
        <v>786</v>
      </c>
    </row>
    <row r="10328" spans="1:6" ht="14.5" customHeight="1">
      <c r="A10328" s="19">
        <v>1920</v>
      </c>
      <c r="B10328" s="19" t="s">
        <v>94</v>
      </c>
      <c r="C10328" s="19" t="s">
        <v>787</v>
      </c>
      <c r="D10328" s="19">
        <v>92</v>
      </c>
      <c r="F10328" s="19" t="s">
        <v>93</v>
      </c>
    </row>
    <row r="10329" spans="1:6" ht="14.5" customHeight="1">
      <c r="A10329" s="19">
        <v>1920</v>
      </c>
      <c r="B10329" s="19" t="s">
        <v>94</v>
      </c>
      <c r="C10329" s="19" t="s">
        <v>574</v>
      </c>
      <c r="D10329" s="19">
        <v>9</v>
      </c>
      <c r="F10329" s="19" t="s">
        <v>1601</v>
      </c>
    </row>
    <row r="10330" spans="1:6" ht="14.5" customHeight="1">
      <c r="A10330" s="19">
        <v>1920</v>
      </c>
      <c r="B10330" s="19" t="s">
        <v>94</v>
      </c>
      <c r="C10330" s="19" t="s">
        <v>497</v>
      </c>
      <c r="D10330" s="19">
        <v>23.2</v>
      </c>
      <c r="F10330" s="19" t="s">
        <v>577</v>
      </c>
    </row>
    <row r="10331" spans="1:6" ht="14.5" customHeight="1">
      <c r="A10331" s="19">
        <v>1920</v>
      </c>
      <c r="B10331" s="19" t="s">
        <v>94</v>
      </c>
      <c r="C10331" s="19" t="s">
        <v>1155</v>
      </c>
      <c r="D10331" s="19">
        <v>5</v>
      </c>
      <c r="F10331" s="19" t="s">
        <v>1148</v>
      </c>
    </row>
    <row r="10332" spans="1:6" ht="14.5" customHeight="1">
      <c r="A10332" s="19">
        <v>1920</v>
      </c>
      <c r="B10332" s="19" t="s">
        <v>94</v>
      </c>
      <c r="C10332" s="19" t="s">
        <v>1007</v>
      </c>
      <c r="D10332" s="19">
        <v>1.6</v>
      </c>
      <c r="F10332" s="19" t="s">
        <v>1005</v>
      </c>
    </row>
    <row r="10333" spans="1:6" ht="14.5" customHeight="1">
      <c r="A10333" s="19">
        <v>1920</v>
      </c>
      <c r="B10333" s="19" t="s">
        <v>94</v>
      </c>
      <c r="C10333" s="19" t="s">
        <v>1009</v>
      </c>
      <c r="D10333" s="19">
        <v>10</v>
      </c>
      <c r="F10333" s="19" t="s">
        <v>1008</v>
      </c>
    </row>
    <row r="10334" spans="1:6" ht="14.5" customHeight="1">
      <c r="A10334" s="19">
        <v>1920</v>
      </c>
      <c r="B10334" s="19" t="s">
        <v>94</v>
      </c>
      <c r="C10334" s="19" t="s">
        <v>1152</v>
      </c>
      <c r="D10334" s="19">
        <v>5</v>
      </c>
      <c r="F10334" s="19" t="s">
        <v>1602</v>
      </c>
    </row>
    <row r="10335" spans="1:6" ht="14.5" customHeight="1">
      <c r="A10335" s="19">
        <v>1920</v>
      </c>
      <c r="B10335" s="19" t="s">
        <v>94</v>
      </c>
      <c r="C10335" s="19" t="s">
        <v>1451</v>
      </c>
      <c r="D10335" s="19">
        <v>5</v>
      </c>
      <c r="F10335" s="19" t="s">
        <v>1452</v>
      </c>
    </row>
    <row r="10336" spans="1:6" ht="14.5" customHeight="1">
      <c r="A10336" s="19">
        <v>1920</v>
      </c>
      <c r="B10336" s="19" t="s">
        <v>94</v>
      </c>
      <c r="C10336" s="19" t="s">
        <v>1605</v>
      </c>
      <c r="D10336" s="19">
        <v>7</v>
      </c>
      <c r="F10336" s="19" t="s">
        <v>1606</v>
      </c>
    </row>
    <row r="10337" spans="1:6" ht="14.5" customHeight="1">
      <c r="A10337" s="19">
        <v>1920</v>
      </c>
      <c r="B10337" s="19" t="s">
        <v>94</v>
      </c>
      <c r="C10337" s="19" t="s">
        <v>1607</v>
      </c>
      <c r="D10337" s="19">
        <v>6</v>
      </c>
      <c r="F10337" s="19" t="s">
        <v>1608</v>
      </c>
    </row>
    <row r="10338" spans="1:6" ht="14.5" customHeight="1">
      <c r="A10338" s="19">
        <v>1920</v>
      </c>
      <c r="B10338" s="19" t="s">
        <v>1279</v>
      </c>
      <c r="C10338" s="19" t="s">
        <v>1280</v>
      </c>
      <c r="D10338" s="19">
        <v>1.5</v>
      </c>
      <c r="F10338" s="19" t="s">
        <v>1613</v>
      </c>
    </row>
    <row r="10339" spans="1:6" ht="14.5" customHeight="1">
      <c r="A10339" s="19">
        <v>1920</v>
      </c>
      <c r="B10339" s="19" t="s">
        <v>1279</v>
      </c>
      <c r="C10339" s="19" t="s">
        <v>1282</v>
      </c>
      <c r="D10339" s="19">
        <v>15.584</v>
      </c>
      <c r="F10339" s="19" t="s">
        <v>1283</v>
      </c>
    </row>
    <row r="10340" spans="1:6" ht="14.5" customHeight="1">
      <c r="A10340" s="19">
        <v>1920</v>
      </c>
      <c r="B10340" s="19" t="s">
        <v>1279</v>
      </c>
      <c r="C10340" s="19" t="s">
        <v>1458</v>
      </c>
      <c r="D10340" s="19">
        <v>8.5</v>
      </c>
      <c r="F10340" s="19" t="s">
        <v>1614</v>
      </c>
    </row>
    <row r="10341" spans="1:6" ht="14.5" customHeight="1">
      <c r="A10341" s="19">
        <v>1920</v>
      </c>
      <c r="B10341" s="19" t="s">
        <v>1279</v>
      </c>
      <c r="C10341" s="19" t="s">
        <v>1615</v>
      </c>
      <c r="D10341" s="19">
        <v>1.5</v>
      </c>
      <c r="F10341" s="19" t="s">
        <v>1616</v>
      </c>
    </row>
    <row r="10342" spans="1:6" ht="14.5" customHeight="1">
      <c r="A10342" s="19">
        <v>1920</v>
      </c>
      <c r="B10342" s="19" t="s">
        <v>291</v>
      </c>
      <c r="C10342" s="19" t="s">
        <v>71</v>
      </c>
      <c r="D10342" s="19">
        <v>60.9</v>
      </c>
      <c r="E10342" s="19" t="s">
        <v>9</v>
      </c>
      <c r="F10342" s="19" t="s">
        <v>1667</v>
      </c>
    </row>
    <row r="10343" spans="1:6" ht="14.5" customHeight="1">
      <c r="A10343" s="19">
        <v>1920</v>
      </c>
      <c r="B10343" s="19" t="s">
        <v>291</v>
      </c>
      <c r="C10343" s="19" t="s">
        <v>71</v>
      </c>
      <c r="D10343" s="19">
        <v>112.396</v>
      </c>
      <c r="E10343" s="19" t="s">
        <v>9</v>
      </c>
      <c r="F10343" s="19" t="s">
        <v>1668</v>
      </c>
    </row>
    <row r="10344" spans="1:6" ht="14.5" customHeight="1">
      <c r="A10344" s="19">
        <v>1920</v>
      </c>
      <c r="B10344" s="19" t="s">
        <v>291</v>
      </c>
      <c r="C10344" s="19" t="s">
        <v>1669</v>
      </c>
      <c r="D10344" s="19">
        <v>64.760000000000005</v>
      </c>
      <c r="E10344" s="19" t="s">
        <v>9</v>
      </c>
      <c r="F10344" s="19" t="s">
        <v>1670</v>
      </c>
    </row>
    <row r="10345" spans="1:6" ht="14.5" customHeight="1">
      <c r="A10345" s="19">
        <v>1920</v>
      </c>
      <c r="B10345" s="19" t="s">
        <v>291</v>
      </c>
      <c r="C10345" s="19" t="s">
        <v>217</v>
      </c>
      <c r="D10345" s="19">
        <v>8</v>
      </c>
      <c r="E10345" s="19" t="s">
        <v>9</v>
      </c>
      <c r="F10345" s="19" t="s">
        <v>1671</v>
      </c>
    </row>
    <row r="10346" spans="1:6" ht="14.5" customHeight="1">
      <c r="A10346" s="19">
        <v>1920</v>
      </c>
      <c r="B10346" s="19" t="s">
        <v>291</v>
      </c>
      <c r="C10346" s="19" t="s">
        <v>1672</v>
      </c>
      <c r="D10346" s="19">
        <v>15</v>
      </c>
      <c r="E10346" s="19" t="s">
        <v>9</v>
      </c>
      <c r="F10346" s="19" t="s">
        <v>1673</v>
      </c>
    </row>
    <row r="10347" spans="1:6" ht="14.5" customHeight="1">
      <c r="A10347" s="19">
        <v>1920</v>
      </c>
      <c r="B10347" s="19" t="s">
        <v>291</v>
      </c>
      <c r="C10347" s="19" t="s">
        <v>1674</v>
      </c>
      <c r="D10347" s="19">
        <v>2.25</v>
      </c>
      <c r="E10347" s="19" t="s">
        <v>9</v>
      </c>
      <c r="F10347" s="19" t="s">
        <v>1675</v>
      </c>
    </row>
    <row r="10348" spans="1:6" ht="14.5" customHeight="1">
      <c r="A10348" s="19">
        <v>1920</v>
      </c>
      <c r="B10348" s="19" t="s">
        <v>291</v>
      </c>
      <c r="C10348" s="19" t="s">
        <v>1676</v>
      </c>
      <c r="D10348" s="19">
        <v>7.23</v>
      </c>
      <c r="E10348" s="19" t="s">
        <v>9</v>
      </c>
      <c r="F10348" s="19" t="s">
        <v>1677</v>
      </c>
    </row>
    <row r="10349" spans="1:6" ht="14.5" customHeight="1">
      <c r="A10349" s="19">
        <v>1920</v>
      </c>
      <c r="B10349" s="19" t="s">
        <v>291</v>
      </c>
      <c r="C10349" s="19" t="s">
        <v>1676</v>
      </c>
      <c r="D10349" s="19">
        <v>0.41699999999999998</v>
      </c>
      <c r="E10349" s="19" t="s">
        <v>9</v>
      </c>
      <c r="F10349" s="19" t="s">
        <v>1678</v>
      </c>
    </row>
    <row r="10350" spans="1:6" ht="14.5" customHeight="1">
      <c r="A10350" s="19">
        <v>1920</v>
      </c>
      <c r="B10350" s="19" t="s">
        <v>291</v>
      </c>
      <c r="C10350" s="19" t="s">
        <v>219</v>
      </c>
      <c r="D10350" s="19">
        <v>49.74</v>
      </c>
      <c r="E10350" s="19" t="s">
        <v>9</v>
      </c>
      <c r="F10350" s="19" t="s">
        <v>1679</v>
      </c>
    </row>
    <row r="10351" spans="1:6" ht="14.5" customHeight="1">
      <c r="A10351" s="19">
        <v>1920</v>
      </c>
      <c r="B10351" s="19" t="s">
        <v>291</v>
      </c>
      <c r="C10351" s="19" t="s">
        <v>1680</v>
      </c>
      <c r="D10351" s="19">
        <v>14</v>
      </c>
      <c r="E10351" s="19" t="s">
        <v>9</v>
      </c>
      <c r="F10351" s="19" t="s">
        <v>1681</v>
      </c>
    </row>
    <row r="10352" spans="1:6" ht="14.5" customHeight="1">
      <c r="A10352" s="19">
        <v>1920</v>
      </c>
      <c r="B10352" s="19" t="s">
        <v>291</v>
      </c>
      <c r="C10352" s="19" t="s">
        <v>1680</v>
      </c>
      <c r="D10352" s="19">
        <v>8.8000000000000007</v>
      </c>
      <c r="E10352" s="19" t="s">
        <v>9</v>
      </c>
      <c r="F10352" s="19" t="s">
        <v>1682</v>
      </c>
    </row>
    <row r="10353" spans="1:6" ht="14.5" customHeight="1">
      <c r="A10353" s="19">
        <v>1920</v>
      </c>
      <c r="B10353" s="19" t="s">
        <v>291</v>
      </c>
      <c r="C10353" s="19" t="s">
        <v>1680</v>
      </c>
      <c r="D10353" s="19">
        <v>191.15</v>
      </c>
      <c r="E10353" s="19" t="s">
        <v>9</v>
      </c>
      <c r="F10353" s="19" t="s">
        <v>1683</v>
      </c>
    </row>
    <row r="10354" spans="1:6" ht="14.5" customHeight="1">
      <c r="A10354" s="19">
        <v>1920</v>
      </c>
      <c r="B10354" s="19" t="s">
        <v>291</v>
      </c>
      <c r="C10354" s="19" t="s">
        <v>1680</v>
      </c>
      <c r="D10354" s="19">
        <v>25.35</v>
      </c>
      <c r="E10354" s="19" t="s">
        <v>9</v>
      </c>
      <c r="F10354" s="19" t="s">
        <v>1684</v>
      </c>
    </row>
    <row r="10355" spans="1:6" ht="14.5" customHeight="1">
      <c r="A10355" s="19">
        <v>1920</v>
      </c>
      <c r="B10355" s="19" t="s">
        <v>291</v>
      </c>
      <c r="C10355" s="19" t="s">
        <v>1680</v>
      </c>
      <c r="D10355" s="19">
        <v>433.71</v>
      </c>
      <c r="E10355" s="19" t="s">
        <v>9</v>
      </c>
      <c r="F10355" s="19" t="s">
        <v>1685</v>
      </c>
    </row>
    <row r="10356" spans="1:6" ht="14.5" customHeight="1">
      <c r="A10356" s="19">
        <v>1920</v>
      </c>
      <c r="B10356" s="19" t="s">
        <v>291</v>
      </c>
      <c r="C10356" s="19" t="s">
        <v>233</v>
      </c>
      <c r="D10356" s="19">
        <v>3</v>
      </c>
      <c r="E10356" s="19" t="s">
        <v>9</v>
      </c>
      <c r="F10356" s="19" t="s">
        <v>1686</v>
      </c>
    </row>
    <row r="10357" spans="1:6" ht="14.5" customHeight="1">
      <c r="A10357" s="19">
        <v>1920</v>
      </c>
      <c r="B10357" s="19" t="s">
        <v>291</v>
      </c>
      <c r="C10357" s="19" t="s">
        <v>617</v>
      </c>
      <c r="D10357" s="19">
        <v>6.6520000000000001</v>
      </c>
      <c r="E10357" s="19" t="s">
        <v>9</v>
      </c>
      <c r="F10357" s="19" t="s">
        <v>1688</v>
      </c>
    </row>
    <row r="10358" spans="1:6" ht="14.5" customHeight="1">
      <c r="A10358" s="19">
        <v>1920</v>
      </c>
      <c r="B10358" s="19" t="s">
        <v>291</v>
      </c>
      <c r="C10358" s="19" t="s">
        <v>1689</v>
      </c>
      <c r="D10358" s="19">
        <v>65.66</v>
      </c>
      <c r="E10358" s="19" t="s">
        <v>9</v>
      </c>
      <c r="F10358" s="19" t="s">
        <v>1690</v>
      </c>
    </row>
    <row r="10359" spans="1:6" ht="14.5" customHeight="1">
      <c r="A10359" s="19">
        <v>1920</v>
      </c>
      <c r="B10359" s="19" t="s">
        <v>291</v>
      </c>
      <c r="C10359" s="19" t="s">
        <v>910</v>
      </c>
      <c r="D10359" s="19">
        <v>5.9</v>
      </c>
      <c r="E10359" s="19" t="s">
        <v>9</v>
      </c>
      <c r="F10359" s="19" t="s">
        <v>1691</v>
      </c>
    </row>
    <row r="10360" spans="1:6" ht="14.5" customHeight="1">
      <c r="A10360" s="19">
        <v>1920</v>
      </c>
      <c r="B10360" s="19" t="s">
        <v>291</v>
      </c>
      <c r="C10360" s="19" t="s">
        <v>238</v>
      </c>
      <c r="D10360" s="19">
        <v>17.399999999999999</v>
      </c>
      <c r="E10360" s="19" t="s">
        <v>9</v>
      </c>
      <c r="F10360" s="19" t="s">
        <v>1692</v>
      </c>
    </row>
    <row r="10361" spans="1:6" ht="14.5" customHeight="1">
      <c r="A10361" s="19">
        <v>1920</v>
      </c>
      <c r="B10361" s="19" t="s">
        <v>291</v>
      </c>
      <c r="C10361" s="19" t="s">
        <v>1693</v>
      </c>
      <c r="D10361" s="19">
        <v>36</v>
      </c>
      <c r="E10361" s="19" t="s">
        <v>9</v>
      </c>
      <c r="F10361" s="19" t="s">
        <v>1694</v>
      </c>
    </row>
    <row r="10362" spans="1:6" ht="14.5" customHeight="1">
      <c r="A10362" s="19">
        <v>1920</v>
      </c>
      <c r="B10362" s="19" t="s">
        <v>291</v>
      </c>
      <c r="C10362" s="19" t="s">
        <v>1693</v>
      </c>
      <c r="D10362" s="19">
        <v>48.08</v>
      </c>
      <c r="E10362" s="19" t="s">
        <v>9</v>
      </c>
      <c r="F10362" s="19" t="s">
        <v>1695</v>
      </c>
    </row>
    <row r="10363" spans="1:6" ht="14.5" customHeight="1">
      <c r="A10363" s="19">
        <v>1920</v>
      </c>
      <c r="B10363" s="19" t="s">
        <v>291</v>
      </c>
      <c r="C10363" s="19" t="s">
        <v>1164</v>
      </c>
      <c r="D10363" s="19">
        <v>2.92</v>
      </c>
      <c r="E10363" s="19" t="s">
        <v>9</v>
      </c>
      <c r="F10363" s="19" t="s">
        <v>1170</v>
      </c>
    </row>
    <row r="10364" spans="1:6" ht="14.5" customHeight="1">
      <c r="A10364" s="19">
        <v>1920</v>
      </c>
      <c r="B10364" s="19" t="s">
        <v>291</v>
      </c>
      <c r="C10364" s="19" t="s">
        <v>1370</v>
      </c>
      <c r="D10364" s="19">
        <v>3.27</v>
      </c>
      <c r="E10364" s="19" t="s">
        <v>9</v>
      </c>
      <c r="F10364" s="19" t="s">
        <v>1696</v>
      </c>
    </row>
    <row r="10365" spans="1:6" ht="14.5" customHeight="1">
      <c r="A10365" s="19">
        <v>1920</v>
      </c>
      <c r="B10365" s="19" t="s">
        <v>291</v>
      </c>
      <c r="C10365" s="19" t="s">
        <v>1697</v>
      </c>
      <c r="D10365" s="19">
        <v>126.18</v>
      </c>
      <c r="E10365" s="19" t="s">
        <v>9</v>
      </c>
      <c r="F10365" s="19" t="s">
        <v>1698</v>
      </c>
    </row>
    <row r="10366" spans="1:6" ht="14.5" customHeight="1">
      <c r="A10366" s="19">
        <v>1920</v>
      </c>
      <c r="B10366" s="19" t="s">
        <v>291</v>
      </c>
      <c r="C10366" s="19" t="s">
        <v>256</v>
      </c>
      <c r="D10366" s="19">
        <v>32</v>
      </c>
      <c r="E10366" s="19" t="s">
        <v>9</v>
      </c>
      <c r="F10366" s="19" t="s">
        <v>1700</v>
      </c>
    </row>
    <row r="10367" spans="1:6" ht="14.5" customHeight="1">
      <c r="A10367" s="19">
        <v>1920</v>
      </c>
      <c r="B10367" s="19" t="s">
        <v>291</v>
      </c>
      <c r="C10367" s="19" t="s">
        <v>1166</v>
      </c>
      <c r="D10367" s="19">
        <v>41.99</v>
      </c>
      <c r="E10367" s="19" t="s">
        <v>9</v>
      </c>
      <c r="F10367" s="19" t="s">
        <v>1701</v>
      </c>
    </row>
    <row r="10368" spans="1:6" ht="14.5" customHeight="1">
      <c r="A10368" s="19">
        <v>1920</v>
      </c>
      <c r="B10368" s="19" t="s">
        <v>291</v>
      </c>
      <c r="C10368" s="19" t="s">
        <v>1702</v>
      </c>
      <c r="D10368" s="19">
        <v>7.55</v>
      </c>
      <c r="E10368" s="19" t="s">
        <v>9</v>
      </c>
      <c r="F10368" s="19" t="s">
        <v>1703</v>
      </c>
    </row>
    <row r="10369" spans="1:6" ht="14.5" customHeight="1">
      <c r="A10369" s="19">
        <v>1920</v>
      </c>
      <c r="B10369" s="19" t="s">
        <v>291</v>
      </c>
      <c r="C10369" s="19" t="s">
        <v>1704</v>
      </c>
      <c r="D10369" s="19">
        <v>10.9</v>
      </c>
      <c r="E10369" s="19" t="s">
        <v>9</v>
      </c>
      <c r="F10369" s="19" t="s">
        <v>1705</v>
      </c>
    </row>
    <row r="10370" spans="1:6" ht="14.5" customHeight="1">
      <c r="A10370" s="19">
        <v>1920</v>
      </c>
      <c r="B10370" s="19" t="s">
        <v>291</v>
      </c>
      <c r="C10370" s="19" t="s">
        <v>266</v>
      </c>
      <c r="D10370" s="19">
        <v>11.47</v>
      </c>
      <c r="E10370" s="19" t="s">
        <v>9</v>
      </c>
      <c r="F10370" s="19" t="s">
        <v>1708</v>
      </c>
    </row>
    <row r="10371" spans="1:6" ht="14.5" customHeight="1">
      <c r="A10371" s="19">
        <v>1920</v>
      </c>
      <c r="B10371" s="19" t="s">
        <v>291</v>
      </c>
      <c r="C10371" s="19" t="s">
        <v>268</v>
      </c>
      <c r="D10371" s="19">
        <v>26.78</v>
      </c>
      <c r="E10371" s="19" t="s">
        <v>9</v>
      </c>
      <c r="F10371" s="19" t="s">
        <v>1709</v>
      </c>
    </row>
    <row r="10372" spans="1:6" ht="14.5" customHeight="1">
      <c r="A10372" s="19">
        <v>1920</v>
      </c>
      <c r="B10372" s="19" t="s">
        <v>291</v>
      </c>
      <c r="C10372" s="19" t="s">
        <v>268</v>
      </c>
      <c r="D10372" s="19">
        <v>28.693999999999999</v>
      </c>
      <c r="E10372" s="19" t="s">
        <v>9</v>
      </c>
      <c r="F10372" s="19" t="s">
        <v>1710</v>
      </c>
    </row>
    <row r="10373" spans="1:6" ht="14.5" customHeight="1">
      <c r="A10373" s="19">
        <v>1920</v>
      </c>
      <c r="B10373" s="19" t="s">
        <v>291</v>
      </c>
      <c r="C10373" s="19" t="s">
        <v>268</v>
      </c>
      <c r="D10373" s="19">
        <v>51</v>
      </c>
      <c r="E10373" s="19" t="s">
        <v>9</v>
      </c>
      <c r="F10373" s="19" t="s">
        <v>1711</v>
      </c>
    </row>
    <row r="10374" spans="1:6" ht="14.5" customHeight="1">
      <c r="A10374" s="19">
        <v>1920</v>
      </c>
      <c r="B10374" s="19" t="s">
        <v>291</v>
      </c>
      <c r="C10374" s="19" t="s">
        <v>1712</v>
      </c>
      <c r="D10374" s="19">
        <v>8.8309999999999995</v>
      </c>
      <c r="E10374" s="19" t="s">
        <v>9</v>
      </c>
      <c r="F10374" s="19" t="s">
        <v>1713</v>
      </c>
    </row>
    <row r="10375" spans="1:6" ht="14.5" customHeight="1">
      <c r="A10375" s="19">
        <v>1920</v>
      </c>
      <c r="B10375" s="19" t="s">
        <v>291</v>
      </c>
      <c r="C10375" s="19" t="s">
        <v>282</v>
      </c>
      <c r="D10375" s="19">
        <v>12.84</v>
      </c>
      <c r="E10375" s="19" t="s">
        <v>9</v>
      </c>
      <c r="F10375" s="19" t="s">
        <v>1716</v>
      </c>
    </row>
    <row r="10376" spans="1:6" ht="14.5" customHeight="1">
      <c r="A10376" s="19">
        <v>1920</v>
      </c>
      <c r="B10376" s="19" t="s">
        <v>291</v>
      </c>
      <c r="C10376" s="19" t="s">
        <v>1717</v>
      </c>
      <c r="D10376" s="19">
        <v>37.284999999999997</v>
      </c>
      <c r="E10376" s="19" t="s">
        <v>9</v>
      </c>
      <c r="F10376" s="19" t="s">
        <v>1718</v>
      </c>
    </row>
    <row r="10377" spans="1:6" ht="14.5" customHeight="1">
      <c r="A10377" s="19">
        <v>1920</v>
      </c>
      <c r="B10377" s="19" t="s">
        <v>291</v>
      </c>
      <c r="C10377" s="19" t="s">
        <v>287</v>
      </c>
      <c r="D10377" s="19">
        <v>23</v>
      </c>
      <c r="E10377" s="19" t="s">
        <v>9</v>
      </c>
      <c r="F10377" s="19" t="s">
        <v>1719</v>
      </c>
    </row>
    <row r="10378" spans="1:6" ht="14.5" customHeight="1">
      <c r="A10378" s="19">
        <v>1920</v>
      </c>
      <c r="B10378" s="19" t="s">
        <v>291</v>
      </c>
      <c r="C10378" s="19" t="s">
        <v>848</v>
      </c>
      <c r="D10378" s="19">
        <v>9.27</v>
      </c>
      <c r="E10378" s="19" t="s">
        <v>9</v>
      </c>
      <c r="F10378" s="19" t="s">
        <v>1061</v>
      </c>
    </row>
    <row r="10379" spans="1:6" ht="14.5" customHeight="1">
      <c r="A10379" s="19">
        <v>1920</v>
      </c>
      <c r="B10379" s="19" t="s">
        <v>291</v>
      </c>
      <c r="C10379" s="19" t="s">
        <v>1720</v>
      </c>
      <c r="D10379" s="19">
        <v>689</v>
      </c>
      <c r="E10379" s="19" t="s">
        <v>9</v>
      </c>
      <c r="F10379" s="19" t="s">
        <v>1631</v>
      </c>
    </row>
    <row r="10380" spans="1:6" ht="14.5" customHeight="1">
      <c r="A10380" s="19">
        <v>1920</v>
      </c>
      <c r="B10380" s="19" t="s">
        <v>291</v>
      </c>
      <c r="C10380" s="19" t="s">
        <v>1720</v>
      </c>
      <c r="D10380" s="19">
        <v>233.518</v>
      </c>
      <c r="E10380" s="19" t="s">
        <v>9</v>
      </c>
      <c r="F10380" s="19" t="s">
        <v>1722</v>
      </c>
    </row>
    <row r="10381" spans="1:6" ht="14.5" customHeight="1">
      <c r="A10381" s="19">
        <v>1920</v>
      </c>
      <c r="B10381" s="19" t="s">
        <v>291</v>
      </c>
      <c r="C10381" s="19" t="s">
        <v>1720</v>
      </c>
      <c r="D10381" s="19">
        <v>522.90599999999995</v>
      </c>
      <c r="E10381" s="19" t="s">
        <v>9</v>
      </c>
      <c r="F10381" s="19" t="s">
        <v>1633</v>
      </c>
    </row>
    <row r="10382" spans="1:6" ht="14.5" customHeight="1">
      <c r="A10382" s="19">
        <v>1920</v>
      </c>
      <c r="B10382" s="19" t="s">
        <v>291</v>
      </c>
      <c r="C10382" s="19" t="s">
        <v>1720</v>
      </c>
      <c r="D10382" s="19">
        <v>6</v>
      </c>
      <c r="E10382" s="19" t="s">
        <v>9</v>
      </c>
      <c r="F10382" s="19" t="s">
        <v>1723</v>
      </c>
    </row>
    <row r="10383" spans="1:6" ht="14.5" customHeight="1">
      <c r="A10383" s="19">
        <v>1920</v>
      </c>
      <c r="B10383" s="19" t="s">
        <v>291</v>
      </c>
      <c r="C10383" s="19" t="s">
        <v>1720</v>
      </c>
      <c r="D10383" s="19">
        <v>52.124000000000002</v>
      </c>
      <c r="E10383" s="19" t="s">
        <v>9</v>
      </c>
      <c r="F10383" s="19" t="s">
        <v>1724</v>
      </c>
    </row>
    <row r="10384" spans="1:6" ht="14.5" customHeight="1">
      <c r="A10384" s="19">
        <v>1920</v>
      </c>
      <c r="B10384" s="19" t="s">
        <v>291</v>
      </c>
      <c r="C10384" s="19" t="s">
        <v>1720</v>
      </c>
      <c r="D10384" s="19">
        <v>4</v>
      </c>
      <c r="E10384" s="19" t="s">
        <v>9</v>
      </c>
      <c r="F10384" s="19" t="s">
        <v>1725</v>
      </c>
    </row>
    <row r="10385" spans="1:6" ht="14.5" customHeight="1">
      <c r="A10385" s="19">
        <v>1920</v>
      </c>
      <c r="B10385" s="19" t="s">
        <v>291</v>
      </c>
      <c r="C10385" s="19" t="s">
        <v>1720</v>
      </c>
      <c r="D10385" s="19">
        <v>1.74</v>
      </c>
      <c r="E10385" s="19" t="s">
        <v>9</v>
      </c>
      <c r="F10385" s="19" t="s">
        <v>229</v>
      </c>
    </row>
    <row r="10386" spans="1:6" ht="14.5" customHeight="1">
      <c r="A10386" s="19">
        <v>1920</v>
      </c>
      <c r="B10386" s="19" t="s">
        <v>291</v>
      </c>
      <c r="C10386" s="19" t="s">
        <v>1726</v>
      </c>
      <c r="D10386" s="19">
        <v>3</v>
      </c>
      <c r="E10386" s="19" t="s">
        <v>9</v>
      </c>
      <c r="F10386" s="19" t="s">
        <v>1728</v>
      </c>
    </row>
    <row r="10387" spans="1:6" ht="14.5" customHeight="1">
      <c r="A10387" s="19">
        <v>1920</v>
      </c>
      <c r="B10387" s="19" t="s">
        <v>291</v>
      </c>
      <c r="C10387" s="19" t="s">
        <v>1729</v>
      </c>
      <c r="D10387" s="19">
        <v>31.38</v>
      </c>
      <c r="E10387" s="19" t="s">
        <v>9</v>
      </c>
      <c r="F10387" s="19" t="s">
        <v>1730</v>
      </c>
    </row>
    <row r="10388" spans="1:6" ht="14.5" customHeight="1">
      <c r="A10388" s="19">
        <v>1920</v>
      </c>
      <c r="B10388" s="19" t="s">
        <v>291</v>
      </c>
      <c r="C10388" s="19" t="s">
        <v>1729</v>
      </c>
      <c r="D10388" s="19">
        <v>20.010000000000002</v>
      </c>
      <c r="E10388" s="19" t="s">
        <v>9</v>
      </c>
      <c r="F10388" s="19" t="s">
        <v>1732</v>
      </c>
    </row>
    <row r="10389" spans="1:6" ht="14.5" customHeight="1">
      <c r="A10389" s="19">
        <v>1920</v>
      </c>
      <c r="B10389" s="19" t="s">
        <v>291</v>
      </c>
      <c r="C10389" s="19" t="s">
        <v>1729</v>
      </c>
      <c r="D10389" s="19">
        <v>27.613</v>
      </c>
      <c r="E10389" s="19" t="s">
        <v>9</v>
      </c>
      <c r="F10389" s="19" t="s">
        <v>1733</v>
      </c>
    </row>
    <row r="10390" spans="1:6" ht="14.5" customHeight="1">
      <c r="A10390" s="19">
        <v>1920</v>
      </c>
      <c r="B10390" s="19" t="s">
        <v>291</v>
      </c>
      <c r="C10390" s="19" t="s">
        <v>1729</v>
      </c>
      <c r="D10390" s="19">
        <v>18.757000000000001</v>
      </c>
      <c r="E10390" s="19" t="s">
        <v>9</v>
      </c>
      <c r="F10390" s="19" t="s">
        <v>1734</v>
      </c>
    </row>
    <row r="10391" spans="1:6" ht="14.5" customHeight="1">
      <c r="A10391" s="19">
        <v>1920</v>
      </c>
      <c r="B10391" s="19" t="s">
        <v>291</v>
      </c>
      <c r="C10391" s="19" t="s">
        <v>1729</v>
      </c>
      <c r="D10391" s="19">
        <v>135.29</v>
      </c>
      <c r="E10391" s="19" t="s">
        <v>9</v>
      </c>
      <c r="F10391" s="19" t="s">
        <v>1735</v>
      </c>
    </row>
    <row r="10392" spans="1:6" ht="14.5" customHeight="1">
      <c r="A10392" s="19">
        <v>1920</v>
      </c>
      <c r="B10392" s="19" t="s">
        <v>291</v>
      </c>
      <c r="C10392" s="19" t="s">
        <v>1729</v>
      </c>
      <c r="D10392" s="19">
        <v>22</v>
      </c>
      <c r="E10392" s="19" t="s">
        <v>9</v>
      </c>
      <c r="F10392" s="19" t="s">
        <v>1736</v>
      </c>
    </row>
    <row r="10393" spans="1:6" ht="14.5" customHeight="1">
      <c r="A10393" s="19">
        <v>1920</v>
      </c>
      <c r="B10393" s="19" t="s">
        <v>291</v>
      </c>
      <c r="C10393" s="19" t="s">
        <v>1729</v>
      </c>
      <c r="D10393" s="19">
        <v>261.68</v>
      </c>
      <c r="E10393" s="19" t="s">
        <v>9</v>
      </c>
      <c r="F10393" s="19" t="s">
        <v>1738</v>
      </c>
    </row>
    <row r="10394" spans="1:6" ht="14.5" customHeight="1">
      <c r="A10394" s="19">
        <v>1920</v>
      </c>
      <c r="B10394" s="19" t="s">
        <v>291</v>
      </c>
      <c r="C10394" s="19" t="s">
        <v>1729</v>
      </c>
      <c r="D10394" s="19">
        <v>34.595999999999997</v>
      </c>
      <c r="E10394" s="19" t="s">
        <v>9</v>
      </c>
      <c r="F10394" s="19" t="s">
        <v>1739</v>
      </c>
    </row>
    <row r="10395" spans="1:6" ht="14.5" customHeight="1">
      <c r="A10395" s="19">
        <v>1920</v>
      </c>
      <c r="B10395" s="19" t="s">
        <v>291</v>
      </c>
      <c r="C10395" s="19" t="s">
        <v>1729</v>
      </c>
      <c r="D10395" s="19">
        <v>8.9600000000000009</v>
      </c>
      <c r="E10395" s="19" t="s">
        <v>9</v>
      </c>
      <c r="F10395" s="19" t="s">
        <v>1740</v>
      </c>
    </row>
    <row r="10396" spans="1:6" ht="14.5" customHeight="1">
      <c r="A10396" s="19">
        <v>1920</v>
      </c>
      <c r="B10396" s="19" t="s">
        <v>291</v>
      </c>
      <c r="C10396" s="19" t="s">
        <v>1729</v>
      </c>
      <c r="D10396" s="19">
        <v>116.452</v>
      </c>
      <c r="E10396" s="19" t="s">
        <v>9</v>
      </c>
      <c r="F10396" s="19" t="s">
        <v>1741</v>
      </c>
    </row>
    <row r="10397" spans="1:6" ht="14.5" customHeight="1">
      <c r="A10397" s="19">
        <v>1920</v>
      </c>
      <c r="B10397" s="19" t="s">
        <v>291</v>
      </c>
      <c r="C10397" s="19" t="s">
        <v>1729</v>
      </c>
      <c r="D10397" s="19">
        <v>91.28</v>
      </c>
      <c r="E10397" s="19" t="s">
        <v>9</v>
      </c>
      <c r="F10397" s="19" t="s">
        <v>1742</v>
      </c>
    </row>
    <row r="10398" spans="1:6" ht="14.5" customHeight="1">
      <c r="A10398" s="19">
        <v>1920</v>
      </c>
      <c r="B10398" s="19" t="s">
        <v>291</v>
      </c>
      <c r="C10398" s="19" t="s">
        <v>1729</v>
      </c>
      <c r="D10398" s="19">
        <v>98.55</v>
      </c>
      <c r="E10398" s="19" t="s">
        <v>9</v>
      </c>
      <c r="F10398" s="19" t="s">
        <v>1743</v>
      </c>
    </row>
    <row r="10399" spans="1:6" ht="14.5" customHeight="1">
      <c r="A10399" s="19">
        <v>1920</v>
      </c>
      <c r="B10399" s="19" t="s">
        <v>291</v>
      </c>
      <c r="C10399" s="19" t="s">
        <v>1729</v>
      </c>
      <c r="D10399" s="19">
        <v>28.911999999999999</v>
      </c>
      <c r="E10399" s="19" t="s">
        <v>9</v>
      </c>
      <c r="F10399" s="19" t="s">
        <v>1744</v>
      </c>
    </row>
    <row r="10400" spans="1:6" ht="14.5" customHeight="1">
      <c r="A10400" s="19">
        <v>1920</v>
      </c>
      <c r="B10400" s="19" t="s">
        <v>291</v>
      </c>
      <c r="C10400" s="19" t="s">
        <v>1729</v>
      </c>
      <c r="D10400" s="19">
        <v>35.677999999999997</v>
      </c>
      <c r="E10400" s="19" t="s">
        <v>9</v>
      </c>
      <c r="F10400" s="19" t="s">
        <v>1745</v>
      </c>
    </row>
    <row r="10401" spans="1:6" ht="14.5" customHeight="1">
      <c r="A10401" s="19">
        <v>1920</v>
      </c>
      <c r="B10401" s="19" t="s">
        <v>291</v>
      </c>
      <c r="C10401" s="19" t="s">
        <v>1746</v>
      </c>
      <c r="D10401" s="19">
        <v>25.84</v>
      </c>
      <c r="E10401" s="19" t="s">
        <v>9</v>
      </c>
      <c r="F10401" s="19" t="s">
        <v>1747</v>
      </c>
    </row>
    <row r="10402" spans="1:6" ht="14.5" customHeight="1">
      <c r="A10402" s="19">
        <v>1920</v>
      </c>
      <c r="B10402" s="19" t="s">
        <v>291</v>
      </c>
      <c r="C10402" s="19" t="s">
        <v>1746</v>
      </c>
      <c r="D10402" s="19">
        <v>191.9</v>
      </c>
      <c r="E10402" s="19" t="s">
        <v>9</v>
      </c>
      <c r="F10402" s="19" t="s">
        <v>1748</v>
      </c>
    </row>
    <row r="10403" spans="1:6" ht="14.5" customHeight="1">
      <c r="A10403" s="19">
        <v>1920</v>
      </c>
      <c r="B10403" s="19" t="s">
        <v>291</v>
      </c>
      <c r="C10403" s="19" t="s">
        <v>1746</v>
      </c>
      <c r="D10403" s="19">
        <v>77.150000000000006</v>
      </c>
      <c r="E10403" s="19" t="s">
        <v>9</v>
      </c>
      <c r="F10403" s="19" t="s">
        <v>1749</v>
      </c>
    </row>
    <row r="10404" spans="1:6" ht="14.5" customHeight="1">
      <c r="A10404" s="19">
        <v>1920</v>
      </c>
      <c r="B10404" s="19" t="s">
        <v>291</v>
      </c>
      <c r="C10404" s="19" t="s">
        <v>1746</v>
      </c>
      <c r="D10404" s="19">
        <v>8.5399999999999991</v>
      </c>
      <c r="E10404" s="19" t="s">
        <v>9</v>
      </c>
      <c r="F10404" s="19" t="s">
        <v>1750</v>
      </c>
    </row>
    <row r="10405" spans="1:6" ht="14.5" customHeight="1">
      <c r="A10405" s="19">
        <v>1920</v>
      </c>
      <c r="B10405" s="19" t="s">
        <v>291</v>
      </c>
      <c r="C10405" s="19" t="s">
        <v>1751</v>
      </c>
      <c r="D10405" s="19">
        <v>32</v>
      </c>
      <c r="E10405" s="19" t="s">
        <v>9</v>
      </c>
      <c r="F10405" s="19" t="s">
        <v>1752</v>
      </c>
    </row>
    <row r="10406" spans="1:6" ht="14.5" customHeight="1">
      <c r="A10406" s="19">
        <v>1920</v>
      </c>
      <c r="B10406" s="19" t="s">
        <v>291</v>
      </c>
      <c r="C10406" s="19" t="s">
        <v>1751</v>
      </c>
      <c r="D10406" s="19">
        <v>4</v>
      </c>
      <c r="E10406" s="19" t="s">
        <v>9</v>
      </c>
      <c r="F10406" s="19" t="s">
        <v>1753</v>
      </c>
    </row>
    <row r="10407" spans="1:6" ht="14.5" customHeight="1">
      <c r="A10407" s="19">
        <v>1920</v>
      </c>
      <c r="B10407" s="19" t="s">
        <v>291</v>
      </c>
      <c r="C10407" s="19" t="s">
        <v>1751</v>
      </c>
      <c r="D10407" s="19">
        <v>28</v>
      </c>
      <c r="E10407" s="19" t="s">
        <v>9</v>
      </c>
      <c r="F10407" s="19" t="s">
        <v>1754</v>
      </c>
    </row>
    <row r="10408" spans="1:6" ht="14.5" customHeight="1">
      <c r="A10408" s="19">
        <v>1920</v>
      </c>
      <c r="B10408" s="19" t="s">
        <v>291</v>
      </c>
      <c r="C10408" s="19" t="s">
        <v>309</v>
      </c>
      <c r="D10408" s="19">
        <v>41.6</v>
      </c>
      <c r="E10408" s="19" t="s">
        <v>9</v>
      </c>
      <c r="F10408" s="19" t="s">
        <v>1755</v>
      </c>
    </row>
    <row r="10409" spans="1:6" ht="14.5" customHeight="1">
      <c r="A10409" s="19">
        <v>1920</v>
      </c>
      <c r="B10409" s="19" t="s">
        <v>291</v>
      </c>
      <c r="C10409" s="19" t="s">
        <v>1756</v>
      </c>
      <c r="D10409" s="19">
        <v>2.69</v>
      </c>
      <c r="E10409" s="19" t="s">
        <v>9</v>
      </c>
      <c r="F10409" s="19" t="s">
        <v>1757</v>
      </c>
    </row>
    <row r="10410" spans="1:6" ht="14.5" customHeight="1">
      <c r="A10410" s="19">
        <v>1920</v>
      </c>
      <c r="B10410" s="19" t="s">
        <v>291</v>
      </c>
      <c r="C10410" s="19" t="s">
        <v>312</v>
      </c>
      <c r="D10410" s="19">
        <v>7.93</v>
      </c>
      <c r="E10410" s="19" t="s">
        <v>9</v>
      </c>
      <c r="F10410" s="19" t="s">
        <v>1758</v>
      </c>
    </row>
    <row r="10411" spans="1:6" ht="14.5" customHeight="1">
      <c r="A10411" s="19">
        <v>1920</v>
      </c>
      <c r="B10411" s="19" t="s">
        <v>291</v>
      </c>
      <c r="C10411" s="19" t="s">
        <v>314</v>
      </c>
      <c r="D10411" s="19">
        <v>99.3</v>
      </c>
      <c r="E10411" s="19" t="s">
        <v>9</v>
      </c>
      <c r="F10411" s="19" t="s">
        <v>1759</v>
      </c>
    </row>
    <row r="10412" spans="1:6" ht="14.5" customHeight="1">
      <c r="A10412" s="19">
        <v>1920</v>
      </c>
      <c r="B10412" s="19" t="s">
        <v>291</v>
      </c>
      <c r="C10412" s="19" t="s">
        <v>316</v>
      </c>
      <c r="D10412" s="19">
        <v>117.98099999999999</v>
      </c>
      <c r="E10412" s="19" t="s">
        <v>9</v>
      </c>
      <c r="F10412" s="19" t="s">
        <v>1760</v>
      </c>
    </row>
    <row r="10413" spans="1:6" ht="14.5" customHeight="1">
      <c r="A10413" s="19">
        <v>1920</v>
      </c>
      <c r="B10413" s="19" t="s">
        <v>291</v>
      </c>
      <c r="C10413" s="19" t="s">
        <v>1761</v>
      </c>
      <c r="D10413" s="19">
        <v>2.81</v>
      </c>
      <c r="E10413" s="19" t="s">
        <v>9</v>
      </c>
      <c r="F10413" s="19" t="s">
        <v>1762</v>
      </c>
    </row>
    <row r="10414" spans="1:6" ht="14.5" customHeight="1">
      <c r="A10414" s="19">
        <v>1920</v>
      </c>
      <c r="B10414" s="19" t="s">
        <v>291</v>
      </c>
      <c r="C10414" s="19" t="s">
        <v>1763</v>
      </c>
      <c r="D10414" s="19">
        <v>10.15</v>
      </c>
      <c r="E10414" s="19" t="s">
        <v>9</v>
      </c>
      <c r="F10414" s="19" t="s">
        <v>1764</v>
      </c>
    </row>
    <row r="10415" spans="1:6" ht="14.5" customHeight="1">
      <c r="A10415" s="19">
        <v>1920</v>
      </c>
      <c r="B10415" s="19" t="s">
        <v>291</v>
      </c>
      <c r="C10415" s="19" t="s">
        <v>1636</v>
      </c>
      <c r="D10415" s="19">
        <v>11.61</v>
      </c>
      <c r="E10415" s="19" t="s">
        <v>9</v>
      </c>
      <c r="F10415" s="19" t="s">
        <v>1765</v>
      </c>
    </row>
    <row r="10416" spans="1:6" ht="14.5" customHeight="1">
      <c r="A10416" s="19">
        <v>1920</v>
      </c>
      <c r="B10416" s="19" t="s">
        <v>291</v>
      </c>
      <c r="C10416" s="19" t="s">
        <v>1068</v>
      </c>
      <c r="D10416" s="19">
        <v>10.64</v>
      </c>
      <c r="E10416" s="19" t="s">
        <v>9</v>
      </c>
      <c r="F10416" s="19" t="s">
        <v>1766</v>
      </c>
    </row>
    <row r="10417" spans="1:6" ht="14.5" customHeight="1">
      <c r="A10417" s="19">
        <v>1920</v>
      </c>
      <c r="B10417" s="19" t="s">
        <v>291</v>
      </c>
      <c r="C10417" s="19" t="s">
        <v>1068</v>
      </c>
      <c r="D10417" s="19">
        <v>4.3540000000000001</v>
      </c>
      <c r="E10417" s="19" t="s">
        <v>9</v>
      </c>
      <c r="F10417" s="19" t="s">
        <v>1767</v>
      </c>
    </row>
    <row r="10418" spans="1:6" ht="14.5" customHeight="1">
      <c r="A10418" s="19">
        <v>1920</v>
      </c>
      <c r="B10418" s="19" t="s">
        <v>291</v>
      </c>
      <c r="C10418" s="19" t="s">
        <v>1768</v>
      </c>
      <c r="D10418" s="19">
        <v>10</v>
      </c>
      <c r="E10418" s="19" t="s">
        <v>9</v>
      </c>
      <c r="F10418" s="19" t="s">
        <v>1769</v>
      </c>
    </row>
    <row r="10419" spans="1:6" ht="14.5" customHeight="1">
      <c r="A10419" s="19">
        <v>1920</v>
      </c>
      <c r="B10419" s="19" t="s">
        <v>291</v>
      </c>
      <c r="C10419" s="19" t="s">
        <v>640</v>
      </c>
      <c r="D10419" s="19">
        <v>7.53</v>
      </c>
      <c r="E10419" s="19" t="s">
        <v>9</v>
      </c>
      <c r="F10419" s="19" t="s">
        <v>641</v>
      </c>
    </row>
    <row r="10420" spans="1:6" ht="14.5" customHeight="1">
      <c r="A10420" s="19">
        <v>1920</v>
      </c>
      <c r="B10420" s="19" t="s">
        <v>291</v>
      </c>
      <c r="C10420" s="19" t="s">
        <v>961</v>
      </c>
      <c r="D10420" s="19">
        <v>40.54</v>
      </c>
      <c r="E10420" s="19" t="s">
        <v>9</v>
      </c>
      <c r="F10420" s="19" t="s">
        <v>1770</v>
      </c>
    </row>
    <row r="10421" spans="1:6" ht="14.5" customHeight="1">
      <c r="A10421" s="19">
        <v>1920</v>
      </c>
      <c r="B10421" s="19" t="s">
        <v>291</v>
      </c>
      <c r="C10421" s="19" t="s">
        <v>851</v>
      </c>
      <c r="D10421" s="19">
        <v>3.9849999999999999</v>
      </c>
      <c r="E10421" s="19" t="s">
        <v>9</v>
      </c>
      <c r="F10421" s="19" t="s">
        <v>1771</v>
      </c>
    </row>
    <row r="10422" spans="1:6" ht="14.5" customHeight="1">
      <c r="A10422" s="19">
        <v>1920</v>
      </c>
      <c r="B10422" s="19" t="s">
        <v>291</v>
      </c>
      <c r="C10422" s="19" t="s">
        <v>322</v>
      </c>
      <c r="D10422" s="19">
        <v>18</v>
      </c>
      <c r="E10422" s="19" t="s">
        <v>9</v>
      </c>
      <c r="F10422" s="19" t="s">
        <v>1772</v>
      </c>
    </row>
    <row r="10423" spans="1:6" ht="14.5" customHeight="1">
      <c r="A10423" s="19">
        <v>1920</v>
      </c>
      <c r="B10423" s="19" t="s">
        <v>291</v>
      </c>
      <c r="C10423" s="19" t="s">
        <v>324</v>
      </c>
      <c r="D10423" s="19">
        <v>58.2</v>
      </c>
      <c r="E10423" s="19" t="s">
        <v>9</v>
      </c>
      <c r="F10423" s="19" t="s">
        <v>1773</v>
      </c>
    </row>
    <row r="10424" spans="1:6" ht="14.5" customHeight="1">
      <c r="A10424" s="19">
        <v>1920</v>
      </c>
      <c r="B10424" s="19" t="s">
        <v>291</v>
      </c>
      <c r="C10424" s="19" t="s">
        <v>324</v>
      </c>
      <c r="D10424" s="19">
        <v>34</v>
      </c>
      <c r="E10424" s="19" t="s">
        <v>9</v>
      </c>
      <c r="F10424" s="19" t="s">
        <v>1774</v>
      </c>
    </row>
    <row r="10425" spans="1:6" ht="14.5" customHeight="1">
      <c r="A10425" s="19">
        <v>1920</v>
      </c>
      <c r="B10425" s="19" t="s">
        <v>291</v>
      </c>
      <c r="C10425" s="19" t="s">
        <v>324</v>
      </c>
      <c r="D10425" s="19">
        <v>253.33</v>
      </c>
      <c r="E10425" s="19" t="s">
        <v>9</v>
      </c>
      <c r="F10425" s="19" t="s">
        <v>1775</v>
      </c>
    </row>
    <row r="10426" spans="1:6" ht="14.5" customHeight="1">
      <c r="A10426" s="19">
        <v>1920</v>
      </c>
      <c r="B10426" s="19" t="s">
        <v>291</v>
      </c>
      <c r="C10426" s="19" t="s">
        <v>324</v>
      </c>
      <c r="D10426" s="19">
        <v>7.25</v>
      </c>
      <c r="E10426" s="19" t="s">
        <v>9</v>
      </c>
      <c r="F10426" s="19" t="s">
        <v>1776</v>
      </c>
    </row>
    <row r="10427" spans="1:6" ht="14.5" customHeight="1">
      <c r="A10427" s="19">
        <v>1920</v>
      </c>
      <c r="B10427" s="19" t="s">
        <v>291</v>
      </c>
      <c r="C10427" s="19" t="s">
        <v>1660</v>
      </c>
      <c r="D10427" s="19">
        <v>38.119999999999997</v>
      </c>
      <c r="E10427" s="19" t="s">
        <v>9</v>
      </c>
      <c r="F10427" s="19" t="s">
        <v>1777</v>
      </c>
    </row>
    <row r="10428" spans="1:6" ht="14.5" customHeight="1">
      <c r="A10428" s="19">
        <v>1920</v>
      </c>
      <c r="B10428" s="19" t="s">
        <v>291</v>
      </c>
      <c r="C10428" s="19" t="s">
        <v>1664</v>
      </c>
      <c r="D10428" s="19">
        <v>7.66</v>
      </c>
      <c r="E10428" s="19" t="s">
        <v>9</v>
      </c>
      <c r="F10428" s="19" t="s">
        <v>1778</v>
      </c>
    </row>
    <row r="10429" spans="1:6" ht="14.5" customHeight="1">
      <c r="A10429" s="19">
        <v>1920</v>
      </c>
      <c r="B10429" s="19" t="s">
        <v>291</v>
      </c>
      <c r="C10429" s="19" t="s">
        <v>332</v>
      </c>
      <c r="D10429" s="19">
        <v>139.66999999999999</v>
      </c>
      <c r="E10429" s="19" t="s">
        <v>9</v>
      </c>
      <c r="F10429" s="19" t="s">
        <v>1779</v>
      </c>
    </row>
    <row r="10430" spans="1:6" ht="14.5" customHeight="1">
      <c r="A10430" s="19">
        <v>1920</v>
      </c>
      <c r="B10430" s="19" t="s">
        <v>291</v>
      </c>
      <c r="C10430" s="19" t="s">
        <v>658</v>
      </c>
      <c r="D10430" s="19">
        <v>1.55</v>
      </c>
      <c r="E10430" s="19" t="s">
        <v>9</v>
      </c>
      <c r="F10430" s="19" t="s">
        <v>1780</v>
      </c>
    </row>
    <row r="10431" spans="1:6" ht="14.5" customHeight="1">
      <c r="A10431" s="19">
        <v>1920</v>
      </c>
      <c r="B10431" s="19" t="s">
        <v>291</v>
      </c>
      <c r="C10431" s="19" t="s">
        <v>334</v>
      </c>
      <c r="D10431" s="19">
        <v>17.489000000000001</v>
      </c>
      <c r="E10431" s="19" t="s">
        <v>9</v>
      </c>
      <c r="F10431" s="19" t="s">
        <v>1781</v>
      </c>
    </row>
    <row r="10432" spans="1:6" ht="14.5" customHeight="1">
      <c r="A10432" s="19">
        <v>1920</v>
      </c>
      <c r="B10432" s="19" t="s">
        <v>291</v>
      </c>
      <c r="C10432" s="19" t="s">
        <v>340</v>
      </c>
      <c r="D10432" s="19">
        <v>83.92</v>
      </c>
      <c r="E10432" s="19" t="s">
        <v>9</v>
      </c>
      <c r="F10432" s="19" t="s">
        <v>1764</v>
      </c>
    </row>
    <row r="10433" spans="1:6" ht="14.5" customHeight="1">
      <c r="A10433" s="19">
        <v>1920</v>
      </c>
      <c r="B10433" s="19" t="s">
        <v>291</v>
      </c>
      <c r="C10433" s="19" t="s">
        <v>340</v>
      </c>
      <c r="D10433" s="19">
        <v>254.15</v>
      </c>
      <c r="E10433" s="19" t="s">
        <v>9</v>
      </c>
      <c r="F10433" s="19" t="s">
        <v>1783</v>
      </c>
    </row>
    <row r="10434" spans="1:6" ht="14.5" customHeight="1">
      <c r="A10434" s="19">
        <v>1920</v>
      </c>
      <c r="B10434" s="19" t="s">
        <v>291</v>
      </c>
      <c r="C10434" s="19" t="s">
        <v>340</v>
      </c>
      <c r="D10434" s="19">
        <v>32.909999999999997</v>
      </c>
      <c r="E10434" s="19" t="s">
        <v>9</v>
      </c>
      <c r="F10434" s="19" t="s">
        <v>1784</v>
      </c>
    </row>
    <row r="10435" spans="1:6" ht="14.5" customHeight="1">
      <c r="A10435" s="19">
        <v>1920</v>
      </c>
      <c r="B10435" s="19" t="s">
        <v>291</v>
      </c>
      <c r="C10435" s="19" t="s">
        <v>340</v>
      </c>
      <c r="D10435" s="19">
        <v>18.52</v>
      </c>
      <c r="E10435" s="19" t="s">
        <v>9</v>
      </c>
      <c r="F10435" s="19" t="s">
        <v>1785</v>
      </c>
    </row>
    <row r="10436" spans="1:6" ht="14.5" customHeight="1">
      <c r="A10436" s="19">
        <v>1920</v>
      </c>
      <c r="B10436" s="19" t="s">
        <v>291</v>
      </c>
      <c r="C10436" s="19" t="s">
        <v>352</v>
      </c>
      <c r="D10436" s="19">
        <v>9.1460000000000008</v>
      </c>
      <c r="E10436" s="19" t="s">
        <v>9</v>
      </c>
      <c r="F10436" s="19" t="s">
        <v>1787</v>
      </c>
    </row>
    <row r="10437" spans="1:6" ht="14.5" customHeight="1">
      <c r="A10437" s="19">
        <v>1920</v>
      </c>
      <c r="B10437" s="19" t="s">
        <v>291</v>
      </c>
      <c r="C10437" s="19" t="s">
        <v>354</v>
      </c>
      <c r="D10437" s="19">
        <v>130.16</v>
      </c>
      <c r="E10437" s="19" t="s">
        <v>9</v>
      </c>
      <c r="F10437" s="19" t="s">
        <v>1788</v>
      </c>
    </row>
    <row r="10438" spans="1:6" ht="14.5" customHeight="1">
      <c r="A10438" s="19">
        <v>1920</v>
      </c>
      <c r="B10438" s="19" t="s">
        <v>291</v>
      </c>
      <c r="C10438" s="19" t="s">
        <v>358</v>
      </c>
      <c r="D10438" s="19">
        <v>12.6</v>
      </c>
      <c r="E10438" s="19" t="s">
        <v>9</v>
      </c>
      <c r="F10438" s="19" t="s">
        <v>964</v>
      </c>
    </row>
    <row r="10439" spans="1:6" ht="14.5" customHeight="1">
      <c r="A10439" s="19">
        <v>1920</v>
      </c>
      <c r="B10439" s="19" t="s">
        <v>291</v>
      </c>
      <c r="C10439" s="19" t="s">
        <v>648</v>
      </c>
      <c r="D10439" s="19">
        <v>11.92</v>
      </c>
      <c r="E10439" s="19" t="s">
        <v>9</v>
      </c>
      <c r="F10439" s="19" t="s">
        <v>647</v>
      </c>
    </row>
    <row r="10440" spans="1:6" ht="14.5" customHeight="1">
      <c r="A10440" s="19">
        <v>1920</v>
      </c>
      <c r="B10440" s="19" t="s">
        <v>291</v>
      </c>
      <c r="C10440" s="19" t="s">
        <v>1789</v>
      </c>
      <c r="D10440" s="19">
        <v>1.466</v>
      </c>
      <c r="E10440" s="19" t="s">
        <v>9</v>
      </c>
      <c r="F10440" s="19" t="s">
        <v>1790</v>
      </c>
    </row>
    <row r="10441" spans="1:6" ht="14.5" customHeight="1">
      <c r="A10441" s="19">
        <v>1920</v>
      </c>
      <c r="B10441" s="19" t="s">
        <v>291</v>
      </c>
      <c r="C10441" s="19" t="s">
        <v>1789</v>
      </c>
      <c r="D10441" s="19">
        <v>30.89</v>
      </c>
      <c r="E10441" s="19" t="s">
        <v>9</v>
      </c>
      <c r="F10441" s="19" t="s">
        <v>1791</v>
      </c>
    </row>
    <row r="10442" spans="1:6" ht="14.5" customHeight="1">
      <c r="A10442" s="19">
        <v>1920</v>
      </c>
      <c r="B10442" s="19" t="s">
        <v>291</v>
      </c>
      <c r="C10442" s="19" t="s">
        <v>360</v>
      </c>
      <c r="D10442" s="19">
        <v>6.65</v>
      </c>
      <c r="E10442" s="19" t="s">
        <v>9</v>
      </c>
      <c r="F10442" s="19" t="s">
        <v>1792</v>
      </c>
    </row>
    <row r="10443" spans="1:6" ht="14.5" customHeight="1">
      <c r="A10443" s="19">
        <v>1920</v>
      </c>
      <c r="B10443" s="19" t="s">
        <v>368</v>
      </c>
      <c r="C10443" s="19" t="s">
        <v>1794</v>
      </c>
      <c r="D10443" s="19">
        <v>1.1439999999999999</v>
      </c>
    </row>
    <row r="10444" spans="1:6" ht="14.5" customHeight="1">
      <c r="A10444" s="19">
        <v>1920</v>
      </c>
      <c r="B10444" s="19" t="s">
        <v>368</v>
      </c>
      <c r="C10444" s="19" t="s">
        <v>364</v>
      </c>
      <c r="D10444" s="19">
        <v>104.09</v>
      </c>
    </row>
    <row r="10445" spans="1:6" ht="14.5" customHeight="1">
      <c r="A10445" s="19">
        <v>1920</v>
      </c>
      <c r="B10445" s="19" t="s">
        <v>368</v>
      </c>
      <c r="C10445" s="19" t="s">
        <v>1476</v>
      </c>
      <c r="D10445" s="19">
        <v>5.3</v>
      </c>
    </row>
    <row r="10446" spans="1:6" ht="14.5" customHeight="1">
      <c r="A10446" s="19">
        <v>1920</v>
      </c>
      <c r="B10446" s="19" t="s">
        <v>368</v>
      </c>
      <c r="C10446" s="19" t="s">
        <v>365</v>
      </c>
      <c r="D10446" s="19">
        <v>533.39300000000003</v>
      </c>
    </row>
    <row r="10447" spans="1:6" ht="14.5" customHeight="1">
      <c r="A10447" s="19">
        <v>1920</v>
      </c>
      <c r="B10447" s="19" t="s">
        <v>368</v>
      </c>
      <c r="C10447" s="19" t="s">
        <v>366</v>
      </c>
      <c r="D10447" s="19">
        <v>10</v>
      </c>
    </row>
    <row r="10448" spans="1:6" ht="14.5" customHeight="1">
      <c r="A10448" s="19">
        <v>1920</v>
      </c>
      <c r="B10448" s="19" t="s">
        <v>368</v>
      </c>
      <c r="C10448" s="19" t="s">
        <v>1796</v>
      </c>
      <c r="D10448" s="19">
        <v>19.87</v>
      </c>
    </row>
    <row r="10449" spans="1:6" ht="14.5" customHeight="1">
      <c r="A10449" s="19">
        <v>1920</v>
      </c>
      <c r="B10449" s="19" t="s">
        <v>368</v>
      </c>
      <c r="C10449" s="19" t="s">
        <v>55</v>
      </c>
      <c r="D10449" s="19">
        <v>36.5</v>
      </c>
    </row>
    <row r="10450" spans="1:6" ht="14.5" customHeight="1">
      <c r="A10450" s="19">
        <v>1920</v>
      </c>
      <c r="B10450" s="19" t="s">
        <v>368</v>
      </c>
      <c r="C10450" s="19" t="s">
        <v>367</v>
      </c>
      <c r="D10450" s="19">
        <v>7.5</v>
      </c>
    </row>
    <row r="10451" spans="1:6" ht="14.5" customHeight="1">
      <c r="A10451" s="19">
        <v>1920</v>
      </c>
      <c r="B10451" s="19" t="s">
        <v>1179</v>
      </c>
      <c r="C10451" s="19" t="s">
        <v>1180</v>
      </c>
      <c r="D10451" s="19">
        <v>19.2</v>
      </c>
      <c r="F10451" s="19" t="s">
        <v>1800</v>
      </c>
    </row>
    <row r="10452" spans="1:6" ht="14.5" customHeight="1">
      <c r="A10452" s="19">
        <v>1920</v>
      </c>
      <c r="B10452" s="19" t="s">
        <v>1179</v>
      </c>
      <c r="C10452" s="19" t="s">
        <v>1180</v>
      </c>
      <c r="D10452" s="19">
        <v>9</v>
      </c>
      <c r="F10452" s="19" t="s">
        <v>1477</v>
      </c>
    </row>
    <row r="10453" spans="1:6" ht="14.5" customHeight="1">
      <c r="A10453" s="19">
        <v>1920</v>
      </c>
      <c r="B10453" s="19" t="s">
        <v>1179</v>
      </c>
      <c r="C10453" s="19" t="s">
        <v>370</v>
      </c>
      <c r="D10453" s="19">
        <v>8.3000000000000007</v>
      </c>
      <c r="F10453" s="19" t="s">
        <v>1809</v>
      </c>
    </row>
    <row r="10454" spans="1:6" ht="14.5" customHeight="1">
      <c r="A10454" s="19">
        <v>1920</v>
      </c>
      <c r="B10454" s="19" t="s">
        <v>1179</v>
      </c>
      <c r="C10454" s="19" t="s">
        <v>1183</v>
      </c>
      <c r="D10454" s="19">
        <v>31.65</v>
      </c>
      <c r="F10454" s="19" t="s">
        <v>1805</v>
      </c>
    </row>
    <row r="10455" spans="1:6" ht="14.5" customHeight="1">
      <c r="A10455" s="19">
        <v>1920</v>
      </c>
      <c r="B10455" s="19" t="s">
        <v>1179</v>
      </c>
      <c r="C10455" s="19" t="s">
        <v>1183</v>
      </c>
      <c r="D10455" s="19">
        <v>127</v>
      </c>
      <c r="F10455" s="19" t="s">
        <v>1802</v>
      </c>
    </row>
    <row r="10456" spans="1:6" ht="14.5" customHeight="1">
      <c r="A10456" s="19">
        <v>1920</v>
      </c>
      <c r="B10456" s="19" t="s">
        <v>1179</v>
      </c>
      <c r="C10456" s="19" t="s">
        <v>1185</v>
      </c>
      <c r="D10456" s="19">
        <v>11.55</v>
      </c>
      <c r="F10456" s="19" t="s">
        <v>1186</v>
      </c>
    </row>
    <row r="10457" spans="1:6" ht="14.5" customHeight="1">
      <c r="A10457" s="19">
        <v>1920</v>
      </c>
      <c r="B10457" s="19" t="s">
        <v>1179</v>
      </c>
      <c r="C10457" s="19" t="s">
        <v>1481</v>
      </c>
      <c r="D10457" s="19">
        <v>5</v>
      </c>
      <c r="F10457" s="19" t="s">
        <v>1806</v>
      </c>
    </row>
    <row r="10458" spans="1:6" ht="14.5" customHeight="1">
      <c r="A10458" s="19">
        <v>1920</v>
      </c>
      <c r="B10458" s="19" t="s">
        <v>1179</v>
      </c>
      <c r="C10458" s="19" t="s">
        <v>1313</v>
      </c>
      <c r="D10458" s="19">
        <v>25.5</v>
      </c>
      <c r="F10458" s="19" t="s">
        <v>1797</v>
      </c>
    </row>
    <row r="10459" spans="1:6" ht="14.5" customHeight="1">
      <c r="A10459" s="19">
        <v>1920</v>
      </c>
      <c r="B10459" s="19" t="s">
        <v>1179</v>
      </c>
      <c r="C10459" s="19" t="s">
        <v>1807</v>
      </c>
      <c r="D10459" s="19">
        <v>4.5</v>
      </c>
      <c r="F10459" s="19" t="s">
        <v>1808</v>
      </c>
    </row>
    <row r="10460" spans="1:6" ht="14.5" customHeight="1">
      <c r="A10460" s="19">
        <v>1920</v>
      </c>
      <c r="B10460" s="19" t="s">
        <v>1179</v>
      </c>
      <c r="C10460" s="19" t="s">
        <v>1187</v>
      </c>
      <c r="D10460" s="19">
        <v>18.649999999999999</v>
      </c>
      <c r="F10460" s="19" t="s">
        <v>1798</v>
      </c>
    </row>
    <row r="10461" spans="1:6" ht="14.5" customHeight="1">
      <c r="A10461" s="19">
        <v>1920</v>
      </c>
      <c r="B10461" s="19" t="s">
        <v>1179</v>
      </c>
      <c r="C10461" s="19" t="s">
        <v>1189</v>
      </c>
      <c r="D10461" s="19">
        <v>35</v>
      </c>
      <c r="F10461" s="19" t="s">
        <v>1799</v>
      </c>
    </row>
    <row r="10462" spans="1:6" ht="14.5" customHeight="1">
      <c r="A10462" s="19">
        <v>1920</v>
      </c>
      <c r="B10462" s="19" t="s">
        <v>1179</v>
      </c>
      <c r="C10462" s="19" t="s">
        <v>1191</v>
      </c>
      <c r="D10462" s="19">
        <v>13.75</v>
      </c>
      <c r="F10462" s="19" t="s">
        <v>1803</v>
      </c>
    </row>
    <row r="10463" spans="1:6" ht="14.5" customHeight="1">
      <c r="A10463" s="19">
        <v>1920</v>
      </c>
      <c r="B10463" s="19" t="s">
        <v>1194</v>
      </c>
      <c r="C10463" s="19" t="s">
        <v>1196</v>
      </c>
      <c r="D10463" s="19">
        <v>184</v>
      </c>
      <c r="F10463" s="19" t="s">
        <v>1195</v>
      </c>
    </row>
    <row r="10464" spans="1:6" ht="14.5" customHeight="1">
      <c r="A10464" s="19">
        <v>1920</v>
      </c>
      <c r="B10464" s="19" t="s">
        <v>1194</v>
      </c>
      <c r="C10464" s="19" t="s">
        <v>1196</v>
      </c>
      <c r="D10464" s="19">
        <v>4</v>
      </c>
      <c r="F10464" s="19" t="s">
        <v>1810</v>
      </c>
    </row>
    <row r="10465" spans="1:6" ht="14.5" customHeight="1">
      <c r="A10465" s="19">
        <v>1920</v>
      </c>
      <c r="B10465" s="19" t="s">
        <v>1194</v>
      </c>
      <c r="C10465" s="19" t="s">
        <v>1319</v>
      </c>
      <c r="D10465" s="19">
        <v>12</v>
      </c>
      <c r="F10465" s="19" t="s">
        <v>1318</v>
      </c>
    </row>
    <row r="10466" spans="1:6" ht="14.5" customHeight="1">
      <c r="A10466" s="19">
        <v>1920</v>
      </c>
      <c r="B10466" s="19" t="s">
        <v>1194</v>
      </c>
      <c r="C10466" s="19" t="s">
        <v>1320</v>
      </c>
      <c r="D10466" s="19">
        <v>6.5</v>
      </c>
      <c r="F10466" s="19" t="s">
        <v>1321</v>
      </c>
    </row>
    <row r="10467" spans="1:6" ht="14.5" customHeight="1">
      <c r="A10467" s="19">
        <v>1920</v>
      </c>
      <c r="B10467" s="19" t="s">
        <v>1194</v>
      </c>
      <c r="C10467" s="19" t="s">
        <v>1386</v>
      </c>
      <c r="D10467" s="19">
        <v>17</v>
      </c>
      <c r="F10467" s="19" t="s">
        <v>1487</v>
      </c>
    </row>
    <row r="10468" spans="1:6" ht="14.5" customHeight="1">
      <c r="A10468" s="19">
        <v>1920</v>
      </c>
      <c r="B10468" s="19" t="s">
        <v>1194</v>
      </c>
      <c r="C10468" s="19" t="s">
        <v>1386</v>
      </c>
      <c r="D10468" s="19">
        <v>28</v>
      </c>
      <c r="F10468" s="19" t="s">
        <v>1811</v>
      </c>
    </row>
    <row r="10469" spans="1:6" ht="14.5" customHeight="1">
      <c r="A10469" s="19">
        <v>1920</v>
      </c>
      <c r="B10469" s="19" t="s">
        <v>1194</v>
      </c>
      <c r="C10469" s="19" t="s">
        <v>1386</v>
      </c>
      <c r="D10469" s="19">
        <v>32</v>
      </c>
      <c r="F10469" s="19" t="s">
        <v>1812</v>
      </c>
    </row>
    <row r="10470" spans="1:6" ht="14.5" customHeight="1">
      <c r="A10470" s="19">
        <v>1920</v>
      </c>
      <c r="B10470" s="19" t="s">
        <v>1194</v>
      </c>
      <c r="C10470" s="19" t="s">
        <v>1493</v>
      </c>
      <c r="D10470" s="19">
        <v>8.8699999999999992</v>
      </c>
      <c r="F10470" s="19" t="s">
        <v>1488</v>
      </c>
    </row>
    <row r="10471" spans="1:6" ht="14.5" customHeight="1">
      <c r="A10471" s="19">
        <v>1920</v>
      </c>
      <c r="B10471" s="19" t="s">
        <v>1194</v>
      </c>
      <c r="C10471" s="19" t="s">
        <v>1494</v>
      </c>
      <c r="D10471" s="19">
        <v>10.1</v>
      </c>
      <c r="F10471" s="19" t="s">
        <v>1489</v>
      </c>
    </row>
    <row r="10472" spans="1:6" ht="14.5" customHeight="1">
      <c r="A10472" s="19">
        <v>1920</v>
      </c>
      <c r="B10472" s="19" t="s">
        <v>1194</v>
      </c>
      <c r="C10472" s="19" t="s">
        <v>1495</v>
      </c>
      <c r="D10472" s="19">
        <v>6.92</v>
      </c>
      <c r="F10472" s="19" t="s">
        <v>1490</v>
      </c>
    </row>
    <row r="10473" spans="1:6" ht="14.5" customHeight="1">
      <c r="A10473" s="19">
        <v>1920</v>
      </c>
      <c r="B10473" s="19" t="s">
        <v>1194</v>
      </c>
      <c r="C10473" s="19" t="s">
        <v>1496</v>
      </c>
      <c r="D10473" s="19">
        <v>24.43</v>
      </c>
      <c r="F10473" s="19" t="s">
        <v>1491</v>
      </c>
    </row>
    <row r="10474" spans="1:6" ht="14.5" customHeight="1">
      <c r="A10474" s="19">
        <v>1920</v>
      </c>
      <c r="B10474" s="19" t="s">
        <v>1194</v>
      </c>
      <c r="C10474" s="19" t="s">
        <v>1497</v>
      </c>
      <c r="D10474" s="19">
        <v>31</v>
      </c>
      <c r="F10474" s="19" t="s">
        <v>1492</v>
      </c>
    </row>
    <row r="10475" spans="1:6" ht="14.5" customHeight="1">
      <c r="A10475" s="19">
        <v>1920</v>
      </c>
      <c r="B10475" s="19" t="s">
        <v>1194</v>
      </c>
      <c r="C10475" s="19" t="s">
        <v>1498</v>
      </c>
      <c r="D10475" s="19">
        <v>12</v>
      </c>
      <c r="F10475" s="19" t="s">
        <v>1499</v>
      </c>
    </row>
    <row r="10476" spans="1:6" ht="14.5" customHeight="1">
      <c r="A10476" s="19">
        <v>1920</v>
      </c>
      <c r="B10476" s="19" t="s">
        <v>1194</v>
      </c>
      <c r="C10476" s="19" t="s">
        <v>1818</v>
      </c>
      <c r="D10476" s="19">
        <v>6.5</v>
      </c>
      <c r="F10476" s="19" t="s">
        <v>1819</v>
      </c>
    </row>
    <row r="10477" spans="1:6" ht="14.5" customHeight="1">
      <c r="A10477" s="19">
        <v>1920</v>
      </c>
      <c r="B10477" s="19" t="s">
        <v>1194</v>
      </c>
      <c r="C10477" s="19" t="s">
        <v>1822</v>
      </c>
      <c r="D10477" s="19">
        <v>6</v>
      </c>
      <c r="F10477" s="19" t="s">
        <v>1823</v>
      </c>
    </row>
    <row r="10478" spans="1:6" ht="14.5" customHeight="1">
      <c r="A10478" s="19">
        <v>1920</v>
      </c>
      <c r="B10478" s="19" t="s">
        <v>1194</v>
      </c>
      <c r="C10478" s="19" t="s">
        <v>1824</v>
      </c>
      <c r="D10478" s="19">
        <v>3.5</v>
      </c>
      <c r="F10478" s="19" t="s">
        <v>1825</v>
      </c>
    </row>
    <row r="10479" spans="1:6" ht="14.5" customHeight="1">
      <c r="A10479" s="19">
        <v>1920</v>
      </c>
      <c r="B10479" s="19" t="s">
        <v>413</v>
      </c>
      <c r="C10479" s="19" t="s">
        <v>1200</v>
      </c>
      <c r="D10479" s="19">
        <v>10.51</v>
      </c>
    </row>
    <row r="10480" spans="1:6" ht="14.5" customHeight="1">
      <c r="A10480" s="19">
        <v>1920</v>
      </c>
      <c r="B10480" s="19" t="s">
        <v>413</v>
      </c>
      <c r="C10480" s="19" t="s">
        <v>662</v>
      </c>
      <c r="D10480" s="19">
        <v>12</v>
      </c>
    </row>
    <row r="10481" spans="1:6" ht="14.5" customHeight="1">
      <c r="A10481" s="19">
        <v>1920</v>
      </c>
      <c r="B10481" s="19" t="s">
        <v>413</v>
      </c>
      <c r="C10481" s="19" t="s">
        <v>1502</v>
      </c>
      <c r="D10481" s="19">
        <v>69.400000000000006</v>
      </c>
    </row>
    <row r="10482" spans="1:6" ht="14.5" customHeight="1">
      <c r="A10482" s="19">
        <v>1920</v>
      </c>
      <c r="B10482" s="19" t="s">
        <v>413</v>
      </c>
      <c r="C10482" s="19" t="s">
        <v>663</v>
      </c>
      <c r="D10482" s="19">
        <v>19</v>
      </c>
      <c r="F10482" s="19" t="s">
        <v>1834</v>
      </c>
    </row>
    <row r="10483" spans="1:6" ht="14.5" customHeight="1">
      <c r="A10483" s="19">
        <v>1920</v>
      </c>
      <c r="B10483" s="19" t="s">
        <v>413</v>
      </c>
      <c r="C10483" s="19" t="s">
        <v>663</v>
      </c>
      <c r="D10483" s="19">
        <v>45.01</v>
      </c>
      <c r="F10483" s="19" t="s">
        <v>1333</v>
      </c>
    </row>
    <row r="10484" spans="1:6" ht="14.5" customHeight="1">
      <c r="A10484" s="19">
        <v>1920</v>
      </c>
      <c r="B10484" s="19" t="s">
        <v>413</v>
      </c>
      <c r="C10484" s="19" t="s">
        <v>1829</v>
      </c>
      <c r="D10484" s="19">
        <v>8.5</v>
      </c>
    </row>
    <row r="10485" spans="1:6" ht="14.5" customHeight="1">
      <c r="A10485" s="19">
        <v>1920</v>
      </c>
      <c r="B10485" s="19" t="s">
        <v>413</v>
      </c>
      <c r="C10485" s="19" t="s">
        <v>1331</v>
      </c>
      <c r="D10485" s="19">
        <v>5</v>
      </c>
    </row>
    <row r="10486" spans="1:6" ht="14.5" customHeight="1">
      <c r="A10486" s="19">
        <v>1920</v>
      </c>
      <c r="B10486" s="19" t="s">
        <v>413</v>
      </c>
      <c r="C10486" s="19" t="s">
        <v>372</v>
      </c>
      <c r="D10486" s="19">
        <v>389.08</v>
      </c>
      <c r="E10486" s="19" t="s">
        <v>9</v>
      </c>
      <c r="F10486" s="19" t="s">
        <v>1835</v>
      </c>
    </row>
    <row r="10487" spans="1:6" ht="14.5" customHeight="1">
      <c r="A10487" s="19">
        <v>1920</v>
      </c>
      <c r="B10487" s="19" t="s">
        <v>413</v>
      </c>
      <c r="C10487" s="19" t="s">
        <v>372</v>
      </c>
      <c r="D10487" s="19">
        <v>1.46</v>
      </c>
      <c r="F10487" s="19" t="s">
        <v>1836</v>
      </c>
    </row>
    <row r="10488" spans="1:6" ht="14.5" customHeight="1">
      <c r="A10488" s="19">
        <v>1920</v>
      </c>
      <c r="B10488" s="19" t="s">
        <v>413</v>
      </c>
      <c r="C10488" s="19" t="s">
        <v>372</v>
      </c>
      <c r="D10488" s="19">
        <v>1095</v>
      </c>
      <c r="E10488" s="19" t="s">
        <v>9</v>
      </c>
      <c r="F10488" s="19" t="s">
        <v>1899</v>
      </c>
    </row>
    <row r="10489" spans="1:6" ht="14.5" customHeight="1">
      <c r="A10489" s="19">
        <v>1920</v>
      </c>
      <c r="B10489" s="19" t="s">
        <v>413</v>
      </c>
      <c r="C10489" s="19" t="s">
        <v>374</v>
      </c>
      <c r="D10489" s="19">
        <v>5.65</v>
      </c>
    </row>
    <row r="10490" spans="1:6" ht="14.5" customHeight="1">
      <c r="A10490" s="19">
        <v>1920</v>
      </c>
      <c r="B10490" s="19" t="s">
        <v>413</v>
      </c>
      <c r="C10490" s="19" t="s">
        <v>1332</v>
      </c>
      <c r="D10490" s="19">
        <v>44.52</v>
      </c>
    </row>
    <row r="10491" spans="1:6" ht="14.5" customHeight="1">
      <c r="A10491" s="19">
        <v>1920</v>
      </c>
      <c r="B10491" s="19" t="s">
        <v>413</v>
      </c>
      <c r="C10491" s="19" t="s">
        <v>375</v>
      </c>
      <c r="D10491" s="19">
        <v>370</v>
      </c>
    </row>
    <row r="10492" spans="1:6" ht="14.5" customHeight="1">
      <c r="A10492" s="19">
        <v>1920</v>
      </c>
      <c r="B10492" s="19" t="s">
        <v>413</v>
      </c>
      <c r="C10492" s="19" t="s">
        <v>1080</v>
      </c>
      <c r="D10492" s="19">
        <v>43.86</v>
      </c>
    </row>
    <row r="10493" spans="1:6" ht="14.5" customHeight="1">
      <c r="A10493" s="19">
        <v>1920</v>
      </c>
      <c r="B10493" s="19" t="s">
        <v>413</v>
      </c>
      <c r="C10493" s="19" t="s">
        <v>665</v>
      </c>
      <c r="D10493" s="19">
        <v>43.91</v>
      </c>
      <c r="F10493" s="19" t="s">
        <v>1837</v>
      </c>
    </row>
    <row r="10494" spans="1:6" ht="14.5" customHeight="1">
      <c r="A10494" s="19">
        <v>1920</v>
      </c>
      <c r="B10494" s="19" t="s">
        <v>413</v>
      </c>
      <c r="C10494" s="19" t="s">
        <v>665</v>
      </c>
      <c r="D10494" s="19">
        <v>212</v>
      </c>
      <c r="F10494" s="19" t="s">
        <v>1838</v>
      </c>
    </row>
    <row r="10495" spans="1:6" ht="14.5" customHeight="1">
      <c r="A10495" s="19">
        <v>1920</v>
      </c>
      <c r="B10495" s="19" t="s">
        <v>413</v>
      </c>
      <c r="C10495" s="19" t="s">
        <v>381</v>
      </c>
      <c r="D10495" s="19">
        <v>2.8769999999999998</v>
      </c>
      <c r="F10495" s="19" t="s">
        <v>1842</v>
      </c>
    </row>
    <row r="10496" spans="1:6" ht="14.5" customHeight="1">
      <c r="A10496" s="19">
        <v>1920</v>
      </c>
      <c r="B10496" s="19" t="s">
        <v>413</v>
      </c>
      <c r="C10496" s="19" t="s">
        <v>381</v>
      </c>
      <c r="D10496" s="19">
        <v>21.54</v>
      </c>
      <c r="F10496" s="19" t="s">
        <v>1506</v>
      </c>
    </row>
    <row r="10497" spans="1:6" ht="14.5" customHeight="1">
      <c r="A10497" s="19">
        <v>1920</v>
      </c>
      <c r="B10497" s="19" t="s">
        <v>413</v>
      </c>
      <c r="C10497" s="19" t="s">
        <v>381</v>
      </c>
      <c r="D10497" s="19">
        <v>10.16</v>
      </c>
      <c r="F10497" s="19" t="s">
        <v>1840</v>
      </c>
    </row>
    <row r="10498" spans="1:6" ht="14.5" customHeight="1">
      <c r="A10498" s="19">
        <v>1920</v>
      </c>
      <c r="B10498" s="19" t="s">
        <v>413</v>
      </c>
      <c r="C10498" s="19" t="s">
        <v>381</v>
      </c>
      <c r="D10498" s="19">
        <v>82.42</v>
      </c>
      <c r="F10498" s="19" t="s">
        <v>858</v>
      </c>
    </row>
    <row r="10499" spans="1:6" ht="14.5" customHeight="1">
      <c r="A10499" s="19">
        <v>1920</v>
      </c>
      <c r="B10499" s="19" t="s">
        <v>413</v>
      </c>
      <c r="C10499" s="19" t="s">
        <v>381</v>
      </c>
      <c r="D10499" s="19">
        <v>188.7</v>
      </c>
      <c r="F10499" s="19" t="s">
        <v>1901</v>
      </c>
    </row>
    <row r="10500" spans="1:6" ht="14.5" customHeight="1">
      <c r="A10500" s="19">
        <v>1920</v>
      </c>
      <c r="B10500" s="19" t="s">
        <v>413</v>
      </c>
      <c r="C10500" s="19" t="s">
        <v>382</v>
      </c>
      <c r="D10500" s="19">
        <v>11.5</v>
      </c>
      <c r="F10500" s="19" t="s">
        <v>403</v>
      </c>
    </row>
    <row r="10501" spans="1:6" ht="14.5" customHeight="1">
      <c r="A10501" s="19">
        <v>1920</v>
      </c>
      <c r="B10501" s="19" t="s">
        <v>413</v>
      </c>
      <c r="C10501" s="19" t="s">
        <v>382</v>
      </c>
      <c r="D10501" s="19">
        <v>70.8</v>
      </c>
      <c r="F10501" s="19" t="s">
        <v>1847</v>
      </c>
    </row>
    <row r="10502" spans="1:6" ht="14.5" customHeight="1">
      <c r="A10502" s="19">
        <v>1920</v>
      </c>
      <c r="B10502" s="19" t="s">
        <v>413</v>
      </c>
      <c r="C10502" s="19" t="s">
        <v>382</v>
      </c>
      <c r="D10502" s="19">
        <v>67.33</v>
      </c>
      <c r="F10502" s="19" t="s">
        <v>1852</v>
      </c>
    </row>
    <row r="10503" spans="1:6" ht="14.5" customHeight="1">
      <c r="A10503" s="19">
        <v>1920</v>
      </c>
      <c r="B10503" s="19" t="s">
        <v>413</v>
      </c>
      <c r="C10503" s="19" t="s">
        <v>382</v>
      </c>
      <c r="D10503" s="19">
        <v>54.5</v>
      </c>
      <c r="F10503" s="19" t="s">
        <v>1848</v>
      </c>
    </row>
    <row r="10504" spans="1:6" ht="14.5" customHeight="1">
      <c r="A10504" s="19">
        <v>1920</v>
      </c>
      <c r="B10504" s="19" t="s">
        <v>413</v>
      </c>
      <c r="C10504" s="19" t="s">
        <v>382</v>
      </c>
      <c r="D10504" s="19">
        <v>54.5</v>
      </c>
      <c r="F10504" s="19" t="s">
        <v>1849</v>
      </c>
    </row>
    <row r="10505" spans="1:6" ht="14.5" customHeight="1">
      <c r="A10505" s="19">
        <v>1920</v>
      </c>
      <c r="B10505" s="19" t="s">
        <v>413</v>
      </c>
      <c r="C10505" s="19" t="s">
        <v>382</v>
      </c>
      <c r="D10505" s="19">
        <v>101.21</v>
      </c>
      <c r="F10505" s="19" t="s">
        <v>1850</v>
      </c>
    </row>
    <row r="10506" spans="1:6" ht="14.5" customHeight="1">
      <c r="A10506" s="19">
        <v>1920</v>
      </c>
      <c r="B10506" s="19" t="s">
        <v>413</v>
      </c>
      <c r="C10506" s="19" t="s">
        <v>382</v>
      </c>
      <c r="D10506" s="19">
        <v>272.77</v>
      </c>
      <c r="F10506" s="19" t="s">
        <v>1851</v>
      </c>
    </row>
    <row r="10507" spans="1:6" ht="14.5" customHeight="1">
      <c r="A10507" s="19">
        <v>1920</v>
      </c>
      <c r="B10507" s="19" t="s">
        <v>413</v>
      </c>
      <c r="C10507" s="19" t="s">
        <v>383</v>
      </c>
      <c r="D10507" s="19">
        <v>102.65</v>
      </c>
      <c r="F10507" s="19" t="s">
        <v>1854</v>
      </c>
    </row>
    <row r="10508" spans="1:6" ht="14.5" customHeight="1">
      <c r="A10508" s="19">
        <v>1920</v>
      </c>
      <c r="B10508" s="19" t="s">
        <v>413</v>
      </c>
      <c r="C10508" s="19" t="s">
        <v>383</v>
      </c>
      <c r="D10508" s="19">
        <v>38.85</v>
      </c>
      <c r="F10508" s="19" t="s">
        <v>1855</v>
      </c>
    </row>
    <row r="10509" spans="1:6" ht="14.5" customHeight="1">
      <c r="A10509" s="19">
        <v>1920</v>
      </c>
      <c r="B10509" s="19" t="s">
        <v>413</v>
      </c>
      <c r="C10509" s="19" t="s">
        <v>667</v>
      </c>
      <c r="D10509" s="19">
        <v>13</v>
      </c>
    </row>
    <row r="10510" spans="1:6" ht="14.5" customHeight="1">
      <c r="A10510" s="19">
        <v>1920</v>
      </c>
      <c r="B10510" s="19" t="s">
        <v>413</v>
      </c>
      <c r="C10510" s="19" t="s">
        <v>384</v>
      </c>
      <c r="D10510" s="19">
        <v>7.55</v>
      </c>
    </row>
    <row r="10511" spans="1:6" ht="14.5" customHeight="1">
      <c r="A10511" s="19">
        <v>1920</v>
      </c>
      <c r="B10511" s="19" t="s">
        <v>413</v>
      </c>
      <c r="C10511" s="19" t="s">
        <v>385</v>
      </c>
      <c r="D10511" s="19">
        <v>15</v>
      </c>
    </row>
    <row r="10512" spans="1:6" ht="14.5" customHeight="1">
      <c r="A10512" s="19">
        <v>1920</v>
      </c>
      <c r="B10512" s="19" t="s">
        <v>413</v>
      </c>
      <c r="C10512" s="19" t="s">
        <v>1831</v>
      </c>
      <c r="D10512" s="19">
        <v>3.48</v>
      </c>
    </row>
    <row r="10513" spans="1:6" ht="14.5" customHeight="1">
      <c r="A10513" s="19">
        <v>1920</v>
      </c>
      <c r="B10513" s="19" t="s">
        <v>413</v>
      </c>
      <c r="C10513" s="19" t="s">
        <v>387</v>
      </c>
      <c r="D10513" s="19">
        <v>25.51</v>
      </c>
      <c r="F10513" s="19" t="s">
        <v>1413</v>
      </c>
    </row>
    <row r="10514" spans="1:6" ht="14.5" customHeight="1">
      <c r="A10514" s="19">
        <v>1920</v>
      </c>
      <c r="B10514" s="19" t="s">
        <v>413</v>
      </c>
      <c r="C10514" s="19" t="s">
        <v>387</v>
      </c>
      <c r="D10514" s="19">
        <v>70.3</v>
      </c>
      <c r="F10514" s="19" t="s">
        <v>1857</v>
      </c>
    </row>
    <row r="10515" spans="1:6" ht="14.5" customHeight="1">
      <c r="A10515" s="19">
        <v>1920</v>
      </c>
      <c r="B10515" s="19" t="s">
        <v>1212</v>
      </c>
      <c r="C10515" s="19" t="s">
        <v>1858</v>
      </c>
      <c r="D10515" s="19">
        <v>5.85</v>
      </c>
      <c r="F10515" s="19" t="s">
        <v>1859</v>
      </c>
    </row>
    <row r="10516" spans="1:6" ht="14.5" customHeight="1">
      <c r="A10516" s="19">
        <v>1920</v>
      </c>
      <c r="B10516" s="19" t="s">
        <v>1212</v>
      </c>
      <c r="C10516" s="19" t="s">
        <v>1213</v>
      </c>
      <c r="D10516" s="19">
        <v>4</v>
      </c>
      <c r="F10516" s="19" t="s">
        <v>1214</v>
      </c>
    </row>
    <row r="10517" spans="1:6" ht="14.5" customHeight="1">
      <c r="A10517" s="19">
        <v>1920</v>
      </c>
      <c r="B10517" s="19" t="s">
        <v>1212</v>
      </c>
      <c r="C10517" s="19" t="s">
        <v>1210</v>
      </c>
      <c r="D10517" s="19">
        <v>16</v>
      </c>
      <c r="F10517" s="19" t="s">
        <v>1211</v>
      </c>
    </row>
    <row r="10518" spans="1:6" ht="14.5" customHeight="1">
      <c r="A10518" s="19">
        <v>1920</v>
      </c>
      <c r="B10518" s="19" t="s">
        <v>424</v>
      </c>
      <c r="C10518" s="19" t="s">
        <v>414</v>
      </c>
      <c r="D10518" s="19">
        <v>15.3</v>
      </c>
    </row>
    <row r="10519" spans="1:6" ht="14.5" customHeight="1">
      <c r="A10519" s="19">
        <v>1920</v>
      </c>
      <c r="B10519" s="19" t="s">
        <v>424</v>
      </c>
      <c r="C10519" s="19" t="s">
        <v>415</v>
      </c>
      <c r="D10519" s="19">
        <v>100.105</v>
      </c>
    </row>
    <row r="10520" spans="1:6" ht="14.5" customHeight="1">
      <c r="A10520" s="19">
        <v>1920</v>
      </c>
      <c r="B10520" s="19" t="s">
        <v>424</v>
      </c>
      <c r="C10520" s="19" t="s">
        <v>416</v>
      </c>
      <c r="D10520" s="19">
        <v>5.5</v>
      </c>
    </row>
    <row r="10521" spans="1:6" ht="14.5" customHeight="1">
      <c r="A10521" s="19">
        <v>1920</v>
      </c>
      <c r="B10521" s="19" t="s">
        <v>424</v>
      </c>
      <c r="C10521" s="19" t="s">
        <v>419</v>
      </c>
      <c r="D10521" s="19">
        <v>7.25</v>
      </c>
    </row>
    <row r="10522" spans="1:6" ht="14.5" customHeight="1">
      <c r="A10522" s="19">
        <v>1920</v>
      </c>
      <c r="B10522" s="19" t="s">
        <v>424</v>
      </c>
      <c r="C10522" s="19" t="s">
        <v>420</v>
      </c>
      <c r="D10522" s="19">
        <v>6</v>
      </c>
    </row>
    <row r="10523" spans="1:6" ht="14.5" customHeight="1">
      <c r="A10523" s="19">
        <v>1920</v>
      </c>
      <c r="B10523" s="19" t="s">
        <v>424</v>
      </c>
      <c r="C10523" s="19" t="s">
        <v>421</v>
      </c>
      <c r="D10523" s="19">
        <v>54.76</v>
      </c>
    </row>
    <row r="10524" spans="1:6" ht="14.5" customHeight="1">
      <c r="A10524" s="19">
        <v>1920</v>
      </c>
      <c r="B10524" s="19" t="s">
        <v>424</v>
      </c>
      <c r="C10524" s="19" t="s">
        <v>422</v>
      </c>
      <c r="D10524" s="19">
        <v>141.23000000000002</v>
      </c>
    </row>
    <row r="10525" spans="1:6" ht="14.5" customHeight="1">
      <c r="A10525" s="19">
        <v>1920</v>
      </c>
      <c r="B10525" s="19" t="s">
        <v>424</v>
      </c>
      <c r="C10525" s="19" t="s">
        <v>423</v>
      </c>
      <c r="D10525" s="19">
        <v>151.12</v>
      </c>
    </row>
    <row r="10526" spans="1:6" ht="14.5" customHeight="1">
      <c r="A10526" s="19">
        <v>1920</v>
      </c>
      <c r="B10526" s="19" t="s">
        <v>694</v>
      </c>
      <c r="C10526" s="19" t="s">
        <v>1860</v>
      </c>
      <c r="D10526" s="19">
        <v>4.75</v>
      </c>
      <c r="E10526" s="19" t="s">
        <v>9</v>
      </c>
    </row>
    <row r="10527" spans="1:6" ht="14.5" customHeight="1">
      <c r="A10527" s="19">
        <v>1920</v>
      </c>
      <c r="B10527" s="19" t="s">
        <v>694</v>
      </c>
      <c r="C10527" s="19" t="s">
        <v>679</v>
      </c>
      <c r="D10527" s="19">
        <v>22</v>
      </c>
      <c r="E10527" s="19" t="s">
        <v>9</v>
      </c>
    </row>
    <row r="10528" spans="1:6" ht="14.5" customHeight="1">
      <c r="A10528" s="19">
        <v>1920</v>
      </c>
      <c r="B10528" s="19" t="s">
        <v>694</v>
      </c>
      <c r="C10528" s="19" t="s">
        <v>1215</v>
      </c>
      <c r="D10528" s="19">
        <v>46.2</v>
      </c>
      <c r="E10528" s="19" t="s">
        <v>9</v>
      </c>
    </row>
    <row r="10529" spans="1:5" ht="14.5" customHeight="1">
      <c r="A10529" s="19">
        <v>1920</v>
      </c>
      <c r="B10529" s="19" t="s">
        <v>694</v>
      </c>
      <c r="C10529" s="19" t="s">
        <v>1216</v>
      </c>
      <c r="D10529" s="19">
        <v>27.2</v>
      </c>
      <c r="E10529" s="19" t="s">
        <v>1519</v>
      </c>
    </row>
    <row r="10530" spans="1:5" ht="14.5" customHeight="1">
      <c r="A10530" s="19">
        <v>1920</v>
      </c>
      <c r="B10530" s="19" t="s">
        <v>694</v>
      </c>
      <c r="C10530" s="19" t="s">
        <v>1216</v>
      </c>
      <c r="D10530" s="19">
        <v>3.3</v>
      </c>
      <c r="E10530" s="19" t="s">
        <v>9</v>
      </c>
    </row>
    <row r="10531" spans="1:5" ht="14.5" customHeight="1">
      <c r="A10531" s="19">
        <v>1920</v>
      </c>
      <c r="B10531" s="19" t="s">
        <v>694</v>
      </c>
      <c r="C10531" s="19" t="s">
        <v>1861</v>
      </c>
      <c r="D10531" s="19">
        <v>7.75</v>
      </c>
      <c r="E10531" s="19" t="s">
        <v>9</v>
      </c>
    </row>
    <row r="10532" spans="1:5" ht="14.5" customHeight="1">
      <c r="A10532" s="19">
        <v>1920</v>
      </c>
      <c r="B10532" s="19" t="s">
        <v>694</v>
      </c>
      <c r="C10532" s="19" t="s">
        <v>680</v>
      </c>
      <c r="D10532" s="19">
        <v>10</v>
      </c>
      <c r="E10532" s="19" t="s">
        <v>9</v>
      </c>
    </row>
    <row r="10533" spans="1:5" ht="14.5" customHeight="1">
      <c r="A10533" s="19">
        <v>1920</v>
      </c>
      <c r="B10533" s="19" t="s">
        <v>694</v>
      </c>
      <c r="C10533" s="19" t="s">
        <v>681</v>
      </c>
      <c r="D10533" s="19">
        <v>371.28</v>
      </c>
      <c r="E10533" s="19" t="s">
        <v>9</v>
      </c>
    </row>
    <row r="10534" spans="1:5" ht="14.5" customHeight="1">
      <c r="A10534" s="19">
        <v>1920</v>
      </c>
      <c r="B10534" s="19" t="s">
        <v>694</v>
      </c>
      <c r="C10534" s="19" t="s">
        <v>683</v>
      </c>
      <c r="D10534" s="19">
        <v>103.08</v>
      </c>
      <c r="E10534" s="19" t="s">
        <v>9</v>
      </c>
    </row>
    <row r="10535" spans="1:5" ht="14.5" customHeight="1">
      <c r="A10535" s="19">
        <v>1920</v>
      </c>
      <c r="B10535" s="19" t="s">
        <v>694</v>
      </c>
      <c r="C10535" s="19" t="s">
        <v>684</v>
      </c>
      <c r="D10535" s="19">
        <v>197.71</v>
      </c>
      <c r="E10535" s="19" t="s">
        <v>9</v>
      </c>
    </row>
    <row r="10536" spans="1:5" ht="14.5" customHeight="1">
      <c r="A10536" s="19">
        <v>1920</v>
      </c>
      <c r="B10536" s="19" t="s">
        <v>694</v>
      </c>
      <c r="C10536" s="19" t="s">
        <v>686</v>
      </c>
      <c r="D10536" s="19">
        <v>135.93</v>
      </c>
      <c r="E10536" s="19" t="s">
        <v>9</v>
      </c>
    </row>
    <row r="10537" spans="1:5" ht="14.5" customHeight="1">
      <c r="A10537" s="19">
        <v>1920</v>
      </c>
      <c r="B10537" s="19" t="s">
        <v>694</v>
      </c>
      <c r="C10537" s="19" t="s">
        <v>687</v>
      </c>
      <c r="D10537" s="19">
        <v>87.519000000000005</v>
      </c>
      <c r="E10537" s="19" t="s">
        <v>9</v>
      </c>
    </row>
    <row r="10538" spans="1:5" ht="14.5" customHeight="1">
      <c r="A10538" s="19">
        <v>1920</v>
      </c>
      <c r="B10538" s="19" t="s">
        <v>694</v>
      </c>
      <c r="C10538" s="19" t="s">
        <v>688</v>
      </c>
      <c r="D10538" s="19">
        <v>2.2999999999999998</v>
      </c>
      <c r="E10538" s="19" t="s">
        <v>9</v>
      </c>
    </row>
    <row r="10539" spans="1:5" ht="14.5" customHeight="1">
      <c r="A10539" s="19">
        <v>1920</v>
      </c>
      <c r="B10539" s="19" t="s">
        <v>694</v>
      </c>
      <c r="C10539" s="19" t="s">
        <v>689</v>
      </c>
      <c r="D10539" s="19">
        <v>1</v>
      </c>
      <c r="E10539" s="19" t="s">
        <v>9</v>
      </c>
    </row>
    <row r="10540" spans="1:5" ht="14.5" customHeight="1">
      <c r="A10540" s="19">
        <v>1920</v>
      </c>
      <c r="B10540" s="19" t="s">
        <v>694</v>
      </c>
      <c r="C10540" s="19" t="s">
        <v>1865</v>
      </c>
      <c r="D10540" s="19">
        <v>4.5</v>
      </c>
      <c r="E10540" s="19" t="s">
        <v>9</v>
      </c>
    </row>
    <row r="10541" spans="1:5" ht="14.5" customHeight="1">
      <c r="A10541" s="19">
        <v>1920</v>
      </c>
      <c r="B10541" s="19" t="s">
        <v>694</v>
      </c>
      <c r="C10541" s="19" t="s">
        <v>690</v>
      </c>
      <c r="D10541" s="19">
        <v>5.5</v>
      </c>
      <c r="E10541" s="19" t="s">
        <v>9</v>
      </c>
    </row>
    <row r="10542" spans="1:5" ht="14.5" customHeight="1">
      <c r="A10542" s="19">
        <v>1920</v>
      </c>
      <c r="B10542" s="19" t="s">
        <v>694</v>
      </c>
      <c r="C10542" s="19" t="s">
        <v>1866</v>
      </c>
      <c r="D10542" s="19">
        <v>8</v>
      </c>
      <c r="E10542" s="19" t="s">
        <v>9</v>
      </c>
    </row>
    <row r="10543" spans="1:5" ht="14.5" customHeight="1">
      <c r="A10543" s="19">
        <v>1920</v>
      </c>
      <c r="B10543" s="19" t="s">
        <v>694</v>
      </c>
      <c r="C10543" s="19" t="s">
        <v>691</v>
      </c>
      <c r="D10543" s="19">
        <v>97</v>
      </c>
      <c r="E10543" s="19" t="s">
        <v>9</v>
      </c>
    </row>
    <row r="10544" spans="1:5" ht="14.5" customHeight="1">
      <c r="A10544" s="19">
        <v>1920</v>
      </c>
      <c r="B10544" s="19" t="s">
        <v>694</v>
      </c>
      <c r="C10544" s="19" t="s">
        <v>1338</v>
      </c>
      <c r="D10544" s="19">
        <v>13.1</v>
      </c>
      <c r="E10544" s="19" t="s">
        <v>9</v>
      </c>
    </row>
    <row r="10545" spans="1:6" ht="14.5" customHeight="1">
      <c r="A10545" s="19">
        <v>1920</v>
      </c>
      <c r="B10545" s="19" t="s">
        <v>694</v>
      </c>
      <c r="C10545" s="19" t="s">
        <v>1868</v>
      </c>
      <c r="D10545" s="19">
        <v>14.5</v>
      </c>
      <c r="E10545" s="19" t="s">
        <v>9</v>
      </c>
    </row>
    <row r="10546" spans="1:6" ht="14.5" customHeight="1">
      <c r="A10546" s="19">
        <v>1920</v>
      </c>
      <c r="B10546" s="19" t="s">
        <v>369</v>
      </c>
      <c r="C10546" s="19" t="s">
        <v>1084</v>
      </c>
      <c r="D10546" s="19">
        <v>7.5</v>
      </c>
    </row>
    <row r="10547" spans="1:6" ht="14.5" customHeight="1">
      <c r="A10547" s="19">
        <v>1920</v>
      </c>
      <c r="B10547" s="19" t="s">
        <v>369</v>
      </c>
      <c r="C10547" s="19" t="s">
        <v>697</v>
      </c>
      <c r="D10547" s="19">
        <v>20.460999999999999</v>
      </c>
    </row>
    <row r="10548" spans="1:6" ht="14.5" customHeight="1">
      <c r="A10548" s="19">
        <v>1920</v>
      </c>
      <c r="B10548" s="19" t="s">
        <v>369</v>
      </c>
      <c r="C10548" s="19" t="s">
        <v>698</v>
      </c>
      <c r="D10548" s="19">
        <v>5.5</v>
      </c>
    </row>
    <row r="10549" spans="1:6" ht="14.5" customHeight="1">
      <c r="A10549" s="19">
        <v>1920</v>
      </c>
      <c r="B10549" s="19" t="s">
        <v>369</v>
      </c>
      <c r="C10549" s="19" t="s">
        <v>370</v>
      </c>
      <c r="D10549" s="19">
        <v>17</v>
      </c>
    </row>
    <row r="10550" spans="1:6" ht="14.5" customHeight="1">
      <c r="A10550" s="19">
        <v>1920</v>
      </c>
      <c r="B10550" s="19" t="s">
        <v>369</v>
      </c>
      <c r="C10550" s="19" t="s">
        <v>1869</v>
      </c>
      <c r="D10550" s="19">
        <v>10.25</v>
      </c>
    </row>
    <row r="10551" spans="1:6" ht="14.5" customHeight="1">
      <c r="A10551" s="19">
        <v>1920</v>
      </c>
      <c r="B10551" s="19" t="s">
        <v>369</v>
      </c>
      <c r="C10551" s="19" t="s">
        <v>371</v>
      </c>
      <c r="D10551" s="19">
        <v>28.3</v>
      </c>
    </row>
    <row r="10552" spans="1:6" ht="14.5" customHeight="1">
      <c r="A10552" s="19">
        <v>1920</v>
      </c>
      <c r="B10552" s="19" t="s">
        <v>369</v>
      </c>
      <c r="C10552" s="19" t="s">
        <v>1218</v>
      </c>
      <c r="D10552" s="19">
        <v>13.333</v>
      </c>
    </row>
    <row r="10553" spans="1:6" ht="14.5" customHeight="1">
      <c r="A10553" s="19">
        <v>1920</v>
      </c>
      <c r="B10553" s="19" t="s">
        <v>369</v>
      </c>
      <c r="C10553" s="19" t="s">
        <v>578</v>
      </c>
      <c r="D10553" s="19">
        <v>10</v>
      </c>
    </row>
    <row r="10554" spans="1:6" ht="14.5" customHeight="1">
      <c r="A10554" s="19">
        <v>1920</v>
      </c>
      <c r="B10554" s="19" t="s">
        <v>369</v>
      </c>
      <c r="C10554" s="19" t="s">
        <v>863</v>
      </c>
      <c r="D10554" s="19">
        <v>11.25</v>
      </c>
    </row>
    <row r="10555" spans="1:6" ht="14.5" customHeight="1">
      <c r="A10555" s="19">
        <v>1920</v>
      </c>
      <c r="B10555" s="19" t="s">
        <v>55</v>
      </c>
      <c r="C10555" s="19" t="s">
        <v>712</v>
      </c>
      <c r="D10555" s="19">
        <v>63.36</v>
      </c>
      <c r="F10555" s="19" t="s">
        <v>699</v>
      </c>
    </row>
    <row r="10556" spans="1:6" ht="14.5" customHeight="1">
      <c r="A10556" s="19">
        <v>1920</v>
      </c>
      <c r="B10556" s="19" t="s">
        <v>55</v>
      </c>
      <c r="C10556" s="19" t="s">
        <v>713</v>
      </c>
      <c r="D10556" s="19">
        <v>15.22</v>
      </c>
      <c r="F10556" s="19" t="s">
        <v>700</v>
      </c>
    </row>
    <row r="10557" spans="1:6" ht="14.5" customHeight="1">
      <c r="A10557" s="19">
        <v>1920</v>
      </c>
      <c r="B10557" s="19" t="s">
        <v>55</v>
      </c>
      <c r="C10557" s="19" t="s">
        <v>714</v>
      </c>
      <c r="D10557" s="19">
        <v>3.5</v>
      </c>
      <c r="F10557" s="19" t="s">
        <v>701</v>
      </c>
    </row>
    <row r="10558" spans="1:6" ht="14.5" customHeight="1">
      <c r="A10558" s="19">
        <v>1920</v>
      </c>
      <c r="B10558" s="19" t="s">
        <v>55</v>
      </c>
      <c r="C10558" s="19" t="s">
        <v>715</v>
      </c>
      <c r="D10558" s="19">
        <v>9.15</v>
      </c>
      <c r="F10558" s="19" t="s">
        <v>702</v>
      </c>
    </row>
    <row r="10559" spans="1:6" ht="14.5" customHeight="1">
      <c r="A10559" s="19">
        <v>1920</v>
      </c>
      <c r="B10559" s="19" t="s">
        <v>55</v>
      </c>
      <c r="C10559" s="19" t="s">
        <v>716</v>
      </c>
      <c r="D10559" s="19">
        <v>51.25</v>
      </c>
      <c r="F10559" s="19" t="s">
        <v>703</v>
      </c>
    </row>
    <row r="10560" spans="1:6" ht="14.5" customHeight="1">
      <c r="A10560" s="19">
        <v>1920</v>
      </c>
      <c r="B10560" s="19" t="s">
        <v>55</v>
      </c>
      <c r="C10560" s="19" t="s">
        <v>717</v>
      </c>
      <c r="D10560" s="19">
        <v>84.424999999999997</v>
      </c>
      <c r="F10560" s="19" t="s">
        <v>704</v>
      </c>
    </row>
    <row r="10561" spans="1:6" ht="14.5" customHeight="1">
      <c r="A10561" s="19">
        <v>1920</v>
      </c>
      <c r="B10561" s="19" t="s">
        <v>55</v>
      </c>
      <c r="C10561" s="19" t="s">
        <v>717</v>
      </c>
      <c r="D10561" s="19">
        <v>47</v>
      </c>
      <c r="F10561" s="19" t="s">
        <v>705</v>
      </c>
    </row>
    <row r="10562" spans="1:6" ht="14.5" customHeight="1">
      <c r="A10562" s="19">
        <v>1920</v>
      </c>
      <c r="B10562" s="19" t="s">
        <v>55</v>
      </c>
      <c r="C10562" s="19" t="s">
        <v>56</v>
      </c>
      <c r="D10562" s="19">
        <v>18.88</v>
      </c>
      <c r="F10562" s="19" t="s">
        <v>1222</v>
      </c>
    </row>
    <row r="10563" spans="1:6" ht="14.5" customHeight="1">
      <c r="A10563" s="19">
        <v>1920</v>
      </c>
      <c r="B10563" s="19" t="s">
        <v>55</v>
      </c>
      <c r="C10563" s="19" t="s">
        <v>57</v>
      </c>
      <c r="D10563" s="19">
        <v>18</v>
      </c>
      <c r="F10563" s="19" t="s">
        <v>58</v>
      </c>
    </row>
    <row r="10564" spans="1:6" ht="14.5" customHeight="1">
      <c r="A10564" s="19">
        <v>1920</v>
      </c>
      <c r="B10564" s="19" t="s">
        <v>55</v>
      </c>
      <c r="C10564" s="19" t="s">
        <v>718</v>
      </c>
      <c r="D10564" s="19">
        <v>26.1</v>
      </c>
      <c r="F10564" s="19" t="s">
        <v>708</v>
      </c>
    </row>
    <row r="10565" spans="1:6" ht="14.5" customHeight="1">
      <c r="A10565" s="19">
        <v>1920</v>
      </c>
      <c r="B10565" s="19" t="s">
        <v>55</v>
      </c>
      <c r="C10565" s="19" t="s">
        <v>59</v>
      </c>
      <c r="D10565" s="19">
        <v>255.09</v>
      </c>
      <c r="F10565" s="19" t="s">
        <v>60</v>
      </c>
    </row>
    <row r="10566" spans="1:6" ht="14.5" customHeight="1">
      <c r="A10566" s="19">
        <v>1920</v>
      </c>
      <c r="B10566" s="19" t="s">
        <v>55</v>
      </c>
      <c r="C10566" s="19" t="s">
        <v>924</v>
      </c>
      <c r="D10566" s="19">
        <v>2.63</v>
      </c>
      <c r="F10566" s="19" t="s">
        <v>925</v>
      </c>
    </row>
    <row r="10567" spans="1:6" ht="14.5" customHeight="1">
      <c r="A10567" s="19">
        <v>1920</v>
      </c>
      <c r="B10567" s="19" t="s">
        <v>55</v>
      </c>
      <c r="C10567" s="19" t="s">
        <v>719</v>
      </c>
      <c r="D10567" s="19">
        <v>29.85</v>
      </c>
      <c r="F10567" s="19" t="s">
        <v>710</v>
      </c>
    </row>
    <row r="10568" spans="1:6" ht="14.5" customHeight="1">
      <c r="A10568" s="19">
        <v>1920</v>
      </c>
      <c r="B10568" s="19" t="s">
        <v>55</v>
      </c>
      <c r="C10568" s="19" t="s">
        <v>720</v>
      </c>
      <c r="D10568" s="19">
        <v>5.5</v>
      </c>
      <c r="F10568" s="19" t="s">
        <v>711</v>
      </c>
    </row>
    <row r="10569" spans="1:6" ht="14.5" customHeight="1">
      <c r="A10569" s="19">
        <v>1920</v>
      </c>
      <c r="B10569" s="19" t="s">
        <v>55</v>
      </c>
      <c r="C10569" s="19" t="s">
        <v>1341</v>
      </c>
      <c r="D10569" s="19">
        <v>2</v>
      </c>
      <c r="F10569" s="19" t="s">
        <v>1342</v>
      </c>
    </row>
    <row r="10570" spans="1:6" ht="14.5" customHeight="1">
      <c r="A10570" s="19">
        <v>1920</v>
      </c>
      <c r="B10570" s="19" t="s">
        <v>440</v>
      </c>
      <c r="C10570" s="19" t="s">
        <v>1226</v>
      </c>
      <c r="D10570" s="19">
        <v>11</v>
      </c>
    </row>
    <row r="10571" spans="1:6" ht="14.5" customHeight="1">
      <c r="A10571" s="19">
        <v>1920</v>
      </c>
      <c r="B10571" s="19" t="s">
        <v>440</v>
      </c>
      <c r="C10571" s="19" t="s">
        <v>1227</v>
      </c>
      <c r="D10571" s="19">
        <v>60.8</v>
      </c>
    </row>
    <row r="10572" spans="1:6" ht="14.5" customHeight="1">
      <c r="A10572" s="19">
        <v>1920</v>
      </c>
      <c r="B10572" s="19" t="s">
        <v>440</v>
      </c>
      <c r="C10572" s="19" t="s">
        <v>1870</v>
      </c>
      <c r="D10572" s="19">
        <v>4.1500000000000004</v>
      </c>
    </row>
    <row r="10573" spans="1:6" ht="14.5" customHeight="1">
      <c r="A10573" s="19">
        <v>1920</v>
      </c>
      <c r="B10573" s="19" t="s">
        <v>440</v>
      </c>
      <c r="C10573" s="19" t="s">
        <v>425</v>
      </c>
      <c r="D10573" s="19">
        <v>44.715000000000003</v>
      </c>
    </row>
    <row r="10574" spans="1:6" ht="14.5" customHeight="1">
      <c r="A10574" s="19">
        <v>1920</v>
      </c>
      <c r="B10574" s="19" t="s">
        <v>440</v>
      </c>
      <c r="C10574" s="19" t="s">
        <v>721</v>
      </c>
      <c r="D10574" s="19">
        <v>6</v>
      </c>
    </row>
    <row r="10575" spans="1:6" ht="14.5" customHeight="1">
      <c r="A10575" s="19">
        <v>1920</v>
      </c>
      <c r="B10575" s="19" t="s">
        <v>440</v>
      </c>
      <c r="C10575" s="19" t="s">
        <v>1871</v>
      </c>
      <c r="D10575" s="19">
        <v>5.444</v>
      </c>
    </row>
    <row r="10576" spans="1:6" ht="14.5" customHeight="1">
      <c r="A10576" s="19">
        <v>1920</v>
      </c>
      <c r="B10576" s="19" t="s">
        <v>440</v>
      </c>
      <c r="C10576" s="19" t="s">
        <v>428</v>
      </c>
      <c r="D10576" s="19">
        <v>62</v>
      </c>
      <c r="F10576" s="19" t="s">
        <v>429</v>
      </c>
    </row>
    <row r="10577" spans="1:6" ht="14.5" customHeight="1">
      <c r="A10577" s="19">
        <v>1920</v>
      </c>
      <c r="B10577" s="19" t="s">
        <v>440</v>
      </c>
      <c r="C10577" s="19" t="s">
        <v>428</v>
      </c>
      <c r="D10577" s="19">
        <v>630</v>
      </c>
      <c r="F10577" s="19" t="s">
        <v>430</v>
      </c>
    </row>
    <row r="10578" spans="1:6" ht="14.5" customHeight="1">
      <c r="A10578" s="19">
        <v>1920</v>
      </c>
      <c r="B10578" s="19" t="s">
        <v>440</v>
      </c>
      <c r="C10578" s="19" t="s">
        <v>428</v>
      </c>
      <c r="D10578" s="19">
        <v>24</v>
      </c>
      <c r="F10578" s="19" t="s">
        <v>722</v>
      </c>
    </row>
    <row r="10579" spans="1:6" ht="14.5" customHeight="1">
      <c r="A10579" s="19">
        <v>1920</v>
      </c>
      <c r="B10579" s="19" t="s">
        <v>440</v>
      </c>
      <c r="C10579" s="19" t="s">
        <v>432</v>
      </c>
      <c r="D10579" s="19">
        <v>290.47300000000001</v>
      </c>
      <c r="F10579" s="19" t="s">
        <v>433</v>
      </c>
    </row>
    <row r="10580" spans="1:6" ht="14.5" customHeight="1">
      <c r="A10580" s="19">
        <v>1920</v>
      </c>
      <c r="B10580" s="19" t="s">
        <v>440</v>
      </c>
      <c r="C10580" s="19" t="s">
        <v>432</v>
      </c>
      <c r="D10580" s="19">
        <v>110.9</v>
      </c>
      <c r="F10580" s="19" t="s">
        <v>434</v>
      </c>
    </row>
    <row r="10581" spans="1:6" ht="14.5" customHeight="1">
      <c r="A10581" s="19">
        <v>1920</v>
      </c>
      <c r="B10581" s="19" t="s">
        <v>440</v>
      </c>
      <c r="C10581" s="19" t="s">
        <v>435</v>
      </c>
      <c r="D10581" s="19">
        <v>99.05</v>
      </c>
      <c r="F10581" s="19" t="s">
        <v>436</v>
      </c>
    </row>
    <row r="10582" spans="1:6" ht="14.5" customHeight="1">
      <c r="A10582" s="19">
        <v>1920</v>
      </c>
      <c r="B10582" s="19" t="s">
        <v>440</v>
      </c>
      <c r="C10582" s="19" t="s">
        <v>435</v>
      </c>
      <c r="D10582" s="19">
        <v>85.9</v>
      </c>
      <c r="F10582" s="19" t="s">
        <v>437</v>
      </c>
    </row>
    <row r="10583" spans="1:6" ht="14.5" customHeight="1">
      <c r="A10583" s="19">
        <v>1920</v>
      </c>
      <c r="B10583" s="19" t="s">
        <v>440</v>
      </c>
      <c r="C10583" s="19" t="s">
        <v>438</v>
      </c>
      <c r="D10583" s="19">
        <v>20</v>
      </c>
    </row>
    <row r="10584" spans="1:6" ht="14.5" customHeight="1">
      <c r="A10584" s="19">
        <v>1920</v>
      </c>
      <c r="B10584" s="19" t="s">
        <v>440</v>
      </c>
      <c r="C10584" s="19" t="s">
        <v>439</v>
      </c>
      <c r="D10584" s="19">
        <v>29</v>
      </c>
    </row>
    <row r="10585" spans="1:6" ht="14.5" customHeight="1">
      <c r="A10585" s="19">
        <v>1920</v>
      </c>
      <c r="B10585" s="19" t="s">
        <v>440</v>
      </c>
      <c r="C10585" s="19" t="s">
        <v>1872</v>
      </c>
      <c r="D10585" s="19">
        <v>45</v>
      </c>
    </row>
    <row r="10586" spans="1:6" ht="14.5" customHeight="1">
      <c r="A10586" s="19">
        <v>1920</v>
      </c>
      <c r="B10586" s="19" t="s">
        <v>456</v>
      </c>
      <c r="C10586" s="19" t="s">
        <v>457</v>
      </c>
      <c r="D10586" s="19">
        <v>21.242000000000001</v>
      </c>
      <c r="E10586" s="19" t="s">
        <v>9</v>
      </c>
    </row>
    <row r="10587" spans="1:6" ht="14.5" customHeight="1">
      <c r="A10587" s="19">
        <v>1920</v>
      </c>
      <c r="B10587" s="19" t="s">
        <v>456</v>
      </c>
      <c r="C10587" s="19" t="s">
        <v>458</v>
      </c>
      <c r="D10587" s="19">
        <v>6.7</v>
      </c>
      <c r="E10587" s="19" t="s">
        <v>9</v>
      </c>
    </row>
    <row r="10588" spans="1:6" ht="14.5" customHeight="1">
      <c r="A10588" s="19">
        <v>1920</v>
      </c>
      <c r="B10588" s="19" t="s">
        <v>456</v>
      </c>
      <c r="C10588" s="19" t="s">
        <v>1420</v>
      </c>
      <c r="D10588" s="19">
        <v>7</v>
      </c>
      <c r="E10588" s="19" t="s">
        <v>9</v>
      </c>
    </row>
    <row r="10589" spans="1:6" ht="14.5" customHeight="1">
      <c r="A10589" s="19">
        <v>1920</v>
      </c>
      <c r="B10589" s="19" t="s">
        <v>456</v>
      </c>
      <c r="C10589" s="19" t="s">
        <v>1522</v>
      </c>
      <c r="D10589" s="19">
        <v>70</v>
      </c>
      <c r="E10589" s="19" t="s">
        <v>9</v>
      </c>
    </row>
    <row r="10590" spans="1:6" ht="14.5" customHeight="1">
      <c r="A10590" s="19">
        <v>1920</v>
      </c>
      <c r="B10590" s="19" t="s">
        <v>456</v>
      </c>
      <c r="C10590" s="19" t="s">
        <v>459</v>
      </c>
      <c r="D10590" s="19">
        <v>25</v>
      </c>
      <c r="E10590" s="19" t="s">
        <v>9</v>
      </c>
    </row>
    <row r="10591" spans="1:6" ht="14.5" customHeight="1">
      <c r="A10591" s="19">
        <v>1920</v>
      </c>
      <c r="B10591" s="19" t="s">
        <v>456</v>
      </c>
      <c r="C10591" s="19" t="s">
        <v>460</v>
      </c>
      <c r="D10591" s="19">
        <v>24.529</v>
      </c>
      <c r="E10591" s="19" t="s">
        <v>9</v>
      </c>
    </row>
    <row r="10592" spans="1:6" ht="14.5" customHeight="1">
      <c r="A10592" s="19">
        <v>1920</v>
      </c>
      <c r="B10592" s="19" t="s">
        <v>456</v>
      </c>
      <c r="C10592" s="19" t="s">
        <v>1873</v>
      </c>
      <c r="D10592" s="19">
        <v>8</v>
      </c>
    </row>
    <row r="10593" spans="1:6" ht="14.5" customHeight="1">
      <c r="A10593" s="19">
        <v>1920</v>
      </c>
      <c r="B10593" s="19" t="s">
        <v>456</v>
      </c>
      <c r="C10593" s="19" t="s">
        <v>926</v>
      </c>
      <c r="D10593" s="19">
        <v>46.6</v>
      </c>
      <c r="F10593" s="19" t="s">
        <v>1353</v>
      </c>
    </row>
    <row r="10594" spans="1:6" ht="14.5" customHeight="1">
      <c r="A10594" s="19">
        <v>1920</v>
      </c>
      <c r="B10594" s="19" t="s">
        <v>456</v>
      </c>
      <c r="C10594" s="19" t="s">
        <v>1350</v>
      </c>
      <c r="D10594" s="19">
        <v>7.5</v>
      </c>
      <c r="F10594" s="19" t="s">
        <v>1354</v>
      </c>
    </row>
    <row r="10595" spans="1:6" ht="14.5" customHeight="1">
      <c r="A10595" s="19">
        <v>1920</v>
      </c>
      <c r="B10595" s="19" t="s">
        <v>456</v>
      </c>
      <c r="C10595" s="19" t="s">
        <v>941</v>
      </c>
      <c r="D10595" s="19">
        <v>5.37</v>
      </c>
    </row>
    <row r="10596" spans="1:6" ht="14.5" customHeight="1">
      <c r="A10596" s="19">
        <v>1920</v>
      </c>
      <c r="B10596" s="19" t="s">
        <v>456</v>
      </c>
      <c r="C10596" s="19" t="s">
        <v>928</v>
      </c>
      <c r="D10596" s="19">
        <v>18.37</v>
      </c>
    </row>
    <row r="10597" spans="1:6" ht="14.5" customHeight="1">
      <c r="A10597" s="19">
        <v>1920</v>
      </c>
      <c r="B10597" s="19" t="s">
        <v>456</v>
      </c>
      <c r="C10597" s="19" t="s">
        <v>462</v>
      </c>
      <c r="D10597" s="19">
        <v>25.25</v>
      </c>
      <c r="E10597" s="19" t="s">
        <v>9</v>
      </c>
    </row>
    <row r="10598" spans="1:6" ht="14.5" customHeight="1">
      <c r="A10598" s="19">
        <v>1920</v>
      </c>
      <c r="B10598" s="19" t="s">
        <v>456</v>
      </c>
      <c r="C10598" s="19" t="s">
        <v>464</v>
      </c>
      <c r="D10598" s="19">
        <v>2</v>
      </c>
    </row>
    <row r="10599" spans="1:6" ht="14.5" customHeight="1">
      <c r="A10599" s="19">
        <v>1920</v>
      </c>
      <c r="B10599" s="19" t="s">
        <v>456</v>
      </c>
      <c r="C10599" s="19" t="s">
        <v>466</v>
      </c>
      <c r="D10599" s="19">
        <v>42.478999999999999</v>
      </c>
    </row>
    <row r="10600" spans="1:6" ht="14.5" customHeight="1">
      <c r="A10600" s="19">
        <v>1920</v>
      </c>
      <c r="B10600" s="19" t="s">
        <v>456</v>
      </c>
      <c r="C10600" s="19" t="s">
        <v>468</v>
      </c>
      <c r="D10600" s="19">
        <v>34</v>
      </c>
    </row>
    <row r="10601" spans="1:6" ht="14.5" customHeight="1">
      <c r="A10601" s="19">
        <v>1920</v>
      </c>
      <c r="B10601" s="19" t="s">
        <v>456</v>
      </c>
      <c r="C10601" s="19" t="s">
        <v>1230</v>
      </c>
      <c r="D10601" s="19">
        <v>12.83</v>
      </c>
    </row>
    <row r="10602" spans="1:6" ht="14.5" customHeight="1">
      <c r="A10602" s="19">
        <v>1920</v>
      </c>
      <c r="B10602" s="19" t="s">
        <v>456</v>
      </c>
      <c r="C10602" s="19" t="s">
        <v>1089</v>
      </c>
      <c r="D10602" s="19">
        <v>5</v>
      </c>
    </row>
    <row r="10603" spans="1:6" ht="14.5" customHeight="1">
      <c r="A10603" s="19">
        <v>1920</v>
      </c>
      <c r="B10603" s="19" t="s">
        <v>456</v>
      </c>
      <c r="C10603" s="19" t="s">
        <v>1875</v>
      </c>
      <c r="D10603" s="19">
        <v>9.08</v>
      </c>
    </row>
    <row r="10604" spans="1:6" ht="14.5" customHeight="1">
      <c r="A10604" s="19">
        <v>1920</v>
      </c>
      <c r="B10604" s="19" t="s">
        <v>456</v>
      </c>
      <c r="C10604" s="19" t="s">
        <v>1345</v>
      </c>
      <c r="D10604" s="19">
        <v>402.4</v>
      </c>
    </row>
    <row r="10605" spans="1:6" ht="14.5" customHeight="1">
      <c r="A10605" s="19">
        <v>1902</v>
      </c>
      <c r="B10605" s="19" t="s">
        <v>1902</v>
      </c>
      <c r="C10605" s="22" t="s">
        <v>1903</v>
      </c>
      <c r="D10605" s="22">
        <v>6.87</v>
      </c>
    </row>
    <row r="10606" spans="1:6" ht="14.5" customHeight="1">
      <c r="A10606" s="19">
        <v>1902</v>
      </c>
      <c r="B10606" s="19" t="s">
        <v>1902</v>
      </c>
      <c r="C10606" s="22" t="s">
        <v>1905</v>
      </c>
      <c r="D10606" s="22">
        <v>10</v>
      </c>
    </row>
    <row r="10607" spans="1:6" ht="14.5" customHeight="1">
      <c r="A10607" s="19">
        <v>1902</v>
      </c>
      <c r="B10607" s="19" t="s">
        <v>1902</v>
      </c>
      <c r="C10607" s="22" t="s">
        <v>264</v>
      </c>
      <c r="D10607" s="22">
        <v>30</v>
      </c>
    </row>
    <row r="10608" spans="1:6" ht="14.5" customHeight="1">
      <c r="A10608" s="19">
        <v>1902</v>
      </c>
      <c r="B10608" s="19" t="s">
        <v>1902</v>
      </c>
      <c r="C10608" s="22" t="s">
        <v>1911</v>
      </c>
      <c r="D10608" s="22">
        <v>8.5</v>
      </c>
    </row>
    <row r="10609" spans="1:4" ht="14.5" customHeight="1">
      <c r="A10609" s="19">
        <v>1902</v>
      </c>
      <c r="B10609" s="19" t="s">
        <v>1902</v>
      </c>
      <c r="C10609" s="22" t="s">
        <v>1914</v>
      </c>
      <c r="D10609" s="22">
        <v>69.5</v>
      </c>
    </row>
    <row r="10610" spans="1:4" ht="14.5" customHeight="1">
      <c r="A10610" s="19">
        <v>1903</v>
      </c>
      <c r="B10610" s="19" t="s">
        <v>1902</v>
      </c>
      <c r="C10610" s="22" t="s">
        <v>1903</v>
      </c>
      <c r="D10610" s="22">
        <v>7</v>
      </c>
    </row>
    <row r="10611" spans="1:4" ht="14.5" customHeight="1">
      <c r="A10611" s="19">
        <v>1903</v>
      </c>
      <c r="B10611" s="19" t="s">
        <v>1902</v>
      </c>
      <c r="C10611" s="22" t="s">
        <v>1905</v>
      </c>
      <c r="D10611" s="22">
        <v>16</v>
      </c>
    </row>
    <row r="10612" spans="1:4" ht="14.5" customHeight="1">
      <c r="A10612" s="19">
        <v>1903</v>
      </c>
      <c r="B10612" s="19" t="s">
        <v>1902</v>
      </c>
      <c r="C10612" s="22" t="s">
        <v>264</v>
      </c>
      <c r="D10612" s="22">
        <v>30</v>
      </c>
    </row>
    <row r="10613" spans="1:4" ht="14.5" customHeight="1">
      <c r="A10613" s="19">
        <v>1903</v>
      </c>
      <c r="B10613" s="19" t="s">
        <v>1902</v>
      </c>
      <c r="C10613" s="22" t="s">
        <v>1908</v>
      </c>
      <c r="D10613" s="22">
        <v>8.5</v>
      </c>
    </row>
    <row r="10614" spans="1:4" ht="14.5" customHeight="1">
      <c r="A10614" s="19">
        <v>1903</v>
      </c>
      <c r="B10614" s="19" t="s">
        <v>1902</v>
      </c>
      <c r="C10614" s="22" t="s">
        <v>1911</v>
      </c>
      <c r="D10614" s="22">
        <v>29</v>
      </c>
    </row>
    <row r="10615" spans="1:4" ht="14.5" customHeight="1">
      <c r="A10615" s="19">
        <v>1903</v>
      </c>
      <c r="B10615" s="19" t="s">
        <v>1902</v>
      </c>
      <c r="C10615" s="22" t="s">
        <v>1914</v>
      </c>
      <c r="D10615" s="22">
        <v>104.3</v>
      </c>
    </row>
    <row r="10616" spans="1:4" ht="14.5" customHeight="1">
      <c r="A10616" s="19">
        <v>1904</v>
      </c>
      <c r="B10616" s="19" t="s">
        <v>1902</v>
      </c>
      <c r="C10616" s="22" t="s">
        <v>1903</v>
      </c>
      <c r="D10616" s="22">
        <v>8</v>
      </c>
    </row>
    <row r="10617" spans="1:4" ht="14.5" customHeight="1">
      <c r="A10617" s="19">
        <v>1904</v>
      </c>
      <c r="B10617" s="19" t="s">
        <v>1902</v>
      </c>
      <c r="C10617" s="22" t="s">
        <v>1905</v>
      </c>
      <c r="D10617" s="22">
        <v>16</v>
      </c>
    </row>
    <row r="10618" spans="1:4" ht="14.5" customHeight="1">
      <c r="A10618" s="19">
        <v>1904</v>
      </c>
      <c r="B10618" s="19" t="s">
        <v>1902</v>
      </c>
      <c r="C10618" s="22" t="s">
        <v>264</v>
      </c>
      <c r="D10618" s="22">
        <v>32</v>
      </c>
    </row>
    <row r="10619" spans="1:4" ht="14.5" customHeight="1">
      <c r="A10619" s="19">
        <v>1904</v>
      </c>
      <c r="B10619" s="19" t="s">
        <v>1902</v>
      </c>
      <c r="C10619" s="22" t="s">
        <v>1908</v>
      </c>
      <c r="D10619" s="22">
        <v>4</v>
      </c>
    </row>
    <row r="10620" spans="1:4" ht="14.5" customHeight="1">
      <c r="A10620" s="19">
        <v>1904</v>
      </c>
      <c r="B10620" s="19" t="s">
        <v>1902</v>
      </c>
      <c r="C10620" s="22" t="s">
        <v>1911</v>
      </c>
      <c r="D10620" s="22">
        <v>29.1</v>
      </c>
    </row>
    <row r="10621" spans="1:4" ht="14.5" customHeight="1">
      <c r="A10621" s="19">
        <v>1904</v>
      </c>
      <c r="B10621" s="19" t="s">
        <v>1902</v>
      </c>
      <c r="C10621" s="22" t="s">
        <v>1914</v>
      </c>
      <c r="D10621" s="22">
        <v>138.29</v>
      </c>
    </row>
    <row r="10622" spans="1:4" ht="14.5" customHeight="1">
      <c r="A10622" s="19">
        <v>1905</v>
      </c>
      <c r="B10622" s="19" t="s">
        <v>1902</v>
      </c>
      <c r="C10622" s="22" t="s">
        <v>1903</v>
      </c>
      <c r="D10622" s="22">
        <v>8</v>
      </c>
    </row>
    <row r="10623" spans="1:4" ht="14.5" customHeight="1">
      <c r="A10623" s="19">
        <v>1905</v>
      </c>
      <c r="B10623" s="19" t="s">
        <v>1902</v>
      </c>
      <c r="C10623" s="22" t="s">
        <v>1905</v>
      </c>
      <c r="D10623" s="22">
        <v>21</v>
      </c>
    </row>
    <row r="10624" spans="1:4" ht="14.5" customHeight="1">
      <c r="A10624" s="19">
        <v>1905</v>
      </c>
      <c r="B10624" s="19" t="s">
        <v>1902</v>
      </c>
      <c r="C10624" s="22" t="s">
        <v>264</v>
      </c>
      <c r="D10624" s="22">
        <v>32</v>
      </c>
    </row>
    <row r="10625" spans="1:4" ht="14.5" customHeight="1">
      <c r="A10625" s="19">
        <v>1905</v>
      </c>
      <c r="B10625" s="19" t="s">
        <v>1902</v>
      </c>
      <c r="C10625" s="22" t="s">
        <v>1908</v>
      </c>
      <c r="D10625" s="22">
        <v>6</v>
      </c>
    </row>
    <row r="10626" spans="1:4" ht="14.5" customHeight="1">
      <c r="A10626" s="19">
        <v>1905</v>
      </c>
      <c r="B10626" s="19" t="s">
        <v>1902</v>
      </c>
      <c r="C10626" s="22" t="s">
        <v>1909</v>
      </c>
      <c r="D10626" s="22">
        <v>10</v>
      </c>
    </row>
    <row r="10627" spans="1:4" ht="14.5" customHeight="1">
      <c r="A10627" s="19">
        <v>1905</v>
      </c>
      <c r="B10627" s="19" t="s">
        <v>1902</v>
      </c>
      <c r="C10627" s="22" t="s">
        <v>1911</v>
      </c>
      <c r="D10627" s="22">
        <v>33.46</v>
      </c>
    </row>
    <row r="10628" spans="1:4" ht="14.5" customHeight="1">
      <c r="A10628" s="19">
        <v>1905</v>
      </c>
      <c r="B10628" s="19" t="s">
        <v>1902</v>
      </c>
      <c r="C10628" s="22" t="s">
        <v>1912</v>
      </c>
      <c r="D10628" s="22">
        <v>5</v>
      </c>
    </row>
    <row r="10629" spans="1:4" ht="14.5" customHeight="1">
      <c r="A10629" s="19">
        <v>1905</v>
      </c>
      <c r="B10629" s="19" t="s">
        <v>1902</v>
      </c>
      <c r="C10629" s="22" t="s">
        <v>1914</v>
      </c>
      <c r="D10629" s="22">
        <v>112.62</v>
      </c>
    </row>
    <row r="10630" spans="1:4" ht="14.5" customHeight="1">
      <c r="A10630" s="19">
        <v>1906</v>
      </c>
      <c r="B10630" s="19" t="s">
        <v>1902</v>
      </c>
      <c r="C10630" s="22" t="s">
        <v>1903</v>
      </c>
      <c r="D10630" s="22">
        <v>8</v>
      </c>
    </row>
    <row r="10631" spans="1:4" ht="14.5" customHeight="1">
      <c r="A10631" s="19">
        <v>1906</v>
      </c>
      <c r="B10631" s="19" t="s">
        <v>1902</v>
      </c>
      <c r="C10631" s="22" t="s">
        <v>1905</v>
      </c>
      <c r="D10631" s="22">
        <v>42</v>
      </c>
    </row>
    <row r="10632" spans="1:4" ht="14.5" customHeight="1">
      <c r="A10632" s="19">
        <v>1906</v>
      </c>
      <c r="B10632" s="19" t="s">
        <v>1902</v>
      </c>
      <c r="C10632" s="22" t="s">
        <v>264</v>
      </c>
      <c r="D10632" s="22">
        <v>32</v>
      </c>
    </row>
    <row r="10633" spans="1:4" ht="14.5" customHeight="1">
      <c r="A10633" s="19">
        <v>1906</v>
      </c>
      <c r="B10633" s="19" t="s">
        <v>1902</v>
      </c>
      <c r="C10633" s="22" t="s">
        <v>1908</v>
      </c>
      <c r="D10633" s="22">
        <v>9</v>
      </c>
    </row>
    <row r="10634" spans="1:4" ht="14.5" customHeight="1">
      <c r="A10634" s="19">
        <v>1906</v>
      </c>
      <c r="B10634" s="19" t="s">
        <v>1902</v>
      </c>
      <c r="C10634" s="22" t="s">
        <v>1909</v>
      </c>
      <c r="D10634" s="22">
        <v>12</v>
      </c>
    </row>
    <row r="10635" spans="1:4" ht="14.5" customHeight="1">
      <c r="A10635" s="19">
        <v>1906</v>
      </c>
      <c r="B10635" s="19" t="s">
        <v>1902</v>
      </c>
      <c r="C10635" s="22" t="s">
        <v>1911</v>
      </c>
      <c r="D10635" s="22">
        <v>33.46</v>
      </c>
    </row>
    <row r="10636" spans="1:4" ht="14.5" customHeight="1">
      <c r="A10636" s="19">
        <v>1906</v>
      </c>
      <c r="B10636" s="19" t="s">
        <v>1902</v>
      </c>
      <c r="C10636" s="22" t="s">
        <v>1912</v>
      </c>
      <c r="D10636" s="22">
        <v>5</v>
      </c>
    </row>
    <row r="10637" spans="1:4" ht="14.5" customHeight="1">
      <c r="A10637" s="19">
        <v>1906</v>
      </c>
      <c r="B10637" s="19" t="s">
        <v>1902</v>
      </c>
      <c r="C10637" s="22" t="s">
        <v>1914</v>
      </c>
      <c r="D10637" s="22">
        <v>96.12</v>
      </c>
    </row>
    <row r="10638" spans="1:4" ht="14.5" customHeight="1">
      <c r="A10638" s="19">
        <v>1907</v>
      </c>
      <c r="B10638" s="19" t="s">
        <v>1902</v>
      </c>
      <c r="C10638" s="22" t="s">
        <v>1903</v>
      </c>
      <c r="D10638" s="22">
        <v>8</v>
      </c>
    </row>
    <row r="10639" spans="1:4" ht="14.5" customHeight="1">
      <c r="A10639" s="19">
        <v>1907</v>
      </c>
      <c r="B10639" s="19" t="s">
        <v>1902</v>
      </c>
      <c r="C10639" s="22" t="s">
        <v>1905</v>
      </c>
      <c r="D10639" s="22">
        <v>58</v>
      </c>
    </row>
    <row r="10640" spans="1:4" ht="14.5" customHeight="1">
      <c r="A10640" s="19">
        <v>1907</v>
      </c>
      <c r="B10640" s="19" t="s">
        <v>1902</v>
      </c>
      <c r="C10640" s="22" t="s">
        <v>264</v>
      </c>
      <c r="D10640" s="22">
        <v>32</v>
      </c>
    </row>
    <row r="10641" spans="1:4" ht="14.5" customHeight="1">
      <c r="A10641" s="19">
        <v>1907</v>
      </c>
      <c r="B10641" s="19" t="s">
        <v>1902</v>
      </c>
      <c r="C10641" s="22" t="s">
        <v>1908</v>
      </c>
      <c r="D10641" s="22">
        <v>41</v>
      </c>
    </row>
    <row r="10642" spans="1:4" ht="14.5" customHeight="1">
      <c r="A10642" s="19">
        <v>1907</v>
      </c>
      <c r="B10642" s="19" t="s">
        <v>1902</v>
      </c>
      <c r="C10642" s="22" t="s">
        <v>1909</v>
      </c>
      <c r="D10642" s="22">
        <v>11</v>
      </c>
    </row>
    <row r="10643" spans="1:4" ht="14.5" customHeight="1">
      <c r="A10643" s="19">
        <v>1907</v>
      </c>
      <c r="B10643" s="19" t="s">
        <v>1902</v>
      </c>
      <c r="C10643" s="22" t="s">
        <v>1911</v>
      </c>
      <c r="D10643" s="22">
        <v>41</v>
      </c>
    </row>
    <row r="10644" spans="1:4" ht="14.5" customHeight="1">
      <c r="A10644" s="19">
        <v>1907</v>
      </c>
      <c r="B10644" s="19" t="s">
        <v>1902</v>
      </c>
      <c r="C10644" s="22" t="s">
        <v>1912</v>
      </c>
      <c r="D10644" s="22">
        <v>5</v>
      </c>
    </row>
    <row r="10645" spans="1:4" ht="14.5" customHeight="1">
      <c r="A10645" s="19">
        <v>1907</v>
      </c>
      <c r="B10645" s="19" t="s">
        <v>1902</v>
      </c>
      <c r="C10645" s="22" t="s">
        <v>1914</v>
      </c>
      <c r="D10645" s="22">
        <v>133.25</v>
      </c>
    </row>
    <row r="10646" spans="1:4" ht="14.5" customHeight="1">
      <c r="A10646" s="19">
        <v>1908</v>
      </c>
      <c r="B10646" s="19" t="s">
        <v>1902</v>
      </c>
      <c r="C10646" s="22" t="s">
        <v>1903</v>
      </c>
      <c r="D10646" s="22">
        <v>36</v>
      </c>
    </row>
    <row r="10647" spans="1:4" ht="14.5" customHeight="1">
      <c r="A10647" s="19">
        <v>1908</v>
      </c>
      <c r="B10647" s="19" t="s">
        <v>1902</v>
      </c>
      <c r="C10647" s="22" t="s">
        <v>1904</v>
      </c>
      <c r="D10647" s="22">
        <v>28</v>
      </c>
    </row>
    <row r="10648" spans="1:4" ht="14.5" customHeight="1">
      <c r="A10648" s="19">
        <v>1908</v>
      </c>
      <c r="B10648" s="19" t="s">
        <v>1902</v>
      </c>
      <c r="C10648" s="22" t="s">
        <v>1905</v>
      </c>
      <c r="D10648" s="22">
        <v>116</v>
      </c>
    </row>
    <row r="10649" spans="1:4" ht="14.5" customHeight="1">
      <c r="A10649" s="19">
        <v>1908</v>
      </c>
      <c r="B10649" s="19" t="s">
        <v>1902</v>
      </c>
      <c r="C10649" s="22" t="s">
        <v>1906</v>
      </c>
      <c r="D10649" s="22">
        <v>6</v>
      </c>
    </row>
    <row r="10650" spans="1:4" ht="14.5" customHeight="1">
      <c r="A10650" s="19">
        <v>1908</v>
      </c>
      <c r="B10650" s="19" t="s">
        <v>1902</v>
      </c>
      <c r="C10650" s="22" t="s">
        <v>264</v>
      </c>
      <c r="D10650" s="22">
        <v>64</v>
      </c>
    </row>
    <row r="10651" spans="1:4" ht="14.5" customHeight="1">
      <c r="A10651" s="19">
        <v>1908</v>
      </c>
      <c r="B10651" s="19" t="s">
        <v>1902</v>
      </c>
      <c r="C10651" s="22" t="s">
        <v>1908</v>
      </c>
      <c r="D10651" s="22">
        <v>62</v>
      </c>
    </row>
    <row r="10652" spans="1:4" ht="14.5" customHeight="1">
      <c r="A10652" s="19">
        <v>1908</v>
      </c>
      <c r="B10652" s="19" t="s">
        <v>1902</v>
      </c>
      <c r="C10652" s="22" t="s">
        <v>1909</v>
      </c>
      <c r="D10652" s="22">
        <v>22</v>
      </c>
    </row>
    <row r="10653" spans="1:4" ht="14.5" customHeight="1">
      <c r="A10653" s="19">
        <v>1908</v>
      </c>
      <c r="B10653" s="19" t="s">
        <v>1902</v>
      </c>
      <c r="C10653" s="22" t="s">
        <v>1911</v>
      </c>
      <c r="D10653" s="22">
        <v>90</v>
      </c>
    </row>
    <row r="10654" spans="1:4" ht="14.5" customHeight="1">
      <c r="A10654" s="19">
        <v>1908</v>
      </c>
      <c r="B10654" s="19" t="s">
        <v>1902</v>
      </c>
      <c r="C10654" s="22" t="s">
        <v>1912</v>
      </c>
      <c r="D10654" s="22">
        <v>10</v>
      </c>
    </row>
    <row r="10655" spans="1:4" ht="14.5" customHeight="1">
      <c r="A10655" s="19">
        <v>1908</v>
      </c>
      <c r="B10655" s="19" t="s">
        <v>1902</v>
      </c>
      <c r="C10655" s="22" t="s">
        <v>1913</v>
      </c>
      <c r="D10655" s="22">
        <v>7.5</v>
      </c>
    </row>
    <row r="10656" spans="1:4" ht="14.5" customHeight="1">
      <c r="A10656" s="19">
        <v>1908</v>
      </c>
      <c r="B10656" s="19" t="s">
        <v>1902</v>
      </c>
      <c r="C10656" s="22" t="s">
        <v>1914</v>
      </c>
      <c r="D10656" s="22">
        <v>282.60000000000002</v>
      </c>
    </row>
    <row r="10657" spans="1:4" ht="14.5" customHeight="1">
      <c r="A10657" s="19">
        <v>1909</v>
      </c>
      <c r="B10657" s="19" t="s">
        <v>1902</v>
      </c>
      <c r="C10657" s="22" t="s">
        <v>1903</v>
      </c>
      <c r="D10657" s="22">
        <v>13</v>
      </c>
    </row>
    <row r="10658" spans="1:4" ht="14.5" customHeight="1">
      <c r="A10658" s="19">
        <v>1909</v>
      </c>
      <c r="B10658" s="19" t="s">
        <v>1902</v>
      </c>
      <c r="C10658" s="22" t="s">
        <v>1904</v>
      </c>
      <c r="D10658" s="22">
        <v>14</v>
      </c>
    </row>
    <row r="10659" spans="1:4" ht="14.5" customHeight="1">
      <c r="A10659" s="19">
        <v>1909</v>
      </c>
      <c r="B10659" s="19" t="s">
        <v>1902</v>
      </c>
      <c r="C10659" s="22" t="s">
        <v>1905</v>
      </c>
      <c r="D10659" s="22">
        <v>57</v>
      </c>
    </row>
    <row r="10660" spans="1:4" ht="14.5" customHeight="1">
      <c r="A10660" s="19">
        <v>1909</v>
      </c>
      <c r="B10660" s="19" t="s">
        <v>1902</v>
      </c>
      <c r="C10660" s="22" t="s">
        <v>1906</v>
      </c>
      <c r="D10660" s="22">
        <v>3</v>
      </c>
    </row>
    <row r="10661" spans="1:4" ht="14.5" customHeight="1">
      <c r="A10661" s="19">
        <v>1909</v>
      </c>
      <c r="B10661" s="19" t="s">
        <v>1902</v>
      </c>
      <c r="C10661" s="22" t="s">
        <v>264</v>
      </c>
      <c r="D10661" s="22">
        <v>34</v>
      </c>
    </row>
    <row r="10662" spans="1:4" ht="14.5" customHeight="1">
      <c r="A10662" s="19">
        <v>1909</v>
      </c>
      <c r="B10662" s="19" t="s">
        <v>1902</v>
      </c>
      <c r="C10662" s="22" t="s">
        <v>1908</v>
      </c>
      <c r="D10662" s="22">
        <v>57.75</v>
      </c>
    </row>
    <row r="10663" spans="1:4" ht="14.5" customHeight="1">
      <c r="A10663" s="19">
        <v>1909</v>
      </c>
      <c r="B10663" s="19" t="s">
        <v>1902</v>
      </c>
      <c r="C10663" s="22" t="s">
        <v>1909</v>
      </c>
      <c r="D10663" s="22">
        <v>11</v>
      </c>
    </row>
    <row r="10664" spans="1:4" ht="14.5" customHeight="1">
      <c r="A10664" s="19">
        <v>1909</v>
      </c>
      <c r="B10664" s="19" t="s">
        <v>1902</v>
      </c>
      <c r="C10664" s="22" t="s">
        <v>1911</v>
      </c>
      <c r="D10664" s="22">
        <v>45</v>
      </c>
    </row>
    <row r="10665" spans="1:4" ht="14.5" customHeight="1">
      <c r="A10665" s="19">
        <v>1909</v>
      </c>
      <c r="B10665" s="19" t="s">
        <v>1902</v>
      </c>
      <c r="C10665" s="22" t="s">
        <v>1912</v>
      </c>
      <c r="D10665" s="22">
        <v>5</v>
      </c>
    </row>
    <row r="10666" spans="1:4" ht="14.5" customHeight="1">
      <c r="A10666" s="19">
        <v>1909</v>
      </c>
      <c r="B10666" s="19" t="s">
        <v>1902</v>
      </c>
      <c r="C10666" s="22" t="s">
        <v>1913</v>
      </c>
      <c r="D10666" s="22">
        <v>7.5</v>
      </c>
    </row>
    <row r="10667" spans="1:4" ht="14.5" customHeight="1">
      <c r="A10667" s="19">
        <v>1909</v>
      </c>
      <c r="B10667" s="19" t="s">
        <v>1902</v>
      </c>
      <c r="C10667" s="22" t="s">
        <v>1914</v>
      </c>
      <c r="D10667" s="22">
        <v>145.9</v>
      </c>
    </row>
    <row r="10668" spans="1:4" ht="14.5" customHeight="1">
      <c r="A10668" s="19">
        <v>1910</v>
      </c>
      <c r="B10668" s="19" t="s">
        <v>1902</v>
      </c>
      <c r="C10668" s="22" t="s">
        <v>1903</v>
      </c>
      <c r="D10668" s="22">
        <v>14</v>
      </c>
    </row>
    <row r="10669" spans="1:4" ht="14.5" customHeight="1">
      <c r="A10669" s="19">
        <v>1910</v>
      </c>
      <c r="B10669" s="19" t="s">
        <v>1902</v>
      </c>
      <c r="C10669" s="22" t="s">
        <v>1904</v>
      </c>
      <c r="D10669" s="22">
        <v>14</v>
      </c>
    </row>
    <row r="10670" spans="1:4" ht="14.5" customHeight="1">
      <c r="A10670" s="19">
        <v>1910</v>
      </c>
      <c r="B10670" s="19" t="s">
        <v>1902</v>
      </c>
      <c r="C10670" s="22" t="s">
        <v>1905</v>
      </c>
      <c r="D10670" s="22">
        <v>67</v>
      </c>
    </row>
    <row r="10671" spans="1:4" ht="14.5" customHeight="1">
      <c r="A10671" s="19">
        <v>1910</v>
      </c>
      <c r="B10671" s="19" t="s">
        <v>1902</v>
      </c>
      <c r="C10671" s="22" t="s">
        <v>1906</v>
      </c>
      <c r="D10671" s="22">
        <v>3</v>
      </c>
    </row>
    <row r="10672" spans="1:4" ht="14.5" customHeight="1">
      <c r="A10672" s="19">
        <v>1910</v>
      </c>
      <c r="B10672" s="19" t="s">
        <v>1902</v>
      </c>
      <c r="C10672" s="22" t="s">
        <v>264</v>
      </c>
      <c r="D10672" s="22">
        <v>34</v>
      </c>
    </row>
    <row r="10673" spans="1:4" ht="14.5" customHeight="1">
      <c r="A10673" s="19">
        <v>1910</v>
      </c>
      <c r="B10673" s="19" t="s">
        <v>1902</v>
      </c>
      <c r="C10673" s="22" t="s">
        <v>1908</v>
      </c>
      <c r="D10673" s="22">
        <v>28.25</v>
      </c>
    </row>
    <row r="10674" spans="1:4" ht="14.5" customHeight="1">
      <c r="A10674" s="19">
        <v>1910</v>
      </c>
      <c r="B10674" s="19" t="s">
        <v>1902</v>
      </c>
      <c r="C10674" s="22" t="s">
        <v>1909</v>
      </c>
      <c r="D10674" s="22">
        <v>11</v>
      </c>
    </row>
    <row r="10675" spans="1:4" ht="14.5" customHeight="1">
      <c r="A10675" s="19">
        <v>1910</v>
      </c>
      <c r="B10675" s="19" t="s">
        <v>1902</v>
      </c>
      <c r="C10675" s="22" t="s">
        <v>1911</v>
      </c>
      <c r="D10675" s="22">
        <v>45</v>
      </c>
    </row>
    <row r="10676" spans="1:4" ht="14.5" customHeight="1">
      <c r="A10676" s="19">
        <v>1910</v>
      </c>
      <c r="B10676" s="19" t="s">
        <v>1902</v>
      </c>
      <c r="C10676" s="22" t="s">
        <v>1912</v>
      </c>
      <c r="D10676" s="22">
        <v>5</v>
      </c>
    </row>
    <row r="10677" spans="1:4" ht="14.5" customHeight="1">
      <c r="A10677" s="19">
        <v>1910</v>
      </c>
      <c r="B10677" s="19" t="s">
        <v>1902</v>
      </c>
      <c r="C10677" s="22" t="s">
        <v>1913</v>
      </c>
      <c r="D10677" s="22">
        <v>7.5</v>
      </c>
    </row>
    <row r="10678" spans="1:4" ht="14.5" customHeight="1">
      <c r="A10678" s="19">
        <v>1910</v>
      </c>
      <c r="B10678" s="19" t="s">
        <v>1902</v>
      </c>
      <c r="C10678" s="22" t="s">
        <v>1914</v>
      </c>
      <c r="D10678" s="22">
        <v>143.04</v>
      </c>
    </row>
    <row r="10679" spans="1:4" ht="14.5" customHeight="1">
      <c r="A10679" s="19">
        <v>1911</v>
      </c>
      <c r="B10679" s="19" t="s">
        <v>1902</v>
      </c>
      <c r="C10679" s="22" t="s">
        <v>1903</v>
      </c>
      <c r="D10679" s="22">
        <v>14</v>
      </c>
    </row>
    <row r="10680" spans="1:4" ht="14.5" customHeight="1">
      <c r="A10680" s="19">
        <v>1911</v>
      </c>
      <c r="B10680" s="19" t="s">
        <v>1902</v>
      </c>
      <c r="C10680" s="22" t="s">
        <v>1904</v>
      </c>
      <c r="D10680" s="22">
        <v>14</v>
      </c>
    </row>
    <row r="10681" spans="1:4" ht="14.5" customHeight="1">
      <c r="A10681" s="19">
        <v>1911</v>
      </c>
      <c r="B10681" s="19" t="s">
        <v>1902</v>
      </c>
      <c r="C10681" s="22" t="s">
        <v>1905</v>
      </c>
      <c r="D10681" s="22">
        <v>72</v>
      </c>
    </row>
    <row r="10682" spans="1:4" ht="14.5" customHeight="1">
      <c r="A10682" s="19">
        <v>1911</v>
      </c>
      <c r="B10682" s="19" t="s">
        <v>1902</v>
      </c>
      <c r="C10682" s="22" t="s">
        <v>1906</v>
      </c>
      <c r="D10682" s="22">
        <v>3</v>
      </c>
    </row>
    <row r="10683" spans="1:4" ht="14.5" customHeight="1">
      <c r="A10683" s="19">
        <v>1911</v>
      </c>
      <c r="B10683" s="19" t="s">
        <v>1902</v>
      </c>
      <c r="C10683" s="22" t="s">
        <v>264</v>
      </c>
      <c r="D10683" s="22">
        <v>34</v>
      </c>
    </row>
    <row r="10684" spans="1:4" ht="14.5" customHeight="1">
      <c r="A10684" s="19">
        <v>1911</v>
      </c>
      <c r="B10684" s="19" t="s">
        <v>1902</v>
      </c>
      <c r="C10684" s="22" t="s">
        <v>1908</v>
      </c>
      <c r="D10684" s="22">
        <v>34.5</v>
      </c>
    </row>
    <row r="10685" spans="1:4" ht="14.5" customHeight="1">
      <c r="A10685" s="19">
        <v>1911</v>
      </c>
      <c r="B10685" s="19" t="s">
        <v>1902</v>
      </c>
      <c r="C10685" s="22" t="s">
        <v>1909</v>
      </c>
      <c r="D10685" s="22">
        <v>11</v>
      </c>
    </row>
    <row r="10686" spans="1:4" ht="14.5" customHeight="1">
      <c r="A10686" s="19">
        <v>1911</v>
      </c>
      <c r="B10686" s="19" t="s">
        <v>1902</v>
      </c>
      <c r="C10686" s="22" t="s">
        <v>1911</v>
      </c>
      <c r="D10686" s="22">
        <v>56</v>
      </c>
    </row>
    <row r="10687" spans="1:4" ht="14.5" customHeight="1">
      <c r="A10687" s="19">
        <v>1911</v>
      </c>
      <c r="B10687" s="19" t="s">
        <v>1902</v>
      </c>
      <c r="C10687" s="22" t="s">
        <v>1125</v>
      </c>
      <c r="D10687" s="22">
        <v>1.25</v>
      </c>
    </row>
    <row r="10688" spans="1:4" ht="14.5" customHeight="1">
      <c r="A10688" s="19">
        <v>1911</v>
      </c>
      <c r="B10688" s="19" t="s">
        <v>1902</v>
      </c>
      <c r="C10688" s="22" t="s">
        <v>1912</v>
      </c>
      <c r="D10688" s="22">
        <v>5</v>
      </c>
    </row>
    <row r="10689" spans="1:4" ht="14.5" customHeight="1">
      <c r="A10689" s="19">
        <v>1911</v>
      </c>
      <c r="B10689" s="19" t="s">
        <v>1902</v>
      </c>
      <c r="C10689" s="22" t="s">
        <v>1913</v>
      </c>
      <c r="D10689" s="22">
        <v>7.5</v>
      </c>
    </row>
    <row r="10690" spans="1:4" ht="14.5" customHeight="1">
      <c r="A10690" s="19">
        <v>1911</v>
      </c>
      <c r="B10690" s="19" t="s">
        <v>1902</v>
      </c>
      <c r="C10690" s="22" t="s">
        <v>1914</v>
      </c>
      <c r="D10690" s="22">
        <v>143.04</v>
      </c>
    </row>
    <row r="10691" spans="1:4" ht="15.5" customHeight="1">
      <c r="A10691" s="19">
        <v>1912</v>
      </c>
      <c r="B10691" s="19" t="s">
        <v>1902</v>
      </c>
      <c r="C10691" s="22" t="s">
        <v>1903</v>
      </c>
      <c r="D10691" s="22">
        <v>14</v>
      </c>
    </row>
    <row r="10692" spans="1:4" ht="14.5" customHeight="1">
      <c r="A10692" s="19">
        <v>1912</v>
      </c>
      <c r="B10692" s="19" t="s">
        <v>1902</v>
      </c>
      <c r="C10692" s="22" t="s">
        <v>1905</v>
      </c>
      <c r="D10692" s="22">
        <v>90</v>
      </c>
    </row>
    <row r="10693" spans="1:4" ht="14.5" customHeight="1">
      <c r="A10693" s="19">
        <v>1912</v>
      </c>
      <c r="B10693" s="19" t="s">
        <v>1902</v>
      </c>
      <c r="C10693" s="22" t="s">
        <v>264</v>
      </c>
      <c r="D10693" s="22">
        <v>34</v>
      </c>
    </row>
    <row r="10694" spans="1:4" ht="14.5" customHeight="1">
      <c r="A10694" s="19">
        <v>1912</v>
      </c>
      <c r="B10694" s="19" t="s">
        <v>1902</v>
      </c>
      <c r="C10694" s="22" t="s">
        <v>1911</v>
      </c>
      <c r="D10694" s="22">
        <v>56</v>
      </c>
    </row>
    <row r="10695" spans="1:4" ht="14.5" customHeight="1">
      <c r="A10695" s="19">
        <v>1912</v>
      </c>
      <c r="B10695" s="19" t="s">
        <v>1902</v>
      </c>
      <c r="C10695" s="22" t="s">
        <v>1914</v>
      </c>
      <c r="D10695" s="22">
        <v>144.81</v>
      </c>
    </row>
    <row r="10696" spans="1:4" ht="14.5" customHeight="1">
      <c r="A10696" s="19">
        <v>1913</v>
      </c>
      <c r="B10696" s="19" t="s">
        <v>1902</v>
      </c>
      <c r="C10696" s="22" t="s">
        <v>1903</v>
      </c>
      <c r="D10696" s="22">
        <v>22</v>
      </c>
    </row>
    <row r="10697" spans="1:4" ht="14.5" customHeight="1">
      <c r="A10697" s="19">
        <v>1913</v>
      </c>
      <c r="B10697" s="19" t="s">
        <v>1902</v>
      </c>
      <c r="C10697" s="22" t="s">
        <v>1905</v>
      </c>
      <c r="D10697" s="22">
        <v>91</v>
      </c>
    </row>
    <row r="10698" spans="1:4" ht="14.5" customHeight="1">
      <c r="A10698" s="19">
        <v>1913</v>
      </c>
      <c r="B10698" s="19" t="s">
        <v>1902</v>
      </c>
      <c r="C10698" s="22" t="s">
        <v>264</v>
      </c>
      <c r="D10698" s="22">
        <v>34</v>
      </c>
    </row>
    <row r="10699" spans="1:4" ht="14.5" customHeight="1">
      <c r="A10699" s="19">
        <v>1913</v>
      </c>
      <c r="B10699" s="19" t="s">
        <v>1902</v>
      </c>
      <c r="C10699" s="22" t="s">
        <v>1911</v>
      </c>
      <c r="D10699" s="22">
        <v>58.5</v>
      </c>
    </row>
    <row r="10700" spans="1:4" ht="14.5" customHeight="1">
      <c r="A10700" s="19">
        <v>1913</v>
      </c>
      <c r="B10700" s="19" t="s">
        <v>1902</v>
      </c>
      <c r="C10700" s="22" t="s">
        <v>1913</v>
      </c>
      <c r="D10700" s="22">
        <v>51.47</v>
      </c>
    </row>
    <row r="10701" spans="1:4" ht="14.5" customHeight="1">
      <c r="A10701" s="19">
        <v>1913</v>
      </c>
      <c r="B10701" s="19" t="s">
        <v>1902</v>
      </c>
      <c r="C10701" s="22" t="s">
        <v>1914</v>
      </c>
      <c r="D10701" s="22">
        <v>118.66</v>
      </c>
    </row>
    <row r="10702" spans="1:4" ht="14.5" customHeight="1">
      <c r="A10702" s="19">
        <v>1914</v>
      </c>
      <c r="B10702" s="19" t="s">
        <v>1902</v>
      </c>
      <c r="C10702" s="22" t="s">
        <v>1903</v>
      </c>
      <c r="D10702" s="22">
        <v>22</v>
      </c>
    </row>
    <row r="10703" spans="1:4" ht="14.5" customHeight="1">
      <c r="A10703" s="19">
        <v>1914</v>
      </c>
      <c r="B10703" s="19" t="s">
        <v>1902</v>
      </c>
      <c r="C10703" s="22" t="s">
        <v>1904</v>
      </c>
      <c r="D10703" s="22">
        <v>9</v>
      </c>
    </row>
    <row r="10704" spans="1:4" ht="14.5" customHeight="1">
      <c r="A10704" s="19">
        <v>1914</v>
      </c>
      <c r="B10704" s="19" t="s">
        <v>1902</v>
      </c>
      <c r="C10704" s="22" t="s">
        <v>1905</v>
      </c>
      <c r="D10704" s="22">
        <v>108</v>
      </c>
    </row>
    <row r="10705" spans="1:4" ht="14.5" customHeight="1">
      <c r="A10705" s="19">
        <v>1914</v>
      </c>
      <c r="B10705" s="19" t="s">
        <v>1902</v>
      </c>
      <c r="C10705" s="22" t="s">
        <v>1906</v>
      </c>
      <c r="D10705" s="22">
        <v>6</v>
      </c>
    </row>
    <row r="10706" spans="1:4" ht="14.5" customHeight="1">
      <c r="A10706" s="19">
        <v>1914</v>
      </c>
      <c r="B10706" s="19" t="s">
        <v>1902</v>
      </c>
      <c r="C10706" s="22" t="s">
        <v>264</v>
      </c>
      <c r="D10706" s="22">
        <v>35.5</v>
      </c>
    </row>
    <row r="10707" spans="1:4" ht="14.5" customHeight="1">
      <c r="A10707" s="19">
        <v>1914</v>
      </c>
      <c r="B10707" s="19" t="s">
        <v>1902</v>
      </c>
      <c r="C10707" s="22" t="s">
        <v>1908</v>
      </c>
      <c r="D10707" s="22">
        <v>14</v>
      </c>
    </row>
    <row r="10708" spans="1:4" ht="14.5" customHeight="1">
      <c r="A10708" s="19">
        <v>1914</v>
      </c>
      <c r="B10708" s="19" t="s">
        <v>1902</v>
      </c>
      <c r="C10708" s="22" t="s">
        <v>1910</v>
      </c>
      <c r="D10708" s="22">
        <v>3</v>
      </c>
    </row>
    <row r="10709" spans="1:4" ht="14.5" customHeight="1">
      <c r="A10709" s="19">
        <v>1914</v>
      </c>
      <c r="B10709" s="19" t="s">
        <v>1902</v>
      </c>
      <c r="C10709" s="22" t="s">
        <v>1911</v>
      </c>
      <c r="D10709" s="22">
        <v>63.5</v>
      </c>
    </row>
    <row r="10710" spans="1:4" ht="14.5" customHeight="1">
      <c r="A10710" s="19">
        <v>1914</v>
      </c>
      <c r="B10710" s="19" t="s">
        <v>1902</v>
      </c>
      <c r="C10710" s="22" t="s">
        <v>1125</v>
      </c>
      <c r="D10710" s="22">
        <v>1</v>
      </c>
    </row>
    <row r="10711" spans="1:4" ht="14.5" customHeight="1">
      <c r="A10711" s="19">
        <v>1914</v>
      </c>
      <c r="B10711" s="19" t="s">
        <v>1902</v>
      </c>
      <c r="C10711" s="22" t="s">
        <v>1912</v>
      </c>
      <c r="D10711" s="22">
        <v>24</v>
      </c>
    </row>
    <row r="10712" spans="1:4" ht="14.5" customHeight="1">
      <c r="A10712" s="19">
        <v>1914</v>
      </c>
      <c r="B10712" s="19" t="s">
        <v>1902</v>
      </c>
      <c r="C10712" s="22" t="s">
        <v>1913</v>
      </c>
      <c r="D10712" s="22">
        <v>7.8</v>
      </c>
    </row>
    <row r="10713" spans="1:4" ht="14.5" customHeight="1">
      <c r="A10713" s="19">
        <v>1914</v>
      </c>
      <c r="B10713" s="19" t="s">
        <v>1902</v>
      </c>
      <c r="C10713" s="22" t="s">
        <v>1914</v>
      </c>
      <c r="D10713" s="22">
        <v>150.33999999999901</v>
      </c>
    </row>
    <row r="10714" spans="1:4" ht="14.5" customHeight="1">
      <c r="A10714" s="19">
        <v>1917</v>
      </c>
      <c r="B10714" s="19" t="s">
        <v>1902</v>
      </c>
      <c r="C10714" s="22" t="s">
        <v>1915</v>
      </c>
      <c r="D10714" s="22">
        <v>96.2</v>
      </c>
    </row>
    <row r="10715" spans="1:4" ht="14.5" customHeight="1">
      <c r="A10715" s="19">
        <v>1917</v>
      </c>
      <c r="B10715" s="19" t="s">
        <v>1902</v>
      </c>
      <c r="C10715" s="22" t="s">
        <v>1903</v>
      </c>
      <c r="D10715" s="22">
        <v>96</v>
      </c>
    </row>
    <row r="10716" spans="1:4" ht="14.5" customHeight="1">
      <c r="A10716" s="19">
        <v>1917</v>
      </c>
      <c r="B10716" s="19" t="s">
        <v>1902</v>
      </c>
      <c r="C10716" s="22" t="s">
        <v>1905</v>
      </c>
      <c r="D10716" s="22">
        <v>110</v>
      </c>
    </row>
    <row r="10717" spans="1:4" ht="14.5" customHeight="1">
      <c r="A10717" s="19">
        <v>1917</v>
      </c>
      <c r="B10717" s="19" t="s">
        <v>1902</v>
      </c>
      <c r="C10717" s="22" t="s">
        <v>1906</v>
      </c>
      <c r="D10717" s="22">
        <v>6</v>
      </c>
    </row>
    <row r="10718" spans="1:4" ht="14.5" customHeight="1">
      <c r="A10718" s="19">
        <v>1917</v>
      </c>
      <c r="B10718" s="19" t="s">
        <v>1902</v>
      </c>
      <c r="C10718" s="22" t="s">
        <v>264</v>
      </c>
      <c r="D10718" s="22">
        <v>46.29</v>
      </c>
    </row>
    <row r="10719" spans="1:4" ht="14.5" customHeight="1">
      <c r="A10719" s="19">
        <v>1917</v>
      </c>
      <c r="B10719" s="19" t="s">
        <v>1902</v>
      </c>
      <c r="C10719" s="22" t="s">
        <v>1907</v>
      </c>
      <c r="D10719" s="22">
        <v>6.2</v>
      </c>
    </row>
    <row r="10720" spans="1:4" ht="14.5" customHeight="1">
      <c r="A10720" s="19">
        <v>1917</v>
      </c>
      <c r="B10720" s="19" t="s">
        <v>1902</v>
      </c>
      <c r="C10720" s="22" t="s">
        <v>1908</v>
      </c>
      <c r="D10720" s="22">
        <v>40.5</v>
      </c>
    </row>
    <row r="10721" spans="1:4" ht="14.5" customHeight="1">
      <c r="A10721" s="19">
        <v>1917</v>
      </c>
      <c r="B10721" s="19" t="s">
        <v>1902</v>
      </c>
      <c r="C10721" s="22" t="s">
        <v>1910</v>
      </c>
      <c r="D10721" s="22">
        <v>3</v>
      </c>
    </row>
    <row r="10722" spans="1:4" ht="14.5" customHeight="1">
      <c r="A10722" s="19">
        <v>1917</v>
      </c>
      <c r="B10722" s="19" t="s">
        <v>1902</v>
      </c>
      <c r="C10722" s="22" t="s">
        <v>1911</v>
      </c>
      <c r="D10722" s="22">
        <v>65</v>
      </c>
    </row>
    <row r="10723" spans="1:4" ht="14.5" customHeight="1">
      <c r="A10723" s="19">
        <v>1917</v>
      </c>
      <c r="B10723" s="19" t="s">
        <v>1902</v>
      </c>
      <c r="C10723" s="22" t="s">
        <v>1125</v>
      </c>
      <c r="D10723" s="22">
        <v>14</v>
      </c>
    </row>
    <row r="10724" spans="1:4" ht="14.5" customHeight="1">
      <c r="A10724" s="19">
        <v>1917</v>
      </c>
      <c r="B10724" s="19" t="s">
        <v>1902</v>
      </c>
      <c r="C10724" s="22" t="s">
        <v>1912</v>
      </c>
      <c r="D10724" s="22">
        <v>24</v>
      </c>
    </row>
    <row r="10725" spans="1:4" ht="14.5" customHeight="1">
      <c r="A10725" s="19">
        <v>1917</v>
      </c>
      <c r="B10725" s="19" t="s">
        <v>1902</v>
      </c>
      <c r="C10725" s="22" t="s">
        <v>1913</v>
      </c>
      <c r="D10725" s="22">
        <v>21.32</v>
      </c>
    </row>
    <row r="10726" spans="1:4" ht="14.5" customHeight="1">
      <c r="A10726" s="19">
        <v>1917</v>
      </c>
      <c r="B10726" s="19" t="s">
        <v>1902</v>
      </c>
      <c r="C10726" s="22" t="s">
        <v>1914</v>
      </c>
      <c r="D10726" s="22">
        <v>173.3</v>
      </c>
    </row>
    <row r="10727" spans="1:4" ht="14.5" customHeight="1">
      <c r="A10727" s="19">
        <v>1918</v>
      </c>
      <c r="B10727" s="19" t="s">
        <v>1902</v>
      </c>
      <c r="C10727" s="22" t="s">
        <v>1915</v>
      </c>
      <c r="D10727" s="22">
        <v>103.7</v>
      </c>
    </row>
    <row r="10728" spans="1:4" ht="14.5" customHeight="1">
      <c r="A10728" s="19">
        <v>1918</v>
      </c>
      <c r="B10728" s="19" t="s">
        <v>1902</v>
      </c>
      <c r="C10728" s="22" t="s">
        <v>1903</v>
      </c>
      <c r="D10728" s="22">
        <v>96</v>
      </c>
    </row>
    <row r="10729" spans="1:4" ht="14.5" customHeight="1">
      <c r="A10729" s="19">
        <v>1918</v>
      </c>
      <c r="B10729" s="19" t="s">
        <v>1902</v>
      </c>
      <c r="C10729" s="22" t="s">
        <v>1905</v>
      </c>
      <c r="D10729" s="22">
        <v>110</v>
      </c>
    </row>
    <row r="10730" spans="1:4" ht="14.5" customHeight="1">
      <c r="A10730" s="19">
        <v>1918</v>
      </c>
      <c r="B10730" s="19" t="s">
        <v>1902</v>
      </c>
      <c r="C10730" s="22" t="s">
        <v>1906</v>
      </c>
      <c r="D10730" s="22">
        <v>7</v>
      </c>
    </row>
    <row r="10731" spans="1:4" ht="14.5" customHeight="1">
      <c r="A10731" s="19">
        <v>1918</v>
      </c>
      <c r="B10731" s="19" t="s">
        <v>1902</v>
      </c>
      <c r="C10731" s="22" t="s">
        <v>264</v>
      </c>
      <c r="D10731" s="22">
        <v>46.29</v>
      </c>
    </row>
    <row r="10732" spans="1:4" ht="14.5" customHeight="1">
      <c r="A10732" s="19">
        <v>1918</v>
      </c>
      <c r="B10732" s="19" t="s">
        <v>1902</v>
      </c>
      <c r="C10732" s="22" t="s">
        <v>1907</v>
      </c>
      <c r="D10732" s="22">
        <v>6.2</v>
      </c>
    </row>
    <row r="10733" spans="1:4" ht="14.5" customHeight="1">
      <c r="A10733" s="19">
        <v>1918</v>
      </c>
      <c r="B10733" s="19" t="s">
        <v>1902</v>
      </c>
      <c r="C10733" s="22" t="s">
        <v>1908</v>
      </c>
      <c r="D10733" s="22">
        <v>27.5</v>
      </c>
    </row>
    <row r="10734" spans="1:4" ht="14.5" customHeight="1">
      <c r="A10734" s="19">
        <v>1918</v>
      </c>
      <c r="B10734" s="19" t="s">
        <v>1902</v>
      </c>
      <c r="C10734" s="22" t="s">
        <v>1910</v>
      </c>
      <c r="D10734" s="22">
        <v>3</v>
      </c>
    </row>
    <row r="10735" spans="1:4" ht="14.5" customHeight="1">
      <c r="A10735" s="19">
        <v>1918</v>
      </c>
      <c r="B10735" s="19" t="s">
        <v>1902</v>
      </c>
      <c r="C10735" s="22" t="s">
        <v>1911</v>
      </c>
      <c r="D10735" s="22">
        <v>60</v>
      </c>
    </row>
    <row r="10736" spans="1:4" ht="14.5" customHeight="1">
      <c r="A10736" s="19">
        <v>1918</v>
      </c>
      <c r="B10736" s="19" t="s">
        <v>1902</v>
      </c>
      <c r="C10736" s="22" t="s">
        <v>1125</v>
      </c>
      <c r="D10736" s="22">
        <v>14</v>
      </c>
    </row>
    <row r="10737" spans="1:4" ht="14.5" customHeight="1">
      <c r="A10737" s="19">
        <v>1918</v>
      </c>
      <c r="B10737" s="19" t="s">
        <v>1902</v>
      </c>
      <c r="C10737" s="22" t="s">
        <v>1912</v>
      </c>
      <c r="D10737" s="22">
        <v>24</v>
      </c>
    </row>
    <row r="10738" spans="1:4" ht="14.5" customHeight="1">
      <c r="A10738" s="19">
        <v>1918</v>
      </c>
      <c r="B10738" s="19" t="s">
        <v>1902</v>
      </c>
      <c r="C10738" s="22" t="s">
        <v>1913</v>
      </c>
      <c r="D10738" s="22">
        <v>21.32</v>
      </c>
    </row>
    <row r="10739" spans="1:4" ht="14.5" customHeight="1">
      <c r="A10739" s="19">
        <v>1918</v>
      </c>
      <c r="B10739" s="19" t="s">
        <v>1902</v>
      </c>
      <c r="C10739" s="22" t="s">
        <v>1914</v>
      </c>
      <c r="D10739" s="22">
        <v>161.38999999999999</v>
      </c>
    </row>
    <row r="10740" spans="1:4" ht="14.5" customHeight="1">
      <c r="A10740" s="19">
        <v>1919</v>
      </c>
      <c r="B10740" s="19" t="s">
        <v>1902</v>
      </c>
      <c r="C10740" s="22" t="s">
        <v>1915</v>
      </c>
      <c r="D10740" s="22">
        <v>105.7</v>
      </c>
    </row>
    <row r="10741" spans="1:4" ht="14.5" customHeight="1">
      <c r="A10741" s="19">
        <v>1919</v>
      </c>
      <c r="B10741" s="19" t="s">
        <v>1902</v>
      </c>
      <c r="C10741" s="22" t="s">
        <v>1903</v>
      </c>
      <c r="D10741" s="22">
        <v>46</v>
      </c>
    </row>
    <row r="10742" spans="1:4" ht="14.5" customHeight="1">
      <c r="A10742" s="19">
        <v>1919</v>
      </c>
      <c r="B10742" s="19" t="s">
        <v>1902</v>
      </c>
      <c r="C10742" s="22" t="s">
        <v>1905</v>
      </c>
      <c r="D10742" s="22">
        <v>190</v>
      </c>
    </row>
    <row r="10743" spans="1:4" ht="14.5" customHeight="1">
      <c r="A10743" s="19">
        <v>1919</v>
      </c>
      <c r="B10743" s="19" t="s">
        <v>1902</v>
      </c>
      <c r="C10743" s="22" t="s">
        <v>1906</v>
      </c>
      <c r="D10743" s="22">
        <v>7</v>
      </c>
    </row>
    <row r="10744" spans="1:4" ht="14.5" customHeight="1">
      <c r="A10744" s="19">
        <v>1919</v>
      </c>
      <c r="B10744" s="19" t="s">
        <v>1902</v>
      </c>
      <c r="C10744" s="22" t="s">
        <v>264</v>
      </c>
      <c r="D10744" s="22">
        <v>46.29</v>
      </c>
    </row>
    <row r="10745" spans="1:4" ht="14.5" customHeight="1">
      <c r="A10745" s="19">
        <v>1919</v>
      </c>
      <c r="B10745" s="19" t="s">
        <v>1902</v>
      </c>
      <c r="C10745" s="22" t="s">
        <v>1907</v>
      </c>
      <c r="D10745" s="22">
        <v>6.2</v>
      </c>
    </row>
    <row r="10746" spans="1:4" ht="14.5" customHeight="1">
      <c r="A10746" s="19">
        <v>1919</v>
      </c>
      <c r="B10746" s="19" t="s">
        <v>1902</v>
      </c>
      <c r="C10746" s="22" t="s">
        <v>1908</v>
      </c>
      <c r="D10746" s="22">
        <v>39.5</v>
      </c>
    </row>
    <row r="10747" spans="1:4" ht="14.5" customHeight="1">
      <c r="A10747" s="19">
        <v>1919</v>
      </c>
      <c r="B10747" s="19" t="s">
        <v>1902</v>
      </c>
      <c r="C10747" s="22" t="s">
        <v>1910</v>
      </c>
      <c r="D10747" s="22">
        <v>3</v>
      </c>
    </row>
    <row r="10748" spans="1:4" ht="14.5" customHeight="1">
      <c r="A10748" s="19">
        <v>1919</v>
      </c>
      <c r="B10748" s="19" t="s">
        <v>1902</v>
      </c>
      <c r="C10748" s="22" t="s">
        <v>1911</v>
      </c>
      <c r="D10748" s="22">
        <v>60</v>
      </c>
    </row>
    <row r="10749" spans="1:4" ht="14.5" customHeight="1">
      <c r="A10749" s="19">
        <v>1919</v>
      </c>
      <c r="B10749" s="19" t="s">
        <v>1902</v>
      </c>
      <c r="C10749" s="22" t="s">
        <v>1125</v>
      </c>
      <c r="D10749" s="22">
        <v>14</v>
      </c>
    </row>
    <row r="10750" spans="1:4" ht="14.5" customHeight="1">
      <c r="A10750" s="19">
        <v>1919</v>
      </c>
      <c r="B10750" s="19" t="s">
        <v>1902</v>
      </c>
      <c r="C10750" s="22" t="s">
        <v>1912</v>
      </c>
      <c r="D10750" s="22">
        <v>24</v>
      </c>
    </row>
    <row r="10751" spans="1:4" ht="14.5" customHeight="1">
      <c r="A10751" s="19">
        <v>1919</v>
      </c>
      <c r="B10751" s="19" t="s">
        <v>1902</v>
      </c>
      <c r="C10751" s="22" t="s">
        <v>1913</v>
      </c>
      <c r="D10751" s="22">
        <v>21.32</v>
      </c>
    </row>
    <row r="10752" spans="1:4" ht="14.5" customHeight="1">
      <c r="A10752" s="19">
        <v>1919</v>
      </c>
      <c r="B10752" s="19" t="s">
        <v>1902</v>
      </c>
      <c r="C10752" s="22" t="s">
        <v>1914</v>
      </c>
      <c r="D10752" s="22">
        <v>132.84</v>
      </c>
    </row>
    <row r="10753" spans="1:4" ht="14.5" customHeight="1">
      <c r="A10753" s="19">
        <v>1920</v>
      </c>
      <c r="B10753" s="19" t="s">
        <v>1902</v>
      </c>
      <c r="C10753" s="22" t="s">
        <v>1915</v>
      </c>
      <c r="D10753" s="22">
        <v>105.7</v>
      </c>
    </row>
    <row r="10754" spans="1:4" ht="14.5" customHeight="1">
      <c r="A10754" s="19">
        <v>1920</v>
      </c>
      <c r="B10754" s="19" t="s">
        <v>1902</v>
      </c>
      <c r="C10754" s="22" t="s">
        <v>1903</v>
      </c>
      <c r="D10754" s="22">
        <v>48.95</v>
      </c>
    </row>
    <row r="10755" spans="1:4" ht="14.5" customHeight="1">
      <c r="A10755" s="19">
        <v>1920</v>
      </c>
      <c r="B10755" s="19" t="s">
        <v>1902</v>
      </c>
      <c r="C10755" s="22" t="s">
        <v>1905</v>
      </c>
      <c r="D10755" s="22">
        <v>178</v>
      </c>
    </row>
    <row r="10756" spans="1:4" ht="14.5" customHeight="1">
      <c r="A10756" s="19">
        <v>1920</v>
      </c>
      <c r="B10756" s="19" t="s">
        <v>1902</v>
      </c>
      <c r="C10756" s="22" t="s">
        <v>1906</v>
      </c>
      <c r="D10756" s="22">
        <v>7</v>
      </c>
    </row>
    <row r="10757" spans="1:4" ht="14.5" customHeight="1">
      <c r="A10757" s="19">
        <v>1920</v>
      </c>
      <c r="B10757" s="19" t="s">
        <v>1902</v>
      </c>
      <c r="C10757" s="22" t="s">
        <v>264</v>
      </c>
      <c r="D10757" s="22">
        <v>46.29</v>
      </c>
    </row>
    <row r="10758" spans="1:4" ht="14.5" customHeight="1">
      <c r="A10758" s="19">
        <v>1920</v>
      </c>
      <c r="B10758" s="19" t="s">
        <v>1902</v>
      </c>
      <c r="C10758" s="22" t="s">
        <v>1907</v>
      </c>
      <c r="D10758" s="22">
        <v>6.2</v>
      </c>
    </row>
    <row r="10759" spans="1:4" ht="14.5" customHeight="1">
      <c r="A10759" s="19">
        <v>1920</v>
      </c>
      <c r="B10759" s="19" t="s">
        <v>1902</v>
      </c>
      <c r="C10759" s="22" t="s">
        <v>1908</v>
      </c>
      <c r="D10759" s="22">
        <v>39.5</v>
      </c>
    </row>
    <row r="10760" spans="1:4" ht="14.5" customHeight="1">
      <c r="A10760" s="19">
        <v>1920</v>
      </c>
      <c r="B10760" s="19" t="s">
        <v>1902</v>
      </c>
      <c r="C10760" s="22" t="s">
        <v>1910</v>
      </c>
      <c r="D10760" s="22">
        <v>3</v>
      </c>
    </row>
    <row r="10761" spans="1:4" ht="14.5" customHeight="1">
      <c r="A10761" s="19">
        <v>1920</v>
      </c>
      <c r="B10761" s="19" t="s">
        <v>1902</v>
      </c>
      <c r="C10761" s="22" t="s">
        <v>1911</v>
      </c>
      <c r="D10761" s="22">
        <v>60</v>
      </c>
    </row>
    <row r="10762" spans="1:4" ht="14.5" customHeight="1">
      <c r="A10762" s="19">
        <v>1920</v>
      </c>
      <c r="B10762" s="19" t="s">
        <v>1902</v>
      </c>
      <c r="C10762" s="22" t="s">
        <v>1125</v>
      </c>
      <c r="D10762" s="22">
        <v>14</v>
      </c>
    </row>
    <row r="10763" spans="1:4" ht="14.5" customHeight="1">
      <c r="A10763" s="19">
        <v>1920</v>
      </c>
      <c r="B10763" s="19" t="s">
        <v>1902</v>
      </c>
      <c r="C10763" s="22" t="s">
        <v>1912</v>
      </c>
      <c r="D10763" s="22">
        <v>24</v>
      </c>
    </row>
    <row r="10764" spans="1:4" ht="14.5" customHeight="1">
      <c r="A10764" s="19">
        <v>1920</v>
      </c>
      <c r="B10764" s="19" t="s">
        <v>1902</v>
      </c>
      <c r="C10764" s="22" t="s">
        <v>1913</v>
      </c>
      <c r="D10764" s="22">
        <v>21.32</v>
      </c>
    </row>
    <row r="10765" spans="1:4" ht="14.5" customHeight="1">
      <c r="A10765" s="19">
        <v>1920</v>
      </c>
      <c r="B10765" s="19" t="s">
        <v>1902</v>
      </c>
      <c r="C10765" s="22" t="s">
        <v>1914</v>
      </c>
      <c r="D10765" s="22">
        <v>132.84</v>
      </c>
    </row>
  </sheetData>
  <phoneticPr fontId="16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62123-AF93-4FF1-9C96-530BA2D63B1E}">
  <sheetPr codeName="Sheet2"/>
  <dimension ref="A1:D23190"/>
  <sheetViews>
    <sheetView workbookViewId="0">
      <pane ySplit="1" topLeftCell="A13811" activePane="bottomLeft" state="frozen"/>
      <selection pane="bottomLeft" activeCell="F13825" sqref="F13825"/>
    </sheetView>
  </sheetViews>
  <sheetFormatPr defaultRowHeight="14.5"/>
  <sheetData>
    <row r="1" spans="1:4">
      <c r="A1" s="19" t="s">
        <v>0</v>
      </c>
      <c r="B1" s="19" t="s">
        <v>1</v>
      </c>
      <c r="C1" s="19" t="s">
        <v>2</v>
      </c>
      <c r="D1" s="19" t="s">
        <v>2189</v>
      </c>
    </row>
    <row r="2" spans="1:4">
      <c r="A2">
        <v>1894</v>
      </c>
      <c r="B2" t="s">
        <v>3642</v>
      </c>
      <c r="C2" t="s">
        <v>132</v>
      </c>
      <c r="D2">
        <v>7.5</v>
      </c>
    </row>
    <row r="3" spans="1:4">
      <c r="A3">
        <v>1894</v>
      </c>
      <c r="B3" t="s">
        <v>3642</v>
      </c>
      <c r="C3" t="s">
        <v>133</v>
      </c>
      <c r="D3">
        <v>29</v>
      </c>
    </row>
    <row r="4" spans="1:4">
      <c r="A4">
        <v>1894</v>
      </c>
      <c r="B4" t="s">
        <v>3642</v>
      </c>
      <c r="C4" t="s">
        <v>133</v>
      </c>
      <c r="D4">
        <v>10</v>
      </c>
    </row>
    <row r="5" spans="1:4">
      <c r="A5">
        <v>1894</v>
      </c>
      <c r="B5" t="s">
        <v>3642</v>
      </c>
      <c r="C5" t="s">
        <v>133</v>
      </c>
      <c r="D5">
        <v>5.75</v>
      </c>
    </row>
    <row r="6" spans="1:4">
      <c r="A6">
        <v>1894</v>
      </c>
      <c r="B6" t="s">
        <v>3642</v>
      </c>
      <c r="C6" t="s">
        <v>133</v>
      </c>
      <c r="D6">
        <v>13.5</v>
      </c>
    </row>
    <row r="7" spans="1:4">
      <c r="A7">
        <v>1894</v>
      </c>
      <c r="B7" t="s">
        <v>3642</v>
      </c>
      <c r="C7" t="s">
        <v>135</v>
      </c>
      <c r="D7">
        <v>13.5</v>
      </c>
    </row>
    <row r="8" spans="1:4">
      <c r="A8">
        <v>1894</v>
      </c>
      <c r="B8" t="s">
        <v>3642</v>
      </c>
      <c r="C8" t="s">
        <v>137</v>
      </c>
      <c r="D8">
        <v>7.3</v>
      </c>
    </row>
    <row r="9" spans="1:4">
      <c r="A9">
        <v>1894</v>
      </c>
      <c r="B9" t="s">
        <v>3642</v>
      </c>
      <c r="C9" t="s">
        <v>137</v>
      </c>
      <c r="D9">
        <v>20.5</v>
      </c>
    </row>
    <row r="10" spans="1:4">
      <c r="A10">
        <v>1894</v>
      </c>
      <c r="B10" t="s">
        <v>3642</v>
      </c>
      <c r="C10" t="s">
        <v>137</v>
      </c>
      <c r="D10">
        <v>7</v>
      </c>
    </row>
    <row r="11" spans="1:4">
      <c r="A11">
        <v>1894</v>
      </c>
      <c r="B11" t="s">
        <v>3642</v>
      </c>
      <c r="C11" t="s">
        <v>139</v>
      </c>
      <c r="D11">
        <v>3</v>
      </c>
    </row>
    <row r="12" spans="1:4">
      <c r="A12">
        <v>1894</v>
      </c>
      <c r="B12" t="s">
        <v>3642</v>
      </c>
      <c r="C12" t="s">
        <v>140</v>
      </c>
      <c r="D12">
        <v>8</v>
      </c>
    </row>
    <row r="13" spans="1:4">
      <c r="A13">
        <v>1894</v>
      </c>
      <c r="B13" t="s">
        <v>3642</v>
      </c>
      <c r="C13" t="s">
        <v>142</v>
      </c>
      <c r="D13">
        <v>4</v>
      </c>
    </row>
    <row r="14" spans="1:4">
      <c r="A14">
        <v>1894</v>
      </c>
      <c r="B14" t="s">
        <v>3642</v>
      </c>
      <c r="C14" t="s">
        <v>142</v>
      </c>
      <c r="D14">
        <v>4.5</v>
      </c>
    </row>
    <row r="15" spans="1:4">
      <c r="A15">
        <v>1894</v>
      </c>
      <c r="B15" t="s">
        <v>3642</v>
      </c>
      <c r="C15" t="s">
        <v>132</v>
      </c>
      <c r="D15">
        <v>6</v>
      </c>
    </row>
    <row r="16" spans="1:4">
      <c r="A16">
        <v>1894</v>
      </c>
      <c r="B16" t="s">
        <v>3642</v>
      </c>
      <c r="C16" t="s">
        <v>133</v>
      </c>
      <c r="D16">
        <v>58</v>
      </c>
    </row>
    <row r="17" spans="1:4">
      <c r="A17">
        <v>1894</v>
      </c>
      <c r="B17" t="s">
        <v>3642</v>
      </c>
      <c r="C17" t="s">
        <v>134</v>
      </c>
      <c r="D17">
        <v>12.5</v>
      </c>
    </row>
    <row r="18" spans="1:4">
      <c r="A18">
        <v>1894</v>
      </c>
      <c r="B18" t="s">
        <v>3642</v>
      </c>
      <c r="C18" t="s">
        <v>1392</v>
      </c>
      <c r="D18">
        <v>4</v>
      </c>
    </row>
    <row r="19" spans="1:4">
      <c r="A19">
        <v>1894</v>
      </c>
      <c r="B19" t="s">
        <v>3642</v>
      </c>
      <c r="C19" t="s">
        <v>138</v>
      </c>
      <c r="D19">
        <v>7</v>
      </c>
    </row>
    <row r="20" spans="1:4">
      <c r="A20">
        <v>1894</v>
      </c>
      <c r="B20" t="s">
        <v>3642</v>
      </c>
      <c r="C20" t="s">
        <v>138</v>
      </c>
      <c r="D20">
        <v>4</v>
      </c>
    </row>
    <row r="21" spans="1:4">
      <c r="A21">
        <v>1894</v>
      </c>
      <c r="B21" t="s">
        <v>3642</v>
      </c>
      <c r="C21" t="s">
        <v>141</v>
      </c>
      <c r="D21">
        <v>9</v>
      </c>
    </row>
    <row r="22" spans="1:4">
      <c r="A22">
        <v>1894</v>
      </c>
      <c r="B22" t="s">
        <v>3642</v>
      </c>
      <c r="C22" t="s">
        <v>143</v>
      </c>
      <c r="D22">
        <v>2</v>
      </c>
    </row>
    <row r="23" spans="1:4">
      <c r="A23">
        <v>1894</v>
      </c>
      <c r="B23" t="s">
        <v>3243</v>
      </c>
      <c r="C23" t="s">
        <v>1921</v>
      </c>
      <c r="D23">
        <v>10</v>
      </c>
    </row>
    <row r="24" spans="1:4">
      <c r="A24">
        <v>1894</v>
      </c>
      <c r="B24" t="s">
        <v>2653</v>
      </c>
      <c r="C24" t="s">
        <v>1922</v>
      </c>
      <c r="D24">
        <v>8.5</v>
      </c>
    </row>
    <row r="25" spans="1:4">
      <c r="A25">
        <v>1894</v>
      </c>
      <c r="B25" t="s">
        <v>2653</v>
      </c>
      <c r="C25" t="s">
        <v>1923</v>
      </c>
      <c r="D25">
        <v>4.5</v>
      </c>
    </row>
    <row r="26" spans="1:4">
      <c r="A26">
        <v>1894</v>
      </c>
      <c r="B26" t="s">
        <v>2653</v>
      </c>
      <c r="C26" t="s">
        <v>1924</v>
      </c>
      <c r="D26">
        <v>8.5</v>
      </c>
    </row>
    <row r="27" spans="1:4">
      <c r="A27">
        <v>1894</v>
      </c>
      <c r="B27" t="s">
        <v>2653</v>
      </c>
      <c r="C27" t="s">
        <v>1925</v>
      </c>
      <c r="D27">
        <v>2.5</v>
      </c>
    </row>
    <row r="28" spans="1:4">
      <c r="A28">
        <v>1894</v>
      </c>
      <c r="B28" t="s">
        <v>2653</v>
      </c>
      <c r="C28" t="s">
        <v>1926</v>
      </c>
      <c r="D28">
        <v>2.5</v>
      </c>
    </row>
    <row r="29" spans="1:4">
      <c r="A29">
        <v>1894</v>
      </c>
      <c r="B29" t="s">
        <v>2653</v>
      </c>
      <c r="C29" t="s">
        <v>1923</v>
      </c>
      <c r="D29">
        <v>15.4</v>
      </c>
    </row>
    <row r="30" spans="1:4">
      <c r="A30">
        <v>1894</v>
      </c>
      <c r="B30" t="s">
        <v>2653</v>
      </c>
      <c r="C30" t="s">
        <v>1927</v>
      </c>
      <c r="D30">
        <v>19.510000000000002</v>
      </c>
    </row>
    <row r="31" spans="1:4">
      <c r="A31">
        <v>1894</v>
      </c>
      <c r="B31" t="s">
        <v>2653</v>
      </c>
      <c r="C31" t="s">
        <v>1928</v>
      </c>
      <c r="D31">
        <v>12.5</v>
      </c>
    </row>
    <row r="32" spans="1:4">
      <c r="A32">
        <v>1894</v>
      </c>
      <c r="B32" t="s">
        <v>2653</v>
      </c>
      <c r="C32" t="s">
        <v>1929</v>
      </c>
      <c r="D32">
        <v>5</v>
      </c>
    </row>
    <row r="33" spans="1:4">
      <c r="A33">
        <v>1894</v>
      </c>
      <c r="B33" t="s">
        <v>2182</v>
      </c>
      <c r="C33" t="s">
        <v>1930</v>
      </c>
      <c r="D33">
        <v>16.5</v>
      </c>
    </row>
    <row r="34" spans="1:4">
      <c r="A34">
        <v>1894</v>
      </c>
      <c r="B34" t="s">
        <v>3643</v>
      </c>
      <c r="C34" t="s">
        <v>393</v>
      </c>
      <c r="D34">
        <v>6.5</v>
      </c>
    </row>
    <row r="35" spans="1:4">
      <c r="A35">
        <v>1894</v>
      </c>
      <c r="B35" t="s">
        <v>3643</v>
      </c>
      <c r="C35" t="s">
        <v>394</v>
      </c>
      <c r="D35">
        <v>4.5</v>
      </c>
    </row>
    <row r="36" spans="1:4">
      <c r="A36">
        <v>1894</v>
      </c>
      <c r="B36" t="s">
        <v>3643</v>
      </c>
      <c r="C36" t="s">
        <v>395</v>
      </c>
      <c r="D36">
        <v>4.5</v>
      </c>
    </row>
    <row r="37" spans="1:4">
      <c r="A37">
        <v>1894</v>
      </c>
      <c r="B37" t="s">
        <v>3643</v>
      </c>
      <c r="C37" t="s">
        <v>395</v>
      </c>
      <c r="D37">
        <v>4</v>
      </c>
    </row>
    <row r="38" spans="1:4">
      <c r="A38">
        <v>1894</v>
      </c>
      <c r="B38" t="s">
        <v>3643</v>
      </c>
      <c r="C38" t="s">
        <v>1931</v>
      </c>
      <c r="D38">
        <v>4.75</v>
      </c>
    </row>
    <row r="39" spans="1:4">
      <c r="A39">
        <v>1894</v>
      </c>
      <c r="B39" t="s">
        <v>3643</v>
      </c>
      <c r="C39" t="s">
        <v>1931</v>
      </c>
      <c r="D39">
        <v>8.82</v>
      </c>
    </row>
    <row r="40" spans="1:4">
      <c r="A40">
        <v>1894</v>
      </c>
      <c r="B40" t="s">
        <v>3643</v>
      </c>
      <c r="C40" t="s">
        <v>373</v>
      </c>
      <c r="D40">
        <v>4</v>
      </c>
    </row>
    <row r="41" spans="1:4">
      <c r="A41">
        <v>1894</v>
      </c>
      <c r="B41" t="s">
        <v>3643</v>
      </c>
      <c r="C41" t="s">
        <v>375</v>
      </c>
      <c r="D41">
        <v>24</v>
      </c>
    </row>
    <row r="42" spans="1:4">
      <c r="A42">
        <v>1894</v>
      </c>
      <c r="B42" t="s">
        <v>3643</v>
      </c>
      <c r="C42" t="s">
        <v>375</v>
      </c>
      <c r="D42">
        <v>23</v>
      </c>
    </row>
    <row r="43" spans="1:4">
      <c r="A43">
        <v>1894</v>
      </c>
      <c r="B43" t="s">
        <v>3643</v>
      </c>
      <c r="C43" t="s">
        <v>375</v>
      </c>
      <c r="D43">
        <v>25</v>
      </c>
    </row>
    <row r="44" spans="1:4">
      <c r="A44">
        <v>1894</v>
      </c>
      <c r="B44" t="s">
        <v>3643</v>
      </c>
      <c r="C44" t="s">
        <v>375</v>
      </c>
      <c r="D44">
        <v>16.2</v>
      </c>
    </row>
    <row r="45" spans="1:4">
      <c r="A45">
        <v>1894</v>
      </c>
      <c r="B45" t="s">
        <v>3643</v>
      </c>
      <c r="C45" t="s">
        <v>375</v>
      </c>
      <c r="D45">
        <v>5.25</v>
      </c>
    </row>
    <row r="46" spans="1:4">
      <c r="A46">
        <v>1894</v>
      </c>
      <c r="B46" t="s">
        <v>3643</v>
      </c>
      <c r="C46" t="s">
        <v>375</v>
      </c>
      <c r="D46">
        <v>6</v>
      </c>
    </row>
    <row r="47" spans="1:4">
      <c r="A47">
        <v>1894</v>
      </c>
      <c r="B47" t="s">
        <v>3643</v>
      </c>
      <c r="C47" t="s">
        <v>375</v>
      </c>
      <c r="D47">
        <v>10.5</v>
      </c>
    </row>
    <row r="48" spans="1:4">
      <c r="A48">
        <v>1894</v>
      </c>
      <c r="B48" t="s">
        <v>3643</v>
      </c>
      <c r="C48" t="s">
        <v>1932</v>
      </c>
      <c r="D48">
        <v>8.5</v>
      </c>
    </row>
    <row r="49" spans="1:4">
      <c r="A49">
        <v>1894</v>
      </c>
      <c r="B49" t="s">
        <v>3643</v>
      </c>
      <c r="C49" t="s">
        <v>377</v>
      </c>
      <c r="D49">
        <v>5.25</v>
      </c>
    </row>
    <row r="50" spans="1:4">
      <c r="A50">
        <v>1894</v>
      </c>
      <c r="B50" t="s">
        <v>3643</v>
      </c>
      <c r="C50" t="s">
        <v>377</v>
      </c>
      <c r="D50">
        <v>5.5</v>
      </c>
    </row>
    <row r="51" spans="1:4">
      <c r="A51">
        <v>1894</v>
      </c>
      <c r="B51" t="s">
        <v>3643</v>
      </c>
      <c r="C51" t="s">
        <v>377</v>
      </c>
      <c r="D51">
        <v>3.5</v>
      </c>
    </row>
    <row r="52" spans="1:4">
      <c r="A52">
        <v>1894</v>
      </c>
      <c r="B52" t="s">
        <v>3643</v>
      </c>
      <c r="C52" t="s">
        <v>1933</v>
      </c>
      <c r="D52">
        <v>5</v>
      </c>
    </row>
    <row r="53" spans="1:4">
      <c r="A53">
        <v>1894</v>
      </c>
      <c r="B53" t="s">
        <v>3643</v>
      </c>
      <c r="C53" t="s">
        <v>1934</v>
      </c>
      <c r="D53">
        <v>4</v>
      </c>
    </row>
    <row r="54" spans="1:4">
      <c r="A54">
        <v>1894</v>
      </c>
      <c r="B54" t="s">
        <v>3643</v>
      </c>
      <c r="C54" t="s">
        <v>1935</v>
      </c>
      <c r="D54">
        <v>2.5</v>
      </c>
    </row>
    <row r="55" spans="1:4">
      <c r="A55">
        <v>1894</v>
      </c>
      <c r="B55" t="s">
        <v>3643</v>
      </c>
      <c r="C55" t="s">
        <v>382</v>
      </c>
      <c r="D55">
        <v>158.5</v>
      </c>
    </row>
    <row r="56" spans="1:4">
      <c r="A56">
        <v>1894</v>
      </c>
      <c r="B56" t="s">
        <v>3643</v>
      </c>
      <c r="C56" t="s">
        <v>382</v>
      </c>
      <c r="D56">
        <v>8</v>
      </c>
    </row>
    <row r="57" spans="1:4">
      <c r="A57">
        <v>1894</v>
      </c>
      <c r="B57" t="s">
        <v>3643</v>
      </c>
      <c r="C57" t="s">
        <v>382</v>
      </c>
      <c r="D57">
        <v>11</v>
      </c>
    </row>
    <row r="58" spans="1:4">
      <c r="A58">
        <v>1894</v>
      </c>
      <c r="B58" t="s">
        <v>3643</v>
      </c>
      <c r="C58" t="s">
        <v>382</v>
      </c>
      <c r="D58">
        <v>11</v>
      </c>
    </row>
    <row r="59" spans="1:4">
      <c r="A59">
        <v>1894</v>
      </c>
      <c r="B59" t="s">
        <v>3643</v>
      </c>
      <c r="C59" t="s">
        <v>382</v>
      </c>
      <c r="D59">
        <v>11.5</v>
      </c>
    </row>
    <row r="60" spans="1:4">
      <c r="A60">
        <v>1894</v>
      </c>
      <c r="B60" t="s">
        <v>3643</v>
      </c>
      <c r="C60" t="s">
        <v>382</v>
      </c>
      <c r="D60">
        <v>24</v>
      </c>
    </row>
    <row r="61" spans="1:4">
      <c r="A61">
        <v>1894</v>
      </c>
      <c r="B61" t="s">
        <v>3643</v>
      </c>
      <c r="C61" t="s">
        <v>382</v>
      </c>
      <c r="D61">
        <v>11</v>
      </c>
    </row>
    <row r="62" spans="1:4">
      <c r="A62">
        <v>1894</v>
      </c>
      <c r="B62" t="s">
        <v>3643</v>
      </c>
      <c r="C62" t="s">
        <v>383</v>
      </c>
      <c r="D62">
        <v>12</v>
      </c>
    </row>
    <row r="63" spans="1:4">
      <c r="A63">
        <v>1894</v>
      </c>
      <c r="B63" t="s">
        <v>3643</v>
      </c>
      <c r="C63" t="s">
        <v>383</v>
      </c>
      <c r="D63">
        <v>10</v>
      </c>
    </row>
    <row r="64" spans="1:4">
      <c r="A64">
        <v>1894</v>
      </c>
      <c r="B64" t="s">
        <v>3643</v>
      </c>
      <c r="C64" t="s">
        <v>383</v>
      </c>
      <c r="D64">
        <v>4</v>
      </c>
    </row>
    <row r="65" spans="1:4">
      <c r="A65">
        <v>1894</v>
      </c>
      <c r="B65" t="s">
        <v>3643</v>
      </c>
      <c r="C65" t="s">
        <v>383</v>
      </c>
      <c r="D65">
        <v>2.5</v>
      </c>
    </row>
    <row r="66" spans="1:4">
      <c r="A66">
        <v>1894</v>
      </c>
      <c r="B66" t="s">
        <v>3643</v>
      </c>
      <c r="C66" t="s">
        <v>410</v>
      </c>
      <c r="D66">
        <v>2.5</v>
      </c>
    </row>
    <row r="67" spans="1:4">
      <c r="A67">
        <v>1894</v>
      </c>
      <c r="B67" t="s">
        <v>3643</v>
      </c>
      <c r="C67" t="s">
        <v>668</v>
      </c>
      <c r="D67">
        <v>10</v>
      </c>
    </row>
    <row r="68" spans="1:4">
      <c r="A68">
        <v>1894</v>
      </c>
      <c r="B68" t="s">
        <v>3643</v>
      </c>
      <c r="C68" t="s">
        <v>384</v>
      </c>
      <c r="D68">
        <v>7</v>
      </c>
    </row>
    <row r="69" spans="1:4">
      <c r="A69">
        <v>1894</v>
      </c>
      <c r="B69" t="s">
        <v>3643</v>
      </c>
      <c r="C69" t="s">
        <v>385</v>
      </c>
      <c r="D69">
        <v>7</v>
      </c>
    </row>
    <row r="70" spans="1:4">
      <c r="A70">
        <v>1894</v>
      </c>
      <c r="B70" t="s">
        <v>3643</v>
      </c>
      <c r="C70" t="s">
        <v>386</v>
      </c>
      <c r="D70">
        <v>1.5</v>
      </c>
    </row>
    <row r="71" spans="1:4">
      <c r="A71">
        <v>1894</v>
      </c>
      <c r="B71" t="s">
        <v>3643</v>
      </c>
      <c r="C71" t="s">
        <v>386</v>
      </c>
      <c r="D71">
        <v>3</v>
      </c>
    </row>
    <row r="72" spans="1:4">
      <c r="A72">
        <v>1894</v>
      </c>
      <c r="B72" t="s">
        <v>3643</v>
      </c>
      <c r="C72" t="s">
        <v>387</v>
      </c>
      <c r="D72">
        <v>12</v>
      </c>
    </row>
    <row r="73" spans="1:4">
      <c r="A73">
        <v>1894</v>
      </c>
      <c r="B73" t="s">
        <v>3643</v>
      </c>
      <c r="C73" t="s">
        <v>388</v>
      </c>
      <c r="D73">
        <v>1</v>
      </c>
    </row>
    <row r="74" spans="1:4">
      <c r="A74">
        <v>1894</v>
      </c>
      <c r="B74" t="s">
        <v>3643</v>
      </c>
      <c r="C74" t="s">
        <v>397</v>
      </c>
      <c r="D74">
        <v>19.5</v>
      </c>
    </row>
    <row r="75" spans="1:4">
      <c r="A75">
        <v>1894</v>
      </c>
      <c r="B75" t="s">
        <v>3643</v>
      </c>
      <c r="C75" t="s">
        <v>1931</v>
      </c>
      <c r="D75">
        <v>104</v>
      </c>
    </row>
    <row r="76" spans="1:4">
      <c r="A76">
        <v>1894</v>
      </c>
      <c r="B76" t="s">
        <v>3643</v>
      </c>
      <c r="C76" t="s">
        <v>374</v>
      </c>
      <c r="D76">
        <v>5</v>
      </c>
    </row>
    <row r="77" spans="1:4">
      <c r="A77">
        <v>1894</v>
      </c>
      <c r="B77" t="s">
        <v>3643</v>
      </c>
      <c r="C77" t="s">
        <v>377</v>
      </c>
      <c r="D77">
        <v>3.5</v>
      </c>
    </row>
    <row r="78" spans="1:4">
      <c r="A78">
        <v>1894</v>
      </c>
      <c r="B78" t="s">
        <v>3643</v>
      </c>
      <c r="C78" t="s">
        <v>957</v>
      </c>
      <c r="D78">
        <v>12.5</v>
      </c>
    </row>
    <row r="79" spans="1:4">
      <c r="A79">
        <v>1894</v>
      </c>
      <c r="B79" t="s">
        <v>3643</v>
      </c>
      <c r="C79" t="s">
        <v>1936</v>
      </c>
      <c r="D79">
        <v>12</v>
      </c>
    </row>
    <row r="80" spans="1:4">
      <c r="A80">
        <v>1894</v>
      </c>
      <c r="B80" t="s">
        <v>3643</v>
      </c>
      <c r="C80" t="s">
        <v>1936</v>
      </c>
      <c r="D80">
        <v>1.5</v>
      </c>
    </row>
    <row r="81" spans="1:4">
      <c r="A81">
        <v>1894</v>
      </c>
      <c r="B81" t="s">
        <v>3643</v>
      </c>
      <c r="C81" t="s">
        <v>381</v>
      </c>
      <c r="D81">
        <v>20</v>
      </c>
    </row>
    <row r="82" spans="1:4">
      <c r="A82">
        <v>1894</v>
      </c>
      <c r="B82" t="s">
        <v>3643</v>
      </c>
      <c r="C82" t="s">
        <v>381</v>
      </c>
      <c r="D82">
        <v>10</v>
      </c>
    </row>
    <row r="83" spans="1:4">
      <c r="A83">
        <v>1894</v>
      </c>
      <c r="B83" t="s">
        <v>3643</v>
      </c>
      <c r="C83" t="s">
        <v>381</v>
      </c>
      <c r="D83">
        <v>10.25</v>
      </c>
    </row>
    <row r="84" spans="1:4">
      <c r="A84">
        <v>1894</v>
      </c>
      <c r="B84" t="s">
        <v>3644</v>
      </c>
      <c r="C84" t="s">
        <v>1937</v>
      </c>
      <c r="D84">
        <v>6.5</v>
      </c>
    </row>
    <row r="85" spans="1:4">
      <c r="A85">
        <v>1894</v>
      </c>
      <c r="B85" t="s">
        <v>3644</v>
      </c>
      <c r="C85" t="s">
        <v>1938</v>
      </c>
      <c r="D85">
        <v>66.36</v>
      </c>
    </row>
    <row r="86" spans="1:4">
      <c r="A86">
        <v>1894</v>
      </c>
      <c r="B86" t="s">
        <v>3644</v>
      </c>
      <c r="C86" t="s">
        <v>1938</v>
      </c>
      <c r="D86">
        <v>4</v>
      </c>
    </row>
    <row r="87" spans="1:4">
      <c r="A87">
        <v>1894</v>
      </c>
      <c r="B87" t="s">
        <v>3644</v>
      </c>
      <c r="C87" t="s">
        <v>1938</v>
      </c>
      <c r="D87">
        <v>3.25</v>
      </c>
    </row>
    <row r="88" spans="1:4">
      <c r="A88">
        <v>1894</v>
      </c>
      <c r="B88" t="s">
        <v>3644</v>
      </c>
      <c r="C88" t="s">
        <v>1939</v>
      </c>
      <c r="D88">
        <v>3</v>
      </c>
    </row>
    <row r="89" spans="1:4">
      <c r="A89">
        <v>1894</v>
      </c>
      <c r="B89" t="s">
        <v>3644</v>
      </c>
      <c r="C89" t="s">
        <v>1939</v>
      </c>
      <c r="D89">
        <v>1.3</v>
      </c>
    </row>
    <row r="90" spans="1:4">
      <c r="A90">
        <v>1894</v>
      </c>
      <c r="B90" t="s">
        <v>3644</v>
      </c>
      <c r="C90" t="s">
        <v>1940</v>
      </c>
      <c r="D90">
        <v>2</v>
      </c>
    </row>
    <row r="91" spans="1:4">
      <c r="A91">
        <v>1894</v>
      </c>
      <c r="B91" t="s">
        <v>3645</v>
      </c>
      <c r="C91" t="s">
        <v>1941</v>
      </c>
      <c r="D91">
        <v>28</v>
      </c>
    </row>
    <row r="92" spans="1:4">
      <c r="A92">
        <v>1894</v>
      </c>
      <c r="B92" t="s">
        <v>3645</v>
      </c>
      <c r="C92" t="s">
        <v>1942</v>
      </c>
      <c r="D92">
        <v>10.25</v>
      </c>
    </row>
    <row r="93" spans="1:4">
      <c r="A93">
        <v>1894</v>
      </c>
      <c r="B93" t="s">
        <v>3645</v>
      </c>
      <c r="C93" t="s">
        <v>1942</v>
      </c>
      <c r="D93">
        <v>45</v>
      </c>
    </row>
    <row r="94" spans="1:4">
      <c r="A94">
        <v>1894</v>
      </c>
      <c r="B94" t="s">
        <v>3645</v>
      </c>
      <c r="C94" t="s">
        <v>1942</v>
      </c>
      <c r="D94">
        <v>10.25</v>
      </c>
    </row>
    <row r="95" spans="1:4">
      <c r="A95">
        <v>1894</v>
      </c>
      <c r="B95" t="s">
        <v>3645</v>
      </c>
      <c r="C95" t="s">
        <v>1942</v>
      </c>
      <c r="D95">
        <v>13.5</v>
      </c>
    </row>
    <row r="96" spans="1:4">
      <c r="A96">
        <v>1894</v>
      </c>
      <c r="B96" t="s">
        <v>3645</v>
      </c>
      <c r="C96" t="s">
        <v>1942</v>
      </c>
      <c r="D96">
        <v>20</v>
      </c>
    </row>
    <row r="97" spans="1:4">
      <c r="A97">
        <v>1894</v>
      </c>
      <c r="B97" t="s">
        <v>3645</v>
      </c>
      <c r="C97" t="s">
        <v>1943</v>
      </c>
      <c r="D97">
        <v>2</v>
      </c>
    </row>
    <row r="98" spans="1:4">
      <c r="A98">
        <v>1894</v>
      </c>
      <c r="B98" t="s">
        <v>3645</v>
      </c>
      <c r="C98" t="s">
        <v>1943</v>
      </c>
      <c r="D98">
        <v>2.38</v>
      </c>
    </row>
    <row r="99" spans="1:4">
      <c r="A99">
        <v>1894</v>
      </c>
      <c r="B99" t="s">
        <v>3645</v>
      </c>
      <c r="C99" t="s">
        <v>1944</v>
      </c>
      <c r="D99">
        <v>2</v>
      </c>
    </row>
    <row r="100" spans="1:4">
      <c r="A100">
        <v>1894</v>
      </c>
      <c r="B100" t="s">
        <v>3645</v>
      </c>
      <c r="C100" t="s">
        <v>1942</v>
      </c>
      <c r="D100">
        <v>96.52</v>
      </c>
    </row>
    <row r="101" spans="1:4">
      <c r="A101">
        <v>1894</v>
      </c>
      <c r="B101" t="s">
        <v>3645</v>
      </c>
      <c r="C101" t="s">
        <v>1945</v>
      </c>
      <c r="D101">
        <v>2</v>
      </c>
    </row>
    <row r="102" spans="1:4">
      <c r="A102">
        <v>1894</v>
      </c>
      <c r="B102" t="s">
        <v>3645</v>
      </c>
      <c r="C102" t="s">
        <v>1946</v>
      </c>
      <c r="D102">
        <v>25</v>
      </c>
    </row>
    <row r="103" spans="1:4">
      <c r="A103">
        <v>1894</v>
      </c>
      <c r="B103" t="s">
        <v>2549</v>
      </c>
      <c r="C103" t="s">
        <v>149</v>
      </c>
      <c r="D103">
        <v>4</v>
      </c>
    </row>
    <row r="104" spans="1:4">
      <c r="A104">
        <v>1894</v>
      </c>
      <c r="B104" t="s">
        <v>2549</v>
      </c>
      <c r="C104" t="s">
        <v>151</v>
      </c>
      <c r="D104">
        <v>35</v>
      </c>
    </row>
    <row r="105" spans="1:4">
      <c r="A105">
        <v>1894</v>
      </c>
      <c r="B105" t="s">
        <v>2549</v>
      </c>
      <c r="C105" t="s">
        <v>165</v>
      </c>
      <c r="D105">
        <v>12</v>
      </c>
    </row>
    <row r="106" spans="1:4">
      <c r="A106">
        <v>1894</v>
      </c>
      <c r="B106" t="s">
        <v>2549</v>
      </c>
      <c r="C106" t="s">
        <v>155</v>
      </c>
      <c r="D106">
        <v>15</v>
      </c>
    </row>
    <row r="107" spans="1:4">
      <c r="A107">
        <v>1894</v>
      </c>
      <c r="B107" t="s">
        <v>2549</v>
      </c>
      <c r="C107" t="s">
        <v>155</v>
      </c>
      <c r="D107">
        <v>9.9600000000000009</v>
      </c>
    </row>
    <row r="108" spans="1:4">
      <c r="A108">
        <v>1894</v>
      </c>
      <c r="B108" t="s">
        <v>2549</v>
      </c>
      <c r="C108" t="s">
        <v>155</v>
      </c>
      <c r="D108">
        <v>2.75</v>
      </c>
    </row>
    <row r="109" spans="1:4">
      <c r="A109">
        <v>1894</v>
      </c>
      <c r="B109" t="s">
        <v>2549</v>
      </c>
      <c r="C109" t="s">
        <v>159</v>
      </c>
      <c r="D109">
        <v>8</v>
      </c>
    </row>
    <row r="110" spans="1:4">
      <c r="A110">
        <v>1894</v>
      </c>
      <c r="B110" t="s">
        <v>2549</v>
      </c>
      <c r="C110" t="s">
        <v>167</v>
      </c>
      <c r="D110">
        <v>7</v>
      </c>
    </row>
    <row r="111" spans="1:4">
      <c r="A111">
        <v>1894</v>
      </c>
      <c r="B111" t="s">
        <v>2549</v>
      </c>
      <c r="C111" t="s">
        <v>161</v>
      </c>
      <c r="D111">
        <v>14.5</v>
      </c>
    </row>
    <row r="112" spans="1:4">
      <c r="A112">
        <v>1894</v>
      </c>
      <c r="B112" t="s">
        <v>2549</v>
      </c>
      <c r="C112" t="s">
        <v>1947</v>
      </c>
      <c r="D112">
        <v>2.8</v>
      </c>
    </row>
    <row r="113" spans="1:4">
      <c r="A113">
        <v>1894</v>
      </c>
      <c r="B113" t="s">
        <v>2549</v>
      </c>
      <c r="C113" t="s">
        <v>163</v>
      </c>
      <c r="D113">
        <v>7</v>
      </c>
    </row>
    <row r="114" spans="1:4">
      <c r="A114">
        <v>1894</v>
      </c>
      <c r="B114" t="s">
        <v>2549</v>
      </c>
      <c r="C114" t="s">
        <v>1948</v>
      </c>
      <c r="D114">
        <v>6.5</v>
      </c>
    </row>
    <row r="115" spans="1:4">
      <c r="A115">
        <v>1894</v>
      </c>
      <c r="B115" t="s">
        <v>2549</v>
      </c>
      <c r="C115" t="s">
        <v>1949</v>
      </c>
      <c r="D115">
        <v>1.75</v>
      </c>
    </row>
    <row r="116" spans="1:4">
      <c r="A116">
        <v>1894</v>
      </c>
      <c r="B116" t="s">
        <v>2549</v>
      </c>
      <c r="C116" t="s">
        <v>145</v>
      </c>
      <c r="D116">
        <v>32</v>
      </c>
    </row>
    <row r="117" spans="1:4">
      <c r="A117">
        <v>1894</v>
      </c>
      <c r="B117" t="s">
        <v>2549</v>
      </c>
      <c r="C117" t="s">
        <v>147</v>
      </c>
      <c r="D117">
        <v>65</v>
      </c>
    </row>
    <row r="118" spans="1:4">
      <c r="A118">
        <v>1894</v>
      </c>
      <c r="B118" t="s">
        <v>2549</v>
      </c>
      <c r="C118" t="s">
        <v>153</v>
      </c>
      <c r="D118">
        <v>17</v>
      </c>
    </row>
    <row r="119" spans="1:4">
      <c r="A119">
        <v>1894</v>
      </c>
      <c r="B119" t="s">
        <v>2549</v>
      </c>
      <c r="C119" t="s">
        <v>282</v>
      </c>
      <c r="D119">
        <v>3.5</v>
      </c>
    </row>
    <row r="120" spans="1:4">
      <c r="A120">
        <v>1894</v>
      </c>
      <c r="B120" t="s">
        <v>2549</v>
      </c>
      <c r="C120" t="s">
        <v>155</v>
      </c>
      <c r="D120">
        <v>9.25</v>
      </c>
    </row>
    <row r="121" spans="1:4">
      <c r="A121">
        <v>1894</v>
      </c>
      <c r="B121" t="s">
        <v>2704</v>
      </c>
      <c r="C121" t="s">
        <v>440</v>
      </c>
      <c r="D121">
        <v>22</v>
      </c>
    </row>
    <row r="122" spans="1:4">
      <c r="A122">
        <v>1894</v>
      </c>
      <c r="B122" t="s">
        <v>2704</v>
      </c>
      <c r="C122" t="s">
        <v>440</v>
      </c>
      <c r="D122">
        <v>19.440000000000001</v>
      </c>
    </row>
    <row r="123" spans="1:4">
      <c r="A123">
        <v>1894</v>
      </c>
      <c r="B123" t="s">
        <v>2704</v>
      </c>
      <c r="C123" t="s">
        <v>440</v>
      </c>
      <c r="D123">
        <v>17</v>
      </c>
    </row>
    <row r="124" spans="1:4">
      <c r="A124">
        <v>1894</v>
      </c>
      <c r="B124" t="s">
        <v>2704</v>
      </c>
      <c r="C124" t="s">
        <v>440</v>
      </c>
      <c r="D124">
        <v>9</v>
      </c>
    </row>
    <row r="125" spans="1:4">
      <c r="A125">
        <v>1894</v>
      </c>
      <c r="B125" t="s">
        <v>2704</v>
      </c>
      <c r="C125" t="s">
        <v>440</v>
      </c>
      <c r="D125">
        <v>9.5</v>
      </c>
    </row>
    <row r="126" spans="1:4">
      <c r="A126">
        <v>1894</v>
      </c>
      <c r="B126" t="s">
        <v>2704</v>
      </c>
      <c r="C126" t="s">
        <v>440</v>
      </c>
      <c r="D126">
        <v>6</v>
      </c>
    </row>
    <row r="127" spans="1:4">
      <c r="A127">
        <v>1894</v>
      </c>
      <c r="B127" t="s">
        <v>2704</v>
      </c>
      <c r="C127" t="s">
        <v>440</v>
      </c>
      <c r="D127">
        <v>11.9</v>
      </c>
    </row>
    <row r="128" spans="1:4">
      <c r="A128">
        <v>1894</v>
      </c>
      <c r="B128" t="s">
        <v>2704</v>
      </c>
      <c r="C128" t="s">
        <v>440</v>
      </c>
      <c r="D128">
        <v>13.4</v>
      </c>
    </row>
    <row r="129" spans="1:4">
      <c r="A129">
        <v>1894</v>
      </c>
      <c r="B129" t="s">
        <v>2704</v>
      </c>
      <c r="C129" t="s">
        <v>440</v>
      </c>
      <c r="D129">
        <v>6.5</v>
      </c>
    </row>
    <row r="130" spans="1:4">
      <c r="A130">
        <v>1894</v>
      </c>
      <c r="B130" t="s">
        <v>2704</v>
      </c>
      <c r="C130" t="s">
        <v>440</v>
      </c>
      <c r="D130">
        <v>15</v>
      </c>
    </row>
    <row r="131" spans="1:4">
      <c r="A131">
        <v>1894</v>
      </c>
      <c r="B131" t="s">
        <v>2704</v>
      </c>
      <c r="C131" t="s">
        <v>440</v>
      </c>
      <c r="D131">
        <v>3</v>
      </c>
    </row>
    <row r="132" spans="1:4">
      <c r="A132">
        <v>1894</v>
      </c>
      <c r="B132" t="s">
        <v>3646</v>
      </c>
      <c r="C132" t="s">
        <v>1189</v>
      </c>
      <c r="D132">
        <v>22</v>
      </c>
    </row>
    <row r="133" spans="1:4">
      <c r="A133">
        <v>1894</v>
      </c>
      <c r="B133" t="s">
        <v>3646</v>
      </c>
      <c r="C133" t="s">
        <v>1189</v>
      </c>
      <c r="D133">
        <v>1.75</v>
      </c>
    </row>
    <row r="134" spans="1:4">
      <c r="A134">
        <v>1894</v>
      </c>
      <c r="B134" t="s">
        <v>2706</v>
      </c>
      <c r="C134" t="s">
        <v>170</v>
      </c>
      <c r="D134">
        <v>2</v>
      </c>
    </row>
    <row r="135" spans="1:4">
      <c r="A135">
        <v>1894</v>
      </c>
      <c r="B135" t="s">
        <v>2706</v>
      </c>
      <c r="C135" t="s">
        <v>173</v>
      </c>
      <c r="D135">
        <v>2.75</v>
      </c>
    </row>
    <row r="136" spans="1:4">
      <c r="A136">
        <v>1894</v>
      </c>
      <c r="B136" t="s">
        <v>2706</v>
      </c>
      <c r="C136" t="s">
        <v>173</v>
      </c>
      <c r="D136">
        <v>10.25</v>
      </c>
    </row>
    <row r="137" spans="1:4">
      <c r="A137">
        <v>1894</v>
      </c>
      <c r="B137" t="s">
        <v>2706</v>
      </c>
      <c r="C137" t="s">
        <v>181</v>
      </c>
      <c r="D137">
        <v>2</v>
      </c>
    </row>
    <row r="138" spans="1:4">
      <c r="A138">
        <v>1894</v>
      </c>
      <c r="B138" t="s">
        <v>2706</v>
      </c>
      <c r="C138" t="s">
        <v>177</v>
      </c>
      <c r="D138">
        <v>5</v>
      </c>
    </row>
    <row r="139" spans="1:4">
      <c r="A139">
        <v>1894</v>
      </c>
      <c r="B139" t="s">
        <v>2706</v>
      </c>
      <c r="C139" t="s">
        <v>179</v>
      </c>
      <c r="D139">
        <v>5</v>
      </c>
    </row>
    <row r="140" spans="1:4">
      <c r="A140">
        <v>1894</v>
      </c>
      <c r="B140" t="s">
        <v>2520</v>
      </c>
      <c r="C140" t="s">
        <v>551</v>
      </c>
      <c r="D140">
        <v>63.805</v>
      </c>
    </row>
    <row r="141" spans="1:4">
      <c r="A141">
        <v>1894</v>
      </c>
      <c r="B141" t="s">
        <v>2520</v>
      </c>
      <c r="C141" t="s">
        <v>551</v>
      </c>
      <c r="D141">
        <v>18.75</v>
      </c>
    </row>
    <row r="142" spans="1:4">
      <c r="A142">
        <v>1894</v>
      </c>
      <c r="B142" t="s">
        <v>2520</v>
      </c>
      <c r="C142" t="s">
        <v>551</v>
      </c>
      <c r="D142">
        <v>15</v>
      </c>
    </row>
    <row r="143" spans="1:4">
      <c r="A143">
        <v>1894</v>
      </c>
      <c r="B143" t="s">
        <v>2520</v>
      </c>
      <c r="C143" t="s">
        <v>72</v>
      </c>
      <c r="D143">
        <v>9</v>
      </c>
    </row>
    <row r="144" spans="1:4">
      <c r="A144">
        <v>1894</v>
      </c>
      <c r="B144" t="s">
        <v>2520</v>
      </c>
      <c r="C144" t="s">
        <v>68</v>
      </c>
      <c r="D144">
        <v>17</v>
      </c>
    </row>
    <row r="145" spans="1:4">
      <c r="A145">
        <v>1894</v>
      </c>
      <c r="B145" t="s">
        <v>2520</v>
      </c>
      <c r="C145" t="s">
        <v>68</v>
      </c>
      <c r="D145">
        <v>3.25</v>
      </c>
    </row>
    <row r="146" spans="1:4">
      <c r="A146">
        <v>1894</v>
      </c>
      <c r="B146" t="s">
        <v>2520</v>
      </c>
      <c r="C146" t="s">
        <v>73</v>
      </c>
      <c r="D146">
        <v>6</v>
      </c>
    </row>
    <row r="147" spans="1:4">
      <c r="A147">
        <v>1894</v>
      </c>
      <c r="B147" t="s">
        <v>2520</v>
      </c>
      <c r="C147" t="s">
        <v>74</v>
      </c>
      <c r="D147">
        <v>5</v>
      </c>
    </row>
    <row r="148" spans="1:4">
      <c r="A148">
        <v>1894</v>
      </c>
      <c r="B148" t="s">
        <v>2520</v>
      </c>
      <c r="C148" t="s">
        <v>65</v>
      </c>
      <c r="D148">
        <v>25.75</v>
      </c>
    </row>
    <row r="149" spans="1:4">
      <c r="A149">
        <v>1894</v>
      </c>
      <c r="B149" t="s">
        <v>2520</v>
      </c>
      <c r="C149" t="s">
        <v>65</v>
      </c>
      <c r="D149">
        <v>6.5</v>
      </c>
    </row>
    <row r="150" spans="1:4">
      <c r="A150">
        <v>1894</v>
      </c>
      <c r="B150" t="s">
        <v>2520</v>
      </c>
      <c r="C150" t="s">
        <v>67</v>
      </c>
      <c r="D150">
        <v>25</v>
      </c>
    </row>
    <row r="151" spans="1:4">
      <c r="A151">
        <v>1894</v>
      </c>
      <c r="B151" t="s">
        <v>2520</v>
      </c>
      <c r="C151" t="s">
        <v>67</v>
      </c>
      <c r="D151">
        <v>14</v>
      </c>
    </row>
    <row r="152" spans="1:4">
      <c r="A152">
        <v>1894</v>
      </c>
      <c r="B152" t="s">
        <v>2520</v>
      </c>
      <c r="C152" t="s">
        <v>67</v>
      </c>
      <c r="D152">
        <v>8</v>
      </c>
    </row>
    <row r="153" spans="1:4">
      <c r="A153">
        <v>1894</v>
      </c>
      <c r="B153" t="s">
        <v>2520</v>
      </c>
      <c r="C153" t="s">
        <v>71</v>
      </c>
      <c r="D153">
        <v>3.5</v>
      </c>
    </row>
    <row r="154" spans="1:4">
      <c r="A154">
        <v>1894</v>
      </c>
      <c r="B154" t="s">
        <v>2520</v>
      </c>
      <c r="C154" t="s">
        <v>63</v>
      </c>
      <c r="D154">
        <v>5.25</v>
      </c>
    </row>
    <row r="155" spans="1:4">
      <c r="A155">
        <v>1894</v>
      </c>
      <c r="B155" t="s">
        <v>2520</v>
      </c>
      <c r="C155" t="s">
        <v>64</v>
      </c>
      <c r="D155">
        <v>6</v>
      </c>
    </row>
    <row r="156" spans="1:4">
      <c r="A156">
        <v>1894</v>
      </c>
      <c r="B156" t="s">
        <v>2520</v>
      </c>
      <c r="C156" t="s">
        <v>69</v>
      </c>
      <c r="D156">
        <v>25</v>
      </c>
    </row>
    <row r="157" spans="1:4">
      <c r="A157">
        <v>1894</v>
      </c>
      <c r="B157" t="s">
        <v>2520</v>
      </c>
      <c r="C157" t="s">
        <v>66</v>
      </c>
      <c r="D157">
        <v>5</v>
      </c>
    </row>
    <row r="158" spans="1:4">
      <c r="A158">
        <v>1894</v>
      </c>
      <c r="B158" t="s">
        <v>3647</v>
      </c>
      <c r="C158" t="s">
        <v>1950</v>
      </c>
      <c r="D158">
        <v>3</v>
      </c>
    </row>
    <row r="159" spans="1:4">
      <c r="A159">
        <v>1894</v>
      </c>
      <c r="B159" t="s">
        <v>3648</v>
      </c>
      <c r="C159" t="s">
        <v>470</v>
      </c>
      <c r="D159">
        <v>161</v>
      </c>
    </row>
    <row r="160" spans="1:4">
      <c r="A160">
        <v>1894</v>
      </c>
      <c r="B160" t="s">
        <v>3648</v>
      </c>
      <c r="C160" t="s">
        <v>470</v>
      </c>
      <c r="D160">
        <v>81</v>
      </c>
    </row>
    <row r="161" spans="1:4">
      <c r="A161">
        <v>1894</v>
      </c>
      <c r="B161" t="s">
        <v>3648</v>
      </c>
      <c r="C161" t="s">
        <v>470</v>
      </c>
      <c r="D161">
        <v>185</v>
      </c>
    </row>
    <row r="162" spans="1:4">
      <c r="A162">
        <v>1894</v>
      </c>
      <c r="B162" t="s">
        <v>3648</v>
      </c>
      <c r="C162" t="s">
        <v>470</v>
      </c>
      <c r="D162">
        <v>31.6</v>
      </c>
    </row>
    <row r="163" spans="1:4">
      <c r="A163">
        <v>1894</v>
      </c>
      <c r="B163" t="s">
        <v>3648</v>
      </c>
      <c r="C163" t="s">
        <v>470</v>
      </c>
      <c r="D163">
        <v>27</v>
      </c>
    </row>
    <row r="164" spans="1:4">
      <c r="A164">
        <v>1894</v>
      </c>
      <c r="B164" t="s">
        <v>3648</v>
      </c>
      <c r="C164" t="s">
        <v>470</v>
      </c>
      <c r="D164">
        <v>53</v>
      </c>
    </row>
    <row r="165" spans="1:4">
      <c r="A165">
        <v>1894</v>
      </c>
      <c r="B165" t="s">
        <v>3648</v>
      </c>
      <c r="C165" t="s">
        <v>470</v>
      </c>
      <c r="D165">
        <v>6</v>
      </c>
    </row>
    <row r="166" spans="1:4">
      <c r="A166">
        <v>1894</v>
      </c>
      <c r="B166" t="s">
        <v>3648</v>
      </c>
      <c r="C166" t="s">
        <v>470</v>
      </c>
      <c r="D166">
        <v>17</v>
      </c>
    </row>
    <row r="167" spans="1:4">
      <c r="A167">
        <v>1894</v>
      </c>
      <c r="B167" t="s">
        <v>3648</v>
      </c>
      <c r="C167" t="s">
        <v>470</v>
      </c>
      <c r="D167">
        <v>11.5</v>
      </c>
    </row>
    <row r="168" spans="1:4">
      <c r="A168">
        <v>1894</v>
      </c>
      <c r="B168" t="s">
        <v>3648</v>
      </c>
      <c r="C168" t="s">
        <v>471</v>
      </c>
      <c r="D168">
        <v>18</v>
      </c>
    </row>
    <row r="169" spans="1:4">
      <c r="A169">
        <v>1894</v>
      </c>
      <c r="B169" t="s">
        <v>3648</v>
      </c>
      <c r="C169" t="s">
        <v>472</v>
      </c>
      <c r="D169">
        <v>11</v>
      </c>
    </row>
    <row r="170" spans="1:4">
      <c r="A170">
        <v>1894</v>
      </c>
      <c r="B170" t="s">
        <v>3648</v>
      </c>
      <c r="C170" t="s">
        <v>1951</v>
      </c>
      <c r="D170">
        <v>3.5</v>
      </c>
    </row>
    <row r="171" spans="1:4">
      <c r="A171">
        <v>1894</v>
      </c>
      <c r="B171" t="s">
        <v>3648</v>
      </c>
      <c r="C171" t="s">
        <v>1952</v>
      </c>
      <c r="D171">
        <v>3.5</v>
      </c>
    </row>
    <row r="172" spans="1:4">
      <c r="A172">
        <v>1894</v>
      </c>
      <c r="B172" t="s">
        <v>3648</v>
      </c>
      <c r="C172" t="s">
        <v>715</v>
      </c>
      <c r="D172">
        <v>8</v>
      </c>
    </row>
    <row r="173" spans="1:4">
      <c r="A173">
        <v>1894</v>
      </c>
      <c r="B173" t="s">
        <v>3648</v>
      </c>
      <c r="C173" t="s">
        <v>1392</v>
      </c>
      <c r="D173">
        <v>13</v>
      </c>
    </row>
    <row r="174" spans="1:4">
      <c r="A174">
        <v>1894</v>
      </c>
      <c r="B174" t="s">
        <v>3648</v>
      </c>
      <c r="C174" t="s">
        <v>1953</v>
      </c>
      <c r="D174">
        <v>3</v>
      </c>
    </row>
    <row r="175" spans="1:4">
      <c r="A175">
        <v>1894</v>
      </c>
      <c r="B175" t="s">
        <v>3648</v>
      </c>
      <c r="C175" t="s">
        <v>1954</v>
      </c>
      <c r="D175">
        <v>9</v>
      </c>
    </row>
    <row r="176" spans="1:4">
      <c r="A176">
        <v>1894</v>
      </c>
      <c r="B176" t="s">
        <v>3648</v>
      </c>
      <c r="C176" t="s">
        <v>1955</v>
      </c>
      <c r="D176">
        <v>3</v>
      </c>
    </row>
    <row r="177" spans="1:4">
      <c r="A177">
        <v>1894</v>
      </c>
      <c r="B177" t="s">
        <v>3648</v>
      </c>
      <c r="C177" t="s">
        <v>1955</v>
      </c>
      <c r="D177">
        <v>5.5</v>
      </c>
    </row>
    <row r="178" spans="1:4">
      <c r="A178">
        <v>1894</v>
      </c>
      <c r="B178" t="s">
        <v>3648</v>
      </c>
      <c r="C178" t="s">
        <v>173</v>
      </c>
      <c r="D178">
        <v>5</v>
      </c>
    </row>
    <row r="179" spans="1:4">
      <c r="A179">
        <v>1894</v>
      </c>
      <c r="B179" t="s">
        <v>3648</v>
      </c>
      <c r="C179" t="s">
        <v>1956</v>
      </c>
      <c r="D179">
        <v>6</v>
      </c>
    </row>
    <row r="180" spans="1:4">
      <c r="A180">
        <v>1894</v>
      </c>
      <c r="B180" t="s">
        <v>3648</v>
      </c>
      <c r="C180" t="s">
        <v>1956</v>
      </c>
      <c r="D180">
        <v>4.2</v>
      </c>
    </row>
    <row r="181" spans="1:4">
      <c r="A181">
        <v>1894</v>
      </c>
      <c r="B181" t="s">
        <v>3648</v>
      </c>
      <c r="C181" t="s">
        <v>1957</v>
      </c>
      <c r="D181">
        <v>9.25</v>
      </c>
    </row>
    <row r="182" spans="1:4">
      <c r="A182">
        <v>1894</v>
      </c>
      <c r="B182" t="s">
        <v>3648</v>
      </c>
      <c r="C182" t="s">
        <v>1958</v>
      </c>
      <c r="D182">
        <v>7.25</v>
      </c>
    </row>
    <row r="183" spans="1:4">
      <c r="A183">
        <v>1894</v>
      </c>
      <c r="B183" t="s">
        <v>3648</v>
      </c>
      <c r="C183" t="s">
        <v>1959</v>
      </c>
      <c r="D183">
        <v>11.75</v>
      </c>
    </row>
    <row r="184" spans="1:4">
      <c r="A184">
        <v>1894</v>
      </c>
      <c r="B184" t="s">
        <v>3648</v>
      </c>
      <c r="C184" t="s">
        <v>578</v>
      </c>
      <c r="D184">
        <v>22</v>
      </c>
    </row>
    <row r="185" spans="1:4">
      <c r="A185">
        <v>1894</v>
      </c>
      <c r="B185" t="s">
        <v>3648</v>
      </c>
      <c r="C185" t="s">
        <v>1960</v>
      </c>
      <c r="D185">
        <v>5.75</v>
      </c>
    </row>
    <row r="186" spans="1:4">
      <c r="A186">
        <v>1894</v>
      </c>
      <c r="B186" t="s">
        <v>3648</v>
      </c>
      <c r="C186" t="s">
        <v>1961</v>
      </c>
      <c r="D186">
        <v>13</v>
      </c>
    </row>
    <row r="187" spans="1:4">
      <c r="A187">
        <v>1894</v>
      </c>
      <c r="B187" t="s">
        <v>3648</v>
      </c>
      <c r="C187" t="s">
        <v>1164</v>
      </c>
      <c r="D187">
        <v>4</v>
      </c>
    </row>
    <row r="188" spans="1:4">
      <c r="A188">
        <v>1894</v>
      </c>
      <c r="B188" t="s">
        <v>3648</v>
      </c>
      <c r="C188" t="s">
        <v>1962</v>
      </c>
      <c r="D188">
        <v>16</v>
      </c>
    </row>
    <row r="189" spans="1:4">
      <c r="A189">
        <v>1894</v>
      </c>
      <c r="B189" t="s">
        <v>3648</v>
      </c>
      <c r="C189" t="s">
        <v>1963</v>
      </c>
      <c r="D189">
        <v>4</v>
      </c>
    </row>
    <row r="190" spans="1:4">
      <c r="A190">
        <v>1894</v>
      </c>
      <c r="B190" t="s">
        <v>3648</v>
      </c>
      <c r="C190" t="s">
        <v>1964</v>
      </c>
      <c r="D190">
        <v>8</v>
      </c>
    </row>
    <row r="191" spans="1:4">
      <c r="A191">
        <v>1894</v>
      </c>
      <c r="B191" t="s">
        <v>3648</v>
      </c>
      <c r="C191" t="s">
        <v>1965</v>
      </c>
      <c r="D191">
        <v>24</v>
      </c>
    </row>
    <row r="192" spans="1:4">
      <c r="A192">
        <v>1894</v>
      </c>
      <c r="B192" t="s">
        <v>3648</v>
      </c>
      <c r="C192" t="s">
        <v>1965</v>
      </c>
      <c r="D192">
        <v>14</v>
      </c>
    </row>
    <row r="193" spans="1:4">
      <c r="A193">
        <v>1894</v>
      </c>
      <c r="B193" t="s">
        <v>3648</v>
      </c>
      <c r="C193" t="s">
        <v>1966</v>
      </c>
      <c r="D193">
        <v>15</v>
      </c>
    </row>
    <row r="194" spans="1:4">
      <c r="A194">
        <v>1894</v>
      </c>
      <c r="B194" t="s">
        <v>3648</v>
      </c>
      <c r="C194" t="s">
        <v>1966</v>
      </c>
      <c r="D194">
        <v>11.26</v>
      </c>
    </row>
    <row r="195" spans="1:4">
      <c r="A195">
        <v>1894</v>
      </c>
      <c r="B195" t="s">
        <v>3648</v>
      </c>
      <c r="C195" t="s">
        <v>1967</v>
      </c>
      <c r="D195">
        <v>6.5</v>
      </c>
    </row>
    <row r="196" spans="1:4">
      <c r="A196">
        <v>1894</v>
      </c>
      <c r="B196" t="s">
        <v>3648</v>
      </c>
      <c r="C196" t="s">
        <v>1968</v>
      </c>
      <c r="D196">
        <v>3.25</v>
      </c>
    </row>
    <row r="197" spans="1:4">
      <c r="A197">
        <v>1894</v>
      </c>
      <c r="B197" t="s">
        <v>3648</v>
      </c>
      <c r="C197" t="s">
        <v>1968</v>
      </c>
      <c r="D197">
        <v>3.13</v>
      </c>
    </row>
    <row r="198" spans="1:4">
      <c r="A198">
        <v>1894</v>
      </c>
      <c r="B198" t="s">
        <v>3648</v>
      </c>
      <c r="C198" t="s">
        <v>1969</v>
      </c>
      <c r="D198">
        <v>4</v>
      </c>
    </row>
    <row r="199" spans="1:4">
      <c r="A199">
        <v>1894</v>
      </c>
      <c r="B199" t="s">
        <v>3648</v>
      </c>
      <c r="C199" t="s">
        <v>1970</v>
      </c>
      <c r="D199">
        <v>9</v>
      </c>
    </row>
    <row r="200" spans="1:4">
      <c r="A200">
        <v>1894</v>
      </c>
      <c r="B200" t="s">
        <v>2427</v>
      </c>
      <c r="C200" t="s">
        <v>1971</v>
      </c>
      <c r="D200">
        <v>2</v>
      </c>
    </row>
    <row r="201" spans="1:4">
      <c r="A201">
        <v>1894</v>
      </c>
      <c r="B201" t="s">
        <v>2427</v>
      </c>
      <c r="C201" t="s">
        <v>1972</v>
      </c>
      <c r="D201">
        <v>21</v>
      </c>
    </row>
    <row r="202" spans="1:4">
      <c r="A202">
        <v>1894</v>
      </c>
      <c r="B202" t="s">
        <v>2427</v>
      </c>
      <c r="C202" t="s">
        <v>68</v>
      </c>
      <c r="D202">
        <v>7</v>
      </c>
    </row>
    <row r="203" spans="1:4">
      <c r="A203">
        <v>1894</v>
      </c>
      <c r="B203" t="s">
        <v>2427</v>
      </c>
      <c r="C203" t="s">
        <v>446</v>
      </c>
      <c r="D203">
        <v>25</v>
      </c>
    </row>
    <row r="204" spans="1:4">
      <c r="A204">
        <v>1894</v>
      </c>
      <c r="B204" t="s">
        <v>2427</v>
      </c>
      <c r="C204" t="s">
        <v>747</v>
      </c>
      <c r="D204">
        <v>8</v>
      </c>
    </row>
    <row r="205" spans="1:4">
      <c r="A205">
        <v>1894</v>
      </c>
      <c r="B205" t="s">
        <v>2427</v>
      </c>
      <c r="C205" t="s">
        <v>450</v>
      </c>
      <c r="D205">
        <v>100</v>
      </c>
    </row>
    <row r="206" spans="1:4">
      <c r="A206">
        <v>1894</v>
      </c>
      <c r="B206" t="s">
        <v>2427</v>
      </c>
      <c r="C206" t="s">
        <v>1973</v>
      </c>
      <c r="D206">
        <v>5</v>
      </c>
    </row>
    <row r="207" spans="1:4">
      <c r="A207">
        <v>1894</v>
      </c>
      <c r="B207" t="s">
        <v>2427</v>
      </c>
      <c r="C207" t="s">
        <v>750</v>
      </c>
      <c r="D207">
        <v>4</v>
      </c>
    </row>
    <row r="208" spans="1:4">
      <c r="A208">
        <v>1894</v>
      </c>
      <c r="B208" t="s">
        <v>2427</v>
      </c>
      <c r="C208" t="s">
        <v>750</v>
      </c>
      <c r="D208">
        <v>3.62</v>
      </c>
    </row>
    <row r="209" spans="1:4">
      <c r="A209">
        <v>1894</v>
      </c>
      <c r="B209" t="s">
        <v>2427</v>
      </c>
      <c r="C209" t="s">
        <v>752</v>
      </c>
      <c r="D209">
        <v>10</v>
      </c>
    </row>
    <row r="210" spans="1:4">
      <c r="A210">
        <v>1894</v>
      </c>
      <c r="B210" t="s">
        <v>2427</v>
      </c>
      <c r="C210" t="s">
        <v>754</v>
      </c>
      <c r="D210">
        <v>5.5</v>
      </c>
    </row>
    <row r="211" spans="1:4">
      <c r="A211">
        <v>1894</v>
      </c>
      <c r="B211" t="s">
        <v>2427</v>
      </c>
      <c r="C211" t="s">
        <v>759</v>
      </c>
      <c r="D211">
        <v>4</v>
      </c>
    </row>
    <row r="212" spans="1:4">
      <c r="A212">
        <v>1894</v>
      </c>
      <c r="B212" t="s">
        <v>2427</v>
      </c>
      <c r="C212" t="s">
        <v>761</v>
      </c>
      <c r="D212">
        <v>6</v>
      </c>
    </row>
    <row r="213" spans="1:4">
      <c r="A213">
        <v>1894</v>
      </c>
      <c r="B213" t="s">
        <v>2427</v>
      </c>
      <c r="C213" t="s">
        <v>761</v>
      </c>
      <c r="D213">
        <v>8</v>
      </c>
    </row>
    <row r="214" spans="1:4">
      <c r="A214">
        <v>1894</v>
      </c>
      <c r="B214" t="s">
        <v>2427</v>
      </c>
      <c r="C214" t="s">
        <v>763</v>
      </c>
      <c r="D214">
        <v>7</v>
      </c>
    </row>
    <row r="215" spans="1:4">
      <c r="A215">
        <v>1894</v>
      </c>
      <c r="B215" t="s">
        <v>2427</v>
      </c>
      <c r="C215" t="s">
        <v>763</v>
      </c>
      <c r="D215">
        <v>2</v>
      </c>
    </row>
    <row r="216" spans="1:4">
      <c r="A216">
        <v>1894</v>
      </c>
      <c r="B216" t="s">
        <v>2427</v>
      </c>
      <c r="C216" t="s">
        <v>455</v>
      </c>
      <c r="D216">
        <v>14</v>
      </c>
    </row>
    <row r="217" spans="1:4">
      <c r="A217">
        <v>1894</v>
      </c>
      <c r="B217" t="s">
        <v>2427</v>
      </c>
      <c r="C217" t="s">
        <v>1974</v>
      </c>
      <c r="D217">
        <v>2</v>
      </c>
    </row>
    <row r="218" spans="1:4">
      <c r="A218">
        <v>1894</v>
      </c>
      <c r="B218" t="s">
        <v>2427</v>
      </c>
      <c r="C218" t="s">
        <v>1974</v>
      </c>
      <c r="D218">
        <v>14</v>
      </c>
    </row>
    <row r="219" spans="1:4">
      <c r="A219">
        <v>1894</v>
      </c>
      <c r="B219" t="s">
        <v>2427</v>
      </c>
      <c r="C219" t="s">
        <v>767</v>
      </c>
      <c r="D219">
        <v>5</v>
      </c>
    </row>
    <row r="220" spans="1:4">
      <c r="A220">
        <v>1894</v>
      </c>
      <c r="B220" t="s">
        <v>2427</v>
      </c>
      <c r="C220" t="s">
        <v>1541</v>
      </c>
      <c r="D220">
        <v>7</v>
      </c>
    </row>
    <row r="221" spans="1:4">
      <c r="A221">
        <v>1894</v>
      </c>
      <c r="B221" t="s">
        <v>2427</v>
      </c>
      <c r="C221" t="s">
        <v>448</v>
      </c>
      <c r="D221">
        <v>18.5</v>
      </c>
    </row>
    <row r="222" spans="1:4">
      <c r="A222">
        <v>1894</v>
      </c>
      <c r="B222" t="s">
        <v>2427</v>
      </c>
      <c r="C222" t="s">
        <v>448</v>
      </c>
      <c r="D222">
        <v>1</v>
      </c>
    </row>
    <row r="223" spans="1:4">
      <c r="A223">
        <v>1894</v>
      </c>
      <c r="B223" t="s">
        <v>2427</v>
      </c>
      <c r="C223" t="s">
        <v>448</v>
      </c>
      <c r="D223">
        <v>2</v>
      </c>
    </row>
    <row r="224" spans="1:4">
      <c r="A224">
        <v>1894</v>
      </c>
      <c r="B224" t="s">
        <v>2427</v>
      </c>
      <c r="C224" t="s">
        <v>1975</v>
      </c>
      <c r="D224">
        <v>3</v>
      </c>
    </row>
    <row r="225" spans="1:4">
      <c r="A225">
        <v>1894</v>
      </c>
      <c r="B225" t="s">
        <v>2427</v>
      </c>
      <c r="C225" t="s">
        <v>462</v>
      </c>
      <c r="D225">
        <v>2.5</v>
      </c>
    </row>
    <row r="226" spans="1:4">
      <c r="A226">
        <v>1894</v>
      </c>
      <c r="B226" t="s">
        <v>2427</v>
      </c>
      <c r="C226" t="s">
        <v>59</v>
      </c>
      <c r="D226">
        <v>11</v>
      </c>
    </row>
    <row r="227" spans="1:4">
      <c r="A227">
        <v>1894</v>
      </c>
      <c r="B227" t="s">
        <v>2427</v>
      </c>
      <c r="C227" t="s">
        <v>452</v>
      </c>
      <c r="D227">
        <v>14</v>
      </c>
    </row>
    <row r="228" spans="1:4">
      <c r="A228">
        <v>1894</v>
      </c>
      <c r="B228" t="s">
        <v>2427</v>
      </c>
      <c r="C228" t="s">
        <v>442</v>
      </c>
      <c r="D228">
        <v>9</v>
      </c>
    </row>
    <row r="229" spans="1:4">
      <c r="A229">
        <v>1894</v>
      </c>
      <c r="B229" t="s">
        <v>512</v>
      </c>
      <c r="C229" t="s">
        <v>1976</v>
      </c>
      <c r="D229">
        <v>15</v>
      </c>
    </row>
    <row r="230" spans="1:4">
      <c r="A230">
        <v>1894</v>
      </c>
      <c r="B230" t="s">
        <v>512</v>
      </c>
      <c r="C230" t="s">
        <v>1976</v>
      </c>
      <c r="D230">
        <v>13</v>
      </c>
    </row>
    <row r="231" spans="1:4">
      <c r="A231">
        <v>1894</v>
      </c>
      <c r="B231" t="s">
        <v>512</v>
      </c>
      <c r="C231" t="s">
        <v>1977</v>
      </c>
      <c r="D231">
        <v>4</v>
      </c>
    </row>
    <row r="232" spans="1:4">
      <c r="A232">
        <v>1894</v>
      </c>
      <c r="B232" t="s">
        <v>512</v>
      </c>
      <c r="C232" t="s">
        <v>1978</v>
      </c>
      <c r="D232">
        <v>3.5</v>
      </c>
    </row>
    <row r="233" spans="1:4">
      <c r="A233">
        <v>1894</v>
      </c>
      <c r="B233" t="s">
        <v>512</v>
      </c>
      <c r="C233" t="s">
        <v>1978</v>
      </c>
      <c r="D233">
        <v>3.5</v>
      </c>
    </row>
    <row r="234" spans="1:4">
      <c r="A234">
        <v>1894</v>
      </c>
      <c r="B234" t="s">
        <v>512</v>
      </c>
      <c r="C234" t="s">
        <v>1979</v>
      </c>
      <c r="D234">
        <v>7.25</v>
      </c>
    </row>
    <row r="235" spans="1:4">
      <c r="A235">
        <v>1894</v>
      </c>
      <c r="B235" t="s">
        <v>512</v>
      </c>
      <c r="C235" t="s">
        <v>1980</v>
      </c>
      <c r="D235">
        <v>7.25</v>
      </c>
    </row>
    <row r="236" spans="1:4">
      <c r="A236">
        <v>1894</v>
      </c>
      <c r="B236" t="s">
        <v>512</v>
      </c>
      <c r="C236" t="s">
        <v>1981</v>
      </c>
      <c r="D236">
        <v>21.25</v>
      </c>
    </row>
    <row r="237" spans="1:4">
      <c r="A237">
        <v>1894</v>
      </c>
      <c r="B237" t="s">
        <v>512</v>
      </c>
      <c r="C237" t="s">
        <v>1981</v>
      </c>
      <c r="D237">
        <v>9</v>
      </c>
    </row>
    <row r="238" spans="1:4">
      <c r="A238">
        <v>1894</v>
      </c>
      <c r="B238" t="s">
        <v>512</v>
      </c>
      <c r="C238" t="s">
        <v>1981</v>
      </c>
      <c r="D238">
        <v>6</v>
      </c>
    </row>
    <row r="239" spans="1:4">
      <c r="A239">
        <v>1894</v>
      </c>
      <c r="B239" t="s">
        <v>512</v>
      </c>
      <c r="C239" t="s">
        <v>1981</v>
      </c>
      <c r="D239">
        <v>5.6</v>
      </c>
    </row>
    <row r="240" spans="1:4">
      <c r="A240">
        <v>1894</v>
      </c>
      <c r="B240" t="s">
        <v>512</v>
      </c>
      <c r="C240" t="s">
        <v>1981</v>
      </c>
      <c r="D240">
        <v>7</v>
      </c>
    </row>
    <row r="241" spans="1:4">
      <c r="A241">
        <v>1894</v>
      </c>
      <c r="B241" t="s">
        <v>512</v>
      </c>
      <c r="C241" t="s">
        <v>1981</v>
      </c>
      <c r="D241">
        <v>5</v>
      </c>
    </row>
    <row r="242" spans="1:4">
      <c r="A242">
        <v>1894</v>
      </c>
      <c r="B242" t="s">
        <v>512</v>
      </c>
      <c r="C242" t="s">
        <v>1981</v>
      </c>
      <c r="D242">
        <v>4.5</v>
      </c>
    </row>
    <row r="243" spans="1:4">
      <c r="A243">
        <v>1894</v>
      </c>
      <c r="B243" t="s">
        <v>512</v>
      </c>
      <c r="C243" t="s">
        <v>1982</v>
      </c>
      <c r="D243">
        <v>2</v>
      </c>
    </row>
    <row r="244" spans="1:4">
      <c r="A244">
        <v>1894</v>
      </c>
      <c r="B244" t="s">
        <v>512</v>
      </c>
      <c r="C244" t="s">
        <v>1983</v>
      </c>
      <c r="D244">
        <v>2.25</v>
      </c>
    </row>
    <row r="245" spans="1:4">
      <c r="A245">
        <v>1894</v>
      </c>
      <c r="B245" t="s">
        <v>512</v>
      </c>
      <c r="C245" t="s">
        <v>1984</v>
      </c>
      <c r="D245">
        <v>1.75</v>
      </c>
    </row>
    <row r="246" spans="1:4">
      <c r="A246">
        <v>1894</v>
      </c>
      <c r="B246" t="s">
        <v>512</v>
      </c>
      <c r="C246" t="s">
        <v>370</v>
      </c>
      <c r="D246">
        <v>11</v>
      </c>
    </row>
    <row r="247" spans="1:4">
      <c r="A247">
        <v>1894</v>
      </c>
      <c r="B247" t="s">
        <v>512</v>
      </c>
      <c r="C247" t="s">
        <v>1985</v>
      </c>
      <c r="D247">
        <v>14</v>
      </c>
    </row>
    <row r="248" spans="1:4">
      <c r="A248">
        <v>1894</v>
      </c>
      <c r="B248" t="s">
        <v>512</v>
      </c>
      <c r="C248" t="s">
        <v>1986</v>
      </c>
      <c r="D248">
        <v>1.6</v>
      </c>
    </row>
    <row r="249" spans="1:4">
      <c r="A249">
        <v>1894</v>
      </c>
      <c r="B249" t="s">
        <v>512</v>
      </c>
      <c r="C249" t="s">
        <v>1820</v>
      </c>
      <c r="D249">
        <v>14</v>
      </c>
    </row>
    <row r="250" spans="1:4">
      <c r="A250">
        <v>1894</v>
      </c>
      <c r="B250" t="s">
        <v>512</v>
      </c>
      <c r="C250" t="s">
        <v>1987</v>
      </c>
      <c r="D250">
        <v>43</v>
      </c>
    </row>
    <row r="251" spans="1:4">
      <c r="A251">
        <v>1894</v>
      </c>
      <c r="B251" t="s">
        <v>512</v>
      </c>
      <c r="C251" t="s">
        <v>1988</v>
      </c>
      <c r="D251">
        <v>35</v>
      </c>
    </row>
    <row r="252" spans="1:4">
      <c r="A252">
        <v>1894</v>
      </c>
      <c r="B252" t="s">
        <v>512</v>
      </c>
      <c r="C252" t="s">
        <v>1989</v>
      </c>
      <c r="D252">
        <v>6.5</v>
      </c>
    </row>
    <row r="253" spans="1:4">
      <c r="A253">
        <v>1894</v>
      </c>
      <c r="B253" t="s">
        <v>512</v>
      </c>
      <c r="C253" t="s">
        <v>1990</v>
      </c>
      <c r="D253">
        <v>1.5</v>
      </c>
    </row>
    <row r="254" spans="1:4">
      <c r="A254">
        <v>1894</v>
      </c>
      <c r="B254" t="s">
        <v>3649</v>
      </c>
      <c r="C254" t="s">
        <v>1991</v>
      </c>
      <c r="D254">
        <v>1.5</v>
      </c>
    </row>
    <row r="255" spans="1:4">
      <c r="A255">
        <v>1894</v>
      </c>
      <c r="B255" t="s">
        <v>3649</v>
      </c>
      <c r="C255" t="s">
        <v>1992</v>
      </c>
      <c r="D255">
        <v>3.5</v>
      </c>
    </row>
    <row r="256" spans="1:4">
      <c r="A256">
        <v>1894</v>
      </c>
      <c r="B256" t="s">
        <v>3649</v>
      </c>
      <c r="C256" t="s">
        <v>1993</v>
      </c>
      <c r="D256">
        <v>12</v>
      </c>
    </row>
    <row r="257" spans="1:4">
      <c r="A257">
        <v>1894</v>
      </c>
      <c r="B257" t="s">
        <v>3649</v>
      </c>
      <c r="C257" t="s">
        <v>1994</v>
      </c>
      <c r="D257">
        <v>5.5</v>
      </c>
    </row>
    <row r="258" spans="1:4">
      <c r="A258">
        <v>1894</v>
      </c>
      <c r="B258" t="s">
        <v>3649</v>
      </c>
      <c r="C258" t="s">
        <v>1994</v>
      </c>
      <c r="D258">
        <v>36.372999999999998</v>
      </c>
    </row>
    <row r="259" spans="1:4">
      <c r="A259">
        <v>1894</v>
      </c>
      <c r="B259" t="s">
        <v>3649</v>
      </c>
      <c r="C259" t="s">
        <v>1995</v>
      </c>
      <c r="D259">
        <v>15</v>
      </c>
    </row>
    <row r="260" spans="1:4">
      <c r="A260">
        <v>1894</v>
      </c>
      <c r="B260" t="s">
        <v>3649</v>
      </c>
      <c r="C260" t="s">
        <v>1996</v>
      </c>
      <c r="D260">
        <v>4</v>
      </c>
    </row>
    <row r="261" spans="1:4">
      <c r="A261">
        <v>1894</v>
      </c>
      <c r="B261" t="s">
        <v>3649</v>
      </c>
      <c r="C261" t="s">
        <v>1996</v>
      </c>
      <c r="D261">
        <v>35</v>
      </c>
    </row>
    <row r="262" spans="1:4">
      <c r="A262">
        <v>1894</v>
      </c>
      <c r="B262" t="s">
        <v>3649</v>
      </c>
      <c r="C262" t="s">
        <v>1996</v>
      </c>
      <c r="D262">
        <v>6.5</v>
      </c>
    </row>
    <row r="263" spans="1:4">
      <c r="A263">
        <v>1894</v>
      </c>
      <c r="B263" t="s">
        <v>3649</v>
      </c>
      <c r="C263" t="s">
        <v>1997</v>
      </c>
      <c r="D263">
        <v>5</v>
      </c>
    </row>
    <row r="264" spans="1:4">
      <c r="A264">
        <v>1894</v>
      </c>
      <c r="B264" t="s">
        <v>3649</v>
      </c>
      <c r="C264" t="s">
        <v>1998</v>
      </c>
      <c r="D264">
        <v>8.5</v>
      </c>
    </row>
    <row r="265" spans="1:4">
      <c r="A265">
        <v>1894</v>
      </c>
      <c r="B265" t="s">
        <v>3649</v>
      </c>
      <c r="C265" t="s">
        <v>1999</v>
      </c>
      <c r="D265">
        <v>8.5</v>
      </c>
    </row>
    <row r="266" spans="1:4">
      <c r="A266">
        <v>1894</v>
      </c>
      <c r="B266" t="s">
        <v>3649</v>
      </c>
      <c r="C266" t="s">
        <v>2000</v>
      </c>
      <c r="D266">
        <v>25</v>
      </c>
    </row>
    <row r="267" spans="1:4">
      <c r="A267">
        <v>1894</v>
      </c>
      <c r="B267" t="s">
        <v>2524</v>
      </c>
      <c r="C267" t="s">
        <v>458</v>
      </c>
      <c r="D267">
        <v>6</v>
      </c>
    </row>
    <row r="268" spans="1:4">
      <c r="A268">
        <v>1894</v>
      </c>
      <c r="B268" t="s">
        <v>2524</v>
      </c>
      <c r="C268" t="s">
        <v>99</v>
      </c>
      <c r="D268">
        <v>2.5</v>
      </c>
    </row>
    <row r="269" spans="1:4">
      <c r="A269">
        <v>1894</v>
      </c>
      <c r="B269" t="s">
        <v>2524</v>
      </c>
      <c r="C269" t="s">
        <v>100</v>
      </c>
      <c r="D269">
        <v>5.25</v>
      </c>
    </row>
    <row r="270" spans="1:4">
      <c r="A270">
        <v>1894</v>
      </c>
      <c r="B270" t="s">
        <v>2524</v>
      </c>
      <c r="C270" t="s">
        <v>102</v>
      </c>
      <c r="D270">
        <v>13</v>
      </c>
    </row>
    <row r="271" spans="1:4">
      <c r="A271">
        <v>1894</v>
      </c>
      <c r="B271" t="s">
        <v>2524</v>
      </c>
      <c r="C271" t="s">
        <v>102</v>
      </c>
      <c r="D271">
        <v>2.5</v>
      </c>
    </row>
    <row r="272" spans="1:4">
      <c r="A272">
        <v>1894</v>
      </c>
      <c r="B272" t="s">
        <v>2524</v>
      </c>
      <c r="C272" t="s">
        <v>105</v>
      </c>
      <c r="D272">
        <v>90</v>
      </c>
    </row>
    <row r="273" spans="1:4">
      <c r="A273">
        <v>1894</v>
      </c>
      <c r="B273" t="s">
        <v>2524</v>
      </c>
      <c r="C273" t="s">
        <v>105</v>
      </c>
      <c r="D273">
        <v>2.5</v>
      </c>
    </row>
    <row r="274" spans="1:4">
      <c r="A274">
        <v>1894</v>
      </c>
      <c r="B274" t="s">
        <v>2524</v>
      </c>
      <c r="C274" t="s">
        <v>108</v>
      </c>
      <c r="D274">
        <v>4</v>
      </c>
    </row>
    <row r="275" spans="1:4">
      <c r="A275">
        <v>1894</v>
      </c>
      <c r="B275" t="s">
        <v>2524</v>
      </c>
      <c r="C275" t="s">
        <v>2001</v>
      </c>
      <c r="D275">
        <v>10</v>
      </c>
    </row>
    <row r="276" spans="1:4">
      <c r="A276">
        <v>1894</v>
      </c>
      <c r="B276" t="s">
        <v>2524</v>
      </c>
      <c r="C276" t="s">
        <v>109</v>
      </c>
      <c r="D276">
        <v>8.5</v>
      </c>
    </row>
    <row r="277" spans="1:4">
      <c r="A277">
        <v>1894</v>
      </c>
      <c r="B277" t="s">
        <v>2524</v>
      </c>
      <c r="C277" t="s">
        <v>2002</v>
      </c>
      <c r="D277">
        <v>1.25</v>
      </c>
    </row>
    <row r="278" spans="1:4">
      <c r="A278">
        <v>1894</v>
      </c>
      <c r="B278" t="s">
        <v>2810</v>
      </c>
      <c r="C278" t="s">
        <v>208</v>
      </c>
      <c r="D278">
        <v>1.75</v>
      </c>
    </row>
    <row r="279" spans="1:4">
      <c r="A279">
        <v>1894</v>
      </c>
      <c r="B279" t="s">
        <v>2810</v>
      </c>
      <c r="C279" t="s">
        <v>208</v>
      </c>
      <c r="D279">
        <v>3</v>
      </c>
    </row>
    <row r="280" spans="1:4">
      <c r="A280">
        <v>1894</v>
      </c>
      <c r="B280" t="s">
        <v>2810</v>
      </c>
      <c r="C280" t="s">
        <v>199</v>
      </c>
      <c r="D280">
        <v>120</v>
      </c>
    </row>
    <row r="281" spans="1:4">
      <c r="A281">
        <v>1894</v>
      </c>
      <c r="B281" t="s">
        <v>2810</v>
      </c>
      <c r="C281" t="s">
        <v>199</v>
      </c>
      <c r="D281">
        <v>19</v>
      </c>
    </row>
    <row r="282" spans="1:4">
      <c r="A282">
        <v>1894</v>
      </c>
      <c r="B282" t="s">
        <v>2810</v>
      </c>
      <c r="C282" t="s">
        <v>199</v>
      </c>
      <c r="D282">
        <v>15</v>
      </c>
    </row>
    <row r="283" spans="1:4">
      <c r="A283">
        <v>1894</v>
      </c>
      <c r="B283" t="s">
        <v>2810</v>
      </c>
      <c r="C283" t="s">
        <v>199</v>
      </c>
      <c r="D283">
        <v>13.5</v>
      </c>
    </row>
    <row r="284" spans="1:4">
      <c r="A284">
        <v>1894</v>
      </c>
      <c r="B284" t="s">
        <v>2810</v>
      </c>
      <c r="C284" t="s">
        <v>199</v>
      </c>
      <c r="D284">
        <v>9.5</v>
      </c>
    </row>
    <row r="285" spans="1:4">
      <c r="A285">
        <v>1894</v>
      </c>
      <c r="B285" t="s">
        <v>2810</v>
      </c>
      <c r="C285" t="s">
        <v>199</v>
      </c>
      <c r="D285">
        <v>3.75</v>
      </c>
    </row>
    <row r="286" spans="1:4">
      <c r="A286">
        <v>1894</v>
      </c>
      <c r="B286" t="s">
        <v>2810</v>
      </c>
      <c r="C286" t="s">
        <v>205</v>
      </c>
      <c r="D286">
        <v>1.5</v>
      </c>
    </row>
    <row r="287" spans="1:4">
      <c r="A287">
        <v>1894</v>
      </c>
      <c r="B287" t="s">
        <v>2810</v>
      </c>
      <c r="C287" t="s">
        <v>205</v>
      </c>
      <c r="D287">
        <v>5.25</v>
      </c>
    </row>
    <row r="288" spans="1:4">
      <c r="A288">
        <v>1894</v>
      </c>
      <c r="B288" t="s">
        <v>2810</v>
      </c>
      <c r="C288" t="s">
        <v>210</v>
      </c>
      <c r="D288">
        <v>5.75</v>
      </c>
    </row>
    <row r="289" spans="1:4">
      <c r="A289">
        <v>1894</v>
      </c>
      <c r="B289" t="s">
        <v>3291</v>
      </c>
      <c r="C289" t="s">
        <v>2003</v>
      </c>
      <c r="D289">
        <v>278.39999999999998</v>
      </c>
    </row>
    <row r="290" spans="1:4">
      <c r="A290">
        <v>1894</v>
      </c>
      <c r="B290" t="s">
        <v>3291</v>
      </c>
      <c r="C290" t="s">
        <v>2003</v>
      </c>
      <c r="D290">
        <v>10.8</v>
      </c>
    </row>
    <row r="291" spans="1:4">
      <c r="A291">
        <v>1894</v>
      </c>
      <c r="B291" t="s">
        <v>3291</v>
      </c>
      <c r="C291" t="s">
        <v>2003</v>
      </c>
      <c r="D291">
        <v>13.7</v>
      </c>
    </row>
    <row r="292" spans="1:4">
      <c r="A292">
        <v>1894</v>
      </c>
      <c r="B292" t="s">
        <v>3291</v>
      </c>
      <c r="C292" t="s">
        <v>2003</v>
      </c>
      <c r="D292">
        <v>116.752</v>
      </c>
    </row>
    <row r="293" spans="1:4">
      <c r="A293">
        <v>1894</v>
      </c>
      <c r="B293" t="s">
        <v>3291</v>
      </c>
      <c r="C293" t="s">
        <v>2003</v>
      </c>
      <c r="D293">
        <v>4.2300000000000004</v>
      </c>
    </row>
    <row r="294" spans="1:4">
      <c r="A294">
        <v>1894</v>
      </c>
      <c r="B294" t="s">
        <v>3291</v>
      </c>
      <c r="C294" t="s">
        <v>2003</v>
      </c>
      <c r="D294">
        <v>18.3</v>
      </c>
    </row>
    <row r="295" spans="1:4">
      <c r="A295">
        <v>1894</v>
      </c>
      <c r="B295" t="s">
        <v>3291</v>
      </c>
      <c r="C295" t="s">
        <v>2004</v>
      </c>
      <c r="D295">
        <v>21.08</v>
      </c>
    </row>
    <row r="296" spans="1:4">
      <c r="A296">
        <v>1894</v>
      </c>
      <c r="B296" t="s">
        <v>3291</v>
      </c>
      <c r="C296" t="s">
        <v>2005</v>
      </c>
      <c r="D296">
        <v>11</v>
      </c>
    </row>
    <row r="297" spans="1:4">
      <c r="A297">
        <v>1894</v>
      </c>
      <c r="B297" t="s">
        <v>3291</v>
      </c>
      <c r="C297" t="s">
        <v>2005</v>
      </c>
      <c r="D297">
        <v>13</v>
      </c>
    </row>
    <row r="298" spans="1:4">
      <c r="A298">
        <v>1894</v>
      </c>
      <c r="B298" t="s">
        <v>3291</v>
      </c>
      <c r="C298" t="s">
        <v>2005</v>
      </c>
      <c r="D298">
        <v>5</v>
      </c>
    </row>
    <row r="299" spans="1:4">
      <c r="A299">
        <v>1894</v>
      </c>
      <c r="B299" t="s">
        <v>3291</v>
      </c>
      <c r="C299" t="s">
        <v>2006</v>
      </c>
      <c r="D299">
        <v>13.21</v>
      </c>
    </row>
    <row r="300" spans="1:4">
      <c r="A300">
        <v>1894</v>
      </c>
      <c r="B300" t="s">
        <v>3291</v>
      </c>
      <c r="C300" t="s">
        <v>2007</v>
      </c>
      <c r="D300">
        <v>7.35</v>
      </c>
    </row>
    <row r="301" spans="1:4">
      <c r="A301">
        <v>1894</v>
      </c>
      <c r="B301" t="s">
        <v>3291</v>
      </c>
      <c r="C301" t="s">
        <v>2008</v>
      </c>
      <c r="D301">
        <v>9.09</v>
      </c>
    </row>
    <row r="302" spans="1:4">
      <c r="A302">
        <v>1894</v>
      </c>
      <c r="B302" t="s">
        <v>3291</v>
      </c>
      <c r="C302" t="s">
        <v>2009</v>
      </c>
      <c r="D302">
        <v>8</v>
      </c>
    </row>
    <row r="303" spans="1:4">
      <c r="A303">
        <v>1894</v>
      </c>
      <c r="B303" t="s">
        <v>3291</v>
      </c>
      <c r="C303" t="s">
        <v>2010</v>
      </c>
      <c r="D303">
        <v>230</v>
      </c>
    </row>
    <row r="304" spans="1:4">
      <c r="A304">
        <v>1894</v>
      </c>
      <c r="B304" t="s">
        <v>3291</v>
      </c>
      <c r="C304" t="s">
        <v>2011</v>
      </c>
      <c r="D304">
        <v>4</v>
      </c>
    </row>
    <row r="305" spans="1:4">
      <c r="A305">
        <v>1894</v>
      </c>
      <c r="B305" t="s">
        <v>3291</v>
      </c>
      <c r="C305" t="s">
        <v>2012</v>
      </c>
      <c r="D305">
        <v>6.5</v>
      </c>
    </row>
    <row r="306" spans="1:4">
      <c r="A306">
        <v>1894</v>
      </c>
      <c r="B306" t="s">
        <v>3291</v>
      </c>
      <c r="C306" t="s">
        <v>2013</v>
      </c>
      <c r="D306">
        <v>2</v>
      </c>
    </row>
    <row r="307" spans="1:4">
      <c r="A307">
        <v>1894</v>
      </c>
      <c r="B307" t="s">
        <v>3291</v>
      </c>
      <c r="C307" t="s">
        <v>2014</v>
      </c>
      <c r="D307">
        <v>6</v>
      </c>
    </row>
    <row r="308" spans="1:4">
      <c r="A308">
        <v>1894</v>
      </c>
      <c r="B308" t="s">
        <v>3291</v>
      </c>
      <c r="C308" t="s">
        <v>2015</v>
      </c>
      <c r="D308">
        <v>18</v>
      </c>
    </row>
    <row r="309" spans="1:4">
      <c r="A309">
        <v>1894</v>
      </c>
      <c r="B309" t="s">
        <v>3291</v>
      </c>
      <c r="C309" t="s">
        <v>2016</v>
      </c>
      <c r="D309">
        <v>2.13</v>
      </c>
    </row>
    <row r="310" spans="1:4">
      <c r="A310">
        <v>1894</v>
      </c>
      <c r="B310" t="s">
        <v>3291</v>
      </c>
      <c r="C310" t="s">
        <v>2017</v>
      </c>
      <c r="D310">
        <v>11</v>
      </c>
    </row>
    <row r="311" spans="1:4">
      <c r="A311">
        <v>1894</v>
      </c>
      <c r="B311" t="s">
        <v>3291</v>
      </c>
      <c r="C311" t="s">
        <v>2018</v>
      </c>
      <c r="D311">
        <v>5</v>
      </c>
    </row>
    <row r="312" spans="1:4">
      <c r="A312">
        <v>1894</v>
      </c>
      <c r="B312" t="s">
        <v>3291</v>
      </c>
      <c r="C312" t="s">
        <v>2018</v>
      </c>
      <c r="D312">
        <v>6</v>
      </c>
    </row>
    <row r="313" spans="1:4">
      <c r="A313">
        <v>1894</v>
      </c>
      <c r="B313" t="s">
        <v>3291</v>
      </c>
      <c r="C313" t="s">
        <v>2019</v>
      </c>
      <c r="D313">
        <v>4.75</v>
      </c>
    </row>
    <row r="314" spans="1:4">
      <c r="A314">
        <v>1894</v>
      </c>
      <c r="B314" t="s">
        <v>3291</v>
      </c>
      <c r="C314" t="s">
        <v>2020</v>
      </c>
      <c r="D314">
        <v>7.5</v>
      </c>
    </row>
    <row r="315" spans="1:4">
      <c r="A315">
        <v>1894</v>
      </c>
      <c r="B315" t="s">
        <v>3291</v>
      </c>
      <c r="C315" t="s">
        <v>2021</v>
      </c>
      <c r="D315">
        <v>3.5</v>
      </c>
    </row>
    <row r="316" spans="1:4">
      <c r="A316">
        <v>1894</v>
      </c>
      <c r="B316" t="s">
        <v>3291</v>
      </c>
      <c r="C316" t="s">
        <v>2022</v>
      </c>
      <c r="D316">
        <v>9</v>
      </c>
    </row>
    <row r="317" spans="1:4">
      <c r="A317">
        <v>1894</v>
      </c>
      <c r="B317" t="s">
        <v>3291</v>
      </c>
      <c r="C317" t="s">
        <v>1959</v>
      </c>
      <c r="D317">
        <v>14</v>
      </c>
    </row>
    <row r="318" spans="1:4">
      <c r="A318">
        <v>1894</v>
      </c>
      <c r="B318" t="s">
        <v>3291</v>
      </c>
      <c r="C318" t="s">
        <v>2023</v>
      </c>
      <c r="D318">
        <v>14</v>
      </c>
    </row>
    <row r="319" spans="1:4">
      <c r="A319">
        <v>1894</v>
      </c>
      <c r="B319" t="s">
        <v>3291</v>
      </c>
      <c r="C319" t="s">
        <v>2024</v>
      </c>
      <c r="D319">
        <v>2</v>
      </c>
    </row>
    <row r="320" spans="1:4">
      <c r="A320">
        <v>1894</v>
      </c>
      <c r="B320" t="s">
        <v>3291</v>
      </c>
      <c r="C320" t="s">
        <v>2025</v>
      </c>
      <c r="D320">
        <v>31.5</v>
      </c>
    </row>
    <row r="321" spans="1:4">
      <c r="A321">
        <v>1894</v>
      </c>
      <c r="B321" t="s">
        <v>3291</v>
      </c>
      <c r="C321" t="s">
        <v>2025</v>
      </c>
      <c r="D321">
        <v>14</v>
      </c>
    </row>
    <row r="322" spans="1:4">
      <c r="A322">
        <v>1894</v>
      </c>
      <c r="B322" t="s">
        <v>3291</v>
      </c>
      <c r="C322" t="s">
        <v>2025</v>
      </c>
      <c r="D322">
        <v>8.02</v>
      </c>
    </row>
    <row r="323" spans="1:4">
      <c r="A323">
        <v>1894</v>
      </c>
      <c r="B323" t="s">
        <v>3291</v>
      </c>
      <c r="C323" t="s">
        <v>2025</v>
      </c>
      <c r="D323">
        <v>0.7</v>
      </c>
    </row>
    <row r="324" spans="1:4">
      <c r="A324">
        <v>1894</v>
      </c>
      <c r="B324" t="s">
        <v>3291</v>
      </c>
      <c r="C324" t="s">
        <v>2025</v>
      </c>
      <c r="D324">
        <v>7</v>
      </c>
    </row>
    <row r="325" spans="1:4">
      <c r="A325">
        <v>1894</v>
      </c>
      <c r="B325" t="s">
        <v>3291</v>
      </c>
      <c r="C325" t="s">
        <v>2026</v>
      </c>
      <c r="D325">
        <v>10.8</v>
      </c>
    </row>
    <row r="326" spans="1:4">
      <c r="A326">
        <v>1894</v>
      </c>
      <c r="B326" t="s">
        <v>3291</v>
      </c>
      <c r="C326" t="s">
        <v>2027</v>
      </c>
      <c r="D326">
        <v>2.78</v>
      </c>
    </row>
    <row r="327" spans="1:4">
      <c r="A327">
        <v>1894</v>
      </c>
      <c r="B327" t="s">
        <v>3291</v>
      </c>
      <c r="C327" t="s">
        <v>2028</v>
      </c>
      <c r="D327">
        <v>26.66</v>
      </c>
    </row>
    <row r="328" spans="1:4">
      <c r="A328">
        <v>1894</v>
      </c>
      <c r="B328" t="s">
        <v>3291</v>
      </c>
      <c r="C328" t="s">
        <v>2029</v>
      </c>
      <c r="D328">
        <v>49</v>
      </c>
    </row>
    <row r="329" spans="1:4">
      <c r="A329">
        <v>1894</v>
      </c>
      <c r="B329" t="s">
        <v>3291</v>
      </c>
      <c r="C329" t="s">
        <v>2014</v>
      </c>
      <c r="D329">
        <v>6.14</v>
      </c>
    </row>
    <row r="330" spans="1:4">
      <c r="A330">
        <v>1894</v>
      </c>
      <c r="B330" t="s">
        <v>3291</v>
      </c>
      <c r="C330" t="s">
        <v>2030</v>
      </c>
      <c r="D330">
        <v>33.9</v>
      </c>
    </row>
    <row r="331" spans="1:4">
      <c r="A331">
        <v>1894</v>
      </c>
      <c r="B331" t="s">
        <v>3291</v>
      </c>
      <c r="C331" t="s">
        <v>2030</v>
      </c>
      <c r="D331">
        <v>19.73</v>
      </c>
    </row>
    <row r="332" spans="1:4">
      <c r="A332">
        <v>1894</v>
      </c>
      <c r="B332" t="s">
        <v>3291</v>
      </c>
      <c r="C332" t="s">
        <v>2016</v>
      </c>
      <c r="D332">
        <v>8.2799999999999994</v>
      </c>
    </row>
    <row r="333" spans="1:4">
      <c r="A333">
        <v>1894</v>
      </c>
      <c r="B333" t="s">
        <v>3291</v>
      </c>
      <c r="C333" t="s">
        <v>2016</v>
      </c>
      <c r="D333">
        <v>5.1100000000000003</v>
      </c>
    </row>
    <row r="334" spans="1:4">
      <c r="A334">
        <v>1894</v>
      </c>
      <c r="B334" t="s">
        <v>3291</v>
      </c>
      <c r="C334" t="s">
        <v>578</v>
      </c>
      <c r="D334">
        <v>34.65</v>
      </c>
    </row>
    <row r="335" spans="1:4">
      <c r="A335">
        <v>1894</v>
      </c>
      <c r="B335" t="s">
        <v>3291</v>
      </c>
      <c r="C335" t="s">
        <v>2031</v>
      </c>
      <c r="D335">
        <v>13</v>
      </c>
    </row>
    <row r="336" spans="1:4">
      <c r="A336">
        <v>1894</v>
      </c>
      <c r="B336" t="s">
        <v>3291</v>
      </c>
      <c r="C336" t="s">
        <v>439</v>
      </c>
      <c r="D336">
        <v>4</v>
      </c>
    </row>
    <row r="337" spans="1:4">
      <c r="A337">
        <v>1894</v>
      </c>
      <c r="B337" t="s">
        <v>2833</v>
      </c>
      <c r="C337" t="s">
        <v>192</v>
      </c>
      <c r="D337">
        <v>78.47</v>
      </c>
    </row>
    <row r="338" spans="1:4">
      <c r="A338">
        <v>1894</v>
      </c>
      <c r="B338" t="s">
        <v>2833</v>
      </c>
      <c r="C338" t="s">
        <v>192</v>
      </c>
      <c r="D338">
        <v>61</v>
      </c>
    </row>
    <row r="339" spans="1:4">
      <c r="A339">
        <v>1894</v>
      </c>
      <c r="B339" t="s">
        <v>2833</v>
      </c>
      <c r="C339" t="s">
        <v>192</v>
      </c>
      <c r="D339">
        <v>46.75</v>
      </c>
    </row>
    <row r="340" spans="1:4">
      <c r="A340">
        <v>1894</v>
      </c>
      <c r="B340" t="s">
        <v>2833</v>
      </c>
      <c r="C340" t="s">
        <v>192</v>
      </c>
      <c r="D340">
        <v>13</v>
      </c>
    </row>
    <row r="341" spans="1:4">
      <c r="A341">
        <v>1894</v>
      </c>
      <c r="B341" t="s">
        <v>2833</v>
      </c>
      <c r="C341" t="s">
        <v>192</v>
      </c>
      <c r="D341">
        <v>25.68</v>
      </c>
    </row>
    <row r="342" spans="1:4">
      <c r="A342">
        <v>1894</v>
      </c>
      <c r="B342" t="s">
        <v>2833</v>
      </c>
      <c r="C342" t="s">
        <v>194</v>
      </c>
      <c r="D342">
        <v>6</v>
      </c>
    </row>
    <row r="343" spans="1:4">
      <c r="A343">
        <v>1894</v>
      </c>
      <c r="B343" t="s">
        <v>2833</v>
      </c>
      <c r="C343" t="s">
        <v>193</v>
      </c>
      <c r="D343">
        <v>2</v>
      </c>
    </row>
    <row r="344" spans="1:4">
      <c r="A344">
        <v>1894</v>
      </c>
      <c r="B344" t="s">
        <v>2820</v>
      </c>
      <c r="C344" t="s">
        <v>2032</v>
      </c>
      <c r="D344">
        <v>6.03</v>
      </c>
    </row>
    <row r="345" spans="1:4">
      <c r="A345">
        <v>1894</v>
      </c>
      <c r="B345" t="s">
        <v>2820</v>
      </c>
      <c r="C345" t="s">
        <v>2033</v>
      </c>
      <c r="D345">
        <v>3</v>
      </c>
    </row>
    <row r="346" spans="1:4">
      <c r="A346">
        <v>1894</v>
      </c>
      <c r="B346" t="s">
        <v>2820</v>
      </c>
      <c r="C346" t="s">
        <v>1714</v>
      </c>
      <c r="D346">
        <v>14</v>
      </c>
    </row>
    <row r="347" spans="1:4">
      <c r="A347">
        <v>1894</v>
      </c>
      <c r="B347" t="s">
        <v>2820</v>
      </c>
      <c r="C347" t="s">
        <v>502</v>
      </c>
      <c r="D347">
        <v>20.14</v>
      </c>
    </row>
    <row r="348" spans="1:4">
      <c r="A348">
        <v>1894</v>
      </c>
      <c r="B348" t="s">
        <v>2820</v>
      </c>
      <c r="C348" t="s">
        <v>2034</v>
      </c>
      <c r="D348">
        <v>14.5</v>
      </c>
    </row>
    <row r="349" spans="1:4">
      <c r="A349">
        <v>1894</v>
      </c>
      <c r="B349" t="s">
        <v>2820</v>
      </c>
      <c r="C349" t="s">
        <v>2035</v>
      </c>
      <c r="D349">
        <v>5</v>
      </c>
    </row>
    <row r="350" spans="1:4">
      <c r="A350">
        <v>1894</v>
      </c>
      <c r="B350" t="s">
        <v>2820</v>
      </c>
      <c r="C350" t="s">
        <v>2036</v>
      </c>
      <c r="D350">
        <v>3.2</v>
      </c>
    </row>
    <row r="351" spans="1:4">
      <c r="A351">
        <v>1894</v>
      </c>
      <c r="B351" t="s">
        <v>2820</v>
      </c>
      <c r="C351" t="s">
        <v>69</v>
      </c>
      <c r="D351">
        <v>8</v>
      </c>
    </row>
    <row r="352" spans="1:4">
      <c r="A352">
        <v>1894</v>
      </c>
      <c r="B352" t="s">
        <v>2820</v>
      </c>
      <c r="C352" t="s">
        <v>2037</v>
      </c>
      <c r="D352">
        <v>8.5</v>
      </c>
    </row>
    <row r="353" spans="1:4">
      <c r="A353">
        <v>1894</v>
      </c>
      <c r="B353" t="s">
        <v>2820</v>
      </c>
      <c r="C353" t="s">
        <v>2038</v>
      </c>
      <c r="D353">
        <v>4.5</v>
      </c>
    </row>
    <row r="354" spans="1:4">
      <c r="A354">
        <v>1894</v>
      </c>
      <c r="B354" t="s">
        <v>3650</v>
      </c>
      <c r="C354" t="s">
        <v>2039</v>
      </c>
      <c r="D354">
        <v>9</v>
      </c>
    </row>
    <row r="355" spans="1:4">
      <c r="A355">
        <v>1894</v>
      </c>
      <c r="B355" t="s">
        <v>3650</v>
      </c>
      <c r="C355" t="s">
        <v>2040</v>
      </c>
      <c r="D355">
        <v>19</v>
      </c>
    </row>
    <row r="356" spans="1:4">
      <c r="A356">
        <v>1894</v>
      </c>
      <c r="B356" t="s">
        <v>3650</v>
      </c>
      <c r="C356" t="s">
        <v>2041</v>
      </c>
      <c r="D356">
        <v>67</v>
      </c>
    </row>
    <row r="357" spans="1:4">
      <c r="A357">
        <v>1894</v>
      </c>
      <c r="B357" t="s">
        <v>3650</v>
      </c>
      <c r="C357" t="s">
        <v>2041</v>
      </c>
      <c r="D357">
        <v>3.75</v>
      </c>
    </row>
    <row r="358" spans="1:4">
      <c r="A358">
        <v>1894</v>
      </c>
      <c r="B358" t="s">
        <v>3650</v>
      </c>
      <c r="C358" t="s">
        <v>2041</v>
      </c>
      <c r="D358">
        <v>23.5</v>
      </c>
    </row>
    <row r="359" spans="1:4">
      <c r="A359">
        <v>1894</v>
      </c>
      <c r="B359" t="s">
        <v>3650</v>
      </c>
      <c r="C359" t="s">
        <v>2041</v>
      </c>
      <c r="D359">
        <v>1.5</v>
      </c>
    </row>
    <row r="360" spans="1:4">
      <c r="A360">
        <v>1894</v>
      </c>
      <c r="B360" t="s">
        <v>3650</v>
      </c>
      <c r="C360" t="s">
        <v>1873</v>
      </c>
      <c r="D360">
        <v>25.71</v>
      </c>
    </row>
    <row r="361" spans="1:4">
      <c r="A361">
        <v>1894</v>
      </c>
      <c r="B361" t="s">
        <v>3650</v>
      </c>
      <c r="C361" t="s">
        <v>419</v>
      </c>
      <c r="D361">
        <v>8</v>
      </c>
    </row>
    <row r="362" spans="1:4">
      <c r="A362">
        <v>1894</v>
      </c>
      <c r="B362" t="s">
        <v>3650</v>
      </c>
      <c r="C362" t="s">
        <v>2042</v>
      </c>
      <c r="D362">
        <v>5</v>
      </c>
    </row>
    <row r="363" spans="1:4">
      <c r="A363">
        <v>1894</v>
      </c>
      <c r="B363" t="s">
        <v>3650</v>
      </c>
      <c r="C363" t="s">
        <v>2043</v>
      </c>
      <c r="D363">
        <v>9</v>
      </c>
    </row>
    <row r="364" spans="1:4">
      <c r="A364">
        <v>1894</v>
      </c>
      <c r="B364" t="s">
        <v>3650</v>
      </c>
      <c r="C364" t="s">
        <v>2044</v>
      </c>
      <c r="D364">
        <v>30</v>
      </c>
    </row>
    <row r="365" spans="1:4">
      <c r="A365">
        <v>1894</v>
      </c>
      <c r="B365" t="s">
        <v>3650</v>
      </c>
      <c r="C365" t="s">
        <v>2044</v>
      </c>
      <c r="D365">
        <v>3.75</v>
      </c>
    </row>
    <row r="366" spans="1:4">
      <c r="A366">
        <v>1894</v>
      </c>
      <c r="B366" t="s">
        <v>3650</v>
      </c>
      <c r="C366" t="s">
        <v>2045</v>
      </c>
      <c r="D366">
        <v>2.8</v>
      </c>
    </row>
    <row r="367" spans="1:4">
      <c r="A367">
        <v>1894</v>
      </c>
      <c r="B367" t="s">
        <v>3650</v>
      </c>
      <c r="C367" t="s">
        <v>2039</v>
      </c>
      <c r="D367">
        <v>5.75</v>
      </c>
    </row>
    <row r="368" spans="1:4">
      <c r="A368">
        <v>1894</v>
      </c>
      <c r="B368" t="s">
        <v>3650</v>
      </c>
      <c r="C368" t="s">
        <v>2046</v>
      </c>
      <c r="D368">
        <v>8.1999999999999993</v>
      </c>
    </row>
    <row r="369" spans="1:4">
      <c r="A369">
        <v>1894</v>
      </c>
      <c r="B369" t="s">
        <v>3650</v>
      </c>
      <c r="C369" t="s">
        <v>2047</v>
      </c>
      <c r="D369">
        <v>5.5</v>
      </c>
    </row>
    <row r="370" spans="1:4">
      <c r="A370">
        <v>1894</v>
      </c>
      <c r="B370" t="s">
        <v>3650</v>
      </c>
      <c r="C370" t="s">
        <v>2048</v>
      </c>
      <c r="D370">
        <v>12</v>
      </c>
    </row>
    <row r="371" spans="1:4">
      <c r="A371">
        <v>1894</v>
      </c>
      <c r="B371" t="s">
        <v>3650</v>
      </c>
      <c r="C371" t="s">
        <v>2049</v>
      </c>
      <c r="D371">
        <v>8</v>
      </c>
    </row>
    <row r="372" spans="1:4">
      <c r="A372">
        <v>1894</v>
      </c>
      <c r="B372" t="s">
        <v>3650</v>
      </c>
      <c r="C372" t="s">
        <v>2050</v>
      </c>
      <c r="D372">
        <v>11</v>
      </c>
    </row>
    <row r="373" spans="1:4">
      <c r="A373">
        <v>1894</v>
      </c>
      <c r="B373" t="s">
        <v>3650</v>
      </c>
      <c r="C373" t="s">
        <v>2051</v>
      </c>
      <c r="D373">
        <v>6.9</v>
      </c>
    </row>
    <row r="374" spans="1:4">
      <c r="A374">
        <v>1894</v>
      </c>
      <c r="B374" t="s">
        <v>3650</v>
      </c>
      <c r="C374" t="s">
        <v>2052</v>
      </c>
      <c r="D374">
        <v>15</v>
      </c>
    </row>
    <row r="375" spans="1:4">
      <c r="A375">
        <v>1894</v>
      </c>
      <c r="B375" t="s">
        <v>3650</v>
      </c>
      <c r="C375" t="s">
        <v>2053</v>
      </c>
      <c r="D375">
        <v>4</v>
      </c>
    </row>
    <row r="376" spans="1:4">
      <c r="A376">
        <v>1894</v>
      </c>
      <c r="B376" t="s">
        <v>3651</v>
      </c>
      <c r="C376" t="s">
        <v>2054</v>
      </c>
      <c r="D376">
        <v>3</v>
      </c>
    </row>
    <row r="377" spans="1:4">
      <c r="A377">
        <v>1894</v>
      </c>
      <c r="B377" t="s">
        <v>3651</v>
      </c>
      <c r="C377" t="s">
        <v>364</v>
      </c>
      <c r="D377">
        <v>6</v>
      </c>
    </row>
    <row r="378" spans="1:4">
      <c r="A378">
        <v>1894</v>
      </c>
      <c r="B378" t="s">
        <v>3651</v>
      </c>
      <c r="C378" t="s">
        <v>364</v>
      </c>
      <c r="D378">
        <v>4</v>
      </c>
    </row>
    <row r="379" spans="1:4">
      <c r="A379">
        <v>1894</v>
      </c>
      <c r="B379" t="s">
        <v>3651</v>
      </c>
      <c r="C379" t="s">
        <v>2055</v>
      </c>
      <c r="D379">
        <v>122.373</v>
      </c>
    </row>
    <row r="380" spans="1:4">
      <c r="A380">
        <v>1894</v>
      </c>
      <c r="B380" t="s">
        <v>3651</v>
      </c>
      <c r="C380" t="s">
        <v>2055</v>
      </c>
      <c r="D380">
        <v>99.506</v>
      </c>
    </row>
    <row r="381" spans="1:4">
      <c r="A381">
        <v>1894</v>
      </c>
      <c r="B381" t="s">
        <v>3651</v>
      </c>
      <c r="C381" t="s">
        <v>2055</v>
      </c>
      <c r="D381">
        <v>11.5</v>
      </c>
    </row>
    <row r="382" spans="1:4">
      <c r="A382">
        <v>1894</v>
      </c>
      <c r="B382" t="s">
        <v>3651</v>
      </c>
      <c r="C382" t="s">
        <v>366</v>
      </c>
      <c r="D382">
        <v>10</v>
      </c>
    </row>
    <row r="383" spans="1:4">
      <c r="A383">
        <v>1894</v>
      </c>
      <c r="B383" t="s">
        <v>3651</v>
      </c>
      <c r="C383" t="s">
        <v>366</v>
      </c>
      <c r="D383">
        <v>3</v>
      </c>
    </row>
    <row r="384" spans="1:4">
      <c r="A384">
        <v>1894</v>
      </c>
      <c r="B384" t="s">
        <v>3651</v>
      </c>
      <c r="C384" t="s">
        <v>1476</v>
      </c>
      <c r="D384">
        <v>3.5</v>
      </c>
    </row>
    <row r="385" spans="1:4">
      <c r="A385">
        <v>1894</v>
      </c>
      <c r="B385" t="s">
        <v>3651</v>
      </c>
      <c r="C385" t="s">
        <v>344</v>
      </c>
      <c r="D385">
        <v>5</v>
      </c>
    </row>
    <row r="386" spans="1:4">
      <c r="A386">
        <v>1894</v>
      </c>
      <c r="B386" t="s">
        <v>3651</v>
      </c>
      <c r="C386" t="s">
        <v>367</v>
      </c>
      <c r="D386">
        <v>4</v>
      </c>
    </row>
    <row r="387" spans="1:4">
      <c r="A387">
        <v>1894</v>
      </c>
      <c r="B387" t="s">
        <v>3651</v>
      </c>
      <c r="C387" t="s">
        <v>364</v>
      </c>
      <c r="D387">
        <v>42</v>
      </c>
    </row>
    <row r="388" spans="1:4">
      <c r="A388">
        <v>1894</v>
      </c>
      <c r="B388" t="s">
        <v>3652</v>
      </c>
      <c r="C388" t="s">
        <v>2056</v>
      </c>
      <c r="D388">
        <v>6</v>
      </c>
    </row>
    <row r="389" spans="1:4">
      <c r="A389">
        <v>1894</v>
      </c>
      <c r="B389" t="s">
        <v>3652</v>
      </c>
      <c r="C389" t="s">
        <v>2056</v>
      </c>
      <c r="D389">
        <v>2</v>
      </c>
    </row>
    <row r="390" spans="1:4">
      <c r="A390">
        <v>1894</v>
      </c>
      <c r="B390" t="s">
        <v>3652</v>
      </c>
      <c r="C390" t="s">
        <v>419</v>
      </c>
      <c r="D390">
        <v>1.5</v>
      </c>
    </row>
    <row r="391" spans="1:4">
      <c r="A391">
        <v>1894</v>
      </c>
      <c r="B391" t="s">
        <v>3652</v>
      </c>
      <c r="C391" t="s">
        <v>2057</v>
      </c>
      <c r="D391">
        <v>2</v>
      </c>
    </row>
    <row r="392" spans="1:4">
      <c r="A392">
        <v>1894</v>
      </c>
      <c r="B392" t="s">
        <v>3652</v>
      </c>
      <c r="C392" t="s">
        <v>2057</v>
      </c>
      <c r="D392">
        <v>5</v>
      </c>
    </row>
    <row r="393" spans="1:4">
      <c r="A393">
        <v>1894</v>
      </c>
      <c r="B393" t="s">
        <v>3652</v>
      </c>
      <c r="C393" t="s">
        <v>2058</v>
      </c>
      <c r="D393">
        <v>6</v>
      </c>
    </row>
    <row r="394" spans="1:4">
      <c r="A394">
        <v>1894</v>
      </c>
      <c r="B394" t="s">
        <v>3652</v>
      </c>
      <c r="C394" t="s">
        <v>2058</v>
      </c>
      <c r="D394">
        <v>2</v>
      </c>
    </row>
    <row r="395" spans="1:4">
      <c r="A395">
        <v>1894</v>
      </c>
      <c r="B395" t="s">
        <v>94</v>
      </c>
      <c r="C395" t="s">
        <v>578</v>
      </c>
      <c r="D395">
        <v>17</v>
      </c>
    </row>
    <row r="396" spans="1:4">
      <c r="A396">
        <v>1894</v>
      </c>
      <c r="B396" t="s">
        <v>94</v>
      </c>
      <c r="C396" t="s">
        <v>1820</v>
      </c>
      <c r="D396">
        <v>2.5</v>
      </c>
    </row>
    <row r="397" spans="1:4">
      <c r="A397">
        <v>1894</v>
      </c>
      <c r="B397" t="s">
        <v>94</v>
      </c>
      <c r="C397" t="s">
        <v>1820</v>
      </c>
      <c r="D397">
        <v>3</v>
      </c>
    </row>
    <row r="398" spans="1:4">
      <c r="A398">
        <v>1894</v>
      </c>
      <c r="B398" t="s">
        <v>94</v>
      </c>
      <c r="C398" t="s">
        <v>2059</v>
      </c>
      <c r="D398">
        <v>2.5</v>
      </c>
    </row>
    <row r="399" spans="1:4">
      <c r="A399">
        <v>1894</v>
      </c>
      <c r="B399" t="s">
        <v>94</v>
      </c>
      <c r="C399" t="s">
        <v>785</v>
      </c>
      <c r="D399">
        <v>5.5</v>
      </c>
    </row>
    <row r="400" spans="1:4">
      <c r="A400">
        <v>1894</v>
      </c>
      <c r="B400" t="s">
        <v>94</v>
      </c>
      <c r="C400" t="s">
        <v>785</v>
      </c>
      <c r="D400">
        <v>33</v>
      </c>
    </row>
    <row r="401" spans="1:4">
      <c r="A401">
        <v>1894</v>
      </c>
      <c r="B401" t="s">
        <v>94</v>
      </c>
      <c r="C401" t="s">
        <v>892</v>
      </c>
      <c r="D401">
        <v>35</v>
      </c>
    </row>
    <row r="402" spans="1:4">
      <c r="A402">
        <v>1894</v>
      </c>
      <c r="B402" t="s">
        <v>94</v>
      </c>
      <c r="C402" t="s">
        <v>892</v>
      </c>
      <c r="D402">
        <v>67</v>
      </c>
    </row>
    <row r="403" spans="1:4">
      <c r="A403">
        <v>1894</v>
      </c>
      <c r="B403" t="s">
        <v>94</v>
      </c>
      <c r="C403" t="s">
        <v>892</v>
      </c>
      <c r="D403">
        <v>14.7</v>
      </c>
    </row>
    <row r="404" spans="1:4">
      <c r="A404">
        <v>1894</v>
      </c>
      <c r="B404" t="s">
        <v>94</v>
      </c>
      <c r="C404" t="s">
        <v>892</v>
      </c>
      <c r="D404">
        <v>16</v>
      </c>
    </row>
    <row r="405" spans="1:4">
      <c r="A405">
        <v>1894</v>
      </c>
      <c r="B405" t="s">
        <v>94</v>
      </c>
      <c r="C405" t="s">
        <v>892</v>
      </c>
      <c r="D405">
        <v>5.7</v>
      </c>
    </row>
    <row r="406" spans="1:4">
      <c r="A406">
        <v>1894</v>
      </c>
      <c r="B406" t="s">
        <v>94</v>
      </c>
      <c r="C406" t="s">
        <v>892</v>
      </c>
      <c r="D406">
        <v>27.52</v>
      </c>
    </row>
    <row r="407" spans="1:4">
      <c r="A407">
        <v>1894</v>
      </c>
      <c r="B407" t="s">
        <v>94</v>
      </c>
      <c r="C407" t="s">
        <v>892</v>
      </c>
      <c r="D407">
        <v>5.26</v>
      </c>
    </row>
    <row r="408" spans="1:4">
      <c r="A408">
        <v>1894</v>
      </c>
      <c r="B408" t="s">
        <v>94</v>
      </c>
      <c r="C408" t="s">
        <v>892</v>
      </c>
      <c r="D408">
        <v>50</v>
      </c>
    </row>
    <row r="409" spans="1:4">
      <c r="A409">
        <v>1894</v>
      </c>
      <c r="B409" t="s">
        <v>94</v>
      </c>
      <c r="C409" t="s">
        <v>892</v>
      </c>
      <c r="D409">
        <v>28</v>
      </c>
    </row>
    <row r="410" spans="1:4">
      <c r="A410">
        <v>1894</v>
      </c>
      <c r="B410" t="s">
        <v>94</v>
      </c>
      <c r="C410" t="s">
        <v>892</v>
      </c>
      <c r="D410">
        <v>3</v>
      </c>
    </row>
    <row r="411" spans="1:4">
      <c r="A411">
        <v>1894</v>
      </c>
      <c r="B411" t="s">
        <v>94</v>
      </c>
      <c r="C411" t="s">
        <v>892</v>
      </c>
      <c r="D411">
        <v>9.6</v>
      </c>
    </row>
    <row r="412" spans="1:4">
      <c r="A412">
        <v>1894</v>
      </c>
      <c r="B412" t="s">
        <v>94</v>
      </c>
      <c r="C412" t="s">
        <v>892</v>
      </c>
      <c r="D412">
        <v>5</v>
      </c>
    </row>
    <row r="413" spans="1:4">
      <c r="A413">
        <v>1894</v>
      </c>
      <c r="B413" t="s">
        <v>94</v>
      </c>
      <c r="C413" t="s">
        <v>892</v>
      </c>
      <c r="D413">
        <v>16</v>
      </c>
    </row>
    <row r="414" spans="1:4">
      <c r="A414">
        <v>1894</v>
      </c>
      <c r="B414" t="s">
        <v>94</v>
      </c>
      <c r="C414" t="s">
        <v>892</v>
      </c>
      <c r="D414">
        <v>3</v>
      </c>
    </row>
    <row r="415" spans="1:4">
      <c r="A415">
        <v>1894</v>
      </c>
      <c r="B415" t="s">
        <v>94</v>
      </c>
      <c r="C415" t="s">
        <v>892</v>
      </c>
      <c r="D415">
        <v>2</v>
      </c>
    </row>
    <row r="416" spans="1:4">
      <c r="A416">
        <v>1894</v>
      </c>
      <c r="B416" t="s">
        <v>94</v>
      </c>
      <c r="C416" t="s">
        <v>892</v>
      </c>
      <c r="D416">
        <v>3</v>
      </c>
    </row>
    <row r="417" spans="1:4">
      <c r="A417">
        <v>1894</v>
      </c>
      <c r="B417" t="s">
        <v>94</v>
      </c>
      <c r="C417" t="s">
        <v>574</v>
      </c>
      <c r="D417">
        <v>12</v>
      </c>
    </row>
    <row r="418" spans="1:4">
      <c r="A418">
        <v>1894</v>
      </c>
      <c r="B418" t="s">
        <v>94</v>
      </c>
      <c r="C418" t="s">
        <v>2060</v>
      </c>
      <c r="D418">
        <v>4.5</v>
      </c>
    </row>
    <row r="419" spans="1:4">
      <c r="A419">
        <v>1894</v>
      </c>
      <c r="B419" t="s">
        <v>94</v>
      </c>
      <c r="C419" t="s">
        <v>68</v>
      </c>
      <c r="D419">
        <v>2</v>
      </c>
    </row>
    <row r="420" spans="1:4">
      <c r="A420">
        <v>1894</v>
      </c>
      <c r="B420" t="s">
        <v>94</v>
      </c>
      <c r="C420" t="s">
        <v>1364</v>
      </c>
      <c r="D420">
        <v>5</v>
      </c>
    </row>
    <row r="421" spans="1:4">
      <c r="A421">
        <v>1894</v>
      </c>
      <c r="B421" t="s">
        <v>94</v>
      </c>
      <c r="C421" t="s">
        <v>97</v>
      </c>
      <c r="D421">
        <v>20.5</v>
      </c>
    </row>
    <row r="422" spans="1:4">
      <c r="A422">
        <v>1894</v>
      </c>
      <c r="B422" t="s">
        <v>94</v>
      </c>
      <c r="C422" t="s">
        <v>97</v>
      </c>
      <c r="D422">
        <v>22.518000000000001</v>
      </c>
    </row>
    <row r="423" spans="1:4">
      <c r="A423">
        <v>1894</v>
      </c>
      <c r="B423" t="s">
        <v>94</v>
      </c>
      <c r="C423" t="s">
        <v>97</v>
      </c>
      <c r="D423">
        <v>18</v>
      </c>
    </row>
    <row r="424" spans="1:4">
      <c r="A424">
        <v>1894</v>
      </c>
      <c r="B424" t="s">
        <v>94</v>
      </c>
      <c r="C424" t="s">
        <v>97</v>
      </c>
      <c r="D424">
        <v>42.39</v>
      </c>
    </row>
    <row r="425" spans="1:4">
      <c r="A425">
        <v>1894</v>
      </c>
      <c r="B425" t="s">
        <v>94</v>
      </c>
      <c r="C425" t="s">
        <v>97</v>
      </c>
      <c r="D425">
        <v>20.5</v>
      </c>
    </row>
    <row r="426" spans="1:4">
      <c r="A426">
        <v>1894</v>
      </c>
      <c r="B426" t="s">
        <v>94</v>
      </c>
      <c r="C426" t="s">
        <v>97</v>
      </c>
      <c r="D426">
        <v>4</v>
      </c>
    </row>
    <row r="427" spans="1:4">
      <c r="A427">
        <v>1894</v>
      </c>
      <c r="B427" t="s">
        <v>94</v>
      </c>
      <c r="C427" t="s">
        <v>97</v>
      </c>
      <c r="D427">
        <v>6.8</v>
      </c>
    </row>
    <row r="428" spans="1:4">
      <c r="A428">
        <v>1894</v>
      </c>
      <c r="B428" t="s">
        <v>94</v>
      </c>
      <c r="C428" t="s">
        <v>97</v>
      </c>
      <c r="D428">
        <v>7</v>
      </c>
    </row>
    <row r="429" spans="1:4">
      <c r="A429">
        <v>1894</v>
      </c>
      <c r="B429" t="s">
        <v>94</v>
      </c>
      <c r="C429" t="s">
        <v>97</v>
      </c>
      <c r="D429">
        <v>3.25</v>
      </c>
    </row>
    <row r="430" spans="1:4">
      <c r="A430">
        <v>1894</v>
      </c>
      <c r="B430" t="s">
        <v>94</v>
      </c>
      <c r="C430" t="s">
        <v>97</v>
      </c>
      <c r="D430">
        <v>10</v>
      </c>
    </row>
    <row r="431" spans="1:4">
      <c r="A431">
        <v>1894</v>
      </c>
      <c r="B431" t="s">
        <v>94</v>
      </c>
      <c r="C431" t="s">
        <v>1394</v>
      </c>
      <c r="D431">
        <v>0.75</v>
      </c>
    </row>
    <row r="432" spans="1:4">
      <c r="A432">
        <v>1894</v>
      </c>
      <c r="B432" t="s">
        <v>94</v>
      </c>
      <c r="C432" t="s">
        <v>889</v>
      </c>
      <c r="D432">
        <v>10</v>
      </c>
    </row>
    <row r="433" spans="1:4">
      <c r="A433">
        <v>1894</v>
      </c>
      <c r="B433" t="s">
        <v>3653</v>
      </c>
      <c r="C433" t="s">
        <v>2061</v>
      </c>
      <c r="D433">
        <v>5.5</v>
      </c>
    </row>
    <row r="434" spans="1:4">
      <c r="A434">
        <v>1894</v>
      </c>
      <c r="B434" t="s">
        <v>3653</v>
      </c>
      <c r="C434" t="s">
        <v>1343</v>
      </c>
      <c r="D434">
        <v>10.8</v>
      </c>
    </row>
    <row r="435" spans="1:4">
      <c r="A435">
        <v>1894</v>
      </c>
      <c r="B435" t="s">
        <v>3653</v>
      </c>
      <c r="C435" t="s">
        <v>2062</v>
      </c>
      <c r="D435">
        <v>15</v>
      </c>
    </row>
    <row r="436" spans="1:4">
      <c r="A436">
        <v>1894</v>
      </c>
      <c r="B436" t="s">
        <v>3653</v>
      </c>
      <c r="C436" t="s">
        <v>1926</v>
      </c>
      <c r="D436">
        <v>9</v>
      </c>
    </row>
    <row r="437" spans="1:4">
      <c r="A437">
        <v>1894</v>
      </c>
      <c r="B437" t="s">
        <v>3653</v>
      </c>
      <c r="C437" t="s">
        <v>1926</v>
      </c>
      <c r="D437">
        <v>15</v>
      </c>
    </row>
    <row r="438" spans="1:4">
      <c r="A438">
        <v>1894</v>
      </c>
      <c r="B438" t="s">
        <v>3020</v>
      </c>
      <c r="C438" t="s">
        <v>1180</v>
      </c>
      <c r="D438">
        <v>6.5</v>
      </c>
    </row>
    <row r="439" spans="1:4">
      <c r="A439">
        <v>1894</v>
      </c>
      <c r="B439" t="s">
        <v>3020</v>
      </c>
      <c r="C439" t="s">
        <v>1180</v>
      </c>
      <c r="D439">
        <v>1</v>
      </c>
    </row>
    <row r="440" spans="1:4">
      <c r="A440">
        <v>1894</v>
      </c>
      <c r="B440" t="s">
        <v>3020</v>
      </c>
      <c r="C440" t="s">
        <v>1180</v>
      </c>
      <c r="D440">
        <v>6</v>
      </c>
    </row>
    <row r="441" spans="1:4">
      <c r="A441">
        <v>1894</v>
      </c>
      <c r="B441" t="s">
        <v>3020</v>
      </c>
      <c r="C441" t="s">
        <v>1180</v>
      </c>
      <c r="D441">
        <v>2.5</v>
      </c>
    </row>
    <row r="442" spans="1:4">
      <c r="A442">
        <v>1894</v>
      </c>
      <c r="B442" t="s">
        <v>3020</v>
      </c>
      <c r="C442" t="s">
        <v>2063</v>
      </c>
      <c r="D442">
        <v>3</v>
      </c>
    </row>
    <row r="443" spans="1:4">
      <c r="A443">
        <v>1894</v>
      </c>
      <c r="B443" t="s">
        <v>3020</v>
      </c>
      <c r="C443" t="s">
        <v>1189</v>
      </c>
      <c r="D443">
        <v>6</v>
      </c>
    </row>
    <row r="444" spans="1:4">
      <c r="A444">
        <v>1894</v>
      </c>
      <c r="B444" t="s">
        <v>3020</v>
      </c>
      <c r="C444" t="s">
        <v>1183</v>
      </c>
      <c r="D444">
        <v>5</v>
      </c>
    </row>
    <row r="445" spans="1:4">
      <c r="A445">
        <v>1894</v>
      </c>
      <c r="B445" t="s">
        <v>3020</v>
      </c>
      <c r="C445" t="s">
        <v>2064</v>
      </c>
      <c r="D445">
        <v>2.65</v>
      </c>
    </row>
    <row r="446" spans="1:4">
      <c r="A446">
        <v>1894</v>
      </c>
      <c r="B446" t="s">
        <v>3020</v>
      </c>
      <c r="C446" t="s">
        <v>1185</v>
      </c>
      <c r="D446">
        <v>2</v>
      </c>
    </row>
    <row r="447" spans="1:4">
      <c r="A447">
        <v>1894</v>
      </c>
      <c r="B447" t="s">
        <v>3020</v>
      </c>
      <c r="C447" t="s">
        <v>1187</v>
      </c>
      <c r="D447">
        <v>11</v>
      </c>
    </row>
    <row r="448" spans="1:4">
      <c r="A448">
        <v>1894</v>
      </c>
      <c r="B448" t="s">
        <v>3020</v>
      </c>
      <c r="C448" t="s">
        <v>2065</v>
      </c>
      <c r="D448">
        <v>8.1999999999999993</v>
      </c>
    </row>
    <row r="449" spans="1:4">
      <c r="A449">
        <v>1894</v>
      </c>
      <c r="B449" t="s">
        <v>2928</v>
      </c>
      <c r="C449" t="s">
        <v>2066</v>
      </c>
      <c r="D449">
        <v>12</v>
      </c>
    </row>
    <row r="450" spans="1:4">
      <c r="A450">
        <v>1894</v>
      </c>
      <c r="B450" t="s">
        <v>2928</v>
      </c>
      <c r="C450" t="s">
        <v>2067</v>
      </c>
      <c r="D450">
        <v>10</v>
      </c>
    </row>
    <row r="451" spans="1:4">
      <c r="A451">
        <v>1894</v>
      </c>
      <c r="B451" t="s">
        <v>2928</v>
      </c>
      <c r="C451" t="s">
        <v>718</v>
      </c>
      <c r="D451">
        <v>4.7</v>
      </c>
    </row>
    <row r="452" spans="1:4">
      <c r="A452">
        <v>1894</v>
      </c>
      <c r="B452" t="s">
        <v>2928</v>
      </c>
      <c r="C452" t="s">
        <v>718</v>
      </c>
      <c r="D452">
        <v>4</v>
      </c>
    </row>
    <row r="453" spans="1:4">
      <c r="A453">
        <v>1894</v>
      </c>
      <c r="B453" t="s">
        <v>2928</v>
      </c>
      <c r="C453" t="s">
        <v>2064</v>
      </c>
      <c r="D453">
        <v>10.5</v>
      </c>
    </row>
    <row r="454" spans="1:4">
      <c r="A454">
        <v>1894</v>
      </c>
      <c r="B454" t="s">
        <v>2928</v>
      </c>
      <c r="C454" t="s">
        <v>2068</v>
      </c>
      <c r="D454">
        <v>14</v>
      </c>
    </row>
    <row r="455" spans="1:4">
      <c r="A455">
        <v>1894</v>
      </c>
      <c r="B455" t="s">
        <v>2938</v>
      </c>
      <c r="C455" t="s">
        <v>21</v>
      </c>
      <c r="D455">
        <v>3.5</v>
      </c>
    </row>
    <row r="456" spans="1:4">
      <c r="A456">
        <v>1894</v>
      </c>
      <c r="B456" t="s">
        <v>2938</v>
      </c>
      <c r="C456" t="s">
        <v>28</v>
      </c>
      <c r="D456">
        <v>3.5</v>
      </c>
    </row>
    <row r="457" spans="1:4">
      <c r="A457">
        <v>1894</v>
      </c>
      <c r="B457" t="s">
        <v>2938</v>
      </c>
      <c r="C457" t="s">
        <v>32</v>
      </c>
      <c r="D457">
        <v>1</v>
      </c>
    </row>
    <row r="458" spans="1:4">
      <c r="A458">
        <v>1894</v>
      </c>
      <c r="B458" t="s">
        <v>2938</v>
      </c>
      <c r="C458" t="s">
        <v>34</v>
      </c>
      <c r="D458">
        <v>4.25</v>
      </c>
    </row>
    <row r="459" spans="1:4">
      <c r="A459">
        <v>1894</v>
      </c>
      <c r="B459" t="s">
        <v>2938</v>
      </c>
      <c r="C459" t="s">
        <v>36</v>
      </c>
      <c r="D459">
        <v>7</v>
      </c>
    </row>
    <row r="460" spans="1:4">
      <c r="A460">
        <v>1894</v>
      </c>
      <c r="B460" t="s">
        <v>2938</v>
      </c>
      <c r="C460" t="s">
        <v>36</v>
      </c>
      <c r="D460">
        <v>1.5</v>
      </c>
    </row>
    <row r="461" spans="1:4">
      <c r="A461">
        <v>1894</v>
      </c>
      <c r="B461" t="s">
        <v>2938</v>
      </c>
      <c r="C461" t="s">
        <v>39</v>
      </c>
      <c r="D461">
        <v>36</v>
      </c>
    </row>
    <row r="462" spans="1:4">
      <c r="A462">
        <v>1894</v>
      </c>
      <c r="B462" t="s">
        <v>2938</v>
      </c>
      <c r="C462" t="s">
        <v>39</v>
      </c>
      <c r="D462">
        <v>4</v>
      </c>
    </row>
    <row r="463" spans="1:4">
      <c r="A463">
        <v>1894</v>
      </c>
      <c r="B463" t="s">
        <v>2938</v>
      </c>
      <c r="C463" t="s">
        <v>39</v>
      </c>
      <c r="D463">
        <v>3</v>
      </c>
    </row>
    <row r="464" spans="1:4">
      <c r="A464">
        <v>1894</v>
      </c>
      <c r="B464" t="s">
        <v>2938</v>
      </c>
      <c r="C464" t="s">
        <v>39</v>
      </c>
      <c r="D464">
        <v>8</v>
      </c>
    </row>
    <row r="465" spans="1:4">
      <c r="A465">
        <v>1894</v>
      </c>
      <c r="B465" t="s">
        <v>2938</v>
      </c>
      <c r="C465" t="s">
        <v>39</v>
      </c>
      <c r="D465">
        <v>20</v>
      </c>
    </row>
    <row r="466" spans="1:4">
      <c r="A466">
        <v>1894</v>
      </c>
      <c r="B466" t="s">
        <v>2938</v>
      </c>
      <c r="C466" t="s">
        <v>39</v>
      </c>
      <c r="D466">
        <v>1</v>
      </c>
    </row>
    <row r="467" spans="1:4">
      <c r="A467">
        <v>1894</v>
      </c>
      <c r="B467" t="s">
        <v>2938</v>
      </c>
      <c r="C467" t="s">
        <v>39</v>
      </c>
      <c r="D467">
        <v>15</v>
      </c>
    </row>
    <row r="468" spans="1:4">
      <c r="A468">
        <v>1894</v>
      </c>
      <c r="B468" t="s">
        <v>2938</v>
      </c>
      <c r="C468" t="s">
        <v>47</v>
      </c>
      <c r="D468">
        <v>2</v>
      </c>
    </row>
    <row r="469" spans="1:4">
      <c r="A469">
        <v>1894</v>
      </c>
      <c r="B469" t="s">
        <v>2938</v>
      </c>
      <c r="C469" t="s">
        <v>49</v>
      </c>
      <c r="D469">
        <v>4</v>
      </c>
    </row>
    <row r="470" spans="1:4">
      <c r="A470">
        <v>1894</v>
      </c>
      <c r="B470" t="s">
        <v>2938</v>
      </c>
      <c r="C470" t="s">
        <v>51</v>
      </c>
      <c r="D470">
        <v>1</v>
      </c>
    </row>
    <row r="471" spans="1:4">
      <c r="A471">
        <v>1894</v>
      </c>
      <c r="B471" t="s">
        <v>2938</v>
      </c>
      <c r="C471" t="s">
        <v>53</v>
      </c>
      <c r="D471">
        <v>37</v>
      </c>
    </row>
    <row r="472" spans="1:4">
      <c r="A472">
        <v>1894</v>
      </c>
      <c r="B472" t="s">
        <v>2938</v>
      </c>
      <c r="C472" t="s">
        <v>7</v>
      </c>
      <c r="D472">
        <v>8.25</v>
      </c>
    </row>
    <row r="473" spans="1:4">
      <c r="A473">
        <v>1894</v>
      </c>
      <c r="B473" t="s">
        <v>2938</v>
      </c>
      <c r="C473" t="s">
        <v>7</v>
      </c>
      <c r="D473">
        <v>2</v>
      </c>
    </row>
    <row r="474" spans="1:4">
      <c r="A474">
        <v>1894</v>
      </c>
      <c r="B474" t="s">
        <v>2938</v>
      </c>
      <c r="C474" t="s">
        <v>10</v>
      </c>
      <c r="D474">
        <v>17</v>
      </c>
    </row>
    <row r="475" spans="1:4">
      <c r="A475">
        <v>1894</v>
      </c>
      <c r="B475" t="s">
        <v>2938</v>
      </c>
      <c r="C475" t="s">
        <v>12</v>
      </c>
      <c r="D475">
        <v>6.25</v>
      </c>
    </row>
    <row r="476" spans="1:4">
      <c r="A476">
        <v>1894</v>
      </c>
      <c r="B476" t="s">
        <v>2938</v>
      </c>
      <c r="C476" t="s">
        <v>14</v>
      </c>
      <c r="D476">
        <v>28.25</v>
      </c>
    </row>
    <row r="477" spans="1:4">
      <c r="A477">
        <v>1894</v>
      </c>
      <c r="B477" t="s">
        <v>2938</v>
      </c>
      <c r="C477" t="s">
        <v>14</v>
      </c>
      <c r="D477">
        <v>14</v>
      </c>
    </row>
    <row r="478" spans="1:4">
      <c r="A478">
        <v>1894</v>
      </c>
      <c r="B478" t="s">
        <v>2938</v>
      </c>
      <c r="C478" t="s">
        <v>14</v>
      </c>
      <c r="D478">
        <v>6.5</v>
      </c>
    </row>
    <row r="479" spans="1:4">
      <c r="A479">
        <v>1894</v>
      </c>
      <c r="B479" t="s">
        <v>2938</v>
      </c>
      <c r="C479" t="s">
        <v>19</v>
      </c>
      <c r="D479">
        <v>10.8</v>
      </c>
    </row>
    <row r="480" spans="1:4">
      <c r="A480">
        <v>1894</v>
      </c>
      <c r="B480" t="s">
        <v>2938</v>
      </c>
      <c r="C480" t="s">
        <v>24</v>
      </c>
      <c r="D480">
        <v>40</v>
      </c>
    </row>
    <row r="481" spans="1:4">
      <c r="A481">
        <v>1894</v>
      </c>
      <c r="B481" t="s">
        <v>2938</v>
      </c>
      <c r="C481" t="s">
        <v>24</v>
      </c>
      <c r="D481">
        <v>4.8</v>
      </c>
    </row>
    <row r="482" spans="1:4">
      <c r="A482">
        <v>1894</v>
      </c>
      <c r="B482" t="s">
        <v>2938</v>
      </c>
      <c r="C482" t="s">
        <v>24</v>
      </c>
      <c r="D482">
        <v>60</v>
      </c>
    </row>
    <row r="483" spans="1:4">
      <c r="A483">
        <v>1894</v>
      </c>
      <c r="B483" t="s">
        <v>2938</v>
      </c>
      <c r="C483" t="s">
        <v>24</v>
      </c>
      <c r="D483">
        <v>18</v>
      </c>
    </row>
    <row r="484" spans="1:4">
      <c r="A484">
        <v>1894</v>
      </c>
      <c r="B484" t="s">
        <v>2938</v>
      </c>
      <c r="C484" t="s">
        <v>30</v>
      </c>
      <c r="D484">
        <v>2.8</v>
      </c>
    </row>
    <row r="485" spans="1:4">
      <c r="A485">
        <v>1894</v>
      </c>
      <c r="B485" t="s">
        <v>2186</v>
      </c>
      <c r="C485" t="s">
        <v>2069</v>
      </c>
      <c r="D485">
        <v>2</v>
      </c>
    </row>
    <row r="486" spans="1:4">
      <c r="A486">
        <v>1894</v>
      </c>
      <c r="B486" t="s">
        <v>2963</v>
      </c>
      <c r="C486" t="s">
        <v>71</v>
      </c>
      <c r="D486">
        <v>32.1</v>
      </c>
    </row>
    <row r="487" spans="1:4">
      <c r="A487">
        <v>1894</v>
      </c>
      <c r="B487" t="s">
        <v>2963</v>
      </c>
      <c r="C487" t="s">
        <v>213</v>
      </c>
      <c r="D487">
        <v>7.54</v>
      </c>
    </row>
    <row r="488" spans="1:4">
      <c r="A488">
        <v>1894</v>
      </c>
      <c r="B488" t="s">
        <v>2963</v>
      </c>
      <c r="C488" t="s">
        <v>217</v>
      </c>
      <c r="D488">
        <v>1.53</v>
      </c>
    </row>
    <row r="489" spans="1:4">
      <c r="A489">
        <v>1894</v>
      </c>
      <c r="B489" t="s">
        <v>2963</v>
      </c>
      <c r="C489" t="s">
        <v>219</v>
      </c>
      <c r="D489">
        <v>27</v>
      </c>
    </row>
    <row r="490" spans="1:4">
      <c r="A490">
        <v>1894</v>
      </c>
      <c r="B490" t="s">
        <v>2963</v>
      </c>
      <c r="C490" t="s">
        <v>221</v>
      </c>
      <c r="D490">
        <v>199.1</v>
      </c>
    </row>
    <row r="491" spans="1:4">
      <c r="A491">
        <v>1894</v>
      </c>
      <c r="B491" t="s">
        <v>2963</v>
      </c>
      <c r="C491" t="s">
        <v>221</v>
      </c>
      <c r="D491">
        <v>199.1</v>
      </c>
    </row>
    <row r="492" spans="1:4">
      <c r="A492">
        <v>1894</v>
      </c>
      <c r="B492" t="s">
        <v>2963</v>
      </c>
      <c r="C492" t="s">
        <v>221</v>
      </c>
      <c r="D492">
        <v>44.9</v>
      </c>
    </row>
    <row r="493" spans="1:4">
      <c r="A493">
        <v>1894</v>
      </c>
      <c r="B493" t="s">
        <v>2963</v>
      </c>
      <c r="C493" t="s">
        <v>221</v>
      </c>
      <c r="D493">
        <v>38.9</v>
      </c>
    </row>
    <row r="494" spans="1:4">
      <c r="A494">
        <v>1894</v>
      </c>
      <c r="B494" t="s">
        <v>2963</v>
      </c>
      <c r="C494" t="s">
        <v>221</v>
      </c>
      <c r="D494">
        <v>6.64</v>
      </c>
    </row>
    <row r="495" spans="1:4">
      <c r="A495">
        <v>1894</v>
      </c>
      <c r="B495" t="s">
        <v>2963</v>
      </c>
      <c r="C495" t="s">
        <v>221</v>
      </c>
      <c r="D495">
        <v>13.28</v>
      </c>
    </row>
    <row r="496" spans="1:4">
      <c r="A496">
        <v>1894</v>
      </c>
      <c r="B496" t="s">
        <v>2963</v>
      </c>
      <c r="C496" t="s">
        <v>221</v>
      </c>
      <c r="D496">
        <v>27.72</v>
      </c>
    </row>
    <row r="497" spans="1:4">
      <c r="A497">
        <v>1894</v>
      </c>
      <c r="B497" t="s">
        <v>2963</v>
      </c>
      <c r="C497" t="s">
        <v>221</v>
      </c>
      <c r="D497">
        <v>21.4</v>
      </c>
    </row>
    <row r="498" spans="1:4">
      <c r="A498">
        <v>1894</v>
      </c>
      <c r="B498" t="s">
        <v>2963</v>
      </c>
      <c r="C498" t="s">
        <v>221</v>
      </c>
      <c r="D498">
        <v>34.72</v>
      </c>
    </row>
    <row r="499" spans="1:4">
      <c r="A499">
        <v>1894</v>
      </c>
      <c r="B499" t="s">
        <v>2963</v>
      </c>
      <c r="C499" t="s">
        <v>221</v>
      </c>
      <c r="D499">
        <v>12.18</v>
      </c>
    </row>
    <row r="500" spans="1:4">
      <c r="A500">
        <v>1894</v>
      </c>
      <c r="B500" t="s">
        <v>2963</v>
      </c>
      <c r="C500" t="s">
        <v>230</v>
      </c>
      <c r="D500">
        <v>128.61000000000001</v>
      </c>
    </row>
    <row r="501" spans="1:4">
      <c r="A501">
        <v>1894</v>
      </c>
      <c r="B501" t="s">
        <v>2963</v>
      </c>
      <c r="C501" t="s">
        <v>230</v>
      </c>
      <c r="D501">
        <v>59</v>
      </c>
    </row>
    <row r="502" spans="1:4">
      <c r="A502">
        <v>1894</v>
      </c>
      <c r="B502" t="s">
        <v>2963</v>
      </c>
      <c r="C502" t="s">
        <v>235</v>
      </c>
      <c r="D502">
        <v>1.5</v>
      </c>
    </row>
    <row r="503" spans="1:4">
      <c r="A503">
        <v>1894</v>
      </c>
      <c r="B503" t="s">
        <v>2963</v>
      </c>
      <c r="C503" t="s">
        <v>235</v>
      </c>
      <c r="D503">
        <v>2</v>
      </c>
    </row>
    <row r="504" spans="1:4">
      <c r="A504">
        <v>1894</v>
      </c>
      <c r="B504" t="s">
        <v>2963</v>
      </c>
      <c r="C504" t="s">
        <v>240</v>
      </c>
      <c r="D504">
        <v>2</v>
      </c>
    </row>
    <row r="505" spans="1:4">
      <c r="A505">
        <v>1894</v>
      </c>
      <c r="B505" t="s">
        <v>2963</v>
      </c>
      <c r="C505" t="s">
        <v>250</v>
      </c>
      <c r="D505">
        <v>3.7</v>
      </c>
    </row>
    <row r="506" spans="1:4">
      <c r="A506">
        <v>1894</v>
      </c>
      <c r="B506" t="s">
        <v>2963</v>
      </c>
      <c r="C506" t="s">
        <v>252</v>
      </c>
      <c r="D506">
        <v>1.1399999999999999</v>
      </c>
    </row>
    <row r="507" spans="1:4">
      <c r="A507">
        <v>1894</v>
      </c>
      <c r="B507" t="s">
        <v>2963</v>
      </c>
      <c r="C507" t="s">
        <v>259</v>
      </c>
      <c r="D507">
        <v>4.07</v>
      </c>
    </row>
    <row r="508" spans="1:4">
      <c r="A508">
        <v>1894</v>
      </c>
      <c r="B508" t="s">
        <v>2963</v>
      </c>
      <c r="C508" t="s">
        <v>264</v>
      </c>
      <c r="D508">
        <v>3</v>
      </c>
    </row>
    <row r="509" spans="1:4">
      <c r="A509">
        <v>1894</v>
      </c>
      <c r="B509" t="s">
        <v>2963</v>
      </c>
      <c r="C509" t="s">
        <v>266</v>
      </c>
      <c r="D509">
        <v>6</v>
      </c>
    </row>
    <row r="510" spans="1:4">
      <c r="A510">
        <v>1894</v>
      </c>
      <c r="B510" t="s">
        <v>2963</v>
      </c>
      <c r="C510" t="s">
        <v>268</v>
      </c>
      <c r="D510">
        <v>20</v>
      </c>
    </row>
    <row r="511" spans="1:4">
      <c r="A511">
        <v>1894</v>
      </c>
      <c r="B511" t="s">
        <v>2963</v>
      </c>
      <c r="C511" t="s">
        <v>1712</v>
      </c>
      <c r="D511">
        <v>2.98</v>
      </c>
    </row>
    <row r="512" spans="1:4">
      <c r="A512">
        <v>1894</v>
      </c>
      <c r="B512" t="s">
        <v>2963</v>
      </c>
      <c r="C512" t="s">
        <v>1712</v>
      </c>
      <c r="D512">
        <v>6</v>
      </c>
    </row>
    <row r="513" spans="1:4">
      <c r="A513">
        <v>1894</v>
      </c>
      <c r="B513" t="s">
        <v>2963</v>
      </c>
      <c r="C513" t="s">
        <v>275</v>
      </c>
      <c r="D513">
        <v>1.5</v>
      </c>
    </row>
    <row r="514" spans="1:4">
      <c r="A514">
        <v>1894</v>
      </c>
      <c r="B514" t="s">
        <v>2963</v>
      </c>
      <c r="C514" t="s">
        <v>282</v>
      </c>
      <c r="D514">
        <v>3</v>
      </c>
    </row>
    <row r="515" spans="1:4">
      <c r="A515">
        <v>1894</v>
      </c>
      <c r="B515" t="s">
        <v>2963</v>
      </c>
      <c r="C515" t="s">
        <v>291</v>
      </c>
      <c r="D515">
        <v>112.7</v>
      </c>
    </row>
    <row r="516" spans="1:4">
      <c r="A516">
        <v>1894</v>
      </c>
      <c r="B516" t="s">
        <v>2963</v>
      </c>
      <c r="C516" t="s">
        <v>291</v>
      </c>
      <c r="D516">
        <v>16.7</v>
      </c>
    </row>
    <row r="517" spans="1:4">
      <c r="A517">
        <v>1894</v>
      </c>
      <c r="B517" t="s">
        <v>2963</v>
      </c>
      <c r="C517" t="s">
        <v>291</v>
      </c>
      <c r="D517">
        <v>8.75</v>
      </c>
    </row>
    <row r="518" spans="1:4">
      <c r="A518">
        <v>1894</v>
      </c>
      <c r="B518" t="s">
        <v>2963</v>
      </c>
      <c r="C518" t="s">
        <v>291</v>
      </c>
      <c r="D518">
        <v>16</v>
      </c>
    </row>
    <row r="519" spans="1:4">
      <c r="A519">
        <v>1894</v>
      </c>
      <c r="B519" t="s">
        <v>2963</v>
      </c>
      <c r="C519" t="s">
        <v>291</v>
      </c>
      <c r="D519">
        <v>5.8</v>
      </c>
    </row>
    <row r="520" spans="1:4">
      <c r="A520">
        <v>1894</v>
      </c>
      <c r="B520" t="s">
        <v>2963</v>
      </c>
      <c r="C520" t="s">
        <v>291</v>
      </c>
      <c r="D520">
        <v>10.25</v>
      </c>
    </row>
    <row r="521" spans="1:4">
      <c r="A521">
        <v>1894</v>
      </c>
      <c r="B521" t="s">
        <v>2963</v>
      </c>
      <c r="C521" t="s">
        <v>291</v>
      </c>
      <c r="D521">
        <v>19.16</v>
      </c>
    </row>
    <row r="522" spans="1:4">
      <c r="A522">
        <v>1894</v>
      </c>
      <c r="B522" t="s">
        <v>2963</v>
      </c>
      <c r="C522" t="s">
        <v>291</v>
      </c>
      <c r="D522">
        <v>9</v>
      </c>
    </row>
    <row r="523" spans="1:4">
      <c r="A523">
        <v>1894</v>
      </c>
      <c r="B523" t="s">
        <v>2963</v>
      </c>
      <c r="C523" t="s">
        <v>291</v>
      </c>
      <c r="D523">
        <v>17.670000000000002</v>
      </c>
    </row>
    <row r="524" spans="1:4">
      <c r="A524">
        <v>1894</v>
      </c>
      <c r="B524" t="s">
        <v>2963</v>
      </c>
      <c r="C524" t="s">
        <v>291</v>
      </c>
      <c r="D524">
        <v>28.38</v>
      </c>
    </row>
    <row r="525" spans="1:4">
      <c r="A525">
        <v>1894</v>
      </c>
      <c r="B525" t="s">
        <v>2963</v>
      </c>
      <c r="C525" t="s">
        <v>291</v>
      </c>
      <c r="D525">
        <v>28</v>
      </c>
    </row>
    <row r="526" spans="1:4">
      <c r="A526">
        <v>1894</v>
      </c>
      <c r="B526" t="s">
        <v>2963</v>
      </c>
      <c r="C526" t="s">
        <v>291</v>
      </c>
      <c r="D526">
        <v>20</v>
      </c>
    </row>
    <row r="527" spans="1:4">
      <c r="A527">
        <v>1894</v>
      </c>
      <c r="B527" t="s">
        <v>2963</v>
      </c>
      <c r="C527" t="s">
        <v>291</v>
      </c>
      <c r="D527">
        <v>24.2</v>
      </c>
    </row>
    <row r="528" spans="1:4">
      <c r="A528">
        <v>1894</v>
      </c>
      <c r="B528" t="s">
        <v>2963</v>
      </c>
      <c r="C528" t="s">
        <v>291</v>
      </c>
      <c r="D528">
        <v>18.54</v>
      </c>
    </row>
    <row r="529" spans="1:4">
      <c r="A529">
        <v>1894</v>
      </c>
      <c r="B529" t="s">
        <v>2963</v>
      </c>
      <c r="C529" t="s">
        <v>291</v>
      </c>
      <c r="D529">
        <v>7.7</v>
      </c>
    </row>
    <row r="530" spans="1:4">
      <c r="A530">
        <v>1894</v>
      </c>
      <c r="B530" t="s">
        <v>2963</v>
      </c>
      <c r="C530" t="s">
        <v>291</v>
      </c>
      <c r="D530">
        <v>7.5</v>
      </c>
    </row>
    <row r="531" spans="1:4">
      <c r="A531">
        <v>1894</v>
      </c>
      <c r="B531" t="s">
        <v>2963</v>
      </c>
      <c r="C531" t="s">
        <v>291</v>
      </c>
      <c r="D531">
        <v>3</v>
      </c>
    </row>
    <row r="532" spans="1:4">
      <c r="A532">
        <v>1894</v>
      </c>
      <c r="B532" t="s">
        <v>2963</v>
      </c>
      <c r="C532" t="s">
        <v>291</v>
      </c>
      <c r="D532">
        <v>9.1300000000000008</v>
      </c>
    </row>
    <row r="533" spans="1:4">
      <c r="A533">
        <v>1894</v>
      </c>
      <c r="B533" t="s">
        <v>2963</v>
      </c>
      <c r="C533" t="s">
        <v>291</v>
      </c>
      <c r="D533">
        <v>20.57</v>
      </c>
    </row>
    <row r="534" spans="1:4">
      <c r="A534">
        <v>1894</v>
      </c>
      <c r="B534" t="s">
        <v>2963</v>
      </c>
      <c r="C534" t="s">
        <v>291</v>
      </c>
      <c r="D534">
        <v>100.12</v>
      </c>
    </row>
    <row r="535" spans="1:4">
      <c r="A535">
        <v>1894</v>
      </c>
      <c r="B535" t="s">
        <v>2963</v>
      </c>
      <c r="C535" t="s">
        <v>2070</v>
      </c>
      <c r="D535">
        <v>13</v>
      </c>
    </row>
    <row r="536" spans="1:4">
      <c r="A536">
        <v>1894</v>
      </c>
      <c r="B536" t="s">
        <v>2963</v>
      </c>
      <c r="C536" t="s">
        <v>312</v>
      </c>
      <c r="D536">
        <v>5</v>
      </c>
    </row>
    <row r="537" spans="1:4">
      <c r="A537">
        <v>1894</v>
      </c>
      <c r="B537" t="s">
        <v>2963</v>
      </c>
      <c r="C537" t="s">
        <v>316</v>
      </c>
      <c r="D537">
        <v>1.5</v>
      </c>
    </row>
    <row r="538" spans="1:4">
      <c r="A538">
        <v>1894</v>
      </c>
      <c r="B538" t="s">
        <v>2963</v>
      </c>
      <c r="C538" t="s">
        <v>318</v>
      </c>
      <c r="D538">
        <v>2.75</v>
      </c>
    </row>
    <row r="539" spans="1:4">
      <c r="A539">
        <v>1894</v>
      </c>
      <c r="B539" t="s">
        <v>2963</v>
      </c>
      <c r="C539" t="s">
        <v>324</v>
      </c>
      <c r="D539">
        <v>77.45</v>
      </c>
    </row>
    <row r="540" spans="1:4">
      <c r="A540">
        <v>1894</v>
      </c>
      <c r="B540" t="s">
        <v>2963</v>
      </c>
      <c r="C540" t="s">
        <v>324</v>
      </c>
      <c r="D540">
        <v>8.8800000000000008</v>
      </c>
    </row>
    <row r="541" spans="1:4">
      <c r="A541">
        <v>1894</v>
      </c>
      <c r="B541" t="s">
        <v>2963</v>
      </c>
      <c r="C541" t="s">
        <v>324</v>
      </c>
      <c r="D541">
        <v>3.7</v>
      </c>
    </row>
    <row r="542" spans="1:4">
      <c r="A542">
        <v>1894</v>
      </c>
      <c r="B542" t="s">
        <v>2963</v>
      </c>
      <c r="C542" t="s">
        <v>327</v>
      </c>
      <c r="D542">
        <v>1</v>
      </c>
    </row>
    <row r="543" spans="1:4">
      <c r="A543">
        <v>1894</v>
      </c>
      <c r="B543" t="s">
        <v>2963</v>
      </c>
      <c r="C543" t="s">
        <v>66</v>
      </c>
      <c r="D543">
        <v>6.75</v>
      </c>
    </row>
    <row r="544" spans="1:4">
      <c r="A544">
        <v>1894</v>
      </c>
      <c r="B544" t="s">
        <v>2963</v>
      </c>
      <c r="C544" t="s">
        <v>330</v>
      </c>
      <c r="D544">
        <v>10.1</v>
      </c>
    </row>
    <row r="545" spans="1:4">
      <c r="A545">
        <v>1894</v>
      </c>
      <c r="B545" t="s">
        <v>2963</v>
      </c>
      <c r="C545" t="s">
        <v>332</v>
      </c>
      <c r="D545">
        <v>4.75</v>
      </c>
    </row>
    <row r="546" spans="1:4">
      <c r="A546">
        <v>1894</v>
      </c>
      <c r="B546" t="s">
        <v>2963</v>
      </c>
      <c r="C546" t="s">
        <v>334</v>
      </c>
      <c r="D546">
        <v>3.5</v>
      </c>
    </row>
    <row r="547" spans="1:4">
      <c r="A547">
        <v>1894</v>
      </c>
      <c r="B547" t="s">
        <v>2963</v>
      </c>
      <c r="C547" t="s">
        <v>336</v>
      </c>
      <c r="D547">
        <v>3</v>
      </c>
    </row>
    <row r="548" spans="1:4">
      <c r="A548">
        <v>1894</v>
      </c>
      <c r="B548" t="s">
        <v>2963</v>
      </c>
      <c r="C548" t="s">
        <v>344</v>
      </c>
      <c r="D548">
        <v>4.42</v>
      </c>
    </row>
    <row r="549" spans="1:4">
      <c r="A549">
        <v>1894</v>
      </c>
      <c r="B549" t="s">
        <v>2963</v>
      </c>
      <c r="C549" t="s">
        <v>346</v>
      </c>
      <c r="D549">
        <v>3.5</v>
      </c>
    </row>
    <row r="550" spans="1:4">
      <c r="A550">
        <v>1894</v>
      </c>
      <c r="B550" t="s">
        <v>2963</v>
      </c>
      <c r="C550" t="s">
        <v>346</v>
      </c>
      <c r="D550">
        <v>6</v>
      </c>
    </row>
    <row r="551" spans="1:4">
      <c r="A551">
        <v>1894</v>
      </c>
      <c r="B551" t="s">
        <v>2963</v>
      </c>
      <c r="C551" t="s">
        <v>346</v>
      </c>
      <c r="D551">
        <v>5.99</v>
      </c>
    </row>
    <row r="552" spans="1:4">
      <c r="A552">
        <v>1894</v>
      </c>
      <c r="B552" t="s">
        <v>2963</v>
      </c>
      <c r="C552" t="s">
        <v>346</v>
      </c>
      <c r="D552">
        <v>5.75</v>
      </c>
    </row>
    <row r="553" spans="1:4">
      <c r="A553">
        <v>1894</v>
      </c>
      <c r="B553" t="s">
        <v>2963</v>
      </c>
      <c r="C553" t="s">
        <v>346</v>
      </c>
      <c r="D553">
        <v>6</v>
      </c>
    </row>
    <row r="554" spans="1:4">
      <c r="A554">
        <v>1894</v>
      </c>
      <c r="B554" t="s">
        <v>2963</v>
      </c>
      <c r="C554" t="s">
        <v>352</v>
      </c>
      <c r="D554">
        <v>29.709</v>
      </c>
    </row>
    <row r="555" spans="1:4">
      <c r="A555">
        <v>1894</v>
      </c>
      <c r="B555" t="s">
        <v>2963</v>
      </c>
      <c r="C555" t="s">
        <v>354</v>
      </c>
      <c r="D555">
        <v>7.9779999999999998</v>
      </c>
    </row>
    <row r="556" spans="1:4">
      <c r="A556">
        <v>1894</v>
      </c>
      <c r="B556" t="s">
        <v>2963</v>
      </c>
      <c r="C556" t="s">
        <v>354</v>
      </c>
      <c r="D556">
        <v>3.08</v>
      </c>
    </row>
    <row r="557" spans="1:4">
      <c r="A557">
        <v>1894</v>
      </c>
      <c r="B557" t="s">
        <v>2963</v>
      </c>
      <c r="C557" t="s">
        <v>354</v>
      </c>
      <c r="D557">
        <v>1.57</v>
      </c>
    </row>
    <row r="558" spans="1:4">
      <c r="A558">
        <v>1894</v>
      </c>
      <c r="B558" t="s">
        <v>2963</v>
      </c>
      <c r="C558" t="s">
        <v>360</v>
      </c>
      <c r="D558">
        <v>4.58</v>
      </c>
    </row>
    <row r="559" spans="1:4">
      <c r="A559">
        <v>1894</v>
      </c>
      <c r="B559" t="s">
        <v>2963</v>
      </c>
      <c r="C559" t="s">
        <v>362</v>
      </c>
      <c r="D559">
        <v>8.5</v>
      </c>
    </row>
    <row r="560" spans="1:4">
      <c r="A560">
        <v>1894</v>
      </c>
      <c r="B560" t="s">
        <v>2963</v>
      </c>
      <c r="C560" t="s">
        <v>259</v>
      </c>
      <c r="D560">
        <v>5</v>
      </c>
    </row>
    <row r="561" spans="1:4">
      <c r="A561">
        <v>1894</v>
      </c>
      <c r="B561" t="s">
        <v>2963</v>
      </c>
      <c r="C561" t="s">
        <v>256</v>
      </c>
      <c r="D561">
        <v>17</v>
      </c>
    </row>
    <row r="562" spans="1:4">
      <c r="A562">
        <v>1894</v>
      </c>
      <c r="B562" t="s">
        <v>2963</v>
      </c>
      <c r="C562" t="s">
        <v>256</v>
      </c>
      <c r="D562">
        <v>4.0999999999999996</v>
      </c>
    </row>
    <row r="563" spans="1:4">
      <c r="A563">
        <v>1894</v>
      </c>
      <c r="B563" t="s">
        <v>2963</v>
      </c>
      <c r="C563" t="s">
        <v>215</v>
      </c>
      <c r="D563">
        <v>5.55</v>
      </c>
    </row>
    <row r="564" spans="1:4">
      <c r="A564">
        <v>1894</v>
      </c>
      <c r="B564" t="s">
        <v>2963</v>
      </c>
      <c r="C564" t="s">
        <v>233</v>
      </c>
      <c r="D564">
        <v>3</v>
      </c>
    </row>
    <row r="565" spans="1:4">
      <c r="A565">
        <v>1894</v>
      </c>
      <c r="B565" t="s">
        <v>2963</v>
      </c>
      <c r="C565" t="s">
        <v>238</v>
      </c>
      <c r="D565">
        <v>4.0999999999999996</v>
      </c>
    </row>
    <row r="566" spans="1:4">
      <c r="A566">
        <v>1894</v>
      </c>
      <c r="B566" t="s">
        <v>2963</v>
      </c>
      <c r="C566" t="s">
        <v>242</v>
      </c>
      <c r="D566">
        <v>7.5</v>
      </c>
    </row>
    <row r="567" spans="1:4">
      <c r="A567">
        <v>1894</v>
      </c>
      <c r="B567" t="s">
        <v>2963</v>
      </c>
      <c r="C567" t="s">
        <v>242</v>
      </c>
      <c r="D567">
        <v>11.14</v>
      </c>
    </row>
    <row r="568" spans="1:4">
      <c r="A568">
        <v>1894</v>
      </c>
      <c r="B568" t="s">
        <v>2963</v>
      </c>
      <c r="C568" t="s">
        <v>245</v>
      </c>
      <c r="D568">
        <v>3.25</v>
      </c>
    </row>
    <row r="569" spans="1:4">
      <c r="A569">
        <v>1894</v>
      </c>
      <c r="B569" t="s">
        <v>2963</v>
      </c>
      <c r="C569" t="s">
        <v>247</v>
      </c>
      <c r="D569">
        <v>3.98</v>
      </c>
    </row>
    <row r="570" spans="1:4">
      <c r="A570">
        <v>1894</v>
      </c>
      <c r="B570" t="s">
        <v>2963</v>
      </c>
      <c r="C570" t="s">
        <v>101</v>
      </c>
      <c r="D570">
        <v>2.63</v>
      </c>
    </row>
    <row r="571" spans="1:4">
      <c r="A571">
        <v>1894</v>
      </c>
      <c r="B571" t="s">
        <v>2963</v>
      </c>
      <c r="C571" t="s">
        <v>262</v>
      </c>
      <c r="D571">
        <v>1.81</v>
      </c>
    </row>
    <row r="572" spans="1:4">
      <c r="A572">
        <v>1894</v>
      </c>
      <c r="B572" t="s">
        <v>2963</v>
      </c>
      <c r="C572" t="s">
        <v>273</v>
      </c>
      <c r="D572">
        <v>14</v>
      </c>
    </row>
    <row r="573" spans="1:4">
      <c r="A573">
        <v>1894</v>
      </c>
      <c r="B573" t="s">
        <v>2963</v>
      </c>
      <c r="C573" t="s">
        <v>277</v>
      </c>
      <c r="D573">
        <v>7</v>
      </c>
    </row>
    <row r="574" spans="1:4">
      <c r="A574">
        <v>1894</v>
      </c>
      <c r="B574" t="s">
        <v>2963</v>
      </c>
      <c r="C574" t="s">
        <v>279</v>
      </c>
      <c r="D574">
        <v>28</v>
      </c>
    </row>
    <row r="575" spans="1:4">
      <c r="A575">
        <v>1894</v>
      </c>
      <c r="B575" t="s">
        <v>2963</v>
      </c>
      <c r="C575" t="s">
        <v>279</v>
      </c>
      <c r="D575">
        <v>10</v>
      </c>
    </row>
    <row r="576" spans="1:4">
      <c r="A576">
        <v>1894</v>
      </c>
      <c r="B576" t="s">
        <v>2963</v>
      </c>
      <c r="C576" t="s">
        <v>284</v>
      </c>
      <c r="D576">
        <v>1.75</v>
      </c>
    </row>
    <row r="577" spans="1:4">
      <c r="A577">
        <v>1894</v>
      </c>
      <c r="B577" t="s">
        <v>2963</v>
      </c>
      <c r="C577" t="s">
        <v>284</v>
      </c>
      <c r="D577">
        <v>1.5</v>
      </c>
    </row>
    <row r="578" spans="1:4">
      <c r="A578">
        <v>1894</v>
      </c>
      <c r="B578" t="s">
        <v>2963</v>
      </c>
      <c r="C578" t="s">
        <v>287</v>
      </c>
      <c r="D578">
        <v>5</v>
      </c>
    </row>
    <row r="579" spans="1:4">
      <c r="A579">
        <v>1894</v>
      </c>
      <c r="B579" t="s">
        <v>2963</v>
      </c>
      <c r="C579" t="s">
        <v>289</v>
      </c>
      <c r="D579">
        <v>8</v>
      </c>
    </row>
    <row r="580" spans="1:4">
      <c r="A580">
        <v>1894</v>
      </c>
      <c r="B580" t="s">
        <v>2963</v>
      </c>
      <c r="C580" t="s">
        <v>320</v>
      </c>
      <c r="D580">
        <v>5.26</v>
      </c>
    </row>
    <row r="581" spans="1:4">
      <c r="A581">
        <v>1894</v>
      </c>
      <c r="B581" t="s">
        <v>2963</v>
      </c>
      <c r="C581" t="s">
        <v>322</v>
      </c>
      <c r="D581">
        <v>4.5</v>
      </c>
    </row>
    <row r="582" spans="1:4">
      <c r="A582">
        <v>1894</v>
      </c>
      <c r="B582" t="s">
        <v>2963</v>
      </c>
      <c r="C582" t="s">
        <v>338</v>
      </c>
      <c r="D582">
        <v>2</v>
      </c>
    </row>
    <row r="583" spans="1:4">
      <c r="A583">
        <v>1894</v>
      </c>
      <c r="B583" t="s">
        <v>2963</v>
      </c>
      <c r="C583" t="s">
        <v>340</v>
      </c>
      <c r="D583">
        <v>20.948</v>
      </c>
    </row>
    <row r="584" spans="1:4">
      <c r="A584">
        <v>1894</v>
      </c>
      <c r="B584" t="s">
        <v>2963</v>
      </c>
      <c r="C584" t="s">
        <v>340</v>
      </c>
      <c r="D584">
        <v>34.25</v>
      </c>
    </row>
    <row r="585" spans="1:4">
      <c r="A585">
        <v>1894</v>
      </c>
      <c r="B585" t="s">
        <v>2963</v>
      </c>
      <c r="C585" t="s">
        <v>340</v>
      </c>
      <c r="D585">
        <v>10</v>
      </c>
    </row>
    <row r="586" spans="1:4">
      <c r="A586">
        <v>1894</v>
      </c>
      <c r="B586" t="s">
        <v>2963</v>
      </c>
      <c r="C586" t="s">
        <v>358</v>
      </c>
      <c r="D586">
        <v>6</v>
      </c>
    </row>
    <row r="587" spans="1:4">
      <c r="A587">
        <v>1894</v>
      </c>
      <c r="B587" t="s">
        <v>3654</v>
      </c>
      <c r="C587" t="s">
        <v>2071</v>
      </c>
      <c r="D587">
        <v>2</v>
      </c>
    </row>
    <row r="588" spans="1:4">
      <c r="A588">
        <v>1894</v>
      </c>
      <c r="B588" t="s">
        <v>3654</v>
      </c>
      <c r="C588" t="s">
        <v>2072</v>
      </c>
      <c r="D588">
        <v>6.5</v>
      </c>
    </row>
    <row r="589" spans="1:4">
      <c r="A589">
        <v>1894</v>
      </c>
      <c r="B589" t="s">
        <v>3654</v>
      </c>
      <c r="C589" t="s">
        <v>2073</v>
      </c>
      <c r="D589">
        <v>5.5</v>
      </c>
    </row>
    <row r="590" spans="1:4">
      <c r="A590">
        <v>1894</v>
      </c>
      <c r="B590" t="s">
        <v>3654</v>
      </c>
      <c r="C590" t="s">
        <v>2074</v>
      </c>
      <c r="D590">
        <v>55</v>
      </c>
    </row>
    <row r="591" spans="1:4">
      <c r="A591">
        <v>1894</v>
      </c>
      <c r="B591" t="s">
        <v>3654</v>
      </c>
      <c r="C591" t="s">
        <v>2075</v>
      </c>
      <c r="D591">
        <v>7</v>
      </c>
    </row>
    <row r="592" spans="1:4">
      <c r="A592">
        <v>1894</v>
      </c>
      <c r="B592" t="s">
        <v>3654</v>
      </c>
      <c r="C592" t="s">
        <v>717</v>
      </c>
      <c r="D592">
        <v>4.5</v>
      </c>
    </row>
    <row r="593" spans="1:4">
      <c r="A593">
        <v>1894</v>
      </c>
      <c r="B593" t="s">
        <v>3654</v>
      </c>
      <c r="C593" t="s">
        <v>2076</v>
      </c>
      <c r="D593">
        <v>1</v>
      </c>
    </row>
    <row r="594" spans="1:4">
      <c r="A594">
        <v>1894</v>
      </c>
      <c r="B594" t="s">
        <v>3654</v>
      </c>
      <c r="C594" t="s">
        <v>2077</v>
      </c>
      <c r="D594">
        <v>6</v>
      </c>
    </row>
    <row r="595" spans="1:4">
      <c r="A595">
        <v>1894</v>
      </c>
      <c r="B595" t="s">
        <v>3654</v>
      </c>
      <c r="C595" t="s">
        <v>2078</v>
      </c>
      <c r="D595">
        <v>7</v>
      </c>
    </row>
    <row r="596" spans="1:4">
      <c r="A596">
        <v>1894</v>
      </c>
      <c r="B596" t="s">
        <v>3654</v>
      </c>
      <c r="C596" t="s">
        <v>2079</v>
      </c>
      <c r="D596">
        <v>89.5</v>
      </c>
    </row>
    <row r="597" spans="1:4">
      <c r="A597">
        <v>1894</v>
      </c>
      <c r="B597" t="s">
        <v>3654</v>
      </c>
      <c r="C597" t="s">
        <v>2079</v>
      </c>
      <c r="D597">
        <v>1.5</v>
      </c>
    </row>
    <row r="598" spans="1:4">
      <c r="A598">
        <v>1894</v>
      </c>
      <c r="B598" t="s">
        <v>3654</v>
      </c>
      <c r="C598" t="s">
        <v>2079</v>
      </c>
      <c r="D598">
        <v>5.5</v>
      </c>
    </row>
    <row r="599" spans="1:4">
      <c r="A599">
        <v>1894</v>
      </c>
      <c r="B599" t="s">
        <v>3654</v>
      </c>
      <c r="C599" t="s">
        <v>2079</v>
      </c>
      <c r="D599">
        <v>20</v>
      </c>
    </row>
    <row r="600" spans="1:4">
      <c r="A600">
        <v>1894</v>
      </c>
      <c r="B600" t="s">
        <v>3654</v>
      </c>
      <c r="C600" t="s">
        <v>2080</v>
      </c>
      <c r="D600">
        <v>3.5</v>
      </c>
    </row>
    <row r="601" spans="1:4">
      <c r="A601">
        <v>1894</v>
      </c>
      <c r="B601" t="s">
        <v>3655</v>
      </c>
      <c r="C601" t="s">
        <v>2081</v>
      </c>
      <c r="D601">
        <v>4</v>
      </c>
    </row>
    <row r="602" spans="1:4">
      <c r="A602">
        <v>1894</v>
      </c>
      <c r="B602" t="s">
        <v>3655</v>
      </c>
      <c r="C602" t="s">
        <v>2082</v>
      </c>
      <c r="D602">
        <v>4</v>
      </c>
    </row>
    <row r="603" spans="1:4">
      <c r="A603">
        <v>1894</v>
      </c>
      <c r="B603" t="s">
        <v>3655</v>
      </c>
      <c r="C603" t="s">
        <v>2082</v>
      </c>
      <c r="D603">
        <v>4</v>
      </c>
    </row>
    <row r="604" spans="1:4">
      <c r="A604">
        <v>1894</v>
      </c>
      <c r="B604" t="s">
        <v>3655</v>
      </c>
      <c r="C604" t="s">
        <v>2083</v>
      </c>
      <c r="D604">
        <v>10.25</v>
      </c>
    </row>
    <row r="605" spans="1:4">
      <c r="A605">
        <v>1894</v>
      </c>
      <c r="B605" t="s">
        <v>3655</v>
      </c>
      <c r="C605" t="s">
        <v>417</v>
      </c>
      <c r="D605">
        <v>120</v>
      </c>
    </row>
    <row r="606" spans="1:4">
      <c r="A606">
        <v>1894</v>
      </c>
      <c r="B606" t="s">
        <v>3655</v>
      </c>
      <c r="C606" t="s">
        <v>417</v>
      </c>
      <c r="D606">
        <v>72</v>
      </c>
    </row>
    <row r="607" spans="1:4">
      <c r="A607">
        <v>1894</v>
      </c>
      <c r="B607" t="s">
        <v>3655</v>
      </c>
      <c r="C607" t="s">
        <v>2072</v>
      </c>
      <c r="D607">
        <v>1.5</v>
      </c>
    </row>
    <row r="608" spans="1:4">
      <c r="A608">
        <v>1894</v>
      </c>
      <c r="B608" t="s">
        <v>3655</v>
      </c>
      <c r="C608" t="s">
        <v>2084</v>
      </c>
      <c r="D608">
        <v>7.5</v>
      </c>
    </row>
    <row r="609" spans="1:4">
      <c r="A609">
        <v>1894</v>
      </c>
      <c r="B609" t="s">
        <v>3655</v>
      </c>
      <c r="C609" t="s">
        <v>757</v>
      </c>
      <c r="D609">
        <v>10.5</v>
      </c>
    </row>
    <row r="610" spans="1:4">
      <c r="A610">
        <v>1894</v>
      </c>
      <c r="B610" t="s">
        <v>3655</v>
      </c>
      <c r="C610" t="s">
        <v>757</v>
      </c>
      <c r="D610">
        <v>5</v>
      </c>
    </row>
    <row r="611" spans="1:4">
      <c r="A611">
        <v>1894</v>
      </c>
      <c r="B611" t="s">
        <v>3655</v>
      </c>
      <c r="C611" t="s">
        <v>26</v>
      </c>
      <c r="D611">
        <v>13</v>
      </c>
    </row>
    <row r="612" spans="1:4">
      <c r="A612">
        <v>1894</v>
      </c>
      <c r="B612" t="s">
        <v>3655</v>
      </c>
      <c r="C612" t="s">
        <v>2085</v>
      </c>
      <c r="D612">
        <v>6.25</v>
      </c>
    </row>
    <row r="613" spans="1:4">
      <c r="A613">
        <v>1894</v>
      </c>
      <c r="B613" t="s">
        <v>3655</v>
      </c>
      <c r="C613" t="s">
        <v>2086</v>
      </c>
      <c r="D613">
        <v>14</v>
      </c>
    </row>
    <row r="614" spans="1:4">
      <c r="A614">
        <v>1894</v>
      </c>
      <c r="B614" t="s">
        <v>3655</v>
      </c>
      <c r="C614" t="s">
        <v>718</v>
      </c>
      <c r="D614">
        <v>5</v>
      </c>
    </row>
    <row r="615" spans="1:4">
      <c r="A615">
        <v>1894</v>
      </c>
      <c r="B615" t="s">
        <v>3655</v>
      </c>
      <c r="C615" t="s">
        <v>2087</v>
      </c>
      <c r="D615">
        <v>2</v>
      </c>
    </row>
    <row r="616" spans="1:4">
      <c r="A616">
        <v>1894</v>
      </c>
      <c r="B616" t="s">
        <v>3655</v>
      </c>
      <c r="C616" t="s">
        <v>511</v>
      </c>
      <c r="D616">
        <v>3.5</v>
      </c>
    </row>
    <row r="617" spans="1:4">
      <c r="A617">
        <v>1894</v>
      </c>
      <c r="B617" t="s">
        <v>3655</v>
      </c>
      <c r="C617" t="s">
        <v>2088</v>
      </c>
      <c r="D617">
        <v>11.5</v>
      </c>
    </row>
    <row r="618" spans="1:4">
      <c r="A618">
        <v>1894</v>
      </c>
      <c r="B618" t="s">
        <v>3655</v>
      </c>
      <c r="C618" t="s">
        <v>2088</v>
      </c>
      <c r="D618">
        <v>6.25</v>
      </c>
    </row>
    <row r="619" spans="1:4">
      <c r="A619">
        <v>1894</v>
      </c>
      <c r="B619" t="s">
        <v>3655</v>
      </c>
      <c r="C619" t="s">
        <v>578</v>
      </c>
      <c r="D619">
        <v>25</v>
      </c>
    </row>
    <row r="620" spans="1:4">
      <c r="A620">
        <v>1894</v>
      </c>
      <c r="B620" t="s">
        <v>3655</v>
      </c>
      <c r="C620" t="s">
        <v>2089</v>
      </c>
      <c r="D620">
        <v>24</v>
      </c>
    </row>
    <row r="621" spans="1:4">
      <c r="A621">
        <v>1894</v>
      </c>
      <c r="B621" t="s">
        <v>3655</v>
      </c>
      <c r="C621" t="s">
        <v>2089</v>
      </c>
      <c r="D621">
        <v>7</v>
      </c>
    </row>
    <row r="622" spans="1:4">
      <c r="A622">
        <v>1894</v>
      </c>
      <c r="B622" t="s">
        <v>3655</v>
      </c>
      <c r="C622" t="s">
        <v>2090</v>
      </c>
      <c r="D622">
        <v>65</v>
      </c>
    </row>
    <row r="623" spans="1:4">
      <c r="A623">
        <v>1894</v>
      </c>
      <c r="B623" t="s">
        <v>3655</v>
      </c>
      <c r="C623" t="s">
        <v>2090</v>
      </c>
      <c r="D623">
        <v>27</v>
      </c>
    </row>
    <row r="624" spans="1:4">
      <c r="A624">
        <v>1894</v>
      </c>
      <c r="B624" t="s">
        <v>3655</v>
      </c>
      <c r="C624" t="s">
        <v>2091</v>
      </c>
      <c r="D624">
        <v>7</v>
      </c>
    </row>
    <row r="625" spans="1:4">
      <c r="A625">
        <v>1894</v>
      </c>
      <c r="B625" t="s">
        <v>3655</v>
      </c>
      <c r="C625" t="s">
        <v>2092</v>
      </c>
      <c r="D625">
        <v>15</v>
      </c>
    </row>
    <row r="626" spans="1:4">
      <c r="A626">
        <v>1894</v>
      </c>
      <c r="B626" t="s">
        <v>3655</v>
      </c>
      <c r="C626" t="s">
        <v>2093</v>
      </c>
      <c r="D626">
        <v>14</v>
      </c>
    </row>
    <row r="627" spans="1:4">
      <c r="A627">
        <v>1894</v>
      </c>
      <c r="B627" t="s">
        <v>3655</v>
      </c>
      <c r="C627" t="s">
        <v>145</v>
      </c>
      <c r="D627">
        <v>11.5</v>
      </c>
    </row>
    <row r="628" spans="1:4">
      <c r="A628">
        <v>1894</v>
      </c>
      <c r="B628" t="s">
        <v>3655</v>
      </c>
      <c r="C628" t="s">
        <v>2094</v>
      </c>
      <c r="D628">
        <v>6.75</v>
      </c>
    </row>
    <row r="629" spans="1:4">
      <c r="A629">
        <v>1894</v>
      </c>
      <c r="B629" t="s">
        <v>3655</v>
      </c>
      <c r="C629" t="s">
        <v>2094</v>
      </c>
      <c r="D629">
        <v>2.5</v>
      </c>
    </row>
    <row r="630" spans="1:4">
      <c r="A630">
        <v>1894</v>
      </c>
      <c r="B630" t="s">
        <v>3655</v>
      </c>
      <c r="C630" t="s">
        <v>1952</v>
      </c>
      <c r="D630">
        <v>4.25</v>
      </c>
    </row>
    <row r="631" spans="1:4">
      <c r="A631">
        <v>1894</v>
      </c>
      <c r="B631" t="s">
        <v>3655</v>
      </c>
      <c r="C631" t="s">
        <v>2095</v>
      </c>
      <c r="D631">
        <v>139.30000000000001</v>
      </c>
    </row>
    <row r="632" spans="1:4">
      <c r="A632">
        <v>1894</v>
      </c>
      <c r="B632" t="s">
        <v>3655</v>
      </c>
      <c r="C632" t="s">
        <v>2095</v>
      </c>
      <c r="D632">
        <v>25</v>
      </c>
    </row>
    <row r="633" spans="1:4">
      <c r="A633">
        <v>1894</v>
      </c>
      <c r="B633" t="s">
        <v>3655</v>
      </c>
      <c r="C633" t="s">
        <v>2095</v>
      </c>
      <c r="D633">
        <v>60</v>
      </c>
    </row>
    <row r="634" spans="1:4">
      <c r="A634">
        <v>1894</v>
      </c>
      <c r="B634" t="s">
        <v>3655</v>
      </c>
      <c r="C634" t="s">
        <v>2095</v>
      </c>
      <c r="D634">
        <v>16</v>
      </c>
    </row>
    <row r="635" spans="1:4">
      <c r="A635">
        <v>1894</v>
      </c>
      <c r="B635" t="s">
        <v>3655</v>
      </c>
      <c r="C635" t="s">
        <v>2095</v>
      </c>
      <c r="D635">
        <v>8.5</v>
      </c>
    </row>
    <row r="636" spans="1:4">
      <c r="A636">
        <v>1894</v>
      </c>
      <c r="B636" t="s">
        <v>3655</v>
      </c>
      <c r="C636" t="s">
        <v>2095</v>
      </c>
      <c r="D636">
        <v>0.15</v>
      </c>
    </row>
    <row r="637" spans="1:4">
      <c r="A637">
        <v>1894</v>
      </c>
      <c r="B637" t="s">
        <v>3655</v>
      </c>
      <c r="C637" t="s">
        <v>2095</v>
      </c>
      <c r="D637">
        <v>2</v>
      </c>
    </row>
    <row r="638" spans="1:4">
      <c r="A638">
        <v>1894</v>
      </c>
      <c r="B638" t="s">
        <v>3655</v>
      </c>
      <c r="C638" t="s">
        <v>68</v>
      </c>
      <c r="D638">
        <v>55</v>
      </c>
    </row>
    <row r="639" spans="1:4">
      <c r="A639">
        <v>1894</v>
      </c>
      <c r="B639" t="s">
        <v>3655</v>
      </c>
      <c r="C639" t="s">
        <v>68</v>
      </c>
      <c r="D639">
        <v>9</v>
      </c>
    </row>
    <row r="640" spans="1:4">
      <c r="A640">
        <v>1894</v>
      </c>
      <c r="B640" t="s">
        <v>3655</v>
      </c>
      <c r="C640" t="s">
        <v>68</v>
      </c>
      <c r="D640">
        <v>4</v>
      </c>
    </row>
    <row r="641" spans="1:4">
      <c r="A641">
        <v>1894</v>
      </c>
      <c r="B641" t="s">
        <v>3655</v>
      </c>
      <c r="C641" t="s">
        <v>2096</v>
      </c>
      <c r="D641">
        <v>8</v>
      </c>
    </row>
    <row r="642" spans="1:4">
      <c r="A642">
        <v>1894</v>
      </c>
      <c r="B642" t="s">
        <v>3655</v>
      </c>
      <c r="C642" t="s">
        <v>2097</v>
      </c>
      <c r="D642">
        <v>23</v>
      </c>
    </row>
    <row r="643" spans="1:4">
      <c r="A643">
        <v>1894</v>
      </c>
      <c r="B643" t="s">
        <v>3655</v>
      </c>
      <c r="C643" t="s">
        <v>2097</v>
      </c>
      <c r="D643">
        <v>3</v>
      </c>
    </row>
    <row r="644" spans="1:4">
      <c r="A644">
        <v>1894</v>
      </c>
      <c r="B644" t="s">
        <v>3655</v>
      </c>
      <c r="C644" t="s">
        <v>2097</v>
      </c>
      <c r="D644">
        <v>8</v>
      </c>
    </row>
    <row r="645" spans="1:4">
      <c r="A645">
        <v>1894</v>
      </c>
      <c r="B645" t="s">
        <v>3655</v>
      </c>
      <c r="C645" t="s">
        <v>2097</v>
      </c>
      <c r="D645">
        <v>7</v>
      </c>
    </row>
    <row r="646" spans="1:4">
      <c r="A646">
        <v>1894</v>
      </c>
      <c r="B646" t="s">
        <v>3655</v>
      </c>
      <c r="C646" t="s">
        <v>2097</v>
      </c>
      <c r="D646">
        <v>11.5</v>
      </c>
    </row>
    <row r="647" spans="1:4">
      <c r="A647">
        <v>1894</v>
      </c>
      <c r="B647" t="s">
        <v>3655</v>
      </c>
      <c r="C647" t="s">
        <v>2098</v>
      </c>
      <c r="D647">
        <v>3.5</v>
      </c>
    </row>
    <row r="648" spans="1:4">
      <c r="A648">
        <v>1894</v>
      </c>
      <c r="B648" t="s">
        <v>3655</v>
      </c>
      <c r="C648" t="s">
        <v>2099</v>
      </c>
      <c r="D648">
        <v>5.5</v>
      </c>
    </row>
    <row r="649" spans="1:4">
      <c r="A649">
        <v>1894</v>
      </c>
      <c r="B649" t="s">
        <v>3655</v>
      </c>
      <c r="C649" t="s">
        <v>2100</v>
      </c>
      <c r="D649">
        <v>2</v>
      </c>
    </row>
    <row r="650" spans="1:4">
      <c r="A650">
        <v>1894</v>
      </c>
      <c r="B650" t="s">
        <v>3655</v>
      </c>
      <c r="C650" t="s">
        <v>2101</v>
      </c>
      <c r="D650">
        <v>8.5</v>
      </c>
    </row>
    <row r="651" spans="1:4">
      <c r="A651">
        <v>1894</v>
      </c>
      <c r="B651" t="s">
        <v>3655</v>
      </c>
      <c r="C651" t="s">
        <v>2102</v>
      </c>
      <c r="D651">
        <v>12.5</v>
      </c>
    </row>
    <row r="652" spans="1:4">
      <c r="A652">
        <v>1894</v>
      </c>
      <c r="B652" t="s">
        <v>3655</v>
      </c>
      <c r="C652" t="s">
        <v>2103</v>
      </c>
      <c r="D652">
        <v>3</v>
      </c>
    </row>
    <row r="653" spans="1:4">
      <c r="A653">
        <v>1894</v>
      </c>
      <c r="B653" t="s">
        <v>3655</v>
      </c>
      <c r="C653" t="s">
        <v>2104</v>
      </c>
      <c r="D653">
        <v>9</v>
      </c>
    </row>
    <row r="654" spans="1:4">
      <c r="A654">
        <v>1894</v>
      </c>
      <c r="B654" t="s">
        <v>3655</v>
      </c>
      <c r="C654" t="s">
        <v>2105</v>
      </c>
      <c r="D654">
        <v>8</v>
      </c>
    </row>
    <row r="655" spans="1:4">
      <c r="A655">
        <v>1894</v>
      </c>
      <c r="B655" t="s">
        <v>3655</v>
      </c>
      <c r="C655" t="s">
        <v>273</v>
      </c>
      <c r="D655">
        <v>4</v>
      </c>
    </row>
    <row r="656" spans="1:4">
      <c r="A656">
        <v>1894</v>
      </c>
      <c r="B656" t="s">
        <v>3655</v>
      </c>
      <c r="C656" t="s">
        <v>2106</v>
      </c>
      <c r="D656">
        <v>7</v>
      </c>
    </row>
    <row r="657" spans="1:4">
      <c r="A657">
        <v>1894</v>
      </c>
      <c r="B657" t="s">
        <v>3655</v>
      </c>
      <c r="C657" t="s">
        <v>282</v>
      </c>
      <c r="D657">
        <v>2</v>
      </c>
    </row>
    <row r="658" spans="1:4">
      <c r="A658">
        <v>1894</v>
      </c>
      <c r="B658" t="s">
        <v>3655</v>
      </c>
      <c r="C658" t="s">
        <v>2107</v>
      </c>
      <c r="D658">
        <v>3.63</v>
      </c>
    </row>
    <row r="659" spans="1:4">
      <c r="A659">
        <v>1894</v>
      </c>
      <c r="B659" t="s">
        <v>3655</v>
      </c>
      <c r="C659" t="s">
        <v>2108</v>
      </c>
      <c r="D659">
        <v>2.25</v>
      </c>
    </row>
    <row r="660" spans="1:4">
      <c r="A660">
        <v>1894</v>
      </c>
      <c r="B660" t="s">
        <v>3655</v>
      </c>
      <c r="C660" t="s">
        <v>2109</v>
      </c>
      <c r="D660">
        <v>8</v>
      </c>
    </row>
    <row r="661" spans="1:4">
      <c r="A661">
        <v>1894</v>
      </c>
      <c r="B661" t="s">
        <v>2187</v>
      </c>
      <c r="C661" t="s">
        <v>2104</v>
      </c>
      <c r="D661">
        <v>22</v>
      </c>
    </row>
    <row r="662" spans="1:4">
      <c r="A662">
        <v>1894</v>
      </c>
      <c r="B662" t="s">
        <v>2187</v>
      </c>
      <c r="C662" t="s">
        <v>2070</v>
      </c>
      <c r="D662">
        <v>4</v>
      </c>
    </row>
    <row r="663" spans="1:4">
      <c r="A663">
        <v>1894</v>
      </c>
      <c r="B663" t="s">
        <v>2187</v>
      </c>
      <c r="C663" t="s">
        <v>2070</v>
      </c>
      <c r="D663">
        <v>14</v>
      </c>
    </row>
    <row r="664" spans="1:4">
      <c r="A664">
        <v>1894</v>
      </c>
      <c r="B664" t="s">
        <v>2187</v>
      </c>
      <c r="C664" t="s">
        <v>1964</v>
      </c>
      <c r="D664">
        <v>22</v>
      </c>
    </row>
    <row r="665" spans="1:4">
      <c r="A665">
        <v>1894</v>
      </c>
      <c r="B665" t="s">
        <v>2187</v>
      </c>
      <c r="C665" t="s">
        <v>2110</v>
      </c>
      <c r="D665">
        <v>8</v>
      </c>
    </row>
    <row r="666" spans="1:4">
      <c r="A666">
        <v>1894</v>
      </c>
      <c r="B666" t="s">
        <v>2187</v>
      </c>
      <c r="C666" t="s">
        <v>2111</v>
      </c>
      <c r="D666">
        <v>4</v>
      </c>
    </row>
    <row r="667" spans="1:4">
      <c r="A667">
        <v>1894</v>
      </c>
      <c r="B667" t="s">
        <v>2187</v>
      </c>
      <c r="C667" t="s">
        <v>2111</v>
      </c>
      <c r="D667">
        <v>4.25</v>
      </c>
    </row>
    <row r="668" spans="1:4">
      <c r="A668">
        <v>1894</v>
      </c>
      <c r="B668" t="s">
        <v>2187</v>
      </c>
      <c r="C668" t="s">
        <v>2112</v>
      </c>
      <c r="D668">
        <v>81</v>
      </c>
    </row>
    <row r="669" spans="1:4">
      <c r="A669">
        <v>1894</v>
      </c>
      <c r="B669" t="s">
        <v>2187</v>
      </c>
      <c r="C669" t="s">
        <v>2112</v>
      </c>
      <c r="D669">
        <v>3</v>
      </c>
    </row>
    <row r="670" spans="1:4">
      <c r="A670">
        <v>1894</v>
      </c>
      <c r="B670" t="s">
        <v>2187</v>
      </c>
      <c r="C670" t="s">
        <v>2112</v>
      </c>
      <c r="D670">
        <v>4.5</v>
      </c>
    </row>
    <row r="671" spans="1:4">
      <c r="A671">
        <v>1894</v>
      </c>
      <c r="B671" t="s">
        <v>2187</v>
      </c>
      <c r="C671" t="s">
        <v>2113</v>
      </c>
      <c r="D671">
        <v>10</v>
      </c>
    </row>
    <row r="672" spans="1:4">
      <c r="A672">
        <v>1894</v>
      </c>
      <c r="B672" t="s">
        <v>3656</v>
      </c>
      <c r="C672" t="s">
        <v>71</v>
      </c>
      <c r="D672">
        <v>3</v>
      </c>
    </row>
    <row r="673" spans="1:4">
      <c r="A673">
        <v>1894</v>
      </c>
      <c r="B673" t="s">
        <v>3656</v>
      </c>
      <c r="C673" t="s">
        <v>734</v>
      </c>
      <c r="D673">
        <v>3</v>
      </c>
    </row>
    <row r="674" spans="1:4">
      <c r="A674">
        <v>1894</v>
      </c>
      <c r="B674" t="s">
        <v>3656</v>
      </c>
      <c r="C674" t="s">
        <v>2114</v>
      </c>
      <c r="D674">
        <v>2.5</v>
      </c>
    </row>
    <row r="675" spans="1:4">
      <c r="A675">
        <v>1894</v>
      </c>
      <c r="B675" t="s">
        <v>3656</v>
      </c>
      <c r="C675" t="s">
        <v>502</v>
      </c>
      <c r="D675">
        <v>32</v>
      </c>
    </row>
    <row r="676" spans="1:4">
      <c r="A676">
        <v>1894</v>
      </c>
      <c r="B676" t="s">
        <v>3656</v>
      </c>
      <c r="C676" t="s">
        <v>502</v>
      </c>
      <c r="D676">
        <v>46</v>
      </c>
    </row>
    <row r="677" spans="1:4">
      <c r="A677">
        <v>1894</v>
      </c>
      <c r="B677" t="s">
        <v>3656</v>
      </c>
      <c r="C677" t="s">
        <v>502</v>
      </c>
      <c r="D677">
        <v>22</v>
      </c>
    </row>
    <row r="678" spans="1:4">
      <c r="A678">
        <v>1894</v>
      </c>
      <c r="B678" t="s">
        <v>3656</v>
      </c>
      <c r="C678" t="s">
        <v>502</v>
      </c>
      <c r="D678">
        <v>7.5</v>
      </c>
    </row>
    <row r="679" spans="1:4">
      <c r="A679">
        <v>1894</v>
      </c>
      <c r="B679" t="s">
        <v>3656</v>
      </c>
      <c r="C679" t="s">
        <v>502</v>
      </c>
      <c r="D679">
        <v>2</v>
      </c>
    </row>
    <row r="680" spans="1:4">
      <c r="A680">
        <v>1894</v>
      </c>
      <c r="B680" t="s">
        <v>3656</v>
      </c>
      <c r="C680" t="s">
        <v>502</v>
      </c>
      <c r="D680">
        <v>7</v>
      </c>
    </row>
    <row r="681" spans="1:4">
      <c r="A681">
        <v>1894</v>
      </c>
      <c r="B681" t="s">
        <v>3656</v>
      </c>
      <c r="C681" t="s">
        <v>502</v>
      </c>
      <c r="D681">
        <v>3.5</v>
      </c>
    </row>
    <row r="682" spans="1:4">
      <c r="A682">
        <v>1894</v>
      </c>
      <c r="B682" t="s">
        <v>3656</v>
      </c>
      <c r="C682" t="s">
        <v>511</v>
      </c>
      <c r="D682">
        <v>8</v>
      </c>
    </row>
    <row r="683" spans="1:4">
      <c r="A683">
        <v>1894</v>
      </c>
      <c r="B683" t="s">
        <v>2415</v>
      </c>
      <c r="C683" t="s">
        <v>2115</v>
      </c>
      <c r="D683">
        <v>10.25</v>
      </c>
    </row>
    <row r="684" spans="1:4">
      <c r="A684">
        <v>1894</v>
      </c>
      <c r="B684" t="s">
        <v>2415</v>
      </c>
      <c r="C684" t="s">
        <v>2116</v>
      </c>
      <c r="D684">
        <v>1.3</v>
      </c>
    </row>
    <row r="685" spans="1:4">
      <c r="A685">
        <v>1894</v>
      </c>
      <c r="B685" t="s">
        <v>2415</v>
      </c>
      <c r="C685" t="s">
        <v>2117</v>
      </c>
      <c r="D685">
        <v>3.7</v>
      </c>
    </row>
    <row r="686" spans="1:4">
      <c r="A686">
        <v>1894</v>
      </c>
      <c r="B686" t="s">
        <v>2415</v>
      </c>
      <c r="C686" t="s">
        <v>2117</v>
      </c>
      <c r="D686">
        <v>3.75</v>
      </c>
    </row>
    <row r="687" spans="1:4">
      <c r="A687">
        <v>1894</v>
      </c>
      <c r="B687" t="s">
        <v>2415</v>
      </c>
      <c r="C687" t="s">
        <v>2118</v>
      </c>
      <c r="D687">
        <v>1.5</v>
      </c>
    </row>
    <row r="688" spans="1:4">
      <c r="A688">
        <v>1894</v>
      </c>
      <c r="B688" t="s">
        <v>2415</v>
      </c>
      <c r="C688" t="s">
        <v>2119</v>
      </c>
      <c r="D688">
        <v>8</v>
      </c>
    </row>
    <row r="689" spans="1:4">
      <c r="A689">
        <v>1894</v>
      </c>
      <c r="B689" t="s">
        <v>2415</v>
      </c>
      <c r="C689" t="s">
        <v>2120</v>
      </c>
      <c r="D689">
        <v>30</v>
      </c>
    </row>
    <row r="690" spans="1:4">
      <c r="A690">
        <v>1894</v>
      </c>
      <c r="B690" t="s">
        <v>2415</v>
      </c>
      <c r="C690" t="s">
        <v>2120</v>
      </c>
      <c r="D690">
        <v>5.5</v>
      </c>
    </row>
    <row r="691" spans="1:4">
      <c r="A691">
        <v>1894</v>
      </c>
      <c r="B691" t="s">
        <v>2415</v>
      </c>
      <c r="C691" t="s">
        <v>2120</v>
      </c>
      <c r="D691">
        <v>9</v>
      </c>
    </row>
    <row r="692" spans="1:4">
      <c r="A692">
        <v>1894</v>
      </c>
      <c r="B692" t="s">
        <v>2415</v>
      </c>
      <c r="C692" t="s">
        <v>2121</v>
      </c>
      <c r="D692">
        <v>22</v>
      </c>
    </row>
    <row r="693" spans="1:4">
      <c r="A693">
        <v>1894</v>
      </c>
      <c r="B693" t="s">
        <v>2415</v>
      </c>
      <c r="C693" t="s">
        <v>273</v>
      </c>
      <c r="D693">
        <v>50</v>
      </c>
    </row>
    <row r="694" spans="1:4">
      <c r="A694">
        <v>1894</v>
      </c>
      <c r="B694" t="s">
        <v>2415</v>
      </c>
      <c r="C694" t="s">
        <v>273</v>
      </c>
      <c r="D694">
        <v>7</v>
      </c>
    </row>
    <row r="695" spans="1:4">
      <c r="A695">
        <v>1894</v>
      </c>
      <c r="B695" t="s">
        <v>2415</v>
      </c>
      <c r="C695" t="s">
        <v>273</v>
      </c>
      <c r="D695">
        <v>8</v>
      </c>
    </row>
    <row r="696" spans="1:4">
      <c r="A696">
        <v>1894</v>
      </c>
      <c r="B696" t="s">
        <v>2415</v>
      </c>
      <c r="C696" t="s">
        <v>273</v>
      </c>
      <c r="D696">
        <v>8</v>
      </c>
    </row>
    <row r="697" spans="1:4">
      <c r="A697">
        <v>1894</v>
      </c>
      <c r="B697" t="s">
        <v>2415</v>
      </c>
      <c r="C697" t="s">
        <v>2122</v>
      </c>
      <c r="D697">
        <v>1</v>
      </c>
    </row>
    <row r="698" spans="1:4">
      <c r="A698">
        <v>1894</v>
      </c>
      <c r="B698" t="s">
        <v>2415</v>
      </c>
      <c r="C698" t="s">
        <v>2122</v>
      </c>
      <c r="D698">
        <v>9</v>
      </c>
    </row>
    <row r="699" spans="1:4">
      <c r="A699">
        <v>1894</v>
      </c>
      <c r="B699" t="s">
        <v>2415</v>
      </c>
      <c r="C699" t="s">
        <v>2123</v>
      </c>
      <c r="D699">
        <v>5.5</v>
      </c>
    </row>
    <row r="700" spans="1:4">
      <c r="A700">
        <v>1894</v>
      </c>
      <c r="B700" t="s">
        <v>2415</v>
      </c>
      <c r="C700" t="s">
        <v>2123</v>
      </c>
      <c r="D700">
        <v>4</v>
      </c>
    </row>
    <row r="701" spans="1:4">
      <c r="A701">
        <v>1894</v>
      </c>
      <c r="B701" t="s">
        <v>2415</v>
      </c>
      <c r="C701" t="s">
        <v>2123</v>
      </c>
      <c r="D701">
        <v>6</v>
      </c>
    </row>
    <row r="702" spans="1:4">
      <c r="A702">
        <v>1894</v>
      </c>
      <c r="B702" t="s">
        <v>2415</v>
      </c>
      <c r="C702" t="s">
        <v>2124</v>
      </c>
      <c r="D702">
        <v>2.5</v>
      </c>
    </row>
    <row r="703" spans="1:4">
      <c r="A703">
        <v>1894</v>
      </c>
      <c r="B703" t="s">
        <v>2415</v>
      </c>
      <c r="C703" t="s">
        <v>2125</v>
      </c>
      <c r="D703">
        <v>167.63</v>
      </c>
    </row>
    <row r="704" spans="1:4">
      <c r="A704">
        <v>1894</v>
      </c>
      <c r="B704" t="s">
        <v>2415</v>
      </c>
      <c r="C704" t="s">
        <v>2125</v>
      </c>
      <c r="D704">
        <v>129</v>
      </c>
    </row>
    <row r="705" spans="1:4">
      <c r="A705">
        <v>1894</v>
      </c>
      <c r="B705" t="s">
        <v>2415</v>
      </c>
      <c r="C705" t="s">
        <v>2125</v>
      </c>
      <c r="D705">
        <v>49</v>
      </c>
    </row>
    <row r="706" spans="1:4">
      <c r="A706">
        <v>1894</v>
      </c>
      <c r="B706" t="s">
        <v>2415</v>
      </c>
      <c r="C706" t="s">
        <v>2125</v>
      </c>
      <c r="D706">
        <v>17.78</v>
      </c>
    </row>
    <row r="707" spans="1:4">
      <c r="A707">
        <v>1894</v>
      </c>
      <c r="B707" t="s">
        <v>2415</v>
      </c>
      <c r="C707" t="s">
        <v>2125</v>
      </c>
      <c r="D707">
        <v>7.5</v>
      </c>
    </row>
    <row r="708" spans="1:4">
      <c r="A708">
        <v>1894</v>
      </c>
      <c r="B708" t="s">
        <v>2415</v>
      </c>
      <c r="C708" t="s">
        <v>2126</v>
      </c>
      <c r="D708">
        <v>30</v>
      </c>
    </row>
    <row r="709" spans="1:4">
      <c r="A709">
        <v>1894</v>
      </c>
      <c r="B709" t="s">
        <v>2415</v>
      </c>
      <c r="C709" t="s">
        <v>2126</v>
      </c>
      <c r="D709">
        <v>12</v>
      </c>
    </row>
    <row r="710" spans="1:4">
      <c r="A710">
        <v>1894</v>
      </c>
      <c r="B710" t="s">
        <v>2415</v>
      </c>
      <c r="C710" t="s">
        <v>2126</v>
      </c>
      <c r="D710">
        <v>18.13</v>
      </c>
    </row>
    <row r="711" spans="1:4">
      <c r="A711">
        <v>1894</v>
      </c>
      <c r="B711" t="s">
        <v>2415</v>
      </c>
      <c r="C711" t="s">
        <v>2127</v>
      </c>
      <c r="D711">
        <v>28</v>
      </c>
    </row>
    <row r="712" spans="1:4">
      <c r="A712">
        <v>1894</v>
      </c>
      <c r="B712" t="s">
        <v>2415</v>
      </c>
      <c r="C712" t="s">
        <v>2127</v>
      </c>
      <c r="D712">
        <v>28</v>
      </c>
    </row>
    <row r="713" spans="1:4">
      <c r="A713">
        <v>1894</v>
      </c>
      <c r="B713" t="s">
        <v>2415</v>
      </c>
      <c r="C713" t="s">
        <v>2127</v>
      </c>
      <c r="D713">
        <v>13</v>
      </c>
    </row>
    <row r="714" spans="1:4">
      <c r="A714">
        <v>1894</v>
      </c>
      <c r="B714" t="s">
        <v>2415</v>
      </c>
      <c r="C714" t="s">
        <v>2127</v>
      </c>
      <c r="D714">
        <v>8.5</v>
      </c>
    </row>
    <row r="715" spans="1:4">
      <c r="A715">
        <v>1894</v>
      </c>
      <c r="B715" t="s">
        <v>2415</v>
      </c>
      <c r="C715" t="s">
        <v>2127</v>
      </c>
      <c r="D715">
        <v>16</v>
      </c>
    </row>
    <row r="716" spans="1:4">
      <c r="A716">
        <v>1894</v>
      </c>
      <c r="B716" t="s">
        <v>2415</v>
      </c>
      <c r="C716" t="s">
        <v>2127</v>
      </c>
      <c r="D716">
        <v>7</v>
      </c>
    </row>
    <row r="717" spans="1:4">
      <c r="A717">
        <v>1894</v>
      </c>
      <c r="B717" t="s">
        <v>2415</v>
      </c>
      <c r="C717" t="s">
        <v>2127</v>
      </c>
      <c r="D717">
        <v>10.25</v>
      </c>
    </row>
    <row r="718" spans="1:4">
      <c r="A718">
        <v>1894</v>
      </c>
      <c r="B718" t="s">
        <v>2415</v>
      </c>
      <c r="C718" t="s">
        <v>2127</v>
      </c>
      <c r="D718">
        <v>6.5</v>
      </c>
    </row>
    <row r="719" spans="1:4">
      <c r="A719">
        <v>1894</v>
      </c>
      <c r="B719" t="s">
        <v>2415</v>
      </c>
      <c r="C719" t="s">
        <v>2127</v>
      </c>
      <c r="D719">
        <v>4.5</v>
      </c>
    </row>
    <row r="720" spans="1:4">
      <c r="A720">
        <v>1894</v>
      </c>
      <c r="B720" t="s">
        <v>2415</v>
      </c>
      <c r="C720" t="s">
        <v>2127</v>
      </c>
      <c r="D720">
        <v>8</v>
      </c>
    </row>
    <row r="721" spans="1:4">
      <c r="A721">
        <v>1894</v>
      </c>
      <c r="B721" t="s">
        <v>2415</v>
      </c>
      <c r="C721" t="s">
        <v>2127</v>
      </c>
      <c r="D721">
        <v>0.12</v>
      </c>
    </row>
    <row r="722" spans="1:4">
      <c r="A722">
        <v>1894</v>
      </c>
      <c r="B722" t="s">
        <v>2415</v>
      </c>
      <c r="C722" t="s">
        <v>2127</v>
      </c>
      <c r="D722">
        <v>0.06</v>
      </c>
    </row>
    <row r="723" spans="1:4">
      <c r="A723">
        <v>1894</v>
      </c>
      <c r="B723" t="s">
        <v>2415</v>
      </c>
      <c r="C723" t="s">
        <v>2127</v>
      </c>
      <c r="D723">
        <v>0.21</v>
      </c>
    </row>
    <row r="724" spans="1:4">
      <c r="A724">
        <v>1894</v>
      </c>
      <c r="B724" t="s">
        <v>2415</v>
      </c>
      <c r="C724" t="s">
        <v>2127</v>
      </c>
      <c r="D724">
        <v>0.4</v>
      </c>
    </row>
    <row r="725" spans="1:4">
      <c r="A725">
        <v>1894</v>
      </c>
      <c r="B725" t="s">
        <v>2415</v>
      </c>
      <c r="C725" t="s">
        <v>2127</v>
      </c>
      <c r="D725">
        <v>7.0000000000000007E-2</v>
      </c>
    </row>
    <row r="726" spans="1:4">
      <c r="A726">
        <v>1894</v>
      </c>
      <c r="B726" t="s">
        <v>2415</v>
      </c>
      <c r="C726" t="s">
        <v>2128</v>
      </c>
      <c r="D726">
        <v>4.5</v>
      </c>
    </row>
    <row r="727" spans="1:4">
      <c r="A727">
        <v>1894</v>
      </c>
      <c r="B727" t="s">
        <v>2415</v>
      </c>
      <c r="C727" t="s">
        <v>2129</v>
      </c>
      <c r="D727">
        <v>28</v>
      </c>
    </row>
    <row r="728" spans="1:4">
      <c r="A728">
        <v>1894</v>
      </c>
      <c r="B728" t="s">
        <v>2415</v>
      </c>
      <c r="C728" t="s">
        <v>2129</v>
      </c>
      <c r="D728">
        <v>5.5</v>
      </c>
    </row>
    <row r="729" spans="1:4">
      <c r="A729">
        <v>1894</v>
      </c>
      <c r="B729" t="s">
        <v>2415</v>
      </c>
      <c r="C729" t="s">
        <v>2129</v>
      </c>
      <c r="D729">
        <v>12</v>
      </c>
    </row>
    <row r="730" spans="1:4">
      <c r="A730">
        <v>1894</v>
      </c>
      <c r="B730" t="s">
        <v>2415</v>
      </c>
      <c r="C730" t="s">
        <v>2130</v>
      </c>
      <c r="D730">
        <v>30</v>
      </c>
    </row>
    <row r="731" spans="1:4">
      <c r="A731">
        <v>1894</v>
      </c>
      <c r="B731" t="s">
        <v>2415</v>
      </c>
      <c r="C731" t="s">
        <v>2130</v>
      </c>
      <c r="D731">
        <v>4</v>
      </c>
    </row>
    <row r="732" spans="1:4">
      <c r="A732">
        <v>1894</v>
      </c>
      <c r="B732" t="s">
        <v>2415</v>
      </c>
      <c r="C732" t="s">
        <v>2131</v>
      </c>
      <c r="D732">
        <v>3</v>
      </c>
    </row>
    <row r="733" spans="1:4">
      <c r="A733">
        <v>1894</v>
      </c>
      <c r="B733" t="s">
        <v>2415</v>
      </c>
      <c r="C733" t="s">
        <v>2131</v>
      </c>
      <c r="D733">
        <v>15</v>
      </c>
    </row>
    <row r="734" spans="1:4">
      <c r="A734">
        <v>1894</v>
      </c>
      <c r="B734" t="s">
        <v>2415</v>
      </c>
      <c r="C734" t="s">
        <v>2132</v>
      </c>
      <c r="D734">
        <v>4.5</v>
      </c>
    </row>
    <row r="735" spans="1:4">
      <c r="A735">
        <v>1894</v>
      </c>
      <c r="B735" t="s">
        <v>2415</v>
      </c>
      <c r="C735" t="s">
        <v>2133</v>
      </c>
      <c r="D735">
        <v>1.38</v>
      </c>
    </row>
    <row r="736" spans="1:4">
      <c r="A736">
        <v>1894</v>
      </c>
      <c r="B736" t="s">
        <v>2415</v>
      </c>
      <c r="C736" t="s">
        <v>2134</v>
      </c>
      <c r="D736">
        <v>7.75</v>
      </c>
    </row>
    <row r="737" spans="1:4">
      <c r="A737">
        <v>1894</v>
      </c>
      <c r="B737" t="s">
        <v>2415</v>
      </c>
      <c r="C737" t="s">
        <v>2135</v>
      </c>
      <c r="D737">
        <v>28</v>
      </c>
    </row>
    <row r="738" spans="1:4">
      <c r="A738">
        <v>1894</v>
      </c>
      <c r="B738" t="s">
        <v>2415</v>
      </c>
      <c r="C738" t="s">
        <v>2115</v>
      </c>
      <c r="D738">
        <v>6.5</v>
      </c>
    </row>
    <row r="739" spans="1:4">
      <c r="A739">
        <v>1894</v>
      </c>
      <c r="B739" t="s">
        <v>2415</v>
      </c>
      <c r="C739" t="s">
        <v>2116</v>
      </c>
      <c r="D739">
        <v>9</v>
      </c>
    </row>
    <row r="740" spans="1:4">
      <c r="A740">
        <v>1894</v>
      </c>
      <c r="B740" t="s">
        <v>2415</v>
      </c>
      <c r="C740" t="s">
        <v>2136</v>
      </c>
      <c r="D740">
        <v>9.4</v>
      </c>
    </row>
    <row r="741" spans="1:4">
      <c r="A741">
        <v>1894</v>
      </c>
      <c r="B741" t="s">
        <v>2415</v>
      </c>
      <c r="C741" t="s">
        <v>2137</v>
      </c>
      <c r="D741">
        <v>30</v>
      </c>
    </row>
    <row r="742" spans="1:4">
      <c r="A742">
        <v>1894</v>
      </c>
      <c r="B742" t="s">
        <v>2415</v>
      </c>
      <c r="C742" t="s">
        <v>2137</v>
      </c>
      <c r="D742">
        <v>7.5</v>
      </c>
    </row>
    <row r="743" spans="1:4">
      <c r="A743">
        <v>1894</v>
      </c>
      <c r="B743" t="s">
        <v>2415</v>
      </c>
      <c r="C743" t="s">
        <v>2137</v>
      </c>
      <c r="D743">
        <v>8</v>
      </c>
    </row>
    <row r="744" spans="1:4">
      <c r="A744">
        <v>1894</v>
      </c>
      <c r="B744" t="s">
        <v>2415</v>
      </c>
      <c r="C744" t="s">
        <v>2138</v>
      </c>
      <c r="D744">
        <v>4.75</v>
      </c>
    </row>
    <row r="745" spans="1:4">
      <c r="A745">
        <v>1894</v>
      </c>
      <c r="B745" t="s">
        <v>2415</v>
      </c>
      <c r="C745" t="s">
        <v>2139</v>
      </c>
      <c r="D745">
        <v>3</v>
      </c>
    </row>
    <row r="746" spans="1:4">
      <c r="A746">
        <v>1894</v>
      </c>
      <c r="B746" t="s">
        <v>2415</v>
      </c>
      <c r="C746" t="s">
        <v>2140</v>
      </c>
      <c r="D746">
        <v>10</v>
      </c>
    </row>
    <row r="747" spans="1:4">
      <c r="A747">
        <v>1894</v>
      </c>
      <c r="B747" t="s">
        <v>2415</v>
      </c>
      <c r="C747" t="s">
        <v>2140</v>
      </c>
      <c r="D747">
        <v>16</v>
      </c>
    </row>
    <row r="748" spans="1:4">
      <c r="A748">
        <v>1894</v>
      </c>
      <c r="B748" t="s">
        <v>2415</v>
      </c>
      <c r="C748" t="s">
        <v>2140</v>
      </c>
      <c r="D748">
        <v>3.75</v>
      </c>
    </row>
    <row r="749" spans="1:4">
      <c r="A749">
        <v>1894</v>
      </c>
      <c r="B749" t="s">
        <v>2415</v>
      </c>
      <c r="C749" t="s">
        <v>2141</v>
      </c>
      <c r="D749">
        <v>25</v>
      </c>
    </row>
    <row r="750" spans="1:4">
      <c r="A750">
        <v>1894</v>
      </c>
      <c r="B750" t="s">
        <v>2415</v>
      </c>
      <c r="C750" t="s">
        <v>2142</v>
      </c>
      <c r="D750">
        <v>22</v>
      </c>
    </row>
    <row r="751" spans="1:4">
      <c r="A751">
        <v>1894</v>
      </c>
      <c r="B751" t="s">
        <v>2415</v>
      </c>
      <c r="C751" t="s">
        <v>254</v>
      </c>
      <c r="D751">
        <v>8.35</v>
      </c>
    </row>
    <row r="752" spans="1:4">
      <c r="A752">
        <v>1894</v>
      </c>
      <c r="B752" t="s">
        <v>2415</v>
      </c>
      <c r="C752" t="s">
        <v>2143</v>
      </c>
      <c r="D752">
        <v>2.4</v>
      </c>
    </row>
    <row r="753" spans="1:4">
      <c r="A753">
        <v>1894</v>
      </c>
      <c r="B753" t="s">
        <v>2415</v>
      </c>
      <c r="C753" t="s">
        <v>2144</v>
      </c>
      <c r="D753">
        <v>15</v>
      </c>
    </row>
    <row r="754" spans="1:4">
      <c r="A754">
        <v>1894</v>
      </c>
      <c r="B754" t="s">
        <v>2415</v>
      </c>
      <c r="C754" t="s">
        <v>1394</v>
      </c>
      <c r="D754">
        <v>20</v>
      </c>
    </row>
    <row r="755" spans="1:4">
      <c r="A755">
        <v>1894</v>
      </c>
      <c r="B755" t="s">
        <v>2415</v>
      </c>
      <c r="C755" t="s">
        <v>1547</v>
      </c>
      <c r="D755">
        <v>2.63</v>
      </c>
    </row>
    <row r="756" spans="1:4">
      <c r="A756">
        <v>1894</v>
      </c>
      <c r="B756" t="s">
        <v>2415</v>
      </c>
      <c r="C756" t="s">
        <v>2145</v>
      </c>
      <c r="D756">
        <v>6</v>
      </c>
    </row>
    <row r="757" spans="1:4">
      <c r="A757">
        <v>1894</v>
      </c>
      <c r="B757" t="s">
        <v>2415</v>
      </c>
      <c r="C757" t="s">
        <v>2128</v>
      </c>
      <c r="D757">
        <v>8.25</v>
      </c>
    </row>
    <row r="758" spans="1:4">
      <c r="A758">
        <v>1894</v>
      </c>
      <c r="B758" t="s">
        <v>2415</v>
      </c>
      <c r="C758" t="s">
        <v>2146</v>
      </c>
      <c r="D758">
        <v>3</v>
      </c>
    </row>
    <row r="759" spans="1:4">
      <c r="A759">
        <v>1894</v>
      </c>
      <c r="B759" t="s">
        <v>2415</v>
      </c>
      <c r="C759" t="s">
        <v>2147</v>
      </c>
      <c r="D759">
        <v>3.5</v>
      </c>
    </row>
    <row r="760" spans="1:4">
      <c r="A760">
        <v>1894</v>
      </c>
      <c r="B760" t="s">
        <v>2415</v>
      </c>
      <c r="C760" t="s">
        <v>2148</v>
      </c>
      <c r="D760">
        <v>3.5</v>
      </c>
    </row>
    <row r="761" spans="1:4">
      <c r="A761">
        <v>1894</v>
      </c>
      <c r="B761" t="s">
        <v>2415</v>
      </c>
      <c r="C761" t="s">
        <v>2091</v>
      </c>
      <c r="D761">
        <v>2</v>
      </c>
    </row>
    <row r="762" spans="1:4">
      <c r="A762">
        <v>1894</v>
      </c>
      <c r="B762" t="s">
        <v>2415</v>
      </c>
      <c r="C762" t="s">
        <v>440</v>
      </c>
      <c r="D762">
        <v>3.13</v>
      </c>
    </row>
    <row r="763" spans="1:4">
      <c r="A763">
        <v>1894</v>
      </c>
      <c r="B763" t="s">
        <v>2415</v>
      </c>
      <c r="C763" t="s">
        <v>2149</v>
      </c>
      <c r="D763">
        <v>6.5</v>
      </c>
    </row>
    <row r="764" spans="1:4">
      <c r="A764">
        <v>1894</v>
      </c>
      <c r="B764" t="s">
        <v>2415</v>
      </c>
      <c r="C764" t="s">
        <v>2150</v>
      </c>
      <c r="D764">
        <v>41</v>
      </c>
    </row>
    <row r="765" spans="1:4">
      <c r="A765">
        <v>1894</v>
      </c>
      <c r="B765" t="s">
        <v>2415</v>
      </c>
      <c r="C765" t="s">
        <v>2151</v>
      </c>
      <c r="D765">
        <v>9.5</v>
      </c>
    </row>
    <row r="766" spans="1:4">
      <c r="A766">
        <v>1894</v>
      </c>
      <c r="B766" t="s">
        <v>3657</v>
      </c>
      <c r="C766" t="s">
        <v>2152</v>
      </c>
      <c r="D766">
        <v>7</v>
      </c>
    </row>
    <row r="767" spans="1:4">
      <c r="A767">
        <v>1894</v>
      </c>
      <c r="B767" t="s">
        <v>3153</v>
      </c>
      <c r="C767" t="s">
        <v>2153</v>
      </c>
      <c r="D767">
        <v>4.17</v>
      </c>
    </row>
    <row r="768" spans="1:4">
      <c r="A768">
        <v>1894</v>
      </c>
      <c r="B768" t="s">
        <v>3153</v>
      </c>
      <c r="C768" t="s">
        <v>2154</v>
      </c>
      <c r="D768">
        <v>6.65</v>
      </c>
    </row>
    <row r="769" spans="1:4">
      <c r="A769">
        <v>1894</v>
      </c>
      <c r="B769" t="s">
        <v>3153</v>
      </c>
      <c r="C769" t="s">
        <v>2155</v>
      </c>
      <c r="D769">
        <v>87</v>
      </c>
    </row>
    <row r="770" spans="1:4">
      <c r="A770">
        <v>1894</v>
      </c>
      <c r="B770" t="s">
        <v>3153</v>
      </c>
      <c r="C770" t="s">
        <v>2155</v>
      </c>
      <c r="D770">
        <v>3.4</v>
      </c>
    </row>
    <row r="771" spans="1:4">
      <c r="A771">
        <v>1894</v>
      </c>
      <c r="B771" t="s">
        <v>3153</v>
      </c>
      <c r="C771" t="s">
        <v>2155</v>
      </c>
      <c r="D771">
        <v>15.3</v>
      </c>
    </row>
    <row r="772" spans="1:4">
      <c r="A772">
        <v>1894</v>
      </c>
      <c r="B772" t="s">
        <v>3153</v>
      </c>
      <c r="C772" t="s">
        <v>2155</v>
      </c>
      <c r="D772">
        <v>24</v>
      </c>
    </row>
    <row r="773" spans="1:4">
      <c r="A773">
        <v>1894</v>
      </c>
      <c r="B773" t="s">
        <v>3157</v>
      </c>
      <c r="C773" t="s">
        <v>1903</v>
      </c>
      <c r="D773">
        <v>14</v>
      </c>
    </row>
    <row r="774" spans="1:4">
      <c r="A774">
        <v>1894</v>
      </c>
      <c r="B774" t="s">
        <v>3157</v>
      </c>
      <c r="C774" t="s">
        <v>1903</v>
      </c>
      <c r="D774">
        <v>14.3</v>
      </c>
    </row>
    <row r="775" spans="1:4">
      <c r="A775">
        <v>1894</v>
      </c>
      <c r="B775" t="s">
        <v>3157</v>
      </c>
      <c r="C775" t="s">
        <v>1903</v>
      </c>
      <c r="D775">
        <v>2.25</v>
      </c>
    </row>
    <row r="776" spans="1:4">
      <c r="A776">
        <v>1894</v>
      </c>
      <c r="B776" t="s">
        <v>3157</v>
      </c>
      <c r="C776" t="s">
        <v>2056</v>
      </c>
      <c r="D776">
        <v>2.25</v>
      </c>
    </row>
    <row r="777" spans="1:4">
      <c r="A777">
        <v>1894</v>
      </c>
      <c r="B777" t="s">
        <v>3157</v>
      </c>
      <c r="C777" t="s">
        <v>2156</v>
      </c>
      <c r="D777">
        <v>2.5</v>
      </c>
    </row>
    <row r="778" spans="1:4">
      <c r="A778">
        <v>1894</v>
      </c>
      <c r="B778" t="s">
        <v>3157</v>
      </c>
      <c r="C778" t="s">
        <v>2156</v>
      </c>
      <c r="D778">
        <v>3</v>
      </c>
    </row>
    <row r="779" spans="1:4">
      <c r="A779">
        <v>1894</v>
      </c>
      <c r="B779" t="s">
        <v>3162</v>
      </c>
      <c r="C779" t="s">
        <v>2157</v>
      </c>
      <c r="D779">
        <v>4.0999999999999996</v>
      </c>
    </row>
    <row r="780" spans="1:4">
      <c r="A780">
        <v>1894</v>
      </c>
      <c r="B780" t="s">
        <v>3162</v>
      </c>
      <c r="C780" t="s">
        <v>2158</v>
      </c>
      <c r="D780">
        <v>4</v>
      </c>
    </row>
    <row r="781" spans="1:4">
      <c r="A781">
        <v>1894</v>
      </c>
      <c r="B781" t="s">
        <v>3162</v>
      </c>
      <c r="C781" t="s">
        <v>358</v>
      </c>
      <c r="D781">
        <v>6.5</v>
      </c>
    </row>
    <row r="782" spans="1:4">
      <c r="A782">
        <v>1894</v>
      </c>
      <c r="B782" t="s">
        <v>3162</v>
      </c>
      <c r="C782" t="s">
        <v>2159</v>
      </c>
      <c r="D782">
        <v>9</v>
      </c>
    </row>
    <row r="783" spans="1:4">
      <c r="A783">
        <v>1894</v>
      </c>
      <c r="B783" t="s">
        <v>3162</v>
      </c>
      <c r="C783" t="s">
        <v>2159</v>
      </c>
      <c r="D783">
        <v>7.38</v>
      </c>
    </row>
    <row r="784" spans="1:4">
      <c r="A784">
        <v>1894</v>
      </c>
      <c r="B784" t="s">
        <v>3544</v>
      </c>
      <c r="C784" t="s">
        <v>537</v>
      </c>
      <c r="D784">
        <v>7</v>
      </c>
    </row>
    <row r="785" spans="1:4">
      <c r="A785">
        <v>1894</v>
      </c>
      <c r="B785" t="s">
        <v>3544</v>
      </c>
      <c r="C785" t="s">
        <v>419</v>
      </c>
      <c r="D785">
        <v>7</v>
      </c>
    </row>
    <row r="786" spans="1:4">
      <c r="A786">
        <v>1894</v>
      </c>
      <c r="B786" t="s">
        <v>3544</v>
      </c>
      <c r="C786" t="s">
        <v>420</v>
      </c>
      <c r="D786">
        <v>4</v>
      </c>
    </row>
    <row r="787" spans="1:4">
      <c r="A787">
        <v>1894</v>
      </c>
      <c r="B787" t="s">
        <v>3544</v>
      </c>
      <c r="C787" t="s">
        <v>422</v>
      </c>
      <c r="D787">
        <v>5</v>
      </c>
    </row>
    <row r="788" spans="1:4">
      <c r="A788">
        <v>1894</v>
      </c>
      <c r="B788" t="s">
        <v>3544</v>
      </c>
      <c r="C788" t="s">
        <v>422</v>
      </c>
      <c r="D788">
        <v>11</v>
      </c>
    </row>
    <row r="789" spans="1:4">
      <c r="A789">
        <v>1894</v>
      </c>
      <c r="B789" t="s">
        <v>3544</v>
      </c>
      <c r="C789" t="s">
        <v>422</v>
      </c>
      <c r="D789">
        <v>5.5</v>
      </c>
    </row>
    <row r="790" spans="1:4">
      <c r="A790">
        <v>1894</v>
      </c>
      <c r="B790" t="s">
        <v>3544</v>
      </c>
      <c r="C790" t="s">
        <v>423</v>
      </c>
      <c r="D790">
        <v>52</v>
      </c>
    </row>
    <row r="791" spans="1:4">
      <c r="A791">
        <v>1894</v>
      </c>
      <c r="B791" t="s">
        <v>3544</v>
      </c>
      <c r="C791" t="s">
        <v>423</v>
      </c>
      <c r="D791">
        <v>5</v>
      </c>
    </row>
    <row r="792" spans="1:4">
      <c r="A792">
        <v>1894</v>
      </c>
      <c r="B792" t="s">
        <v>3544</v>
      </c>
      <c r="C792" t="s">
        <v>423</v>
      </c>
      <c r="D792">
        <v>7</v>
      </c>
    </row>
    <row r="793" spans="1:4">
      <c r="A793">
        <v>1894</v>
      </c>
      <c r="B793" t="s">
        <v>3544</v>
      </c>
      <c r="C793" t="s">
        <v>423</v>
      </c>
      <c r="D793">
        <v>9.25</v>
      </c>
    </row>
    <row r="794" spans="1:4">
      <c r="A794">
        <v>1894</v>
      </c>
      <c r="B794" t="s">
        <v>3544</v>
      </c>
      <c r="C794" t="s">
        <v>423</v>
      </c>
      <c r="D794">
        <v>8</v>
      </c>
    </row>
    <row r="795" spans="1:4">
      <c r="A795">
        <v>1894</v>
      </c>
      <c r="B795" t="s">
        <v>3544</v>
      </c>
      <c r="C795" t="s">
        <v>415</v>
      </c>
      <c r="D795">
        <v>3</v>
      </c>
    </row>
    <row r="796" spans="1:4">
      <c r="A796">
        <v>1894</v>
      </c>
      <c r="B796" t="s">
        <v>3544</v>
      </c>
      <c r="C796" t="s">
        <v>415</v>
      </c>
      <c r="D796">
        <v>44</v>
      </c>
    </row>
    <row r="797" spans="1:4">
      <c r="A797">
        <v>1894</v>
      </c>
      <c r="B797" t="s">
        <v>3544</v>
      </c>
      <c r="C797" t="s">
        <v>415</v>
      </c>
      <c r="D797">
        <v>40</v>
      </c>
    </row>
    <row r="798" spans="1:4">
      <c r="A798">
        <v>1894</v>
      </c>
      <c r="B798" t="s">
        <v>3544</v>
      </c>
      <c r="C798" t="s">
        <v>415</v>
      </c>
      <c r="D798">
        <v>9</v>
      </c>
    </row>
    <row r="799" spans="1:4">
      <c r="A799">
        <v>1894</v>
      </c>
      <c r="B799" t="s">
        <v>3544</v>
      </c>
      <c r="C799" t="s">
        <v>415</v>
      </c>
      <c r="D799">
        <v>3.75</v>
      </c>
    </row>
    <row r="800" spans="1:4">
      <c r="A800">
        <v>1894</v>
      </c>
      <c r="B800" t="s">
        <v>3544</v>
      </c>
      <c r="C800" t="s">
        <v>416</v>
      </c>
      <c r="D800">
        <v>4</v>
      </c>
    </row>
    <row r="801" spans="1:4">
      <c r="A801">
        <v>1894</v>
      </c>
      <c r="B801" t="s">
        <v>3544</v>
      </c>
      <c r="C801" t="s">
        <v>417</v>
      </c>
      <c r="D801">
        <v>2</v>
      </c>
    </row>
    <row r="802" spans="1:4">
      <c r="A802">
        <v>1894</v>
      </c>
      <c r="B802" t="s">
        <v>3544</v>
      </c>
      <c r="C802" t="s">
        <v>421</v>
      </c>
      <c r="D802">
        <v>17</v>
      </c>
    </row>
    <row r="803" spans="1:4">
      <c r="A803">
        <v>1894</v>
      </c>
      <c r="B803" t="s">
        <v>3544</v>
      </c>
      <c r="C803" t="s">
        <v>421</v>
      </c>
      <c r="D803">
        <v>4</v>
      </c>
    </row>
    <row r="804" spans="1:4">
      <c r="A804">
        <v>1894</v>
      </c>
      <c r="B804" t="s">
        <v>3544</v>
      </c>
      <c r="C804" t="s">
        <v>421</v>
      </c>
      <c r="D804">
        <v>6</v>
      </c>
    </row>
    <row r="805" spans="1:4">
      <c r="A805">
        <v>1894</v>
      </c>
      <c r="B805" t="s">
        <v>3544</v>
      </c>
      <c r="C805" t="s">
        <v>422</v>
      </c>
      <c r="D805">
        <v>50</v>
      </c>
    </row>
    <row r="806" spans="1:4">
      <c r="A806">
        <v>1894</v>
      </c>
      <c r="B806" t="s">
        <v>3544</v>
      </c>
      <c r="C806" t="s">
        <v>418</v>
      </c>
      <c r="D806">
        <v>2.5</v>
      </c>
    </row>
    <row r="807" spans="1:4">
      <c r="A807">
        <v>1894</v>
      </c>
      <c r="B807" t="s">
        <v>3658</v>
      </c>
      <c r="C807" t="s">
        <v>968</v>
      </c>
      <c r="D807">
        <v>15</v>
      </c>
    </row>
    <row r="808" spans="1:4">
      <c r="A808">
        <v>1894</v>
      </c>
      <c r="B808" t="s">
        <v>3658</v>
      </c>
      <c r="C808" t="s">
        <v>2160</v>
      </c>
      <c r="D808">
        <v>6.5</v>
      </c>
    </row>
    <row r="809" spans="1:4">
      <c r="A809">
        <v>1894</v>
      </c>
      <c r="B809" t="s">
        <v>3658</v>
      </c>
      <c r="C809" t="s">
        <v>2160</v>
      </c>
      <c r="D809">
        <v>4</v>
      </c>
    </row>
    <row r="810" spans="1:4">
      <c r="A810">
        <v>1894</v>
      </c>
      <c r="B810" t="s">
        <v>3658</v>
      </c>
      <c r="C810" t="s">
        <v>2160</v>
      </c>
      <c r="D810">
        <v>2.2999999999999998</v>
      </c>
    </row>
    <row r="811" spans="1:4">
      <c r="A811">
        <v>1894</v>
      </c>
      <c r="B811" t="s">
        <v>3658</v>
      </c>
      <c r="C811" t="s">
        <v>969</v>
      </c>
      <c r="D811">
        <v>26</v>
      </c>
    </row>
    <row r="812" spans="1:4">
      <c r="A812">
        <v>1894</v>
      </c>
      <c r="B812" t="s">
        <v>3658</v>
      </c>
      <c r="C812" t="s">
        <v>969</v>
      </c>
      <c r="D812">
        <v>4</v>
      </c>
    </row>
    <row r="813" spans="1:4">
      <c r="A813">
        <v>1894</v>
      </c>
      <c r="B813" t="s">
        <v>3658</v>
      </c>
      <c r="C813" t="s">
        <v>969</v>
      </c>
      <c r="D813">
        <v>10.02</v>
      </c>
    </row>
    <row r="814" spans="1:4">
      <c r="A814">
        <v>1894</v>
      </c>
      <c r="B814" t="s">
        <v>3658</v>
      </c>
      <c r="C814" t="s">
        <v>2161</v>
      </c>
      <c r="D814">
        <v>6.5</v>
      </c>
    </row>
    <row r="815" spans="1:4">
      <c r="A815">
        <v>1894</v>
      </c>
      <c r="B815" t="s">
        <v>3658</v>
      </c>
      <c r="C815" t="s">
        <v>2161</v>
      </c>
      <c r="D815">
        <v>13</v>
      </c>
    </row>
    <row r="816" spans="1:4">
      <c r="A816">
        <v>1894</v>
      </c>
      <c r="B816" t="s">
        <v>3658</v>
      </c>
      <c r="C816" t="s">
        <v>2162</v>
      </c>
      <c r="D816">
        <v>7.5</v>
      </c>
    </row>
    <row r="817" spans="1:4">
      <c r="A817">
        <v>1894</v>
      </c>
      <c r="B817" t="s">
        <v>3658</v>
      </c>
      <c r="C817" t="s">
        <v>2162</v>
      </c>
      <c r="D817">
        <v>2.5</v>
      </c>
    </row>
    <row r="818" spans="1:4">
      <c r="A818">
        <v>1894</v>
      </c>
      <c r="B818" t="s">
        <v>3658</v>
      </c>
      <c r="C818" t="s">
        <v>74</v>
      </c>
      <c r="D818">
        <v>3.5</v>
      </c>
    </row>
    <row r="819" spans="1:4">
      <c r="A819">
        <v>1894</v>
      </c>
      <c r="B819" t="s">
        <v>3658</v>
      </c>
      <c r="C819" t="s">
        <v>2163</v>
      </c>
      <c r="D819">
        <v>33</v>
      </c>
    </row>
    <row r="820" spans="1:4">
      <c r="A820">
        <v>1894</v>
      </c>
      <c r="B820" t="s">
        <v>3658</v>
      </c>
      <c r="C820" t="s">
        <v>2163</v>
      </c>
      <c r="D820">
        <v>11</v>
      </c>
    </row>
    <row r="821" spans="1:4">
      <c r="A821">
        <v>1894</v>
      </c>
      <c r="B821" t="s">
        <v>3658</v>
      </c>
      <c r="C821" t="s">
        <v>2164</v>
      </c>
      <c r="D821">
        <v>3.88</v>
      </c>
    </row>
    <row r="822" spans="1:4">
      <c r="A822">
        <v>1894</v>
      </c>
      <c r="B822" t="s">
        <v>3658</v>
      </c>
      <c r="C822" t="s">
        <v>2164</v>
      </c>
      <c r="D822">
        <v>2</v>
      </c>
    </row>
    <row r="823" spans="1:4">
      <c r="A823">
        <v>1894</v>
      </c>
      <c r="B823" t="s">
        <v>3658</v>
      </c>
      <c r="C823" t="s">
        <v>2165</v>
      </c>
      <c r="D823">
        <v>5.25</v>
      </c>
    </row>
    <row r="824" spans="1:4">
      <c r="A824">
        <v>1894</v>
      </c>
      <c r="B824" t="s">
        <v>3658</v>
      </c>
      <c r="C824" t="s">
        <v>2166</v>
      </c>
      <c r="D824">
        <v>34</v>
      </c>
    </row>
    <row r="825" spans="1:4">
      <c r="A825">
        <v>1894</v>
      </c>
      <c r="B825" t="s">
        <v>3658</v>
      </c>
      <c r="C825" t="s">
        <v>2166</v>
      </c>
      <c r="D825">
        <v>13</v>
      </c>
    </row>
    <row r="826" spans="1:4">
      <c r="A826">
        <v>1894</v>
      </c>
      <c r="B826" t="s">
        <v>3658</v>
      </c>
      <c r="C826" t="s">
        <v>2166</v>
      </c>
      <c r="D826">
        <v>5</v>
      </c>
    </row>
    <row r="827" spans="1:4">
      <c r="A827">
        <v>1894</v>
      </c>
      <c r="B827" t="s">
        <v>3658</v>
      </c>
      <c r="C827" t="s">
        <v>2166</v>
      </c>
      <c r="D827">
        <v>5.5</v>
      </c>
    </row>
    <row r="828" spans="1:4">
      <c r="A828">
        <v>1894</v>
      </c>
      <c r="B828" t="s">
        <v>3658</v>
      </c>
      <c r="C828" t="s">
        <v>862</v>
      </c>
      <c r="D828">
        <v>4.5</v>
      </c>
    </row>
    <row r="829" spans="1:4">
      <c r="A829">
        <v>1894</v>
      </c>
      <c r="B829" t="s">
        <v>3658</v>
      </c>
      <c r="C829" t="s">
        <v>2167</v>
      </c>
      <c r="D829">
        <v>16</v>
      </c>
    </row>
    <row r="830" spans="1:4">
      <c r="A830">
        <v>1894</v>
      </c>
      <c r="B830" t="s">
        <v>3658</v>
      </c>
      <c r="C830" t="s">
        <v>2167</v>
      </c>
      <c r="D830">
        <v>10</v>
      </c>
    </row>
    <row r="831" spans="1:4">
      <c r="A831">
        <v>1894</v>
      </c>
      <c r="B831" t="s">
        <v>3658</v>
      </c>
      <c r="C831" t="s">
        <v>2168</v>
      </c>
      <c r="D831">
        <v>2</v>
      </c>
    </row>
    <row r="832" spans="1:4">
      <c r="A832">
        <v>1894</v>
      </c>
      <c r="B832" t="s">
        <v>3658</v>
      </c>
      <c r="C832" t="s">
        <v>2168</v>
      </c>
      <c r="D832">
        <v>2</v>
      </c>
    </row>
    <row r="833" spans="1:4">
      <c r="A833">
        <v>1894</v>
      </c>
      <c r="B833" t="s">
        <v>3658</v>
      </c>
      <c r="C833" t="s">
        <v>2169</v>
      </c>
      <c r="D833">
        <v>3.5</v>
      </c>
    </row>
    <row r="834" spans="1:4">
      <c r="A834">
        <v>1894</v>
      </c>
      <c r="B834" t="s">
        <v>3658</v>
      </c>
      <c r="C834" t="s">
        <v>2170</v>
      </c>
      <c r="D834">
        <v>2.5</v>
      </c>
    </row>
    <row r="835" spans="1:4">
      <c r="A835">
        <v>1894</v>
      </c>
      <c r="B835" t="s">
        <v>3658</v>
      </c>
      <c r="C835" t="s">
        <v>2171</v>
      </c>
      <c r="D835">
        <v>4.25</v>
      </c>
    </row>
    <row r="836" spans="1:4">
      <c r="A836">
        <v>1894</v>
      </c>
      <c r="B836" t="s">
        <v>3658</v>
      </c>
      <c r="C836" t="s">
        <v>2172</v>
      </c>
      <c r="D836">
        <v>5</v>
      </c>
    </row>
    <row r="837" spans="1:4">
      <c r="A837">
        <v>1894</v>
      </c>
      <c r="B837" t="s">
        <v>3658</v>
      </c>
      <c r="C837" t="s">
        <v>2173</v>
      </c>
      <c r="D837">
        <v>6.5</v>
      </c>
    </row>
    <row r="838" spans="1:4">
      <c r="A838">
        <v>1894</v>
      </c>
      <c r="B838" t="s">
        <v>3658</v>
      </c>
      <c r="C838" t="s">
        <v>2173</v>
      </c>
      <c r="D838">
        <v>4</v>
      </c>
    </row>
    <row r="839" spans="1:4">
      <c r="A839">
        <v>1894</v>
      </c>
      <c r="B839" t="s">
        <v>3658</v>
      </c>
      <c r="C839" t="s">
        <v>2162</v>
      </c>
      <c r="D839">
        <v>14</v>
      </c>
    </row>
    <row r="840" spans="1:4">
      <c r="A840">
        <v>1894</v>
      </c>
      <c r="B840" t="s">
        <v>3658</v>
      </c>
      <c r="C840" t="s">
        <v>2162</v>
      </c>
      <c r="D840">
        <v>6.5</v>
      </c>
    </row>
    <row r="841" spans="1:4">
      <c r="A841">
        <v>1894</v>
      </c>
      <c r="B841" t="s">
        <v>3658</v>
      </c>
      <c r="C841" t="s">
        <v>2174</v>
      </c>
      <c r="D841">
        <v>35</v>
      </c>
    </row>
    <row r="842" spans="1:4">
      <c r="A842">
        <v>1894</v>
      </c>
      <c r="B842" t="s">
        <v>3658</v>
      </c>
      <c r="C842" t="s">
        <v>690</v>
      </c>
      <c r="D842">
        <v>5</v>
      </c>
    </row>
    <row r="843" spans="1:4">
      <c r="A843">
        <v>1894</v>
      </c>
      <c r="B843" t="s">
        <v>3658</v>
      </c>
      <c r="C843" t="s">
        <v>2175</v>
      </c>
      <c r="D843">
        <v>4</v>
      </c>
    </row>
    <row r="844" spans="1:4">
      <c r="A844">
        <v>1894</v>
      </c>
      <c r="B844" t="s">
        <v>3658</v>
      </c>
      <c r="C844" t="s">
        <v>862</v>
      </c>
      <c r="D844">
        <v>4</v>
      </c>
    </row>
    <row r="845" spans="1:4">
      <c r="A845">
        <v>1894</v>
      </c>
      <c r="B845" t="s">
        <v>3658</v>
      </c>
      <c r="C845" t="s">
        <v>2176</v>
      </c>
      <c r="D845">
        <v>3.13</v>
      </c>
    </row>
    <row r="846" spans="1:4">
      <c r="A846">
        <v>1894</v>
      </c>
      <c r="B846" t="s">
        <v>3185</v>
      </c>
      <c r="C846" t="s">
        <v>2177</v>
      </c>
      <c r="D846">
        <v>42</v>
      </c>
    </row>
    <row r="847" spans="1:4">
      <c r="A847">
        <v>1894</v>
      </c>
      <c r="B847" t="s">
        <v>3185</v>
      </c>
      <c r="C847" t="s">
        <v>2177</v>
      </c>
      <c r="D847">
        <v>33.82</v>
      </c>
    </row>
    <row r="848" spans="1:4">
      <c r="A848">
        <v>1894</v>
      </c>
      <c r="B848" t="s">
        <v>3185</v>
      </c>
      <c r="C848" t="s">
        <v>2177</v>
      </c>
      <c r="D848">
        <v>8</v>
      </c>
    </row>
    <row r="849" spans="1:4">
      <c r="A849">
        <v>1894</v>
      </c>
      <c r="B849" t="s">
        <v>3185</v>
      </c>
      <c r="C849" t="s">
        <v>2178</v>
      </c>
      <c r="D849">
        <v>10</v>
      </c>
    </row>
    <row r="850" spans="1:4">
      <c r="A850">
        <v>1894</v>
      </c>
      <c r="B850" t="s">
        <v>55</v>
      </c>
      <c r="C850" t="s">
        <v>713</v>
      </c>
      <c r="D850">
        <v>2</v>
      </c>
    </row>
    <row r="851" spans="1:4">
      <c r="A851">
        <v>1894</v>
      </c>
      <c r="B851" t="s">
        <v>55</v>
      </c>
      <c r="C851" t="s">
        <v>864</v>
      </c>
      <c r="D851">
        <v>5.5</v>
      </c>
    </row>
    <row r="852" spans="1:4">
      <c r="A852">
        <v>1894</v>
      </c>
      <c r="B852" t="s">
        <v>55</v>
      </c>
      <c r="C852" t="s">
        <v>864</v>
      </c>
      <c r="D852">
        <v>4.5</v>
      </c>
    </row>
    <row r="853" spans="1:4">
      <c r="A853">
        <v>1894</v>
      </c>
      <c r="B853" t="s">
        <v>55</v>
      </c>
      <c r="C853" t="s">
        <v>864</v>
      </c>
      <c r="D853">
        <v>10</v>
      </c>
    </row>
    <row r="854" spans="1:4">
      <c r="A854">
        <v>1894</v>
      </c>
      <c r="B854" t="s">
        <v>55</v>
      </c>
      <c r="C854" t="s">
        <v>717</v>
      </c>
      <c r="D854">
        <v>5.5</v>
      </c>
    </row>
    <row r="855" spans="1:4">
      <c r="A855">
        <v>1894</v>
      </c>
      <c r="B855" t="s">
        <v>55</v>
      </c>
      <c r="C855" t="s">
        <v>717</v>
      </c>
      <c r="D855">
        <v>3.5</v>
      </c>
    </row>
    <row r="856" spans="1:4">
      <c r="A856">
        <v>1894</v>
      </c>
      <c r="B856" t="s">
        <v>55</v>
      </c>
      <c r="C856" t="s">
        <v>717</v>
      </c>
      <c r="D856">
        <v>3.5</v>
      </c>
    </row>
    <row r="857" spans="1:4">
      <c r="A857">
        <v>1894</v>
      </c>
      <c r="B857" t="s">
        <v>55</v>
      </c>
      <c r="C857" t="s">
        <v>59</v>
      </c>
      <c r="D857">
        <v>50</v>
      </c>
    </row>
    <row r="858" spans="1:4">
      <c r="A858">
        <v>1894</v>
      </c>
      <c r="B858" t="s">
        <v>55</v>
      </c>
      <c r="C858" t="s">
        <v>2179</v>
      </c>
      <c r="D858">
        <v>23</v>
      </c>
    </row>
    <row r="859" spans="1:4">
      <c r="A859">
        <v>1894</v>
      </c>
      <c r="B859" t="s">
        <v>55</v>
      </c>
      <c r="C859" t="s">
        <v>2180</v>
      </c>
      <c r="D859">
        <v>5.5</v>
      </c>
    </row>
    <row r="860" spans="1:4">
      <c r="A860">
        <v>1894</v>
      </c>
      <c r="B860" t="s">
        <v>55</v>
      </c>
      <c r="C860" t="s">
        <v>712</v>
      </c>
      <c r="D860">
        <v>9</v>
      </c>
    </row>
    <row r="861" spans="1:4">
      <c r="A861">
        <v>1894</v>
      </c>
      <c r="B861" t="s">
        <v>55</v>
      </c>
      <c r="C861" t="s">
        <v>714</v>
      </c>
      <c r="D861">
        <v>1.75</v>
      </c>
    </row>
    <row r="862" spans="1:4">
      <c r="A862">
        <v>1894</v>
      </c>
      <c r="B862" t="s">
        <v>55</v>
      </c>
      <c r="C862" t="s">
        <v>715</v>
      </c>
      <c r="D862">
        <v>2</v>
      </c>
    </row>
    <row r="863" spans="1:4">
      <c r="A863">
        <v>1894</v>
      </c>
      <c r="B863" t="s">
        <v>55</v>
      </c>
      <c r="C863" t="s">
        <v>2181</v>
      </c>
      <c r="D863">
        <v>4</v>
      </c>
    </row>
    <row r="864" spans="1:4">
      <c r="A864">
        <v>1894</v>
      </c>
      <c r="B864" t="s">
        <v>55</v>
      </c>
      <c r="C864" t="s">
        <v>57</v>
      </c>
      <c r="D864">
        <v>3.25</v>
      </c>
    </row>
    <row r="865" spans="1:4">
      <c r="A865">
        <v>1894</v>
      </c>
      <c r="B865" t="s">
        <v>55</v>
      </c>
      <c r="C865" t="s">
        <v>57</v>
      </c>
      <c r="D865">
        <v>3.5</v>
      </c>
    </row>
    <row r="866" spans="1:4">
      <c r="A866">
        <v>1894</v>
      </c>
      <c r="B866" t="s">
        <v>3188</v>
      </c>
      <c r="C866" t="s">
        <v>371</v>
      </c>
      <c r="D866">
        <v>8</v>
      </c>
    </row>
    <row r="867" spans="1:4">
      <c r="A867">
        <v>1894</v>
      </c>
      <c r="B867" t="s">
        <v>3188</v>
      </c>
      <c r="C867" t="s">
        <v>370</v>
      </c>
      <c r="D867">
        <v>6.38</v>
      </c>
    </row>
    <row r="868" spans="1:4">
      <c r="A868">
        <v>1894</v>
      </c>
      <c r="B868" t="s">
        <v>3214</v>
      </c>
      <c r="C868" t="s">
        <v>264</v>
      </c>
      <c r="D868">
        <v>11</v>
      </c>
    </row>
    <row r="869" spans="1:4">
      <c r="A869">
        <v>1894</v>
      </c>
      <c r="B869" t="s">
        <v>3214</v>
      </c>
      <c r="C869" t="s">
        <v>264</v>
      </c>
      <c r="D869">
        <v>12</v>
      </c>
    </row>
    <row r="870" spans="1:4">
      <c r="A870">
        <v>1894</v>
      </c>
      <c r="B870" t="s">
        <v>3214</v>
      </c>
      <c r="C870" t="s">
        <v>1911</v>
      </c>
      <c r="D870">
        <v>5</v>
      </c>
    </row>
    <row r="871" spans="1:4">
      <c r="A871">
        <v>1894</v>
      </c>
      <c r="B871" t="s">
        <v>3214</v>
      </c>
      <c r="C871" t="s">
        <v>1903</v>
      </c>
      <c r="D871">
        <v>4</v>
      </c>
    </row>
    <row r="872" spans="1:4">
      <c r="A872">
        <v>1894</v>
      </c>
      <c r="B872" t="s">
        <v>3214</v>
      </c>
      <c r="C872" t="s">
        <v>1914</v>
      </c>
      <c r="D872">
        <v>17</v>
      </c>
    </row>
    <row r="873" spans="1:4">
      <c r="A873">
        <v>1894</v>
      </c>
      <c r="B873" t="s">
        <v>3214</v>
      </c>
      <c r="C873" t="s">
        <v>1914</v>
      </c>
      <c r="D873">
        <v>8.5</v>
      </c>
    </row>
    <row r="874" spans="1:4">
      <c r="A874">
        <v>1894</v>
      </c>
      <c r="B874" t="s">
        <v>3638</v>
      </c>
      <c r="C874" t="s">
        <v>426</v>
      </c>
      <c r="D874">
        <v>18.5</v>
      </c>
    </row>
    <row r="875" spans="1:4">
      <c r="A875">
        <v>1894</v>
      </c>
      <c r="B875" t="s">
        <v>3638</v>
      </c>
      <c r="C875" t="s">
        <v>428</v>
      </c>
      <c r="D875">
        <v>13.7</v>
      </c>
    </row>
    <row r="876" spans="1:4">
      <c r="A876">
        <v>1894</v>
      </c>
      <c r="B876" t="s">
        <v>3638</v>
      </c>
      <c r="C876" t="s">
        <v>428</v>
      </c>
      <c r="D876">
        <v>8</v>
      </c>
    </row>
    <row r="877" spans="1:4">
      <c r="A877">
        <v>1894</v>
      </c>
      <c r="B877" t="s">
        <v>3638</v>
      </c>
      <c r="C877" t="s">
        <v>428</v>
      </c>
      <c r="D877">
        <v>8</v>
      </c>
    </row>
    <row r="878" spans="1:4">
      <c r="A878">
        <v>1894</v>
      </c>
      <c r="B878" t="s">
        <v>3638</v>
      </c>
      <c r="C878" t="s">
        <v>428</v>
      </c>
      <c r="D878">
        <v>7</v>
      </c>
    </row>
    <row r="879" spans="1:4">
      <c r="A879">
        <v>1894</v>
      </c>
      <c r="B879" t="s">
        <v>3638</v>
      </c>
      <c r="C879" t="s">
        <v>428</v>
      </c>
      <c r="D879">
        <v>4.5</v>
      </c>
    </row>
    <row r="880" spans="1:4">
      <c r="A880">
        <v>1894</v>
      </c>
      <c r="B880" t="s">
        <v>3638</v>
      </c>
      <c r="C880" t="s">
        <v>428</v>
      </c>
      <c r="D880">
        <v>7.25</v>
      </c>
    </row>
    <row r="881" spans="1:4">
      <c r="A881">
        <v>1894</v>
      </c>
      <c r="B881" t="s">
        <v>3638</v>
      </c>
      <c r="C881" t="s">
        <v>428</v>
      </c>
      <c r="D881">
        <v>5</v>
      </c>
    </row>
    <row r="882" spans="1:4">
      <c r="A882">
        <v>1894</v>
      </c>
      <c r="B882" t="s">
        <v>3638</v>
      </c>
      <c r="C882" t="s">
        <v>428</v>
      </c>
      <c r="D882">
        <v>15</v>
      </c>
    </row>
    <row r="883" spans="1:4">
      <c r="A883">
        <v>1894</v>
      </c>
      <c r="B883" t="s">
        <v>3638</v>
      </c>
      <c r="C883" t="s">
        <v>428</v>
      </c>
      <c r="D883">
        <v>2</v>
      </c>
    </row>
    <row r="884" spans="1:4">
      <c r="A884">
        <v>1894</v>
      </c>
      <c r="B884" t="s">
        <v>3638</v>
      </c>
      <c r="C884" t="s">
        <v>428</v>
      </c>
      <c r="D884">
        <v>1.5</v>
      </c>
    </row>
    <row r="885" spans="1:4">
      <c r="A885">
        <v>1894</v>
      </c>
      <c r="B885" t="s">
        <v>3638</v>
      </c>
      <c r="C885" t="s">
        <v>432</v>
      </c>
      <c r="D885">
        <v>33</v>
      </c>
    </row>
    <row r="886" spans="1:4">
      <c r="A886">
        <v>1894</v>
      </c>
      <c r="B886" t="s">
        <v>3638</v>
      </c>
      <c r="C886" t="s">
        <v>432</v>
      </c>
      <c r="D886">
        <v>2</v>
      </c>
    </row>
    <row r="887" spans="1:4">
      <c r="A887">
        <v>1894</v>
      </c>
      <c r="B887" t="s">
        <v>3638</v>
      </c>
      <c r="C887" t="s">
        <v>432</v>
      </c>
      <c r="D887">
        <v>7</v>
      </c>
    </row>
    <row r="888" spans="1:4">
      <c r="A888">
        <v>1894</v>
      </c>
      <c r="B888" t="s">
        <v>3638</v>
      </c>
      <c r="C888" t="s">
        <v>432</v>
      </c>
      <c r="D888">
        <v>3.25</v>
      </c>
    </row>
    <row r="889" spans="1:4">
      <c r="A889">
        <v>1894</v>
      </c>
      <c r="B889" t="s">
        <v>3638</v>
      </c>
      <c r="C889" t="s">
        <v>432</v>
      </c>
      <c r="D889">
        <v>12</v>
      </c>
    </row>
    <row r="890" spans="1:4">
      <c r="A890">
        <v>1894</v>
      </c>
      <c r="B890" t="s">
        <v>3638</v>
      </c>
      <c r="C890" t="s">
        <v>435</v>
      </c>
      <c r="D890">
        <v>48</v>
      </c>
    </row>
    <row r="891" spans="1:4">
      <c r="A891">
        <v>1894</v>
      </c>
      <c r="B891" t="s">
        <v>3638</v>
      </c>
      <c r="C891" t="s">
        <v>435</v>
      </c>
      <c r="D891">
        <v>13</v>
      </c>
    </row>
    <row r="892" spans="1:4">
      <c r="A892">
        <v>1894</v>
      </c>
      <c r="B892" t="s">
        <v>3638</v>
      </c>
      <c r="C892" t="s">
        <v>435</v>
      </c>
      <c r="D892">
        <v>15</v>
      </c>
    </row>
    <row r="893" spans="1:4">
      <c r="A893">
        <v>1894</v>
      </c>
      <c r="B893" t="s">
        <v>3638</v>
      </c>
      <c r="C893" t="s">
        <v>425</v>
      </c>
      <c r="D893">
        <v>7.25</v>
      </c>
    </row>
    <row r="894" spans="1:4">
      <c r="A894">
        <v>1894</v>
      </c>
      <c r="B894" t="s">
        <v>3638</v>
      </c>
      <c r="C894" t="s">
        <v>427</v>
      </c>
      <c r="D894">
        <v>4</v>
      </c>
    </row>
    <row r="895" spans="1:4">
      <c r="A895">
        <v>1894</v>
      </c>
      <c r="B895" t="s">
        <v>3638</v>
      </c>
      <c r="C895" t="s">
        <v>721</v>
      </c>
      <c r="D895">
        <v>4</v>
      </c>
    </row>
    <row r="896" spans="1:4">
      <c r="A896">
        <v>1894</v>
      </c>
      <c r="B896" t="s">
        <v>3638</v>
      </c>
      <c r="C896" t="s">
        <v>438</v>
      </c>
      <c r="D896">
        <v>3</v>
      </c>
    </row>
    <row r="897" spans="1:4">
      <c r="A897">
        <v>1894</v>
      </c>
      <c r="B897" t="s">
        <v>3659</v>
      </c>
      <c r="C897" t="s">
        <v>928</v>
      </c>
      <c r="D897">
        <v>10.75</v>
      </c>
    </row>
    <row r="898" spans="1:4">
      <c r="A898">
        <v>1894</v>
      </c>
      <c r="B898" t="s">
        <v>3659</v>
      </c>
      <c r="C898" t="s">
        <v>463</v>
      </c>
      <c r="D898">
        <v>5</v>
      </c>
    </row>
    <row r="899" spans="1:4">
      <c r="A899">
        <v>1894</v>
      </c>
      <c r="B899" t="s">
        <v>3659</v>
      </c>
      <c r="C899" t="s">
        <v>464</v>
      </c>
      <c r="D899">
        <v>1.63</v>
      </c>
    </row>
    <row r="900" spans="1:4">
      <c r="A900">
        <v>1894</v>
      </c>
      <c r="B900" t="s">
        <v>3659</v>
      </c>
      <c r="C900" t="s">
        <v>465</v>
      </c>
      <c r="D900">
        <v>4</v>
      </c>
    </row>
    <row r="901" spans="1:4">
      <c r="A901">
        <v>1894</v>
      </c>
      <c r="B901" t="s">
        <v>3659</v>
      </c>
      <c r="C901" t="s">
        <v>466</v>
      </c>
      <c r="D901">
        <v>8.25</v>
      </c>
    </row>
    <row r="902" spans="1:4">
      <c r="A902">
        <v>1894</v>
      </c>
      <c r="B902" t="s">
        <v>3659</v>
      </c>
      <c r="C902" t="s">
        <v>466</v>
      </c>
      <c r="D902">
        <v>5</v>
      </c>
    </row>
    <row r="903" spans="1:4">
      <c r="A903">
        <v>1894</v>
      </c>
      <c r="B903" t="s">
        <v>3659</v>
      </c>
      <c r="C903" t="s">
        <v>469</v>
      </c>
      <c r="D903">
        <v>26</v>
      </c>
    </row>
    <row r="904" spans="1:4">
      <c r="A904">
        <v>1894</v>
      </c>
      <c r="B904" t="s">
        <v>3659</v>
      </c>
      <c r="C904" t="s">
        <v>457</v>
      </c>
      <c r="D904">
        <v>3.5</v>
      </c>
    </row>
    <row r="905" spans="1:4">
      <c r="A905">
        <v>1894</v>
      </c>
      <c r="B905" t="s">
        <v>3659</v>
      </c>
      <c r="C905" t="s">
        <v>458</v>
      </c>
      <c r="D905">
        <v>6</v>
      </c>
    </row>
    <row r="906" spans="1:4">
      <c r="A906">
        <v>1894</v>
      </c>
      <c r="B906" t="s">
        <v>3659</v>
      </c>
      <c r="C906" t="s">
        <v>459</v>
      </c>
      <c r="D906">
        <v>8</v>
      </c>
    </row>
    <row r="907" spans="1:4">
      <c r="A907">
        <v>1894</v>
      </c>
      <c r="B907" t="s">
        <v>3659</v>
      </c>
      <c r="C907" t="s">
        <v>460</v>
      </c>
      <c r="D907">
        <v>5</v>
      </c>
    </row>
    <row r="908" spans="1:4">
      <c r="A908">
        <v>1894</v>
      </c>
      <c r="B908" t="s">
        <v>3659</v>
      </c>
      <c r="C908" t="s">
        <v>461</v>
      </c>
      <c r="D908">
        <v>7</v>
      </c>
    </row>
    <row r="909" spans="1:4">
      <c r="A909">
        <v>1894</v>
      </c>
      <c r="B909" t="s">
        <v>3659</v>
      </c>
      <c r="C909" t="s">
        <v>462</v>
      </c>
      <c r="D909">
        <v>8</v>
      </c>
    </row>
    <row r="910" spans="1:4">
      <c r="A910">
        <v>1894</v>
      </c>
      <c r="B910" t="s">
        <v>3659</v>
      </c>
      <c r="C910" t="s">
        <v>1345</v>
      </c>
      <c r="D910">
        <v>130</v>
      </c>
    </row>
    <row r="911" spans="1:4">
      <c r="A911">
        <v>1894</v>
      </c>
      <c r="B911" t="s">
        <v>3659</v>
      </c>
      <c r="C911" t="s">
        <v>1345</v>
      </c>
      <c r="D911">
        <v>12</v>
      </c>
    </row>
    <row r="912" spans="1:4">
      <c r="A912">
        <v>1894</v>
      </c>
      <c r="B912" t="s">
        <v>3659</v>
      </c>
      <c r="C912" t="s">
        <v>1345</v>
      </c>
      <c r="D912">
        <v>12</v>
      </c>
    </row>
    <row r="913" spans="1:4">
      <c r="A913">
        <v>1894</v>
      </c>
      <c r="B913" t="s">
        <v>3659</v>
      </c>
      <c r="C913" t="s">
        <v>467</v>
      </c>
      <c r="D913">
        <v>15</v>
      </c>
    </row>
    <row r="914" spans="1:4">
      <c r="A914">
        <v>1894</v>
      </c>
      <c r="B914" t="s">
        <v>3659</v>
      </c>
      <c r="C914" t="s">
        <v>468</v>
      </c>
      <c r="D914">
        <v>8</v>
      </c>
    </row>
    <row r="915" spans="1:4">
      <c r="A915">
        <v>1894</v>
      </c>
      <c r="B915" t="s">
        <v>2182</v>
      </c>
      <c r="C915" t="s">
        <v>438</v>
      </c>
      <c r="D915">
        <v>7.5</v>
      </c>
    </row>
    <row r="916" spans="1:4">
      <c r="A916">
        <v>1894</v>
      </c>
      <c r="B916" t="s">
        <v>2184</v>
      </c>
      <c r="C916" t="s">
        <v>2183</v>
      </c>
      <c r="D916">
        <v>5</v>
      </c>
    </row>
    <row r="917" spans="1:4">
      <c r="A917">
        <v>1894</v>
      </c>
      <c r="B917" t="s">
        <v>2186</v>
      </c>
      <c r="C917" t="s">
        <v>2185</v>
      </c>
      <c r="D917">
        <v>7</v>
      </c>
    </row>
    <row r="918" spans="1:4">
      <c r="A918">
        <v>1894</v>
      </c>
      <c r="B918" t="s">
        <v>2187</v>
      </c>
      <c r="C918" t="s">
        <v>1712</v>
      </c>
      <c r="D918">
        <v>8</v>
      </c>
    </row>
    <row r="919" spans="1:4">
      <c r="A919">
        <v>1894</v>
      </c>
      <c r="B919" t="s">
        <v>2187</v>
      </c>
      <c r="C919" t="s">
        <v>2188</v>
      </c>
      <c r="D919">
        <v>8.5</v>
      </c>
    </row>
    <row r="920" spans="1:4">
      <c r="A920">
        <v>1894</v>
      </c>
      <c r="B920" t="s">
        <v>2187</v>
      </c>
      <c r="C920" t="s">
        <v>1982</v>
      </c>
      <c r="D920">
        <v>2.75</v>
      </c>
    </row>
    <row r="921" spans="1:4">
      <c r="A921">
        <v>1894</v>
      </c>
      <c r="B921" t="s">
        <v>2187</v>
      </c>
      <c r="C921" t="s">
        <v>2113</v>
      </c>
      <c r="D921">
        <v>1.5</v>
      </c>
    </row>
    <row r="922" spans="1:4">
      <c r="A922">
        <v>1898</v>
      </c>
      <c r="B922" t="s">
        <v>3642</v>
      </c>
      <c r="C922" t="s">
        <v>132</v>
      </c>
      <c r="D922">
        <v>1.75</v>
      </c>
    </row>
    <row r="923" spans="1:4">
      <c r="A923">
        <v>1898</v>
      </c>
      <c r="B923" t="s">
        <v>3642</v>
      </c>
      <c r="C923" t="s">
        <v>132</v>
      </c>
      <c r="D923">
        <v>7.5</v>
      </c>
    </row>
    <row r="924" spans="1:4">
      <c r="A924">
        <v>1898</v>
      </c>
      <c r="B924" t="s">
        <v>3642</v>
      </c>
      <c r="C924" t="s">
        <v>133</v>
      </c>
      <c r="D924">
        <v>63.75</v>
      </c>
    </row>
    <row r="925" spans="1:4">
      <c r="A925">
        <v>1898</v>
      </c>
      <c r="B925" t="s">
        <v>3642</v>
      </c>
      <c r="C925" t="s">
        <v>133</v>
      </c>
      <c r="D925">
        <v>28</v>
      </c>
    </row>
    <row r="926" spans="1:4">
      <c r="A926">
        <v>1898</v>
      </c>
      <c r="B926" t="s">
        <v>3642</v>
      </c>
      <c r="C926" t="s">
        <v>133</v>
      </c>
      <c r="D926">
        <v>6.5</v>
      </c>
    </row>
    <row r="927" spans="1:4">
      <c r="A927">
        <v>1898</v>
      </c>
      <c r="B927" t="s">
        <v>3642</v>
      </c>
      <c r="C927" t="s">
        <v>133</v>
      </c>
      <c r="D927">
        <v>5.75</v>
      </c>
    </row>
    <row r="928" spans="1:4">
      <c r="A928">
        <v>1898</v>
      </c>
      <c r="B928" t="s">
        <v>3642</v>
      </c>
      <c r="C928" t="s">
        <v>135</v>
      </c>
      <c r="D928">
        <v>11.25</v>
      </c>
    </row>
    <row r="929" spans="1:4">
      <c r="A929">
        <v>1898</v>
      </c>
      <c r="B929" t="s">
        <v>3642</v>
      </c>
      <c r="C929" t="s">
        <v>137</v>
      </c>
      <c r="D929">
        <v>20</v>
      </c>
    </row>
    <row r="930" spans="1:4">
      <c r="A930">
        <v>1898</v>
      </c>
      <c r="B930" t="s">
        <v>3642</v>
      </c>
      <c r="C930" t="s">
        <v>137</v>
      </c>
      <c r="D930">
        <v>18</v>
      </c>
    </row>
    <row r="931" spans="1:4">
      <c r="A931">
        <v>1898</v>
      </c>
      <c r="B931" t="s">
        <v>3642</v>
      </c>
      <c r="C931" t="s">
        <v>138</v>
      </c>
      <c r="D931">
        <v>14</v>
      </c>
    </row>
    <row r="932" spans="1:4">
      <c r="A932">
        <v>1898</v>
      </c>
      <c r="B932" t="s">
        <v>3642</v>
      </c>
      <c r="C932" t="s">
        <v>138</v>
      </c>
      <c r="D932">
        <v>4.5</v>
      </c>
    </row>
    <row r="933" spans="1:4">
      <c r="A933">
        <v>1898</v>
      </c>
      <c r="B933" t="s">
        <v>3642</v>
      </c>
      <c r="C933" t="s">
        <v>139</v>
      </c>
      <c r="D933">
        <v>2.87</v>
      </c>
    </row>
    <row r="934" spans="1:4">
      <c r="A934">
        <v>1898</v>
      </c>
      <c r="B934" t="s">
        <v>3642</v>
      </c>
      <c r="C934" t="s">
        <v>139</v>
      </c>
      <c r="D934">
        <v>3.25</v>
      </c>
    </row>
    <row r="935" spans="1:4">
      <c r="A935">
        <v>1898</v>
      </c>
      <c r="B935" t="s">
        <v>3642</v>
      </c>
      <c r="C935" t="s">
        <v>2190</v>
      </c>
      <c r="D935">
        <v>7.33</v>
      </c>
    </row>
    <row r="936" spans="1:4">
      <c r="A936">
        <v>1898</v>
      </c>
      <c r="B936" t="s">
        <v>3642</v>
      </c>
      <c r="C936" t="s">
        <v>140</v>
      </c>
      <c r="D936">
        <v>6</v>
      </c>
    </row>
    <row r="937" spans="1:4">
      <c r="A937">
        <v>1898</v>
      </c>
      <c r="B937" t="s">
        <v>3642</v>
      </c>
      <c r="C937" t="s">
        <v>142</v>
      </c>
      <c r="D937">
        <v>6</v>
      </c>
    </row>
    <row r="938" spans="1:4">
      <c r="A938">
        <v>1898</v>
      </c>
      <c r="B938" t="s">
        <v>3243</v>
      </c>
      <c r="C938" t="s">
        <v>1921</v>
      </c>
      <c r="D938">
        <v>10</v>
      </c>
    </row>
    <row r="939" spans="1:4">
      <c r="A939">
        <v>1898</v>
      </c>
      <c r="B939" t="s">
        <v>2653</v>
      </c>
      <c r="C939" t="s">
        <v>1922</v>
      </c>
      <c r="D939">
        <v>8.5</v>
      </c>
    </row>
    <row r="940" spans="1:4">
      <c r="A940">
        <v>1898</v>
      </c>
      <c r="B940" t="s">
        <v>2653</v>
      </c>
      <c r="C940" t="s">
        <v>1923</v>
      </c>
      <c r="D940">
        <v>17.8</v>
      </c>
    </row>
    <row r="941" spans="1:4">
      <c r="A941">
        <v>1898</v>
      </c>
      <c r="B941" t="s">
        <v>2653</v>
      </c>
      <c r="C941" t="s">
        <v>1923</v>
      </c>
      <c r="D941">
        <v>1</v>
      </c>
    </row>
    <row r="942" spans="1:4">
      <c r="A942">
        <v>1898</v>
      </c>
      <c r="B942" t="s">
        <v>2653</v>
      </c>
      <c r="C942" t="s">
        <v>1924</v>
      </c>
      <c r="D942">
        <v>8.5</v>
      </c>
    </row>
    <row r="943" spans="1:4">
      <c r="A943">
        <v>1898</v>
      </c>
      <c r="B943" t="s">
        <v>2653</v>
      </c>
      <c r="C943" t="s">
        <v>1929</v>
      </c>
      <c r="D943">
        <v>4</v>
      </c>
    </row>
    <row r="944" spans="1:4">
      <c r="A944">
        <v>1898</v>
      </c>
      <c r="B944" t="s">
        <v>2653</v>
      </c>
      <c r="C944" t="s">
        <v>1927</v>
      </c>
      <c r="D944">
        <v>19</v>
      </c>
    </row>
    <row r="945" spans="1:4">
      <c r="A945">
        <v>1898</v>
      </c>
      <c r="B945" t="s">
        <v>2653</v>
      </c>
      <c r="C945" t="s">
        <v>1925</v>
      </c>
      <c r="D945">
        <v>2.5</v>
      </c>
    </row>
    <row r="946" spans="1:4">
      <c r="A946">
        <v>1898</v>
      </c>
      <c r="B946" t="s">
        <v>2182</v>
      </c>
      <c r="C946" t="s">
        <v>1930</v>
      </c>
      <c r="D946">
        <v>16.5</v>
      </c>
    </row>
    <row r="947" spans="1:4">
      <c r="A947">
        <v>1898</v>
      </c>
      <c r="B947" t="s">
        <v>2182</v>
      </c>
      <c r="C947" t="s">
        <v>438</v>
      </c>
      <c r="D947">
        <v>10</v>
      </c>
    </row>
    <row r="948" spans="1:4">
      <c r="A948">
        <v>1898</v>
      </c>
      <c r="B948" t="s">
        <v>3643</v>
      </c>
      <c r="C948" t="s">
        <v>393</v>
      </c>
      <c r="D948">
        <v>23</v>
      </c>
    </row>
    <row r="949" spans="1:4">
      <c r="A949">
        <v>1898</v>
      </c>
      <c r="B949" t="s">
        <v>3643</v>
      </c>
      <c r="C949" t="s">
        <v>2191</v>
      </c>
      <c r="D949">
        <v>65.599999999999994</v>
      </c>
    </row>
    <row r="950" spans="1:4">
      <c r="A950">
        <v>1898</v>
      </c>
      <c r="B950" t="s">
        <v>3643</v>
      </c>
      <c r="C950" t="s">
        <v>394</v>
      </c>
      <c r="D950">
        <v>4.5</v>
      </c>
    </row>
    <row r="951" spans="1:4">
      <c r="A951">
        <v>1898</v>
      </c>
      <c r="B951" t="s">
        <v>3643</v>
      </c>
      <c r="C951" t="s">
        <v>395</v>
      </c>
      <c r="D951">
        <v>4.5</v>
      </c>
    </row>
    <row r="952" spans="1:4">
      <c r="A952">
        <v>1898</v>
      </c>
      <c r="B952" t="s">
        <v>3643</v>
      </c>
      <c r="C952" t="s">
        <v>395</v>
      </c>
      <c r="D952">
        <v>4</v>
      </c>
    </row>
    <row r="953" spans="1:4">
      <c r="A953">
        <v>1898</v>
      </c>
      <c r="B953" t="s">
        <v>3643</v>
      </c>
      <c r="C953" t="s">
        <v>1931</v>
      </c>
      <c r="D953">
        <v>73</v>
      </c>
    </row>
    <row r="954" spans="1:4">
      <c r="A954">
        <v>1898</v>
      </c>
      <c r="B954" t="s">
        <v>3643</v>
      </c>
      <c r="C954" t="s">
        <v>1931</v>
      </c>
      <c r="D954">
        <v>45</v>
      </c>
    </row>
    <row r="955" spans="1:4">
      <c r="A955">
        <v>1898</v>
      </c>
      <c r="B955" t="s">
        <v>3643</v>
      </c>
      <c r="C955" t="s">
        <v>1931</v>
      </c>
      <c r="D955">
        <v>3</v>
      </c>
    </row>
    <row r="956" spans="1:4">
      <c r="A956">
        <v>1898</v>
      </c>
      <c r="B956" t="s">
        <v>3643</v>
      </c>
      <c r="C956" t="s">
        <v>1931</v>
      </c>
      <c r="D956">
        <v>2.46</v>
      </c>
    </row>
    <row r="957" spans="1:4">
      <c r="A957">
        <v>1898</v>
      </c>
      <c r="B957" t="s">
        <v>3643</v>
      </c>
      <c r="C957" t="s">
        <v>1931</v>
      </c>
      <c r="D957">
        <v>10</v>
      </c>
    </row>
    <row r="958" spans="1:4">
      <c r="A958">
        <v>1898</v>
      </c>
      <c r="B958" t="s">
        <v>3643</v>
      </c>
      <c r="C958" t="s">
        <v>1931</v>
      </c>
      <c r="D958">
        <v>3</v>
      </c>
    </row>
    <row r="959" spans="1:4">
      <c r="A959">
        <v>1898</v>
      </c>
      <c r="B959" t="s">
        <v>3643</v>
      </c>
      <c r="C959" t="s">
        <v>373</v>
      </c>
      <c r="D959">
        <v>4</v>
      </c>
    </row>
    <row r="960" spans="1:4">
      <c r="A960">
        <v>1898</v>
      </c>
      <c r="B960" t="s">
        <v>3643</v>
      </c>
      <c r="C960" t="s">
        <v>374</v>
      </c>
      <c r="D960">
        <v>5</v>
      </c>
    </row>
    <row r="961" spans="1:4">
      <c r="A961">
        <v>1898</v>
      </c>
      <c r="B961" t="s">
        <v>3643</v>
      </c>
      <c r="C961" t="s">
        <v>375</v>
      </c>
      <c r="D961">
        <v>25</v>
      </c>
    </row>
    <row r="962" spans="1:4">
      <c r="A962">
        <v>1898</v>
      </c>
      <c r="B962" t="s">
        <v>3643</v>
      </c>
      <c r="C962" t="s">
        <v>375</v>
      </c>
      <c r="D962">
        <v>28.89</v>
      </c>
    </row>
    <row r="963" spans="1:4">
      <c r="A963">
        <v>1898</v>
      </c>
      <c r="B963" t="s">
        <v>3643</v>
      </c>
      <c r="C963" t="s">
        <v>375</v>
      </c>
      <c r="D963">
        <v>5.25</v>
      </c>
    </row>
    <row r="964" spans="1:4">
      <c r="A964">
        <v>1898</v>
      </c>
      <c r="B964" t="s">
        <v>3643</v>
      </c>
      <c r="C964" t="s">
        <v>375</v>
      </c>
      <c r="D964">
        <v>24</v>
      </c>
    </row>
    <row r="965" spans="1:4">
      <c r="A965">
        <v>1898</v>
      </c>
      <c r="B965" t="s">
        <v>3643</v>
      </c>
      <c r="C965" t="s">
        <v>375</v>
      </c>
      <c r="D965">
        <v>11</v>
      </c>
    </row>
    <row r="966" spans="1:4">
      <c r="A966">
        <v>1898</v>
      </c>
      <c r="B966" t="s">
        <v>3643</v>
      </c>
      <c r="C966" t="s">
        <v>375</v>
      </c>
      <c r="D966">
        <v>10.5</v>
      </c>
    </row>
    <row r="967" spans="1:4">
      <c r="A967">
        <v>1898</v>
      </c>
      <c r="B967" t="s">
        <v>3643</v>
      </c>
      <c r="C967" t="s">
        <v>375</v>
      </c>
      <c r="D967">
        <v>16.2</v>
      </c>
    </row>
    <row r="968" spans="1:4">
      <c r="A968">
        <v>1898</v>
      </c>
      <c r="B968" t="s">
        <v>3643</v>
      </c>
      <c r="C968" t="s">
        <v>1932</v>
      </c>
      <c r="D968">
        <v>8.15</v>
      </c>
    </row>
    <row r="969" spans="1:4">
      <c r="A969">
        <v>1898</v>
      </c>
      <c r="B969" t="s">
        <v>3643</v>
      </c>
      <c r="C969" t="s">
        <v>377</v>
      </c>
      <c r="D969">
        <v>44</v>
      </c>
    </row>
    <row r="970" spans="1:4">
      <c r="A970">
        <v>1898</v>
      </c>
      <c r="B970" t="s">
        <v>3643</v>
      </c>
      <c r="C970" t="s">
        <v>377</v>
      </c>
      <c r="D970">
        <v>9</v>
      </c>
    </row>
    <row r="971" spans="1:4">
      <c r="A971">
        <v>1898</v>
      </c>
      <c r="B971" t="s">
        <v>3643</v>
      </c>
      <c r="C971" t="s">
        <v>1933</v>
      </c>
      <c r="D971">
        <v>2.5</v>
      </c>
    </row>
    <row r="972" spans="1:4">
      <c r="A972">
        <v>1898</v>
      </c>
      <c r="B972" t="s">
        <v>3643</v>
      </c>
      <c r="C972" t="s">
        <v>1934</v>
      </c>
      <c r="D972">
        <v>4</v>
      </c>
    </row>
    <row r="973" spans="1:4">
      <c r="A973">
        <v>1898</v>
      </c>
      <c r="B973" t="s">
        <v>3643</v>
      </c>
      <c r="C973" t="s">
        <v>1935</v>
      </c>
      <c r="D973">
        <v>2.5</v>
      </c>
    </row>
    <row r="974" spans="1:4">
      <c r="A974">
        <v>1898</v>
      </c>
      <c r="B974" t="s">
        <v>3643</v>
      </c>
      <c r="C974" t="s">
        <v>957</v>
      </c>
      <c r="D974">
        <v>14</v>
      </c>
    </row>
    <row r="975" spans="1:4">
      <c r="A975">
        <v>1898</v>
      </c>
      <c r="B975" t="s">
        <v>3643</v>
      </c>
      <c r="C975" t="s">
        <v>397</v>
      </c>
      <c r="D975">
        <v>24.5</v>
      </c>
    </row>
    <row r="976" spans="1:4">
      <c r="A976">
        <v>1898</v>
      </c>
      <c r="B976" t="s">
        <v>3643</v>
      </c>
      <c r="C976" t="s">
        <v>1936</v>
      </c>
      <c r="D976">
        <v>3.13</v>
      </c>
    </row>
    <row r="977" spans="1:4">
      <c r="A977">
        <v>1898</v>
      </c>
      <c r="B977" t="s">
        <v>3643</v>
      </c>
      <c r="C977" t="s">
        <v>381</v>
      </c>
      <c r="D977">
        <v>3</v>
      </c>
    </row>
    <row r="978" spans="1:4">
      <c r="A978">
        <v>1898</v>
      </c>
      <c r="B978" t="s">
        <v>3643</v>
      </c>
      <c r="C978" t="s">
        <v>381</v>
      </c>
      <c r="D978">
        <v>10</v>
      </c>
    </row>
    <row r="979" spans="1:4">
      <c r="A979">
        <v>1898</v>
      </c>
      <c r="B979" t="s">
        <v>3643</v>
      </c>
      <c r="C979" t="s">
        <v>381</v>
      </c>
      <c r="D979">
        <v>4</v>
      </c>
    </row>
    <row r="980" spans="1:4">
      <c r="A980">
        <v>1898</v>
      </c>
      <c r="B980" t="s">
        <v>3643</v>
      </c>
      <c r="C980" t="s">
        <v>381</v>
      </c>
      <c r="D980">
        <v>5</v>
      </c>
    </row>
    <row r="981" spans="1:4">
      <c r="A981">
        <v>1898</v>
      </c>
      <c r="B981" t="s">
        <v>3643</v>
      </c>
      <c r="C981" t="s">
        <v>382</v>
      </c>
      <c r="D981">
        <v>11.5</v>
      </c>
    </row>
    <row r="982" spans="1:4">
      <c r="A982">
        <v>1898</v>
      </c>
      <c r="B982" t="s">
        <v>3643</v>
      </c>
      <c r="C982" t="s">
        <v>382</v>
      </c>
      <c r="D982">
        <v>8</v>
      </c>
    </row>
    <row r="983" spans="1:4">
      <c r="A983">
        <v>1898</v>
      </c>
      <c r="B983" t="s">
        <v>3643</v>
      </c>
      <c r="C983" t="s">
        <v>382</v>
      </c>
      <c r="D983">
        <v>189.99</v>
      </c>
    </row>
    <row r="984" spans="1:4">
      <c r="A984">
        <v>1898</v>
      </c>
      <c r="B984" t="s">
        <v>3643</v>
      </c>
      <c r="C984" t="s">
        <v>382</v>
      </c>
      <c r="D984">
        <v>9.85</v>
      </c>
    </row>
    <row r="985" spans="1:4">
      <c r="A985">
        <v>1898</v>
      </c>
      <c r="B985" t="s">
        <v>3643</v>
      </c>
      <c r="C985" t="s">
        <v>382</v>
      </c>
      <c r="D985">
        <v>13</v>
      </c>
    </row>
    <row r="986" spans="1:4">
      <c r="A986">
        <v>1898</v>
      </c>
      <c r="B986" t="s">
        <v>3643</v>
      </c>
      <c r="C986" t="s">
        <v>382</v>
      </c>
      <c r="D986">
        <v>11.5</v>
      </c>
    </row>
    <row r="987" spans="1:4">
      <c r="A987">
        <v>1898</v>
      </c>
      <c r="B987" t="s">
        <v>3643</v>
      </c>
      <c r="C987" t="s">
        <v>382</v>
      </c>
      <c r="D987">
        <v>27</v>
      </c>
    </row>
    <row r="988" spans="1:4">
      <c r="A988">
        <v>1898</v>
      </c>
      <c r="B988" t="s">
        <v>3643</v>
      </c>
      <c r="C988" t="s">
        <v>383</v>
      </c>
      <c r="D988">
        <v>8</v>
      </c>
    </row>
    <row r="989" spans="1:4">
      <c r="A989">
        <v>1898</v>
      </c>
      <c r="B989" t="s">
        <v>3643</v>
      </c>
      <c r="C989" t="s">
        <v>383</v>
      </c>
      <c r="D989">
        <v>12</v>
      </c>
    </row>
    <row r="990" spans="1:4">
      <c r="A990">
        <v>1898</v>
      </c>
      <c r="B990" t="s">
        <v>3643</v>
      </c>
      <c r="C990" t="s">
        <v>383</v>
      </c>
      <c r="D990">
        <v>2.5</v>
      </c>
    </row>
    <row r="991" spans="1:4">
      <c r="A991">
        <v>1898</v>
      </c>
      <c r="B991" t="s">
        <v>3643</v>
      </c>
      <c r="C991" t="s">
        <v>410</v>
      </c>
      <c r="D991">
        <v>2.5</v>
      </c>
    </row>
    <row r="992" spans="1:4">
      <c r="A992">
        <v>1898</v>
      </c>
      <c r="B992" t="s">
        <v>3643</v>
      </c>
      <c r="C992" t="s">
        <v>668</v>
      </c>
      <c r="D992">
        <v>5.5</v>
      </c>
    </row>
    <row r="993" spans="1:4">
      <c r="A993">
        <v>1898</v>
      </c>
      <c r="B993" t="s">
        <v>3643</v>
      </c>
      <c r="C993" t="s">
        <v>384</v>
      </c>
      <c r="D993">
        <v>9</v>
      </c>
    </row>
    <row r="994" spans="1:4">
      <c r="A994">
        <v>1898</v>
      </c>
      <c r="B994" t="s">
        <v>3643</v>
      </c>
      <c r="C994" t="s">
        <v>385</v>
      </c>
      <c r="D994">
        <v>8</v>
      </c>
    </row>
    <row r="995" spans="1:4">
      <c r="A995">
        <v>1898</v>
      </c>
      <c r="B995" t="s">
        <v>3643</v>
      </c>
      <c r="C995" t="s">
        <v>386</v>
      </c>
      <c r="D995">
        <v>1.5</v>
      </c>
    </row>
    <row r="996" spans="1:4">
      <c r="A996">
        <v>1898</v>
      </c>
      <c r="B996" t="s">
        <v>3643</v>
      </c>
      <c r="C996" t="s">
        <v>386</v>
      </c>
      <c r="D996">
        <v>3</v>
      </c>
    </row>
    <row r="997" spans="1:4">
      <c r="A997">
        <v>1898</v>
      </c>
      <c r="B997" t="s">
        <v>3643</v>
      </c>
      <c r="C997" t="s">
        <v>386</v>
      </c>
      <c r="D997">
        <v>4</v>
      </c>
    </row>
    <row r="998" spans="1:4">
      <c r="A998">
        <v>1898</v>
      </c>
      <c r="B998" t="s">
        <v>3643</v>
      </c>
      <c r="C998" t="s">
        <v>387</v>
      </c>
      <c r="D998">
        <v>12</v>
      </c>
    </row>
    <row r="999" spans="1:4">
      <c r="A999">
        <v>1898</v>
      </c>
      <c r="B999" t="s">
        <v>3643</v>
      </c>
      <c r="C999" t="s">
        <v>388</v>
      </c>
      <c r="D999">
        <v>1</v>
      </c>
    </row>
    <row r="1000" spans="1:4">
      <c r="A1000">
        <v>1898</v>
      </c>
      <c r="B1000" t="s">
        <v>3643</v>
      </c>
      <c r="C1000" t="s">
        <v>383</v>
      </c>
      <c r="D1000">
        <v>17</v>
      </c>
    </row>
    <row r="1001" spans="1:4">
      <c r="A1001">
        <v>1898</v>
      </c>
      <c r="B1001" t="s">
        <v>3657</v>
      </c>
      <c r="C1001" t="s">
        <v>1937</v>
      </c>
      <c r="D1001">
        <v>8.5</v>
      </c>
    </row>
    <row r="1002" spans="1:4">
      <c r="A1002">
        <v>1898</v>
      </c>
      <c r="B1002" t="s">
        <v>3657</v>
      </c>
      <c r="C1002" t="s">
        <v>1938</v>
      </c>
      <c r="D1002">
        <v>84.51</v>
      </c>
    </row>
    <row r="1003" spans="1:4">
      <c r="A1003">
        <v>1898</v>
      </c>
      <c r="B1003" t="s">
        <v>3657</v>
      </c>
      <c r="C1003" t="s">
        <v>1938</v>
      </c>
      <c r="D1003">
        <v>41</v>
      </c>
    </row>
    <row r="1004" spans="1:4">
      <c r="A1004">
        <v>1898</v>
      </c>
      <c r="B1004" t="s">
        <v>3657</v>
      </c>
      <c r="C1004" t="s">
        <v>1939</v>
      </c>
      <c r="D1004">
        <v>16</v>
      </c>
    </row>
    <row r="1005" spans="1:4">
      <c r="A1005">
        <v>1898</v>
      </c>
      <c r="B1005" t="s">
        <v>3657</v>
      </c>
      <c r="C1005" t="s">
        <v>1940</v>
      </c>
      <c r="D1005">
        <v>6.5</v>
      </c>
    </row>
    <row r="1006" spans="1:4">
      <c r="A1006">
        <v>1898</v>
      </c>
      <c r="B1006" t="s">
        <v>3645</v>
      </c>
      <c r="C1006" t="s">
        <v>1941</v>
      </c>
      <c r="D1006">
        <v>28.5</v>
      </c>
    </row>
    <row r="1007" spans="1:4">
      <c r="A1007">
        <v>1898</v>
      </c>
      <c r="B1007" t="s">
        <v>3645</v>
      </c>
      <c r="C1007" t="s">
        <v>2192</v>
      </c>
      <c r="D1007">
        <v>7</v>
      </c>
    </row>
    <row r="1008" spans="1:4">
      <c r="A1008">
        <v>1898</v>
      </c>
      <c r="B1008" t="s">
        <v>3645</v>
      </c>
      <c r="C1008" t="s">
        <v>1942</v>
      </c>
      <c r="D1008">
        <v>11.5</v>
      </c>
    </row>
    <row r="1009" spans="1:4">
      <c r="A1009">
        <v>1898</v>
      </c>
      <c r="B1009" t="s">
        <v>3645</v>
      </c>
      <c r="C1009" t="s">
        <v>1942</v>
      </c>
      <c r="D1009">
        <v>46</v>
      </c>
    </row>
    <row r="1010" spans="1:4">
      <c r="A1010">
        <v>1898</v>
      </c>
      <c r="B1010" t="s">
        <v>3645</v>
      </c>
      <c r="C1010" t="s">
        <v>1942</v>
      </c>
      <c r="D1010">
        <v>99.42</v>
      </c>
    </row>
    <row r="1011" spans="1:4">
      <c r="A1011">
        <v>1898</v>
      </c>
      <c r="B1011" t="s">
        <v>3645</v>
      </c>
      <c r="C1011" t="s">
        <v>1942</v>
      </c>
      <c r="D1011">
        <v>26</v>
      </c>
    </row>
    <row r="1012" spans="1:4">
      <c r="A1012">
        <v>1898</v>
      </c>
      <c r="B1012" t="s">
        <v>3645</v>
      </c>
      <c r="C1012" t="s">
        <v>1942</v>
      </c>
      <c r="D1012">
        <v>18</v>
      </c>
    </row>
    <row r="1013" spans="1:4">
      <c r="A1013">
        <v>1898</v>
      </c>
      <c r="B1013" t="s">
        <v>3645</v>
      </c>
      <c r="C1013" t="s">
        <v>1943</v>
      </c>
      <c r="D1013">
        <v>3.5</v>
      </c>
    </row>
    <row r="1014" spans="1:4">
      <c r="A1014">
        <v>1898</v>
      </c>
      <c r="B1014" t="s">
        <v>3645</v>
      </c>
      <c r="C1014" t="s">
        <v>1945</v>
      </c>
      <c r="D1014">
        <v>1.75</v>
      </c>
    </row>
    <row r="1015" spans="1:4">
      <c r="A1015">
        <v>1898</v>
      </c>
      <c r="B1015" t="s">
        <v>3645</v>
      </c>
      <c r="C1015" t="s">
        <v>1946</v>
      </c>
      <c r="D1015">
        <v>20</v>
      </c>
    </row>
    <row r="1016" spans="1:4">
      <c r="A1016">
        <v>1898</v>
      </c>
      <c r="B1016" t="s">
        <v>2549</v>
      </c>
      <c r="C1016" t="s">
        <v>145</v>
      </c>
      <c r="D1016">
        <v>49.8</v>
      </c>
    </row>
    <row r="1017" spans="1:4">
      <c r="A1017">
        <v>1898</v>
      </c>
      <c r="B1017" t="s">
        <v>2549</v>
      </c>
      <c r="C1017" t="s">
        <v>537</v>
      </c>
      <c r="D1017">
        <v>7.7</v>
      </c>
    </row>
    <row r="1018" spans="1:4">
      <c r="A1018">
        <v>1898</v>
      </c>
      <c r="B1018" t="s">
        <v>2549</v>
      </c>
      <c r="C1018" t="s">
        <v>742</v>
      </c>
      <c r="D1018">
        <v>13</v>
      </c>
    </row>
    <row r="1019" spans="1:4">
      <c r="A1019">
        <v>1898</v>
      </c>
      <c r="B1019" t="s">
        <v>2549</v>
      </c>
      <c r="C1019" t="s">
        <v>147</v>
      </c>
      <c r="D1019">
        <v>11.15</v>
      </c>
    </row>
    <row r="1020" spans="1:4">
      <c r="A1020">
        <v>1898</v>
      </c>
      <c r="B1020" t="s">
        <v>2549</v>
      </c>
      <c r="C1020" t="s">
        <v>149</v>
      </c>
      <c r="D1020">
        <v>6</v>
      </c>
    </row>
    <row r="1021" spans="1:4">
      <c r="A1021">
        <v>1898</v>
      </c>
      <c r="B1021" t="s">
        <v>2549</v>
      </c>
      <c r="C1021" t="s">
        <v>151</v>
      </c>
      <c r="D1021">
        <v>71.790000000000006</v>
      </c>
    </row>
    <row r="1022" spans="1:4">
      <c r="A1022">
        <v>1898</v>
      </c>
      <c r="B1022" t="s">
        <v>2549</v>
      </c>
      <c r="C1022" t="s">
        <v>151</v>
      </c>
      <c r="D1022">
        <v>18.5</v>
      </c>
    </row>
    <row r="1023" spans="1:4">
      <c r="A1023">
        <v>1898</v>
      </c>
      <c r="B1023" t="s">
        <v>2549</v>
      </c>
      <c r="C1023" t="s">
        <v>151</v>
      </c>
      <c r="D1023">
        <v>14</v>
      </c>
    </row>
    <row r="1024" spans="1:4">
      <c r="A1024">
        <v>1898</v>
      </c>
      <c r="B1024" t="s">
        <v>2549</v>
      </c>
      <c r="C1024" t="s">
        <v>153</v>
      </c>
      <c r="D1024">
        <v>17.5</v>
      </c>
    </row>
    <row r="1025" spans="1:4">
      <c r="A1025">
        <v>1898</v>
      </c>
      <c r="B1025" t="s">
        <v>2549</v>
      </c>
      <c r="C1025" t="s">
        <v>282</v>
      </c>
      <c r="D1025">
        <v>4.5</v>
      </c>
    </row>
    <row r="1026" spans="1:4">
      <c r="A1026">
        <v>1898</v>
      </c>
      <c r="B1026" t="s">
        <v>2549</v>
      </c>
      <c r="C1026" t="s">
        <v>165</v>
      </c>
      <c r="D1026">
        <v>6</v>
      </c>
    </row>
    <row r="1027" spans="1:4">
      <c r="A1027">
        <v>1898</v>
      </c>
      <c r="B1027" t="s">
        <v>2549</v>
      </c>
      <c r="C1027" t="s">
        <v>155</v>
      </c>
      <c r="D1027">
        <v>25</v>
      </c>
    </row>
    <row r="1028" spans="1:4">
      <c r="A1028">
        <v>1898</v>
      </c>
      <c r="B1028" t="s">
        <v>2549</v>
      </c>
      <c r="C1028" t="s">
        <v>155</v>
      </c>
      <c r="D1028">
        <v>30.75</v>
      </c>
    </row>
    <row r="1029" spans="1:4">
      <c r="A1029">
        <v>1898</v>
      </c>
      <c r="B1029" t="s">
        <v>2549</v>
      </c>
      <c r="C1029" t="s">
        <v>155</v>
      </c>
      <c r="D1029">
        <v>2</v>
      </c>
    </row>
    <row r="1030" spans="1:4">
      <c r="A1030">
        <v>1898</v>
      </c>
      <c r="B1030" t="s">
        <v>2549</v>
      </c>
      <c r="C1030" t="s">
        <v>159</v>
      </c>
      <c r="D1030">
        <v>7.18</v>
      </c>
    </row>
    <row r="1031" spans="1:4">
      <c r="A1031">
        <v>1898</v>
      </c>
      <c r="B1031" t="s">
        <v>2549</v>
      </c>
      <c r="C1031" t="s">
        <v>167</v>
      </c>
      <c r="D1031">
        <v>7.5</v>
      </c>
    </row>
    <row r="1032" spans="1:4">
      <c r="A1032">
        <v>1898</v>
      </c>
      <c r="B1032" t="s">
        <v>2549</v>
      </c>
      <c r="C1032" t="s">
        <v>167</v>
      </c>
      <c r="D1032">
        <v>20</v>
      </c>
    </row>
    <row r="1033" spans="1:4">
      <c r="A1033">
        <v>1898</v>
      </c>
      <c r="B1033" t="s">
        <v>2549</v>
      </c>
      <c r="C1033" t="s">
        <v>161</v>
      </c>
      <c r="D1033">
        <v>12.46</v>
      </c>
    </row>
    <row r="1034" spans="1:4">
      <c r="A1034">
        <v>1898</v>
      </c>
      <c r="B1034" t="s">
        <v>2549</v>
      </c>
      <c r="C1034" t="s">
        <v>502</v>
      </c>
      <c r="D1034">
        <v>2.75</v>
      </c>
    </row>
    <row r="1035" spans="1:4">
      <c r="A1035">
        <v>1898</v>
      </c>
      <c r="B1035" t="s">
        <v>2549</v>
      </c>
      <c r="C1035" t="s">
        <v>978</v>
      </c>
      <c r="D1035">
        <v>3</v>
      </c>
    </row>
    <row r="1036" spans="1:4">
      <c r="A1036">
        <v>1898</v>
      </c>
      <c r="B1036" t="s">
        <v>2549</v>
      </c>
      <c r="C1036" t="s">
        <v>1947</v>
      </c>
      <c r="D1036">
        <v>1.57</v>
      </c>
    </row>
    <row r="1037" spans="1:4">
      <c r="A1037">
        <v>1898</v>
      </c>
      <c r="B1037" t="s">
        <v>2549</v>
      </c>
      <c r="C1037" t="s">
        <v>163</v>
      </c>
      <c r="D1037">
        <v>11.05</v>
      </c>
    </row>
    <row r="1038" spans="1:4">
      <c r="A1038">
        <v>1898</v>
      </c>
      <c r="B1038" t="s">
        <v>2549</v>
      </c>
      <c r="C1038" t="s">
        <v>1948</v>
      </c>
      <c r="D1038">
        <v>14</v>
      </c>
    </row>
    <row r="1039" spans="1:4">
      <c r="A1039">
        <v>1898</v>
      </c>
      <c r="B1039" t="s">
        <v>2549</v>
      </c>
      <c r="C1039" t="s">
        <v>1949</v>
      </c>
      <c r="D1039">
        <v>9.58</v>
      </c>
    </row>
    <row r="1040" spans="1:4">
      <c r="A1040">
        <v>1898</v>
      </c>
      <c r="B1040" t="s">
        <v>2549</v>
      </c>
      <c r="C1040" t="s">
        <v>155</v>
      </c>
      <c r="D1040">
        <v>26.25</v>
      </c>
    </row>
    <row r="1041" spans="1:4">
      <c r="A1041">
        <v>1898</v>
      </c>
      <c r="B1041" t="s">
        <v>2704</v>
      </c>
      <c r="C1041" t="s">
        <v>440</v>
      </c>
      <c r="D1041">
        <v>13.4</v>
      </c>
    </row>
    <row r="1042" spans="1:4">
      <c r="A1042">
        <v>1898</v>
      </c>
      <c r="B1042" t="s">
        <v>2704</v>
      </c>
      <c r="C1042" t="s">
        <v>440</v>
      </c>
      <c r="D1042">
        <v>15.4</v>
      </c>
    </row>
    <row r="1043" spans="1:4">
      <c r="A1043">
        <v>1898</v>
      </c>
      <c r="B1043" t="s">
        <v>2704</v>
      </c>
      <c r="C1043" t="s">
        <v>440</v>
      </c>
      <c r="D1043">
        <v>12</v>
      </c>
    </row>
    <row r="1044" spans="1:4">
      <c r="A1044">
        <v>1898</v>
      </c>
      <c r="B1044" t="s">
        <v>2704</v>
      </c>
      <c r="C1044" t="s">
        <v>440</v>
      </c>
      <c r="D1044">
        <v>36</v>
      </c>
    </row>
    <row r="1045" spans="1:4">
      <c r="A1045">
        <v>1898</v>
      </c>
      <c r="B1045" t="s">
        <v>2704</v>
      </c>
      <c r="C1045" t="s">
        <v>440</v>
      </c>
      <c r="D1045">
        <v>6</v>
      </c>
    </row>
    <row r="1046" spans="1:4">
      <c r="A1046">
        <v>1898</v>
      </c>
      <c r="B1046" t="s">
        <v>2704</v>
      </c>
      <c r="C1046" t="s">
        <v>440</v>
      </c>
      <c r="D1046">
        <v>17.399999999999999</v>
      </c>
    </row>
    <row r="1047" spans="1:4">
      <c r="A1047">
        <v>1898</v>
      </c>
      <c r="B1047" t="s">
        <v>2704</v>
      </c>
      <c r="C1047" t="s">
        <v>440</v>
      </c>
      <c r="D1047">
        <v>9.5</v>
      </c>
    </row>
    <row r="1048" spans="1:4">
      <c r="A1048">
        <v>1898</v>
      </c>
      <c r="B1048" t="s">
        <v>2704</v>
      </c>
      <c r="C1048" t="s">
        <v>440</v>
      </c>
      <c r="D1048">
        <v>2.25</v>
      </c>
    </row>
    <row r="1049" spans="1:4">
      <c r="A1049">
        <v>1898</v>
      </c>
      <c r="B1049" t="s">
        <v>2704</v>
      </c>
      <c r="C1049" t="s">
        <v>440</v>
      </c>
      <c r="D1049">
        <v>22</v>
      </c>
    </row>
    <row r="1050" spans="1:4">
      <c r="A1050">
        <v>1898</v>
      </c>
      <c r="B1050" t="s">
        <v>2704</v>
      </c>
      <c r="C1050" t="s">
        <v>440</v>
      </c>
      <c r="D1050">
        <v>9</v>
      </c>
    </row>
    <row r="1051" spans="1:4">
      <c r="A1051">
        <v>1898</v>
      </c>
      <c r="B1051" t="s">
        <v>2704</v>
      </c>
      <c r="C1051" t="s">
        <v>440</v>
      </c>
      <c r="D1051">
        <v>12</v>
      </c>
    </row>
    <row r="1052" spans="1:4">
      <c r="A1052">
        <v>1898</v>
      </c>
      <c r="B1052" t="s">
        <v>2704</v>
      </c>
      <c r="C1052" t="s">
        <v>440</v>
      </c>
      <c r="D1052">
        <v>10</v>
      </c>
    </row>
    <row r="1053" spans="1:4">
      <c r="A1053">
        <v>1898</v>
      </c>
      <c r="B1053" t="s">
        <v>2704</v>
      </c>
      <c r="C1053" t="s">
        <v>440</v>
      </c>
      <c r="D1053">
        <v>4.5</v>
      </c>
    </row>
    <row r="1054" spans="1:4">
      <c r="A1054">
        <v>1898</v>
      </c>
      <c r="B1054" t="s">
        <v>3646</v>
      </c>
      <c r="C1054" t="s">
        <v>1189</v>
      </c>
      <c r="D1054">
        <v>25</v>
      </c>
    </row>
    <row r="1055" spans="1:4">
      <c r="A1055">
        <v>1898</v>
      </c>
      <c r="B1055" t="s">
        <v>3646</v>
      </c>
      <c r="C1055" t="s">
        <v>1189</v>
      </c>
      <c r="D1055">
        <v>1.75</v>
      </c>
    </row>
    <row r="1056" spans="1:4">
      <c r="A1056">
        <v>1898</v>
      </c>
      <c r="B1056" t="s">
        <v>3646</v>
      </c>
      <c r="C1056" t="s">
        <v>1189</v>
      </c>
      <c r="D1056">
        <v>2</v>
      </c>
    </row>
    <row r="1057" spans="1:4">
      <c r="A1057">
        <v>1898</v>
      </c>
      <c r="B1057" t="s">
        <v>3646</v>
      </c>
      <c r="C1057" t="s">
        <v>1189</v>
      </c>
      <c r="D1057">
        <v>5.5</v>
      </c>
    </row>
    <row r="1058" spans="1:4">
      <c r="A1058">
        <v>1898</v>
      </c>
      <c r="B1058" t="s">
        <v>3646</v>
      </c>
      <c r="C1058" t="s">
        <v>1189</v>
      </c>
      <c r="D1058">
        <v>2</v>
      </c>
    </row>
    <row r="1059" spans="1:4">
      <c r="A1059">
        <v>1898</v>
      </c>
      <c r="B1059" t="s">
        <v>2706</v>
      </c>
      <c r="C1059" t="s">
        <v>170</v>
      </c>
      <c r="D1059">
        <v>1.5</v>
      </c>
    </row>
    <row r="1060" spans="1:4">
      <c r="A1060">
        <v>1898</v>
      </c>
      <c r="B1060" t="s">
        <v>2706</v>
      </c>
      <c r="C1060" t="s">
        <v>173</v>
      </c>
      <c r="D1060">
        <v>3</v>
      </c>
    </row>
    <row r="1061" spans="1:4">
      <c r="A1061">
        <v>1898</v>
      </c>
      <c r="B1061" t="s">
        <v>2706</v>
      </c>
      <c r="C1061" t="s">
        <v>173</v>
      </c>
      <c r="D1061">
        <v>9.5</v>
      </c>
    </row>
    <row r="1062" spans="1:4">
      <c r="A1062">
        <v>1898</v>
      </c>
      <c r="B1062" t="s">
        <v>2706</v>
      </c>
      <c r="C1062" t="s">
        <v>177</v>
      </c>
      <c r="D1062">
        <v>5</v>
      </c>
    </row>
    <row r="1063" spans="1:4">
      <c r="A1063">
        <v>1898</v>
      </c>
      <c r="B1063" t="s">
        <v>2706</v>
      </c>
      <c r="C1063" t="s">
        <v>181</v>
      </c>
      <c r="D1063">
        <v>4</v>
      </c>
    </row>
    <row r="1064" spans="1:4">
      <c r="A1064">
        <v>1898</v>
      </c>
      <c r="B1064" t="s">
        <v>2706</v>
      </c>
      <c r="C1064" t="s">
        <v>547</v>
      </c>
      <c r="D1064">
        <v>16</v>
      </c>
    </row>
    <row r="1065" spans="1:4">
      <c r="A1065">
        <v>1898</v>
      </c>
      <c r="B1065" t="s">
        <v>2706</v>
      </c>
      <c r="C1065" t="s">
        <v>179</v>
      </c>
      <c r="D1065">
        <v>24</v>
      </c>
    </row>
    <row r="1066" spans="1:4">
      <c r="A1066">
        <v>1898</v>
      </c>
      <c r="B1066" t="s">
        <v>2520</v>
      </c>
      <c r="C1066" t="s">
        <v>64</v>
      </c>
      <c r="D1066">
        <v>5.5</v>
      </c>
    </row>
    <row r="1067" spans="1:4">
      <c r="A1067">
        <v>1898</v>
      </c>
      <c r="B1067" t="s">
        <v>2520</v>
      </c>
      <c r="C1067" t="s">
        <v>551</v>
      </c>
      <c r="D1067">
        <v>67</v>
      </c>
    </row>
    <row r="1068" spans="1:4">
      <c r="A1068">
        <v>1898</v>
      </c>
      <c r="B1068" t="s">
        <v>2520</v>
      </c>
      <c r="C1068" t="s">
        <v>551</v>
      </c>
      <c r="D1068">
        <v>18</v>
      </c>
    </row>
    <row r="1069" spans="1:4">
      <c r="A1069">
        <v>1898</v>
      </c>
      <c r="B1069" t="s">
        <v>2520</v>
      </c>
      <c r="C1069" t="s">
        <v>551</v>
      </c>
      <c r="D1069">
        <v>15</v>
      </c>
    </row>
    <row r="1070" spans="1:4">
      <c r="A1070">
        <v>1898</v>
      </c>
      <c r="B1070" t="s">
        <v>2520</v>
      </c>
      <c r="C1070" t="s">
        <v>551</v>
      </c>
      <c r="D1070">
        <v>3</v>
      </c>
    </row>
    <row r="1071" spans="1:4">
      <c r="A1071">
        <v>1898</v>
      </c>
      <c r="B1071" t="s">
        <v>2520</v>
      </c>
      <c r="C1071" t="s">
        <v>69</v>
      </c>
      <c r="D1071">
        <v>24.75</v>
      </c>
    </row>
    <row r="1072" spans="1:4">
      <c r="A1072">
        <v>1898</v>
      </c>
      <c r="B1072" t="s">
        <v>2520</v>
      </c>
      <c r="C1072" t="s">
        <v>68</v>
      </c>
      <c r="D1072">
        <v>19</v>
      </c>
    </row>
    <row r="1073" spans="1:4">
      <c r="A1073">
        <v>1898</v>
      </c>
      <c r="B1073" t="s">
        <v>2520</v>
      </c>
      <c r="C1073" t="s">
        <v>73</v>
      </c>
      <c r="D1073">
        <v>6</v>
      </c>
    </row>
    <row r="1074" spans="1:4">
      <c r="A1074">
        <v>1898</v>
      </c>
      <c r="B1074" t="s">
        <v>2520</v>
      </c>
      <c r="C1074" t="s">
        <v>74</v>
      </c>
      <c r="D1074">
        <v>5</v>
      </c>
    </row>
    <row r="1075" spans="1:4">
      <c r="A1075">
        <v>1898</v>
      </c>
      <c r="B1075" t="s">
        <v>2520</v>
      </c>
      <c r="C1075" t="s">
        <v>65</v>
      </c>
      <c r="D1075">
        <v>25.75</v>
      </c>
    </row>
    <row r="1076" spans="1:4">
      <c r="A1076">
        <v>1898</v>
      </c>
      <c r="B1076" t="s">
        <v>2520</v>
      </c>
      <c r="C1076" t="s">
        <v>65</v>
      </c>
      <c r="D1076">
        <v>7</v>
      </c>
    </row>
    <row r="1077" spans="1:4">
      <c r="A1077">
        <v>1898</v>
      </c>
      <c r="B1077" t="s">
        <v>2520</v>
      </c>
      <c r="C1077" t="s">
        <v>67</v>
      </c>
      <c r="D1077">
        <v>21</v>
      </c>
    </row>
    <row r="1078" spans="1:4">
      <c r="A1078">
        <v>1898</v>
      </c>
      <c r="B1078" t="s">
        <v>2520</v>
      </c>
      <c r="C1078" t="s">
        <v>67</v>
      </c>
      <c r="D1078">
        <v>19</v>
      </c>
    </row>
    <row r="1079" spans="1:4">
      <c r="A1079">
        <v>1898</v>
      </c>
      <c r="B1079" t="s">
        <v>2520</v>
      </c>
      <c r="C1079" t="s">
        <v>66</v>
      </c>
      <c r="D1079">
        <v>6.5</v>
      </c>
    </row>
    <row r="1080" spans="1:4">
      <c r="A1080">
        <v>1898</v>
      </c>
      <c r="B1080" t="s">
        <v>512</v>
      </c>
      <c r="C1080" t="s">
        <v>2193</v>
      </c>
      <c r="D1080">
        <v>30</v>
      </c>
    </row>
    <row r="1081" spans="1:4">
      <c r="A1081">
        <v>1898</v>
      </c>
      <c r="B1081" t="s">
        <v>512</v>
      </c>
      <c r="C1081" t="s">
        <v>1984</v>
      </c>
      <c r="D1081">
        <v>2</v>
      </c>
    </row>
    <row r="1082" spans="1:4">
      <c r="A1082">
        <v>1898</v>
      </c>
      <c r="B1082" t="s">
        <v>512</v>
      </c>
      <c r="C1082" t="s">
        <v>370</v>
      </c>
      <c r="D1082">
        <v>16.5</v>
      </c>
    </row>
    <row r="1083" spans="1:4">
      <c r="A1083">
        <v>1898</v>
      </c>
      <c r="B1083" t="s">
        <v>512</v>
      </c>
      <c r="C1083" t="s">
        <v>1985</v>
      </c>
      <c r="D1083">
        <v>14</v>
      </c>
    </row>
    <row r="1084" spans="1:4">
      <c r="A1084">
        <v>1898</v>
      </c>
      <c r="B1084" t="s">
        <v>512</v>
      </c>
      <c r="C1084" t="s">
        <v>2194</v>
      </c>
      <c r="D1084">
        <v>1.6</v>
      </c>
    </row>
    <row r="1085" spans="1:4">
      <c r="A1085">
        <v>1898</v>
      </c>
      <c r="B1085" t="s">
        <v>512</v>
      </c>
      <c r="C1085" t="s">
        <v>1820</v>
      </c>
      <c r="D1085">
        <v>14</v>
      </c>
    </row>
    <row r="1086" spans="1:4">
      <c r="A1086">
        <v>1898</v>
      </c>
      <c r="B1086" t="s">
        <v>512</v>
      </c>
      <c r="C1086" t="s">
        <v>1987</v>
      </c>
      <c r="D1086">
        <v>43</v>
      </c>
    </row>
    <row r="1087" spans="1:4">
      <c r="A1087">
        <v>1898</v>
      </c>
      <c r="B1087" t="s">
        <v>512</v>
      </c>
      <c r="C1087" t="s">
        <v>1988</v>
      </c>
      <c r="D1087">
        <v>39.5</v>
      </c>
    </row>
    <row r="1088" spans="1:4">
      <c r="A1088">
        <v>1898</v>
      </c>
      <c r="B1088" t="s">
        <v>512</v>
      </c>
      <c r="C1088" t="s">
        <v>1976</v>
      </c>
      <c r="D1088">
        <v>15</v>
      </c>
    </row>
    <row r="1089" spans="1:4">
      <c r="A1089">
        <v>1898</v>
      </c>
      <c r="B1089" t="s">
        <v>512</v>
      </c>
      <c r="C1089" t="s">
        <v>1976</v>
      </c>
      <c r="D1089">
        <v>10.5</v>
      </c>
    </row>
    <row r="1090" spans="1:4">
      <c r="A1090">
        <v>1898</v>
      </c>
      <c r="B1090" t="s">
        <v>512</v>
      </c>
      <c r="C1090" t="s">
        <v>1977</v>
      </c>
      <c r="D1090">
        <v>4</v>
      </c>
    </row>
    <row r="1091" spans="1:4">
      <c r="A1091">
        <v>1898</v>
      </c>
      <c r="B1091" t="s">
        <v>512</v>
      </c>
      <c r="C1091" t="s">
        <v>1989</v>
      </c>
      <c r="D1091">
        <v>7</v>
      </c>
    </row>
    <row r="1092" spans="1:4">
      <c r="A1092">
        <v>1898</v>
      </c>
      <c r="B1092" t="s">
        <v>512</v>
      </c>
      <c r="C1092" t="s">
        <v>1978</v>
      </c>
      <c r="D1092">
        <v>3.5</v>
      </c>
    </row>
    <row r="1093" spans="1:4">
      <c r="A1093">
        <v>1898</v>
      </c>
      <c r="B1093" t="s">
        <v>512</v>
      </c>
      <c r="C1093" t="s">
        <v>2195</v>
      </c>
      <c r="D1093">
        <v>17.600000000000001</v>
      </c>
    </row>
    <row r="1094" spans="1:4">
      <c r="A1094">
        <v>1898</v>
      </c>
      <c r="B1094" t="s">
        <v>512</v>
      </c>
      <c r="C1094" t="s">
        <v>1979</v>
      </c>
      <c r="D1094">
        <v>8</v>
      </c>
    </row>
    <row r="1095" spans="1:4">
      <c r="A1095">
        <v>1898</v>
      </c>
      <c r="B1095" t="s">
        <v>512</v>
      </c>
      <c r="C1095" t="s">
        <v>2196</v>
      </c>
      <c r="D1095">
        <v>5</v>
      </c>
    </row>
    <row r="1096" spans="1:4">
      <c r="A1096">
        <v>1898</v>
      </c>
      <c r="B1096" t="s">
        <v>512</v>
      </c>
      <c r="C1096" t="s">
        <v>1980</v>
      </c>
      <c r="D1096">
        <v>6</v>
      </c>
    </row>
    <row r="1097" spans="1:4">
      <c r="A1097">
        <v>1898</v>
      </c>
      <c r="B1097" t="s">
        <v>512</v>
      </c>
      <c r="C1097" t="s">
        <v>1990</v>
      </c>
      <c r="D1097">
        <v>1.25</v>
      </c>
    </row>
    <row r="1098" spans="1:4">
      <c r="A1098">
        <v>1898</v>
      </c>
      <c r="B1098" t="s">
        <v>512</v>
      </c>
      <c r="C1098" t="s">
        <v>1981</v>
      </c>
      <c r="D1098">
        <v>20</v>
      </c>
    </row>
    <row r="1099" spans="1:4">
      <c r="A1099">
        <v>1898</v>
      </c>
      <c r="B1099" t="s">
        <v>512</v>
      </c>
      <c r="C1099" t="s">
        <v>1981</v>
      </c>
      <c r="D1099">
        <v>8</v>
      </c>
    </row>
    <row r="1100" spans="1:4">
      <c r="A1100">
        <v>1898</v>
      </c>
      <c r="B1100" t="s">
        <v>512</v>
      </c>
      <c r="C1100" t="s">
        <v>1981</v>
      </c>
      <c r="D1100">
        <v>2.5</v>
      </c>
    </row>
    <row r="1101" spans="1:4">
      <c r="A1101">
        <v>1898</v>
      </c>
      <c r="B1101" t="s">
        <v>512</v>
      </c>
      <c r="C1101" t="s">
        <v>1981</v>
      </c>
      <c r="D1101">
        <v>8</v>
      </c>
    </row>
    <row r="1102" spans="1:4">
      <c r="A1102">
        <v>1898</v>
      </c>
      <c r="B1102" t="s">
        <v>512</v>
      </c>
      <c r="C1102" t="s">
        <v>1981</v>
      </c>
      <c r="D1102">
        <v>5.3</v>
      </c>
    </row>
    <row r="1103" spans="1:4">
      <c r="A1103">
        <v>1898</v>
      </c>
      <c r="B1103" t="s">
        <v>512</v>
      </c>
      <c r="C1103" t="s">
        <v>1981</v>
      </c>
      <c r="D1103">
        <v>7</v>
      </c>
    </row>
    <row r="1104" spans="1:4">
      <c r="A1104">
        <v>1898</v>
      </c>
      <c r="B1104" t="s">
        <v>512</v>
      </c>
      <c r="C1104" t="s">
        <v>2090</v>
      </c>
      <c r="D1104">
        <v>3</v>
      </c>
    </row>
    <row r="1105" spans="1:4">
      <c r="A1105">
        <v>1898</v>
      </c>
      <c r="B1105" t="s">
        <v>512</v>
      </c>
      <c r="C1105" t="s">
        <v>1982</v>
      </c>
      <c r="D1105">
        <v>12</v>
      </c>
    </row>
    <row r="1106" spans="1:4">
      <c r="A1106">
        <v>1898</v>
      </c>
      <c r="B1106" t="s">
        <v>512</v>
      </c>
      <c r="C1106" t="s">
        <v>1982</v>
      </c>
      <c r="D1106">
        <v>2.75</v>
      </c>
    </row>
    <row r="1107" spans="1:4">
      <c r="A1107">
        <v>1898</v>
      </c>
      <c r="B1107" t="s">
        <v>512</v>
      </c>
      <c r="C1107" t="s">
        <v>1983</v>
      </c>
      <c r="D1107">
        <v>2.25</v>
      </c>
    </row>
    <row r="1108" spans="1:4">
      <c r="A1108">
        <v>1898</v>
      </c>
      <c r="B1108" t="s">
        <v>3647</v>
      </c>
      <c r="C1108" t="s">
        <v>1950</v>
      </c>
      <c r="D1108">
        <v>3.5</v>
      </c>
    </row>
    <row r="1109" spans="1:4">
      <c r="A1109">
        <v>1898</v>
      </c>
      <c r="B1109" t="s">
        <v>3648</v>
      </c>
      <c r="C1109" t="s">
        <v>470</v>
      </c>
      <c r="D1109">
        <v>90</v>
      </c>
    </row>
    <row r="1110" spans="1:4">
      <c r="A1110">
        <v>1898</v>
      </c>
      <c r="B1110" t="s">
        <v>3648</v>
      </c>
      <c r="C1110" t="s">
        <v>470</v>
      </c>
      <c r="D1110">
        <v>189.7</v>
      </c>
    </row>
    <row r="1111" spans="1:4">
      <c r="A1111">
        <v>1898</v>
      </c>
      <c r="B1111" t="s">
        <v>3648</v>
      </c>
      <c r="C1111" t="s">
        <v>470</v>
      </c>
      <c r="D1111">
        <v>35</v>
      </c>
    </row>
    <row r="1112" spans="1:4">
      <c r="A1112">
        <v>1898</v>
      </c>
      <c r="B1112" t="s">
        <v>3648</v>
      </c>
      <c r="C1112" t="s">
        <v>470</v>
      </c>
      <c r="D1112">
        <v>36.96</v>
      </c>
    </row>
    <row r="1113" spans="1:4">
      <c r="A1113">
        <v>1898</v>
      </c>
      <c r="B1113" t="s">
        <v>3648</v>
      </c>
      <c r="C1113" t="s">
        <v>470</v>
      </c>
      <c r="D1113">
        <v>30</v>
      </c>
    </row>
    <row r="1114" spans="1:4">
      <c r="A1114">
        <v>1898</v>
      </c>
      <c r="B1114" t="s">
        <v>3648</v>
      </c>
      <c r="C1114" t="s">
        <v>470</v>
      </c>
      <c r="D1114">
        <v>7.7</v>
      </c>
    </row>
    <row r="1115" spans="1:4">
      <c r="A1115">
        <v>1898</v>
      </c>
      <c r="B1115" t="s">
        <v>3648</v>
      </c>
      <c r="C1115" t="s">
        <v>470</v>
      </c>
      <c r="D1115">
        <v>17</v>
      </c>
    </row>
    <row r="1116" spans="1:4">
      <c r="A1116">
        <v>1898</v>
      </c>
      <c r="B1116" t="s">
        <v>3648</v>
      </c>
      <c r="C1116" t="s">
        <v>470</v>
      </c>
      <c r="D1116">
        <v>50</v>
      </c>
    </row>
    <row r="1117" spans="1:4">
      <c r="A1117">
        <v>1898</v>
      </c>
      <c r="B1117" t="s">
        <v>3648</v>
      </c>
      <c r="C1117" t="s">
        <v>470</v>
      </c>
      <c r="D1117">
        <v>5</v>
      </c>
    </row>
    <row r="1118" spans="1:4">
      <c r="A1118">
        <v>1898</v>
      </c>
      <c r="B1118" t="s">
        <v>3648</v>
      </c>
      <c r="C1118" t="s">
        <v>470</v>
      </c>
      <c r="D1118">
        <v>42.49</v>
      </c>
    </row>
    <row r="1119" spans="1:4">
      <c r="A1119">
        <v>1898</v>
      </c>
      <c r="B1119" t="s">
        <v>3648</v>
      </c>
      <c r="C1119" t="s">
        <v>470</v>
      </c>
      <c r="D1119">
        <v>101</v>
      </c>
    </row>
    <row r="1120" spans="1:4">
      <c r="A1120">
        <v>1898</v>
      </c>
      <c r="B1120" t="s">
        <v>3648</v>
      </c>
      <c r="C1120" t="s">
        <v>470</v>
      </c>
      <c r="D1120">
        <v>7.63</v>
      </c>
    </row>
    <row r="1121" spans="1:4">
      <c r="A1121">
        <v>1898</v>
      </c>
      <c r="B1121" t="s">
        <v>3648</v>
      </c>
      <c r="C1121" t="s">
        <v>470</v>
      </c>
      <c r="D1121">
        <v>36</v>
      </c>
    </row>
    <row r="1122" spans="1:4">
      <c r="A1122">
        <v>1898</v>
      </c>
      <c r="B1122" t="s">
        <v>3648</v>
      </c>
      <c r="C1122" t="s">
        <v>470</v>
      </c>
      <c r="D1122">
        <v>37</v>
      </c>
    </row>
    <row r="1123" spans="1:4">
      <c r="A1123">
        <v>1898</v>
      </c>
      <c r="B1123" t="s">
        <v>3648</v>
      </c>
      <c r="C1123" t="s">
        <v>470</v>
      </c>
      <c r="D1123">
        <v>56</v>
      </c>
    </row>
    <row r="1124" spans="1:4">
      <c r="A1124">
        <v>1898</v>
      </c>
      <c r="B1124" t="s">
        <v>3648</v>
      </c>
      <c r="C1124" t="s">
        <v>470</v>
      </c>
      <c r="D1124">
        <v>202.7</v>
      </c>
    </row>
    <row r="1125" spans="1:4">
      <c r="A1125">
        <v>1898</v>
      </c>
      <c r="B1125" t="s">
        <v>3648</v>
      </c>
      <c r="C1125" t="s">
        <v>470</v>
      </c>
      <c r="D1125">
        <v>8.56</v>
      </c>
    </row>
    <row r="1126" spans="1:4">
      <c r="A1126">
        <v>1898</v>
      </c>
      <c r="B1126" t="s">
        <v>3648</v>
      </c>
      <c r="C1126" t="s">
        <v>470</v>
      </c>
      <c r="D1126">
        <v>15</v>
      </c>
    </row>
    <row r="1127" spans="1:4">
      <c r="A1127">
        <v>1898</v>
      </c>
      <c r="B1127" t="s">
        <v>3648</v>
      </c>
      <c r="C1127" t="s">
        <v>470</v>
      </c>
      <c r="D1127">
        <v>36</v>
      </c>
    </row>
    <row r="1128" spans="1:4">
      <c r="A1128">
        <v>1898</v>
      </c>
      <c r="B1128" t="s">
        <v>3648</v>
      </c>
      <c r="C1128" t="s">
        <v>470</v>
      </c>
      <c r="D1128">
        <v>25.45</v>
      </c>
    </row>
    <row r="1129" spans="1:4">
      <c r="A1129">
        <v>1898</v>
      </c>
      <c r="B1129" t="s">
        <v>3648</v>
      </c>
      <c r="C1129" t="s">
        <v>470</v>
      </c>
      <c r="D1129">
        <v>3.96</v>
      </c>
    </row>
    <row r="1130" spans="1:4">
      <c r="A1130">
        <v>1898</v>
      </c>
      <c r="B1130" t="s">
        <v>3648</v>
      </c>
      <c r="C1130" t="s">
        <v>2197</v>
      </c>
      <c r="D1130">
        <v>23</v>
      </c>
    </row>
    <row r="1131" spans="1:4">
      <c r="A1131">
        <v>1898</v>
      </c>
      <c r="B1131" t="s">
        <v>3648</v>
      </c>
      <c r="C1131" t="s">
        <v>1961</v>
      </c>
      <c r="D1131">
        <v>31</v>
      </c>
    </row>
    <row r="1132" spans="1:4">
      <c r="A1132">
        <v>1898</v>
      </c>
      <c r="B1132" t="s">
        <v>3648</v>
      </c>
      <c r="C1132" t="s">
        <v>1968</v>
      </c>
      <c r="D1132">
        <v>9</v>
      </c>
    </row>
    <row r="1133" spans="1:4">
      <c r="A1133">
        <v>1898</v>
      </c>
      <c r="B1133" t="s">
        <v>3648</v>
      </c>
      <c r="C1133" t="s">
        <v>471</v>
      </c>
      <c r="D1133">
        <v>18</v>
      </c>
    </row>
    <row r="1134" spans="1:4">
      <c r="A1134">
        <v>1898</v>
      </c>
      <c r="B1134" t="s">
        <v>3648</v>
      </c>
      <c r="C1134" t="s">
        <v>471</v>
      </c>
      <c r="D1134">
        <v>10</v>
      </c>
    </row>
    <row r="1135" spans="1:4">
      <c r="A1135">
        <v>1898</v>
      </c>
      <c r="B1135" t="s">
        <v>3648</v>
      </c>
      <c r="C1135" t="s">
        <v>2198</v>
      </c>
      <c r="D1135">
        <v>4.5</v>
      </c>
    </row>
    <row r="1136" spans="1:4">
      <c r="A1136">
        <v>1898</v>
      </c>
      <c r="B1136" t="s">
        <v>3648</v>
      </c>
      <c r="C1136" t="s">
        <v>472</v>
      </c>
      <c r="D1136">
        <v>4</v>
      </c>
    </row>
    <row r="1137" spans="1:4">
      <c r="A1137">
        <v>1898</v>
      </c>
      <c r="B1137" t="s">
        <v>3648</v>
      </c>
      <c r="C1137" t="s">
        <v>1969</v>
      </c>
      <c r="D1137">
        <v>4</v>
      </c>
    </row>
    <row r="1138" spans="1:4">
      <c r="A1138">
        <v>1898</v>
      </c>
      <c r="B1138" t="s">
        <v>3648</v>
      </c>
      <c r="C1138" t="s">
        <v>1969</v>
      </c>
      <c r="D1138">
        <v>4.8600000000000003</v>
      </c>
    </row>
    <row r="1139" spans="1:4">
      <c r="A1139">
        <v>1898</v>
      </c>
      <c r="B1139" t="s">
        <v>3648</v>
      </c>
      <c r="C1139" t="s">
        <v>1951</v>
      </c>
      <c r="D1139">
        <v>3</v>
      </c>
    </row>
    <row r="1140" spans="1:4">
      <c r="A1140">
        <v>1898</v>
      </c>
      <c r="B1140" t="s">
        <v>3648</v>
      </c>
      <c r="C1140" t="s">
        <v>1970</v>
      </c>
      <c r="D1140">
        <v>11</v>
      </c>
    </row>
    <row r="1141" spans="1:4">
      <c r="A1141">
        <v>1898</v>
      </c>
      <c r="B1141" t="s">
        <v>3648</v>
      </c>
      <c r="C1141" t="s">
        <v>470</v>
      </c>
      <c r="D1141">
        <v>5</v>
      </c>
    </row>
    <row r="1142" spans="1:4">
      <c r="A1142">
        <v>1898</v>
      </c>
      <c r="B1142" t="s">
        <v>3648</v>
      </c>
      <c r="C1142" t="s">
        <v>1952</v>
      </c>
      <c r="D1142">
        <v>3.5</v>
      </c>
    </row>
    <row r="1143" spans="1:4">
      <c r="A1143">
        <v>1898</v>
      </c>
      <c r="B1143" t="s">
        <v>3648</v>
      </c>
      <c r="C1143" t="s">
        <v>715</v>
      </c>
      <c r="D1143">
        <v>9</v>
      </c>
    </row>
    <row r="1144" spans="1:4">
      <c r="A1144">
        <v>1898</v>
      </c>
      <c r="B1144" t="s">
        <v>3648</v>
      </c>
      <c r="C1144" t="s">
        <v>1392</v>
      </c>
      <c r="D1144">
        <v>13.5</v>
      </c>
    </row>
    <row r="1145" spans="1:4">
      <c r="A1145">
        <v>1898</v>
      </c>
      <c r="B1145" t="s">
        <v>3648</v>
      </c>
      <c r="C1145" t="s">
        <v>1953</v>
      </c>
      <c r="D1145">
        <v>3</v>
      </c>
    </row>
    <row r="1146" spans="1:4">
      <c r="A1146">
        <v>1898</v>
      </c>
      <c r="B1146" t="s">
        <v>3648</v>
      </c>
      <c r="C1146" t="s">
        <v>2197</v>
      </c>
      <c r="D1146">
        <v>28</v>
      </c>
    </row>
    <row r="1147" spans="1:4">
      <c r="A1147">
        <v>1898</v>
      </c>
      <c r="B1147" t="s">
        <v>3648</v>
      </c>
      <c r="C1147" t="s">
        <v>1164</v>
      </c>
      <c r="D1147">
        <v>6</v>
      </c>
    </row>
    <row r="1148" spans="1:4">
      <c r="A1148">
        <v>1898</v>
      </c>
      <c r="B1148" t="s">
        <v>3648</v>
      </c>
      <c r="C1148" t="s">
        <v>1954</v>
      </c>
      <c r="D1148">
        <v>15</v>
      </c>
    </row>
    <row r="1149" spans="1:4">
      <c r="A1149">
        <v>1898</v>
      </c>
      <c r="B1149" t="s">
        <v>3648</v>
      </c>
      <c r="C1149" t="s">
        <v>1955</v>
      </c>
      <c r="D1149">
        <v>3</v>
      </c>
    </row>
    <row r="1150" spans="1:4">
      <c r="A1150">
        <v>1898</v>
      </c>
      <c r="B1150" t="s">
        <v>3648</v>
      </c>
      <c r="C1150" t="s">
        <v>173</v>
      </c>
      <c r="D1150">
        <v>5</v>
      </c>
    </row>
    <row r="1151" spans="1:4">
      <c r="A1151">
        <v>1898</v>
      </c>
      <c r="B1151" t="s">
        <v>3648</v>
      </c>
      <c r="C1151" t="s">
        <v>1962</v>
      </c>
      <c r="D1151">
        <v>17.5</v>
      </c>
    </row>
    <row r="1152" spans="1:4">
      <c r="A1152">
        <v>1898</v>
      </c>
      <c r="B1152" t="s">
        <v>3648</v>
      </c>
      <c r="C1152" t="s">
        <v>1956</v>
      </c>
      <c r="D1152">
        <v>8.25</v>
      </c>
    </row>
    <row r="1153" spans="1:4">
      <c r="A1153">
        <v>1898</v>
      </c>
      <c r="B1153" t="s">
        <v>3648</v>
      </c>
      <c r="C1153" t="s">
        <v>1956</v>
      </c>
      <c r="D1153">
        <v>4.2</v>
      </c>
    </row>
    <row r="1154" spans="1:4">
      <c r="A1154">
        <v>1898</v>
      </c>
      <c r="B1154" t="s">
        <v>3648</v>
      </c>
      <c r="C1154" t="s">
        <v>1957</v>
      </c>
      <c r="D1154">
        <v>12</v>
      </c>
    </row>
    <row r="1155" spans="1:4">
      <c r="A1155">
        <v>1898</v>
      </c>
      <c r="B1155" t="s">
        <v>3648</v>
      </c>
      <c r="C1155" t="s">
        <v>2074</v>
      </c>
      <c r="D1155">
        <v>6</v>
      </c>
    </row>
    <row r="1156" spans="1:4">
      <c r="A1156">
        <v>1898</v>
      </c>
      <c r="B1156" t="s">
        <v>3648</v>
      </c>
      <c r="C1156" t="s">
        <v>1958</v>
      </c>
      <c r="D1156">
        <v>3.5</v>
      </c>
    </row>
    <row r="1157" spans="1:4">
      <c r="A1157">
        <v>1898</v>
      </c>
      <c r="B1157" t="s">
        <v>3648</v>
      </c>
      <c r="C1157" t="s">
        <v>1963</v>
      </c>
      <c r="D1157">
        <v>5</v>
      </c>
    </row>
    <row r="1158" spans="1:4">
      <c r="A1158">
        <v>1898</v>
      </c>
      <c r="B1158" t="s">
        <v>3648</v>
      </c>
      <c r="C1158" t="s">
        <v>1964</v>
      </c>
      <c r="D1158">
        <v>8</v>
      </c>
    </row>
    <row r="1159" spans="1:4">
      <c r="A1159">
        <v>1898</v>
      </c>
      <c r="B1159" t="s">
        <v>3648</v>
      </c>
      <c r="C1159" t="s">
        <v>1965</v>
      </c>
      <c r="D1159">
        <v>61</v>
      </c>
    </row>
    <row r="1160" spans="1:4">
      <c r="A1160">
        <v>1898</v>
      </c>
      <c r="B1160" t="s">
        <v>3648</v>
      </c>
      <c r="C1160" t="s">
        <v>1965</v>
      </c>
      <c r="D1160">
        <v>7.2</v>
      </c>
    </row>
    <row r="1161" spans="1:4">
      <c r="A1161">
        <v>1898</v>
      </c>
      <c r="B1161" t="s">
        <v>3648</v>
      </c>
      <c r="C1161" t="s">
        <v>1959</v>
      </c>
      <c r="D1161">
        <v>13</v>
      </c>
    </row>
    <row r="1162" spans="1:4">
      <c r="A1162">
        <v>1898</v>
      </c>
      <c r="B1162" t="s">
        <v>3648</v>
      </c>
      <c r="C1162" t="s">
        <v>1966</v>
      </c>
      <c r="D1162">
        <v>15</v>
      </c>
    </row>
    <row r="1163" spans="1:4">
      <c r="A1163">
        <v>1898</v>
      </c>
      <c r="B1163" t="s">
        <v>3648</v>
      </c>
      <c r="C1163" t="s">
        <v>1966</v>
      </c>
      <c r="D1163">
        <v>11.26</v>
      </c>
    </row>
    <row r="1164" spans="1:4">
      <c r="A1164">
        <v>1898</v>
      </c>
      <c r="B1164" t="s">
        <v>3648</v>
      </c>
      <c r="C1164" t="s">
        <v>578</v>
      </c>
      <c r="D1164">
        <v>20</v>
      </c>
    </row>
    <row r="1165" spans="1:4">
      <c r="A1165">
        <v>1898</v>
      </c>
      <c r="B1165" t="s">
        <v>3648</v>
      </c>
      <c r="C1165" t="s">
        <v>1960</v>
      </c>
      <c r="D1165">
        <v>6.25</v>
      </c>
    </row>
    <row r="1166" spans="1:4">
      <c r="A1166">
        <v>1898</v>
      </c>
      <c r="B1166" t="s">
        <v>3648</v>
      </c>
      <c r="C1166" t="s">
        <v>2199</v>
      </c>
      <c r="D1166">
        <v>5.5</v>
      </c>
    </row>
    <row r="1167" spans="1:4">
      <c r="A1167">
        <v>1898</v>
      </c>
      <c r="B1167" t="s">
        <v>3648</v>
      </c>
      <c r="C1167" t="s">
        <v>2200</v>
      </c>
      <c r="D1167">
        <v>10</v>
      </c>
    </row>
    <row r="1168" spans="1:4">
      <c r="A1168">
        <v>1898</v>
      </c>
      <c r="B1168" t="s">
        <v>2427</v>
      </c>
      <c r="C1168" t="s">
        <v>442</v>
      </c>
      <c r="D1168">
        <v>11</v>
      </c>
    </row>
    <row r="1169" spans="1:4">
      <c r="A1169">
        <v>1898</v>
      </c>
      <c r="B1169" t="s">
        <v>2427</v>
      </c>
      <c r="C1169" t="s">
        <v>442</v>
      </c>
      <c r="D1169">
        <v>9</v>
      </c>
    </row>
    <row r="1170" spans="1:4">
      <c r="A1170">
        <v>1898</v>
      </c>
      <c r="B1170" t="s">
        <v>2427</v>
      </c>
      <c r="C1170" t="s">
        <v>1971</v>
      </c>
      <c r="D1170">
        <v>2</v>
      </c>
    </row>
    <row r="1171" spans="1:4">
      <c r="A1171">
        <v>1898</v>
      </c>
      <c r="B1171" t="s">
        <v>2427</v>
      </c>
      <c r="C1171" t="s">
        <v>1972</v>
      </c>
      <c r="D1171">
        <v>10</v>
      </c>
    </row>
    <row r="1172" spans="1:4">
      <c r="A1172">
        <v>1898</v>
      </c>
      <c r="B1172" t="s">
        <v>2427</v>
      </c>
      <c r="C1172" t="s">
        <v>68</v>
      </c>
      <c r="D1172">
        <v>7</v>
      </c>
    </row>
    <row r="1173" spans="1:4">
      <c r="A1173">
        <v>1898</v>
      </c>
      <c r="B1173" t="s">
        <v>2427</v>
      </c>
      <c r="C1173" t="s">
        <v>744</v>
      </c>
      <c r="D1173">
        <v>5</v>
      </c>
    </row>
    <row r="1174" spans="1:4">
      <c r="A1174">
        <v>1898</v>
      </c>
      <c r="B1174" t="s">
        <v>2427</v>
      </c>
      <c r="C1174" t="s">
        <v>446</v>
      </c>
      <c r="D1174">
        <v>27</v>
      </c>
    </row>
    <row r="1175" spans="1:4">
      <c r="A1175">
        <v>1898</v>
      </c>
      <c r="B1175" t="s">
        <v>2427</v>
      </c>
      <c r="C1175" t="s">
        <v>448</v>
      </c>
      <c r="D1175">
        <v>34</v>
      </c>
    </row>
    <row r="1176" spans="1:4">
      <c r="A1176">
        <v>1898</v>
      </c>
      <c r="B1176" t="s">
        <v>2427</v>
      </c>
      <c r="C1176" t="s">
        <v>747</v>
      </c>
      <c r="D1176">
        <v>22.5</v>
      </c>
    </row>
    <row r="1177" spans="1:4">
      <c r="A1177">
        <v>1898</v>
      </c>
      <c r="B1177" t="s">
        <v>2427</v>
      </c>
      <c r="C1177" t="s">
        <v>450</v>
      </c>
      <c r="D1177">
        <v>100</v>
      </c>
    </row>
    <row r="1178" spans="1:4">
      <c r="A1178">
        <v>1898</v>
      </c>
      <c r="B1178" t="s">
        <v>2427</v>
      </c>
      <c r="C1178" t="s">
        <v>450</v>
      </c>
      <c r="D1178">
        <v>7.5</v>
      </c>
    </row>
    <row r="1179" spans="1:4">
      <c r="A1179">
        <v>1898</v>
      </c>
      <c r="B1179" t="s">
        <v>2427</v>
      </c>
      <c r="C1179" t="s">
        <v>1973</v>
      </c>
      <c r="D1179">
        <v>5</v>
      </c>
    </row>
    <row r="1180" spans="1:4">
      <c r="A1180">
        <v>1898</v>
      </c>
      <c r="B1180" t="s">
        <v>2427</v>
      </c>
      <c r="C1180" t="s">
        <v>750</v>
      </c>
      <c r="D1180">
        <v>5</v>
      </c>
    </row>
    <row r="1181" spans="1:4">
      <c r="A1181">
        <v>1898</v>
      </c>
      <c r="B1181" t="s">
        <v>2427</v>
      </c>
      <c r="C1181" t="s">
        <v>750</v>
      </c>
      <c r="D1181">
        <v>3.62</v>
      </c>
    </row>
    <row r="1182" spans="1:4">
      <c r="A1182">
        <v>1898</v>
      </c>
      <c r="B1182" t="s">
        <v>2427</v>
      </c>
      <c r="C1182" t="s">
        <v>752</v>
      </c>
      <c r="D1182">
        <v>17.5</v>
      </c>
    </row>
    <row r="1183" spans="1:4">
      <c r="A1183">
        <v>1898</v>
      </c>
      <c r="B1183" t="s">
        <v>2427</v>
      </c>
      <c r="C1183" t="s">
        <v>754</v>
      </c>
      <c r="D1183">
        <v>5.5</v>
      </c>
    </row>
    <row r="1184" spans="1:4">
      <c r="A1184">
        <v>1898</v>
      </c>
      <c r="B1184" t="s">
        <v>2427</v>
      </c>
      <c r="C1184" t="s">
        <v>462</v>
      </c>
      <c r="D1184">
        <v>3.2</v>
      </c>
    </row>
    <row r="1185" spans="1:4">
      <c r="A1185">
        <v>1898</v>
      </c>
      <c r="B1185" t="s">
        <v>2427</v>
      </c>
      <c r="C1185" t="s">
        <v>757</v>
      </c>
      <c r="D1185">
        <v>25.5</v>
      </c>
    </row>
    <row r="1186" spans="1:4">
      <c r="A1186">
        <v>1898</v>
      </c>
      <c r="B1186" t="s">
        <v>2427</v>
      </c>
      <c r="C1186" t="s">
        <v>759</v>
      </c>
      <c r="D1186">
        <v>4</v>
      </c>
    </row>
    <row r="1187" spans="1:4">
      <c r="A1187">
        <v>1898</v>
      </c>
      <c r="B1187" t="s">
        <v>2427</v>
      </c>
      <c r="C1187" t="s">
        <v>761</v>
      </c>
      <c r="D1187">
        <v>17</v>
      </c>
    </row>
    <row r="1188" spans="1:4">
      <c r="A1188">
        <v>1898</v>
      </c>
      <c r="B1188" t="s">
        <v>2427</v>
      </c>
      <c r="C1188" t="s">
        <v>763</v>
      </c>
      <c r="D1188">
        <v>7</v>
      </c>
    </row>
    <row r="1189" spans="1:4">
      <c r="A1189">
        <v>1898</v>
      </c>
      <c r="B1189" t="s">
        <v>2427</v>
      </c>
      <c r="C1189" t="s">
        <v>763</v>
      </c>
      <c r="D1189">
        <v>2</v>
      </c>
    </row>
    <row r="1190" spans="1:4">
      <c r="A1190">
        <v>1898</v>
      </c>
      <c r="B1190" t="s">
        <v>2427</v>
      </c>
      <c r="C1190" t="s">
        <v>59</v>
      </c>
      <c r="D1190">
        <v>4</v>
      </c>
    </row>
    <row r="1191" spans="1:4">
      <c r="A1191">
        <v>1898</v>
      </c>
      <c r="B1191" t="s">
        <v>2427</v>
      </c>
      <c r="C1191" t="s">
        <v>452</v>
      </c>
      <c r="D1191">
        <v>9.5</v>
      </c>
    </row>
    <row r="1192" spans="1:4">
      <c r="A1192">
        <v>1898</v>
      </c>
      <c r="B1192" t="s">
        <v>2427</v>
      </c>
      <c r="C1192" t="s">
        <v>455</v>
      </c>
      <c r="D1192">
        <v>10</v>
      </c>
    </row>
    <row r="1193" spans="1:4">
      <c r="A1193">
        <v>1898</v>
      </c>
      <c r="B1193" t="s">
        <v>2427</v>
      </c>
      <c r="C1193" t="s">
        <v>1974</v>
      </c>
      <c r="D1193">
        <v>2</v>
      </c>
    </row>
    <row r="1194" spans="1:4">
      <c r="A1194">
        <v>1898</v>
      </c>
      <c r="B1194" t="s">
        <v>2427</v>
      </c>
      <c r="C1194" t="s">
        <v>767</v>
      </c>
      <c r="D1194">
        <v>5</v>
      </c>
    </row>
    <row r="1195" spans="1:4">
      <c r="A1195">
        <v>1898</v>
      </c>
      <c r="B1195" t="s">
        <v>2427</v>
      </c>
      <c r="C1195" t="s">
        <v>440</v>
      </c>
      <c r="D1195">
        <v>4</v>
      </c>
    </row>
    <row r="1196" spans="1:4">
      <c r="A1196">
        <v>1898</v>
      </c>
      <c r="B1196" t="s">
        <v>3649</v>
      </c>
      <c r="C1196" t="s">
        <v>1998</v>
      </c>
      <c r="D1196">
        <v>4</v>
      </c>
    </row>
    <row r="1197" spans="1:4">
      <c r="A1197">
        <v>1898</v>
      </c>
      <c r="B1197" t="s">
        <v>3649</v>
      </c>
      <c r="C1197" t="s">
        <v>1991</v>
      </c>
      <c r="D1197">
        <v>2</v>
      </c>
    </row>
    <row r="1198" spans="1:4">
      <c r="A1198">
        <v>1898</v>
      </c>
      <c r="B1198" t="s">
        <v>3649</v>
      </c>
      <c r="C1198" t="s">
        <v>1999</v>
      </c>
      <c r="D1198">
        <v>10</v>
      </c>
    </row>
    <row r="1199" spans="1:4">
      <c r="A1199">
        <v>1898</v>
      </c>
      <c r="B1199" t="s">
        <v>3649</v>
      </c>
      <c r="C1199" t="s">
        <v>1993</v>
      </c>
      <c r="D1199">
        <v>8</v>
      </c>
    </row>
    <row r="1200" spans="1:4">
      <c r="A1200">
        <v>1898</v>
      </c>
      <c r="B1200" t="s">
        <v>3649</v>
      </c>
      <c r="C1200" t="s">
        <v>1994</v>
      </c>
      <c r="D1200">
        <v>5.5</v>
      </c>
    </row>
    <row r="1201" spans="1:4">
      <c r="A1201">
        <v>1898</v>
      </c>
      <c r="B1201" t="s">
        <v>3649</v>
      </c>
      <c r="C1201" t="s">
        <v>1995</v>
      </c>
      <c r="D1201">
        <v>14</v>
      </c>
    </row>
    <row r="1202" spans="1:4">
      <c r="A1202">
        <v>1898</v>
      </c>
      <c r="B1202" t="s">
        <v>3649</v>
      </c>
      <c r="C1202" t="s">
        <v>1995</v>
      </c>
      <c r="D1202">
        <v>2.75</v>
      </c>
    </row>
    <row r="1203" spans="1:4">
      <c r="A1203">
        <v>1898</v>
      </c>
      <c r="B1203" t="s">
        <v>3649</v>
      </c>
      <c r="C1203" t="s">
        <v>2127</v>
      </c>
      <c r="D1203">
        <v>17.3</v>
      </c>
    </row>
    <row r="1204" spans="1:4">
      <c r="A1204">
        <v>1898</v>
      </c>
      <c r="B1204" t="s">
        <v>3649</v>
      </c>
      <c r="C1204" t="s">
        <v>1996</v>
      </c>
      <c r="D1204">
        <v>4</v>
      </c>
    </row>
    <row r="1205" spans="1:4">
      <c r="A1205">
        <v>1898</v>
      </c>
      <c r="B1205" t="s">
        <v>3649</v>
      </c>
      <c r="C1205" t="s">
        <v>1996</v>
      </c>
      <c r="D1205">
        <v>35</v>
      </c>
    </row>
    <row r="1206" spans="1:4">
      <c r="A1206">
        <v>1898</v>
      </c>
      <c r="B1206" t="s">
        <v>3649</v>
      </c>
      <c r="C1206" t="s">
        <v>1996</v>
      </c>
      <c r="D1206">
        <v>6.5</v>
      </c>
    </row>
    <row r="1207" spans="1:4">
      <c r="A1207">
        <v>1898</v>
      </c>
      <c r="B1207" t="s">
        <v>3649</v>
      </c>
      <c r="C1207" t="s">
        <v>2000</v>
      </c>
      <c r="D1207">
        <v>21</v>
      </c>
    </row>
    <row r="1208" spans="1:4">
      <c r="A1208">
        <v>1898</v>
      </c>
      <c r="B1208" t="s">
        <v>3649</v>
      </c>
      <c r="C1208" t="s">
        <v>1997</v>
      </c>
      <c r="D1208">
        <v>5.5</v>
      </c>
    </row>
    <row r="1209" spans="1:4">
      <c r="A1209">
        <v>1898</v>
      </c>
      <c r="B1209" t="s">
        <v>2524</v>
      </c>
      <c r="C1209" t="s">
        <v>458</v>
      </c>
      <c r="D1209">
        <v>6</v>
      </c>
    </row>
    <row r="1210" spans="1:4">
      <c r="A1210">
        <v>1898</v>
      </c>
      <c r="B1210" t="s">
        <v>2524</v>
      </c>
      <c r="C1210" t="s">
        <v>99</v>
      </c>
      <c r="D1210">
        <v>3.5</v>
      </c>
    </row>
    <row r="1211" spans="1:4">
      <c r="A1211">
        <v>1898</v>
      </c>
      <c r="B1211" t="s">
        <v>2524</v>
      </c>
      <c r="C1211" t="s">
        <v>101</v>
      </c>
      <c r="D1211">
        <v>5.25</v>
      </c>
    </row>
    <row r="1212" spans="1:4">
      <c r="A1212">
        <v>1898</v>
      </c>
      <c r="B1212" t="s">
        <v>2524</v>
      </c>
      <c r="C1212" t="s">
        <v>2002</v>
      </c>
      <c r="D1212">
        <v>2.5</v>
      </c>
    </row>
    <row r="1213" spans="1:4">
      <c r="A1213">
        <v>1898</v>
      </c>
      <c r="B1213" t="s">
        <v>2524</v>
      </c>
      <c r="C1213" t="s">
        <v>100</v>
      </c>
      <c r="D1213">
        <v>5</v>
      </c>
    </row>
    <row r="1214" spans="1:4">
      <c r="A1214">
        <v>1898</v>
      </c>
      <c r="B1214" t="s">
        <v>2524</v>
      </c>
      <c r="C1214" t="s">
        <v>102</v>
      </c>
      <c r="D1214">
        <v>13</v>
      </c>
    </row>
    <row r="1215" spans="1:4">
      <c r="A1215">
        <v>1898</v>
      </c>
      <c r="B1215" t="s">
        <v>2524</v>
      </c>
      <c r="C1215" t="s">
        <v>105</v>
      </c>
      <c r="D1215">
        <v>140</v>
      </c>
    </row>
    <row r="1216" spans="1:4">
      <c r="A1216">
        <v>1898</v>
      </c>
      <c r="B1216" t="s">
        <v>2524</v>
      </c>
      <c r="C1216" t="s">
        <v>108</v>
      </c>
      <c r="D1216">
        <v>4</v>
      </c>
    </row>
    <row r="1217" spans="1:4">
      <c r="A1217">
        <v>1898</v>
      </c>
      <c r="B1217" t="s">
        <v>2524</v>
      </c>
      <c r="C1217" t="s">
        <v>2001</v>
      </c>
      <c r="D1217">
        <v>10</v>
      </c>
    </row>
    <row r="1218" spans="1:4">
      <c r="A1218">
        <v>1898</v>
      </c>
      <c r="B1218" t="s">
        <v>2524</v>
      </c>
      <c r="C1218" t="s">
        <v>109</v>
      </c>
      <c r="D1218">
        <v>15</v>
      </c>
    </row>
    <row r="1219" spans="1:4">
      <c r="A1219">
        <v>1898</v>
      </c>
      <c r="B1219" t="s">
        <v>2810</v>
      </c>
      <c r="C1219" t="s">
        <v>210</v>
      </c>
      <c r="D1219">
        <v>4</v>
      </c>
    </row>
    <row r="1220" spans="1:4">
      <c r="A1220">
        <v>1898</v>
      </c>
      <c r="B1220" t="s">
        <v>2810</v>
      </c>
      <c r="C1220" t="s">
        <v>208</v>
      </c>
      <c r="D1220">
        <v>5</v>
      </c>
    </row>
    <row r="1221" spans="1:4">
      <c r="A1221">
        <v>1898</v>
      </c>
      <c r="B1221" t="s">
        <v>2810</v>
      </c>
      <c r="C1221" t="s">
        <v>199</v>
      </c>
      <c r="D1221">
        <v>64.27</v>
      </c>
    </row>
    <row r="1222" spans="1:4">
      <c r="A1222">
        <v>1898</v>
      </c>
      <c r="B1222" t="s">
        <v>2810</v>
      </c>
      <c r="C1222" t="s">
        <v>199</v>
      </c>
      <c r="D1222">
        <v>50.58</v>
      </c>
    </row>
    <row r="1223" spans="1:4">
      <c r="A1223">
        <v>1898</v>
      </c>
      <c r="B1223" t="s">
        <v>2810</v>
      </c>
      <c r="C1223" t="s">
        <v>199</v>
      </c>
      <c r="D1223">
        <v>17</v>
      </c>
    </row>
    <row r="1224" spans="1:4">
      <c r="A1224">
        <v>1898</v>
      </c>
      <c r="B1224" t="s">
        <v>2810</v>
      </c>
      <c r="C1224" t="s">
        <v>199</v>
      </c>
      <c r="D1224">
        <v>12.4</v>
      </c>
    </row>
    <row r="1225" spans="1:4">
      <c r="A1225">
        <v>1898</v>
      </c>
      <c r="B1225" t="s">
        <v>2810</v>
      </c>
      <c r="C1225" t="s">
        <v>199</v>
      </c>
      <c r="D1225">
        <v>20</v>
      </c>
    </row>
    <row r="1226" spans="1:4">
      <c r="A1226">
        <v>1898</v>
      </c>
      <c r="B1226" t="s">
        <v>2810</v>
      </c>
      <c r="C1226" t="s">
        <v>199</v>
      </c>
      <c r="D1226">
        <v>3.75</v>
      </c>
    </row>
    <row r="1227" spans="1:4">
      <c r="A1227">
        <v>1898</v>
      </c>
      <c r="B1227" t="s">
        <v>2810</v>
      </c>
      <c r="C1227" t="s">
        <v>199</v>
      </c>
      <c r="D1227">
        <v>9.1999999999999993</v>
      </c>
    </row>
    <row r="1228" spans="1:4">
      <c r="A1228">
        <v>1898</v>
      </c>
      <c r="B1228" t="s">
        <v>2810</v>
      </c>
      <c r="C1228" t="s">
        <v>205</v>
      </c>
      <c r="D1228">
        <v>1.5</v>
      </c>
    </row>
    <row r="1229" spans="1:4">
      <c r="A1229">
        <v>1898</v>
      </c>
      <c r="B1229" t="s">
        <v>2810</v>
      </c>
      <c r="C1229" t="s">
        <v>205</v>
      </c>
      <c r="D1229">
        <v>3</v>
      </c>
    </row>
    <row r="1230" spans="1:4">
      <c r="A1230">
        <v>1898</v>
      </c>
      <c r="B1230" t="s">
        <v>3660</v>
      </c>
      <c r="C1230" t="s">
        <v>2201</v>
      </c>
      <c r="D1230">
        <v>17</v>
      </c>
    </row>
    <row r="1231" spans="1:4">
      <c r="A1231">
        <v>1898</v>
      </c>
      <c r="B1231" t="s">
        <v>3291</v>
      </c>
      <c r="C1231" t="s">
        <v>2202</v>
      </c>
      <c r="D1231">
        <v>4.34</v>
      </c>
    </row>
    <row r="1232" spans="1:4">
      <c r="A1232">
        <v>1898</v>
      </c>
      <c r="B1232" t="s">
        <v>3291</v>
      </c>
      <c r="C1232" t="s">
        <v>2203</v>
      </c>
      <c r="D1232">
        <v>7.32</v>
      </c>
    </row>
    <row r="1233" spans="1:4">
      <c r="A1233">
        <v>1898</v>
      </c>
      <c r="B1233" t="s">
        <v>3291</v>
      </c>
      <c r="C1233" t="s">
        <v>2204</v>
      </c>
      <c r="D1233">
        <v>4.43</v>
      </c>
    </row>
    <row r="1234" spans="1:4">
      <c r="A1234">
        <v>1898</v>
      </c>
      <c r="B1234" t="s">
        <v>3291</v>
      </c>
      <c r="C1234" t="s">
        <v>2003</v>
      </c>
      <c r="D1234">
        <v>304.46199999999999</v>
      </c>
    </row>
    <row r="1235" spans="1:4">
      <c r="A1235">
        <v>1898</v>
      </c>
      <c r="B1235" t="s">
        <v>3291</v>
      </c>
      <c r="C1235" t="s">
        <v>2003</v>
      </c>
      <c r="D1235">
        <v>9.26</v>
      </c>
    </row>
    <row r="1236" spans="1:4">
      <c r="A1236">
        <v>1898</v>
      </c>
      <c r="B1236" t="s">
        <v>3291</v>
      </c>
      <c r="C1236" t="s">
        <v>2003</v>
      </c>
      <c r="D1236">
        <v>152.92400000000001</v>
      </c>
    </row>
    <row r="1237" spans="1:4">
      <c r="A1237">
        <v>1898</v>
      </c>
      <c r="B1237" t="s">
        <v>3291</v>
      </c>
      <c r="C1237" t="s">
        <v>2003</v>
      </c>
      <c r="D1237">
        <v>18.3</v>
      </c>
    </row>
    <row r="1238" spans="1:4">
      <c r="A1238">
        <v>1898</v>
      </c>
      <c r="B1238" t="s">
        <v>3291</v>
      </c>
      <c r="C1238" t="s">
        <v>2003</v>
      </c>
      <c r="D1238">
        <v>4.2300000000000004</v>
      </c>
    </row>
    <row r="1239" spans="1:4">
      <c r="A1239">
        <v>1898</v>
      </c>
      <c r="B1239" t="s">
        <v>3291</v>
      </c>
      <c r="C1239" t="s">
        <v>2003</v>
      </c>
      <c r="D1239">
        <v>4.66</v>
      </c>
    </row>
    <row r="1240" spans="1:4">
      <c r="A1240">
        <v>1898</v>
      </c>
      <c r="B1240" t="s">
        <v>3291</v>
      </c>
      <c r="C1240" t="s">
        <v>2205</v>
      </c>
      <c r="D1240">
        <v>10.24</v>
      </c>
    </row>
    <row r="1241" spans="1:4">
      <c r="A1241">
        <v>1898</v>
      </c>
      <c r="B1241" t="s">
        <v>3291</v>
      </c>
      <c r="C1241" t="s">
        <v>2205</v>
      </c>
      <c r="D1241">
        <v>12.12</v>
      </c>
    </row>
    <row r="1242" spans="1:4">
      <c r="A1242">
        <v>1898</v>
      </c>
      <c r="B1242" t="s">
        <v>3291</v>
      </c>
      <c r="C1242" t="s">
        <v>2206</v>
      </c>
      <c r="D1242">
        <v>12.86</v>
      </c>
    </row>
    <row r="1243" spans="1:4">
      <c r="A1243">
        <v>1898</v>
      </c>
      <c r="B1243" t="s">
        <v>3291</v>
      </c>
      <c r="C1243" t="s">
        <v>2004</v>
      </c>
      <c r="D1243">
        <v>43.37</v>
      </c>
    </row>
    <row r="1244" spans="1:4">
      <c r="A1244">
        <v>1898</v>
      </c>
      <c r="B1244" t="s">
        <v>3291</v>
      </c>
      <c r="C1244" t="s">
        <v>2004</v>
      </c>
      <c r="D1244">
        <v>22</v>
      </c>
    </row>
    <row r="1245" spans="1:4">
      <c r="A1245">
        <v>1898</v>
      </c>
      <c r="B1245" t="s">
        <v>3291</v>
      </c>
      <c r="C1245" t="s">
        <v>2004</v>
      </c>
      <c r="D1245">
        <v>5</v>
      </c>
    </row>
    <row r="1246" spans="1:4">
      <c r="A1246">
        <v>1898</v>
      </c>
      <c r="B1246" t="s">
        <v>3291</v>
      </c>
      <c r="C1246" t="s">
        <v>2207</v>
      </c>
      <c r="D1246">
        <v>15.9</v>
      </c>
    </row>
    <row r="1247" spans="1:4">
      <c r="A1247">
        <v>1898</v>
      </c>
      <c r="B1247" t="s">
        <v>3291</v>
      </c>
      <c r="C1247" t="s">
        <v>2208</v>
      </c>
      <c r="D1247">
        <v>6.35</v>
      </c>
    </row>
    <row r="1248" spans="1:4">
      <c r="A1248">
        <v>1898</v>
      </c>
      <c r="B1248" t="s">
        <v>3291</v>
      </c>
      <c r="C1248" t="s">
        <v>2005</v>
      </c>
      <c r="D1248">
        <v>6.35</v>
      </c>
    </row>
    <row r="1249" spans="1:4">
      <c r="A1249">
        <v>1898</v>
      </c>
      <c r="B1249" t="s">
        <v>3291</v>
      </c>
      <c r="C1249" t="s">
        <v>2209</v>
      </c>
      <c r="D1249">
        <v>16.510000000000002</v>
      </c>
    </row>
    <row r="1250" spans="1:4">
      <c r="A1250">
        <v>1898</v>
      </c>
      <c r="B1250" t="s">
        <v>3291</v>
      </c>
      <c r="C1250" t="s">
        <v>2027</v>
      </c>
      <c r="D1250">
        <v>3</v>
      </c>
    </row>
    <row r="1251" spans="1:4">
      <c r="A1251">
        <v>1898</v>
      </c>
      <c r="B1251" t="s">
        <v>3291</v>
      </c>
      <c r="C1251" t="s">
        <v>2028</v>
      </c>
      <c r="D1251">
        <v>28.45</v>
      </c>
    </row>
    <row r="1252" spans="1:4">
      <c r="A1252">
        <v>1898</v>
      </c>
      <c r="B1252" t="s">
        <v>3291</v>
      </c>
      <c r="C1252" t="s">
        <v>2028</v>
      </c>
      <c r="D1252">
        <v>2.75</v>
      </c>
    </row>
    <row r="1253" spans="1:4">
      <c r="A1253">
        <v>1898</v>
      </c>
      <c r="B1253" t="s">
        <v>3291</v>
      </c>
      <c r="C1253" t="s">
        <v>2006</v>
      </c>
      <c r="D1253">
        <v>18.91</v>
      </c>
    </row>
    <row r="1254" spans="1:4">
      <c r="A1254">
        <v>1898</v>
      </c>
      <c r="B1254" t="s">
        <v>3291</v>
      </c>
      <c r="C1254" t="s">
        <v>2007</v>
      </c>
      <c r="D1254">
        <v>7.35</v>
      </c>
    </row>
    <row r="1255" spans="1:4">
      <c r="A1255">
        <v>1898</v>
      </c>
      <c r="B1255" t="s">
        <v>3291</v>
      </c>
      <c r="C1255" t="s">
        <v>2210</v>
      </c>
      <c r="D1255">
        <v>4.5</v>
      </c>
    </row>
    <row r="1256" spans="1:4">
      <c r="A1256">
        <v>1898</v>
      </c>
      <c r="B1256" t="s">
        <v>3291</v>
      </c>
      <c r="C1256" t="s">
        <v>2002</v>
      </c>
      <c r="D1256">
        <v>6.12</v>
      </c>
    </row>
    <row r="1257" spans="1:4">
      <c r="A1257">
        <v>1898</v>
      </c>
      <c r="B1257" t="s">
        <v>3291</v>
      </c>
      <c r="C1257" t="s">
        <v>2008</v>
      </c>
      <c r="D1257">
        <v>11.46</v>
      </c>
    </row>
    <row r="1258" spans="1:4">
      <c r="A1258">
        <v>1898</v>
      </c>
      <c r="B1258" t="s">
        <v>3291</v>
      </c>
      <c r="C1258" t="s">
        <v>2008</v>
      </c>
      <c r="D1258">
        <v>22.5</v>
      </c>
    </row>
    <row r="1259" spans="1:4">
      <c r="A1259">
        <v>1898</v>
      </c>
      <c r="B1259" t="s">
        <v>3291</v>
      </c>
      <c r="C1259" t="s">
        <v>2211</v>
      </c>
      <c r="D1259">
        <v>13.27</v>
      </c>
    </row>
    <row r="1260" spans="1:4">
      <c r="A1260">
        <v>1898</v>
      </c>
      <c r="B1260" t="s">
        <v>3291</v>
      </c>
      <c r="C1260" t="s">
        <v>2212</v>
      </c>
      <c r="D1260">
        <v>6.75</v>
      </c>
    </row>
    <row r="1261" spans="1:4">
      <c r="A1261">
        <v>1898</v>
      </c>
      <c r="B1261" t="s">
        <v>3291</v>
      </c>
      <c r="C1261" t="s">
        <v>2213</v>
      </c>
      <c r="D1261">
        <v>26</v>
      </c>
    </row>
    <row r="1262" spans="1:4">
      <c r="A1262">
        <v>1898</v>
      </c>
      <c r="B1262" t="s">
        <v>3291</v>
      </c>
      <c r="C1262" t="s">
        <v>2214</v>
      </c>
      <c r="D1262">
        <v>18.54</v>
      </c>
    </row>
    <row r="1263" spans="1:4">
      <c r="A1263">
        <v>1898</v>
      </c>
      <c r="B1263" t="s">
        <v>3291</v>
      </c>
      <c r="C1263" t="s">
        <v>2214</v>
      </c>
      <c r="D1263">
        <v>2.2000000000000002</v>
      </c>
    </row>
    <row r="1264" spans="1:4">
      <c r="A1264">
        <v>1898</v>
      </c>
      <c r="B1264" t="s">
        <v>3291</v>
      </c>
      <c r="C1264" t="s">
        <v>2009</v>
      </c>
      <c r="D1264">
        <v>31</v>
      </c>
    </row>
    <row r="1265" spans="1:4">
      <c r="A1265">
        <v>1898</v>
      </c>
      <c r="B1265" t="s">
        <v>3291</v>
      </c>
      <c r="C1265" t="s">
        <v>2009</v>
      </c>
      <c r="D1265">
        <v>1</v>
      </c>
    </row>
    <row r="1266" spans="1:4">
      <c r="A1266">
        <v>1898</v>
      </c>
      <c r="B1266" t="s">
        <v>3291</v>
      </c>
      <c r="C1266" t="s">
        <v>2010</v>
      </c>
      <c r="D1266">
        <v>2.4</v>
      </c>
    </row>
    <row r="1267" spans="1:4">
      <c r="A1267">
        <v>1898</v>
      </c>
      <c r="B1267" t="s">
        <v>3291</v>
      </c>
      <c r="C1267" t="s">
        <v>2215</v>
      </c>
      <c r="D1267">
        <v>11.7</v>
      </c>
    </row>
    <row r="1268" spans="1:4">
      <c r="A1268">
        <v>1898</v>
      </c>
      <c r="B1268" t="s">
        <v>3291</v>
      </c>
      <c r="C1268" t="s">
        <v>1994</v>
      </c>
      <c r="D1268">
        <v>58.77</v>
      </c>
    </row>
    <row r="1269" spans="1:4">
      <c r="A1269">
        <v>1898</v>
      </c>
      <c r="B1269" t="s">
        <v>3291</v>
      </c>
      <c r="C1269" t="s">
        <v>2216</v>
      </c>
      <c r="D1269">
        <v>12.18</v>
      </c>
    </row>
    <row r="1270" spans="1:4">
      <c r="A1270">
        <v>1898</v>
      </c>
      <c r="B1270" t="s">
        <v>3291</v>
      </c>
      <c r="C1270" t="s">
        <v>2029</v>
      </c>
      <c r="D1270">
        <v>61.97</v>
      </c>
    </row>
    <row r="1271" spans="1:4">
      <c r="A1271">
        <v>1898</v>
      </c>
      <c r="B1271" t="s">
        <v>3291</v>
      </c>
      <c r="C1271" t="s">
        <v>2029</v>
      </c>
      <c r="D1271">
        <v>11.98</v>
      </c>
    </row>
    <row r="1272" spans="1:4">
      <c r="A1272">
        <v>1898</v>
      </c>
      <c r="B1272" t="s">
        <v>3291</v>
      </c>
      <c r="C1272" t="s">
        <v>2011</v>
      </c>
      <c r="D1272">
        <v>8</v>
      </c>
    </row>
    <row r="1273" spans="1:4">
      <c r="A1273">
        <v>1898</v>
      </c>
      <c r="B1273" t="s">
        <v>3291</v>
      </c>
      <c r="C1273" t="s">
        <v>2217</v>
      </c>
      <c r="D1273">
        <v>1</v>
      </c>
    </row>
    <row r="1274" spans="1:4">
      <c r="A1274">
        <v>1898</v>
      </c>
      <c r="B1274" t="s">
        <v>3291</v>
      </c>
      <c r="C1274" t="s">
        <v>2012</v>
      </c>
      <c r="D1274">
        <v>1.75</v>
      </c>
    </row>
    <row r="1275" spans="1:4">
      <c r="A1275">
        <v>1898</v>
      </c>
      <c r="B1275" t="s">
        <v>3291</v>
      </c>
      <c r="C1275" t="s">
        <v>2218</v>
      </c>
      <c r="D1275">
        <v>5.32</v>
      </c>
    </row>
    <row r="1276" spans="1:4">
      <c r="A1276">
        <v>1898</v>
      </c>
      <c r="B1276" t="s">
        <v>3291</v>
      </c>
      <c r="C1276" t="s">
        <v>2013</v>
      </c>
      <c r="D1276">
        <v>2</v>
      </c>
    </row>
    <row r="1277" spans="1:4">
      <c r="A1277">
        <v>1898</v>
      </c>
      <c r="B1277" t="s">
        <v>3291</v>
      </c>
      <c r="C1277" t="s">
        <v>2014</v>
      </c>
      <c r="D1277">
        <v>13.5</v>
      </c>
    </row>
    <row r="1278" spans="1:4">
      <c r="A1278">
        <v>1898</v>
      </c>
      <c r="B1278" t="s">
        <v>3291</v>
      </c>
      <c r="C1278" t="s">
        <v>2014</v>
      </c>
      <c r="D1278">
        <v>11.5</v>
      </c>
    </row>
    <row r="1279" spans="1:4">
      <c r="A1279">
        <v>1898</v>
      </c>
      <c r="B1279" t="s">
        <v>3291</v>
      </c>
      <c r="C1279" t="s">
        <v>2015</v>
      </c>
      <c r="D1279">
        <v>18</v>
      </c>
    </row>
    <row r="1280" spans="1:4">
      <c r="A1280">
        <v>1898</v>
      </c>
      <c r="B1280" t="s">
        <v>3291</v>
      </c>
      <c r="C1280" t="s">
        <v>2015</v>
      </c>
      <c r="D1280">
        <v>14.11</v>
      </c>
    </row>
    <row r="1281" spans="1:4">
      <c r="A1281">
        <v>1898</v>
      </c>
      <c r="B1281" t="s">
        <v>3291</v>
      </c>
      <c r="C1281" t="s">
        <v>2030</v>
      </c>
      <c r="D1281">
        <v>20.11</v>
      </c>
    </row>
    <row r="1282" spans="1:4">
      <c r="A1282">
        <v>1898</v>
      </c>
      <c r="B1282" t="s">
        <v>3291</v>
      </c>
      <c r="C1282" t="s">
        <v>2030</v>
      </c>
      <c r="D1282">
        <v>7.2</v>
      </c>
    </row>
    <row r="1283" spans="1:4">
      <c r="A1283">
        <v>1898</v>
      </c>
      <c r="B1283" t="s">
        <v>3291</v>
      </c>
      <c r="C1283" t="s">
        <v>2030</v>
      </c>
      <c r="D1283">
        <v>2.7</v>
      </c>
    </row>
    <row r="1284" spans="1:4">
      <c r="A1284">
        <v>1898</v>
      </c>
      <c r="B1284" t="s">
        <v>3291</v>
      </c>
      <c r="C1284" t="s">
        <v>2016</v>
      </c>
      <c r="D1284">
        <v>13.21</v>
      </c>
    </row>
    <row r="1285" spans="1:4">
      <c r="A1285">
        <v>1898</v>
      </c>
      <c r="B1285" t="s">
        <v>3291</v>
      </c>
      <c r="C1285" t="s">
        <v>2016</v>
      </c>
      <c r="D1285">
        <v>3.3</v>
      </c>
    </row>
    <row r="1286" spans="1:4">
      <c r="A1286">
        <v>1898</v>
      </c>
      <c r="B1286" t="s">
        <v>3291</v>
      </c>
      <c r="C1286" t="s">
        <v>2016</v>
      </c>
      <c r="D1286">
        <v>5.17</v>
      </c>
    </row>
    <row r="1287" spans="1:4">
      <c r="A1287">
        <v>1898</v>
      </c>
      <c r="B1287" t="s">
        <v>3291</v>
      </c>
      <c r="C1287" t="s">
        <v>2017</v>
      </c>
      <c r="D1287">
        <v>18</v>
      </c>
    </row>
    <row r="1288" spans="1:4">
      <c r="A1288">
        <v>1898</v>
      </c>
      <c r="B1288" t="s">
        <v>3291</v>
      </c>
      <c r="C1288" t="s">
        <v>2018</v>
      </c>
      <c r="D1288">
        <v>12.1</v>
      </c>
    </row>
    <row r="1289" spans="1:4">
      <c r="A1289">
        <v>1898</v>
      </c>
      <c r="B1289" t="s">
        <v>3291</v>
      </c>
      <c r="C1289" t="s">
        <v>2019</v>
      </c>
      <c r="D1289">
        <v>16.239999999999998</v>
      </c>
    </row>
    <row r="1290" spans="1:4">
      <c r="A1290">
        <v>1898</v>
      </c>
      <c r="B1290" t="s">
        <v>3291</v>
      </c>
      <c r="C1290" t="s">
        <v>2219</v>
      </c>
      <c r="D1290">
        <v>24.64</v>
      </c>
    </row>
    <row r="1291" spans="1:4">
      <c r="A1291">
        <v>1898</v>
      </c>
      <c r="B1291" t="s">
        <v>3291</v>
      </c>
      <c r="C1291" t="s">
        <v>2020</v>
      </c>
      <c r="D1291">
        <v>7.5</v>
      </c>
    </row>
    <row r="1292" spans="1:4">
      <c r="A1292">
        <v>1898</v>
      </c>
      <c r="B1292" t="s">
        <v>3291</v>
      </c>
      <c r="C1292" t="s">
        <v>2021</v>
      </c>
      <c r="D1292">
        <v>9</v>
      </c>
    </row>
    <row r="1293" spans="1:4">
      <c r="A1293">
        <v>1898</v>
      </c>
      <c r="B1293" t="s">
        <v>3291</v>
      </c>
      <c r="C1293" t="s">
        <v>2022</v>
      </c>
      <c r="D1293">
        <v>9.3000000000000007</v>
      </c>
    </row>
    <row r="1294" spans="1:4">
      <c r="A1294">
        <v>1898</v>
      </c>
      <c r="B1294" t="s">
        <v>3291</v>
      </c>
      <c r="C1294" t="s">
        <v>1959</v>
      </c>
      <c r="D1294">
        <v>27.39</v>
      </c>
    </row>
    <row r="1295" spans="1:4">
      <c r="A1295">
        <v>1898</v>
      </c>
      <c r="B1295" t="s">
        <v>3291</v>
      </c>
      <c r="C1295" t="s">
        <v>2220</v>
      </c>
      <c r="D1295">
        <v>2.5</v>
      </c>
    </row>
    <row r="1296" spans="1:4">
      <c r="A1296">
        <v>1898</v>
      </c>
      <c r="B1296" t="s">
        <v>3291</v>
      </c>
      <c r="C1296" t="s">
        <v>2129</v>
      </c>
      <c r="D1296">
        <v>5.68</v>
      </c>
    </row>
    <row r="1297" spans="1:4">
      <c r="A1297">
        <v>1898</v>
      </c>
      <c r="B1297" t="s">
        <v>3291</v>
      </c>
      <c r="C1297" t="s">
        <v>2175</v>
      </c>
      <c r="D1297">
        <v>8.26</v>
      </c>
    </row>
    <row r="1298" spans="1:4">
      <c r="A1298">
        <v>1898</v>
      </c>
      <c r="B1298" t="s">
        <v>3291</v>
      </c>
      <c r="C1298" t="s">
        <v>511</v>
      </c>
      <c r="D1298">
        <v>7</v>
      </c>
    </row>
    <row r="1299" spans="1:4">
      <c r="A1299">
        <v>1898</v>
      </c>
      <c r="B1299" t="s">
        <v>3291</v>
      </c>
      <c r="C1299" t="s">
        <v>2221</v>
      </c>
      <c r="D1299">
        <v>6.53</v>
      </c>
    </row>
    <row r="1300" spans="1:4">
      <c r="A1300">
        <v>1898</v>
      </c>
      <c r="B1300" t="s">
        <v>3291</v>
      </c>
      <c r="C1300" t="s">
        <v>2222</v>
      </c>
      <c r="D1300">
        <v>7.8</v>
      </c>
    </row>
    <row r="1301" spans="1:4">
      <c r="A1301">
        <v>1898</v>
      </c>
      <c r="B1301" t="s">
        <v>3291</v>
      </c>
      <c r="C1301" t="s">
        <v>578</v>
      </c>
      <c r="D1301">
        <v>65</v>
      </c>
    </row>
    <row r="1302" spans="1:4">
      <c r="A1302">
        <v>1898</v>
      </c>
      <c r="B1302" t="s">
        <v>3291</v>
      </c>
      <c r="C1302" t="s">
        <v>2223</v>
      </c>
      <c r="D1302">
        <v>3.28</v>
      </c>
    </row>
    <row r="1303" spans="1:4">
      <c r="A1303">
        <v>1898</v>
      </c>
      <c r="B1303" t="s">
        <v>3291</v>
      </c>
      <c r="C1303" t="s">
        <v>2023</v>
      </c>
      <c r="D1303">
        <v>18.399999999999999</v>
      </c>
    </row>
    <row r="1304" spans="1:4">
      <c r="A1304">
        <v>1898</v>
      </c>
      <c r="B1304" t="s">
        <v>3291</v>
      </c>
      <c r="C1304" t="s">
        <v>2023</v>
      </c>
      <c r="D1304">
        <v>17.649999999999999</v>
      </c>
    </row>
    <row r="1305" spans="1:4">
      <c r="A1305">
        <v>1898</v>
      </c>
      <c r="B1305" t="s">
        <v>3291</v>
      </c>
      <c r="C1305" t="s">
        <v>2031</v>
      </c>
      <c r="D1305">
        <v>16</v>
      </c>
    </row>
    <row r="1306" spans="1:4">
      <c r="A1306">
        <v>1898</v>
      </c>
      <c r="B1306" t="s">
        <v>3291</v>
      </c>
      <c r="C1306" t="s">
        <v>2031</v>
      </c>
      <c r="D1306">
        <v>3.43</v>
      </c>
    </row>
    <row r="1307" spans="1:4">
      <c r="A1307">
        <v>1898</v>
      </c>
      <c r="B1307" t="s">
        <v>3291</v>
      </c>
      <c r="C1307" t="s">
        <v>2024</v>
      </c>
      <c r="D1307">
        <v>5.5</v>
      </c>
    </row>
    <row r="1308" spans="1:4">
      <c r="A1308">
        <v>1898</v>
      </c>
      <c r="B1308" t="s">
        <v>3291</v>
      </c>
      <c r="C1308" t="s">
        <v>2224</v>
      </c>
      <c r="D1308">
        <v>4.3600000000000003</v>
      </c>
    </row>
    <row r="1309" spans="1:4">
      <c r="A1309">
        <v>1898</v>
      </c>
      <c r="B1309" t="s">
        <v>3291</v>
      </c>
      <c r="C1309" t="s">
        <v>2025</v>
      </c>
      <c r="D1309">
        <v>32</v>
      </c>
    </row>
    <row r="1310" spans="1:4">
      <c r="A1310">
        <v>1898</v>
      </c>
      <c r="B1310" t="s">
        <v>3291</v>
      </c>
      <c r="C1310" t="s">
        <v>2025</v>
      </c>
      <c r="D1310">
        <v>23.14</v>
      </c>
    </row>
    <row r="1311" spans="1:4">
      <c r="A1311">
        <v>1898</v>
      </c>
      <c r="B1311" t="s">
        <v>3291</v>
      </c>
      <c r="C1311" t="s">
        <v>2025</v>
      </c>
      <c r="D1311">
        <v>21.5</v>
      </c>
    </row>
    <row r="1312" spans="1:4">
      <c r="A1312">
        <v>1898</v>
      </c>
      <c r="B1312" t="s">
        <v>3291</v>
      </c>
      <c r="C1312" t="s">
        <v>2012</v>
      </c>
      <c r="D1312">
        <v>12.5</v>
      </c>
    </row>
    <row r="1313" spans="1:4">
      <c r="A1313">
        <v>1898</v>
      </c>
      <c r="B1313" t="s">
        <v>2833</v>
      </c>
      <c r="C1313" t="s">
        <v>2225</v>
      </c>
      <c r="D1313">
        <v>1.75</v>
      </c>
    </row>
    <row r="1314" spans="1:4">
      <c r="A1314">
        <v>1898</v>
      </c>
      <c r="B1314" t="s">
        <v>2833</v>
      </c>
      <c r="C1314" t="s">
        <v>192</v>
      </c>
      <c r="D1314">
        <v>47</v>
      </c>
    </row>
    <row r="1315" spans="1:4">
      <c r="A1315">
        <v>1898</v>
      </c>
      <c r="B1315" t="s">
        <v>2833</v>
      </c>
      <c r="C1315" t="s">
        <v>192</v>
      </c>
      <c r="D1315">
        <v>180.95</v>
      </c>
    </row>
    <row r="1316" spans="1:4">
      <c r="A1316">
        <v>1898</v>
      </c>
      <c r="B1316" t="s">
        <v>2833</v>
      </c>
      <c r="C1316" t="s">
        <v>192</v>
      </c>
      <c r="D1316">
        <v>14</v>
      </c>
    </row>
    <row r="1317" spans="1:4">
      <c r="A1317">
        <v>1898</v>
      </c>
      <c r="B1317" t="s">
        <v>2833</v>
      </c>
      <c r="C1317" t="s">
        <v>192</v>
      </c>
      <c r="D1317">
        <v>30.5</v>
      </c>
    </row>
    <row r="1318" spans="1:4">
      <c r="A1318">
        <v>1898</v>
      </c>
      <c r="B1318" t="s">
        <v>2833</v>
      </c>
      <c r="C1318" t="s">
        <v>192</v>
      </c>
      <c r="D1318">
        <v>41</v>
      </c>
    </row>
    <row r="1319" spans="1:4">
      <c r="A1319">
        <v>1898</v>
      </c>
      <c r="B1319" t="s">
        <v>2833</v>
      </c>
      <c r="C1319" t="s">
        <v>192</v>
      </c>
      <c r="D1319">
        <v>32</v>
      </c>
    </row>
    <row r="1320" spans="1:4">
      <c r="A1320">
        <v>1898</v>
      </c>
      <c r="B1320" t="s">
        <v>2833</v>
      </c>
      <c r="C1320" t="s">
        <v>194</v>
      </c>
      <c r="D1320">
        <v>6.5</v>
      </c>
    </row>
    <row r="1321" spans="1:4">
      <c r="A1321">
        <v>1898</v>
      </c>
      <c r="B1321" t="s">
        <v>2833</v>
      </c>
      <c r="C1321" t="s">
        <v>2226</v>
      </c>
      <c r="D1321">
        <v>8.25</v>
      </c>
    </row>
    <row r="1322" spans="1:4">
      <c r="A1322">
        <v>1898</v>
      </c>
      <c r="B1322" t="s">
        <v>2833</v>
      </c>
      <c r="C1322" t="s">
        <v>567</v>
      </c>
      <c r="D1322">
        <v>13.5</v>
      </c>
    </row>
    <row r="1323" spans="1:4">
      <c r="A1323">
        <v>1898</v>
      </c>
      <c r="B1323" t="s">
        <v>2820</v>
      </c>
      <c r="C1323" t="s">
        <v>69</v>
      </c>
      <c r="D1323">
        <v>7.4</v>
      </c>
    </row>
    <row r="1324" spans="1:4">
      <c r="A1324">
        <v>1898</v>
      </c>
      <c r="B1324" t="s">
        <v>2820</v>
      </c>
      <c r="C1324" t="s">
        <v>2037</v>
      </c>
      <c r="D1324">
        <v>9.8000000000000007</v>
      </c>
    </row>
    <row r="1325" spans="1:4">
      <c r="A1325">
        <v>1898</v>
      </c>
      <c r="B1325" t="s">
        <v>2820</v>
      </c>
      <c r="C1325" t="s">
        <v>2037</v>
      </c>
      <c r="D1325">
        <v>16.5</v>
      </c>
    </row>
    <row r="1326" spans="1:4">
      <c r="A1326">
        <v>1898</v>
      </c>
      <c r="B1326" t="s">
        <v>2820</v>
      </c>
      <c r="C1326" t="s">
        <v>2037</v>
      </c>
      <c r="D1326">
        <v>5</v>
      </c>
    </row>
    <row r="1327" spans="1:4">
      <c r="A1327">
        <v>1898</v>
      </c>
      <c r="B1327" t="s">
        <v>2820</v>
      </c>
      <c r="C1327" t="s">
        <v>2038</v>
      </c>
      <c r="D1327">
        <v>4.5</v>
      </c>
    </row>
    <row r="1328" spans="1:4">
      <c r="A1328">
        <v>1898</v>
      </c>
      <c r="B1328" t="s">
        <v>2820</v>
      </c>
      <c r="C1328" t="s">
        <v>2032</v>
      </c>
      <c r="D1328">
        <v>6.03</v>
      </c>
    </row>
    <row r="1329" spans="1:4">
      <c r="A1329">
        <v>1898</v>
      </c>
      <c r="B1329" t="s">
        <v>2820</v>
      </c>
      <c r="C1329" t="s">
        <v>2227</v>
      </c>
      <c r="D1329">
        <v>7</v>
      </c>
    </row>
    <row r="1330" spans="1:4">
      <c r="A1330">
        <v>1898</v>
      </c>
      <c r="B1330" t="s">
        <v>2820</v>
      </c>
      <c r="C1330" t="s">
        <v>2033</v>
      </c>
      <c r="D1330">
        <v>3</v>
      </c>
    </row>
    <row r="1331" spans="1:4">
      <c r="A1331">
        <v>1898</v>
      </c>
      <c r="B1331" t="s">
        <v>2820</v>
      </c>
      <c r="C1331" t="s">
        <v>2228</v>
      </c>
      <c r="D1331">
        <v>2</v>
      </c>
    </row>
    <row r="1332" spans="1:4">
      <c r="A1332">
        <v>1898</v>
      </c>
      <c r="B1332" t="s">
        <v>2820</v>
      </c>
      <c r="C1332" t="s">
        <v>2229</v>
      </c>
      <c r="D1332">
        <v>15.5</v>
      </c>
    </row>
    <row r="1333" spans="1:4">
      <c r="A1333">
        <v>1898</v>
      </c>
      <c r="B1333" t="s">
        <v>2820</v>
      </c>
      <c r="C1333" t="s">
        <v>1714</v>
      </c>
      <c r="D1333">
        <v>14</v>
      </c>
    </row>
    <row r="1334" spans="1:4">
      <c r="A1334">
        <v>1898</v>
      </c>
      <c r="B1334" t="s">
        <v>2820</v>
      </c>
      <c r="C1334" t="s">
        <v>2230</v>
      </c>
      <c r="D1334">
        <v>2.17</v>
      </c>
    </row>
    <row r="1335" spans="1:4">
      <c r="A1335">
        <v>1898</v>
      </c>
      <c r="B1335" t="s">
        <v>2820</v>
      </c>
      <c r="C1335" t="s">
        <v>502</v>
      </c>
      <c r="D1335">
        <v>28.92</v>
      </c>
    </row>
    <row r="1336" spans="1:4">
      <c r="A1336">
        <v>1898</v>
      </c>
      <c r="B1336" t="s">
        <v>2820</v>
      </c>
      <c r="C1336" t="s">
        <v>502</v>
      </c>
      <c r="D1336">
        <v>15.18</v>
      </c>
    </row>
    <row r="1337" spans="1:4">
      <c r="A1337">
        <v>1898</v>
      </c>
      <c r="B1337" t="s">
        <v>2820</v>
      </c>
      <c r="C1337" t="s">
        <v>2034</v>
      </c>
      <c r="D1337">
        <v>16.5</v>
      </c>
    </row>
    <row r="1338" spans="1:4">
      <c r="A1338">
        <v>1898</v>
      </c>
      <c r="B1338" t="s">
        <v>2820</v>
      </c>
      <c r="C1338" t="s">
        <v>2231</v>
      </c>
      <c r="D1338">
        <v>5.75</v>
      </c>
    </row>
    <row r="1339" spans="1:4">
      <c r="A1339">
        <v>1898</v>
      </c>
      <c r="B1339" t="s">
        <v>2820</v>
      </c>
      <c r="C1339" t="s">
        <v>2231</v>
      </c>
      <c r="D1339">
        <v>12.5</v>
      </c>
    </row>
    <row r="1340" spans="1:4">
      <c r="A1340">
        <v>1898</v>
      </c>
      <c r="B1340" t="s">
        <v>2820</v>
      </c>
      <c r="C1340" t="s">
        <v>2035</v>
      </c>
      <c r="D1340">
        <v>5</v>
      </c>
    </row>
    <row r="1341" spans="1:4">
      <c r="A1341">
        <v>1898</v>
      </c>
      <c r="B1341" t="s">
        <v>2820</v>
      </c>
      <c r="C1341" t="s">
        <v>2036</v>
      </c>
      <c r="D1341">
        <v>3.47</v>
      </c>
    </row>
    <row r="1342" spans="1:4">
      <c r="A1342">
        <v>1898</v>
      </c>
      <c r="B1342" t="s">
        <v>3650</v>
      </c>
      <c r="C1342" t="s">
        <v>2045</v>
      </c>
      <c r="D1342">
        <v>3</v>
      </c>
    </row>
    <row r="1343" spans="1:4">
      <c r="A1343">
        <v>1898</v>
      </c>
      <c r="B1343" t="s">
        <v>3650</v>
      </c>
      <c r="C1343" t="s">
        <v>2039</v>
      </c>
      <c r="D1343">
        <v>15</v>
      </c>
    </row>
    <row r="1344" spans="1:4">
      <c r="A1344">
        <v>1898</v>
      </c>
      <c r="B1344" t="s">
        <v>3650</v>
      </c>
      <c r="C1344" t="s">
        <v>2040</v>
      </c>
      <c r="D1344">
        <v>29</v>
      </c>
    </row>
    <row r="1345" spans="1:4">
      <c r="A1345">
        <v>1898</v>
      </c>
      <c r="B1345" t="s">
        <v>3650</v>
      </c>
      <c r="C1345" t="s">
        <v>2041</v>
      </c>
      <c r="D1345">
        <v>101</v>
      </c>
    </row>
    <row r="1346" spans="1:4">
      <c r="A1346">
        <v>1898</v>
      </c>
      <c r="B1346" t="s">
        <v>3650</v>
      </c>
      <c r="C1346" t="s">
        <v>2041</v>
      </c>
      <c r="D1346">
        <v>62</v>
      </c>
    </row>
    <row r="1347" spans="1:4">
      <c r="A1347">
        <v>1898</v>
      </c>
      <c r="B1347" t="s">
        <v>3650</v>
      </c>
      <c r="C1347" t="s">
        <v>2041</v>
      </c>
      <c r="D1347">
        <v>21.5</v>
      </c>
    </row>
    <row r="1348" spans="1:4">
      <c r="A1348">
        <v>1898</v>
      </c>
      <c r="B1348" t="s">
        <v>3650</v>
      </c>
      <c r="C1348" t="s">
        <v>2041</v>
      </c>
      <c r="D1348">
        <v>3.75</v>
      </c>
    </row>
    <row r="1349" spans="1:4">
      <c r="A1349">
        <v>1898</v>
      </c>
      <c r="B1349" t="s">
        <v>3650</v>
      </c>
      <c r="C1349" t="s">
        <v>2041</v>
      </c>
      <c r="D1349">
        <v>25</v>
      </c>
    </row>
    <row r="1350" spans="1:4">
      <c r="A1350">
        <v>1898</v>
      </c>
      <c r="B1350" t="s">
        <v>3650</v>
      </c>
      <c r="C1350" t="s">
        <v>2041</v>
      </c>
      <c r="D1350">
        <v>17</v>
      </c>
    </row>
    <row r="1351" spans="1:4">
      <c r="A1351">
        <v>1898</v>
      </c>
      <c r="B1351" t="s">
        <v>3650</v>
      </c>
      <c r="C1351" t="s">
        <v>2041</v>
      </c>
      <c r="D1351">
        <v>10.5</v>
      </c>
    </row>
    <row r="1352" spans="1:4">
      <c r="A1352">
        <v>1898</v>
      </c>
      <c r="B1352" t="s">
        <v>3650</v>
      </c>
      <c r="C1352" t="s">
        <v>2232</v>
      </c>
      <c r="D1352">
        <v>4</v>
      </c>
    </row>
    <row r="1353" spans="1:4">
      <c r="A1353">
        <v>1898</v>
      </c>
      <c r="B1353" t="s">
        <v>3650</v>
      </c>
      <c r="C1353" t="s">
        <v>2233</v>
      </c>
      <c r="D1353">
        <v>2</v>
      </c>
    </row>
    <row r="1354" spans="1:4">
      <c r="A1354">
        <v>1898</v>
      </c>
      <c r="B1354" t="s">
        <v>3650</v>
      </c>
      <c r="C1354" t="s">
        <v>1873</v>
      </c>
      <c r="D1354">
        <v>49.25</v>
      </c>
    </row>
    <row r="1355" spans="1:4">
      <c r="A1355">
        <v>1898</v>
      </c>
      <c r="B1355" t="s">
        <v>3650</v>
      </c>
      <c r="C1355" t="s">
        <v>1873</v>
      </c>
      <c r="D1355">
        <v>1.75</v>
      </c>
    </row>
    <row r="1356" spans="1:4">
      <c r="A1356">
        <v>1898</v>
      </c>
      <c r="B1356" t="s">
        <v>3650</v>
      </c>
      <c r="C1356" t="s">
        <v>2047</v>
      </c>
      <c r="D1356">
        <v>7.5</v>
      </c>
    </row>
    <row r="1357" spans="1:4">
      <c r="A1357">
        <v>1898</v>
      </c>
      <c r="B1357" t="s">
        <v>3650</v>
      </c>
      <c r="C1357" t="s">
        <v>419</v>
      </c>
      <c r="D1357">
        <v>7</v>
      </c>
    </row>
    <row r="1358" spans="1:4">
      <c r="A1358">
        <v>1898</v>
      </c>
      <c r="B1358" t="s">
        <v>3650</v>
      </c>
      <c r="C1358" t="s">
        <v>2049</v>
      </c>
      <c r="D1358">
        <v>10.5</v>
      </c>
    </row>
    <row r="1359" spans="1:4">
      <c r="A1359">
        <v>1898</v>
      </c>
      <c r="B1359" t="s">
        <v>3650</v>
      </c>
      <c r="C1359" t="s">
        <v>2234</v>
      </c>
      <c r="D1359">
        <v>3</v>
      </c>
    </row>
    <row r="1360" spans="1:4">
      <c r="A1360">
        <v>1898</v>
      </c>
      <c r="B1360" t="s">
        <v>3650</v>
      </c>
      <c r="C1360" t="s">
        <v>2050</v>
      </c>
      <c r="D1360">
        <v>11</v>
      </c>
    </row>
    <row r="1361" spans="1:4">
      <c r="A1361">
        <v>1898</v>
      </c>
      <c r="B1361" t="s">
        <v>3650</v>
      </c>
      <c r="C1361" t="s">
        <v>2042</v>
      </c>
      <c r="D1361">
        <v>6</v>
      </c>
    </row>
    <row r="1362" spans="1:4">
      <c r="A1362">
        <v>1898</v>
      </c>
      <c r="B1362" t="s">
        <v>3650</v>
      </c>
      <c r="C1362" t="s">
        <v>2051</v>
      </c>
      <c r="D1362">
        <v>6.5</v>
      </c>
    </row>
    <row r="1363" spans="1:4">
      <c r="A1363">
        <v>1898</v>
      </c>
      <c r="B1363" t="s">
        <v>3650</v>
      </c>
      <c r="C1363" t="s">
        <v>2235</v>
      </c>
      <c r="D1363">
        <v>6</v>
      </c>
    </row>
    <row r="1364" spans="1:4">
      <c r="A1364">
        <v>1898</v>
      </c>
      <c r="B1364" t="s">
        <v>3650</v>
      </c>
      <c r="C1364" t="s">
        <v>2052</v>
      </c>
      <c r="D1364">
        <v>15</v>
      </c>
    </row>
    <row r="1365" spans="1:4">
      <c r="A1365">
        <v>1898</v>
      </c>
      <c r="B1365" t="s">
        <v>3650</v>
      </c>
      <c r="C1365" t="s">
        <v>2236</v>
      </c>
      <c r="D1365">
        <v>5.2</v>
      </c>
    </row>
    <row r="1366" spans="1:4">
      <c r="A1366">
        <v>1898</v>
      </c>
      <c r="B1366" t="s">
        <v>3650</v>
      </c>
      <c r="C1366" t="s">
        <v>2043</v>
      </c>
      <c r="D1366">
        <v>10.5</v>
      </c>
    </row>
    <row r="1367" spans="1:4">
      <c r="A1367">
        <v>1898</v>
      </c>
      <c r="B1367" t="s">
        <v>3650</v>
      </c>
      <c r="C1367" t="s">
        <v>2044</v>
      </c>
      <c r="D1367">
        <v>30</v>
      </c>
    </row>
    <row r="1368" spans="1:4">
      <c r="A1368">
        <v>1898</v>
      </c>
      <c r="B1368" t="s">
        <v>3650</v>
      </c>
      <c r="C1368" t="s">
        <v>2044</v>
      </c>
      <c r="D1368">
        <v>15</v>
      </c>
    </row>
    <row r="1369" spans="1:4">
      <c r="A1369">
        <v>1898</v>
      </c>
      <c r="B1369" t="s">
        <v>3650</v>
      </c>
      <c r="C1369" t="s">
        <v>785</v>
      </c>
      <c r="D1369">
        <v>8</v>
      </c>
    </row>
    <row r="1370" spans="1:4">
      <c r="A1370">
        <v>1898</v>
      </c>
      <c r="B1370" t="s">
        <v>3650</v>
      </c>
      <c r="C1370" t="s">
        <v>2053</v>
      </c>
      <c r="D1370">
        <v>4</v>
      </c>
    </row>
    <row r="1371" spans="1:4">
      <c r="A1371">
        <v>1898</v>
      </c>
      <c r="B1371" t="s">
        <v>3651</v>
      </c>
      <c r="C1371" t="s">
        <v>2054</v>
      </c>
      <c r="D1371">
        <v>3</v>
      </c>
    </row>
    <row r="1372" spans="1:4">
      <c r="A1372">
        <v>1898</v>
      </c>
      <c r="B1372" t="s">
        <v>3651</v>
      </c>
      <c r="C1372" t="s">
        <v>364</v>
      </c>
      <c r="D1372">
        <v>49.2</v>
      </c>
    </row>
    <row r="1373" spans="1:4">
      <c r="A1373">
        <v>1898</v>
      </c>
      <c r="B1373" t="s">
        <v>3651</v>
      </c>
      <c r="C1373" t="s">
        <v>364</v>
      </c>
      <c r="D1373">
        <v>8</v>
      </c>
    </row>
    <row r="1374" spans="1:4">
      <c r="A1374">
        <v>1898</v>
      </c>
      <c r="B1374" t="s">
        <v>3651</v>
      </c>
      <c r="C1374" t="s">
        <v>364</v>
      </c>
      <c r="D1374">
        <v>3.5</v>
      </c>
    </row>
    <row r="1375" spans="1:4">
      <c r="A1375">
        <v>1898</v>
      </c>
      <c r="B1375" t="s">
        <v>3651</v>
      </c>
      <c r="C1375" t="s">
        <v>2055</v>
      </c>
      <c r="D1375">
        <v>225</v>
      </c>
    </row>
    <row r="1376" spans="1:4">
      <c r="A1376">
        <v>1898</v>
      </c>
      <c r="B1376" t="s">
        <v>3651</v>
      </c>
      <c r="C1376" t="s">
        <v>2055</v>
      </c>
      <c r="D1376">
        <v>10.59</v>
      </c>
    </row>
    <row r="1377" spans="1:4">
      <c r="A1377">
        <v>1898</v>
      </c>
      <c r="B1377" t="s">
        <v>3651</v>
      </c>
      <c r="C1377" t="s">
        <v>366</v>
      </c>
      <c r="D1377">
        <v>7.33</v>
      </c>
    </row>
    <row r="1378" spans="1:4">
      <c r="A1378">
        <v>1898</v>
      </c>
      <c r="B1378" t="s">
        <v>3651</v>
      </c>
      <c r="C1378" t="s">
        <v>367</v>
      </c>
      <c r="D1378">
        <v>4</v>
      </c>
    </row>
    <row r="1379" spans="1:4">
      <c r="A1379">
        <v>1898</v>
      </c>
      <c r="B1379" t="s">
        <v>3651</v>
      </c>
      <c r="C1379" t="s">
        <v>364</v>
      </c>
      <c r="D1379">
        <v>6</v>
      </c>
    </row>
    <row r="1380" spans="1:4">
      <c r="A1380">
        <v>1898</v>
      </c>
      <c r="B1380" t="s">
        <v>3652</v>
      </c>
      <c r="C1380" t="s">
        <v>2056</v>
      </c>
      <c r="D1380">
        <v>6</v>
      </c>
    </row>
    <row r="1381" spans="1:4">
      <c r="A1381">
        <v>1898</v>
      </c>
      <c r="B1381" t="s">
        <v>3652</v>
      </c>
      <c r="C1381" t="s">
        <v>419</v>
      </c>
      <c r="D1381">
        <v>1.5</v>
      </c>
    </row>
    <row r="1382" spans="1:4">
      <c r="A1382">
        <v>1898</v>
      </c>
      <c r="B1382" t="s">
        <v>3652</v>
      </c>
      <c r="C1382" t="s">
        <v>2058</v>
      </c>
      <c r="D1382">
        <v>6</v>
      </c>
    </row>
    <row r="1383" spans="1:4">
      <c r="A1383">
        <v>1898</v>
      </c>
      <c r="B1383" t="s">
        <v>3652</v>
      </c>
      <c r="C1383" t="s">
        <v>2057</v>
      </c>
      <c r="D1383">
        <v>4</v>
      </c>
    </row>
    <row r="1384" spans="1:4">
      <c r="A1384">
        <v>1898</v>
      </c>
      <c r="B1384" t="s">
        <v>3652</v>
      </c>
      <c r="C1384" t="s">
        <v>2057</v>
      </c>
      <c r="D1384">
        <v>2</v>
      </c>
    </row>
    <row r="1385" spans="1:4">
      <c r="A1385">
        <v>1898</v>
      </c>
      <c r="B1385" t="s">
        <v>94</v>
      </c>
      <c r="C1385" t="s">
        <v>1457</v>
      </c>
      <c r="D1385">
        <v>2.5</v>
      </c>
    </row>
    <row r="1386" spans="1:4">
      <c r="A1386">
        <v>1898</v>
      </c>
      <c r="B1386" t="s">
        <v>94</v>
      </c>
      <c r="C1386" t="s">
        <v>1820</v>
      </c>
      <c r="D1386">
        <v>3</v>
      </c>
    </row>
    <row r="1387" spans="1:4">
      <c r="A1387">
        <v>1898</v>
      </c>
      <c r="B1387" t="s">
        <v>94</v>
      </c>
      <c r="C1387" t="s">
        <v>2059</v>
      </c>
      <c r="D1387">
        <v>4.5</v>
      </c>
    </row>
    <row r="1388" spans="1:4">
      <c r="A1388">
        <v>1898</v>
      </c>
      <c r="B1388" t="s">
        <v>94</v>
      </c>
      <c r="C1388" t="s">
        <v>97</v>
      </c>
      <c r="D1388">
        <v>136</v>
      </c>
    </row>
    <row r="1389" spans="1:4">
      <c r="A1389">
        <v>1898</v>
      </c>
      <c r="B1389" t="s">
        <v>94</v>
      </c>
      <c r="C1389" t="s">
        <v>97</v>
      </c>
      <c r="D1389">
        <v>7.8</v>
      </c>
    </row>
    <row r="1390" spans="1:4">
      <c r="A1390">
        <v>1898</v>
      </c>
      <c r="B1390" t="s">
        <v>94</v>
      </c>
      <c r="C1390" t="s">
        <v>97</v>
      </c>
      <c r="D1390">
        <v>9</v>
      </c>
    </row>
    <row r="1391" spans="1:4">
      <c r="A1391">
        <v>1898</v>
      </c>
      <c r="B1391" t="s">
        <v>94</v>
      </c>
      <c r="C1391" t="s">
        <v>97</v>
      </c>
      <c r="D1391">
        <v>15</v>
      </c>
    </row>
    <row r="1392" spans="1:4">
      <c r="A1392">
        <v>1898</v>
      </c>
      <c r="B1392" t="s">
        <v>94</v>
      </c>
      <c r="C1392" t="s">
        <v>102</v>
      </c>
      <c r="D1392">
        <v>3.5</v>
      </c>
    </row>
    <row r="1393" spans="1:4">
      <c r="A1393">
        <v>1898</v>
      </c>
      <c r="B1393" t="s">
        <v>94</v>
      </c>
      <c r="C1393" t="s">
        <v>785</v>
      </c>
      <c r="D1393">
        <v>33</v>
      </c>
    </row>
    <row r="1394" spans="1:4">
      <c r="A1394">
        <v>1898</v>
      </c>
      <c r="B1394" t="s">
        <v>94</v>
      </c>
      <c r="C1394" t="s">
        <v>892</v>
      </c>
      <c r="D1394">
        <v>6.65</v>
      </c>
    </row>
    <row r="1395" spans="1:4">
      <c r="A1395">
        <v>1898</v>
      </c>
      <c r="B1395" t="s">
        <v>94</v>
      </c>
      <c r="C1395" t="s">
        <v>892</v>
      </c>
      <c r="D1395">
        <v>34.479999999999997</v>
      </c>
    </row>
    <row r="1396" spans="1:4">
      <c r="A1396">
        <v>1898</v>
      </c>
      <c r="B1396" t="s">
        <v>94</v>
      </c>
      <c r="C1396" t="s">
        <v>892</v>
      </c>
      <c r="D1396">
        <v>16.36</v>
      </c>
    </row>
    <row r="1397" spans="1:4">
      <c r="A1397">
        <v>1898</v>
      </c>
      <c r="B1397" t="s">
        <v>94</v>
      </c>
      <c r="C1397" t="s">
        <v>892</v>
      </c>
      <c r="D1397">
        <v>5.26</v>
      </c>
    </row>
    <row r="1398" spans="1:4">
      <c r="A1398">
        <v>1898</v>
      </c>
      <c r="B1398" t="s">
        <v>94</v>
      </c>
      <c r="C1398" t="s">
        <v>892</v>
      </c>
      <c r="D1398">
        <v>5</v>
      </c>
    </row>
    <row r="1399" spans="1:4">
      <c r="A1399">
        <v>1898</v>
      </c>
      <c r="B1399" t="s">
        <v>94</v>
      </c>
      <c r="C1399" t="s">
        <v>892</v>
      </c>
      <c r="D1399">
        <v>7.26</v>
      </c>
    </row>
    <row r="1400" spans="1:4">
      <c r="A1400">
        <v>1898</v>
      </c>
      <c r="B1400" t="s">
        <v>94</v>
      </c>
      <c r="C1400" t="s">
        <v>892</v>
      </c>
      <c r="D1400">
        <v>60</v>
      </c>
    </row>
    <row r="1401" spans="1:4">
      <c r="A1401">
        <v>1898</v>
      </c>
      <c r="B1401" t="s">
        <v>94</v>
      </c>
      <c r="C1401" t="s">
        <v>892</v>
      </c>
      <c r="D1401">
        <v>5</v>
      </c>
    </row>
    <row r="1402" spans="1:4">
      <c r="A1402">
        <v>1898</v>
      </c>
      <c r="B1402" t="s">
        <v>94</v>
      </c>
      <c r="C1402" t="s">
        <v>892</v>
      </c>
      <c r="D1402">
        <v>26</v>
      </c>
    </row>
    <row r="1403" spans="1:4">
      <c r="A1403">
        <v>1898</v>
      </c>
      <c r="B1403" t="s">
        <v>94</v>
      </c>
      <c r="C1403" t="s">
        <v>892</v>
      </c>
      <c r="D1403">
        <v>10</v>
      </c>
    </row>
    <row r="1404" spans="1:4">
      <c r="A1404">
        <v>1898</v>
      </c>
      <c r="B1404" t="s">
        <v>94</v>
      </c>
      <c r="C1404" t="s">
        <v>892</v>
      </c>
      <c r="D1404">
        <v>3</v>
      </c>
    </row>
    <row r="1405" spans="1:4">
      <c r="A1405">
        <v>1898</v>
      </c>
      <c r="B1405" t="s">
        <v>94</v>
      </c>
      <c r="C1405" t="s">
        <v>892</v>
      </c>
      <c r="D1405">
        <v>2</v>
      </c>
    </row>
    <row r="1406" spans="1:4">
      <c r="A1406">
        <v>1898</v>
      </c>
      <c r="B1406" t="s">
        <v>94</v>
      </c>
      <c r="C1406" t="s">
        <v>892</v>
      </c>
      <c r="D1406">
        <v>14.7</v>
      </c>
    </row>
    <row r="1407" spans="1:4">
      <c r="A1407">
        <v>1898</v>
      </c>
      <c r="B1407" t="s">
        <v>94</v>
      </c>
      <c r="C1407" t="s">
        <v>892</v>
      </c>
      <c r="D1407">
        <v>28.5</v>
      </c>
    </row>
    <row r="1408" spans="1:4">
      <c r="A1408">
        <v>1898</v>
      </c>
      <c r="B1408" t="s">
        <v>94</v>
      </c>
      <c r="C1408" t="s">
        <v>892</v>
      </c>
      <c r="D1408">
        <v>22</v>
      </c>
    </row>
    <row r="1409" spans="1:4">
      <c r="A1409">
        <v>1898</v>
      </c>
      <c r="B1409" t="s">
        <v>94</v>
      </c>
      <c r="C1409" t="s">
        <v>892</v>
      </c>
      <c r="D1409">
        <v>10.5</v>
      </c>
    </row>
    <row r="1410" spans="1:4">
      <c r="A1410">
        <v>1898</v>
      </c>
      <c r="B1410" t="s">
        <v>94</v>
      </c>
      <c r="C1410" t="s">
        <v>892</v>
      </c>
      <c r="D1410">
        <v>18</v>
      </c>
    </row>
    <row r="1411" spans="1:4">
      <c r="A1411">
        <v>1898</v>
      </c>
      <c r="B1411" t="s">
        <v>94</v>
      </c>
      <c r="C1411" t="s">
        <v>892</v>
      </c>
      <c r="D1411">
        <v>73</v>
      </c>
    </row>
    <row r="1412" spans="1:4">
      <c r="A1412">
        <v>1898</v>
      </c>
      <c r="B1412" t="s">
        <v>94</v>
      </c>
      <c r="C1412" t="s">
        <v>574</v>
      </c>
      <c r="D1412">
        <v>12</v>
      </c>
    </row>
    <row r="1413" spans="1:4">
      <c r="A1413">
        <v>1898</v>
      </c>
      <c r="B1413" t="s">
        <v>94</v>
      </c>
      <c r="C1413" t="s">
        <v>578</v>
      </c>
      <c r="D1413">
        <v>15.8</v>
      </c>
    </row>
    <row r="1414" spans="1:4">
      <c r="A1414">
        <v>1898</v>
      </c>
      <c r="B1414" t="s">
        <v>94</v>
      </c>
      <c r="C1414" t="s">
        <v>889</v>
      </c>
      <c r="D1414">
        <v>31.5</v>
      </c>
    </row>
    <row r="1415" spans="1:4">
      <c r="A1415">
        <v>1898</v>
      </c>
      <c r="B1415" t="s">
        <v>3653</v>
      </c>
      <c r="C1415" t="s">
        <v>2061</v>
      </c>
      <c r="D1415">
        <v>6</v>
      </c>
    </row>
    <row r="1416" spans="1:4">
      <c r="A1416">
        <v>1898</v>
      </c>
      <c r="B1416" t="s">
        <v>3653</v>
      </c>
      <c r="C1416" t="s">
        <v>2237</v>
      </c>
      <c r="D1416">
        <v>4</v>
      </c>
    </row>
    <row r="1417" spans="1:4">
      <c r="A1417">
        <v>1898</v>
      </c>
      <c r="B1417" t="s">
        <v>3653</v>
      </c>
      <c r="C1417" t="s">
        <v>1343</v>
      </c>
      <c r="D1417">
        <v>8.66</v>
      </c>
    </row>
    <row r="1418" spans="1:4">
      <c r="A1418">
        <v>1898</v>
      </c>
      <c r="B1418" t="s">
        <v>3653</v>
      </c>
      <c r="C1418" t="s">
        <v>1926</v>
      </c>
      <c r="D1418">
        <v>24</v>
      </c>
    </row>
    <row r="1419" spans="1:4">
      <c r="A1419">
        <v>1898</v>
      </c>
      <c r="B1419" t="s">
        <v>3653</v>
      </c>
      <c r="C1419" t="s">
        <v>2062</v>
      </c>
      <c r="D1419">
        <v>15.68</v>
      </c>
    </row>
    <row r="1420" spans="1:4">
      <c r="A1420">
        <v>1898</v>
      </c>
      <c r="B1420" t="s">
        <v>2184</v>
      </c>
      <c r="C1420" t="s">
        <v>2183</v>
      </c>
      <c r="D1420">
        <v>12</v>
      </c>
    </row>
    <row r="1421" spans="1:4">
      <c r="A1421">
        <v>1898</v>
      </c>
      <c r="B1421" t="s">
        <v>3020</v>
      </c>
      <c r="C1421" t="s">
        <v>1180</v>
      </c>
      <c r="D1421">
        <v>7</v>
      </c>
    </row>
    <row r="1422" spans="1:4">
      <c r="A1422">
        <v>1898</v>
      </c>
      <c r="B1422" t="s">
        <v>3020</v>
      </c>
      <c r="C1422" t="s">
        <v>1180</v>
      </c>
      <c r="D1422">
        <v>3</v>
      </c>
    </row>
    <row r="1423" spans="1:4">
      <c r="A1423">
        <v>1898</v>
      </c>
      <c r="B1423" t="s">
        <v>3020</v>
      </c>
      <c r="C1423" t="s">
        <v>1180</v>
      </c>
      <c r="D1423">
        <v>3</v>
      </c>
    </row>
    <row r="1424" spans="1:4">
      <c r="A1424">
        <v>1898</v>
      </c>
      <c r="B1424" t="s">
        <v>3020</v>
      </c>
      <c r="C1424" t="s">
        <v>1180</v>
      </c>
      <c r="D1424">
        <v>2.5</v>
      </c>
    </row>
    <row r="1425" spans="1:4">
      <c r="A1425">
        <v>1898</v>
      </c>
      <c r="B1425" t="s">
        <v>3020</v>
      </c>
      <c r="C1425" t="s">
        <v>1183</v>
      </c>
      <c r="D1425">
        <v>5.5</v>
      </c>
    </row>
    <row r="1426" spans="1:4">
      <c r="A1426">
        <v>1898</v>
      </c>
      <c r="B1426" t="s">
        <v>3020</v>
      </c>
      <c r="C1426" t="s">
        <v>2063</v>
      </c>
      <c r="D1426">
        <v>2</v>
      </c>
    </row>
    <row r="1427" spans="1:4">
      <c r="A1427">
        <v>1898</v>
      </c>
      <c r="B1427" t="s">
        <v>3020</v>
      </c>
      <c r="C1427" t="s">
        <v>1187</v>
      </c>
      <c r="D1427">
        <v>4.5</v>
      </c>
    </row>
    <row r="1428" spans="1:4">
      <c r="A1428">
        <v>1898</v>
      </c>
      <c r="B1428" t="s">
        <v>3020</v>
      </c>
      <c r="C1428" t="s">
        <v>1189</v>
      </c>
      <c r="D1428">
        <v>6</v>
      </c>
    </row>
    <row r="1429" spans="1:4">
      <c r="A1429">
        <v>1898</v>
      </c>
      <c r="B1429" t="s">
        <v>3020</v>
      </c>
      <c r="C1429" t="s">
        <v>2065</v>
      </c>
      <c r="D1429">
        <v>8.75</v>
      </c>
    </row>
    <row r="1430" spans="1:4">
      <c r="A1430">
        <v>1898</v>
      </c>
      <c r="B1430" t="s">
        <v>2928</v>
      </c>
      <c r="C1430" t="s">
        <v>2137</v>
      </c>
      <c r="D1430">
        <v>8</v>
      </c>
    </row>
    <row r="1431" spans="1:4">
      <c r="A1431">
        <v>1898</v>
      </c>
      <c r="B1431" t="s">
        <v>2928</v>
      </c>
      <c r="C1431" t="s">
        <v>2064</v>
      </c>
      <c r="D1431">
        <v>12.5</v>
      </c>
    </row>
    <row r="1432" spans="1:4">
      <c r="A1432">
        <v>1898</v>
      </c>
      <c r="B1432" t="s">
        <v>2928</v>
      </c>
      <c r="C1432" t="s">
        <v>2068</v>
      </c>
      <c r="D1432">
        <v>7</v>
      </c>
    </row>
    <row r="1433" spans="1:4">
      <c r="A1433">
        <v>1898</v>
      </c>
      <c r="B1433" t="s">
        <v>2928</v>
      </c>
      <c r="C1433" t="s">
        <v>2066</v>
      </c>
      <c r="D1433">
        <v>20.5</v>
      </c>
    </row>
    <row r="1434" spans="1:4">
      <c r="A1434">
        <v>1898</v>
      </c>
      <c r="B1434" t="s">
        <v>2928</v>
      </c>
      <c r="C1434" t="s">
        <v>2067</v>
      </c>
      <c r="D1434">
        <v>14.46</v>
      </c>
    </row>
    <row r="1435" spans="1:4">
      <c r="A1435">
        <v>1898</v>
      </c>
      <c r="B1435" t="s">
        <v>2928</v>
      </c>
      <c r="C1435" t="s">
        <v>718</v>
      </c>
      <c r="D1435">
        <v>7</v>
      </c>
    </row>
    <row r="1436" spans="1:4">
      <c r="A1436">
        <v>1898</v>
      </c>
      <c r="B1436" t="s">
        <v>2938</v>
      </c>
      <c r="C1436" t="s">
        <v>7</v>
      </c>
      <c r="D1436">
        <v>24</v>
      </c>
    </row>
    <row r="1437" spans="1:4">
      <c r="A1437">
        <v>1898</v>
      </c>
      <c r="B1437" t="s">
        <v>2938</v>
      </c>
      <c r="C1437" t="s">
        <v>10</v>
      </c>
      <c r="D1437">
        <v>17</v>
      </c>
    </row>
    <row r="1438" spans="1:4">
      <c r="A1438">
        <v>1898</v>
      </c>
      <c r="B1438" t="s">
        <v>2938</v>
      </c>
      <c r="C1438" t="s">
        <v>12</v>
      </c>
      <c r="D1438">
        <v>7</v>
      </c>
    </row>
    <row r="1439" spans="1:4">
      <c r="A1439">
        <v>1898</v>
      </c>
      <c r="B1439" t="s">
        <v>2938</v>
      </c>
      <c r="C1439" t="s">
        <v>370</v>
      </c>
      <c r="D1439">
        <v>7.15</v>
      </c>
    </row>
    <row r="1440" spans="1:4">
      <c r="A1440">
        <v>1898</v>
      </c>
      <c r="B1440" t="s">
        <v>2938</v>
      </c>
      <c r="C1440" t="s">
        <v>14</v>
      </c>
      <c r="D1440">
        <v>7</v>
      </c>
    </row>
    <row r="1441" spans="1:4">
      <c r="A1441">
        <v>1898</v>
      </c>
      <c r="B1441" t="s">
        <v>2938</v>
      </c>
      <c r="C1441" t="s">
        <v>14</v>
      </c>
      <c r="D1441">
        <v>32</v>
      </c>
    </row>
    <row r="1442" spans="1:4">
      <c r="A1442">
        <v>1898</v>
      </c>
      <c r="B1442" t="s">
        <v>2938</v>
      </c>
      <c r="C1442" t="s">
        <v>19</v>
      </c>
      <c r="D1442">
        <v>10.8</v>
      </c>
    </row>
    <row r="1443" spans="1:4">
      <c r="A1443">
        <v>1898</v>
      </c>
      <c r="B1443" t="s">
        <v>2938</v>
      </c>
      <c r="C1443" t="s">
        <v>21</v>
      </c>
      <c r="D1443">
        <v>3.5</v>
      </c>
    </row>
    <row r="1444" spans="1:4">
      <c r="A1444">
        <v>1898</v>
      </c>
      <c r="B1444" t="s">
        <v>2938</v>
      </c>
      <c r="C1444" t="s">
        <v>592</v>
      </c>
      <c r="D1444">
        <v>50</v>
      </c>
    </row>
    <row r="1445" spans="1:4">
      <c r="A1445">
        <v>1898</v>
      </c>
      <c r="B1445" t="s">
        <v>2938</v>
      </c>
      <c r="C1445" t="s">
        <v>24</v>
      </c>
      <c r="D1445">
        <v>193</v>
      </c>
    </row>
    <row r="1446" spans="1:4">
      <c r="A1446">
        <v>1898</v>
      </c>
      <c r="B1446" t="s">
        <v>2938</v>
      </c>
      <c r="C1446" t="s">
        <v>24</v>
      </c>
      <c r="D1446">
        <v>35</v>
      </c>
    </row>
    <row r="1447" spans="1:4">
      <c r="A1447">
        <v>1898</v>
      </c>
      <c r="B1447" t="s">
        <v>2938</v>
      </c>
      <c r="C1447" t="s">
        <v>24</v>
      </c>
      <c r="D1447">
        <v>52</v>
      </c>
    </row>
    <row r="1448" spans="1:4">
      <c r="A1448">
        <v>1898</v>
      </c>
      <c r="B1448" t="s">
        <v>2938</v>
      </c>
      <c r="C1448" t="s">
        <v>24</v>
      </c>
      <c r="D1448">
        <v>11</v>
      </c>
    </row>
    <row r="1449" spans="1:4">
      <c r="A1449">
        <v>1898</v>
      </c>
      <c r="B1449" t="s">
        <v>2938</v>
      </c>
      <c r="C1449" t="s">
        <v>28</v>
      </c>
      <c r="D1449">
        <v>3.5</v>
      </c>
    </row>
    <row r="1450" spans="1:4">
      <c r="A1450">
        <v>1898</v>
      </c>
      <c r="B1450" t="s">
        <v>2938</v>
      </c>
      <c r="C1450" t="s">
        <v>30</v>
      </c>
      <c r="D1450">
        <v>3.64</v>
      </c>
    </row>
    <row r="1451" spans="1:4">
      <c r="A1451">
        <v>1898</v>
      </c>
      <c r="B1451" t="s">
        <v>2938</v>
      </c>
      <c r="C1451" t="s">
        <v>32</v>
      </c>
      <c r="D1451">
        <v>1.25</v>
      </c>
    </row>
    <row r="1452" spans="1:4">
      <c r="A1452">
        <v>1898</v>
      </c>
      <c r="B1452" t="s">
        <v>2938</v>
      </c>
      <c r="C1452" t="s">
        <v>34</v>
      </c>
      <c r="D1452">
        <v>14</v>
      </c>
    </row>
    <row r="1453" spans="1:4">
      <c r="A1453">
        <v>1898</v>
      </c>
      <c r="B1453" t="s">
        <v>2938</v>
      </c>
      <c r="C1453" t="s">
        <v>825</v>
      </c>
      <c r="D1453">
        <v>2</v>
      </c>
    </row>
    <row r="1454" spans="1:4">
      <c r="A1454">
        <v>1898</v>
      </c>
      <c r="B1454" t="s">
        <v>2938</v>
      </c>
      <c r="C1454" t="s">
        <v>36</v>
      </c>
      <c r="D1454">
        <v>10</v>
      </c>
    </row>
    <row r="1455" spans="1:4">
      <c r="A1455">
        <v>1898</v>
      </c>
      <c r="B1455" t="s">
        <v>2938</v>
      </c>
      <c r="C1455" t="s">
        <v>36</v>
      </c>
      <c r="D1455">
        <v>1.5</v>
      </c>
    </row>
    <row r="1456" spans="1:4">
      <c r="A1456">
        <v>1898</v>
      </c>
      <c r="B1456" t="s">
        <v>2938</v>
      </c>
      <c r="C1456" t="s">
        <v>36</v>
      </c>
      <c r="D1456">
        <v>5.3</v>
      </c>
    </row>
    <row r="1457" spans="1:4">
      <c r="A1457">
        <v>1898</v>
      </c>
      <c r="B1457" t="s">
        <v>2938</v>
      </c>
      <c r="C1457" t="s">
        <v>602</v>
      </c>
      <c r="D1457">
        <v>12.6</v>
      </c>
    </row>
    <row r="1458" spans="1:4">
      <c r="A1458">
        <v>1898</v>
      </c>
      <c r="B1458" t="s">
        <v>2938</v>
      </c>
      <c r="C1458" t="s">
        <v>39</v>
      </c>
      <c r="D1458">
        <v>36</v>
      </c>
    </row>
    <row r="1459" spans="1:4">
      <c r="A1459">
        <v>1898</v>
      </c>
      <c r="B1459" t="s">
        <v>2938</v>
      </c>
      <c r="C1459" t="s">
        <v>39</v>
      </c>
      <c r="D1459">
        <v>8</v>
      </c>
    </row>
    <row r="1460" spans="1:4">
      <c r="A1460">
        <v>1898</v>
      </c>
      <c r="B1460" t="s">
        <v>2938</v>
      </c>
      <c r="C1460" t="s">
        <v>39</v>
      </c>
      <c r="D1460">
        <v>8</v>
      </c>
    </row>
    <row r="1461" spans="1:4">
      <c r="A1461">
        <v>1898</v>
      </c>
      <c r="B1461" t="s">
        <v>2938</v>
      </c>
      <c r="C1461" t="s">
        <v>47</v>
      </c>
      <c r="D1461">
        <v>3.62</v>
      </c>
    </row>
    <row r="1462" spans="1:4">
      <c r="A1462">
        <v>1898</v>
      </c>
      <c r="B1462" t="s">
        <v>2938</v>
      </c>
      <c r="C1462" t="s">
        <v>49</v>
      </c>
      <c r="D1462">
        <v>9</v>
      </c>
    </row>
    <row r="1463" spans="1:4">
      <c r="A1463">
        <v>1898</v>
      </c>
      <c r="B1463" t="s">
        <v>2938</v>
      </c>
      <c r="C1463" t="s">
        <v>608</v>
      </c>
      <c r="D1463">
        <v>8</v>
      </c>
    </row>
    <row r="1464" spans="1:4">
      <c r="A1464">
        <v>1898</v>
      </c>
      <c r="B1464" t="s">
        <v>2938</v>
      </c>
      <c r="C1464" t="s">
        <v>2238</v>
      </c>
      <c r="D1464">
        <v>20</v>
      </c>
    </row>
    <row r="1465" spans="1:4">
      <c r="A1465">
        <v>1898</v>
      </c>
      <c r="B1465" t="s">
        <v>2938</v>
      </c>
      <c r="C1465" t="s">
        <v>51</v>
      </c>
      <c r="D1465">
        <v>12</v>
      </c>
    </row>
    <row r="1466" spans="1:4">
      <c r="A1466">
        <v>1898</v>
      </c>
      <c r="B1466" t="s">
        <v>2938</v>
      </c>
      <c r="C1466" t="s">
        <v>51</v>
      </c>
      <c r="D1466">
        <v>1</v>
      </c>
    </row>
    <row r="1467" spans="1:4">
      <c r="A1467">
        <v>1898</v>
      </c>
      <c r="B1467" t="s">
        <v>2938</v>
      </c>
      <c r="C1467" t="s">
        <v>53</v>
      </c>
      <c r="D1467">
        <v>37</v>
      </c>
    </row>
    <row r="1468" spans="1:4">
      <c r="A1468">
        <v>1898</v>
      </c>
      <c r="B1468" t="s">
        <v>2938</v>
      </c>
      <c r="C1468" t="s">
        <v>53</v>
      </c>
      <c r="D1468">
        <v>379</v>
      </c>
    </row>
    <row r="1469" spans="1:4">
      <c r="A1469">
        <v>1898</v>
      </c>
      <c r="B1469" t="s">
        <v>2938</v>
      </c>
      <c r="C1469" t="s">
        <v>840</v>
      </c>
      <c r="D1469">
        <v>9</v>
      </c>
    </row>
    <row r="1470" spans="1:4">
      <c r="A1470">
        <v>1898</v>
      </c>
      <c r="B1470" t="s">
        <v>2938</v>
      </c>
      <c r="C1470" t="s">
        <v>582</v>
      </c>
      <c r="D1470">
        <v>17</v>
      </c>
    </row>
    <row r="1471" spans="1:4">
      <c r="A1471">
        <v>1898</v>
      </c>
      <c r="B1471" t="s">
        <v>2186</v>
      </c>
      <c r="C1471" t="s">
        <v>2185</v>
      </c>
      <c r="D1471">
        <v>10.38</v>
      </c>
    </row>
    <row r="1472" spans="1:4">
      <c r="A1472">
        <v>1898</v>
      </c>
      <c r="B1472" t="s">
        <v>2186</v>
      </c>
      <c r="C1472" t="s">
        <v>2069</v>
      </c>
      <c r="D1472">
        <v>2</v>
      </c>
    </row>
    <row r="1473" spans="1:4">
      <c r="A1473">
        <v>1898</v>
      </c>
      <c r="B1473" t="s">
        <v>2963</v>
      </c>
      <c r="C1473" t="s">
        <v>71</v>
      </c>
      <c r="D1473">
        <v>34.299999999999997</v>
      </c>
    </row>
    <row r="1474" spans="1:4">
      <c r="A1474">
        <v>1898</v>
      </c>
      <c r="B1474" t="s">
        <v>2963</v>
      </c>
      <c r="C1474" t="s">
        <v>213</v>
      </c>
      <c r="D1474">
        <v>4.7</v>
      </c>
    </row>
    <row r="1475" spans="1:4">
      <c r="A1475">
        <v>1898</v>
      </c>
      <c r="B1475" t="s">
        <v>2963</v>
      </c>
      <c r="C1475" t="s">
        <v>215</v>
      </c>
      <c r="D1475">
        <v>12.4</v>
      </c>
    </row>
    <row r="1476" spans="1:4">
      <c r="A1476">
        <v>1898</v>
      </c>
      <c r="B1476" t="s">
        <v>2963</v>
      </c>
      <c r="C1476" t="s">
        <v>217</v>
      </c>
      <c r="D1476">
        <v>1.53</v>
      </c>
    </row>
    <row r="1477" spans="1:4">
      <c r="A1477">
        <v>1898</v>
      </c>
      <c r="B1477" t="s">
        <v>2963</v>
      </c>
      <c r="C1477" t="s">
        <v>843</v>
      </c>
      <c r="D1477">
        <v>15.62</v>
      </c>
    </row>
    <row r="1478" spans="1:4">
      <c r="A1478">
        <v>1898</v>
      </c>
      <c r="B1478" t="s">
        <v>2963</v>
      </c>
      <c r="C1478" t="s">
        <v>219</v>
      </c>
      <c r="D1478">
        <v>28.75</v>
      </c>
    </row>
    <row r="1479" spans="1:4">
      <c r="A1479">
        <v>1898</v>
      </c>
      <c r="B1479" t="s">
        <v>2963</v>
      </c>
      <c r="C1479" t="s">
        <v>221</v>
      </c>
      <c r="D1479">
        <v>93</v>
      </c>
    </row>
    <row r="1480" spans="1:4">
      <c r="A1480">
        <v>1898</v>
      </c>
      <c r="B1480" t="s">
        <v>2963</v>
      </c>
      <c r="C1480" t="s">
        <v>221</v>
      </c>
      <c r="D1480">
        <v>168</v>
      </c>
    </row>
    <row r="1481" spans="1:4">
      <c r="A1481">
        <v>1898</v>
      </c>
      <c r="B1481" t="s">
        <v>2963</v>
      </c>
      <c r="C1481" t="s">
        <v>221</v>
      </c>
      <c r="D1481">
        <v>21.5</v>
      </c>
    </row>
    <row r="1482" spans="1:4">
      <c r="A1482">
        <v>1898</v>
      </c>
      <c r="B1482" t="s">
        <v>2963</v>
      </c>
      <c r="C1482" t="s">
        <v>221</v>
      </c>
      <c r="D1482">
        <v>47</v>
      </c>
    </row>
    <row r="1483" spans="1:4">
      <c r="A1483">
        <v>1898</v>
      </c>
      <c r="B1483" t="s">
        <v>2963</v>
      </c>
      <c r="C1483" t="s">
        <v>221</v>
      </c>
      <c r="D1483">
        <v>25.01</v>
      </c>
    </row>
    <row r="1484" spans="1:4">
      <c r="A1484">
        <v>1898</v>
      </c>
      <c r="B1484" t="s">
        <v>2963</v>
      </c>
      <c r="C1484" t="s">
        <v>221</v>
      </c>
      <c r="D1484">
        <v>25</v>
      </c>
    </row>
    <row r="1485" spans="1:4">
      <c r="A1485">
        <v>1898</v>
      </c>
      <c r="B1485" t="s">
        <v>2963</v>
      </c>
      <c r="C1485" t="s">
        <v>221</v>
      </c>
      <c r="D1485">
        <v>14</v>
      </c>
    </row>
    <row r="1486" spans="1:4">
      <c r="A1486">
        <v>1898</v>
      </c>
      <c r="B1486" t="s">
        <v>2963</v>
      </c>
      <c r="C1486" t="s">
        <v>221</v>
      </c>
      <c r="D1486">
        <v>132.24</v>
      </c>
    </row>
    <row r="1487" spans="1:4">
      <c r="A1487">
        <v>1898</v>
      </c>
      <c r="B1487" t="s">
        <v>2963</v>
      </c>
      <c r="C1487" t="s">
        <v>221</v>
      </c>
      <c r="D1487">
        <v>3</v>
      </c>
    </row>
    <row r="1488" spans="1:4">
      <c r="A1488">
        <v>1898</v>
      </c>
      <c r="B1488" t="s">
        <v>2963</v>
      </c>
      <c r="C1488" t="s">
        <v>221</v>
      </c>
      <c r="D1488">
        <v>34.72</v>
      </c>
    </row>
    <row r="1489" spans="1:4">
      <c r="A1489">
        <v>1898</v>
      </c>
      <c r="B1489" t="s">
        <v>2963</v>
      </c>
      <c r="C1489" t="s">
        <v>221</v>
      </c>
      <c r="D1489">
        <v>21.72</v>
      </c>
    </row>
    <row r="1490" spans="1:4">
      <c r="A1490">
        <v>1898</v>
      </c>
      <c r="B1490" t="s">
        <v>2963</v>
      </c>
      <c r="C1490" t="s">
        <v>221</v>
      </c>
      <c r="D1490">
        <v>2.2999999999999998</v>
      </c>
    </row>
    <row r="1491" spans="1:4">
      <c r="A1491">
        <v>1898</v>
      </c>
      <c r="B1491" t="s">
        <v>2963</v>
      </c>
      <c r="C1491" t="s">
        <v>230</v>
      </c>
      <c r="D1491">
        <v>67.17</v>
      </c>
    </row>
    <row r="1492" spans="1:4">
      <c r="A1492">
        <v>1898</v>
      </c>
      <c r="B1492" t="s">
        <v>2963</v>
      </c>
      <c r="C1492" t="s">
        <v>230</v>
      </c>
      <c r="D1492">
        <v>93.49</v>
      </c>
    </row>
    <row r="1493" spans="1:4">
      <c r="A1493">
        <v>1898</v>
      </c>
      <c r="B1493" t="s">
        <v>2963</v>
      </c>
      <c r="C1493" t="s">
        <v>230</v>
      </c>
      <c r="D1493">
        <v>30</v>
      </c>
    </row>
    <row r="1494" spans="1:4">
      <c r="A1494">
        <v>1898</v>
      </c>
      <c r="B1494" t="s">
        <v>2963</v>
      </c>
      <c r="C1494" t="s">
        <v>230</v>
      </c>
      <c r="D1494">
        <v>13.6</v>
      </c>
    </row>
    <row r="1495" spans="1:4">
      <c r="A1495">
        <v>1898</v>
      </c>
      <c r="B1495" t="s">
        <v>2963</v>
      </c>
      <c r="C1495" t="s">
        <v>233</v>
      </c>
      <c r="D1495">
        <v>3</v>
      </c>
    </row>
    <row r="1496" spans="1:4">
      <c r="A1496">
        <v>1898</v>
      </c>
      <c r="B1496" t="s">
        <v>2963</v>
      </c>
      <c r="C1496" t="s">
        <v>235</v>
      </c>
      <c r="D1496">
        <v>1.5</v>
      </c>
    </row>
    <row r="1497" spans="1:4">
      <c r="A1497">
        <v>1898</v>
      </c>
      <c r="B1497" t="s">
        <v>2963</v>
      </c>
      <c r="C1497" t="s">
        <v>235</v>
      </c>
      <c r="D1497">
        <v>2</v>
      </c>
    </row>
    <row r="1498" spans="1:4">
      <c r="A1498">
        <v>1898</v>
      </c>
      <c r="B1498" t="s">
        <v>2963</v>
      </c>
      <c r="C1498" t="s">
        <v>617</v>
      </c>
      <c r="D1498">
        <v>6</v>
      </c>
    </row>
    <row r="1499" spans="1:4">
      <c r="A1499">
        <v>1898</v>
      </c>
      <c r="B1499" t="s">
        <v>2963</v>
      </c>
      <c r="C1499" t="s">
        <v>910</v>
      </c>
      <c r="D1499">
        <v>5.25</v>
      </c>
    </row>
    <row r="1500" spans="1:4">
      <c r="A1500">
        <v>1898</v>
      </c>
      <c r="B1500" t="s">
        <v>2963</v>
      </c>
      <c r="C1500" t="s">
        <v>238</v>
      </c>
      <c r="D1500">
        <v>10.57</v>
      </c>
    </row>
    <row r="1501" spans="1:4">
      <c r="A1501">
        <v>1898</v>
      </c>
      <c r="B1501" t="s">
        <v>2963</v>
      </c>
      <c r="C1501" t="s">
        <v>240</v>
      </c>
      <c r="D1501">
        <v>1.8</v>
      </c>
    </row>
    <row r="1502" spans="1:4">
      <c r="A1502">
        <v>1898</v>
      </c>
      <c r="B1502" t="s">
        <v>2963</v>
      </c>
      <c r="C1502" t="s">
        <v>242</v>
      </c>
      <c r="D1502">
        <v>15</v>
      </c>
    </row>
    <row r="1503" spans="1:4">
      <c r="A1503">
        <v>1898</v>
      </c>
      <c r="B1503" t="s">
        <v>2963</v>
      </c>
      <c r="C1503" t="s">
        <v>242</v>
      </c>
      <c r="D1503">
        <v>9</v>
      </c>
    </row>
    <row r="1504" spans="1:4">
      <c r="A1504">
        <v>1898</v>
      </c>
      <c r="B1504" t="s">
        <v>2963</v>
      </c>
      <c r="C1504" t="s">
        <v>245</v>
      </c>
      <c r="D1504">
        <v>3.25</v>
      </c>
    </row>
    <row r="1505" spans="1:4">
      <c r="A1505">
        <v>1898</v>
      </c>
      <c r="B1505" t="s">
        <v>2963</v>
      </c>
      <c r="C1505" t="s">
        <v>245</v>
      </c>
      <c r="D1505">
        <v>4</v>
      </c>
    </row>
    <row r="1506" spans="1:4">
      <c r="A1506">
        <v>1898</v>
      </c>
      <c r="B1506" t="s">
        <v>2963</v>
      </c>
      <c r="C1506" t="s">
        <v>250</v>
      </c>
      <c r="D1506">
        <v>3.7</v>
      </c>
    </row>
    <row r="1507" spans="1:4">
      <c r="A1507">
        <v>1898</v>
      </c>
      <c r="B1507" t="s">
        <v>2963</v>
      </c>
      <c r="C1507" t="s">
        <v>846</v>
      </c>
      <c r="D1507">
        <v>4.5</v>
      </c>
    </row>
    <row r="1508" spans="1:4">
      <c r="A1508">
        <v>1898</v>
      </c>
      <c r="B1508" t="s">
        <v>2963</v>
      </c>
      <c r="C1508" t="s">
        <v>619</v>
      </c>
      <c r="D1508">
        <v>17.75</v>
      </c>
    </row>
    <row r="1509" spans="1:4">
      <c r="A1509">
        <v>1898</v>
      </c>
      <c r="B1509" t="s">
        <v>2963</v>
      </c>
      <c r="C1509" t="s">
        <v>254</v>
      </c>
      <c r="D1509">
        <v>10.5</v>
      </c>
    </row>
    <row r="1510" spans="1:4">
      <c r="A1510">
        <v>1898</v>
      </c>
      <c r="B1510" t="s">
        <v>2963</v>
      </c>
      <c r="C1510" t="s">
        <v>1034</v>
      </c>
      <c r="D1510">
        <v>8.25</v>
      </c>
    </row>
    <row r="1511" spans="1:4">
      <c r="A1511">
        <v>1898</v>
      </c>
      <c r="B1511" t="s">
        <v>2963</v>
      </c>
      <c r="C1511" t="s">
        <v>622</v>
      </c>
      <c r="D1511">
        <v>17</v>
      </c>
    </row>
    <row r="1512" spans="1:4">
      <c r="A1512">
        <v>1898</v>
      </c>
      <c r="B1512" t="s">
        <v>2963</v>
      </c>
      <c r="C1512" t="s">
        <v>259</v>
      </c>
      <c r="D1512">
        <v>5.0599999999999996</v>
      </c>
    </row>
    <row r="1513" spans="1:4">
      <c r="A1513">
        <v>1898</v>
      </c>
      <c r="B1513" t="s">
        <v>2963</v>
      </c>
      <c r="C1513" t="s">
        <v>262</v>
      </c>
      <c r="D1513">
        <v>2.4</v>
      </c>
    </row>
    <row r="1514" spans="1:4">
      <c r="A1514">
        <v>1898</v>
      </c>
      <c r="B1514" t="s">
        <v>2963</v>
      </c>
      <c r="C1514" t="s">
        <v>264</v>
      </c>
      <c r="D1514">
        <v>3</v>
      </c>
    </row>
    <row r="1515" spans="1:4">
      <c r="A1515">
        <v>1898</v>
      </c>
      <c r="B1515" t="s">
        <v>2963</v>
      </c>
      <c r="C1515" t="s">
        <v>2239</v>
      </c>
      <c r="D1515">
        <v>7.6</v>
      </c>
    </row>
    <row r="1516" spans="1:4">
      <c r="A1516">
        <v>1898</v>
      </c>
      <c r="B1516" t="s">
        <v>2963</v>
      </c>
      <c r="C1516" t="s">
        <v>266</v>
      </c>
      <c r="D1516">
        <v>8.5</v>
      </c>
    </row>
    <row r="1517" spans="1:4">
      <c r="A1517">
        <v>1898</v>
      </c>
      <c r="B1517" t="s">
        <v>2963</v>
      </c>
      <c r="C1517" t="s">
        <v>268</v>
      </c>
      <c r="D1517">
        <v>20</v>
      </c>
    </row>
    <row r="1518" spans="1:4">
      <c r="A1518">
        <v>1898</v>
      </c>
      <c r="B1518" t="s">
        <v>2963</v>
      </c>
      <c r="C1518" t="s">
        <v>1712</v>
      </c>
      <c r="D1518">
        <v>2.85</v>
      </c>
    </row>
    <row r="1519" spans="1:4">
      <c r="A1519">
        <v>1898</v>
      </c>
      <c r="B1519" t="s">
        <v>2963</v>
      </c>
      <c r="C1519" t="s">
        <v>1712</v>
      </c>
      <c r="D1519">
        <v>4.58</v>
      </c>
    </row>
    <row r="1520" spans="1:4">
      <c r="A1520">
        <v>1898</v>
      </c>
      <c r="B1520" t="s">
        <v>2963</v>
      </c>
      <c r="C1520" t="s">
        <v>275</v>
      </c>
      <c r="D1520">
        <v>1.5</v>
      </c>
    </row>
    <row r="1521" spans="1:4">
      <c r="A1521">
        <v>1898</v>
      </c>
      <c r="B1521" t="s">
        <v>2963</v>
      </c>
      <c r="C1521" t="s">
        <v>1714</v>
      </c>
      <c r="D1521">
        <v>10</v>
      </c>
    </row>
    <row r="1522" spans="1:4">
      <c r="A1522">
        <v>1898</v>
      </c>
      <c r="B1522" t="s">
        <v>2963</v>
      </c>
      <c r="C1522" t="s">
        <v>277</v>
      </c>
      <c r="D1522">
        <v>5</v>
      </c>
    </row>
    <row r="1523" spans="1:4">
      <c r="A1523">
        <v>1898</v>
      </c>
      <c r="B1523" t="s">
        <v>2963</v>
      </c>
      <c r="C1523" t="s">
        <v>279</v>
      </c>
      <c r="D1523">
        <v>60</v>
      </c>
    </row>
    <row r="1524" spans="1:4">
      <c r="A1524">
        <v>1898</v>
      </c>
      <c r="B1524" t="s">
        <v>2963</v>
      </c>
      <c r="C1524" t="s">
        <v>282</v>
      </c>
      <c r="D1524">
        <v>12.75</v>
      </c>
    </row>
    <row r="1525" spans="1:4">
      <c r="A1525">
        <v>1898</v>
      </c>
      <c r="B1525" t="s">
        <v>2963</v>
      </c>
      <c r="C1525" t="s">
        <v>284</v>
      </c>
      <c r="D1525">
        <v>6</v>
      </c>
    </row>
    <row r="1526" spans="1:4">
      <c r="A1526">
        <v>1898</v>
      </c>
      <c r="B1526" t="s">
        <v>2963</v>
      </c>
      <c r="C1526" t="s">
        <v>1717</v>
      </c>
      <c r="D1526">
        <v>2.1</v>
      </c>
    </row>
    <row r="1527" spans="1:4">
      <c r="A1527">
        <v>1898</v>
      </c>
      <c r="B1527" t="s">
        <v>2963</v>
      </c>
      <c r="C1527" t="s">
        <v>287</v>
      </c>
      <c r="D1527">
        <v>17</v>
      </c>
    </row>
    <row r="1528" spans="1:4">
      <c r="A1528">
        <v>1898</v>
      </c>
      <c r="B1528" t="s">
        <v>2963</v>
      </c>
      <c r="C1528" t="s">
        <v>848</v>
      </c>
      <c r="D1528">
        <v>9</v>
      </c>
    </row>
    <row r="1529" spans="1:4">
      <c r="A1529">
        <v>1898</v>
      </c>
      <c r="B1529" t="s">
        <v>2963</v>
      </c>
      <c r="C1529" t="s">
        <v>291</v>
      </c>
      <c r="D1529">
        <v>20.260000000000002</v>
      </c>
    </row>
    <row r="1530" spans="1:4">
      <c r="A1530">
        <v>1898</v>
      </c>
      <c r="B1530" t="s">
        <v>2963</v>
      </c>
      <c r="C1530" t="s">
        <v>291</v>
      </c>
      <c r="D1530">
        <v>10.96</v>
      </c>
    </row>
    <row r="1531" spans="1:4">
      <c r="A1531">
        <v>1898</v>
      </c>
      <c r="B1531" t="s">
        <v>2963</v>
      </c>
      <c r="C1531" t="s">
        <v>291</v>
      </c>
      <c r="D1531">
        <v>24.9</v>
      </c>
    </row>
    <row r="1532" spans="1:4">
      <c r="A1532">
        <v>1898</v>
      </c>
      <c r="B1532" t="s">
        <v>2963</v>
      </c>
      <c r="C1532" t="s">
        <v>291</v>
      </c>
      <c r="D1532">
        <v>102.26</v>
      </c>
    </row>
    <row r="1533" spans="1:4">
      <c r="A1533">
        <v>1898</v>
      </c>
      <c r="B1533" t="s">
        <v>2963</v>
      </c>
      <c r="C1533" t="s">
        <v>291</v>
      </c>
      <c r="D1533">
        <v>259</v>
      </c>
    </row>
    <row r="1534" spans="1:4">
      <c r="A1534">
        <v>1898</v>
      </c>
      <c r="B1534" t="s">
        <v>2963</v>
      </c>
      <c r="C1534" t="s">
        <v>291</v>
      </c>
      <c r="D1534">
        <v>28.5</v>
      </c>
    </row>
    <row r="1535" spans="1:4">
      <c r="A1535">
        <v>1898</v>
      </c>
      <c r="B1535" t="s">
        <v>2963</v>
      </c>
      <c r="C1535" t="s">
        <v>291</v>
      </c>
      <c r="D1535">
        <v>6.95</v>
      </c>
    </row>
    <row r="1536" spans="1:4">
      <c r="A1536">
        <v>1898</v>
      </c>
      <c r="B1536" t="s">
        <v>2963</v>
      </c>
      <c r="C1536" t="s">
        <v>291</v>
      </c>
      <c r="D1536">
        <v>16.54</v>
      </c>
    </row>
    <row r="1537" spans="1:4">
      <c r="A1537">
        <v>1898</v>
      </c>
      <c r="B1537" t="s">
        <v>2963</v>
      </c>
      <c r="C1537" t="s">
        <v>2070</v>
      </c>
      <c r="D1537">
        <v>16.41</v>
      </c>
    </row>
    <row r="1538" spans="1:4">
      <c r="A1538">
        <v>1898</v>
      </c>
      <c r="B1538" t="s">
        <v>2963</v>
      </c>
      <c r="C1538" t="s">
        <v>2070</v>
      </c>
      <c r="D1538">
        <v>14</v>
      </c>
    </row>
    <row r="1539" spans="1:4">
      <c r="A1539">
        <v>1898</v>
      </c>
      <c r="B1539" t="s">
        <v>2963</v>
      </c>
      <c r="C1539" t="s">
        <v>312</v>
      </c>
      <c r="D1539">
        <v>10</v>
      </c>
    </row>
    <row r="1540" spans="1:4">
      <c r="A1540">
        <v>1898</v>
      </c>
      <c r="B1540" t="s">
        <v>2963</v>
      </c>
      <c r="C1540" t="s">
        <v>314</v>
      </c>
      <c r="D1540">
        <v>6.36</v>
      </c>
    </row>
    <row r="1541" spans="1:4">
      <c r="A1541">
        <v>1898</v>
      </c>
      <c r="B1541" t="s">
        <v>2963</v>
      </c>
      <c r="C1541" t="s">
        <v>316</v>
      </c>
      <c r="D1541">
        <v>1.5</v>
      </c>
    </row>
    <row r="1542" spans="1:4">
      <c r="A1542">
        <v>1898</v>
      </c>
      <c r="B1542" t="s">
        <v>2963</v>
      </c>
      <c r="C1542" t="s">
        <v>318</v>
      </c>
      <c r="D1542">
        <v>2.25</v>
      </c>
    </row>
    <row r="1543" spans="1:4">
      <c r="A1543">
        <v>1898</v>
      </c>
      <c r="B1543" t="s">
        <v>2963</v>
      </c>
      <c r="C1543" t="s">
        <v>320</v>
      </c>
      <c r="D1543">
        <v>12.25</v>
      </c>
    </row>
    <row r="1544" spans="1:4">
      <c r="A1544">
        <v>1898</v>
      </c>
      <c r="B1544" t="s">
        <v>2963</v>
      </c>
      <c r="C1544" t="s">
        <v>2240</v>
      </c>
      <c r="D1544">
        <v>9.75</v>
      </c>
    </row>
    <row r="1545" spans="1:4">
      <c r="A1545">
        <v>1898</v>
      </c>
      <c r="B1545" t="s">
        <v>2963</v>
      </c>
      <c r="C1545" t="s">
        <v>322</v>
      </c>
      <c r="D1545">
        <v>18</v>
      </c>
    </row>
    <row r="1546" spans="1:4">
      <c r="A1546">
        <v>1898</v>
      </c>
      <c r="B1546" t="s">
        <v>2963</v>
      </c>
      <c r="C1546" t="s">
        <v>324</v>
      </c>
      <c r="D1546">
        <v>89.31</v>
      </c>
    </row>
    <row r="1547" spans="1:4">
      <c r="A1547">
        <v>1898</v>
      </c>
      <c r="B1547" t="s">
        <v>2963</v>
      </c>
      <c r="C1547" t="s">
        <v>324</v>
      </c>
      <c r="D1547">
        <v>8.76</v>
      </c>
    </row>
    <row r="1548" spans="1:4">
      <c r="A1548">
        <v>1898</v>
      </c>
      <c r="B1548" t="s">
        <v>2963</v>
      </c>
      <c r="C1548" t="s">
        <v>324</v>
      </c>
      <c r="D1548">
        <v>15.42</v>
      </c>
    </row>
    <row r="1549" spans="1:4">
      <c r="A1549">
        <v>1898</v>
      </c>
      <c r="B1549" t="s">
        <v>2963</v>
      </c>
      <c r="C1549" t="s">
        <v>324</v>
      </c>
      <c r="D1549">
        <v>7.75</v>
      </c>
    </row>
    <row r="1550" spans="1:4">
      <c r="A1550">
        <v>1898</v>
      </c>
      <c r="B1550" t="s">
        <v>2963</v>
      </c>
      <c r="C1550" t="s">
        <v>324</v>
      </c>
      <c r="D1550">
        <v>4</v>
      </c>
    </row>
    <row r="1551" spans="1:4">
      <c r="A1551">
        <v>1898</v>
      </c>
      <c r="B1551" t="s">
        <v>2963</v>
      </c>
      <c r="C1551" t="s">
        <v>327</v>
      </c>
      <c r="D1551">
        <v>1.25</v>
      </c>
    </row>
    <row r="1552" spans="1:4">
      <c r="A1552">
        <v>1898</v>
      </c>
      <c r="B1552" t="s">
        <v>2963</v>
      </c>
      <c r="C1552" t="s">
        <v>66</v>
      </c>
      <c r="D1552">
        <v>6.75</v>
      </c>
    </row>
    <row r="1553" spans="1:4">
      <c r="A1553">
        <v>1898</v>
      </c>
      <c r="B1553" t="s">
        <v>2963</v>
      </c>
      <c r="C1553" t="s">
        <v>330</v>
      </c>
      <c r="D1553">
        <v>10.1</v>
      </c>
    </row>
    <row r="1554" spans="1:4">
      <c r="A1554">
        <v>1898</v>
      </c>
      <c r="B1554" t="s">
        <v>2963</v>
      </c>
      <c r="C1554" t="s">
        <v>332</v>
      </c>
      <c r="D1554">
        <v>4.87</v>
      </c>
    </row>
    <row r="1555" spans="1:4">
      <c r="A1555">
        <v>1898</v>
      </c>
      <c r="B1555" t="s">
        <v>2963</v>
      </c>
      <c r="C1555" t="s">
        <v>658</v>
      </c>
      <c r="D1555">
        <v>0.18099999999999999</v>
      </c>
    </row>
    <row r="1556" spans="1:4">
      <c r="A1556">
        <v>1898</v>
      </c>
      <c r="B1556" t="s">
        <v>2963</v>
      </c>
      <c r="C1556" t="s">
        <v>336</v>
      </c>
      <c r="D1556">
        <v>3</v>
      </c>
    </row>
    <row r="1557" spans="1:4">
      <c r="A1557">
        <v>1898</v>
      </c>
      <c r="B1557" t="s">
        <v>2963</v>
      </c>
      <c r="C1557" t="s">
        <v>338</v>
      </c>
      <c r="D1557">
        <v>38</v>
      </c>
    </row>
    <row r="1558" spans="1:4">
      <c r="A1558">
        <v>1898</v>
      </c>
      <c r="B1558" t="s">
        <v>2963</v>
      </c>
      <c r="C1558" t="s">
        <v>338</v>
      </c>
      <c r="D1558">
        <v>28</v>
      </c>
    </row>
    <row r="1559" spans="1:4">
      <c r="A1559">
        <v>1898</v>
      </c>
      <c r="B1559" t="s">
        <v>2963</v>
      </c>
      <c r="C1559" t="s">
        <v>344</v>
      </c>
      <c r="D1559">
        <v>4.82</v>
      </c>
    </row>
    <row r="1560" spans="1:4">
      <c r="A1560">
        <v>1898</v>
      </c>
      <c r="B1560" t="s">
        <v>2963</v>
      </c>
      <c r="C1560" t="s">
        <v>340</v>
      </c>
      <c r="D1560">
        <v>55.48</v>
      </c>
    </row>
    <row r="1561" spans="1:4">
      <c r="A1561">
        <v>1898</v>
      </c>
      <c r="B1561" t="s">
        <v>2963</v>
      </c>
      <c r="C1561" t="s">
        <v>340</v>
      </c>
      <c r="D1561">
        <v>7.46</v>
      </c>
    </row>
    <row r="1562" spans="1:4">
      <c r="A1562">
        <v>1898</v>
      </c>
      <c r="B1562" t="s">
        <v>2963</v>
      </c>
      <c r="C1562" t="s">
        <v>340</v>
      </c>
      <c r="D1562">
        <v>15</v>
      </c>
    </row>
    <row r="1563" spans="1:4">
      <c r="A1563">
        <v>1898</v>
      </c>
      <c r="B1563" t="s">
        <v>2963</v>
      </c>
      <c r="C1563" t="s">
        <v>346</v>
      </c>
      <c r="D1563">
        <v>9.5</v>
      </c>
    </row>
    <row r="1564" spans="1:4">
      <c r="A1564">
        <v>1898</v>
      </c>
      <c r="B1564" t="s">
        <v>2963</v>
      </c>
      <c r="C1564" t="s">
        <v>346</v>
      </c>
      <c r="D1564">
        <v>8.99</v>
      </c>
    </row>
    <row r="1565" spans="1:4">
      <c r="A1565">
        <v>1898</v>
      </c>
      <c r="B1565" t="s">
        <v>2963</v>
      </c>
      <c r="C1565" t="s">
        <v>346</v>
      </c>
      <c r="D1565">
        <v>6</v>
      </c>
    </row>
    <row r="1566" spans="1:4">
      <c r="A1566">
        <v>1898</v>
      </c>
      <c r="B1566" t="s">
        <v>2963</v>
      </c>
      <c r="C1566" t="s">
        <v>352</v>
      </c>
      <c r="D1566">
        <v>35</v>
      </c>
    </row>
    <row r="1567" spans="1:4">
      <c r="A1567">
        <v>1898</v>
      </c>
      <c r="B1567" t="s">
        <v>2963</v>
      </c>
      <c r="C1567" t="s">
        <v>354</v>
      </c>
      <c r="D1567">
        <v>3.08</v>
      </c>
    </row>
    <row r="1568" spans="1:4">
      <c r="A1568">
        <v>1898</v>
      </c>
      <c r="B1568" t="s">
        <v>2963</v>
      </c>
      <c r="C1568" t="s">
        <v>358</v>
      </c>
      <c r="D1568">
        <v>6.25</v>
      </c>
    </row>
    <row r="1569" spans="1:4">
      <c r="A1569">
        <v>1898</v>
      </c>
      <c r="B1569" t="s">
        <v>2963</v>
      </c>
      <c r="C1569" t="s">
        <v>648</v>
      </c>
      <c r="D1569">
        <v>9</v>
      </c>
    </row>
    <row r="1570" spans="1:4">
      <c r="A1570">
        <v>1898</v>
      </c>
      <c r="B1570" t="s">
        <v>2963</v>
      </c>
      <c r="C1570" t="s">
        <v>1789</v>
      </c>
      <c r="D1570">
        <v>10</v>
      </c>
    </row>
    <row r="1571" spans="1:4">
      <c r="A1571">
        <v>1898</v>
      </c>
      <c r="B1571" t="s">
        <v>2963</v>
      </c>
      <c r="C1571" t="s">
        <v>360</v>
      </c>
      <c r="D1571">
        <v>4.58</v>
      </c>
    </row>
    <row r="1572" spans="1:4">
      <c r="A1572">
        <v>1898</v>
      </c>
      <c r="B1572" t="s">
        <v>2963</v>
      </c>
      <c r="C1572" t="s">
        <v>362</v>
      </c>
      <c r="D1572">
        <v>11.21</v>
      </c>
    </row>
    <row r="1573" spans="1:4">
      <c r="A1573">
        <v>1898</v>
      </c>
      <c r="B1573" t="s">
        <v>2963</v>
      </c>
      <c r="C1573" t="s">
        <v>259</v>
      </c>
      <c r="D1573">
        <v>4.5</v>
      </c>
    </row>
    <row r="1574" spans="1:4">
      <c r="A1574">
        <v>1898</v>
      </c>
      <c r="B1574" t="s">
        <v>2963</v>
      </c>
      <c r="C1574" t="s">
        <v>256</v>
      </c>
      <c r="D1574">
        <v>52</v>
      </c>
    </row>
    <row r="1575" spans="1:4">
      <c r="A1575">
        <v>1898</v>
      </c>
      <c r="B1575" t="s">
        <v>2963</v>
      </c>
      <c r="C1575" t="s">
        <v>256</v>
      </c>
      <c r="D1575">
        <v>21.5</v>
      </c>
    </row>
    <row r="1576" spans="1:4">
      <c r="A1576">
        <v>1898</v>
      </c>
      <c r="B1576" t="s">
        <v>2963</v>
      </c>
      <c r="C1576" t="s">
        <v>14</v>
      </c>
      <c r="D1576">
        <v>23.1</v>
      </c>
    </row>
    <row r="1577" spans="1:4">
      <c r="A1577">
        <v>1898</v>
      </c>
      <c r="B1577" t="s">
        <v>2963</v>
      </c>
      <c r="C1577" t="s">
        <v>2070</v>
      </c>
      <c r="D1577">
        <v>1.75</v>
      </c>
    </row>
    <row r="1578" spans="1:4">
      <c r="A1578">
        <v>1898</v>
      </c>
      <c r="B1578" t="s">
        <v>2963</v>
      </c>
      <c r="C1578" t="s">
        <v>640</v>
      </c>
      <c r="D1578">
        <v>6.5</v>
      </c>
    </row>
    <row r="1579" spans="1:4">
      <c r="A1579">
        <v>1898</v>
      </c>
      <c r="B1579" t="s">
        <v>2963</v>
      </c>
      <c r="C1579" t="s">
        <v>352</v>
      </c>
      <c r="D1579">
        <v>9</v>
      </c>
    </row>
    <row r="1580" spans="1:4">
      <c r="A1580">
        <v>1898</v>
      </c>
      <c r="B1580" t="s">
        <v>2963</v>
      </c>
      <c r="C1580" t="s">
        <v>354</v>
      </c>
      <c r="D1580">
        <v>23</v>
      </c>
    </row>
    <row r="1581" spans="1:4">
      <c r="A1581">
        <v>1898</v>
      </c>
      <c r="B1581" t="s">
        <v>2963</v>
      </c>
      <c r="C1581" t="s">
        <v>291</v>
      </c>
      <c r="D1581">
        <v>217.43</v>
      </c>
    </row>
    <row r="1582" spans="1:4">
      <c r="A1582">
        <v>1898</v>
      </c>
      <c r="B1582" t="s">
        <v>3654</v>
      </c>
      <c r="C1582" t="s">
        <v>2077</v>
      </c>
      <c r="D1582">
        <v>7.5</v>
      </c>
    </row>
    <row r="1583" spans="1:4">
      <c r="A1583">
        <v>1898</v>
      </c>
      <c r="B1583" t="s">
        <v>3654</v>
      </c>
      <c r="C1583" t="s">
        <v>2071</v>
      </c>
      <c r="D1583">
        <v>2</v>
      </c>
    </row>
    <row r="1584" spans="1:4">
      <c r="A1584">
        <v>1898</v>
      </c>
      <c r="B1584" t="s">
        <v>3654</v>
      </c>
      <c r="C1584" t="s">
        <v>2072</v>
      </c>
      <c r="D1584">
        <v>6.5</v>
      </c>
    </row>
    <row r="1585" spans="1:4">
      <c r="A1585">
        <v>1898</v>
      </c>
      <c r="B1585" t="s">
        <v>3654</v>
      </c>
      <c r="C1585" t="s">
        <v>2078</v>
      </c>
      <c r="D1585">
        <v>7</v>
      </c>
    </row>
    <row r="1586" spans="1:4">
      <c r="A1586">
        <v>1898</v>
      </c>
      <c r="B1586" t="s">
        <v>3654</v>
      </c>
      <c r="C1586" t="s">
        <v>2074</v>
      </c>
      <c r="D1586">
        <v>55</v>
      </c>
    </row>
    <row r="1587" spans="1:4">
      <c r="A1587">
        <v>1898</v>
      </c>
      <c r="B1587" t="s">
        <v>3654</v>
      </c>
      <c r="C1587" t="s">
        <v>2075</v>
      </c>
      <c r="D1587">
        <v>7</v>
      </c>
    </row>
    <row r="1588" spans="1:4">
      <c r="A1588">
        <v>1898</v>
      </c>
      <c r="B1588" t="s">
        <v>3654</v>
      </c>
      <c r="C1588" t="s">
        <v>2079</v>
      </c>
      <c r="D1588">
        <v>80</v>
      </c>
    </row>
    <row r="1589" spans="1:4">
      <c r="A1589">
        <v>1898</v>
      </c>
      <c r="B1589" t="s">
        <v>3654</v>
      </c>
      <c r="C1589" t="s">
        <v>2079</v>
      </c>
      <c r="D1589">
        <v>25</v>
      </c>
    </row>
    <row r="1590" spans="1:4">
      <c r="A1590">
        <v>1898</v>
      </c>
      <c r="B1590" t="s">
        <v>3654</v>
      </c>
      <c r="C1590" t="s">
        <v>2079</v>
      </c>
      <c r="D1590">
        <v>5.5</v>
      </c>
    </row>
    <row r="1591" spans="1:4">
      <c r="A1591">
        <v>1898</v>
      </c>
      <c r="B1591" t="s">
        <v>3654</v>
      </c>
      <c r="C1591" t="s">
        <v>2079</v>
      </c>
      <c r="D1591">
        <v>1.5</v>
      </c>
    </row>
    <row r="1592" spans="1:4">
      <c r="A1592">
        <v>1898</v>
      </c>
      <c r="B1592" t="s">
        <v>3654</v>
      </c>
      <c r="C1592" t="s">
        <v>2076</v>
      </c>
      <c r="D1592">
        <v>1.5</v>
      </c>
    </row>
    <row r="1593" spans="1:4">
      <c r="A1593">
        <v>1898</v>
      </c>
      <c r="B1593" t="s">
        <v>3655</v>
      </c>
      <c r="C1593" t="s">
        <v>2093</v>
      </c>
      <c r="D1593">
        <v>20</v>
      </c>
    </row>
    <row r="1594" spans="1:4">
      <c r="A1594">
        <v>1898</v>
      </c>
      <c r="B1594" t="s">
        <v>3655</v>
      </c>
      <c r="C1594" t="s">
        <v>2093</v>
      </c>
      <c r="D1594">
        <v>27</v>
      </c>
    </row>
    <row r="1595" spans="1:4">
      <c r="A1595">
        <v>1898</v>
      </c>
      <c r="B1595" t="s">
        <v>3655</v>
      </c>
      <c r="C1595" t="s">
        <v>2081</v>
      </c>
      <c r="D1595">
        <v>6</v>
      </c>
    </row>
    <row r="1596" spans="1:4">
      <c r="A1596">
        <v>1898</v>
      </c>
      <c r="B1596" t="s">
        <v>3655</v>
      </c>
      <c r="C1596" t="s">
        <v>2082</v>
      </c>
      <c r="D1596">
        <v>5</v>
      </c>
    </row>
    <row r="1597" spans="1:4">
      <c r="A1597">
        <v>1898</v>
      </c>
      <c r="B1597" t="s">
        <v>3655</v>
      </c>
      <c r="C1597" t="s">
        <v>145</v>
      </c>
      <c r="D1597">
        <v>11.25</v>
      </c>
    </row>
    <row r="1598" spans="1:4">
      <c r="A1598">
        <v>1898</v>
      </c>
      <c r="B1598" t="s">
        <v>3655</v>
      </c>
      <c r="C1598" t="s">
        <v>2094</v>
      </c>
      <c r="D1598">
        <v>19.5</v>
      </c>
    </row>
    <row r="1599" spans="1:4">
      <c r="A1599">
        <v>1898</v>
      </c>
      <c r="B1599" t="s">
        <v>3655</v>
      </c>
      <c r="C1599" t="s">
        <v>2094</v>
      </c>
      <c r="D1599">
        <v>2.5</v>
      </c>
    </row>
    <row r="1600" spans="1:4">
      <c r="A1600">
        <v>1898</v>
      </c>
      <c r="B1600" t="s">
        <v>3655</v>
      </c>
      <c r="C1600" t="s">
        <v>1952</v>
      </c>
      <c r="D1600">
        <v>5</v>
      </c>
    </row>
    <row r="1601" spans="1:4">
      <c r="A1601">
        <v>1898</v>
      </c>
      <c r="B1601" t="s">
        <v>3655</v>
      </c>
      <c r="C1601" t="s">
        <v>2095</v>
      </c>
      <c r="D1601">
        <v>22</v>
      </c>
    </row>
    <row r="1602" spans="1:4">
      <c r="A1602">
        <v>1898</v>
      </c>
      <c r="B1602" t="s">
        <v>3655</v>
      </c>
      <c r="C1602" t="s">
        <v>2095</v>
      </c>
      <c r="D1602">
        <v>60</v>
      </c>
    </row>
    <row r="1603" spans="1:4">
      <c r="A1603">
        <v>1898</v>
      </c>
      <c r="B1603" t="s">
        <v>3655</v>
      </c>
      <c r="C1603" t="s">
        <v>2095</v>
      </c>
      <c r="D1603">
        <v>201.34</v>
      </c>
    </row>
    <row r="1604" spans="1:4">
      <c r="A1604">
        <v>1898</v>
      </c>
      <c r="B1604" t="s">
        <v>3655</v>
      </c>
      <c r="C1604" t="s">
        <v>2095</v>
      </c>
      <c r="D1604">
        <v>0.152</v>
      </c>
    </row>
    <row r="1605" spans="1:4">
      <c r="A1605">
        <v>1898</v>
      </c>
      <c r="B1605" t="s">
        <v>3655</v>
      </c>
      <c r="C1605" t="s">
        <v>417</v>
      </c>
      <c r="D1605">
        <v>30</v>
      </c>
    </row>
    <row r="1606" spans="1:4">
      <c r="A1606">
        <v>1898</v>
      </c>
      <c r="B1606" t="s">
        <v>3655</v>
      </c>
      <c r="C1606" t="s">
        <v>417</v>
      </c>
      <c r="D1606">
        <v>40</v>
      </c>
    </row>
    <row r="1607" spans="1:4">
      <c r="A1607">
        <v>1898</v>
      </c>
      <c r="B1607" t="s">
        <v>3655</v>
      </c>
      <c r="C1607" t="s">
        <v>417</v>
      </c>
      <c r="D1607">
        <v>15</v>
      </c>
    </row>
    <row r="1608" spans="1:4">
      <c r="A1608">
        <v>1898</v>
      </c>
      <c r="B1608" t="s">
        <v>3655</v>
      </c>
      <c r="C1608" t="s">
        <v>417</v>
      </c>
      <c r="D1608">
        <v>84</v>
      </c>
    </row>
    <row r="1609" spans="1:4">
      <c r="A1609">
        <v>1898</v>
      </c>
      <c r="B1609" t="s">
        <v>3655</v>
      </c>
      <c r="C1609" t="s">
        <v>417</v>
      </c>
      <c r="D1609">
        <v>120</v>
      </c>
    </row>
    <row r="1610" spans="1:4">
      <c r="A1610">
        <v>1898</v>
      </c>
      <c r="B1610" t="s">
        <v>3655</v>
      </c>
      <c r="C1610" t="s">
        <v>417</v>
      </c>
      <c r="D1610">
        <v>18.87</v>
      </c>
    </row>
    <row r="1611" spans="1:4">
      <c r="A1611">
        <v>1898</v>
      </c>
      <c r="B1611" t="s">
        <v>3655</v>
      </c>
      <c r="C1611" t="s">
        <v>417</v>
      </c>
      <c r="D1611">
        <v>22</v>
      </c>
    </row>
    <row r="1612" spans="1:4">
      <c r="A1612">
        <v>1898</v>
      </c>
      <c r="B1612" t="s">
        <v>3655</v>
      </c>
      <c r="C1612" t="s">
        <v>417</v>
      </c>
      <c r="D1612">
        <v>2</v>
      </c>
    </row>
    <row r="1613" spans="1:4">
      <c r="A1613">
        <v>1898</v>
      </c>
      <c r="B1613" t="s">
        <v>3655</v>
      </c>
      <c r="C1613" t="s">
        <v>68</v>
      </c>
      <c r="D1613">
        <v>64.17</v>
      </c>
    </row>
    <row r="1614" spans="1:4">
      <c r="A1614">
        <v>1898</v>
      </c>
      <c r="B1614" t="s">
        <v>3655</v>
      </c>
      <c r="C1614" t="s">
        <v>68</v>
      </c>
      <c r="D1614">
        <v>13</v>
      </c>
    </row>
    <row r="1615" spans="1:4">
      <c r="A1615">
        <v>1898</v>
      </c>
      <c r="B1615" t="s">
        <v>3655</v>
      </c>
      <c r="C1615" t="s">
        <v>68</v>
      </c>
      <c r="D1615">
        <v>35</v>
      </c>
    </row>
    <row r="1616" spans="1:4">
      <c r="A1616">
        <v>1898</v>
      </c>
      <c r="B1616" t="s">
        <v>3655</v>
      </c>
      <c r="C1616" t="s">
        <v>68</v>
      </c>
      <c r="D1616">
        <v>5</v>
      </c>
    </row>
    <row r="1617" spans="1:4">
      <c r="A1617">
        <v>1898</v>
      </c>
      <c r="B1617" t="s">
        <v>3655</v>
      </c>
      <c r="C1617" t="s">
        <v>2097</v>
      </c>
      <c r="D1617">
        <v>26</v>
      </c>
    </row>
    <row r="1618" spans="1:4">
      <c r="A1618">
        <v>1898</v>
      </c>
      <c r="B1618" t="s">
        <v>3655</v>
      </c>
      <c r="C1618" t="s">
        <v>2097</v>
      </c>
      <c r="D1618">
        <v>15</v>
      </c>
    </row>
    <row r="1619" spans="1:4">
      <c r="A1619">
        <v>1898</v>
      </c>
      <c r="B1619" t="s">
        <v>3655</v>
      </c>
      <c r="C1619" t="s">
        <v>2097</v>
      </c>
      <c r="D1619">
        <v>8</v>
      </c>
    </row>
    <row r="1620" spans="1:4">
      <c r="A1620">
        <v>1898</v>
      </c>
      <c r="B1620" t="s">
        <v>3655</v>
      </c>
      <c r="C1620" t="s">
        <v>2097</v>
      </c>
      <c r="D1620">
        <v>22</v>
      </c>
    </row>
    <row r="1621" spans="1:4">
      <c r="A1621">
        <v>1898</v>
      </c>
      <c r="B1621" t="s">
        <v>3655</v>
      </c>
      <c r="C1621" t="s">
        <v>2098</v>
      </c>
      <c r="D1621">
        <v>3.5</v>
      </c>
    </row>
    <row r="1622" spans="1:4">
      <c r="A1622">
        <v>1898</v>
      </c>
      <c r="B1622" t="s">
        <v>3655</v>
      </c>
      <c r="C1622" t="s">
        <v>2099</v>
      </c>
      <c r="D1622">
        <v>6</v>
      </c>
    </row>
    <row r="1623" spans="1:4">
      <c r="A1623">
        <v>1898</v>
      </c>
      <c r="B1623" t="s">
        <v>3655</v>
      </c>
      <c r="C1623" t="s">
        <v>2100</v>
      </c>
      <c r="D1623">
        <v>2</v>
      </c>
    </row>
    <row r="1624" spans="1:4">
      <c r="A1624">
        <v>1898</v>
      </c>
      <c r="B1624" t="s">
        <v>3655</v>
      </c>
      <c r="C1624" t="s">
        <v>2101</v>
      </c>
      <c r="D1624">
        <v>8.5</v>
      </c>
    </row>
    <row r="1625" spans="1:4">
      <c r="A1625">
        <v>1898</v>
      </c>
      <c r="B1625" t="s">
        <v>3655</v>
      </c>
      <c r="C1625" t="s">
        <v>2102</v>
      </c>
      <c r="D1625">
        <v>9.5</v>
      </c>
    </row>
    <row r="1626" spans="1:4">
      <c r="A1626">
        <v>1898</v>
      </c>
      <c r="B1626" t="s">
        <v>3655</v>
      </c>
      <c r="C1626" t="s">
        <v>2072</v>
      </c>
      <c r="D1626">
        <v>1.5</v>
      </c>
    </row>
    <row r="1627" spans="1:4">
      <c r="A1627">
        <v>1898</v>
      </c>
      <c r="B1627" t="s">
        <v>3655</v>
      </c>
      <c r="C1627" t="s">
        <v>2103</v>
      </c>
      <c r="D1627">
        <v>5</v>
      </c>
    </row>
    <row r="1628" spans="1:4">
      <c r="A1628">
        <v>1898</v>
      </c>
      <c r="B1628" t="s">
        <v>3655</v>
      </c>
      <c r="C1628" t="s">
        <v>2104</v>
      </c>
      <c r="D1628">
        <v>9</v>
      </c>
    </row>
    <row r="1629" spans="1:4">
      <c r="A1629">
        <v>1898</v>
      </c>
      <c r="B1629" t="s">
        <v>3655</v>
      </c>
      <c r="C1629" t="s">
        <v>2104</v>
      </c>
      <c r="D1629">
        <v>26</v>
      </c>
    </row>
    <row r="1630" spans="1:4">
      <c r="A1630">
        <v>1898</v>
      </c>
      <c r="B1630" t="s">
        <v>3655</v>
      </c>
      <c r="C1630" t="s">
        <v>273</v>
      </c>
      <c r="D1630">
        <v>3.52</v>
      </c>
    </row>
    <row r="1631" spans="1:4">
      <c r="A1631">
        <v>1898</v>
      </c>
      <c r="B1631" t="s">
        <v>3655</v>
      </c>
      <c r="C1631" t="s">
        <v>2106</v>
      </c>
      <c r="D1631">
        <v>8</v>
      </c>
    </row>
    <row r="1632" spans="1:4">
      <c r="A1632">
        <v>1898</v>
      </c>
      <c r="B1632" t="s">
        <v>3655</v>
      </c>
      <c r="C1632" t="s">
        <v>2241</v>
      </c>
      <c r="D1632">
        <v>11.5</v>
      </c>
    </row>
    <row r="1633" spans="1:4">
      <c r="A1633">
        <v>1898</v>
      </c>
      <c r="B1633" t="s">
        <v>3655</v>
      </c>
      <c r="C1633" t="s">
        <v>2084</v>
      </c>
      <c r="D1633">
        <v>8.3000000000000007</v>
      </c>
    </row>
    <row r="1634" spans="1:4">
      <c r="A1634">
        <v>1898</v>
      </c>
      <c r="B1634" t="s">
        <v>3655</v>
      </c>
      <c r="C1634" t="s">
        <v>2242</v>
      </c>
      <c r="D1634">
        <v>5</v>
      </c>
    </row>
    <row r="1635" spans="1:4">
      <c r="A1635">
        <v>1898</v>
      </c>
      <c r="B1635" t="s">
        <v>3655</v>
      </c>
      <c r="C1635" t="s">
        <v>757</v>
      </c>
      <c r="D1635">
        <v>4</v>
      </c>
    </row>
    <row r="1636" spans="1:4">
      <c r="A1636">
        <v>1898</v>
      </c>
      <c r="B1636" t="s">
        <v>3655</v>
      </c>
      <c r="C1636" t="s">
        <v>282</v>
      </c>
      <c r="D1636">
        <v>2</v>
      </c>
    </row>
    <row r="1637" spans="1:4">
      <c r="A1637">
        <v>1898</v>
      </c>
      <c r="B1637" t="s">
        <v>3655</v>
      </c>
      <c r="C1637" t="s">
        <v>1717</v>
      </c>
      <c r="D1637">
        <v>4</v>
      </c>
    </row>
    <row r="1638" spans="1:4">
      <c r="A1638">
        <v>1898</v>
      </c>
      <c r="B1638" t="s">
        <v>3655</v>
      </c>
      <c r="C1638" t="s">
        <v>26</v>
      </c>
      <c r="D1638">
        <v>13</v>
      </c>
    </row>
    <row r="1639" spans="1:4">
      <c r="A1639">
        <v>1898</v>
      </c>
      <c r="B1639" t="s">
        <v>3655</v>
      </c>
      <c r="C1639" t="s">
        <v>2243</v>
      </c>
      <c r="D1639">
        <v>5</v>
      </c>
    </row>
    <row r="1640" spans="1:4">
      <c r="A1640">
        <v>1898</v>
      </c>
      <c r="B1640" t="s">
        <v>3655</v>
      </c>
      <c r="C1640" t="s">
        <v>2243</v>
      </c>
      <c r="D1640">
        <v>12</v>
      </c>
    </row>
    <row r="1641" spans="1:4">
      <c r="A1641">
        <v>1898</v>
      </c>
      <c r="B1641" t="s">
        <v>3655</v>
      </c>
      <c r="C1641" t="s">
        <v>2107</v>
      </c>
      <c r="D1641">
        <v>4.75</v>
      </c>
    </row>
    <row r="1642" spans="1:4">
      <c r="A1642">
        <v>1898</v>
      </c>
      <c r="B1642" t="s">
        <v>3655</v>
      </c>
      <c r="C1642" t="s">
        <v>2086</v>
      </c>
      <c r="D1642">
        <v>16</v>
      </c>
    </row>
    <row r="1643" spans="1:4">
      <c r="A1643">
        <v>1898</v>
      </c>
      <c r="B1643" t="s">
        <v>3655</v>
      </c>
      <c r="C1643" t="s">
        <v>718</v>
      </c>
      <c r="D1643">
        <v>5</v>
      </c>
    </row>
    <row r="1644" spans="1:4">
      <c r="A1644">
        <v>1898</v>
      </c>
      <c r="B1644" t="s">
        <v>3655</v>
      </c>
      <c r="C1644" t="s">
        <v>2087</v>
      </c>
      <c r="D1644">
        <v>2</v>
      </c>
    </row>
    <row r="1645" spans="1:4">
      <c r="A1645">
        <v>1898</v>
      </c>
      <c r="B1645" t="s">
        <v>3655</v>
      </c>
      <c r="C1645" t="s">
        <v>511</v>
      </c>
      <c r="D1645">
        <v>3.5</v>
      </c>
    </row>
    <row r="1646" spans="1:4">
      <c r="A1646">
        <v>1898</v>
      </c>
      <c r="B1646" t="s">
        <v>3655</v>
      </c>
      <c r="C1646" t="s">
        <v>2088</v>
      </c>
      <c r="D1646">
        <v>9</v>
      </c>
    </row>
    <row r="1647" spans="1:4">
      <c r="A1647">
        <v>1898</v>
      </c>
      <c r="B1647" t="s">
        <v>3655</v>
      </c>
      <c r="C1647" t="s">
        <v>2088</v>
      </c>
      <c r="D1647">
        <v>6.25</v>
      </c>
    </row>
    <row r="1648" spans="1:4">
      <c r="A1648">
        <v>1898</v>
      </c>
      <c r="B1648" t="s">
        <v>3655</v>
      </c>
      <c r="C1648" t="s">
        <v>2088</v>
      </c>
      <c r="D1648">
        <v>18</v>
      </c>
    </row>
    <row r="1649" spans="1:4">
      <c r="A1649">
        <v>1898</v>
      </c>
      <c r="B1649" t="s">
        <v>3655</v>
      </c>
      <c r="C1649" t="s">
        <v>578</v>
      </c>
      <c r="D1649">
        <v>25</v>
      </c>
    </row>
    <row r="1650" spans="1:4">
      <c r="A1650">
        <v>1898</v>
      </c>
      <c r="B1650" t="s">
        <v>3655</v>
      </c>
      <c r="C1650" t="s">
        <v>2108</v>
      </c>
      <c r="D1650">
        <v>2.5</v>
      </c>
    </row>
    <row r="1651" spans="1:4">
      <c r="A1651">
        <v>1898</v>
      </c>
      <c r="B1651" t="s">
        <v>3655</v>
      </c>
      <c r="C1651" t="s">
        <v>2089</v>
      </c>
      <c r="D1651">
        <v>18</v>
      </c>
    </row>
    <row r="1652" spans="1:4">
      <c r="A1652">
        <v>1898</v>
      </c>
      <c r="B1652" t="s">
        <v>3655</v>
      </c>
      <c r="C1652" t="s">
        <v>2089</v>
      </c>
      <c r="D1652">
        <v>5</v>
      </c>
    </row>
    <row r="1653" spans="1:4">
      <c r="A1653">
        <v>1898</v>
      </c>
      <c r="B1653" t="s">
        <v>3655</v>
      </c>
      <c r="C1653" t="s">
        <v>2090</v>
      </c>
      <c r="D1653">
        <v>4</v>
      </c>
    </row>
    <row r="1654" spans="1:4">
      <c r="A1654">
        <v>1898</v>
      </c>
      <c r="B1654" t="s">
        <v>3655</v>
      </c>
      <c r="C1654" t="s">
        <v>2090</v>
      </c>
      <c r="D1654">
        <v>16</v>
      </c>
    </row>
    <row r="1655" spans="1:4">
      <c r="A1655">
        <v>1898</v>
      </c>
      <c r="B1655" t="s">
        <v>3655</v>
      </c>
      <c r="C1655" t="s">
        <v>2090</v>
      </c>
      <c r="D1655">
        <v>13</v>
      </c>
    </row>
    <row r="1656" spans="1:4">
      <c r="A1656">
        <v>1898</v>
      </c>
      <c r="B1656" t="s">
        <v>3655</v>
      </c>
      <c r="C1656" t="s">
        <v>2091</v>
      </c>
      <c r="D1656">
        <v>7.5</v>
      </c>
    </row>
    <row r="1657" spans="1:4">
      <c r="A1657">
        <v>1898</v>
      </c>
      <c r="B1657" t="s">
        <v>3655</v>
      </c>
      <c r="C1657" t="s">
        <v>2092</v>
      </c>
      <c r="D1657">
        <v>24.75</v>
      </c>
    </row>
    <row r="1658" spans="1:4">
      <c r="A1658">
        <v>1898</v>
      </c>
      <c r="B1658" t="s">
        <v>3655</v>
      </c>
      <c r="C1658" t="s">
        <v>2092</v>
      </c>
      <c r="D1658">
        <v>3.5</v>
      </c>
    </row>
    <row r="1659" spans="1:4">
      <c r="A1659">
        <v>1898</v>
      </c>
      <c r="B1659" t="s">
        <v>3655</v>
      </c>
      <c r="C1659" t="s">
        <v>2092</v>
      </c>
      <c r="D1659">
        <v>2.5</v>
      </c>
    </row>
    <row r="1660" spans="1:4">
      <c r="A1660">
        <v>1898</v>
      </c>
      <c r="B1660" t="s">
        <v>3655</v>
      </c>
      <c r="C1660" t="s">
        <v>2109</v>
      </c>
      <c r="D1660">
        <v>10</v>
      </c>
    </row>
    <row r="1661" spans="1:4">
      <c r="A1661">
        <v>1898</v>
      </c>
      <c r="B1661" t="s">
        <v>2187</v>
      </c>
      <c r="C1661" t="s">
        <v>2198</v>
      </c>
      <c r="D1661">
        <v>2</v>
      </c>
    </row>
    <row r="1662" spans="1:4">
      <c r="A1662">
        <v>1898</v>
      </c>
      <c r="B1662" t="s">
        <v>2187</v>
      </c>
      <c r="C1662" t="s">
        <v>2244</v>
      </c>
      <c r="D1662">
        <v>11</v>
      </c>
    </row>
    <row r="1663" spans="1:4">
      <c r="A1663">
        <v>1898</v>
      </c>
      <c r="B1663" t="s">
        <v>2187</v>
      </c>
      <c r="C1663" t="s">
        <v>2104</v>
      </c>
      <c r="D1663">
        <v>22</v>
      </c>
    </row>
    <row r="1664" spans="1:4">
      <c r="A1664">
        <v>1898</v>
      </c>
      <c r="B1664" t="s">
        <v>2187</v>
      </c>
      <c r="C1664" t="s">
        <v>2104</v>
      </c>
      <c r="D1664">
        <v>14</v>
      </c>
    </row>
    <row r="1665" spans="1:4">
      <c r="A1665">
        <v>1898</v>
      </c>
      <c r="B1665" t="s">
        <v>2187</v>
      </c>
      <c r="C1665" t="s">
        <v>2104</v>
      </c>
      <c r="D1665">
        <v>23</v>
      </c>
    </row>
    <row r="1666" spans="1:4">
      <c r="A1666">
        <v>1898</v>
      </c>
      <c r="B1666" t="s">
        <v>2187</v>
      </c>
      <c r="C1666" t="s">
        <v>2104</v>
      </c>
      <c r="D1666">
        <v>11</v>
      </c>
    </row>
    <row r="1667" spans="1:4">
      <c r="A1667">
        <v>1898</v>
      </c>
      <c r="B1667" t="s">
        <v>2187</v>
      </c>
      <c r="C1667" t="s">
        <v>1712</v>
      </c>
      <c r="D1667">
        <v>12</v>
      </c>
    </row>
    <row r="1668" spans="1:4">
      <c r="A1668">
        <v>1898</v>
      </c>
      <c r="B1668" t="s">
        <v>2187</v>
      </c>
      <c r="C1668" t="s">
        <v>2070</v>
      </c>
      <c r="D1668">
        <v>4</v>
      </c>
    </row>
    <row r="1669" spans="1:4">
      <c r="A1669">
        <v>1898</v>
      </c>
      <c r="B1669" t="s">
        <v>2187</v>
      </c>
      <c r="C1669" t="s">
        <v>2070</v>
      </c>
      <c r="D1669">
        <v>28</v>
      </c>
    </row>
    <row r="1670" spans="1:4">
      <c r="A1670">
        <v>1898</v>
      </c>
      <c r="B1670" t="s">
        <v>2187</v>
      </c>
      <c r="C1670" t="s">
        <v>2245</v>
      </c>
      <c r="D1670">
        <v>7.75</v>
      </c>
    </row>
    <row r="1671" spans="1:4">
      <c r="A1671">
        <v>1898</v>
      </c>
      <c r="B1671" t="s">
        <v>2187</v>
      </c>
      <c r="C1671" t="s">
        <v>1964</v>
      </c>
      <c r="D1671">
        <v>30</v>
      </c>
    </row>
    <row r="1672" spans="1:4">
      <c r="A1672">
        <v>1898</v>
      </c>
      <c r="B1672" t="s">
        <v>2187</v>
      </c>
      <c r="C1672" t="s">
        <v>2246</v>
      </c>
      <c r="D1672">
        <v>4</v>
      </c>
    </row>
    <row r="1673" spans="1:4">
      <c r="A1673">
        <v>1898</v>
      </c>
      <c r="B1673" t="s">
        <v>2187</v>
      </c>
      <c r="C1673" t="s">
        <v>2110</v>
      </c>
      <c r="D1673">
        <v>8</v>
      </c>
    </row>
    <row r="1674" spans="1:4">
      <c r="A1674">
        <v>1898</v>
      </c>
      <c r="B1674" t="s">
        <v>2187</v>
      </c>
      <c r="C1674" t="s">
        <v>2188</v>
      </c>
      <c r="D1674">
        <v>9.5</v>
      </c>
    </row>
    <row r="1675" spans="1:4">
      <c r="A1675">
        <v>1898</v>
      </c>
      <c r="B1675" t="s">
        <v>2187</v>
      </c>
      <c r="C1675" t="s">
        <v>2111</v>
      </c>
      <c r="D1675">
        <v>4.5</v>
      </c>
    </row>
    <row r="1676" spans="1:4">
      <c r="A1676">
        <v>1898</v>
      </c>
      <c r="B1676" t="s">
        <v>2187</v>
      </c>
      <c r="C1676" t="s">
        <v>2112</v>
      </c>
      <c r="D1676">
        <v>91</v>
      </c>
    </row>
    <row r="1677" spans="1:4">
      <c r="A1677">
        <v>1898</v>
      </c>
      <c r="B1677" t="s">
        <v>2187</v>
      </c>
      <c r="C1677" t="s">
        <v>2112</v>
      </c>
      <c r="D1677">
        <v>6</v>
      </c>
    </row>
    <row r="1678" spans="1:4">
      <c r="A1678">
        <v>1898</v>
      </c>
      <c r="B1678" t="s">
        <v>2187</v>
      </c>
      <c r="C1678" t="s">
        <v>2112</v>
      </c>
      <c r="D1678">
        <v>5</v>
      </c>
    </row>
    <row r="1679" spans="1:4">
      <c r="A1679">
        <v>1898</v>
      </c>
      <c r="B1679" t="s">
        <v>2187</v>
      </c>
      <c r="C1679" t="s">
        <v>2247</v>
      </c>
      <c r="D1679">
        <v>9</v>
      </c>
    </row>
    <row r="1680" spans="1:4">
      <c r="A1680">
        <v>1898</v>
      </c>
      <c r="B1680" t="s">
        <v>2187</v>
      </c>
      <c r="C1680" t="s">
        <v>2247</v>
      </c>
      <c r="D1680">
        <v>3.5</v>
      </c>
    </row>
    <row r="1681" spans="1:4">
      <c r="A1681">
        <v>1898</v>
      </c>
      <c r="B1681" t="s">
        <v>2187</v>
      </c>
      <c r="C1681" t="s">
        <v>2113</v>
      </c>
      <c r="D1681">
        <v>13</v>
      </c>
    </row>
    <row r="1682" spans="1:4">
      <c r="A1682">
        <v>1898</v>
      </c>
      <c r="B1682" t="s">
        <v>2187</v>
      </c>
      <c r="C1682" t="s">
        <v>2248</v>
      </c>
      <c r="D1682">
        <v>7</v>
      </c>
    </row>
    <row r="1683" spans="1:4">
      <c r="A1683">
        <v>1898</v>
      </c>
      <c r="B1683" t="s">
        <v>3656</v>
      </c>
      <c r="C1683" t="s">
        <v>71</v>
      </c>
      <c r="D1683">
        <v>3</v>
      </c>
    </row>
    <row r="1684" spans="1:4">
      <c r="A1684">
        <v>1898</v>
      </c>
      <c r="B1684" t="s">
        <v>3656</v>
      </c>
      <c r="C1684" t="s">
        <v>734</v>
      </c>
      <c r="D1684">
        <v>3</v>
      </c>
    </row>
    <row r="1685" spans="1:4">
      <c r="A1685">
        <v>1898</v>
      </c>
      <c r="B1685" t="s">
        <v>3656</v>
      </c>
      <c r="C1685" t="s">
        <v>2114</v>
      </c>
      <c r="D1685">
        <v>2.5</v>
      </c>
    </row>
    <row r="1686" spans="1:4">
      <c r="A1686">
        <v>1898</v>
      </c>
      <c r="B1686" t="s">
        <v>3656</v>
      </c>
      <c r="C1686" t="s">
        <v>2249</v>
      </c>
      <c r="D1686">
        <v>2</v>
      </c>
    </row>
    <row r="1687" spans="1:4">
      <c r="A1687">
        <v>1898</v>
      </c>
      <c r="B1687" t="s">
        <v>3656</v>
      </c>
      <c r="C1687" t="s">
        <v>502</v>
      </c>
      <c r="D1687">
        <v>32</v>
      </c>
    </row>
    <row r="1688" spans="1:4">
      <c r="A1688">
        <v>1898</v>
      </c>
      <c r="B1688" t="s">
        <v>3656</v>
      </c>
      <c r="C1688" t="s">
        <v>502</v>
      </c>
      <c r="D1688">
        <v>57.75</v>
      </c>
    </row>
    <row r="1689" spans="1:4">
      <c r="A1689">
        <v>1898</v>
      </c>
      <c r="B1689" t="s">
        <v>3656</v>
      </c>
      <c r="C1689" t="s">
        <v>502</v>
      </c>
      <c r="D1689">
        <v>22</v>
      </c>
    </row>
    <row r="1690" spans="1:4">
      <c r="A1690">
        <v>1898</v>
      </c>
      <c r="B1690" t="s">
        <v>3656</v>
      </c>
      <c r="C1690" t="s">
        <v>502</v>
      </c>
      <c r="D1690">
        <v>7.5</v>
      </c>
    </row>
    <row r="1691" spans="1:4">
      <c r="A1691">
        <v>1898</v>
      </c>
      <c r="B1691" t="s">
        <v>3656</v>
      </c>
      <c r="C1691" t="s">
        <v>502</v>
      </c>
      <c r="D1691">
        <v>6.5</v>
      </c>
    </row>
    <row r="1692" spans="1:4">
      <c r="A1692">
        <v>1898</v>
      </c>
      <c r="B1692" t="s">
        <v>3656</v>
      </c>
      <c r="C1692" t="s">
        <v>502</v>
      </c>
      <c r="D1692">
        <v>2.6</v>
      </c>
    </row>
    <row r="1693" spans="1:4">
      <c r="A1693">
        <v>1898</v>
      </c>
      <c r="B1693" t="s">
        <v>3656</v>
      </c>
      <c r="C1693" t="s">
        <v>511</v>
      </c>
      <c r="D1693">
        <v>42</v>
      </c>
    </row>
    <row r="1694" spans="1:4">
      <c r="A1694">
        <v>1898</v>
      </c>
      <c r="B1694" t="s">
        <v>3656</v>
      </c>
      <c r="C1694" t="s">
        <v>2250</v>
      </c>
      <c r="D1694">
        <v>2</v>
      </c>
    </row>
    <row r="1695" spans="1:4">
      <c r="A1695">
        <v>1898</v>
      </c>
      <c r="B1695" t="s">
        <v>2415</v>
      </c>
      <c r="C1695" t="s">
        <v>2125</v>
      </c>
      <c r="D1695">
        <v>448.95</v>
      </c>
    </row>
    <row r="1696" spans="1:4">
      <c r="A1696">
        <v>1898</v>
      </c>
      <c r="B1696" t="s">
        <v>2415</v>
      </c>
      <c r="C1696" t="s">
        <v>2125</v>
      </c>
      <c r="D1696">
        <v>3.5</v>
      </c>
    </row>
    <row r="1697" spans="1:4">
      <c r="A1697">
        <v>1898</v>
      </c>
      <c r="B1697" t="s">
        <v>2415</v>
      </c>
      <c r="C1697" t="s">
        <v>2135</v>
      </c>
      <c r="D1697">
        <v>53</v>
      </c>
    </row>
    <row r="1698" spans="1:4">
      <c r="A1698">
        <v>1898</v>
      </c>
      <c r="B1698" t="s">
        <v>2415</v>
      </c>
      <c r="C1698" t="s">
        <v>2135</v>
      </c>
      <c r="D1698">
        <v>5</v>
      </c>
    </row>
    <row r="1699" spans="1:4">
      <c r="A1699">
        <v>1898</v>
      </c>
      <c r="B1699" t="s">
        <v>2415</v>
      </c>
      <c r="C1699" t="s">
        <v>2115</v>
      </c>
      <c r="D1699">
        <v>6.5</v>
      </c>
    </row>
    <row r="1700" spans="1:4">
      <c r="A1700">
        <v>1898</v>
      </c>
      <c r="B1700" t="s">
        <v>2415</v>
      </c>
      <c r="C1700" t="s">
        <v>2116</v>
      </c>
      <c r="D1700">
        <v>13</v>
      </c>
    </row>
    <row r="1701" spans="1:4">
      <c r="A1701">
        <v>1898</v>
      </c>
      <c r="B1701" t="s">
        <v>2415</v>
      </c>
      <c r="C1701" t="s">
        <v>2116</v>
      </c>
      <c r="D1701">
        <v>1.75</v>
      </c>
    </row>
    <row r="1702" spans="1:4">
      <c r="A1702">
        <v>1898</v>
      </c>
      <c r="B1702" t="s">
        <v>2415</v>
      </c>
      <c r="C1702" t="s">
        <v>2116</v>
      </c>
      <c r="D1702">
        <v>1.3</v>
      </c>
    </row>
    <row r="1703" spans="1:4">
      <c r="A1703">
        <v>1898</v>
      </c>
      <c r="B1703" t="s">
        <v>2415</v>
      </c>
      <c r="C1703" t="s">
        <v>2117</v>
      </c>
      <c r="D1703">
        <v>5.25</v>
      </c>
    </row>
    <row r="1704" spans="1:4">
      <c r="A1704">
        <v>1898</v>
      </c>
      <c r="B1704" t="s">
        <v>2415</v>
      </c>
      <c r="C1704" t="s">
        <v>2118</v>
      </c>
      <c r="D1704">
        <v>1.5</v>
      </c>
    </row>
    <row r="1705" spans="1:4">
      <c r="A1705">
        <v>1898</v>
      </c>
      <c r="B1705" t="s">
        <v>2415</v>
      </c>
      <c r="C1705" t="s">
        <v>2118</v>
      </c>
      <c r="D1705">
        <v>4.1900000000000004</v>
      </c>
    </row>
    <row r="1706" spans="1:4">
      <c r="A1706">
        <v>1898</v>
      </c>
      <c r="B1706" t="s">
        <v>2415</v>
      </c>
      <c r="C1706" t="s">
        <v>2136</v>
      </c>
      <c r="D1706">
        <v>32.75</v>
      </c>
    </row>
    <row r="1707" spans="1:4">
      <c r="A1707">
        <v>1898</v>
      </c>
      <c r="B1707" t="s">
        <v>2415</v>
      </c>
      <c r="C1707" t="s">
        <v>2137</v>
      </c>
      <c r="D1707">
        <v>29</v>
      </c>
    </row>
    <row r="1708" spans="1:4">
      <c r="A1708">
        <v>1898</v>
      </c>
      <c r="B1708" t="s">
        <v>2415</v>
      </c>
      <c r="C1708" t="s">
        <v>2138</v>
      </c>
      <c r="D1708">
        <v>5.25</v>
      </c>
    </row>
    <row r="1709" spans="1:4">
      <c r="A1709">
        <v>1898</v>
      </c>
      <c r="B1709" t="s">
        <v>2415</v>
      </c>
      <c r="C1709" t="s">
        <v>2138</v>
      </c>
      <c r="D1709">
        <v>2.4</v>
      </c>
    </row>
    <row r="1710" spans="1:4">
      <c r="A1710">
        <v>1898</v>
      </c>
      <c r="B1710" t="s">
        <v>2415</v>
      </c>
      <c r="C1710" t="s">
        <v>2139</v>
      </c>
      <c r="D1710">
        <v>4</v>
      </c>
    </row>
    <row r="1711" spans="1:4">
      <c r="A1711">
        <v>1898</v>
      </c>
      <c r="B1711" t="s">
        <v>2415</v>
      </c>
      <c r="C1711" t="s">
        <v>2140</v>
      </c>
      <c r="D1711">
        <v>26</v>
      </c>
    </row>
    <row r="1712" spans="1:4">
      <c r="A1712">
        <v>1898</v>
      </c>
      <c r="B1712" t="s">
        <v>2415</v>
      </c>
      <c r="C1712" t="s">
        <v>2140</v>
      </c>
      <c r="D1712">
        <v>2.38</v>
      </c>
    </row>
    <row r="1713" spans="1:4">
      <c r="A1713">
        <v>1898</v>
      </c>
      <c r="B1713" t="s">
        <v>2415</v>
      </c>
      <c r="C1713" t="s">
        <v>2141</v>
      </c>
      <c r="D1713">
        <v>25</v>
      </c>
    </row>
    <row r="1714" spans="1:4">
      <c r="A1714">
        <v>1898</v>
      </c>
      <c r="B1714" t="s">
        <v>2415</v>
      </c>
      <c r="C1714" t="s">
        <v>2251</v>
      </c>
      <c r="D1714">
        <v>4</v>
      </c>
    </row>
    <row r="1715" spans="1:4">
      <c r="A1715">
        <v>1898</v>
      </c>
      <c r="B1715" t="s">
        <v>2415</v>
      </c>
      <c r="C1715" t="s">
        <v>2119</v>
      </c>
      <c r="D1715">
        <v>9.5</v>
      </c>
    </row>
    <row r="1716" spans="1:4">
      <c r="A1716">
        <v>1898</v>
      </c>
      <c r="B1716" t="s">
        <v>2415</v>
      </c>
      <c r="C1716" t="s">
        <v>2143</v>
      </c>
      <c r="D1716">
        <v>10.5</v>
      </c>
    </row>
    <row r="1717" spans="1:4">
      <c r="A1717">
        <v>1898</v>
      </c>
      <c r="B1717" t="s">
        <v>2415</v>
      </c>
      <c r="C1717" t="s">
        <v>2143</v>
      </c>
      <c r="D1717">
        <v>2.5</v>
      </c>
    </row>
    <row r="1718" spans="1:4">
      <c r="A1718">
        <v>1898</v>
      </c>
      <c r="B1718" t="s">
        <v>2415</v>
      </c>
      <c r="C1718" t="s">
        <v>2143</v>
      </c>
      <c r="D1718">
        <v>9</v>
      </c>
    </row>
    <row r="1719" spans="1:4">
      <c r="A1719">
        <v>1898</v>
      </c>
      <c r="B1719" t="s">
        <v>2415</v>
      </c>
      <c r="C1719" t="s">
        <v>2212</v>
      </c>
      <c r="D1719">
        <v>3.25</v>
      </c>
    </row>
    <row r="1720" spans="1:4">
      <c r="A1720">
        <v>1898</v>
      </c>
      <c r="B1720" t="s">
        <v>2415</v>
      </c>
      <c r="C1720" t="s">
        <v>2120</v>
      </c>
      <c r="D1720">
        <v>45</v>
      </c>
    </row>
    <row r="1721" spans="1:4">
      <c r="A1721">
        <v>1898</v>
      </c>
      <c r="B1721" t="s">
        <v>2415</v>
      </c>
      <c r="C1721" t="s">
        <v>2120</v>
      </c>
      <c r="D1721">
        <v>9</v>
      </c>
    </row>
    <row r="1722" spans="1:4">
      <c r="A1722">
        <v>1898</v>
      </c>
      <c r="B1722" t="s">
        <v>2415</v>
      </c>
      <c r="C1722" t="s">
        <v>2120</v>
      </c>
      <c r="D1722">
        <v>10</v>
      </c>
    </row>
    <row r="1723" spans="1:4">
      <c r="A1723">
        <v>1898</v>
      </c>
      <c r="B1723" t="s">
        <v>2415</v>
      </c>
      <c r="C1723" t="s">
        <v>2121</v>
      </c>
      <c r="D1723">
        <v>20</v>
      </c>
    </row>
    <row r="1724" spans="1:4">
      <c r="A1724">
        <v>1898</v>
      </c>
      <c r="B1724" t="s">
        <v>2415</v>
      </c>
      <c r="C1724" t="s">
        <v>2252</v>
      </c>
      <c r="D1724">
        <v>4</v>
      </c>
    </row>
    <row r="1725" spans="1:4">
      <c r="A1725">
        <v>1898</v>
      </c>
      <c r="B1725" t="s">
        <v>2415</v>
      </c>
      <c r="C1725" t="s">
        <v>273</v>
      </c>
      <c r="D1725">
        <v>50</v>
      </c>
    </row>
    <row r="1726" spans="1:4">
      <c r="A1726">
        <v>1898</v>
      </c>
      <c r="B1726" t="s">
        <v>2415</v>
      </c>
      <c r="C1726" t="s">
        <v>2253</v>
      </c>
      <c r="D1726">
        <v>8.75</v>
      </c>
    </row>
    <row r="1727" spans="1:4">
      <c r="A1727">
        <v>1898</v>
      </c>
      <c r="B1727" t="s">
        <v>2415</v>
      </c>
      <c r="C1727" t="s">
        <v>2254</v>
      </c>
      <c r="D1727">
        <v>10.17</v>
      </c>
    </row>
    <row r="1728" spans="1:4">
      <c r="A1728">
        <v>1898</v>
      </c>
      <c r="B1728" t="s">
        <v>2415</v>
      </c>
      <c r="C1728" t="s">
        <v>1394</v>
      </c>
      <c r="D1728">
        <v>20</v>
      </c>
    </row>
    <row r="1729" spans="1:4">
      <c r="A1729">
        <v>1898</v>
      </c>
      <c r="B1729" t="s">
        <v>2415</v>
      </c>
      <c r="C1729" t="s">
        <v>1394</v>
      </c>
      <c r="D1729">
        <v>6</v>
      </c>
    </row>
    <row r="1730" spans="1:4">
      <c r="A1730">
        <v>1898</v>
      </c>
      <c r="B1730" t="s">
        <v>2415</v>
      </c>
      <c r="C1730" t="s">
        <v>1907</v>
      </c>
      <c r="D1730">
        <v>12.5</v>
      </c>
    </row>
    <row r="1731" spans="1:4">
      <c r="A1731">
        <v>1898</v>
      </c>
      <c r="B1731" t="s">
        <v>2415</v>
      </c>
      <c r="C1731" t="s">
        <v>2255</v>
      </c>
      <c r="D1731">
        <v>6.5</v>
      </c>
    </row>
    <row r="1732" spans="1:4">
      <c r="A1732">
        <v>1898</v>
      </c>
      <c r="B1732" t="s">
        <v>2415</v>
      </c>
      <c r="C1732" t="s">
        <v>2122</v>
      </c>
      <c r="D1732">
        <v>14.4</v>
      </c>
    </row>
    <row r="1733" spans="1:4">
      <c r="A1733">
        <v>1898</v>
      </c>
      <c r="B1733" t="s">
        <v>2415</v>
      </c>
      <c r="C1733" t="s">
        <v>2122</v>
      </c>
      <c r="D1733">
        <v>4.25</v>
      </c>
    </row>
    <row r="1734" spans="1:4">
      <c r="A1734">
        <v>1898</v>
      </c>
      <c r="B1734" t="s">
        <v>2415</v>
      </c>
      <c r="C1734" t="s">
        <v>2256</v>
      </c>
      <c r="D1734">
        <v>6</v>
      </c>
    </row>
    <row r="1735" spans="1:4">
      <c r="A1735">
        <v>1898</v>
      </c>
      <c r="B1735" t="s">
        <v>2415</v>
      </c>
      <c r="C1735" t="s">
        <v>2257</v>
      </c>
      <c r="D1735">
        <v>4.75</v>
      </c>
    </row>
    <row r="1736" spans="1:4">
      <c r="A1736">
        <v>1898</v>
      </c>
      <c r="B1736" t="s">
        <v>2415</v>
      </c>
      <c r="C1736" t="s">
        <v>2258</v>
      </c>
      <c r="D1736">
        <v>11.5</v>
      </c>
    </row>
    <row r="1737" spans="1:4">
      <c r="A1737">
        <v>1898</v>
      </c>
      <c r="B1737" t="s">
        <v>2415</v>
      </c>
      <c r="C1737" t="s">
        <v>2259</v>
      </c>
      <c r="D1737">
        <v>1.5</v>
      </c>
    </row>
    <row r="1738" spans="1:4">
      <c r="A1738">
        <v>1898</v>
      </c>
      <c r="B1738" t="s">
        <v>2415</v>
      </c>
      <c r="C1738" t="s">
        <v>2260</v>
      </c>
      <c r="D1738">
        <v>5.5</v>
      </c>
    </row>
    <row r="1739" spans="1:4">
      <c r="A1739">
        <v>1898</v>
      </c>
      <c r="B1739" t="s">
        <v>2415</v>
      </c>
      <c r="C1739" t="s">
        <v>1547</v>
      </c>
      <c r="D1739">
        <v>19</v>
      </c>
    </row>
    <row r="1740" spans="1:4">
      <c r="A1740">
        <v>1898</v>
      </c>
      <c r="B1740" t="s">
        <v>2415</v>
      </c>
      <c r="C1740" t="s">
        <v>2123</v>
      </c>
      <c r="D1740">
        <v>22</v>
      </c>
    </row>
    <row r="1741" spans="1:4">
      <c r="A1741">
        <v>1898</v>
      </c>
      <c r="B1741" t="s">
        <v>2415</v>
      </c>
      <c r="C1741" t="s">
        <v>2123</v>
      </c>
      <c r="D1741">
        <v>4.25</v>
      </c>
    </row>
    <row r="1742" spans="1:4">
      <c r="A1742">
        <v>1898</v>
      </c>
      <c r="B1742" t="s">
        <v>2415</v>
      </c>
      <c r="C1742" t="s">
        <v>2123</v>
      </c>
      <c r="D1742">
        <v>6.25</v>
      </c>
    </row>
    <row r="1743" spans="1:4">
      <c r="A1743">
        <v>1898</v>
      </c>
      <c r="B1743" t="s">
        <v>2415</v>
      </c>
      <c r="C1743" t="s">
        <v>2123</v>
      </c>
      <c r="D1743">
        <v>1.5</v>
      </c>
    </row>
    <row r="1744" spans="1:4">
      <c r="A1744">
        <v>1898</v>
      </c>
      <c r="B1744" t="s">
        <v>2415</v>
      </c>
      <c r="C1744" t="s">
        <v>2123</v>
      </c>
      <c r="D1744">
        <v>5.5</v>
      </c>
    </row>
    <row r="1745" spans="1:4">
      <c r="A1745">
        <v>1898</v>
      </c>
      <c r="B1745" t="s">
        <v>2415</v>
      </c>
      <c r="C1745" t="s">
        <v>2124</v>
      </c>
      <c r="D1745">
        <v>4.5</v>
      </c>
    </row>
    <row r="1746" spans="1:4">
      <c r="A1746">
        <v>1898</v>
      </c>
      <c r="B1746" t="s">
        <v>2415</v>
      </c>
      <c r="C1746" t="s">
        <v>2261</v>
      </c>
      <c r="D1746">
        <v>0.45</v>
      </c>
    </row>
    <row r="1747" spans="1:4">
      <c r="A1747">
        <v>1898</v>
      </c>
      <c r="B1747" t="s">
        <v>2415</v>
      </c>
      <c r="C1747" t="s">
        <v>2125</v>
      </c>
      <c r="D1747">
        <v>9</v>
      </c>
    </row>
    <row r="1748" spans="1:4">
      <c r="A1748">
        <v>1898</v>
      </c>
      <c r="B1748" t="s">
        <v>2415</v>
      </c>
      <c r="C1748" t="s">
        <v>2125</v>
      </c>
      <c r="D1748">
        <v>10</v>
      </c>
    </row>
    <row r="1749" spans="1:4">
      <c r="A1749">
        <v>1898</v>
      </c>
      <c r="B1749" t="s">
        <v>2415</v>
      </c>
      <c r="C1749" t="s">
        <v>2125</v>
      </c>
      <c r="D1749">
        <v>17</v>
      </c>
    </row>
    <row r="1750" spans="1:4">
      <c r="A1750">
        <v>1898</v>
      </c>
      <c r="B1750" t="s">
        <v>2415</v>
      </c>
      <c r="C1750" t="s">
        <v>2125</v>
      </c>
      <c r="D1750">
        <v>9</v>
      </c>
    </row>
    <row r="1751" spans="1:4">
      <c r="A1751">
        <v>1898</v>
      </c>
      <c r="B1751" t="s">
        <v>2415</v>
      </c>
      <c r="C1751" t="s">
        <v>2125</v>
      </c>
      <c r="D1751">
        <v>12.3</v>
      </c>
    </row>
    <row r="1752" spans="1:4">
      <c r="A1752">
        <v>1898</v>
      </c>
      <c r="B1752" t="s">
        <v>2415</v>
      </c>
      <c r="C1752" t="s">
        <v>2125</v>
      </c>
      <c r="D1752">
        <v>16.600000000000001</v>
      </c>
    </row>
    <row r="1753" spans="1:4">
      <c r="A1753">
        <v>1898</v>
      </c>
      <c r="B1753" t="s">
        <v>2415</v>
      </c>
      <c r="C1753" t="s">
        <v>2126</v>
      </c>
      <c r="D1753">
        <v>91</v>
      </c>
    </row>
    <row r="1754" spans="1:4">
      <c r="A1754">
        <v>1898</v>
      </c>
      <c r="B1754" t="s">
        <v>2415</v>
      </c>
      <c r="C1754" t="s">
        <v>2126</v>
      </c>
      <c r="D1754">
        <v>120</v>
      </c>
    </row>
    <row r="1755" spans="1:4">
      <c r="A1755">
        <v>1898</v>
      </c>
      <c r="B1755" t="s">
        <v>2415</v>
      </c>
      <c r="C1755" t="s">
        <v>2126</v>
      </c>
      <c r="D1755">
        <v>91</v>
      </c>
    </row>
    <row r="1756" spans="1:4">
      <c r="A1756">
        <v>1898</v>
      </c>
      <c r="B1756" t="s">
        <v>2415</v>
      </c>
      <c r="C1756" t="s">
        <v>2126</v>
      </c>
      <c r="D1756">
        <v>2</v>
      </c>
    </row>
    <row r="1757" spans="1:4">
      <c r="A1757">
        <v>1898</v>
      </c>
      <c r="B1757" t="s">
        <v>2415</v>
      </c>
      <c r="C1757" t="s">
        <v>2126</v>
      </c>
      <c r="D1757">
        <v>28</v>
      </c>
    </row>
    <row r="1758" spans="1:4">
      <c r="A1758">
        <v>1898</v>
      </c>
      <c r="B1758" t="s">
        <v>2415</v>
      </c>
      <c r="C1758" t="s">
        <v>2126</v>
      </c>
      <c r="D1758">
        <v>17</v>
      </c>
    </row>
    <row r="1759" spans="1:4">
      <c r="A1759">
        <v>1898</v>
      </c>
      <c r="B1759" t="s">
        <v>2415</v>
      </c>
      <c r="C1759" t="s">
        <v>2126</v>
      </c>
      <c r="D1759">
        <v>9.5</v>
      </c>
    </row>
    <row r="1760" spans="1:4">
      <c r="A1760">
        <v>1898</v>
      </c>
      <c r="B1760" t="s">
        <v>2415</v>
      </c>
      <c r="C1760" t="s">
        <v>2126</v>
      </c>
      <c r="D1760">
        <v>90</v>
      </c>
    </row>
    <row r="1761" spans="1:4">
      <c r="A1761">
        <v>1898</v>
      </c>
      <c r="B1761" t="s">
        <v>2415</v>
      </c>
      <c r="C1761" t="s">
        <v>2126</v>
      </c>
      <c r="D1761">
        <v>16</v>
      </c>
    </row>
    <row r="1762" spans="1:4">
      <c r="A1762">
        <v>1898</v>
      </c>
      <c r="B1762" t="s">
        <v>2415</v>
      </c>
      <c r="C1762" t="s">
        <v>2126</v>
      </c>
      <c r="D1762">
        <v>6</v>
      </c>
    </row>
    <row r="1763" spans="1:4">
      <c r="A1763">
        <v>1898</v>
      </c>
      <c r="B1763" t="s">
        <v>2415</v>
      </c>
      <c r="C1763" t="s">
        <v>2126</v>
      </c>
      <c r="D1763">
        <v>9</v>
      </c>
    </row>
    <row r="1764" spans="1:4">
      <c r="A1764">
        <v>1898</v>
      </c>
      <c r="B1764" t="s">
        <v>2415</v>
      </c>
      <c r="C1764" t="s">
        <v>2126</v>
      </c>
      <c r="D1764">
        <v>117.13</v>
      </c>
    </row>
    <row r="1765" spans="1:4">
      <c r="A1765">
        <v>1898</v>
      </c>
      <c r="B1765" t="s">
        <v>2415</v>
      </c>
      <c r="C1765" t="s">
        <v>606</v>
      </c>
      <c r="D1765">
        <v>4</v>
      </c>
    </row>
    <row r="1766" spans="1:4">
      <c r="A1766">
        <v>1898</v>
      </c>
      <c r="B1766" t="s">
        <v>2415</v>
      </c>
      <c r="C1766" t="s">
        <v>2145</v>
      </c>
      <c r="D1766">
        <v>6</v>
      </c>
    </row>
    <row r="1767" spans="1:4">
      <c r="A1767">
        <v>1898</v>
      </c>
      <c r="B1767" t="s">
        <v>2415</v>
      </c>
      <c r="C1767" t="s">
        <v>2145</v>
      </c>
      <c r="D1767">
        <v>4.0999999999999996</v>
      </c>
    </row>
    <row r="1768" spans="1:4">
      <c r="A1768">
        <v>1898</v>
      </c>
      <c r="B1768" t="s">
        <v>2415</v>
      </c>
      <c r="C1768" t="s">
        <v>2128</v>
      </c>
      <c r="D1768">
        <v>28</v>
      </c>
    </row>
    <row r="1769" spans="1:4">
      <c r="A1769">
        <v>1898</v>
      </c>
      <c r="B1769" t="s">
        <v>2415</v>
      </c>
      <c r="C1769" t="s">
        <v>2128</v>
      </c>
      <c r="D1769">
        <v>5.5</v>
      </c>
    </row>
    <row r="1770" spans="1:4">
      <c r="A1770">
        <v>1898</v>
      </c>
      <c r="B1770" t="s">
        <v>2415</v>
      </c>
      <c r="C1770" t="s">
        <v>2128</v>
      </c>
      <c r="D1770">
        <v>4</v>
      </c>
    </row>
    <row r="1771" spans="1:4">
      <c r="A1771">
        <v>1898</v>
      </c>
      <c r="B1771" t="s">
        <v>2415</v>
      </c>
      <c r="C1771" t="s">
        <v>2146</v>
      </c>
      <c r="D1771">
        <v>3</v>
      </c>
    </row>
    <row r="1772" spans="1:4">
      <c r="A1772">
        <v>1898</v>
      </c>
      <c r="B1772" t="s">
        <v>2415</v>
      </c>
      <c r="C1772" t="s">
        <v>2262</v>
      </c>
      <c r="D1772">
        <v>16.5</v>
      </c>
    </row>
    <row r="1773" spans="1:4">
      <c r="A1773">
        <v>1898</v>
      </c>
      <c r="B1773" t="s">
        <v>2415</v>
      </c>
      <c r="C1773" t="s">
        <v>2129</v>
      </c>
      <c r="D1773">
        <v>7</v>
      </c>
    </row>
    <row r="1774" spans="1:4">
      <c r="A1774">
        <v>1898</v>
      </c>
      <c r="B1774" t="s">
        <v>2415</v>
      </c>
      <c r="C1774" t="s">
        <v>2129</v>
      </c>
      <c r="D1774">
        <v>7</v>
      </c>
    </row>
    <row r="1775" spans="1:4">
      <c r="A1775">
        <v>1898</v>
      </c>
      <c r="B1775" t="s">
        <v>2415</v>
      </c>
      <c r="C1775" t="s">
        <v>2129</v>
      </c>
      <c r="D1775">
        <v>48</v>
      </c>
    </row>
    <row r="1776" spans="1:4">
      <c r="A1776">
        <v>1898</v>
      </c>
      <c r="B1776" t="s">
        <v>2415</v>
      </c>
      <c r="C1776" t="s">
        <v>324</v>
      </c>
      <c r="D1776">
        <v>3.7</v>
      </c>
    </row>
    <row r="1777" spans="1:4">
      <c r="A1777">
        <v>1898</v>
      </c>
      <c r="B1777" t="s">
        <v>2415</v>
      </c>
      <c r="C1777" t="s">
        <v>2130</v>
      </c>
      <c r="D1777">
        <v>33.5</v>
      </c>
    </row>
    <row r="1778" spans="1:4">
      <c r="A1778">
        <v>1898</v>
      </c>
      <c r="B1778" t="s">
        <v>2415</v>
      </c>
      <c r="C1778" t="s">
        <v>2130</v>
      </c>
      <c r="D1778">
        <v>12</v>
      </c>
    </row>
    <row r="1779" spans="1:4">
      <c r="A1779">
        <v>1898</v>
      </c>
      <c r="B1779" t="s">
        <v>2415</v>
      </c>
      <c r="C1779" t="s">
        <v>2131</v>
      </c>
      <c r="D1779">
        <v>3.5</v>
      </c>
    </row>
    <row r="1780" spans="1:4">
      <c r="A1780">
        <v>1898</v>
      </c>
      <c r="B1780" t="s">
        <v>2415</v>
      </c>
      <c r="C1780" t="s">
        <v>2131</v>
      </c>
      <c r="D1780">
        <v>16</v>
      </c>
    </row>
    <row r="1781" spans="1:4">
      <c r="A1781">
        <v>1898</v>
      </c>
      <c r="B1781" t="s">
        <v>2415</v>
      </c>
      <c r="C1781" t="s">
        <v>2132</v>
      </c>
      <c r="D1781">
        <v>4.5</v>
      </c>
    </row>
    <row r="1782" spans="1:4">
      <c r="A1782">
        <v>1898</v>
      </c>
      <c r="B1782" t="s">
        <v>2415</v>
      </c>
      <c r="C1782" t="s">
        <v>2133</v>
      </c>
      <c r="D1782">
        <v>2</v>
      </c>
    </row>
    <row r="1783" spans="1:4">
      <c r="A1783">
        <v>1898</v>
      </c>
      <c r="B1783" t="s">
        <v>2415</v>
      </c>
      <c r="C1783" t="s">
        <v>2147</v>
      </c>
      <c r="D1783">
        <v>3.9</v>
      </c>
    </row>
    <row r="1784" spans="1:4">
      <c r="A1784">
        <v>1898</v>
      </c>
      <c r="B1784" t="s">
        <v>2415</v>
      </c>
      <c r="C1784" t="s">
        <v>2263</v>
      </c>
      <c r="D1784">
        <v>4.4400000000000004</v>
      </c>
    </row>
    <row r="1785" spans="1:4">
      <c r="A1785">
        <v>1898</v>
      </c>
      <c r="B1785" t="s">
        <v>2415</v>
      </c>
      <c r="C1785" t="s">
        <v>2264</v>
      </c>
      <c r="D1785">
        <v>7</v>
      </c>
    </row>
    <row r="1786" spans="1:4">
      <c r="A1786">
        <v>1898</v>
      </c>
      <c r="B1786" t="s">
        <v>2415</v>
      </c>
      <c r="C1786" t="s">
        <v>2091</v>
      </c>
      <c r="D1786">
        <v>7</v>
      </c>
    </row>
    <row r="1787" spans="1:4">
      <c r="A1787">
        <v>1898</v>
      </c>
      <c r="B1787" t="s">
        <v>2415</v>
      </c>
      <c r="C1787" t="s">
        <v>2134</v>
      </c>
      <c r="D1787">
        <v>8</v>
      </c>
    </row>
    <row r="1788" spans="1:4">
      <c r="A1788">
        <v>1898</v>
      </c>
      <c r="B1788" t="s">
        <v>2415</v>
      </c>
      <c r="C1788" t="s">
        <v>2134</v>
      </c>
      <c r="D1788">
        <v>2.5</v>
      </c>
    </row>
    <row r="1789" spans="1:4">
      <c r="A1789">
        <v>1898</v>
      </c>
      <c r="B1789" t="s">
        <v>2415</v>
      </c>
      <c r="C1789" t="s">
        <v>2134</v>
      </c>
      <c r="D1789">
        <v>1.8</v>
      </c>
    </row>
    <row r="1790" spans="1:4">
      <c r="A1790">
        <v>1898</v>
      </c>
      <c r="B1790" t="s">
        <v>2415</v>
      </c>
      <c r="C1790" t="s">
        <v>2134</v>
      </c>
      <c r="D1790">
        <v>3.6</v>
      </c>
    </row>
    <row r="1791" spans="1:4">
      <c r="A1791">
        <v>1898</v>
      </c>
      <c r="B1791" t="s">
        <v>2415</v>
      </c>
      <c r="C1791" t="s">
        <v>2151</v>
      </c>
      <c r="D1791">
        <v>4</v>
      </c>
    </row>
    <row r="1792" spans="1:4">
      <c r="A1792">
        <v>1898</v>
      </c>
      <c r="B1792" t="s">
        <v>2415</v>
      </c>
      <c r="C1792" t="s">
        <v>2142</v>
      </c>
      <c r="D1792">
        <v>22.5</v>
      </c>
    </row>
    <row r="1793" spans="1:4">
      <c r="A1793">
        <v>1898</v>
      </c>
      <c r="B1793" t="s">
        <v>2415</v>
      </c>
      <c r="C1793" t="s">
        <v>2115</v>
      </c>
      <c r="D1793">
        <v>18.7</v>
      </c>
    </row>
    <row r="1794" spans="1:4">
      <c r="A1794">
        <v>1898</v>
      </c>
      <c r="B1794" t="s">
        <v>2415</v>
      </c>
      <c r="C1794" t="s">
        <v>2148</v>
      </c>
      <c r="D1794">
        <v>3.5</v>
      </c>
    </row>
    <row r="1795" spans="1:4">
      <c r="A1795">
        <v>1898</v>
      </c>
      <c r="B1795" t="s">
        <v>2415</v>
      </c>
      <c r="C1795" t="s">
        <v>2150</v>
      </c>
      <c r="D1795">
        <v>65</v>
      </c>
    </row>
    <row r="1796" spans="1:4">
      <c r="A1796">
        <v>1898</v>
      </c>
      <c r="B1796" t="s">
        <v>2415</v>
      </c>
      <c r="C1796" t="s">
        <v>2150</v>
      </c>
      <c r="D1796">
        <v>12</v>
      </c>
    </row>
    <row r="1797" spans="1:4">
      <c r="A1797">
        <v>1898</v>
      </c>
      <c r="B1797" t="s">
        <v>2415</v>
      </c>
      <c r="C1797" t="s">
        <v>2118</v>
      </c>
      <c r="D1797">
        <v>21</v>
      </c>
    </row>
    <row r="1798" spans="1:4">
      <c r="A1798">
        <v>1898</v>
      </c>
      <c r="B1798" t="s">
        <v>2415</v>
      </c>
      <c r="C1798" t="s">
        <v>2144</v>
      </c>
      <c r="D1798">
        <v>19</v>
      </c>
    </row>
    <row r="1799" spans="1:4">
      <c r="A1799">
        <v>1898</v>
      </c>
      <c r="B1799" t="s">
        <v>2415</v>
      </c>
      <c r="C1799" t="s">
        <v>2149</v>
      </c>
      <c r="D1799">
        <v>7</v>
      </c>
    </row>
    <row r="1800" spans="1:4">
      <c r="A1800">
        <v>1898</v>
      </c>
      <c r="B1800" t="s">
        <v>2415</v>
      </c>
      <c r="C1800" t="s">
        <v>370</v>
      </c>
      <c r="D1800">
        <v>10</v>
      </c>
    </row>
    <row r="1801" spans="1:4">
      <c r="A1801">
        <v>1898</v>
      </c>
      <c r="B1801" t="s">
        <v>3657</v>
      </c>
      <c r="C1801" t="s">
        <v>2010</v>
      </c>
      <c r="D1801">
        <v>24.5</v>
      </c>
    </row>
    <row r="1802" spans="1:4">
      <c r="A1802">
        <v>1898</v>
      </c>
      <c r="B1802" t="s">
        <v>3657</v>
      </c>
      <c r="C1802" t="s">
        <v>2152</v>
      </c>
      <c r="D1802">
        <v>28</v>
      </c>
    </row>
    <row r="1803" spans="1:4">
      <c r="A1803">
        <v>1898</v>
      </c>
      <c r="B1803" t="s">
        <v>3657</v>
      </c>
      <c r="C1803" t="s">
        <v>1938</v>
      </c>
      <c r="D1803">
        <v>13</v>
      </c>
    </row>
    <row r="1804" spans="1:4">
      <c r="A1804">
        <v>1898</v>
      </c>
      <c r="B1804" t="s">
        <v>3657</v>
      </c>
      <c r="C1804" t="s">
        <v>2265</v>
      </c>
      <c r="D1804">
        <v>7</v>
      </c>
    </row>
    <row r="1805" spans="1:4">
      <c r="A1805">
        <v>1898</v>
      </c>
      <c r="B1805" t="s">
        <v>3153</v>
      </c>
      <c r="C1805" t="s">
        <v>2153</v>
      </c>
      <c r="D1805">
        <v>4.17</v>
      </c>
    </row>
    <row r="1806" spans="1:4">
      <c r="A1806">
        <v>1898</v>
      </c>
      <c r="B1806" t="s">
        <v>3153</v>
      </c>
      <c r="C1806" t="s">
        <v>2155</v>
      </c>
      <c r="D1806">
        <v>105.512</v>
      </c>
    </row>
    <row r="1807" spans="1:4">
      <c r="A1807">
        <v>1898</v>
      </c>
      <c r="B1807" t="s">
        <v>3153</v>
      </c>
      <c r="C1807" t="s">
        <v>2155</v>
      </c>
      <c r="D1807">
        <v>19.72</v>
      </c>
    </row>
    <row r="1808" spans="1:4">
      <c r="A1808">
        <v>1898</v>
      </c>
      <c r="B1808" t="s">
        <v>3153</v>
      </c>
      <c r="C1808" t="s">
        <v>2155</v>
      </c>
      <c r="D1808">
        <v>7.3</v>
      </c>
    </row>
    <row r="1809" spans="1:4">
      <c r="A1809">
        <v>1898</v>
      </c>
      <c r="B1809" t="s">
        <v>3153</v>
      </c>
      <c r="C1809" t="s">
        <v>2266</v>
      </c>
      <c r="D1809">
        <v>6</v>
      </c>
    </row>
    <row r="1810" spans="1:4">
      <c r="A1810">
        <v>1898</v>
      </c>
      <c r="B1810" t="s">
        <v>3153</v>
      </c>
      <c r="C1810" t="s">
        <v>2154</v>
      </c>
      <c r="D1810">
        <v>15</v>
      </c>
    </row>
    <row r="1811" spans="1:4">
      <c r="A1811">
        <v>1898</v>
      </c>
      <c r="B1811" t="s">
        <v>3157</v>
      </c>
      <c r="C1811" t="s">
        <v>1903</v>
      </c>
      <c r="D1811">
        <v>30</v>
      </c>
    </row>
    <row r="1812" spans="1:4">
      <c r="A1812">
        <v>1898</v>
      </c>
      <c r="B1812" t="s">
        <v>3157</v>
      </c>
      <c r="C1812" t="s">
        <v>1903</v>
      </c>
      <c r="D1812">
        <v>2.25</v>
      </c>
    </row>
    <row r="1813" spans="1:4">
      <c r="A1813">
        <v>1898</v>
      </c>
      <c r="B1813" t="s">
        <v>3157</v>
      </c>
      <c r="C1813" t="s">
        <v>1903</v>
      </c>
      <c r="D1813">
        <v>4</v>
      </c>
    </row>
    <row r="1814" spans="1:4">
      <c r="A1814">
        <v>1898</v>
      </c>
      <c r="B1814" t="s">
        <v>3157</v>
      </c>
      <c r="C1814" t="s">
        <v>2056</v>
      </c>
      <c r="D1814">
        <v>1.25</v>
      </c>
    </row>
    <row r="1815" spans="1:4">
      <c r="A1815">
        <v>1898</v>
      </c>
      <c r="B1815" t="s">
        <v>3157</v>
      </c>
      <c r="C1815" t="s">
        <v>2156</v>
      </c>
      <c r="D1815">
        <v>3</v>
      </c>
    </row>
    <row r="1816" spans="1:4">
      <c r="A1816">
        <v>1898</v>
      </c>
      <c r="B1816" t="s">
        <v>3162</v>
      </c>
      <c r="C1816" t="s">
        <v>2157</v>
      </c>
      <c r="D1816">
        <v>4.0999999999999996</v>
      </c>
    </row>
    <row r="1817" spans="1:4">
      <c r="A1817">
        <v>1898</v>
      </c>
      <c r="B1817" t="s">
        <v>3162</v>
      </c>
      <c r="C1817" t="s">
        <v>2158</v>
      </c>
      <c r="D1817">
        <v>2</v>
      </c>
    </row>
    <row r="1818" spans="1:4">
      <c r="A1818">
        <v>1898</v>
      </c>
      <c r="B1818" t="s">
        <v>3162</v>
      </c>
      <c r="C1818" t="s">
        <v>2159</v>
      </c>
      <c r="D1818">
        <v>7.75</v>
      </c>
    </row>
    <row r="1819" spans="1:4">
      <c r="A1819">
        <v>1898</v>
      </c>
      <c r="B1819" t="s">
        <v>3162</v>
      </c>
      <c r="C1819" t="s">
        <v>358</v>
      </c>
      <c r="D1819">
        <v>6.5</v>
      </c>
    </row>
    <row r="1820" spans="1:4">
      <c r="A1820">
        <v>1898</v>
      </c>
      <c r="B1820" t="s">
        <v>3162</v>
      </c>
      <c r="C1820" t="s">
        <v>2159</v>
      </c>
      <c r="D1820">
        <v>9</v>
      </c>
    </row>
    <row r="1821" spans="1:4">
      <c r="A1821">
        <v>1898</v>
      </c>
      <c r="B1821" t="s">
        <v>3544</v>
      </c>
      <c r="C1821" t="s">
        <v>537</v>
      </c>
      <c r="D1821">
        <v>7</v>
      </c>
    </row>
    <row r="1822" spans="1:4">
      <c r="A1822">
        <v>1898</v>
      </c>
      <c r="B1822" t="s">
        <v>3544</v>
      </c>
      <c r="C1822" t="s">
        <v>415</v>
      </c>
      <c r="D1822">
        <v>33</v>
      </c>
    </row>
    <row r="1823" spans="1:4">
      <c r="A1823">
        <v>1898</v>
      </c>
      <c r="B1823" t="s">
        <v>3544</v>
      </c>
      <c r="C1823" t="s">
        <v>415</v>
      </c>
      <c r="D1823">
        <v>15</v>
      </c>
    </row>
    <row r="1824" spans="1:4">
      <c r="A1824">
        <v>1898</v>
      </c>
      <c r="B1824" t="s">
        <v>3544</v>
      </c>
      <c r="C1824" t="s">
        <v>415</v>
      </c>
      <c r="D1824">
        <v>10</v>
      </c>
    </row>
    <row r="1825" spans="1:4">
      <c r="A1825">
        <v>1898</v>
      </c>
      <c r="B1825" t="s">
        <v>3544</v>
      </c>
      <c r="C1825" t="s">
        <v>415</v>
      </c>
      <c r="D1825">
        <v>4</v>
      </c>
    </row>
    <row r="1826" spans="1:4">
      <c r="A1826">
        <v>1898</v>
      </c>
      <c r="B1826" t="s">
        <v>3544</v>
      </c>
      <c r="C1826" t="s">
        <v>415</v>
      </c>
      <c r="D1826">
        <v>3.75</v>
      </c>
    </row>
    <row r="1827" spans="1:4">
      <c r="A1827">
        <v>1898</v>
      </c>
      <c r="B1827" t="s">
        <v>3544</v>
      </c>
      <c r="C1827" t="s">
        <v>415</v>
      </c>
      <c r="D1827">
        <v>15</v>
      </c>
    </row>
    <row r="1828" spans="1:4">
      <c r="A1828">
        <v>1898</v>
      </c>
      <c r="B1828" t="s">
        <v>3544</v>
      </c>
      <c r="C1828" t="s">
        <v>416</v>
      </c>
      <c r="D1828">
        <v>5.5</v>
      </c>
    </row>
    <row r="1829" spans="1:4">
      <c r="A1829">
        <v>1898</v>
      </c>
      <c r="B1829" t="s">
        <v>3544</v>
      </c>
      <c r="C1829" t="s">
        <v>419</v>
      </c>
      <c r="D1829">
        <v>8</v>
      </c>
    </row>
    <row r="1830" spans="1:4">
      <c r="A1830">
        <v>1898</v>
      </c>
      <c r="B1830" t="s">
        <v>3544</v>
      </c>
      <c r="C1830" t="s">
        <v>420</v>
      </c>
      <c r="D1830">
        <v>4</v>
      </c>
    </row>
    <row r="1831" spans="1:4">
      <c r="A1831">
        <v>1898</v>
      </c>
      <c r="B1831" t="s">
        <v>3544</v>
      </c>
      <c r="C1831" t="s">
        <v>421</v>
      </c>
      <c r="D1831">
        <v>19</v>
      </c>
    </row>
    <row r="1832" spans="1:4">
      <c r="A1832">
        <v>1898</v>
      </c>
      <c r="B1832" t="s">
        <v>3544</v>
      </c>
      <c r="C1832" t="s">
        <v>421</v>
      </c>
      <c r="D1832">
        <v>5</v>
      </c>
    </row>
    <row r="1833" spans="1:4">
      <c r="A1833">
        <v>1898</v>
      </c>
      <c r="B1833" t="s">
        <v>3544</v>
      </c>
      <c r="C1833" t="s">
        <v>421</v>
      </c>
      <c r="D1833">
        <v>5.5</v>
      </c>
    </row>
    <row r="1834" spans="1:4">
      <c r="A1834">
        <v>1898</v>
      </c>
      <c r="B1834" t="s">
        <v>3544</v>
      </c>
      <c r="C1834" t="s">
        <v>422</v>
      </c>
      <c r="D1834">
        <v>69</v>
      </c>
    </row>
    <row r="1835" spans="1:4">
      <c r="A1835">
        <v>1898</v>
      </c>
      <c r="B1835" t="s">
        <v>3544</v>
      </c>
      <c r="C1835" t="s">
        <v>423</v>
      </c>
      <c r="D1835">
        <v>49</v>
      </c>
    </row>
    <row r="1836" spans="1:4">
      <c r="A1836">
        <v>1898</v>
      </c>
      <c r="B1836" t="s">
        <v>3544</v>
      </c>
      <c r="C1836" t="s">
        <v>423</v>
      </c>
      <c r="D1836">
        <v>10.5</v>
      </c>
    </row>
    <row r="1837" spans="1:4">
      <c r="A1837">
        <v>1898</v>
      </c>
      <c r="B1837" t="s">
        <v>3544</v>
      </c>
      <c r="C1837" t="s">
        <v>423</v>
      </c>
      <c r="D1837">
        <v>7.5</v>
      </c>
    </row>
    <row r="1838" spans="1:4">
      <c r="A1838">
        <v>1898</v>
      </c>
      <c r="B1838" t="s">
        <v>3544</v>
      </c>
      <c r="C1838" t="s">
        <v>418</v>
      </c>
      <c r="D1838">
        <v>2.5</v>
      </c>
    </row>
    <row r="1839" spans="1:4">
      <c r="A1839">
        <v>1898</v>
      </c>
      <c r="B1839" t="s">
        <v>3658</v>
      </c>
      <c r="C1839" t="s">
        <v>968</v>
      </c>
      <c r="D1839">
        <v>13.5</v>
      </c>
    </row>
    <row r="1840" spans="1:4">
      <c r="A1840">
        <v>1898</v>
      </c>
      <c r="B1840" t="s">
        <v>3658</v>
      </c>
      <c r="C1840" t="s">
        <v>2160</v>
      </c>
      <c r="D1840">
        <v>6.25</v>
      </c>
    </row>
    <row r="1841" spans="1:4">
      <c r="A1841">
        <v>1898</v>
      </c>
      <c r="B1841" t="s">
        <v>3658</v>
      </c>
      <c r="C1841" t="s">
        <v>969</v>
      </c>
      <c r="D1841">
        <v>36</v>
      </c>
    </row>
    <row r="1842" spans="1:4">
      <c r="A1842">
        <v>1898</v>
      </c>
      <c r="B1842" t="s">
        <v>3658</v>
      </c>
      <c r="C1842" t="s">
        <v>969</v>
      </c>
      <c r="D1842">
        <v>11</v>
      </c>
    </row>
    <row r="1843" spans="1:4">
      <c r="A1843">
        <v>1898</v>
      </c>
      <c r="B1843" t="s">
        <v>3658</v>
      </c>
      <c r="C1843" t="s">
        <v>969</v>
      </c>
      <c r="D1843">
        <v>13</v>
      </c>
    </row>
    <row r="1844" spans="1:4">
      <c r="A1844">
        <v>1898</v>
      </c>
      <c r="B1844" t="s">
        <v>3658</v>
      </c>
      <c r="C1844" t="s">
        <v>969</v>
      </c>
      <c r="D1844">
        <v>4</v>
      </c>
    </row>
    <row r="1845" spans="1:4">
      <c r="A1845">
        <v>1898</v>
      </c>
      <c r="B1845" t="s">
        <v>3658</v>
      </c>
      <c r="C1845" t="s">
        <v>2161</v>
      </c>
      <c r="D1845">
        <v>2</v>
      </c>
    </row>
    <row r="1846" spans="1:4">
      <c r="A1846">
        <v>1898</v>
      </c>
      <c r="B1846" t="s">
        <v>3658</v>
      </c>
      <c r="C1846" t="s">
        <v>2173</v>
      </c>
      <c r="D1846">
        <v>3.5</v>
      </c>
    </row>
    <row r="1847" spans="1:4">
      <c r="A1847">
        <v>1898</v>
      </c>
      <c r="B1847" t="s">
        <v>3658</v>
      </c>
      <c r="C1847" t="s">
        <v>2173</v>
      </c>
      <c r="D1847">
        <v>4</v>
      </c>
    </row>
    <row r="1848" spans="1:4">
      <c r="A1848">
        <v>1898</v>
      </c>
      <c r="B1848" t="s">
        <v>3658</v>
      </c>
      <c r="C1848" t="s">
        <v>2162</v>
      </c>
      <c r="D1848">
        <v>12</v>
      </c>
    </row>
    <row r="1849" spans="1:4">
      <c r="A1849">
        <v>1898</v>
      </c>
      <c r="B1849" t="s">
        <v>3658</v>
      </c>
      <c r="C1849" t="s">
        <v>2162</v>
      </c>
      <c r="D1849">
        <v>7.5</v>
      </c>
    </row>
    <row r="1850" spans="1:4">
      <c r="A1850">
        <v>1898</v>
      </c>
      <c r="B1850" t="s">
        <v>3658</v>
      </c>
      <c r="C1850" t="s">
        <v>2162</v>
      </c>
      <c r="D1850">
        <v>12</v>
      </c>
    </row>
    <row r="1851" spans="1:4">
      <c r="A1851">
        <v>1898</v>
      </c>
      <c r="B1851" t="s">
        <v>3658</v>
      </c>
      <c r="C1851" t="s">
        <v>74</v>
      </c>
      <c r="D1851">
        <v>3.5</v>
      </c>
    </row>
    <row r="1852" spans="1:4">
      <c r="A1852">
        <v>1898</v>
      </c>
      <c r="B1852" t="s">
        <v>3658</v>
      </c>
      <c r="C1852" t="s">
        <v>2163</v>
      </c>
      <c r="D1852">
        <v>35.9</v>
      </c>
    </row>
    <row r="1853" spans="1:4">
      <c r="A1853">
        <v>1898</v>
      </c>
      <c r="B1853" t="s">
        <v>3658</v>
      </c>
      <c r="C1853" t="s">
        <v>2174</v>
      </c>
      <c r="D1853">
        <v>36</v>
      </c>
    </row>
    <row r="1854" spans="1:4">
      <c r="A1854">
        <v>1898</v>
      </c>
      <c r="B1854" t="s">
        <v>3658</v>
      </c>
      <c r="C1854" t="s">
        <v>2164</v>
      </c>
      <c r="D1854">
        <v>3.88</v>
      </c>
    </row>
    <row r="1855" spans="1:4">
      <c r="A1855">
        <v>1898</v>
      </c>
      <c r="B1855" t="s">
        <v>3658</v>
      </c>
      <c r="C1855" t="s">
        <v>2164</v>
      </c>
      <c r="D1855">
        <v>2</v>
      </c>
    </row>
    <row r="1856" spans="1:4">
      <c r="A1856">
        <v>1898</v>
      </c>
      <c r="B1856" t="s">
        <v>3658</v>
      </c>
      <c r="C1856" t="s">
        <v>2165</v>
      </c>
      <c r="D1856">
        <v>1</v>
      </c>
    </row>
    <row r="1857" spans="1:4">
      <c r="A1857">
        <v>1898</v>
      </c>
      <c r="B1857" t="s">
        <v>3658</v>
      </c>
      <c r="C1857" t="s">
        <v>690</v>
      </c>
      <c r="D1857">
        <v>4.5</v>
      </c>
    </row>
    <row r="1858" spans="1:4">
      <c r="A1858">
        <v>1898</v>
      </c>
      <c r="B1858" t="s">
        <v>3658</v>
      </c>
      <c r="C1858" t="s">
        <v>2166</v>
      </c>
      <c r="D1858">
        <v>34</v>
      </c>
    </row>
    <row r="1859" spans="1:4">
      <c r="A1859">
        <v>1898</v>
      </c>
      <c r="B1859" t="s">
        <v>3658</v>
      </c>
      <c r="C1859" t="s">
        <v>2166</v>
      </c>
      <c r="D1859">
        <v>10</v>
      </c>
    </row>
    <row r="1860" spans="1:4">
      <c r="A1860">
        <v>1898</v>
      </c>
      <c r="B1860" t="s">
        <v>3658</v>
      </c>
      <c r="C1860" t="s">
        <v>2166</v>
      </c>
      <c r="D1860">
        <v>5.5</v>
      </c>
    </row>
    <row r="1861" spans="1:4">
      <c r="A1861">
        <v>1898</v>
      </c>
      <c r="B1861" t="s">
        <v>3658</v>
      </c>
      <c r="C1861" t="s">
        <v>2166</v>
      </c>
      <c r="D1861">
        <v>5.8</v>
      </c>
    </row>
    <row r="1862" spans="1:4">
      <c r="A1862">
        <v>1898</v>
      </c>
      <c r="B1862" t="s">
        <v>3658</v>
      </c>
      <c r="C1862" t="s">
        <v>2166</v>
      </c>
      <c r="D1862">
        <v>5.5</v>
      </c>
    </row>
    <row r="1863" spans="1:4">
      <c r="A1863">
        <v>1898</v>
      </c>
      <c r="B1863" t="s">
        <v>3658</v>
      </c>
      <c r="C1863" t="s">
        <v>862</v>
      </c>
      <c r="D1863">
        <v>4</v>
      </c>
    </row>
    <row r="1864" spans="1:4">
      <c r="A1864">
        <v>1898</v>
      </c>
      <c r="B1864" t="s">
        <v>3658</v>
      </c>
      <c r="C1864" t="s">
        <v>862</v>
      </c>
      <c r="D1864">
        <v>4.5</v>
      </c>
    </row>
    <row r="1865" spans="1:4">
      <c r="A1865">
        <v>1898</v>
      </c>
      <c r="B1865" t="s">
        <v>3658</v>
      </c>
      <c r="C1865" t="s">
        <v>2167</v>
      </c>
      <c r="D1865">
        <v>18.899999999999999</v>
      </c>
    </row>
    <row r="1866" spans="1:4">
      <c r="A1866">
        <v>1898</v>
      </c>
      <c r="B1866" t="s">
        <v>3658</v>
      </c>
      <c r="C1866" t="s">
        <v>2168</v>
      </c>
      <c r="D1866">
        <v>3.5</v>
      </c>
    </row>
    <row r="1867" spans="1:4">
      <c r="A1867">
        <v>1898</v>
      </c>
      <c r="B1867" t="s">
        <v>3658</v>
      </c>
      <c r="C1867" t="s">
        <v>2169</v>
      </c>
      <c r="D1867">
        <v>4</v>
      </c>
    </row>
    <row r="1868" spans="1:4">
      <c r="A1868">
        <v>1898</v>
      </c>
      <c r="B1868" t="s">
        <v>3185</v>
      </c>
      <c r="C1868" t="s">
        <v>2178</v>
      </c>
      <c r="D1868">
        <v>12</v>
      </c>
    </row>
    <row r="1869" spans="1:4">
      <c r="A1869">
        <v>1898</v>
      </c>
      <c r="B1869" t="s">
        <v>3185</v>
      </c>
      <c r="C1869" t="s">
        <v>2178</v>
      </c>
      <c r="D1869">
        <v>10</v>
      </c>
    </row>
    <row r="1870" spans="1:4">
      <c r="A1870">
        <v>1898</v>
      </c>
      <c r="B1870" t="s">
        <v>3185</v>
      </c>
      <c r="C1870" t="s">
        <v>2177</v>
      </c>
      <c r="D1870">
        <v>12</v>
      </c>
    </row>
    <row r="1871" spans="1:4">
      <c r="A1871">
        <v>1898</v>
      </c>
      <c r="B1871" t="s">
        <v>3185</v>
      </c>
      <c r="C1871" t="s">
        <v>2177</v>
      </c>
      <c r="D1871">
        <v>33.82</v>
      </c>
    </row>
    <row r="1872" spans="1:4">
      <c r="A1872">
        <v>1898</v>
      </c>
      <c r="B1872" t="s">
        <v>3185</v>
      </c>
      <c r="C1872" t="s">
        <v>2177</v>
      </c>
      <c r="D1872">
        <v>14</v>
      </c>
    </row>
    <row r="1873" spans="1:4">
      <c r="A1873">
        <v>1898</v>
      </c>
      <c r="B1873" t="s">
        <v>55</v>
      </c>
      <c r="C1873" t="s">
        <v>712</v>
      </c>
      <c r="D1873">
        <v>25.84</v>
      </c>
    </row>
    <row r="1874" spans="1:4">
      <c r="A1874">
        <v>1898</v>
      </c>
      <c r="B1874" t="s">
        <v>55</v>
      </c>
      <c r="C1874" t="s">
        <v>713</v>
      </c>
      <c r="D1874">
        <v>2.25</v>
      </c>
    </row>
    <row r="1875" spans="1:4">
      <c r="A1875">
        <v>1898</v>
      </c>
      <c r="B1875" t="s">
        <v>55</v>
      </c>
      <c r="C1875" t="s">
        <v>714</v>
      </c>
      <c r="D1875">
        <v>3.5</v>
      </c>
    </row>
    <row r="1876" spans="1:4">
      <c r="A1876">
        <v>1898</v>
      </c>
      <c r="B1876" t="s">
        <v>55</v>
      </c>
      <c r="C1876" t="s">
        <v>715</v>
      </c>
      <c r="D1876">
        <v>3.2</v>
      </c>
    </row>
    <row r="1877" spans="1:4">
      <c r="A1877">
        <v>1898</v>
      </c>
      <c r="B1877" t="s">
        <v>55</v>
      </c>
      <c r="C1877" t="s">
        <v>864</v>
      </c>
      <c r="D1877">
        <v>5.5</v>
      </c>
    </row>
    <row r="1878" spans="1:4">
      <c r="A1878">
        <v>1898</v>
      </c>
      <c r="B1878" t="s">
        <v>55</v>
      </c>
      <c r="C1878" t="s">
        <v>864</v>
      </c>
      <c r="D1878">
        <v>5.5</v>
      </c>
    </row>
    <row r="1879" spans="1:4">
      <c r="A1879">
        <v>1898</v>
      </c>
      <c r="B1879" t="s">
        <v>55</v>
      </c>
      <c r="C1879" t="s">
        <v>717</v>
      </c>
      <c r="D1879">
        <v>20</v>
      </c>
    </row>
    <row r="1880" spans="1:4">
      <c r="A1880">
        <v>1898</v>
      </c>
      <c r="B1880" t="s">
        <v>55</v>
      </c>
      <c r="C1880" t="s">
        <v>717</v>
      </c>
      <c r="D1880">
        <v>12</v>
      </c>
    </row>
    <row r="1881" spans="1:4">
      <c r="A1881">
        <v>1898</v>
      </c>
      <c r="B1881" t="s">
        <v>55</v>
      </c>
      <c r="C1881" t="s">
        <v>717</v>
      </c>
      <c r="D1881">
        <v>8</v>
      </c>
    </row>
    <row r="1882" spans="1:4">
      <c r="A1882">
        <v>1898</v>
      </c>
      <c r="B1882" t="s">
        <v>55</v>
      </c>
      <c r="C1882" t="s">
        <v>57</v>
      </c>
      <c r="D1882">
        <v>3.25</v>
      </c>
    </row>
    <row r="1883" spans="1:4">
      <c r="A1883">
        <v>1898</v>
      </c>
      <c r="B1883" t="s">
        <v>55</v>
      </c>
      <c r="C1883" t="s">
        <v>57</v>
      </c>
      <c r="D1883">
        <v>3.5</v>
      </c>
    </row>
    <row r="1884" spans="1:4">
      <c r="A1884">
        <v>1898</v>
      </c>
      <c r="B1884" t="s">
        <v>55</v>
      </c>
      <c r="C1884" t="s">
        <v>924</v>
      </c>
      <c r="D1884">
        <v>3</v>
      </c>
    </row>
    <row r="1885" spans="1:4">
      <c r="A1885">
        <v>1898</v>
      </c>
      <c r="B1885" t="s">
        <v>55</v>
      </c>
      <c r="C1885" t="s">
        <v>59</v>
      </c>
      <c r="D1885">
        <v>50</v>
      </c>
    </row>
    <row r="1886" spans="1:4">
      <c r="A1886">
        <v>1898</v>
      </c>
      <c r="B1886" t="s">
        <v>55</v>
      </c>
      <c r="C1886" t="s">
        <v>59</v>
      </c>
      <c r="D1886">
        <v>16.5</v>
      </c>
    </row>
    <row r="1887" spans="1:4">
      <c r="A1887">
        <v>1898</v>
      </c>
      <c r="B1887" t="s">
        <v>55</v>
      </c>
      <c r="C1887" t="s">
        <v>2179</v>
      </c>
      <c r="D1887">
        <v>19</v>
      </c>
    </row>
    <row r="1888" spans="1:4">
      <c r="A1888">
        <v>1898</v>
      </c>
      <c r="B1888" t="s">
        <v>55</v>
      </c>
      <c r="C1888" t="s">
        <v>2180</v>
      </c>
      <c r="D1888">
        <v>8</v>
      </c>
    </row>
    <row r="1889" spans="1:4">
      <c r="A1889">
        <v>1898</v>
      </c>
      <c r="B1889" t="s">
        <v>55</v>
      </c>
      <c r="C1889" t="s">
        <v>2181</v>
      </c>
      <c r="D1889">
        <v>14</v>
      </c>
    </row>
    <row r="1890" spans="1:4">
      <c r="A1890">
        <v>1898</v>
      </c>
      <c r="B1890" t="s">
        <v>3188</v>
      </c>
      <c r="C1890" t="s">
        <v>697</v>
      </c>
      <c r="D1890">
        <v>9</v>
      </c>
    </row>
    <row r="1891" spans="1:4">
      <c r="A1891">
        <v>1898</v>
      </c>
      <c r="B1891" t="s">
        <v>3188</v>
      </c>
      <c r="C1891" t="s">
        <v>698</v>
      </c>
      <c r="D1891">
        <v>5</v>
      </c>
    </row>
    <row r="1892" spans="1:4">
      <c r="A1892">
        <v>1898</v>
      </c>
      <c r="B1892" t="s">
        <v>3188</v>
      </c>
      <c r="C1892" t="s">
        <v>370</v>
      </c>
      <c r="D1892">
        <v>12</v>
      </c>
    </row>
    <row r="1893" spans="1:4">
      <c r="A1893">
        <v>1898</v>
      </c>
      <c r="B1893" t="s">
        <v>3188</v>
      </c>
      <c r="C1893" t="s">
        <v>370</v>
      </c>
      <c r="D1893">
        <v>5</v>
      </c>
    </row>
    <row r="1894" spans="1:4">
      <c r="A1894">
        <v>1898</v>
      </c>
      <c r="B1894" t="s">
        <v>3188</v>
      </c>
      <c r="C1894" t="s">
        <v>371</v>
      </c>
      <c r="D1894">
        <v>8</v>
      </c>
    </row>
    <row r="1895" spans="1:4">
      <c r="A1895">
        <v>1898</v>
      </c>
      <c r="B1895" t="s">
        <v>3188</v>
      </c>
      <c r="C1895" t="s">
        <v>1085</v>
      </c>
      <c r="D1895">
        <v>12</v>
      </c>
    </row>
    <row r="1896" spans="1:4">
      <c r="A1896">
        <v>1898</v>
      </c>
      <c r="B1896" t="s">
        <v>3188</v>
      </c>
      <c r="C1896" t="s">
        <v>578</v>
      </c>
      <c r="D1896">
        <v>7.5</v>
      </c>
    </row>
    <row r="1897" spans="1:4">
      <c r="A1897">
        <v>1898</v>
      </c>
      <c r="B1897" t="s">
        <v>3214</v>
      </c>
      <c r="C1897" t="s">
        <v>264</v>
      </c>
      <c r="D1897">
        <v>11</v>
      </c>
    </row>
    <row r="1898" spans="1:4">
      <c r="A1898">
        <v>1898</v>
      </c>
      <c r="B1898" t="s">
        <v>3214</v>
      </c>
      <c r="C1898" t="s">
        <v>1914</v>
      </c>
      <c r="D1898">
        <v>19</v>
      </c>
    </row>
    <row r="1899" spans="1:4">
      <c r="A1899">
        <v>1898</v>
      </c>
      <c r="B1899" t="s">
        <v>3214</v>
      </c>
      <c r="C1899" t="s">
        <v>1914</v>
      </c>
      <c r="D1899">
        <v>9</v>
      </c>
    </row>
    <row r="1900" spans="1:4">
      <c r="A1900">
        <v>1898</v>
      </c>
      <c r="B1900" t="s">
        <v>3214</v>
      </c>
      <c r="C1900" t="s">
        <v>1914</v>
      </c>
      <c r="D1900">
        <v>7.25</v>
      </c>
    </row>
    <row r="1901" spans="1:4">
      <c r="A1901">
        <v>1898</v>
      </c>
      <c r="B1901" t="s">
        <v>3214</v>
      </c>
      <c r="C1901" t="s">
        <v>1914</v>
      </c>
      <c r="D1901">
        <v>2</v>
      </c>
    </row>
    <row r="1902" spans="1:4">
      <c r="A1902">
        <v>1898</v>
      </c>
      <c r="B1902" t="s">
        <v>3214</v>
      </c>
      <c r="C1902" t="s">
        <v>1911</v>
      </c>
      <c r="D1902">
        <v>5</v>
      </c>
    </row>
    <row r="1903" spans="1:4">
      <c r="A1903">
        <v>1898</v>
      </c>
      <c r="B1903" t="s">
        <v>3638</v>
      </c>
      <c r="C1903" t="s">
        <v>425</v>
      </c>
      <c r="D1903">
        <v>7</v>
      </c>
    </row>
    <row r="1904" spans="1:4">
      <c r="A1904">
        <v>1898</v>
      </c>
      <c r="B1904" t="s">
        <v>3638</v>
      </c>
      <c r="C1904" t="s">
        <v>426</v>
      </c>
      <c r="D1904">
        <v>18.5</v>
      </c>
    </row>
    <row r="1905" spans="1:4">
      <c r="A1905">
        <v>1898</v>
      </c>
      <c r="B1905" t="s">
        <v>3638</v>
      </c>
      <c r="C1905" t="s">
        <v>427</v>
      </c>
      <c r="D1905">
        <v>4</v>
      </c>
    </row>
    <row r="1906" spans="1:4">
      <c r="A1906">
        <v>1898</v>
      </c>
      <c r="B1906" t="s">
        <v>3638</v>
      </c>
      <c r="C1906" t="s">
        <v>721</v>
      </c>
      <c r="D1906">
        <v>4</v>
      </c>
    </row>
    <row r="1907" spans="1:4">
      <c r="A1907">
        <v>1898</v>
      </c>
      <c r="B1907" t="s">
        <v>3638</v>
      </c>
      <c r="C1907" t="s">
        <v>428</v>
      </c>
      <c r="D1907">
        <v>15</v>
      </c>
    </row>
    <row r="1908" spans="1:4">
      <c r="A1908">
        <v>1898</v>
      </c>
      <c r="B1908" t="s">
        <v>3638</v>
      </c>
      <c r="C1908" t="s">
        <v>428</v>
      </c>
      <c r="D1908">
        <v>4.5</v>
      </c>
    </row>
    <row r="1909" spans="1:4">
      <c r="A1909">
        <v>1898</v>
      </c>
      <c r="B1909" t="s">
        <v>3638</v>
      </c>
      <c r="C1909" t="s">
        <v>428</v>
      </c>
      <c r="D1909">
        <v>12.75</v>
      </c>
    </row>
    <row r="1910" spans="1:4">
      <c r="A1910">
        <v>1898</v>
      </c>
      <c r="B1910" t="s">
        <v>3638</v>
      </c>
      <c r="C1910" t="s">
        <v>428</v>
      </c>
      <c r="D1910">
        <v>10</v>
      </c>
    </row>
    <row r="1911" spans="1:4">
      <c r="A1911">
        <v>1898</v>
      </c>
      <c r="B1911" t="s">
        <v>3638</v>
      </c>
      <c r="C1911" t="s">
        <v>428</v>
      </c>
      <c r="D1911">
        <v>6.5</v>
      </c>
    </row>
    <row r="1912" spans="1:4">
      <c r="A1912">
        <v>1898</v>
      </c>
      <c r="B1912" t="s">
        <v>3638</v>
      </c>
      <c r="C1912" t="s">
        <v>428</v>
      </c>
      <c r="D1912">
        <v>7.25</v>
      </c>
    </row>
    <row r="1913" spans="1:4">
      <c r="A1913">
        <v>1898</v>
      </c>
      <c r="B1913" t="s">
        <v>3638</v>
      </c>
      <c r="C1913" t="s">
        <v>428</v>
      </c>
      <c r="D1913">
        <v>5</v>
      </c>
    </row>
    <row r="1914" spans="1:4">
      <c r="A1914">
        <v>1898</v>
      </c>
      <c r="B1914" t="s">
        <v>3638</v>
      </c>
      <c r="C1914" t="s">
        <v>428</v>
      </c>
      <c r="D1914">
        <v>16</v>
      </c>
    </row>
    <row r="1915" spans="1:4">
      <c r="A1915">
        <v>1898</v>
      </c>
      <c r="B1915" t="s">
        <v>3638</v>
      </c>
      <c r="C1915" t="s">
        <v>428</v>
      </c>
      <c r="D1915">
        <v>2</v>
      </c>
    </row>
    <row r="1916" spans="1:4">
      <c r="A1916">
        <v>1898</v>
      </c>
      <c r="B1916" t="s">
        <v>3638</v>
      </c>
      <c r="C1916" t="s">
        <v>428</v>
      </c>
      <c r="D1916">
        <v>5.5</v>
      </c>
    </row>
    <row r="1917" spans="1:4">
      <c r="A1917">
        <v>1898</v>
      </c>
      <c r="B1917" t="s">
        <v>3638</v>
      </c>
      <c r="C1917" t="s">
        <v>428</v>
      </c>
      <c r="D1917">
        <v>1.5</v>
      </c>
    </row>
    <row r="1918" spans="1:4">
      <c r="A1918">
        <v>1898</v>
      </c>
      <c r="B1918" t="s">
        <v>3638</v>
      </c>
      <c r="C1918" t="s">
        <v>428</v>
      </c>
      <c r="D1918">
        <v>8.5</v>
      </c>
    </row>
    <row r="1919" spans="1:4">
      <c r="A1919">
        <v>1898</v>
      </c>
      <c r="B1919" t="s">
        <v>3638</v>
      </c>
      <c r="C1919" t="s">
        <v>432</v>
      </c>
      <c r="D1919">
        <v>26</v>
      </c>
    </row>
    <row r="1920" spans="1:4">
      <c r="A1920">
        <v>1898</v>
      </c>
      <c r="B1920" t="s">
        <v>3638</v>
      </c>
      <c r="C1920" t="s">
        <v>432</v>
      </c>
      <c r="D1920">
        <v>6</v>
      </c>
    </row>
    <row r="1921" spans="1:4">
      <c r="A1921">
        <v>1898</v>
      </c>
      <c r="B1921" t="s">
        <v>3638</v>
      </c>
      <c r="C1921" t="s">
        <v>432</v>
      </c>
      <c r="D1921">
        <v>3.25</v>
      </c>
    </row>
    <row r="1922" spans="1:4">
      <c r="A1922">
        <v>1898</v>
      </c>
      <c r="B1922" t="s">
        <v>3638</v>
      </c>
      <c r="C1922" t="s">
        <v>432</v>
      </c>
      <c r="D1922">
        <v>2</v>
      </c>
    </row>
    <row r="1923" spans="1:4">
      <c r="A1923">
        <v>1898</v>
      </c>
      <c r="B1923" t="s">
        <v>3638</v>
      </c>
      <c r="C1923" t="s">
        <v>435</v>
      </c>
      <c r="D1923">
        <v>48</v>
      </c>
    </row>
    <row r="1924" spans="1:4">
      <c r="A1924">
        <v>1898</v>
      </c>
      <c r="B1924" t="s">
        <v>3638</v>
      </c>
      <c r="C1924" t="s">
        <v>435</v>
      </c>
      <c r="D1924">
        <v>7</v>
      </c>
    </row>
    <row r="1925" spans="1:4">
      <c r="A1925">
        <v>1898</v>
      </c>
      <c r="B1925" t="s">
        <v>3638</v>
      </c>
      <c r="C1925" t="s">
        <v>435</v>
      </c>
      <c r="D1925">
        <v>19</v>
      </c>
    </row>
    <row r="1926" spans="1:4">
      <c r="A1926">
        <v>1898</v>
      </c>
      <c r="B1926" t="s">
        <v>3638</v>
      </c>
      <c r="C1926" t="s">
        <v>439</v>
      </c>
      <c r="D1926">
        <v>4</v>
      </c>
    </row>
    <row r="1927" spans="1:4">
      <c r="A1927">
        <v>1898</v>
      </c>
      <c r="B1927" t="s">
        <v>3659</v>
      </c>
      <c r="C1927" t="s">
        <v>457</v>
      </c>
      <c r="D1927">
        <v>3.5</v>
      </c>
    </row>
    <row r="1928" spans="1:4">
      <c r="A1928">
        <v>1898</v>
      </c>
      <c r="B1928" t="s">
        <v>3659</v>
      </c>
      <c r="C1928" t="s">
        <v>457</v>
      </c>
      <c r="D1928">
        <v>9</v>
      </c>
    </row>
    <row r="1929" spans="1:4">
      <c r="A1929">
        <v>1898</v>
      </c>
      <c r="B1929" t="s">
        <v>3659</v>
      </c>
      <c r="C1929" t="s">
        <v>458</v>
      </c>
      <c r="D1929">
        <v>7</v>
      </c>
    </row>
    <row r="1930" spans="1:4">
      <c r="A1930">
        <v>1898</v>
      </c>
      <c r="B1930" t="s">
        <v>3659</v>
      </c>
      <c r="C1930" t="s">
        <v>459</v>
      </c>
      <c r="D1930">
        <v>8</v>
      </c>
    </row>
    <row r="1931" spans="1:4">
      <c r="A1931">
        <v>1898</v>
      </c>
      <c r="B1931" t="s">
        <v>3659</v>
      </c>
      <c r="C1931" t="s">
        <v>926</v>
      </c>
      <c r="D1931">
        <v>14.5</v>
      </c>
    </row>
    <row r="1932" spans="1:4">
      <c r="A1932">
        <v>1898</v>
      </c>
      <c r="B1932" t="s">
        <v>3659</v>
      </c>
      <c r="C1932" t="s">
        <v>461</v>
      </c>
      <c r="D1932">
        <v>7</v>
      </c>
    </row>
    <row r="1933" spans="1:4">
      <c r="A1933">
        <v>1898</v>
      </c>
      <c r="B1933" t="s">
        <v>3659</v>
      </c>
      <c r="C1933" t="s">
        <v>928</v>
      </c>
      <c r="D1933">
        <v>13.95</v>
      </c>
    </row>
    <row r="1934" spans="1:4">
      <c r="A1934">
        <v>1898</v>
      </c>
      <c r="B1934" t="s">
        <v>3659</v>
      </c>
      <c r="C1934" t="s">
        <v>928</v>
      </c>
      <c r="D1934">
        <v>3.5</v>
      </c>
    </row>
    <row r="1935" spans="1:4">
      <c r="A1935">
        <v>1898</v>
      </c>
      <c r="B1935" t="s">
        <v>3659</v>
      </c>
      <c r="C1935" t="s">
        <v>462</v>
      </c>
      <c r="D1935">
        <v>9</v>
      </c>
    </row>
    <row r="1936" spans="1:4">
      <c r="A1936">
        <v>1898</v>
      </c>
      <c r="B1936" t="s">
        <v>3659</v>
      </c>
      <c r="C1936" t="s">
        <v>463</v>
      </c>
      <c r="D1936">
        <v>7.5</v>
      </c>
    </row>
    <row r="1937" spans="1:4">
      <c r="A1937">
        <v>1898</v>
      </c>
      <c r="B1937" t="s">
        <v>3659</v>
      </c>
      <c r="C1937" t="s">
        <v>464</v>
      </c>
      <c r="D1937">
        <v>1.63</v>
      </c>
    </row>
    <row r="1938" spans="1:4">
      <c r="A1938">
        <v>1898</v>
      </c>
      <c r="B1938" t="s">
        <v>3659</v>
      </c>
      <c r="C1938" t="s">
        <v>1345</v>
      </c>
      <c r="D1938">
        <v>137</v>
      </c>
    </row>
    <row r="1939" spans="1:4">
      <c r="A1939">
        <v>1898</v>
      </c>
      <c r="B1939" t="s">
        <v>3659</v>
      </c>
      <c r="C1939" t="s">
        <v>1345</v>
      </c>
      <c r="D1939">
        <v>21</v>
      </c>
    </row>
    <row r="1940" spans="1:4">
      <c r="A1940">
        <v>1898</v>
      </c>
      <c r="B1940" t="s">
        <v>3659</v>
      </c>
      <c r="C1940" t="s">
        <v>465</v>
      </c>
      <c r="D1940">
        <v>4</v>
      </c>
    </row>
    <row r="1941" spans="1:4">
      <c r="A1941">
        <v>1898</v>
      </c>
      <c r="B1941" t="s">
        <v>3659</v>
      </c>
      <c r="C1941" t="s">
        <v>466</v>
      </c>
      <c r="D1941">
        <v>16</v>
      </c>
    </row>
    <row r="1942" spans="1:4">
      <c r="A1942">
        <v>1898</v>
      </c>
      <c r="B1942" t="s">
        <v>3659</v>
      </c>
      <c r="C1942" t="s">
        <v>467</v>
      </c>
      <c r="D1942">
        <v>15</v>
      </c>
    </row>
    <row r="1943" spans="1:4">
      <c r="A1943">
        <v>1898</v>
      </c>
      <c r="B1943" t="s">
        <v>3659</v>
      </c>
      <c r="C1943" t="s">
        <v>468</v>
      </c>
      <c r="D1943">
        <v>11</v>
      </c>
    </row>
    <row r="1944" spans="1:4">
      <c r="A1944">
        <v>1898</v>
      </c>
      <c r="B1944" t="s">
        <v>3659</v>
      </c>
      <c r="C1944" t="s">
        <v>469</v>
      </c>
      <c r="D1944">
        <v>26</v>
      </c>
    </row>
    <row r="1945" spans="1:4">
      <c r="A1945">
        <v>1898</v>
      </c>
      <c r="B1945" t="s">
        <v>3659</v>
      </c>
      <c r="C1945" t="s">
        <v>467</v>
      </c>
      <c r="D1945">
        <v>29</v>
      </c>
    </row>
    <row r="1946" spans="1:4">
      <c r="A1946">
        <v>1899</v>
      </c>
      <c r="B1946" t="s">
        <v>3642</v>
      </c>
      <c r="C1946" t="s">
        <v>132</v>
      </c>
      <c r="D1946">
        <v>1.75</v>
      </c>
    </row>
    <row r="1947" spans="1:4">
      <c r="A1947">
        <v>1899</v>
      </c>
      <c r="B1947" t="s">
        <v>3642</v>
      </c>
      <c r="C1947" t="s">
        <v>132</v>
      </c>
      <c r="D1947">
        <v>7.5</v>
      </c>
    </row>
    <row r="1948" spans="1:4">
      <c r="A1948">
        <v>1899</v>
      </c>
      <c r="B1948" t="s">
        <v>3642</v>
      </c>
      <c r="C1948" t="s">
        <v>133</v>
      </c>
      <c r="D1948">
        <v>63.18</v>
      </c>
    </row>
    <row r="1949" spans="1:4">
      <c r="A1949">
        <v>1899</v>
      </c>
      <c r="B1949" t="s">
        <v>3642</v>
      </c>
      <c r="C1949" t="s">
        <v>133</v>
      </c>
      <c r="D1949">
        <v>6.5</v>
      </c>
    </row>
    <row r="1950" spans="1:4">
      <c r="A1950">
        <v>1899</v>
      </c>
      <c r="B1950" t="s">
        <v>3642</v>
      </c>
      <c r="C1950" t="s">
        <v>133</v>
      </c>
      <c r="D1950">
        <v>4.75</v>
      </c>
    </row>
    <row r="1951" spans="1:4">
      <c r="A1951">
        <v>1899</v>
      </c>
      <c r="B1951" t="s">
        <v>3642</v>
      </c>
      <c r="C1951" t="s">
        <v>133</v>
      </c>
      <c r="D1951">
        <v>28</v>
      </c>
    </row>
    <row r="1952" spans="1:4">
      <c r="A1952">
        <v>1899</v>
      </c>
      <c r="B1952" t="s">
        <v>3642</v>
      </c>
      <c r="C1952" t="s">
        <v>135</v>
      </c>
      <c r="D1952">
        <v>11.25</v>
      </c>
    </row>
    <row r="1953" spans="1:4">
      <c r="A1953">
        <v>1899</v>
      </c>
      <c r="B1953" t="s">
        <v>3642</v>
      </c>
      <c r="C1953" t="s">
        <v>137</v>
      </c>
      <c r="D1953">
        <v>20</v>
      </c>
    </row>
    <row r="1954" spans="1:4">
      <c r="A1954">
        <v>1899</v>
      </c>
      <c r="B1954" t="s">
        <v>3642</v>
      </c>
      <c r="C1954" t="s">
        <v>137</v>
      </c>
      <c r="D1954">
        <v>18</v>
      </c>
    </row>
    <row r="1955" spans="1:4">
      <c r="A1955">
        <v>1899</v>
      </c>
      <c r="B1955" t="s">
        <v>3642</v>
      </c>
      <c r="C1955" t="s">
        <v>138</v>
      </c>
      <c r="D1955">
        <v>14</v>
      </c>
    </row>
    <row r="1956" spans="1:4">
      <c r="A1956">
        <v>1899</v>
      </c>
      <c r="B1956" t="s">
        <v>3642</v>
      </c>
      <c r="C1956" t="s">
        <v>138</v>
      </c>
      <c r="D1956">
        <v>4.5</v>
      </c>
    </row>
    <row r="1957" spans="1:4">
      <c r="A1957">
        <v>1899</v>
      </c>
      <c r="B1957" t="s">
        <v>3642</v>
      </c>
      <c r="C1957" t="s">
        <v>139</v>
      </c>
      <c r="D1957">
        <v>2.87</v>
      </c>
    </row>
    <row r="1958" spans="1:4">
      <c r="A1958">
        <v>1899</v>
      </c>
      <c r="B1958" t="s">
        <v>3642</v>
      </c>
      <c r="C1958" t="s">
        <v>139</v>
      </c>
      <c r="D1958">
        <v>3.5</v>
      </c>
    </row>
    <row r="1959" spans="1:4">
      <c r="A1959">
        <v>1899</v>
      </c>
      <c r="B1959" t="s">
        <v>3642</v>
      </c>
      <c r="C1959" t="s">
        <v>2190</v>
      </c>
      <c r="D1959">
        <v>7.33</v>
      </c>
    </row>
    <row r="1960" spans="1:4">
      <c r="A1960">
        <v>1899</v>
      </c>
      <c r="B1960" t="s">
        <v>3642</v>
      </c>
      <c r="C1960" t="s">
        <v>140</v>
      </c>
      <c r="D1960">
        <v>6</v>
      </c>
    </row>
    <row r="1961" spans="1:4">
      <c r="A1961">
        <v>1899</v>
      </c>
      <c r="B1961" t="s">
        <v>3642</v>
      </c>
      <c r="C1961" t="s">
        <v>142</v>
      </c>
      <c r="D1961">
        <v>6</v>
      </c>
    </row>
    <row r="1962" spans="1:4">
      <c r="A1962">
        <v>1899</v>
      </c>
      <c r="B1962" t="s">
        <v>3243</v>
      </c>
      <c r="C1962" t="s">
        <v>1921</v>
      </c>
      <c r="D1962">
        <v>10</v>
      </c>
    </row>
    <row r="1963" spans="1:4">
      <c r="A1963">
        <v>1899</v>
      </c>
      <c r="B1963" t="s">
        <v>2653</v>
      </c>
      <c r="C1963" t="s">
        <v>1925</v>
      </c>
      <c r="D1963">
        <v>2.5</v>
      </c>
    </row>
    <row r="1964" spans="1:4">
      <c r="A1964">
        <v>1899</v>
      </c>
      <c r="B1964" t="s">
        <v>2653</v>
      </c>
      <c r="C1964" t="s">
        <v>1922</v>
      </c>
      <c r="D1964">
        <v>6</v>
      </c>
    </row>
    <row r="1965" spans="1:4">
      <c r="A1965">
        <v>1899</v>
      </c>
      <c r="B1965" t="s">
        <v>2653</v>
      </c>
      <c r="C1965" t="s">
        <v>1923</v>
      </c>
      <c r="D1965">
        <v>11.8</v>
      </c>
    </row>
    <row r="1966" spans="1:4">
      <c r="A1966">
        <v>1899</v>
      </c>
      <c r="B1966" t="s">
        <v>2653</v>
      </c>
      <c r="C1966" t="s">
        <v>1923</v>
      </c>
      <c r="D1966">
        <v>1</v>
      </c>
    </row>
    <row r="1967" spans="1:4">
      <c r="A1967">
        <v>1899</v>
      </c>
      <c r="B1967" t="s">
        <v>2653</v>
      </c>
      <c r="C1967" t="s">
        <v>1927</v>
      </c>
      <c r="D1967">
        <v>19</v>
      </c>
    </row>
    <row r="1968" spans="1:4">
      <c r="A1968">
        <v>1899</v>
      </c>
      <c r="B1968" t="s">
        <v>2653</v>
      </c>
      <c r="C1968" t="s">
        <v>1924</v>
      </c>
      <c r="D1968">
        <v>8.5</v>
      </c>
    </row>
    <row r="1969" spans="1:4">
      <c r="A1969">
        <v>1899</v>
      </c>
      <c r="B1969" t="s">
        <v>2653</v>
      </c>
      <c r="C1969" t="s">
        <v>1929</v>
      </c>
      <c r="D1969">
        <v>4</v>
      </c>
    </row>
    <row r="1970" spans="1:4">
      <c r="A1970">
        <v>1899</v>
      </c>
      <c r="B1970" t="s">
        <v>2182</v>
      </c>
      <c r="C1970" t="s">
        <v>1930</v>
      </c>
      <c r="D1970">
        <v>16.5</v>
      </c>
    </row>
    <row r="1971" spans="1:4">
      <c r="A1971">
        <v>1899</v>
      </c>
      <c r="B1971" t="s">
        <v>2182</v>
      </c>
      <c r="C1971" t="s">
        <v>438</v>
      </c>
      <c r="D1971">
        <v>10</v>
      </c>
    </row>
    <row r="1972" spans="1:4">
      <c r="A1972">
        <v>1899</v>
      </c>
      <c r="B1972" t="s">
        <v>3643</v>
      </c>
      <c r="C1972" t="s">
        <v>2191</v>
      </c>
      <c r="D1972">
        <v>27.2</v>
      </c>
    </row>
    <row r="1973" spans="1:4">
      <c r="A1973">
        <v>1899</v>
      </c>
      <c r="B1973" t="s">
        <v>3643</v>
      </c>
      <c r="C1973" t="s">
        <v>394</v>
      </c>
      <c r="D1973">
        <v>4.5</v>
      </c>
    </row>
    <row r="1974" spans="1:4">
      <c r="A1974">
        <v>1899</v>
      </c>
      <c r="B1974" t="s">
        <v>3643</v>
      </c>
      <c r="C1974" t="s">
        <v>395</v>
      </c>
      <c r="D1974">
        <v>4.5</v>
      </c>
    </row>
    <row r="1975" spans="1:4">
      <c r="A1975">
        <v>1899</v>
      </c>
      <c r="B1975" t="s">
        <v>3643</v>
      </c>
      <c r="C1975" t="s">
        <v>395</v>
      </c>
      <c r="D1975">
        <v>4</v>
      </c>
    </row>
    <row r="1976" spans="1:4">
      <c r="A1976">
        <v>1899</v>
      </c>
      <c r="B1976" t="s">
        <v>3643</v>
      </c>
      <c r="C1976" t="s">
        <v>1931</v>
      </c>
      <c r="D1976">
        <v>84.36</v>
      </c>
    </row>
    <row r="1977" spans="1:4">
      <c r="A1977">
        <v>1899</v>
      </c>
      <c r="B1977" t="s">
        <v>3643</v>
      </c>
      <c r="C1977" t="s">
        <v>1931</v>
      </c>
      <c r="D1977">
        <v>66</v>
      </c>
    </row>
    <row r="1978" spans="1:4">
      <c r="A1978">
        <v>1899</v>
      </c>
      <c r="B1978" t="s">
        <v>3643</v>
      </c>
      <c r="C1978" t="s">
        <v>1931</v>
      </c>
      <c r="D1978">
        <v>3</v>
      </c>
    </row>
    <row r="1979" spans="1:4">
      <c r="A1979">
        <v>1899</v>
      </c>
      <c r="B1979" t="s">
        <v>3643</v>
      </c>
      <c r="C1979" t="s">
        <v>1931</v>
      </c>
      <c r="D1979">
        <v>2.46</v>
      </c>
    </row>
    <row r="1980" spans="1:4">
      <c r="A1980">
        <v>1899</v>
      </c>
      <c r="B1980" t="s">
        <v>3643</v>
      </c>
      <c r="C1980" t="s">
        <v>1931</v>
      </c>
      <c r="D1980">
        <v>26</v>
      </c>
    </row>
    <row r="1981" spans="1:4">
      <c r="A1981">
        <v>1899</v>
      </c>
      <c r="B1981" t="s">
        <v>3643</v>
      </c>
      <c r="C1981" t="s">
        <v>373</v>
      </c>
      <c r="D1981">
        <v>4</v>
      </c>
    </row>
    <row r="1982" spans="1:4">
      <c r="A1982">
        <v>1899</v>
      </c>
      <c r="B1982" t="s">
        <v>3643</v>
      </c>
      <c r="C1982" t="s">
        <v>374</v>
      </c>
      <c r="D1982">
        <v>5</v>
      </c>
    </row>
    <row r="1983" spans="1:4">
      <c r="A1983">
        <v>1899</v>
      </c>
      <c r="B1983" t="s">
        <v>3643</v>
      </c>
      <c r="C1983" t="s">
        <v>375</v>
      </c>
      <c r="D1983">
        <v>81.22</v>
      </c>
    </row>
    <row r="1984" spans="1:4">
      <c r="A1984">
        <v>1899</v>
      </c>
      <c r="B1984" t="s">
        <v>3643</v>
      </c>
      <c r="C1984" t="s">
        <v>375</v>
      </c>
      <c r="D1984">
        <v>28.89</v>
      </c>
    </row>
    <row r="1985" spans="1:4">
      <c r="A1985">
        <v>1899</v>
      </c>
      <c r="B1985" t="s">
        <v>3643</v>
      </c>
      <c r="C1985" t="s">
        <v>375</v>
      </c>
      <c r="D1985">
        <v>18</v>
      </c>
    </row>
    <row r="1986" spans="1:4">
      <c r="A1986">
        <v>1899</v>
      </c>
      <c r="B1986" t="s">
        <v>3643</v>
      </c>
      <c r="C1986" t="s">
        <v>377</v>
      </c>
      <c r="D1986">
        <v>32.659999999999997</v>
      </c>
    </row>
    <row r="1987" spans="1:4">
      <c r="A1987">
        <v>1899</v>
      </c>
      <c r="B1987" t="s">
        <v>3643</v>
      </c>
      <c r="C1987" t="s">
        <v>377</v>
      </c>
      <c r="D1987">
        <v>9</v>
      </c>
    </row>
    <row r="1988" spans="1:4">
      <c r="A1988">
        <v>1899</v>
      </c>
      <c r="B1988" t="s">
        <v>3643</v>
      </c>
      <c r="C1988" t="s">
        <v>1933</v>
      </c>
      <c r="D1988">
        <v>2.5</v>
      </c>
    </row>
    <row r="1989" spans="1:4">
      <c r="A1989">
        <v>1899</v>
      </c>
      <c r="B1989" t="s">
        <v>3643</v>
      </c>
      <c r="C1989" t="s">
        <v>1934</v>
      </c>
      <c r="D1989">
        <v>4</v>
      </c>
    </row>
    <row r="1990" spans="1:4">
      <c r="A1990">
        <v>1899</v>
      </c>
      <c r="B1990" t="s">
        <v>3643</v>
      </c>
      <c r="C1990" t="s">
        <v>1935</v>
      </c>
      <c r="D1990">
        <v>2.5</v>
      </c>
    </row>
    <row r="1991" spans="1:4">
      <c r="A1991">
        <v>1899</v>
      </c>
      <c r="B1991" t="s">
        <v>3643</v>
      </c>
      <c r="C1991" t="s">
        <v>957</v>
      </c>
      <c r="D1991">
        <v>14</v>
      </c>
    </row>
    <row r="1992" spans="1:4">
      <c r="A1992">
        <v>1899</v>
      </c>
      <c r="B1992" t="s">
        <v>3643</v>
      </c>
      <c r="C1992" t="s">
        <v>397</v>
      </c>
      <c r="D1992">
        <v>24.5</v>
      </c>
    </row>
    <row r="1993" spans="1:4">
      <c r="A1993">
        <v>1899</v>
      </c>
      <c r="B1993" t="s">
        <v>3643</v>
      </c>
      <c r="C1993" t="s">
        <v>1936</v>
      </c>
      <c r="D1993">
        <v>3.13</v>
      </c>
    </row>
    <row r="1994" spans="1:4">
      <c r="A1994">
        <v>1899</v>
      </c>
      <c r="B1994" t="s">
        <v>3643</v>
      </c>
      <c r="C1994" t="s">
        <v>381</v>
      </c>
      <c r="D1994">
        <v>18</v>
      </c>
    </row>
    <row r="1995" spans="1:4">
      <c r="A1995">
        <v>1899</v>
      </c>
      <c r="B1995" t="s">
        <v>3643</v>
      </c>
      <c r="C1995" t="s">
        <v>381</v>
      </c>
      <c r="D1995">
        <v>14</v>
      </c>
    </row>
    <row r="1996" spans="1:4">
      <c r="A1996">
        <v>1899</v>
      </c>
      <c r="B1996" t="s">
        <v>3643</v>
      </c>
      <c r="C1996" t="s">
        <v>382</v>
      </c>
      <c r="D1996">
        <v>11.5</v>
      </c>
    </row>
    <row r="1997" spans="1:4">
      <c r="A1997">
        <v>1899</v>
      </c>
      <c r="B1997" t="s">
        <v>3643</v>
      </c>
      <c r="C1997" t="s">
        <v>382</v>
      </c>
      <c r="D1997">
        <v>8</v>
      </c>
    </row>
    <row r="1998" spans="1:4">
      <c r="A1998">
        <v>1899</v>
      </c>
      <c r="B1998" t="s">
        <v>3643</v>
      </c>
      <c r="C1998" t="s">
        <v>382</v>
      </c>
      <c r="D1998">
        <v>17</v>
      </c>
    </row>
    <row r="1999" spans="1:4">
      <c r="A1999">
        <v>1899</v>
      </c>
      <c r="B1999" t="s">
        <v>3643</v>
      </c>
      <c r="C1999" t="s">
        <v>382</v>
      </c>
      <c r="D1999">
        <v>11.5</v>
      </c>
    </row>
    <row r="2000" spans="1:4">
      <c r="A2000">
        <v>1899</v>
      </c>
      <c r="B2000" t="s">
        <v>3643</v>
      </c>
      <c r="C2000" t="s">
        <v>382</v>
      </c>
      <c r="D2000">
        <v>27</v>
      </c>
    </row>
    <row r="2001" spans="1:4">
      <c r="A2001">
        <v>1899</v>
      </c>
      <c r="B2001" t="s">
        <v>3643</v>
      </c>
      <c r="C2001" t="s">
        <v>382</v>
      </c>
      <c r="D2001">
        <v>9.85</v>
      </c>
    </row>
    <row r="2002" spans="1:4">
      <c r="A2002">
        <v>1899</v>
      </c>
      <c r="B2002" t="s">
        <v>3643</v>
      </c>
      <c r="C2002" t="s">
        <v>382</v>
      </c>
      <c r="D2002">
        <v>13</v>
      </c>
    </row>
    <row r="2003" spans="1:4">
      <c r="A2003">
        <v>1899</v>
      </c>
      <c r="B2003" t="s">
        <v>3643</v>
      </c>
      <c r="C2003" t="s">
        <v>383</v>
      </c>
      <c r="D2003">
        <v>5</v>
      </c>
    </row>
    <row r="2004" spans="1:4">
      <c r="A2004">
        <v>1899</v>
      </c>
      <c r="B2004" t="s">
        <v>3643</v>
      </c>
      <c r="C2004" t="s">
        <v>383</v>
      </c>
      <c r="D2004">
        <v>12</v>
      </c>
    </row>
    <row r="2005" spans="1:4">
      <c r="A2005">
        <v>1899</v>
      </c>
      <c r="B2005" t="s">
        <v>3643</v>
      </c>
      <c r="C2005" t="s">
        <v>383</v>
      </c>
      <c r="D2005">
        <v>17</v>
      </c>
    </row>
    <row r="2006" spans="1:4">
      <c r="A2006">
        <v>1899</v>
      </c>
      <c r="B2006" t="s">
        <v>3643</v>
      </c>
      <c r="C2006" t="s">
        <v>383</v>
      </c>
      <c r="D2006">
        <v>2.5</v>
      </c>
    </row>
    <row r="2007" spans="1:4">
      <c r="A2007">
        <v>1899</v>
      </c>
      <c r="B2007" t="s">
        <v>3643</v>
      </c>
      <c r="C2007" t="s">
        <v>410</v>
      </c>
      <c r="D2007">
        <v>2.5</v>
      </c>
    </row>
    <row r="2008" spans="1:4">
      <c r="A2008">
        <v>1899</v>
      </c>
      <c r="B2008" t="s">
        <v>3643</v>
      </c>
      <c r="C2008" t="s">
        <v>668</v>
      </c>
      <c r="D2008">
        <v>5.5</v>
      </c>
    </row>
    <row r="2009" spans="1:4">
      <c r="A2009">
        <v>1899</v>
      </c>
      <c r="B2009" t="s">
        <v>3643</v>
      </c>
      <c r="C2009" t="s">
        <v>384</v>
      </c>
      <c r="D2009">
        <v>7</v>
      </c>
    </row>
    <row r="2010" spans="1:4">
      <c r="A2010">
        <v>1899</v>
      </c>
      <c r="B2010" t="s">
        <v>3643</v>
      </c>
      <c r="C2010" t="s">
        <v>385</v>
      </c>
      <c r="D2010">
        <v>8</v>
      </c>
    </row>
    <row r="2011" spans="1:4">
      <c r="A2011">
        <v>1899</v>
      </c>
      <c r="B2011" t="s">
        <v>3643</v>
      </c>
      <c r="C2011" t="s">
        <v>386</v>
      </c>
      <c r="D2011">
        <v>1.5</v>
      </c>
    </row>
    <row r="2012" spans="1:4">
      <c r="A2012">
        <v>1899</v>
      </c>
      <c r="B2012" t="s">
        <v>3643</v>
      </c>
      <c r="C2012" t="s">
        <v>386</v>
      </c>
      <c r="D2012">
        <v>3</v>
      </c>
    </row>
    <row r="2013" spans="1:4">
      <c r="A2013">
        <v>1899</v>
      </c>
      <c r="B2013" t="s">
        <v>3643</v>
      </c>
      <c r="C2013" t="s">
        <v>386</v>
      </c>
      <c r="D2013">
        <v>4</v>
      </c>
    </row>
    <row r="2014" spans="1:4">
      <c r="A2014">
        <v>1899</v>
      </c>
      <c r="B2014" t="s">
        <v>3643</v>
      </c>
      <c r="C2014" t="s">
        <v>387</v>
      </c>
      <c r="D2014">
        <v>12</v>
      </c>
    </row>
    <row r="2015" spans="1:4">
      <c r="A2015">
        <v>1899</v>
      </c>
      <c r="B2015" t="s">
        <v>3643</v>
      </c>
      <c r="C2015" t="s">
        <v>388</v>
      </c>
      <c r="D2015">
        <v>1</v>
      </c>
    </row>
    <row r="2016" spans="1:4">
      <c r="A2016">
        <v>1899</v>
      </c>
      <c r="B2016" t="s">
        <v>3643</v>
      </c>
      <c r="C2016" t="s">
        <v>1932</v>
      </c>
      <c r="D2016">
        <v>8.15</v>
      </c>
    </row>
    <row r="2017" spans="1:4">
      <c r="A2017">
        <v>1899</v>
      </c>
      <c r="B2017" t="s">
        <v>3644</v>
      </c>
      <c r="C2017" t="s">
        <v>1937</v>
      </c>
      <c r="D2017">
        <v>8.5</v>
      </c>
    </row>
    <row r="2018" spans="1:4">
      <c r="A2018">
        <v>1899</v>
      </c>
      <c r="B2018" t="s">
        <v>3644</v>
      </c>
      <c r="C2018" t="s">
        <v>1940</v>
      </c>
      <c r="D2018">
        <v>7</v>
      </c>
    </row>
    <row r="2019" spans="1:4">
      <c r="A2019">
        <v>1899</v>
      </c>
      <c r="B2019" t="s">
        <v>3645</v>
      </c>
      <c r="C2019" t="s">
        <v>1941</v>
      </c>
      <c r="D2019">
        <v>28.5</v>
      </c>
    </row>
    <row r="2020" spans="1:4">
      <c r="A2020">
        <v>1899</v>
      </c>
      <c r="B2020" t="s">
        <v>3645</v>
      </c>
      <c r="C2020" t="s">
        <v>2192</v>
      </c>
      <c r="D2020">
        <v>7</v>
      </c>
    </row>
    <row r="2021" spans="1:4">
      <c r="A2021">
        <v>1899</v>
      </c>
      <c r="B2021" t="s">
        <v>3645</v>
      </c>
      <c r="C2021" t="s">
        <v>1942</v>
      </c>
      <c r="D2021">
        <v>11.5</v>
      </c>
    </row>
    <row r="2022" spans="1:4">
      <c r="A2022">
        <v>1899</v>
      </c>
      <c r="B2022" t="s">
        <v>3645</v>
      </c>
      <c r="C2022" t="s">
        <v>1942</v>
      </c>
      <c r="D2022">
        <v>46</v>
      </c>
    </row>
    <row r="2023" spans="1:4">
      <c r="A2023">
        <v>1899</v>
      </c>
      <c r="B2023" t="s">
        <v>3645</v>
      </c>
      <c r="C2023" t="s">
        <v>1942</v>
      </c>
      <c r="D2023">
        <v>98.64</v>
      </c>
    </row>
    <row r="2024" spans="1:4">
      <c r="A2024">
        <v>1899</v>
      </c>
      <c r="B2024" t="s">
        <v>3645</v>
      </c>
      <c r="C2024" t="s">
        <v>1942</v>
      </c>
      <c r="D2024">
        <v>26</v>
      </c>
    </row>
    <row r="2025" spans="1:4">
      <c r="A2025">
        <v>1899</v>
      </c>
      <c r="B2025" t="s">
        <v>3645</v>
      </c>
      <c r="C2025" t="s">
        <v>1943</v>
      </c>
      <c r="D2025">
        <v>2.25</v>
      </c>
    </row>
    <row r="2026" spans="1:4">
      <c r="A2026">
        <v>1899</v>
      </c>
      <c r="B2026" t="s">
        <v>3645</v>
      </c>
      <c r="C2026" t="s">
        <v>1945</v>
      </c>
      <c r="D2026">
        <v>1.75</v>
      </c>
    </row>
    <row r="2027" spans="1:4">
      <c r="A2027">
        <v>1899</v>
      </c>
      <c r="B2027" t="s">
        <v>3645</v>
      </c>
      <c r="C2027" t="s">
        <v>1946</v>
      </c>
      <c r="D2027">
        <v>20</v>
      </c>
    </row>
    <row r="2028" spans="1:4">
      <c r="A2028">
        <v>1899</v>
      </c>
      <c r="B2028" t="s">
        <v>2549</v>
      </c>
      <c r="C2028" t="s">
        <v>145</v>
      </c>
      <c r="D2028">
        <v>53.8</v>
      </c>
    </row>
    <row r="2029" spans="1:4">
      <c r="A2029">
        <v>1899</v>
      </c>
      <c r="B2029" t="s">
        <v>2549</v>
      </c>
      <c r="C2029" t="s">
        <v>537</v>
      </c>
      <c r="D2029">
        <v>7.7</v>
      </c>
    </row>
    <row r="2030" spans="1:4">
      <c r="A2030">
        <v>1899</v>
      </c>
      <c r="B2030" t="s">
        <v>2549</v>
      </c>
      <c r="C2030" t="s">
        <v>147</v>
      </c>
      <c r="D2030">
        <v>15</v>
      </c>
    </row>
    <row r="2031" spans="1:4">
      <c r="A2031">
        <v>1899</v>
      </c>
      <c r="B2031" t="s">
        <v>2549</v>
      </c>
      <c r="C2031" t="s">
        <v>149</v>
      </c>
      <c r="D2031">
        <v>6</v>
      </c>
    </row>
    <row r="2032" spans="1:4">
      <c r="A2032">
        <v>1899</v>
      </c>
      <c r="B2032" t="s">
        <v>2549</v>
      </c>
      <c r="C2032" t="s">
        <v>151</v>
      </c>
      <c r="D2032">
        <v>62.23</v>
      </c>
    </row>
    <row r="2033" spans="1:4">
      <c r="A2033">
        <v>1899</v>
      </c>
      <c r="B2033" t="s">
        <v>2549</v>
      </c>
      <c r="C2033" t="s">
        <v>151</v>
      </c>
      <c r="D2033">
        <v>18.5</v>
      </c>
    </row>
    <row r="2034" spans="1:4">
      <c r="A2034">
        <v>1899</v>
      </c>
      <c r="B2034" t="s">
        <v>2549</v>
      </c>
      <c r="C2034" t="s">
        <v>151</v>
      </c>
      <c r="D2034">
        <v>14</v>
      </c>
    </row>
    <row r="2035" spans="1:4">
      <c r="A2035">
        <v>1899</v>
      </c>
      <c r="B2035" t="s">
        <v>2549</v>
      </c>
      <c r="C2035" t="s">
        <v>153</v>
      </c>
      <c r="D2035">
        <v>17.5</v>
      </c>
    </row>
    <row r="2036" spans="1:4">
      <c r="A2036">
        <v>1899</v>
      </c>
      <c r="B2036" t="s">
        <v>2549</v>
      </c>
      <c r="C2036" t="s">
        <v>282</v>
      </c>
      <c r="D2036">
        <v>9</v>
      </c>
    </row>
    <row r="2037" spans="1:4">
      <c r="A2037">
        <v>1899</v>
      </c>
      <c r="B2037" t="s">
        <v>2549</v>
      </c>
      <c r="C2037" t="s">
        <v>165</v>
      </c>
      <c r="D2037">
        <v>16.600000000000001</v>
      </c>
    </row>
    <row r="2038" spans="1:4">
      <c r="A2038">
        <v>1899</v>
      </c>
      <c r="B2038" t="s">
        <v>2549</v>
      </c>
      <c r="C2038" t="s">
        <v>155</v>
      </c>
      <c r="D2038">
        <v>25</v>
      </c>
    </row>
    <row r="2039" spans="1:4">
      <c r="A2039">
        <v>1899</v>
      </c>
      <c r="B2039" t="s">
        <v>2549</v>
      </c>
      <c r="C2039" t="s">
        <v>155</v>
      </c>
      <c r="D2039">
        <v>59.25</v>
      </c>
    </row>
    <row r="2040" spans="1:4">
      <c r="A2040">
        <v>1899</v>
      </c>
      <c r="B2040" t="s">
        <v>2549</v>
      </c>
      <c r="C2040" t="s">
        <v>155</v>
      </c>
      <c r="D2040">
        <v>2</v>
      </c>
    </row>
    <row r="2041" spans="1:4">
      <c r="A2041">
        <v>1899</v>
      </c>
      <c r="B2041" t="s">
        <v>2549</v>
      </c>
      <c r="C2041" t="s">
        <v>159</v>
      </c>
      <c r="D2041">
        <v>7.18</v>
      </c>
    </row>
    <row r="2042" spans="1:4">
      <c r="A2042">
        <v>1899</v>
      </c>
      <c r="B2042" t="s">
        <v>2549</v>
      </c>
      <c r="C2042" t="s">
        <v>167</v>
      </c>
      <c r="D2042">
        <v>7.5</v>
      </c>
    </row>
    <row r="2043" spans="1:4">
      <c r="A2043">
        <v>1899</v>
      </c>
      <c r="B2043" t="s">
        <v>2549</v>
      </c>
      <c r="C2043" t="s">
        <v>167</v>
      </c>
      <c r="D2043">
        <v>20</v>
      </c>
    </row>
    <row r="2044" spans="1:4">
      <c r="A2044">
        <v>1899</v>
      </c>
      <c r="B2044" t="s">
        <v>2549</v>
      </c>
      <c r="C2044" t="s">
        <v>161</v>
      </c>
      <c r="D2044">
        <v>12.46</v>
      </c>
    </row>
    <row r="2045" spans="1:4">
      <c r="A2045">
        <v>1899</v>
      </c>
      <c r="B2045" t="s">
        <v>2549</v>
      </c>
      <c r="C2045" t="s">
        <v>502</v>
      </c>
      <c r="D2045">
        <v>2.75</v>
      </c>
    </row>
    <row r="2046" spans="1:4">
      <c r="A2046">
        <v>1899</v>
      </c>
      <c r="B2046" t="s">
        <v>2549</v>
      </c>
      <c r="C2046" t="s">
        <v>978</v>
      </c>
      <c r="D2046">
        <v>3</v>
      </c>
    </row>
    <row r="2047" spans="1:4">
      <c r="A2047">
        <v>1899</v>
      </c>
      <c r="B2047" t="s">
        <v>2549</v>
      </c>
      <c r="C2047" t="s">
        <v>1947</v>
      </c>
      <c r="D2047">
        <v>1.57</v>
      </c>
    </row>
    <row r="2048" spans="1:4">
      <c r="A2048">
        <v>1899</v>
      </c>
      <c r="B2048" t="s">
        <v>2549</v>
      </c>
      <c r="C2048" t="s">
        <v>163</v>
      </c>
      <c r="D2048">
        <v>11.05</v>
      </c>
    </row>
    <row r="2049" spans="1:4">
      <c r="A2049">
        <v>1899</v>
      </c>
      <c r="B2049" t="s">
        <v>2549</v>
      </c>
      <c r="C2049" t="s">
        <v>545</v>
      </c>
      <c r="D2049">
        <v>8.6199999999999992</v>
      </c>
    </row>
    <row r="2050" spans="1:4">
      <c r="A2050">
        <v>1899</v>
      </c>
      <c r="B2050" t="s">
        <v>2549</v>
      </c>
      <c r="C2050" t="s">
        <v>977</v>
      </c>
      <c r="D2050">
        <v>13</v>
      </c>
    </row>
    <row r="2051" spans="1:4">
      <c r="A2051">
        <v>1899</v>
      </c>
      <c r="B2051" t="s">
        <v>2549</v>
      </c>
      <c r="C2051" t="s">
        <v>1948</v>
      </c>
      <c r="D2051">
        <v>12.18</v>
      </c>
    </row>
    <row r="2052" spans="1:4">
      <c r="A2052">
        <v>1899</v>
      </c>
      <c r="B2052" t="s">
        <v>2549</v>
      </c>
      <c r="C2052" t="s">
        <v>1949</v>
      </c>
      <c r="D2052">
        <v>5.5</v>
      </c>
    </row>
    <row r="2053" spans="1:4">
      <c r="A2053">
        <v>1899</v>
      </c>
      <c r="B2053" t="s">
        <v>2549</v>
      </c>
      <c r="C2053" t="s">
        <v>153</v>
      </c>
      <c r="D2053">
        <v>8</v>
      </c>
    </row>
    <row r="2054" spans="1:4">
      <c r="A2054">
        <v>1899</v>
      </c>
      <c r="B2054" t="s">
        <v>2704</v>
      </c>
      <c r="C2054" t="s">
        <v>440</v>
      </c>
      <c r="D2054">
        <v>15.38</v>
      </c>
    </row>
    <row r="2055" spans="1:4">
      <c r="A2055">
        <v>1899</v>
      </c>
      <c r="B2055" t="s">
        <v>2704</v>
      </c>
      <c r="C2055" t="s">
        <v>440</v>
      </c>
      <c r="D2055">
        <v>11</v>
      </c>
    </row>
    <row r="2056" spans="1:4">
      <c r="A2056">
        <v>1899</v>
      </c>
      <c r="B2056" t="s">
        <v>2704</v>
      </c>
      <c r="C2056" t="s">
        <v>440</v>
      </c>
      <c r="D2056">
        <v>36</v>
      </c>
    </row>
    <row r="2057" spans="1:4">
      <c r="A2057">
        <v>1899</v>
      </c>
      <c r="B2057" t="s">
        <v>2704</v>
      </c>
      <c r="C2057" t="s">
        <v>440</v>
      </c>
      <c r="D2057">
        <v>1.75</v>
      </c>
    </row>
    <row r="2058" spans="1:4">
      <c r="A2058">
        <v>1899</v>
      </c>
      <c r="B2058" t="s">
        <v>2704</v>
      </c>
      <c r="C2058" t="s">
        <v>440</v>
      </c>
      <c r="D2058">
        <v>19.5</v>
      </c>
    </row>
    <row r="2059" spans="1:4">
      <c r="A2059">
        <v>1899</v>
      </c>
      <c r="B2059" t="s">
        <v>2704</v>
      </c>
      <c r="C2059" t="s">
        <v>440</v>
      </c>
      <c r="D2059">
        <v>5.6</v>
      </c>
    </row>
    <row r="2060" spans="1:4">
      <c r="A2060">
        <v>1899</v>
      </c>
      <c r="B2060" t="s">
        <v>2704</v>
      </c>
      <c r="C2060" t="s">
        <v>440</v>
      </c>
      <c r="D2060">
        <v>9.5</v>
      </c>
    </row>
    <row r="2061" spans="1:4">
      <c r="A2061">
        <v>1899</v>
      </c>
      <c r="B2061" t="s">
        <v>2704</v>
      </c>
      <c r="C2061" t="s">
        <v>440</v>
      </c>
      <c r="D2061">
        <v>22</v>
      </c>
    </row>
    <row r="2062" spans="1:4">
      <c r="A2062">
        <v>1899</v>
      </c>
      <c r="B2062" t="s">
        <v>2704</v>
      </c>
      <c r="C2062" t="s">
        <v>440</v>
      </c>
      <c r="D2062">
        <v>10</v>
      </c>
    </row>
    <row r="2063" spans="1:4">
      <c r="A2063">
        <v>1899</v>
      </c>
      <c r="B2063" t="s">
        <v>2704</v>
      </c>
      <c r="C2063" t="s">
        <v>440</v>
      </c>
      <c r="D2063">
        <v>12</v>
      </c>
    </row>
    <row r="2064" spans="1:4">
      <c r="A2064">
        <v>1899</v>
      </c>
      <c r="B2064" t="s">
        <v>2704</v>
      </c>
      <c r="C2064" t="s">
        <v>440</v>
      </c>
      <c r="D2064">
        <v>10</v>
      </c>
    </row>
    <row r="2065" spans="1:4">
      <c r="A2065">
        <v>1899</v>
      </c>
      <c r="B2065" t="s">
        <v>2704</v>
      </c>
      <c r="C2065" t="s">
        <v>440</v>
      </c>
      <c r="D2065">
        <v>25.84</v>
      </c>
    </row>
    <row r="2066" spans="1:4">
      <c r="A2066">
        <v>1899</v>
      </c>
      <c r="B2066" t="s">
        <v>3646</v>
      </c>
      <c r="C2066" t="s">
        <v>1189</v>
      </c>
      <c r="D2066">
        <v>25</v>
      </c>
    </row>
    <row r="2067" spans="1:4">
      <c r="A2067">
        <v>1899</v>
      </c>
      <c r="B2067" t="s">
        <v>3646</v>
      </c>
      <c r="C2067" t="s">
        <v>1189</v>
      </c>
      <c r="D2067">
        <v>6.75</v>
      </c>
    </row>
    <row r="2068" spans="1:4">
      <c r="A2068">
        <v>1899</v>
      </c>
      <c r="B2068" t="s">
        <v>3646</v>
      </c>
      <c r="C2068" t="s">
        <v>1189</v>
      </c>
      <c r="D2068">
        <v>2</v>
      </c>
    </row>
    <row r="2069" spans="1:4">
      <c r="A2069">
        <v>1899</v>
      </c>
      <c r="B2069" t="s">
        <v>3646</v>
      </c>
      <c r="C2069" t="s">
        <v>1189</v>
      </c>
      <c r="D2069">
        <v>7</v>
      </c>
    </row>
    <row r="2070" spans="1:4">
      <c r="A2070">
        <v>1899</v>
      </c>
      <c r="B2070" t="s">
        <v>3646</v>
      </c>
      <c r="C2070" t="s">
        <v>1189</v>
      </c>
      <c r="D2070">
        <v>2</v>
      </c>
    </row>
    <row r="2071" spans="1:4">
      <c r="A2071">
        <v>1899</v>
      </c>
      <c r="B2071" t="s">
        <v>2706</v>
      </c>
      <c r="C2071" t="s">
        <v>170</v>
      </c>
      <c r="D2071">
        <v>1.5</v>
      </c>
    </row>
    <row r="2072" spans="1:4">
      <c r="A2072">
        <v>1899</v>
      </c>
      <c r="B2072" t="s">
        <v>2706</v>
      </c>
      <c r="C2072" t="s">
        <v>173</v>
      </c>
      <c r="D2072">
        <v>3</v>
      </c>
    </row>
    <row r="2073" spans="1:4">
      <c r="A2073">
        <v>1899</v>
      </c>
      <c r="B2073" t="s">
        <v>2706</v>
      </c>
      <c r="C2073" t="s">
        <v>173</v>
      </c>
      <c r="D2073">
        <v>9.5</v>
      </c>
    </row>
    <row r="2074" spans="1:4">
      <c r="A2074">
        <v>1899</v>
      </c>
      <c r="B2074" t="s">
        <v>2706</v>
      </c>
      <c r="C2074" t="s">
        <v>177</v>
      </c>
      <c r="D2074">
        <v>5</v>
      </c>
    </row>
    <row r="2075" spans="1:4">
      <c r="A2075">
        <v>1899</v>
      </c>
      <c r="B2075" t="s">
        <v>2706</v>
      </c>
      <c r="C2075" t="s">
        <v>181</v>
      </c>
      <c r="D2075">
        <v>4</v>
      </c>
    </row>
    <row r="2076" spans="1:4">
      <c r="A2076">
        <v>1899</v>
      </c>
      <c r="B2076" t="s">
        <v>2706</v>
      </c>
      <c r="C2076" t="s">
        <v>547</v>
      </c>
      <c r="D2076">
        <v>19</v>
      </c>
    </row>
    <row r="2077" spans="1:4">
      <c r="A2077">
        <v>1899</v>
      </c>
      <c r="B2077" t="s">
        <v>2706</v>
      </c>
      <c r="C2077" t="s">
        <v>179</v>
      </c>
      <c r="D2077">
        <v>24</v>
      </c>
    </row>
    <row r="2078" spans="1:4">
      <c r="A2078">
        <v>1899</v>
      </c>
      <c r="B2078" t="s">
        <v>2520</v>
      </c>
      <c r="C2078" t="s">
        <v>64</v>
      </c>
      <c r="D2078">
        <v>5.5</v>
      </c>
    </row>
    <row r="2079" spans="1:4">
      <c r="A2079">
        <v>1899</v>
      </c>
      <c r="B2079" t="s">
        <v>2520</v>
      </c>
      <c r="C2079" t="s">
        <v>551</v>
      </c>
      <c r="D2079">
        <v>67</v>
      </c>
    </row>
    <row r="2080" spans="1:4">
      <c r="A2080">
        <v>1899</v>
      </c>
      <c r="B2080" t="s">
        <v>2520</v>
      </c>
      <c r="C2080" t="s">
        <v>551</v>
      </c>
      <c r="D2080">
        <v>18</v>
      </c>
    </row>
    <row r="2081" spans="1:4">
      <c r="A2081">
        <v>1899</v>
      </c>
      <c r="B2081" t="s">
        <v>2520</v>
      </c>
      <c r="C2081" t="s">
        <v>551</v>
      </c>
      <c r="D2081">
        <v>15</v>
      </c>
    </row>
    <row r="2082" spans="1:4">
      <c r="A2082">
        <v>1899</v>
      </c>
      <c r="B2082" t="s">
        <v>2520</v>
      </c>
      <c r="C2082" t="s">
        <v>551</v>
      </c>
      <c r="D2082">
        <v>3</v>
      </c>
    </row>
    <row r="2083" spans="1:4">
      <c r="A2083">
        <v>1899</v>
      </c>
      <c r="B2083" t="s">
        <v>2520</v>
      </c>
      <c r="C2083" t="s">
        <v>551</v>
      </c>
      <c r="D2083">
        <v>17</v>
      </c>
    </row>
    <row r="2084" spans="1:4">
      <c r="A2084">
        <v>1899</v>
      </c>
      <c r="B2084" t="s">
        <v>2520</v>
      </c>
      <c r="C2084" t="s">
        <v>69</v>
      </c>
      <c r="D2084">
        <v>25.13</v>
      </c>
    </row>
    <row r="2085" spans="1:4">
      <c r="A2085">
        <v>1899</v>
      </c>
      <c r="B2085" t="s">
        <v>2520</v>
      </c>
      <c r="C2085" t="s">
        <v>68</v>
      </c>
      <c r="D2085">
        <v>24.5</v>
      </c>
    </row>
    <row r="2086" spans="1:4">
      <c r="A2086">
        <v>1899</v>
      </c>
      <c r="B2086" t="s">
        <v>2520</v>
      </c>
      <c r="C2086" t="s">
        <v>73</v>
      </c>
      <c r="D2086">
        <v>6</v>
      </c>
    </row>
    <row r="2087" spans="1:4">
      <c r="A2087">
        <v>1899</v>
      </c>
      <c r="B2087" t="s">
        <v>2520</v>
      </c>
      <c r="C2087" t="s">
        <v>74</v>
      </c>
      <c r="D2087">
        <v>5</v>
      </c>
    </row>
    <row r="2088" spans="1:4">
      <c r="A2088">
        <v>1899</v>
      </c>
      <c r="B2088" t="s">
        <v>2520</v>
      </c>
      <c r="C2088" t="s">
        <v>65</v>
      </c>
      <c r="D2088">
        <v>25.75</v>
      </c>
    </row>
    <row r="2089" spans="1:4">
      <c r="A2089">
        <v>1899</v>
      </c>
      <c r="B2089" t="s">
        <v>2520</v>
      </c>
      <c r="C2089" t="s">
        <v>65</v>
      </c>
      <c r="D2089">
        <v>6.5</v>
      </c>
    </row>
    <row r="2090" spans="1:4">
      <c r="A2090">
        <v>1899</v>
      </c>
      <c r="B2090" t="s">
        <v>2520</v>
      </c>
      <c r="C2090" t="s">
        <v>66</v>
      </c>
      <c r="D2090">
        <v>6.5</v>
      </c>
    </row>
    <row r="2091" spans="1:4">
      <c r="A2091">
        <v>1899</v>
      </c>
      <c r="B2091" t="s">
        <v>2520</v>
      </c>
      <c r="C2091" t="s">
        <v>67</v>
      </c>
      <c r="D2091">
        <v>21</v>
      </c>
    </row>
    <row r="2092" spans="1:4">
      <c r="A2092">
        <v>1899</v>
      </c>
      <c r="B2092" t="s">
        <v>2520</v>
      </c>
      <c r="C2092" t="s">
        <v>67</v>
      </c>
      <c r="D2092">
        <v>19</v>
      </c>
    </row>
    <row r="2093" spans="1:4">
      <c r="A2093">
        <v>1899</v>
      </c>
      <c r="B2093" t="s">
        <v>512</v>
      </c>
      <c r="C2093" t="s">
        <v>1988</v>
      </c>
      <c r="D2093">
        <v>39.5</v>
      </c>
    </row>
    <row r="2094" spans="1:4">
      <c r="A2094">
        <v>1899</v>
      </c>
      <c r="B2094" t="s">
        <v>512</v>
      </c>
      <c r="C2094" t="s">
        <v>1983</v>
      </c>
      <c r="D2094">
        <v>2.25</v>
      </c>
    </row>
    <row r="2095" spans="1:4">
      <c r="A2095">
        <v>1899</v>
      </c>
      <c r="B2095" t="s">
        <v>512</v>
      </c>
      <c r="C2095" t="s">
        <v>1984</v>
      </c>
      <c r="D2095">
        <v>2</v>
      </c>
    </row>
    <row r="2096" spans="1:4">
      <c r="A2096">
        <v>1899</v>
      </c>
      <c r="B2096" t="s">
        <v>512</v>
      </c>
      <c r="C2096" t="s">
        <v>370</v>
      </c>
      <c r="D2096">
        <v>16.5</v>
      </c>
    </row>
    <row r="2097" spans="1:4">
      <c r="A2097">
        <v>1899</v>
      </c>
      <c r="B2097" t="s">
        <v>512</v>
      </c>
      <c r="C2097" t="s">
        <v>1985</v>
      </c>
      <c r="D2097">
        <v>14</v>
      </c>
    </row>
    <row r="2098" spans="1:4">
      <c r="A2098">
        <v>1899</v>
      </c>
      <c r="B2098" t="s">
        <v>512</v>
      </c>
      <c r="C2098" t="s">
        <v>2194</v>
      </c>
      <c r="D2098">
        <v>1.6</v>
      </c>
    </row>
    <row r="2099" spans="1:4">
      <c r="A2099">
        <v>1899</v>
      </c>
      <c r="B2099" t="s">
        <v>512</v>
      </c>
      <c r="C2099" t="s">
        <v>1820</v>
      </c>
      <c r="D2099">
        <v>14</v>
      </c>
    </row>
    <row r="2100" spans="1:4">
      <c r="A2100">
        <v>1899</v>
      </c>
      <c r="B2100" t="s">
        <v>512</v>
      </c>
      <c r="C2100" t="s">
        <v>1987</v>
      </c>
      <c r="D2100">
        <v>43</v>
      </c>
    </row>
    <row r="2101" spans="1:4">
      <c r="A2101">
        <v>1899</v>
      </c>
      <c r="B2101" t="s">
        <v>512</v>
      </c>
      <c r="C2101" t="s">
        <v>1976</v>
      </c>
      <c r="D2101">
        <v>15</v>
      </c>
    </row>
    <row r="2102" spans="1:4">
      <c r="A2102">
        <v>1899</v>
      </c>
      <c r="B2102" t="s">
        <v>512</v>
      </c>
      <c r="C2102" t="s">
        <v>1976</v>
      </c>
      <c r="D2102">
        <v>10.5</v>
      </c>
    </row>
    <row r="2103" spans="1:4">
      <c r="A2103">
        <v>1899</v>
      </c>
      <c r="B2103" t="s">
        <v>512</v>
      </c>
      <c r="C2103" t="s">
        <v>1977</v>
      </c>
      <c r="D2103">
        <v>4</v>
      </c>
    </row>
    <row r="2104" spans="1:4">
      <c r="A2104">
        <v>1899</v>
      </c>
      <c r="B2104" t="s">
        <v>512</v>
      </c>
      <c r="C2104" t="s">
        <v>1989</v>
      </c>
      <c r="D2104">
        <v>7</v>
      </c>
    </row>
    <row r="2105" spans="1:4">
      <c r="A2105">
        <v>1899</v>
      </c>
      <c r="B2105" t="s">
        <v>512</v>
      </c>
      <c r="C2105" t="s">
        <v>1978</v>
      </c>
      <c r="D2105">
        <v>3.5</v>
      </c>
    </row>
    <row r="2106" spans="1:4">
      <c r="A2106">
        <v>1899</v>
      </c>
      <c r="B2106" t="s">
        <v>512</v>
      </c>
      <c r="C2106" t="s">
        <v>2195</v>
      </c>
      <c r="D2106">
        <v>17.600000000000001</v>
      </c>
    </row>
    <row r="2107" spans="1:4">
      <c r="A2107">
        <v>1899</v>
      </c>
      <c r="B2107" t="s">
        <v>512</v>
      </c>
      <c r="C2107" t="s">
        <v>1979</v>
      </c>
      <c r="D2107">
        <v>8</v>
      </c>
    </row>
    <row r="2108" spans="1:4">
      <c r="A2108">
        <v>1899</v>
      </c>
      <c r="B2108" t="s">
        <v>512</v>
      </c>
      <c r="C2108" t="s">
        <v>2196</v>
      </c>
      <c r="D2108">
        <v>5</v>
      </c>
    </row>
    <row r="2109" spans="1:4">
      <c r="A2109">
        <v>1899</v>
      </c>
      <c r="B2109" t="s">
        <v>512</v>
      </c>
      <c r="C2109" t="s">
        <v>1980</v>
      </c>
      <c r="D2109">
        <v>6</v>
      </c>
    </row>
    <row r="2110" spans="1:4">
      <c r="A2110">
        <v>1899</v>
      </c>
      <c r="B2110" t="s">
        <v>512</v>
      </c>
      <c r="C2110" t="s">
        <v>1990</v>
      </c>
      <c r="D2110">
        <v>1.25</v>
      </c>
    </row>
    <row r="2111" spans="1:4">
      <c r="A2111">
        <v>1899</v>
      </c>
      <c r="B2111" t="s">
        <v>512</v>
      </c>
      <c r="C2111" t="s">
        <v>1981</v>
      </c>
      <c r="D2111">
        <v>50.3</v>
      </c>
    </row>
    <row r="2112" spans="1:4">
      <c r="A2112">
        <v>1899</v>
      </c>
      <c r="B2112" t="s">
        <v>512</v>
      </c>
      <c r="C2112" t="s">
        <v>2090</v>
      </c>
      <c r="D2112">
        <v>3</v>
      </c>
    </row>
    <row r="2113" spans="1:4">
      <c r="A2113">
        <v>1899</v>
      </c>
      <c r="B2113" t="s">
        <v>512</v>
      </c>
      <c r="C2113" t="s">
        <v>1982</v>
      </c>
      <c r="D2113">
        <v>18</v>
      </c>
    </row>
    <row r="2114" spans="1:4">
      <c r="A2114">
        <v>1899</v>
      </c>
      <c r="B2114" t="s">
        <v>3647</v>
      </c>
      <c r="C2114" t="s">
        <v>1950</v>
      </c>
      <c r="D2114">
        <v>3.5</v>
      </c>
    </row>
    <row r="2115" spans="1:4">
      <c r="A2115">
        <v>1899</v>
      </c>
      <c r="B2115" t="s">
        <v>3648</v>
      </c>
      <c r="C2115" t="s">
        <v>2198</v>
      </c>
      <c r="D2115">
        <v>5</v>
      </c>
    </row>
    <row r="2116" spans="1:4">
      <c r="A2116">
        <v>1899</v>
      </c>
      <c r="B2116" t="s">
        <v>3648</v>
      </c>
      <c r="C2116" t="s">
        <v>2198</v>
      </c>
      <c r="D2116">
        <v>23</v>
      </c>
    </row>
    <row r="2117" spans="1:4">
      <c r="A2117">
        <v>1899</v>
      </c>
      <c r="B2117" t="s">
        <v>3648</v>
      </c>
      <c r="C2117" t="s">
        <v>1957</v>
      </c>
      <c r="D2117">
        <v>12</v>
      </c>
    </row>
    <row r="2118" spans="1:4">
      <c r="A2118">
        <v>1899</v>
      </c>
      <c r="B2118" t="s">
        <v>3648</v>
      </c>
      <c r="C2118" t="s">
        <v>1968</v>
      </c>
      <c r="D2118">
        <v>9</v>
      </c>
    </row>
    <row r="2119" spans="1:4">
      <c r="A2119">
        <v>1899</v>
      </c>
      <c r="B2119" t="s">
        <v>3648</v>
      </c>
      <c r="C2119" t="s">
        <v>471</v>
      </c>
      <c r="D2119">
        <v>18</v>
      </c>
    </row>
    <row r="2120" spans="1:4">
      <c r="A2120">
        <v>1899</v>
      </c>
      <c r="B2120" t="s">
        <v>3648</v>
      </c>
      <c r="C2120" t="s">
        <v>471</v>
      </c>
      <c r="D2120">
        <v>10</v>
      </c>
    </row>
    <row r="2121" spans="1:4">
      <c r="A2121">
        <v>1899</v>
      </c>
      <c r="B2121" t="s">
        <v>3648</v>
      </c>
      <c r="C2121" t="s">
        <v>472</v>
      </c>
      <c r="D2121">
        <v>11</v>
      </c>
    </row>
    <row r="2122" spans="1:4">
      <c r="A2122">
        <v>1899</v>
      </c>
      <c r="B2122" t="s">
        <v>3648</v>
      </c>
      <c r="C2122" t="s">
        <v>1969</v>
      </c>
      <c r="D2122">
        <v>4</v>
      </c>
    </row>
    <row r="2123" spans="1:4">
      <c r="A2123">
        <v>1899</v>
      </c>
      <c r="B2123" t="s">
        <v>3648</v>
      </c>
      <c r="C2123" t="s">
        <v>1969</v>
      </c>
      <c r="D2123">
        <v>5.71</v>
      </c>
    </row>
    <row r="2124" spans="1:4">
      <c r="A2124">
        <v>1899</v>
      </c>
      <c r="B2124" t="s">
        <v>3648</v>
      </c>
      <c r="C2124" t="s">
        <v>1951</v>
      </c>
      <c r="D2124">
        <v>3</v>
      </c>
    </row>
    <row r="2125" spans="1:4">
      <c r="A2125">
        <v>1899</v>
      </c>
      <c r="B2125" t="s">
        <v>3648</v>
      </c>
      <c r="C2125" t="s">
        <v>1970</v>
      </c>
      <c r="D2125">
        <v>11</v>
      </c>
    </row>
    <row r="2126" spans="1:4">
      <c r="A2126">
        <v>1899</v>
      </c>
      <c r="B2126" t="s">
        <v>3648</v>
      </c>
      <c r="C2126" t="s">
        <v>470</v>
      </c>
      <c r="D2126">
        <v>90</v>
      </c>
    </row>
    <row r="2127" spans="1:4">
      <c r="A2127">
        <v>1899</v>
      </c>
      <c r="B2127" t="s">
        <v>3648</v>
      </c>
      <c r="C2127" t="s">
        <v>470</v>
      </c>
      <c r="D2127">
        <v>196.85</v>
      </c>
    </row>
    <row r="2128" spans="1:4">
      <c r="A2128">
        <v>1899</v>
      </c>
      <c r="B2128" t="s">
        <v>3648</v>
      </c>
      <c r="C2128" t="s">
        <v>470</v>
      </c>
      <c r="D2128">
        <v>205.6</v>
      </c>
    </row>
    <row r="2129" spans="1:4">
      <c r="A2129">
        <v>1899</v>
      </c>
      <c r="B2129" t="s">
        <v>3648</v>
      </c>
      <c r="C2129" t="s">
        <v>470</v>
      </c>
      <c r="D2129">
        <v>35</v>
      </c>
    </row>
    <row r="2130" spans="1:4">
      <c r="A2130">
        <v>1899</v>
      </c>
      <c r="B2130" t="s">
        <v>3648</v>
      </c>
      <c r="C2130" t="s">
        <v>470</v>
      </c>
      <c r="D2130">
        <v>30</v>
      </c>
    </row>
    <row r="2131" spans="1:4">
      <c r="A2131">
        <v>1899</v>
      </c>
      <c r="B2131" t="s">
        <v>3648</v>
      </c>
      <c r="C2131" t="s">
        <v>470</v>
      </c>
      <c r="D2131">
        <v>16</v>
      </c>
    </row>
    <row r="2132" spans="1:4">
      <c r="A2132">
        <v>1899</v>
      </c>
      <c r="B2132" t="s">
        <v>3648</v>
      </c>
      <c r="C2132" t="s">
        <v>470</v>
      </c>
      <c r="D2132">
        <v>101</v>
      </c>
    </row>
    <row r="2133" spans="1:4">
      <c r="A2133">
        <v>1899</v>
      </c>
      <c r="B2133" t="s">
        <v>3648</v>
      </c>
      <c r="C2133" t="s">
        <v>470</v>
      </c>
      <c r="D2133">
        <v>5</v>
      </c>
    </row>
    <row r="2134" spans="1:4">
      <c r="A2134">
        <v>1899</v>
      </c>
      <c r="B2134" t="s">
        <v>3648</v>
      </c>
      <c r="C2134" t="s">
        <v>470</v>
      </c>
      <c r="D2134">
        <v>37</v>
      </c>
    </row>
    <row r="2135" spans="1:4">
      <c r="A2135">
        <v>1899</v>
      </c>
      <c r="B2135" t="s">
        <v>3648</v>
      </c>
      <c r="C2135" t="s">
        <v>470</v>
      </c>
      <c r="D2135">
        <v>56</v>
      </c>
    </row>
    <row r="2136" spans="1:4">
      <c r="A2136">
        <v>1899</v>
      </c>
      <c r="B2136" t="s">
        <v>3648</v>
      </c>
      <c r="C2136" t="s">
        <v>470</v>
      </c>
      <c r="D2136">
        <v>202.7</v>
      </c>
    </row>
    <row r="2137" spans="1:4">
      <c r="A2137">
        <v>1899</v>
      </c>
      <c r="B2137" t="s">
        <v>3648</v>
      </c>
      <c r="C2137" t="s">
        <v>470</v>
      </c>
      <c r="D2137">
        <v>18.62</v>
      </c>
    </row>
    <row r="2138" spans="1:4">
      <c r="A2138">
        <v>1899</v>
      </c>
      <c r="B2138" t="s">
        <v>3648</v>
      </c>
      <c r="C2138" t="s">
        <v>470</v>
      </c>
      <c r="D2138">
        <v>15</v>
      </c>
    </row>
    <row r="2139" spans="1:4">
      <c r="A2139">
        <v>1899</v>
      </c>
      <c r="B2139" t="s">
        <v>3648</v>
      </c>
      <c r="C2139" t="s">
        <v>470</v>
      </c>
      <c r="D2139">
        <v>36</v>
      </c>
    </row>
    <row r="2140" spans="1:4">
      <c r="A2140">
        <v>1899</v>
      </c>
      <c r="B2140" t="s">
        <v>3648</v>
      </c>
      <c r="C2140" t="s">
        <v>470</v>
      </c>
      <c r="D2140">
        <v>25.45</v>
      </c>
    </row>
    <row r="2141" spans="1:4">
      <c r="A2141">
        <v>1899</v>
      </c>
      <c r="B2141" t="s">
        <v>3648</v>
      </c>
      <c r="C2141" t="s">
        <v>470</v>
      </c>
      <c r="D2141">
        <v>3.96</v>
      </c>
    </row>
    <row r="2142" spans="1:4">
      <c r="A2142">
        <v>1899</v>
      </c>
      <c r="B2142" t="s">
        <v>3648</v>
      </c>
      <c r="C2142" t="s">
        <v>715</v>
      </c>
      <c r="D2142">
        <v>12</v>
      </c>
    </row>
    <row r="2143" spans="1:4">
      <c r="A2143">
        <v>1899</v>
      </c>
      <c r="B2143" t="s">
        <v>3648</v>
      </c>
      <c r="C2143" t="s">
        <v>1392</v>
      </c>
      <c r="D2143">
        <v>13.5</v>
      </c>
    </row>
    <row r="2144" spans="1:4">
      <c r="A2144">
        <v>1899</v>
      </c>
      <c r="B2144" t="s">
        <v>3648</v>
      </c>
      <c r="C2144" t="s">
        <v>1953</v>
      </c>
      <c r="D2144">
        <v>3</v>
      </c>
    </row>
    <row r="2145" spans="1:4">
      <c r="A2145">
        <v>1899</v>
      </c>
      <c r="B2145" t="s">
        <v>3648</v>
      </c>
      <c r="C2145" t="s">
        <v>2197</v>
      </c>
      <c r="D2145">
        <v>28</v>
      </c>
    </row>
    <row r="2146" spans="1:4">
      <c r="A2146">
        <v>1899</v>
      </c>
      <c r="B2146" t="s">
        <v>3648</v>
      </c>
      <c r="C2146" t="s">
        <v>1961</v>
      </c>
      <c r="D2146">
        <v>31</v>
      </c>
    </row>
    <row r="2147" spans="1:4">
      <c r="A2147">
        <v>1899</v>
      </c>
      <c r="B2147" t="s">
        <v>3648</v>
      </c>
      <c r="C2147" t="s">
        <v>1164</v>
      </c>
      <c r="D2147">
        <v>6</v>
      </c>
    </row>
    <row r="2148" spans="1:4">
      <c r="A2148">
        <v>1899</v>
      </c>
      <c r="B2148" t="s">
        <v>3648</v>
      </c>
      <c r="C2148" t="s">
        <v>1954</v>
      </c>
      <c r="D2148">
        <v>15</v>
      </c>
    </row>
    <row r="2149" spans="1:4">
      <c r="A2149">
        <v>1899</v>
      </c>
      <c r="B2149" t="s">
        <v>3648</v>
      </c>
      <c r="C2149" t="s">
        <v>1955</v>
      </c>
      <c r="D2149">
        <v>3</v>
      </c>
    </row>
    <row r="2150" spans="1:4">
      <c r="A2150">
        <v>1899</v>
      </c>
      <c r="B2150" t="s">
        <v>3648</v>
      </c>
      <c r="C2150" t="s">
        <v>173</v>
      </c>
      <c r="D2150">
        <v>5</v>
      </c>
    </row>
    <row r="2151" spans="1:4">
      <c r="A2151">
        <v>1899</v>
      </c>
      <c r="B2151" t="s">
        <v>3648</v>
      </c>
      <c r="C2151" t="s">
        <v>1962</v>
      </c>
      <c r="D2151">
        <v>25</v>
      </c>
    </row>
    <row r="2152" spans="1:4">
      <c r="A2152">
        <v>1899</v>
      </c>
      <c r="B2152" t="s">
        <v>3648</v>
      </c>
      <c r="C2152" t="s">
        <v>1956</v>
      </c>
      <c r="D2152">
        <v>8.25</v>
      </c>
    </row>
    <row r="2153" spans="1:4">
      <c r="A2153">
        <v>1899</v>
      </c>
      <c r="B2153" t="s">
        <v>3648</v>
      </c>
      <c r="C2153" t="s">
        <v>1956</v>
      </c>
      <c r="D2153">
        <v>4.2</v>
      </c>
    </row>
    <row r="2154" spans="1:4">
      <c r="A2154">
        <v>1899</v>
      </c>
      <c r="B2154" t="s">
        <v>3648</v>
      </c>
      <c r="C2154" t="s">
        <v>2074</v>
      </c>
      <c r="D2154">
        <v>6</v>
      </c>
    </row>
    <row r="2155" spans="1:4">
      <c r="A2155">
        <v>1899</v>
      </c>
      <c r="B2155" t="s">
        <v>3648</v>
      </c>
      <c r="C2155" t="s">
        <v>1958</v>
      </c>
      <c r="D2155">
        <v>3.5</v>
      </c>
    </row>
    <row r="2156" spans="1:4">
      <c r="A2156">
        <v>1899</v>
      </c>
      <c r="B2156" t="s">
        <v>3648</v>
      </c>
      <c r="C2156" t="s">
        <v>1963</v>
      </c>
      <c r="D2156">
        <v>5</v>
      </c>
    </row>
    <row r="2157" spans="1:4">
      <c r="A2157">
        <v>1899</v>
      </c>
      <c r="B2157" t="s">
        <v>3648</v>
      </c>
      <c r="C2157" t="s">
        <v>1964</v>
      </c>
      <c r="D2157">
        <v>8</v>
      </c>
    </row>
    <row r="2158" spans="1:4">
      <c r="A2158">
        <v>1899</v>
      </c>
      <c r="B2158" t="s">
        <v>3648</v>
      </c>
      <c r="C2158" t="s">
        <v>1965</v>
      </c>
      <c r="D2158">
        <v>61</v>
      </c>
    </row>
    <row r="2159" spans="1:4">
      <c r="A2159">
        <v>1899</v>
      </c>
      <c r="B2159" t="s">
        <v>3648</v>
      </c>
      <c r="C2159" t="s">
        <v>1965</v>
      </c>
      <c r="D2159">
        <v>7.2</v>
      </c>
    </row>
    <row r="2160" spans="1:4">
      <c r="A2160">
        <v>1899</v>
      </c>
      <c r="B2160" t="s">
        <v>3648</v>
      </c>
      <c r="C2160" t="s">
        <v>1965</v>
      </c>
      <c r="D2160">
        <v>14</v>
      </c>
    </row>
    <row r="2161" spans="1:4">
      <c r="A2161">
        <v>1899</v>
      </c>
      <c r="B2161" t="s">
        <v>3648</v>
      </c>
      <c r="C2161" t="s">
        <v>1959</v>
      </c>
      <c r="D2161">
        <v>15</v>
      </c>
    </row>
    <row r="2162" spans="1:4">
      <c r="A2162">
        <v>1899</v>
      </c>
      <c r="B2162" t="s">
        <v>3648</v>
      </c>
      <c r="C2162" t="s">
        <v>1966</v>
      </c>
      <c r="D2162">
        <v>22</v>
      </c>
    </row>
    <row r="2163" spans="1:4">
      <c r="A2163">
        <v>1899</v>
      </c>
      <c r="B2163" t="s">
        <v>3648</v>
      </c>
      <c r="C2163" t="s">
        <v>578</v>
      </c>
      <c r="D2163">
        <v>20</v>
      </c>
    </row>
    <row r="2164" spans="1:4">
      <c r="A2164">
        <v>1899</v>
      </c>
      <c r="B2164" t="s">
        <v>3648</v>
      </c>
      <c r="C2164" t="s">
        <v>1960</v>
      </c>
      <c r="D2164">
        <v>6.25</v>
      </c>
    </row>
    <row r="2165" spans="1:4">
      <c r="A2165">
        <v>1899</v>
      </c>
      <c r="B2165" t="s">
        <v>3648</v>
      </c>
      <c r="C2165" t="s">
        <v>2199</v>
      </c>
      <c r="D2165">
        <v>5.5</v>
      </c>
    </row>
    <row r="2166" spans="1:4">
      <c r="A2166">
        <v>1899</v>
      </c>
      <c r="B2166" t="s">
        <v>3648</v>
      </c>
      <c r="C2166" t="s">
        <v>2197</v>
      </c>
      <c r="D2166">
        <v>23</v>
      </c>
    </row>
    <row r="2167" spans="1:4">
      <c r="A2167">
        <v>1899</v>
      </c>
      <c r="B2167" t="s">
        <v>3648</v>
      </c>
      <c r="C2167" t="s">
        <v>1952</v>
      </c>
      <c r="D2167">
        <v>3.5</v>
      </c>
    </row>
    <row r="2168" spans="1:4">
      <c r="A2168">
        <v>1899</v>
      </c>
      <c r="B2168" t="s">
        <v>2427</v>
      </c>
      <c r="C2168" t="s">
        <v>442</v>
      </c>
      <c r="D2168">
        <v>44</v>
      </c>
    </row>
    <row r="2169" spans="1:4">
      <c r="A2169">
        <v>1899</v>
      </c>
      <c r="B2169" t="s">
        <v>2427</v>
      </c>
      <c r="C2169" t="s">
        <v>1971</v>
      </c>
      <c r="D2169">
        <v>2</v>
      </c>
    </row>
    <row r="2170" spans="1:4">
      <c r="A2170">
        <v>1899</v>
      </c>
      <c r="B2170" t="s">
        <v>2427</v>
      </c>
      <c r="C2170" t="s">
        <v>68</v>
      </c>
      <c r="D2170">
        <v>7</v>
      </c>
    </row>
    <row r="2171" spans="1:4">
      <c r="A2171">
        <v>1899</v>
      </c>
      <c r="B2171" t="s">
        <v>2427</v>
      </c>
      <c r="C2171" t="s">
        <v>446</v>
      </c>
      <c r="D2171">
        <v>27</v>
      </c>
    </row>
    <row r="2172" spans="1:4">
      <c r="A2172">
        <v>1899</v>
      </c>
      <c r="B2172" t="s">
        <v>2427</v>
      </c>
      <c r="C2172" t="s">
        <v>448</v>
      </c>
      <c r="D2172">
        <v>34</v>
      </c>
    </row>
    <row r="2173" spans="1:4">
      <c r="A2173">
        <v>1899</v>
      </c>
      <c r="B2173" t="s">
        <v>2427</v>
      </c>
      <c r="C2173" t="s">
        <v>747</v>
      </c>
      <c r="D2173">
        <v>22.5</v>
      </c>
    </row>
    <row r="2174" spans="1:4">
      <c r="A2174">
        <v>1899</v>
      </c>
      <c r="B2174" t="s">
        <v>2427</v>
      </c>
      <c r="C2174" t="s">
        <v>450</v>
      </c>
      <c r="D2174">
        <v>100</v>
      </c>
    </row>
    <row r="2175" spans="1:4">
      <c r="A2175">
        <v>1899</v>
      </c>
      <c r="B2175" t="s">
        <v>2427</v>
      </c>
      <c r="C2175" t="s">
        <v>450</v>
      </c>
      <c r="D2175">
        <v>7.5</v>
      </c>
    </row>
    <row r="2176" spans="1:4">
      <c r="A2176">
        <v>1899</v>
      </c>
      <c r="B2176" t="s">
        <v>2427</v>
      </c>
      <c r="C2176" t="s">
        <v>1973</v>
      </c>
      <c r="D2176">
        <v>5</v>
      </c>
    </row>
    <row r="2177" spans="1:4">
      <c r="A2177">
        <v>1899</v>
      </c>
      <c r="B2177" t="s">
        <v>2427</v>
      </c>
      <c r="C2177" t="s">
        <v>750</v>
      </c>
      <c r="D2177">
        <v>6</v>
      </c>
    </row>
    <row r="2178" spans="1:4">
      <c r="A2178">
        <v>1899</v>
      </c>
      <c r="B2178" t="s">
        <v>2427</v>
      </c>
      <c r="C2178" t="s">
        <v>752</v>
      </c>
      <c r="D2178">
        <v>17.5</v>
      </c>
    </row>
    <row r="2179" spans="1:4">
      <c r="A2179">
        <v>1899</v>
      </c>
      <c r="B2179" t="s">
        <v>2427</v>
      </c>
      <c r="C2179" t="s">
        <v>754</v>
      </c>
      <c r="D2179">
        <v>5.5</v>
      </c>
    </row>
    <row r="2180" spans="1:4">
      <c r="A2180">
        <v>1899</v>
      </c>
      <c r="B2180" t="s">
        <v>2427</v>
      </c>
      <c r="C2180" t="s">
        <v>462</v>
      </c>
      <c r="D2180">
        <v>3.2</v>
      </c>
    </row>
    <row r="2181" spans="1:4">
      <c r="A2181">
        <v>1899</v>
      </c>
      <c r="B2181" t="s">
        <v>2427</v>
      </c>
      <c r="C2181" t="s">
        <v>757</v>
      </c>
      <c r="D2181">
        <v>35</v>
      </c>
    </row>
    <row r="2182" spans="1:4">
      <c r="A2182">
        <v>1899</v>
      </c>
      <c r="B2182" t="s">
        <v>2427</v>
      </c>
      <c r="C2182" t="s">
        <v>759</v>
      </c>
      <c r="D2182">
        <v>4</v>
      </c>
    </row>
    <row r="2183" spans="1:4">
      <c r="A2183">
        <v>1899</v>
      </c>
      <c r="B2183" t="s">
        <v>2427</v>
      </c>
      <c r="C2183" t="s">
        <v>761</v>
      </c>
      <c r="D2183">
        <v>15</v>
      </c>
    </row>
    <row r="2184" spans="1:4">
      <c r="A2184">
        <v>1899</v>
      </c>
      <c r="B2184" t="s">
        <v>2427</v>
      </c>
      <c r="C2184" t="s">
        <v>763</v>
      </c>
      <c r="D2184">
        <v>7</v>
      </c>
    </row>
    <row r="2185" spans="1:4">
      <c r="A2185">
        <v>1899</v>
      </c>
      <c r="B2185" t="s">
        <v>2427</v>
      </c>
      <c r="C2185" t="s">
        <v>763</v>
      </c>
      <c r="D2185">
        <v>2</v>
      </c>
    </row>
    <row r="2186" spans="1:4">
      <c r="A2186">
        <v>1899</v>
      </c>
      <c r="B2186" t="s">
        <v>2427</v>
      </c>
      <c r="C2186" t="s">
        <v>59</v>
      </c>
      <c r="D2186">
        <v>11</v>
      </c>
    </row>
    <row r="2187" spans="1:4">
      <c r="A2187">
        <v>1899</v>
      </c>
      <c r="B2187" t="s">
        <v>2427</v>
      </c>
      <c r="C2187" t="s">
        <v>452</v>
      </c>
      <c r="D2187">
        <v>10</v>
      </c>
    </row>
    <row r="2188" spans="1:4">
      <c r="A2188">
        <v>1899</v>
      </c>
      <c r="B2188" t="s">
        <v>2427</v>
      </c>
      <c r="C2188" t="s">
        <v>455</v>
      </c>
      <c r="D2188">
        <v>24</v>
      </c>
    </row>
    <row r="2189" spans="1:4">
      <c r="A2189">
        <v>1899</v>
      </c>
      <c r="B2189" t="s">
        <v>2427</v>
      </c>
      <c r="C2189" t="s">
        <v>1974</v>
      </c>
      <c r="D2189">
        <v>2</v>
      </c>
    </row>
    <row r="2190" spans="1:4">
      <c r="A2190">
        <v>1899</v>
      </c>
      <c r="B2190" t="s">
        <v>2427</v>
      </c>
      <c r="C2190" t="s">
        <v>767</v>
      </c>
      <c r="D2190">
        <v>5</v>
      </c>
    </row>
    <row r="2191" spans="1:4">
      <c r="A2191">
        <v>1899</v>
      </c>
      <c r="B2191" t="s">
        <v>2427</v>
      </c>
      <c r="C2191" t="s">
        <v>440</v>
      </c>
      <c r="D2191">
        <v>5</v>
      </c>
    </row>
    <row r="2192" spans="1:4">
      <c r="A2192">
        <v>1899</v>
      </c>
      <c r="B2192" t="s">
        <v>3649</v>
      </c>
      <c r="C2192" t="s">
        <v>1998</v>
      </c>
      <c r="D2192">
        <v>8.5</v>
      </c>
    </row>
    <row r="2193" spans="1:4">
      <c r="A2193">
        <v>1899</v>
      </c>
      <c r="B2193" t="s">
        <v>3649</v>
      </c>
      <c r="C2193" t="s">
        <v>1991</v>
      </c>
      <c r="D2193">
        <v>2</v>
      </c>
    </row>
    <row r="2194" spans="1:4">
      <c r="A2194">
        <v>1899</v>
      </c>
      <c r="B2194" t="s">
        <v>3649</v>
      </c>
      <c r="C2194" t="s">
        <v>1999</v>
      </c>
      <c r="D2194">
        <v>10</v>
      </c>
    </row>
    <row r="2195" spans="1:4">
      <c r="A2195">
        <v>1899</v>
      </c>
      <c r="B2195" t="s">
        <v>3649</v>
      </c>
      <c r="C2195" t="s">
        <v>1993</v>
      </c>
      <c r="D2195">
        <v>8</v>
      </c>
    </row>
    <row r="2196" spans="1:4">
      <c r="A2196">
        <v>1899</v>
      </c>
      <c r="B2196" t="s">
        <v>3649</v>
      </c>
      <c r="C2196" t="s">
        <v>1994</v>
      </c>
      <c r="D2196">
        <v>5.5</v>
      </c>
    </row>
    <row r="2197" spans="1:4">
      <c r="A2197">
        <v>1899</v>
      </c>
      <c r="B2197" t="s">
        <v>3649</v>
      </c>
      <c r="C2197" t="s">
        <v>1995</v>
      </c>
      <c r="D2197">
        <v>14</v>
      </c>
    </row>
    <row r="2198" spans="1:4">
      <c r="A2198">
        <v>1899</v>
      </c>
      <c r="B2198" t="s">
        <v>3649</v>
      </c>
      <c r="C2198" t="s">
        <v>1995</v>
      </c>
      <c r="D2198">
        <v>2.75</v>
      </c>
    </row>
    <row r="2199" spans="1:4">
      <c r="A2199">
        <v>1899</v>
      </c>
      <c r="B2199" t="s">
        <v>3649</v>
      </c>
      <c r="C2199" t="s">
        <v>2127</v>
      </c>
      <c r="D2199">
        <v>17.3</v>
      </c>
    </row>
    <row r="2200" spans="1:4">
      <c r="A2200">
        <v>1899</v>
      </c>
      <c r="B2200" t="s">
        <v>3649</v>
      </c>
      <c r="C2200" t="s">
        <v>1996</v>
      </c>
      <c r="D2200">
        <v>4</v>
      </c>
    </row>
    <row r="2201" spans="1:4">
      <c r="A2201">
        <v>1899</v>
      </c>
      <c r="B2201" t="s">
        <v>3649</v>
      </c>
      <c r="C2201" t="s">
        <v>1996</v>
      </c>
      <c r="D2201">
        <v>35</v>
      </c>
    </row>
    <row r="2202" spans="1:4">
      <c r="A2202">
        <v>1899</v>
      </c>
      <c r="B2202" t="s">
        <v>3649</v>
      </c>
      <c r="C2202" t="s">
        <v>2000</v>
      </c>
      <c r="D2202">
        <v>22.43</v>
      </c>
    </row>
    <row r="2203" spans="1:4">
      <c r="A2203">
        <v>1899</v>
      </c>
      <c r="B2203" t="s">
        <v>3649</v>
      </c>
      <c r="C2203" t="s">
        <v>1997</v>
      </c>
      <c r="D2203">
        <v>6</v>
      </c>
    </row>
    <row r="2204" spans="1:4">
      <c r="A2204">
        <v>1899</v>
      </c>
      <c r="B2204" t="s">
        <v>2524</v>
      </c>
      <c r="C2204" t="s">
        <v>458</v>
      </c>
      <c r="D2204">
        <v>6</v>
      </c>
    </row>
    <row r="2205" spans="1:4">
      <c r="A2205">
        <v>1899</v>
      </c>
      <c r="B2205" t="s">
        <v>2524</v>
      </c>
      <c r="C2205" t="s">
        <v>99</v>
      </c>
      <c r="D2205">
        <v>5</v>
      </c>
    </row>
    <row r="2206" spans="1:4">
      <c r="A2206">
        <v>1899</v>
      </c>
      <c r="B2206" t="s">
        <v>2524</v>
      </c>
      <c r="C2206" t="s">
        <v>101</v>
      </c>
      <c r="D2206">
        <v>7.25</v>
      </c>
    </row>
    <row r="2207" spans="1:4">
      <c r="A2207">
        <v>1899</v>
      </c>
      <c r="B2207" t="s">
        <v>2524</v>
      </c>
      <c r="C2207" t="s">
        <v>2002</v>
      </c>
      <c r="D2207">
        <v>2.5</v>
      </c>
    </row>
    <row r="2208" spans="1:4">
      <c r="A2208">
        <v>1899</v>
      </c>
      <c r="B2208" t="s">
        <v>2524</v>
      </c>
      <c r="C2208" t="s">
        <v>102</v>
      </c>
      <c r="D2208">
        <v>13</v>
      </c>
    </row>
    <row r="2209" spans="1:4">
      <c r="A2209">
        <v>1899</v>
      </c>
      <c r="B2209" t="s">
        <v>2524</v>
      </c>
      <c r="C2209" t="s">
        <v>105</v>
      </c>
      <c r="D2209">
        <v>140</v>
      </c>
    </row>
    <row r="2210" spans="1:4">
      <c r="A2210">
        <v>1899</v>
      </c>
      <c r="B2210" t="s">
        <v>2524</v>
      </c>
      <c r="C2210" t="s">
        <v>108</v>
      </c>
      <c r="D2210">
        <v>4</v>
      </c>
    </row>
    <row r="2211" spans="1:4">
      <c r="A2211">
        <v>1899</v>
      </c>
      <c r="B2211" t="s">
        <v>2524</v>
      </c>
      <c r="C2211" t="s">
        <v>2001</v>
      </c>
      <c r="D2211">
        <v>10</v>
      </c>
    </row>
    <row r="2212" spans="1:4">
      <c r="A2212">
        <v>1899</v>
      </c>
      <c r="B2212" t="s">
        <v>2524</v>
      </c>
      <c r="C2212" t="s">
        <v>109</v>
      </c>
      <c r="D2212">
        <v>15</v>
      </c>
    </row>
    <row r="2213" spans="1:4">
      <c r="A2213">
        <v>1899</v>
      </c>
      <c r="B2213" t="s">
        <v>2524</v>
      </c>
      <c r="C2213" t="s">
        <v>100</v>
      </c>
      <c r="D2213">
        <v>5</v>
      </c>
    </row>
    <row r="2214" spans="1:4">
      <c r="A2214">
        <v>1899</v>
      </c>
      <c r="B2214" t="s">
        <v>2810</v>
      </c>
      <c r="C2214" t="s">
        <v>210</v>
      </c>
      <c r="D2214">
        <v>4</v>
      </c>
    </row>
    <row r="2215" spans="1:4">
      <c r="A2215">
        <v>1899</v>
      </c>
      <c r="B2215" t="s">
        <v>2810</v>
      </c>
      <c r="C2215" t="s">
        <v>208</v>
      </c>
      <c r="D2215">
        <v>5</v>
      </c>
    </row>
    <row r="2216" spans="1:4">
      <c r="A2216">
        <v>1899</v>
      </c>
      <c r="B2216" t="s">
        <v>2810</v>
      </c>
      <c r="C2216" t="s">
        <v>199</v>
      </c>
      <c r="D2216">
        <v>72</v>
      </c>
    </row>
    <row r="2217" spans="1:4">
      <c r="A2217">
        <v>1899</v>
      </c>
      <c r="B2217" t="s">
        <v>2810</v>
      </c>
      <c r="C2217" t="s">
        <v>199</v>
      </c>
      <c r="D2217">
        <v>50.58</v>
      </c>
    </row>
    <row r="2218" spans="1:4">
      <c r="A2218">
        <v>1899</v>
      </c>
      <c r="B2218" t="s">
        <v>2810</v>
      </c>
      <c r="C2218" t="s">
        <v>199</v>
      </c>
      <c r="D2218">
        <v>17</v>
      </c>
    </row>
    <row r="2219" spans="1:4">
      <c r="A2219">
        <v>1899</v>
      </c>
      <c r="B2219" t="s">
        <v>2810</v>
      </c>
      <c r="C2219" t="s">
        <v>199</v>
      </c>
      <c r="D2219">
        <v>12.4</v>
      </c>
    </row>
    <row r="2220" spans="1:4">
      <c r="A2220">
        <v>1899</v>
      </c>
      <c r="B2220" t="s">
        <v>2810</v>
      </c>
      <c r="C2220" t="s">
        <v>199</v>
      </c>
      <c r="D2220">
        <v>20</v>
      </c>
    </row>
    <row r="2221" spans="1:4">
      <c r="A2221">
        <v>1899</v>
      </c>
      <c r="B2221" t="s">
        <v>2810</v>
      </c>
      <c r="C2221" t="s">
        <v>199</v>
      </c>
      <c r="D2221">
        <v>3.75</v>
      </c>
    </row>
    <row r="2222" spans="1:4">
      <c r="A2222">
        <v>1899</v>
      </c>
      <c r="B2222" t="s">
        <v>2810</v>
      </c>
      <c r="C2222" t="s">
        <v>199</v>
      </c>
      <c r="D2222">
        <v>10.9</v>
      </c>
    </row>
    <row r="2223" spans="1:4">
      <c r="A2223">
        <v>1899</v>
      </c>
      <c r="B2223" t="s">
        <v>2810</v>
      </c>
      <c r="C2223" t="s">
        <v>205</v>
      </c>
      <c r="D2223">
        <v>3</v>
      </c>
    </row>
    <row r="2224" spans="1:4">
      <c r="A2224">
        <v>1899</v>
      </c>
      <c r="B2224" t="s">
        <v>2810</v>
      </c>
      <c r="C2224" t="s">
        <v>205</v>
      </c>
      <c r="D2224">
        <v>5.25</v>
      </c>
    </row>
    <row r="2225" spans="1:4">
      <c r="A2225">
        <v>1899</v>
      </c>
      <c r="B2225" t="s">
        <v>3660</v>
      </c>
      <c r="C2225" t="s">
        <v>2201</v>
      </c>
      <c r="D2225">
        <v>17</v>
      </c>
    </row>
    <row r="2226" spans="1:4">
      <c r="A2226">
        <v>1899</v>
      </c>
      <c r="B2226" t="s">
        <v>3291</v>
      </c>
      <c r="C2226" t="s">
        <v>2202</v>
      </c>
      <c r="D2226">
        <v>4.4800000000000004</v>
      </c>
    </row>
    <row r="2227" spans="1:4">
      <c r="A2227">
        <v>1899</v>
      </c>
      <c r="B2227" t="s">
        <v>3291</v>
      </c>
      <c r="C2227" t="s">
        <v>2203</v>
      </c>
      <c r="D2227">
        <v>7.32</v>
      </c>
    </row>
    <row r="2228" spans="1:4">
      <c r="A2228">
        <v>1899</v>
      </c>
      <c r="B2228" t="s">
        <v>3291</v>
      </c>
      <c r="C2228" t="s">
        <v>2204</v>
      </c>
      <c r="D2228">
        <v>4.43</v>
      </c>
    </row>
    <row r="2229" spans="1:4">
      <c r="A2229">
        <v>1898</v>
      </c>
      <c r="B2229" t="s">
        <v>3291</v>
      </c>
      <c r="C2229" t="s">
        <v>2003</v>
      </c>
      <c r="D2229">
        <v>316.05</v>
      </c>
    </row>
    <row r="2230" spans="1:4">
      <c r="A2230">
        <v>1899</v>
      </c>
      <c r="B2230" t="s">
        <v>3291</v>
      </c>
      <c r="C2230" t="s">
        <v>2003</v>
      </c>
      <c r="D2230">
        <v>163.834</v>
      </c>
    </row>
    <row r="2231" spans="1:4">
      <c r="A2231">
        <v>1899</v>
      </c>
      <c r="B2231" t="s">
        <v>3291</v>
      </c>
      <c r="C2231" t="s">
        <v>2003</v>
      </c>
      <c r="D2231">
        <v>18.3</v>
      </c>
    </row>
    <row r="2232" spans="1:4">
      <c r="A2232">
        <v>1899</v>
      </c>
      <c r="B2232" t="s">
        <v>3291</v>
      </c>
      <c r="C2232" t="s">
        <v>2003</v>
      </c>
      <c r="D2232">
        <v>4.2300000000000004</v>
      </c>
    </row>
    <row r="2233" spans="1:4">
      <c r="A2233">
        <v>1899</v>
      </c>
      <c r="B2233" t="s">
        <v>3291</v>
      </c>
      <c r="C2233" t="s">
        <v>2205</v>
      </c>
      <c r="D2233">
        <v>14.3</v>
      </c>
    </row>
    <row r="2234" spans="1:4">
      <c r="A2234">
        <v>1899</v>
      </c>
      <c r="B2234" t="s">
        <v>3291</v>
      </c>
      <c r="C2234" t="s">
        <v>2205</v>
      </c>
      <c r="D2234">
        <v>12.12</v>
      </c>
    </row>
    <row r="2235" spans="1:4">
      <c r="A2235">
        <v>1899</v>
      </c>
      <c r="B2235" t="s">
        <v>3291</v>
      </c>
      <c r="C2235" t="s">
        <v>2206</v>
      </c>
      <c r="D2235">
        <v>12.86</v>
      </c>
    </row>
    <row r="2236" spans="1:4">
      <c r="A2236">
        <v>1899</v>
      </c>
      <c r="B2236" t="s">
        <v>3291</v>
      </c>
      <c r="C2236" t="s">
        <v>2004</v>
      </c>
      <c r="D2236">
        <v>43.37</v>
      </c>
    </row>
    <row r="2237" spans="1:4">
      <c r="A2237">
        <v>1899</v>
      </c>
      <c r="B2237" t="s">
        <v>3291</v>
      </c>
      <c r="C2237" t="s">
        <v>2004</v>
      </c>
      <c r="D2237">
        <v>22</v>
      </c>
    </row>
    <row r="2238" spans="1:4">
      <c r="A2238">
        <v>1899</v>
      </c>
      <c r="B2238" t="s">
        <v>3291</v>
      </c>
      <c r="C2238" t="s">
        <v>2004</v>
      </c>
      <c r="D2238">
        <v>9.1999999999999993</v>
      </c>
    </row>
    <row r="2239" spans="1:4">
      <c r="A2239">
        <v>1899</v>
      </c>
      <c r="B2239" t="s">
        <v>3291</v>
      </c>
      <c r="C2239" t="s">
        <v>2207</v>
      </c>
      <c r="D2239">
        <v>19.2</v>
      </c>
    </row>
    <row r="2240" spans="1:4">
      <c r="A2240">
        <v>1899</v>
      </c>
      <c r="B2240" t="s">
        <v>3291</v>
      </c>
      <c r="C2240" t="s">
        <v>2208</v>
      </c>
      <c r="D2240">
        <v>6.35</v>
      </c>
    </row>
    <row r="2241" spans="1:4">
      <c r="A2241">
        <v>1899</v>
      </c>
      <c r="B2241" t="s">
        <v>3291</v>
      </c>
      <c r="C2241" t="s">
        <v>2005</v>
      </c>
      <c r="D2241">
        <v>6.35</v>
      </c>
    </row>
    <row r="2242" spans="1:4">
      <c r="A2242">
        <v>1899</v>
      </c>
      <c r="B2242" t="s">
        <v>3291</v>
      </c>
      <c r="C2242" t="s">
        <v>2267</v>
      </c>
      <c r="D2242">
        <v>6.7</v>
      </c>
    </row>
    <row r="2243" spans="1:4">
      <c r="A2243">
        <v>1899</v>
      </c>
      <c r="B2243" t="s">
        <v>3291</v>
      </c>
      <c r="C2243" t="s">
        <v>2209</v>
      </c>
      <c r="D2243">
        <v>16.510000000000002</v>
      </c>
    </row>
    <row r="2244" spans="1:4">
      <c r="A2244">
        <v>1899</v>
      </c>
      <c r="B2244" t="s">
        <v>3291</v>
      </c>
      <c r="C2244" t="s">
        <v>2027</v>
      </c>
      <c r="D2244">
        <v>3</v>
      </c>
    </row>
    <row r="2245" spans="1:4">
      <c r="A2245">
        <v>1899</v>
      </c>
      <c r="B2245" t="s">
        <v>3291</v>
      </c>
      <c r="C2245" t="s">
        <v>2028</v>
      </c>
      <c r="D2245">
        <v>31.14</v>
      </c>
    </row>
    <row r="2246" spans="1:4">
      <c r="A2246">
        <v>1899</v>
      </c>
      <c r="B2246" t="s">
        <v>3291</v>
      </c>
      <c r="C2246" t="s">
        <v>2028</v>
      </c>
      <c r="D2246">
        <v>2.75</v>
      </c>
    </row>
    <row r="2247" spans="1:4">
      <c r="A2247">
        <v>1899</v>
      </c>
      <c r="B2247" t="s">
        <v>3291</v>
      </c>
      <c r="C2247" t="s">
        <v>2006</v>
      </c>
      <c r="D2247">
        <v>18.91</v>
      </c>
    </row>
    <row r="2248" spans="1:4">
      <c r="A2248">
        <v>1899</v>
      </c>
      <c r="B2248" t="s">
        <v>3291</v>
      </c>
      <c r="C2248" t="s">
        <v>2006</v>
      </c>
      <c r="D2248">
        <v>5.75</v>
      </c>
    </row>
    <row r="2249" spans="1:4">
      <c r="A2249">
        <v>1899</v>
      </c>
      <c r="B2249" t="s">
        <v>3291</v>
      </c>
      <c r="C2249" t="s">
        <v>2007</v>
      </c>
      <c r="D2249">
        <v>7.35</v>
      </c>
    </row>
    <row r="2250" spans="1:4">
      <c r="A2250">
        <v>1899</v>
      </c>
      <c r="B2250" t="s">
        <v>3291</v>
      </c>
      <c r="C2250" t="s">
        <v>2210</v>
      </c>
      <c r="D2250">
        <v>4.5</v>
      </c>
    </row>
    <row r="2251" spans="1:4">
      <c r="A2251">
        <v>1899</v>
      </c>
      <c r="B2251" t="s">
        <v>3291</v>
      </c>
      <c r="C2251" t="s">
        <v>2002</v>
      </c>
      <c r="D2251">
        <v>6.12</v>
      </c>
    </row>
    <row r="2252" spans="1:4">
      <c r="A2252">
        <v>1899</v>
      </c>
      <c r="B2252" t="s">
        <v>3291</v>
      </c>
      <c r="C2252" t="s">
        <v>2008</v>
      </c>
      <c r="D2252">
        <v>11.46</v>
      </c>
    </row>
    <row r="2253" spans="1:4">
      <c r="A2253">
        <v>1899</v>
      </c>
      <c r="B2253" t="s">
        <v>3291</v>
      </c>
      <c r="C2253" t="s">
        <v>2008</v>
      </c>
      <c r="D2253">
        <v>22.5</v>
      </c>
    </row>
    <row r="2254" spans="1:4">
      <c r="A2254">
        <v>1899</v>
      </c>
      <c r="B2254" t="s">
        <v>3291</v>
      </c>
      <c r="C2254" t="s">
        <v>2211</v>
      </c>
      <c r="D2254">
        <v>13.27</v>
      </c>
    </row>
    <row r="2255" spans="1:4">
      <c r="A2255">
        <v>1899</v>
      </c>
      <c r="B2255" t="s">
        <v>3291</v>
      </c>
      <c r="C2255" t="s">
        <v>2212</v>
      </c>
      <c r="D2255">
        <v>6.75</v>
      </c>
    </row>
    <row r="2256" spans="1:4">
      <c r="A2256">
        <v>1899</v>
      </c>
      <c r="B2256" t="s">
        <v>3291</v>
      </c>
      <c r="C2256" t="s">
        <v>2213</v>
      </c>
      <c r="D2256">
        <v>26</v>
      </c>
    </row>
    <row r="2257" spans="1:4">
      <c r="A2257">
        <v>1899</v>
      </c>
      <c r="B2257" t="s">
        <v>3291</v>
      </c>
      <c r="C2257" t="s">
        <v>2214</v>
      </c>
      <c r="D2257">
        <v>20.7</v>
      </c>
    </row>
    <row r="2258" spans="1:4">
      <c r="A2258">
        <v>1899</v>
      </c>
      <c r="B2258" t="s">
        <v>3291</v>
      </c>
      <c r="C2258" t="s">
        <v>2214</v>
      </c>
      <c r="D2258">
        <v>2.2000000000000002</v>
      </c>
    </row>
    <row r="2259" spans="1:4">
      <c r="A2259">
        <v>1899</v>
      </c>
      <c r="B2259" t="s">
        <v>3291</v>
      </c>
      <c r="C2259" t="s">
        <v>2009</v>
      </c>
      <c r="D2259">
        <v>32</v>
      </c>
    </row>
    <row r="2260" spans="1:4">
      <c r="A2260">
        <v>1899</v>
      </c>
      <c r="B2260" t="s">
        <v>3291</v>
      </c>
      <c r="C2260" t="s">
        <v>2009</v>
      </c>
      <c r="D2260">
        <v>1</v>
      </c>
    </row>
    <row r="2261" spans="1:4">
      <c r="A2261">
        <v>1899</v>
      </c>
      <c r="B2261" t="s">
        <v>3291</v>
      </c>
      <c r="C2261" t="s">
        <v>2010</v>
      </c>
      <c r="D2261">
        <v>2.4</v>
      </c>
    </row>
    <row r="2262" spans="1:4">
      <c r="A2262">
        <v>1899</v>
      </c>
      <c r="B2262" t="s">
        <v>3291</v>
      </c>
      <c r="C2262" t="s">
        <v>2215</v>
      </c>
      <c r="D2262">
        <v>7</v>
      </c>
    </row>
    <row r="2263" spans="1:4">
      <c r="A2263">
        <v>1899</v>
      </c>
      <c r="B2263" t="s">
        <v>3291</v>
      </c>
      <c r="C2263" t="s">
        <v>1994</v>
      </c>
      <c r="D2263">
        <v>66.31</v>
      </c>
    </row>
    <row r="2264" spans="1:4">
      <c r="A2264">
        <v>1899</v>
      </c>
      <c r="B2264" t="s">
        <v>3291</v>
      </c>
      <c r="C2264" t="s">
        <v>2216</v>
      </c>
      <c r="D2264">
        <v>12.18</v>
      </c>
    </row>
    <row r="2265" spans="1:4">
      <c r="A2265">
        <v>1899</v>
      </c>
      <c r="B2265" t="s">
        <v>3291</v>
      </c>
      <c r="C2265" t="s">
        <v>2029</v>
      </c>
      <c r="D2265">
        <v>68.52</v>
      </c>
    </row>
    <row r="2266" spans="1:4">
      <c r="A2266">
        <v>1899</v>
      </c>
      <c r="B2266" t="s">
        <v>3291</v>
      </c>
      <c r="C2266" t="s">
        <v>2029</v>
      </c>
      <c r="D2266">
        <v>11.98</v>
      </c>
    </row>
    <row r="2267" spans="1:4">
      <c r="A2267">
        <v>1899</v>
      </c>
      <c r="B2267" t="s">
        <v>3291</v>
      </c>
      <c r="C2267" t="s">
        <v>2084</v>
      </c>
      <c r="D2267">
        <v>10.35</v>
      </c>
    </row>
    <row r="2268" spans="1:4">
      <c r="A2268">
        <v>1899</v>
      </c>
      <c r="B2268" t="s">
        <v>3291</v>
      </c>
      <c r="C2268" t="s">
        <v>2011</v>
      </c>
      <c r="D2268">
        <v>8</v>
      </c>
    </row>
    <row r="2269" spans="1:4">
      <c r="A2269">
        <v>1899</v>
      </c>
      <c r="B2269" t="s">
        <v>3291</v>
      </c>
      <c r="C2269" t="s">
        <v>2011</v>
      </c>
      <c r="D2269">
        <v>7.5</v>
      </c>
    </row>
    <row r="2270" spans="1:4">
      <c r="A2270">
        <v>1899</v>
      </c>
      <c r="B2270" t="s">
        <v>3291</v>
      </c>
      <c r="C2270" t="s">
        <v>2217</v>
      </c>
      <c r="D2270">
        <v>1.25</v>
      </c>
    </row>
    <row r="2271" spans="1:4">
      <c r="A2271">
        <v>1899</v>
      </c>
      <c r="B2271" t="s">
        <v>3291</v>
      </c>
      <c r="C2271" t="s">
        <v>2012</v>
      </c>
      <c r="D2271">
        <v>1.75</v>
      </c>
    </row>
    <row r="2272" spans="1:4">
      <c r="A2272">
        <v>1899</v>
      </c>
      <c r="B2272" t="s">
        <v>3291</v>
      </c>
      <c r="C2272" t="s">
        <v>2012</v>
      </c>
      <c r="D2272">
        <v>12.5</v>
      </c>
    </row>
    <row r="2273" spans="1:4">
      <c r="A2273">
        <v>1899</v>
      </c>
      <c r="B2273" t="s">
        <v>3291</v>
      </c>
      <c r="C2273" t="s">
        <v>2218</v>
      </c>
      <c r="D2273">
        <v>7.12</v>
      </c>
    </row>
    <row r="2274" spans="1:4">
      <c r="A2274">
        <v>1899</v>
      </c>
      <c r="B2274" t="s">
        <v>3291</v>
      </c>
      <c r="C2274" t="s">
        <v>2014</v>
      </c>
      <c r="D2274">
        <v>13.5</v>
      </c>
    </row>
    <row r="2275" spans="1:4">
      <c r="A2275">
        <v>1899</v>
      </c>
      <c r="B2275" t="s">
        <v>3291</v>
      </c>
      <c r="C2275" t="s">
        <v>2014</v>
      </c>
      <c r="D2275">
        <v>11.5</v>
      </c>
    </row>
    <row r="2276" spans="1:4">
      <c r="A2276">
        <v>1899</v>
      </c>
      <c r="B2276" t="s">
        <v>3291</v>
      </c>
      <c r="C2276" t="s">
        <v>2015</v>
      </c>
      <c r="D2276">
        <v>23.7</v>
      </c>
    </row>
    <row r="2277" spans="1:4">
      <c r="A2277">
        <v>1899</v>
      </c>
      <c r="B2277" t="s">
        <v>3291</v>
      </c>
      <c r="C2277" t="s">
        <v>2015</v>
      </c>
      <c r="D2277">
        <v>14.27</v>
      </c>
    </row>
    <row r="2278" spans="1:4">
      <c r="A2278">
        <v>1899</v>
      </c>
      <c r="B2278" t="s">
        <v>3291</v>
      </c>
      <c r="C2278" t="s">
        <v>2030</v>
      </c>
      <c r="D2278">
        <v>20.11</v>
      </c>
    </row>
    <row r="2279" spans="1:4">
      <c r="A2279">
        <v>1899</v>
      </c>
      <c r="B2279" t="s">
        <v>3291</v>
      </c>
      <c r="C2279" t="s">
        <v>2030</v>
      </c>
      <c r="D2279">
        <v>7.5</v>
      </c>
    </row>
    <row r="2280" spans="1:4">
      <c r="A2280">
        <v>1899</v>
      </c>
      <c r="B2280" t="s">
        <v>3291</v>
      </c>
      <c r="C2280" t="s">
        <v>2030</v>
      </c>
      <c r="D2280">
        <v>5</v>
      </c>
    </row>
    <row r="2281" spans="1:4">
      <c r="A2281">
        <v>1899</v>
      </c>
      <c r="B2281" t="s">
        <v>3291</v>
      </c>
      <c r="C2281" t="s">
        <v>2016</v>
      </c>
      <c r="D2281">
        <v>12.06</v>
      </c>
    </row>
    <row r="2282" spans="1:4">
      <c r="A2282">
        <v>1899</v>
      </c>
      <c r="B2282" t="s">
        <v>3291</v>
      </c>
      <c r="C2282" t="s">
        <v>2016</v>
      </c>
      <c r="D2282">
        <v>16.350000000000001</v>
      </c>
    </row>
    <row r="2283" spans="1:4">
      <c r="A2283">
        <v>1899</v>
      </c>
      <c r="B2283" t="s">
        <v>3291</v>
      </c>
      <c r="C2283" t="s">
        <v>2016</v>
      </c>
      <c r="D2283">
        <v>14.66</v>
      </c>
    </row>
    <row r="2284" spans="1:4">
      <c r="A2284">
        <v>1899</v>
      </c>
      <c r="B2284" t="s">
        <v>3291</v>
      </c>
      <c r="C2284" t="s">
        <v>2016</v>
      </c>
      <c r="D2284">
        <v>3.3</v>
      </c>
    </row>
    <row r="2285" spans="1:4">
      <c r="A2285">
        <v>1899</v>
      </c>
      <c r="B2285" t="s">
        <v>3291</v>
      </c>
      <c r="C2285" t="s">
        <v>2016</v>
      </c>
      <c r="D2285">
        <v>5.17</v>
      </c>
    </row>
    <row r="2286" spans="1:4">
      <c r="A2286">
        <v>1899</v>
      </c>
      <c r="B2286" t="s">
        <v>3291</v>
      </c>
      <c r="C2286" t="s">
        <v>2017</v>
      </c>
      <c r="D2286">
        <v>18</v>
      </c>
    </row>
    <row r="2287" spans="1:4">
      <c r="A2287">
        <v>1899</v>
      </c>
      <c r="B2287" t="s">
        <v>3291</v>
      </c>
      <c r="C2287" t="s">
        <v>2018</v>
      </c>
      <c r="D2287">
        <v>13.5</v>
      </c>
    </row>
    <row r="2288" spans="1:4">
      <c r="A2288">
        <v>1899</v>
      </c>
      <c r="B2288" t="s">
        <v>3291</v>
      </c>
      <c r="C2288" t="s">
        <v>2019</v>
      </c>
      <c r="D2288">
        <v>18.559999999999999</v>
      </c>
    </row>
    <row r="2289" spans="1:4">
      <c r="A2289">
        <v>1899</v>
      </c>
      <c r="B2289" t="s">
        <v>3291</v>
      </c>
      <c r="C2289" t="s">
        <v>2219</v>
      </c>
      <c r="D2289">
        <v>24.64</v>
      </c>
    </row>
    <row r="2290" spans="1:4">
      <c r="A2290">
        <v>1899</v>
      </c>
      <c r="B2290" t="s">
        <v>3291</v>
      </c>
      <c r="C2290" t="s">
        <v>2020</v>
      </c>
      <c r="D2290">
        <v>7.5</v>
      </c>
    </row>
    <row r="2291" spans="1:4">
      <c r="A2291">
        <v>1899</v>
      </c>
      <c r="B2291" t="s">
        <v>3291</v>
      </c>
      <c r="C2291" t="s">
        <v>2268</v>
      </c>
      <c r="D2291">
        <v>5.35</v>
      </c>
    </row>
    <row r="2292" spans="1:4">
      <c r="A2292">
        <v>1899</v>
      </c>
      <c r="B2292" t="s">
        <v>3291</v>
      </c>
      <c r="C2292" t="s">
        <v>2268</v>
      </c>
      <c r="D2292">
        <v>8.33</v>
      </c>
    </row>
    <row r="2293" spans="1:4">
      <c r="A2293">
        <v>1899</v>
      </c>
      <c r="B2293" t="s">
        <v>3291</v>
      </c>
      <c r="C2293" t="s">
        <v>2269</v>
      </c>
      <c r="D2293">
        <v>7</v>
      </c>
    </row>
    <row r="2294" spans="1:4">
      <c r="A2294">
        <v>1899</v>
      </c>
      <c r="B2294" t="s">
        <v>3291</v>
      </c>
      <c r="C2294" t="s">
        <v>2021</v>
      </c>
      <c r="D2294">
        <v>10.6</v>
      </c>
    </row>
    <row r="2295" spans="1:4">
      <c r="A2295">
        <v>1899</v>
      </c>
      <c r="B2295" t="s">
        <v>3291</v>
      </c>
      <c r="C2295" t="s">
        <v>2022</v>
      </c>
      <c r="D2295">
        <v>9.3000000000000007</v>
      </c>
    </row>
    <row r="2296" spans="1:4">
      <c r="A2296">
        <v>1899</v>
      </c>
      <c r="B2296" t="s">
        <v>3291</v>
      </c>
      <c r="C2296" t="s">
        <v>1959</v>
      </c>
      <c r="D2296">
        <v>31</v>
      </c>
    </row>
    <row r="2297" spans="1:4">
      <c r="A2297">
        <v>1899</v>
      </c>
      <c r="B2297" t="s">
        <v>3291</v>
      </c>
      <c r="C2297" t="s">
        <v>2220</v>
      </c>
      <c r="D2297">
        <v>2.5</v>
      </c>
    </row>
    <row r="2298" spans="1:4">
      <c r="A2298">
        <v>1899</v>
      </c>
      <c r="B2298" t="s">
        <v>3291</v>
      </c>
      <c r="C2298" t="s">
        <v>2129</v>
      </c>
      <c r="D2298">
        <v>5.68</v>
      </c>
    </row>
    <row r="2299" spans="1:4">
      <c r="A2299">
        <v>1899</v>
      </c>
      <c r="B2299" t="s">
        <v>3291</v>
      </c>
      <c r="C2299" t="s">
        <v>2175</v>
      </c>
      <c r="D2299">
        <v>8.26</v>
      </c>
    </row>
    <row r="2300" spans="1:4">
      <c r="A2300">
        <v>1899</v>
      </c>
      <c r="B2300" t="s">
        <v>3291</v>
      </c>
      <c r="C2300" t="s">
        <v>511</v>
      </c>
      <c r="D2300">
        <v>7</v>
      </c>
    </row>
    <row r="2301" spans="1:4">
      <c r="A2301">
        <v>1899</v>
      </c>
      <c r="B2301" t="s">
        <v>3291</v>
      </c>
      <c r="C2301" t="s">
        <v>2221</v>
      </c>
      <c r="D2301">
        <v>6.53</v>
      </c>
    </row>
    <row r="2302" spans="1:4">
      <c r="A2302">
        <v>1899</v>
      </c>
      <c r="B2302" t="s">
        <v>3291</v>
      </c>
      <c r="C2302" t="s">
        <v>2222</v>
      </c>
      <c r="D2302">
        <v>7.8</v>
      </c>
    </row>
    <row r="2303" spans="1:4">
      <c r="A2303">
        <v>1899</v>
      </c>
      <c r="B2303" t="s">
        <v>3291</v>
      </c>
      <c r="C2303" t="s">
        <v>578</v>
      </c>
      <c r="D2303">
        <v>65.989999999999995</v>
      </c>
    </row>
    <row r="2304" spans="1:4">
      <c r="A2304">
        <v>1899</v>
      </c>
      <c r="B2304" t="s">
        <v>3291</v>
      </c>
      <c r="C2304" t="s">
        <v>2223</v>
      </c>
      <c r="D2304">
        <v>3.28</v>
      </c>
    </row>
    <row r="2305" spans="1:4">
      <c r="A2305">
        <v>1899</v>
      </c>
      <c r="B2305" t="s">
        <v>3291</v>
      </c>
      <c r="C2305" t="s">
        <v>2023</v>
      </c>
      <c r="D2305">
        <v>18.399999999999999</v>
      </c>
    </row>
    <row r="2306" spans="1:4">
      <c r="A2306">
        <v>1899</v>
      </c>
      <c r="B2306" t="s">
        <v>3291</v>
      </c>
      <c r="C2306" t="s">
        <v>2023</v>
      </c>
      <c r="D2306">
        <v>17.23</v>
      </c>
    </row>
    <row r="2307" spans="1:4">
      <c r="A2307">
        <v>1899</v>
      </c>
      <c r="B2307" t="s">
        <v>3291</v>
      </c>
      <c r="C2307" t="s">
        <v>2031</v>
      </c>
      <c r="D2307">
        <v>16</v>
      </c>
    </row>
    <row r="2308" spans="1:4">
      <c r="A2308">
        <v>1899</v>
      </c>
      <c r="B2308" t="s">
        <v>3291</v>
      </c>
      <c r="C2308" t="s">
        <v>2031</v>
      </c>
      <c r="D2308">
        <v>3.43</v>
      </c>
    </row>
    <row r="2309" spans="1:4">
      <c r="A2309">
        <v>1899</v>
      </c>
      <c r="B2309" t="s">
        <v>3291</v>
      </c>
      <c r="C2309" t="s">
        <v>2270</v>
      </c>
      <c r="D2309">
        <v>5.22</v>
      </c>
    </row>
    <row r="2310" spans="1:4">
      <c r="A2310">
        <v>1899</v>
      </c>
      <c r="B2310" t="s">
        <v>3291</v>
      </c>
      <c r="C2310" t="s">
        <v>2024</v>
      </c>
      <c r="D2310">
        <v>7</v>
      </c>
    </row>
    <row r="2311" spans="1:4">
      <c r="A2311">
        <v>1899</v>
      </c>
      <c r="B2311" t="s">
        <v>3291</v>
      </c>
      <c r="C2311" t="s">
        <v>2224</v>
      </c>
      <c r="D2311">
        <v>10.9</v>
      </c>
    </row>
    <row r="2312" spans="1:4">
      <c r="A2312">
        <v>1899</v>
      </c>
      <c r="B2312" t="s">
        <v>3291</v>
      </c>
      <c r="C2312" t="s">
        <v>2025</v>
      </c>
      <c r="D2312">
        <v>43</v>
      </c>
    </row>
    <row r="2313" spans="1:4">
      <c r="A2313">
        <v>1899</v>
      </c>
      <c r="B2313" t="s">
        <v>3291</v>
      </c>
      <c r="C2313" t="s">
        <v>2025</v>
      </c>
      <c r="D2313">
        <v>23.34</v>
      </c>
    </row>
    <row r="2314" spans="1:4">
      <c r="A2314">
        <v>1899</v>
      </c>
      <c r="B2314" t="s">
        <v>3291</v>
      </c>
      <c r="C2314" t="s">
        <v>2025</v>
      </c>
      <c r="D2314">
        <v>17.5</v>
      </c>
    </row>
    <row r="2315" spans="1:4">
      <c r="A2315">
        <v>1899</v>
      </c>
      <c r="B2315" t="s">
        <v>2833</v>
      </c>
      <c r="C2315" t="s">
        <v>192</v>
      </c>
      <c r="D2315">
        <v>357</v>
      </c>
    </row>
    <row r="2316" spans="1:4">
      <c r="A2316">
        <v>1899</v>
      </c>
      <c r="B2316" t="s">
        <v>2833</v>
      </c>
      <c r="C2316" t="s">
        <v>194</v>
      </c>
      <c r="D2316">
        <v>6.5</v>
      </c>
    </row>
    <row r="2317" spans="1:4">
      <c r="A2317">
        <v>1899</v>
      </c>
      <c r="B2317" t="s">
        <v>2833</v>
      </c>
      <c r="C2317" t="s">
        <v>566</v>
      </c>
      <c r="D2317">
        <v>9.3000000000000007</v>
      </c>
    </row>
    <row r="2318" spans="1:4">
      <c r="A2318">
        <v>1899</v>
      </c>
      <c r="B2318" t="s">
        <v>2833</v>
      </c>
      <c r="C2318" t="s">
        <v>566</v>
      </c>
      <c r="D2318">
        <v>5.5</v>
      </c>
    </row>
    <row r="2319" spans="1:4">
      <c r="A2319">
        <v>1899</v>
      </c>
      <c r="B2319" t="s">
        <v>2833</v>
      </c>
      <c r="C2319" t="s">
        <v>567</v>
      </c>
      <c r="D2319">
        <v>13.5</v>
      </c>
    </row>
    <row r="2320" spans="1:4">
      <c r="A2320">
        <v>1899</v>
      </c>
      <c r="B2320" t="s">
        <v>2820</v>
      </c>
      <c r="C2320" t="s">
        <v>69</v>
      </c>
      <c r="D2320">
        <v>7.4</v>
      </c>
    </row>
    <row r="2321" spans="1:4">
      <c r="A2321">
        <v>1899</v>
      </c>
      <c r="B2321" t="s">
        <v>2820</v>
      </c>
      <c r="C2321" t="s">
        <v>2037</v>
      </c>
      <c r="D2321">
        <v>9.8000000000000007</v>
      </c>
    </row>
    <row r="2322" spans="1:4">
      <c r="A2322">
        <v>1899</v>
      </c>
      <c r="B2322" t="s">
        <v>2820</v>
      </c>
      <c r="C2322" t="s">
        <v>2037</v>
      </c>
      <c r="D2322">
        <v>16.2</v>
      </c>
    </row>
    <row r="2323" spans="1:4">
      <c r="A2323">
        <v>1899</v>
      </c>
      <c r="B2323" t="s">
        <v>2820</v>
      </c>
      <c r="C2323" t="s">
        <v>2037</v>
      </c>
      <c r="D2323">
        <v>7</v>
      </c>
    </row>
    <row r="2324" spans="1:4">
      <c r="A2324">
        <v>1899</v>
      </c>
      <c r="B2324" t="s">
        <v>2820</v>
      </c>
      <c r="C2324" t="s">
        <v>2032</v>
      </c>
      <c r="D2324">
        <v>6.03</v>
      </c>
    </row>
    <row r="2325" spans="1:4">
      <c r="A2325">
        <v>1899</v>
      </c>
      <c r="B2325" t="s">
        <v>2820</v>
      </c>
      <c r="C2325" t="s">
        <v>2227</v>
      </c>
      <c r="D2325">
        <v>7</v>
      </c>
    </row>
    <row r="2326" spans="1:4">
      <c r="A2326">
        <v>1899</v>
      </c>
      <c r="B2326" t="s">
        <v>2820</v>
      </c>
      <c r="C2326" t="s">
        <v>2033</v>
      </c>
      <c r="D2326">
        <v>3</v>
      </c>
    </row>
    <row r="2327" spans="1:4">
      <c r="A2327">
        <v>1899</v>
      </c>
      <c r="B2327" t="s">
        <v>2820</v>
      </c>
      <c r="C2327" t="s">
        <v>1714</v>
      </c>
      <c r="D2327">
        <v>65</v>
      </c>
    </row>
    <row r="2328" spans="1:4">
      <c r="A2328">
        <v>1899</v>
      </c>
      <c r="B2328" t="s">
        <v>2820</v>
      </c>
      <c r="C2328" t="s">
        <v>2230</v>
      </c>
      <c r="D2328">
        <v>2.17</v>
      </c>
    </row>
    <row r="2329" spans="1:4">
      <c r="A2329">
        <v>1899</v>
      </c>
      <c r="B2329" t="s">
        <v>2820</v>
      </c>
      <c r="C2329" t="s">
        <v>502</v>
      </c>
      <c r="D2329">
        <v>30.95</v>
      </c>
    </row>
    <row r="2330" spans="1:4">
      <c r="A2330">
        <v>1899</v>
      </c>
      <c r="B2330" t="s">
        <v>2820</v>
      </c>
      <c r="C2330" t="s">
        <v>502</v>
      </c>
      <c r="D2330">
        <v>15.51</v>
      </c>
    </row>
    <row r="2331" spans="1:4">
      <c r="A2331">
        <v>1899</v>
      </c>
      <c r="B2331" t="s">
        <v>2820</v>
      </c>
      <c r="C2331" t="s">
        <v>2034</v>
      </c>
      <c r="D2331">
        <v>17.2</v>
      </c>
    </row>
    <row r="2332" spans="1:4">
      <c r="A2332">
        <v>1899</v>
      </c>
      <c r="B2332" t="s">
        <v>2820</v>
      </c>
      <c r="C2332" t="s">
        <v>2036</v>
      </c>
      <c r="D2332">
        <v>3.47</v>
      </c>
    </row>
    <row r="2333" spans="1:4">
      <c r="A2333">
        <v>1899</v>
      </c>
      <c r="B2333" t="s">
        <v>2820</v>
      </c>
      <c r="C2333" t="s">
        <v>2231</v>
      </c>
      <c r="D2333">
        <v>5.85</v>
      </c>
    </row>
    <row r="2334" spans="1:4">
      <c r="A2334">
        <v>1899</v>
      </c>
      <c r="B2334" t="s">
        <v>2820</v>
      </c>
      <c r="C2334" t="s">
        <v>2231</v>
      </c>
      <c r="D2334">
        <v>12.5</v>
      </c>
    </row>
    <row r="2335" spans="1:4">
      <c r="A2335">
        <v>1899</v>
      </c>
      <c r="B2335" t="s">
        <v>2820</v>
      </c>
      <c r="C2335" t="s">
        <v>2035</v>
      </c>
      <c r="D2335">
        <v>5</v>
      </c>
    </row>
    <row r="2336" spans="1:4">
      <c r="A2336">
        <v>1899</v>
      </c>
      <c r="B2336" t="s">
        <v>3650</v>
      </c>
      <c r="C2336" t="s">
        <v>2045</v>
      </c>
      <c r="D2336">
        <v>3</v>
      </c>
    </row>
    <row r="2337" spans="1:4">
      <c r="A2337">
        <v>1899</v>
      </c>
      <c r="B2337" t="s">
        <v>3650</v>
      </c>
      <c r="C2337" t="s">
        <v>2040</v>
      </c>
      <c r="D2337">
        <v>29</v>
      </c>
    </row>
    <row r="2338" spans="1:4">
      <c r="A2338">
        <v>1899</v>
      </c>
      <c r="B2338" t="s">
        <v>3650</v>
      </c>
      <c r="C2338" t="s">
        <v>2041</v>
      </c>
      <c r="D2338">
        <v>101</v>
      </c>
    </row>
    <row r="2339" spans="1:4">
      <c r="A2339">
        <v>1899</v>
      </c>
      <c r="B2339" t="s">
        <v>3650</v>
      </c>
      <c r="C2339" t="s">
        <v>2041</v>
      </c>
      <c r="D2339">
        <v>62</v>
      </c>
    </row>
    <row r="2340" spans="1:4">
      <c r="A2340">
        <v>1899</v>
      </c>
      <c r="B2340" t="s">
        <v>3650</v>
      </c>
      <c r="C2340" t="s">
        <v>2041</v>
      </c>
      <c r="D2340">
        <v>21.5</v>
      </c>
    </row>
    <row r="2341" spans="1:4">
      <c r="A2341">
        <v>1899</v>
      </c>
      <c r="B2341" t="s">
        <v>3650</v>
      </c>
      <c r="C2341" t="s">
        <v>2041</v>
      </c>
      <c r="D2341">
        <v>25</v>
      </c>
    </row>
    <row r="2342" spans="1:4">
      <c r="A2342">
        <v>1899</v>
      </c>
      <c r="B2342" t="s">
        <v>3650</v>
      </c>
      <c r="C2342" t="s">
        <v>2041</v>
      </c>
      <c r="D2342">
        <v>43</v>
      </c>
    </row>
    <row r="2343" spans="1:4">
      <c r="A2343">
        <v>1899</v>
      </c>
      <c r="B2343" t="s">
        <v>3650</v>
      </c>
      <c r="C2343" t="s">
        <v>2041</v>
      </c>
      <c r="D2343">
        <v>17</v>
      </c>
    </row>
    <row r="2344" spans="1:4">
      <c r="A2344">
        <v>1899</v>
      </c>
      <c r="B2344" t="s">
        <v>3650</v>
      </c>
      <c r="C2344" t="s">
        <v>2041</v>
      </c>
      <c r="D2344">
        <v>10.5</v>
      </c>
    </row>
    <row r="2345" spans="1:4">
      <c r="A2345">
        <v>1899</v>
      </c>
      <c r="B2345" t="s">
        <v>3650</v>
      </c>
      <c r="C2345" t="s">
        <v>2041</v>
      </c>
      <c r="D2345">
        <v>17.97</v>
      </c>
    </row>
    <row r="2346" spans="1:4">
      <c r="A2346">
        <v>1899</v>
      </c>
      <c r="B2346" t="s">
        <v>3650</v>
      </c>
      <c r="C2346" t="s">
        <v>2041</v>
      </c>
      <c r="D2346">
        <v>17</v>
      </c>
    </row>
    <row r="2347" spans="1:4">
      <c r="A2347">
        <v>1899</v>
      </c>
      <c r="B2347" t="s">
        <v>3650</v>
      </c>
      <c r="C2347" t="s">
        <v>2041</v>
      </c>
      <c r="D2347">
        <v>9</v>
      </c>
    </row>
    <row r="2348" spans="1:4">
      <c r="A2348">
        <v>1899</v>
      </c>
      <c r="B2348" t="s">
        <v>3650</v>
      </c>
      <c r="C2348" t="s">
        <v>2041</v>
      </c>
      <c r="D2348">
        <v>8</v>
      </c>
    </row>
    <row r="2349" spans="1:4">
      <c r="A2349">
        <v>1899</v>
      </c>
      <c r="B2349" t="s">
        <v>3650</v>
      </c>
      <c r="C2349" t="s">
        <v>2232</v>
      </c>
      <c r="D2349">
        <v>4</v>
      </c>
    </row>
    <row r="2350" spans="1:4">
      <c r="A2350">
        <v>1899</v>
      </c>
      <c r="B2350" t="s">
        <v>3650</v>
      </c>
      <c r="C2350" t="s">
        <v>2233</v>
      </c>
      <c r="D2350">
        <v>2</v>
      </c>
    </row>
    <row r="2351" spans="1:4">
      <c r="A2351">
        <v>1899</v>
      </c>
      <c r="B2351" t="s">
        <v>3650</v>
      </c>
      <c r="C2351" t="s">
        <v>1873</v>
      </c>
      <c r="D2351">
        <v>50</v>
      </c>
    </row>
    <row r="2352" spans="1:4">
      <c r="A2352">
        <v>1899</v>
      </c>
      <c r="B2352" t="s">
        <v>3650</v>
      </c>
      <c r="C2352" t="s">
        <v>1873</v>
      </c>
      <c r="D2352">
        <v>1.75</v>
      </c>
    </row>
    <row r="2353" spans="1:4">
      <c r="A2353">
        <v>1899</v>
      </c>
      <c r="B2353" t="s">
        <v>3650</v>
      </c>
      <c r="C2353" t="s">
        <v>2047</v>
      </c>
      <c r="D2353">
        <v>7.5</v>
      </c>
    </row>
    <row r="2354" spans="1:4">
      <c r="A2354">
        <v>1899</v>
      </c>
      <c r="B2354" t="s">
        <v>3650</v>
      </c>
      <c r="C2354" t="s">
        <v>419</v>
      </c>
      <c r="D2354">
        <v>7</v>
      </c>
    </row>
    <row r="2355" spans="1:4">
      <c r="A2355">
        <v>1899</v>
      </c>
      <c r="B2355" t="s">
        <v>3650</v>
      </c>
      <c r="C2355" t="s">
        <v>2049</v>
      </c>
      <c r="D2355">
        <v>10.5</v>
      </c>
    </row>
    <row r="2356" spans="1:4">
      <c r="A2356">
        <v>1899</v>
      </c>
      <c r="B2356" t="s">
        <v>3650</v>
      </c>
      <c r="C2356" t="s">
        <v>2234</v>
      </c>
      <c r="D2356">
        <v>3</v>
      </c>
    </row>
    <row r="2357" spans="1:4">
      <c r="A2357">
        <v>1899</v>
      </c>
      <c r="B2357" t="s">
        <v>3650</v>
      </c>
      <c r="C2357" t="s">
        <v>2042</v>
      </c>
      <c r="D2357">
        <v>6</v>
      </c>
    </row>
    <row r="2358" spans="1:4">
      <c r="A2358">
        <v>1899</v>
      </c>
      <c r="B2358" t="s">
        <v>3650</v>
      </c>
      <c r="C2358" t="s">
        <v>2051</v>
      </c>
      <c r="D2358">
        <v>6.5</v>
      </c>
    </row>
    <row r="2359" spans="1:4">
      <c r="A2359">
        <v>1899</v>
      </c>
      <c r="B2359" t="s">
        <v>3650</v>
      </c>
      <c r="C2359" t="s">
        <v>2235</v>
      </c>
      <c r="D2359">
        <v>6</v>
      </c>
    </row>
    <row r="2360" spans="1:4">
      <c r="A2360">
        <v>1899</v>
      </c>
      <c r="B2360" t="s">
        <v>3650</v>
      </c>
      <c r="C2360" t="s">
        <v>2052</v>
      </c>
      <c r="D2360">
        <v>15</v>
      </c>
    </row>
    <row r="2361" spans="1:4">
      <c r="A2361">
        <v>1899</v>
      </c>
      <c r="B2361" t="s">
        <v>3650</v>
      </c>
      <c r="C2361" t="s">
        <v>2236</v>
      </c>
      <c r="D2361">
        <v>5.2</v>
      </c>
    </row>
    <row r="2362" spans="1:4">
      <c r="A2362">
        <v>1899</v>
      </c>
      <c r="B2362" t="s">
        <v>3650</v>
      </c>
      <c r="C2362" t="s">
        <v>2043</v>
      </c>
      <c r="D2362">
        <v>10.5</v>
      </c>
    </row>
    <row r="2363" spans="1:4">
      <c r="A2363">
        <v>1899</v>
      </c>
      <c r="B2363" t="s">
        <v>3650</v>
      </c>
      <c r="C2363" t="s">
        <v>2044</v>
      </c>
      <c r="D2363">
        <v>40</v>
      </c>
    </row>
    <row r="2364" spans="1:4">
      <c r="A2364">
        <v>1899</v>
      </c>
      <c r="B2364" t="s">
        <v>3650</v>
      </c>
      <c r="C2364" t="s">
        <v>785</v>
      </c>
      <c r="D2364">
        <v>8</v>
      </c>
    </row>
    <row r="2365" spans="1:4">
      <c r="A2365">
        <v>1899</v>
      </c>
      <c r="B2365" t="s">
        <v>3650</v>
      </c>
      <c r="C2365" t="s">
        <v>2050</v>
      </c>
      <c r="D2365">
        <v>14</v>
      </c>
    </row>
    <row r="2366" spans="1:4">
      <c r="A2366">
        <v>1899</v>
      </c>
      <c r="B2366" t="s">
        <v>3650</v>
      </c>
      <c r="C2366" t="s">
        <v>2053</v>
      </c>
      <c r="D2366">
        <v>4</v>
      </c>
    </row>
    <row r="2367" spans="1:4">
      <c r="A2367">
        <v>1899</v>
      </c>
      <c r="B2367" t="s">
        <v>3651</v>
      </c>
      <c r="C2367" t="s">
        <v>2054</v>
      </c>
      <c r="D2367">
        <v>3</v>
      </c>
    </row>
    <row r="2368" spans="1:4">
      <c r="A2368">
        <v>1899</v>
      </c>
      <c r="B2368" t="s">
        <v>3651</v>
      </c>
      <c r="C2368" t="s">
        <v>364</v>
      </c>
      <c r="D2368">
        <v>36.1</v>
      </c>
    </row>
    <row r="2369" spans="1:4">
      <c r="A2369">
        <v>1899</v>
      </c>
      <c r="B2369" t="s">
        <v>3651</v>
      </c>
      <c r="C2369" t="s">
        <v>364</v>
      </c>
      <c r="D2369">
        <v>8</v>
      </c>
    </row>
    <row r="2370" spans="1:4">
      <c r="A2370">
        <v>1899</v>
      </c>
      <c r="B2370" t="s">
        <v>3651</v>
      </c>
      <c r="C2370" t="s">
        <v>364</v>
      </c>
      <c r="D2370">
        <v>3.5</v>
      </c>
    </row>
    <row r="2371" spans="1:4">
      <c r="A2371">
        <v>1899</v>
      </c>
      <c r="B2371" t="s">
        <v>3651</v>
      </c>
      <c r="C2371" t="s">
        <v>2055</v>
      </c>
      <c r="D2371">
        <v>230</v>
      </c>
    </row>
    <row r="2372" spans="1:4">
      <c r="A2372">
        <v>1899</v>
      </c>
      <c r="B2372" t="s">
        <v>3651</v>
      </c>
      <c r="C2372" t="s">
        <v>2055</v>
      </c>
      <c r="D2372">
        <v>10.59</v>
      </c>
    </row>
    <row r="2373" spans="1:4">
      <c r="A2373">
        <v>1899</v>
      </c>
      <c r="B2373" t="s">
        <v>3651</v>
      </c>
      <c r="C2373" t="s">
        <v>366</v>
      </c>
      <c r="D2373">
        <v>7.3310000000000004</v>
      </c>
    </row>
    <row r="2374" spans="1:4">
      <c r="A2374">
        <v>1899</v>
      </c>
      <c r="B2374" t="s">
        <v>3651</v>
      </c>
      <c r="C2374" t="s">
        <v>367</v>
      </c>
      <c r="D2374">
        <v>4</v>
      </c>
    </row>
    <row r="2375" spans="1:4">
      <c r="A2375">
        <v>1899</v>
      </c>
      <c r="B2375" t="s">
        <v>3651</v>
      </c>
      <c r="C2375" t="s">
        <v>364</v>
      </c>
      <c r="D2375">
        <v>6</v>
      </c>
    </row>
    <row r="2376" spans="1:4">
      <c r="A2376">
        <v>1899</v>
      </c>
      <c r="B2376" t="s">
        <v>3652</v>
      </c>
      <c r="C2376" t="s">
        <v>419</v>
      </c>
      <c r="D2376">
        <v>6</v>
      </c>
    </row>
    <row r="2377" spans="1:4">
      <c r="A2377">
        <v>1899</v>
      </c>
      <c r="B2377" t="s">
        <v>3652</v>
      </c>
      <c r="C2377" t="s">
        <v>2058</v>
      </c>
      <c r="D2377">
        <v>6</v>
      </c>
    </row>
    <row r="2378" spans="1:4">
      <c r="A2378">
        <v>1899</v>
      </c>
      <c r="B2378" t="s">
        <v>3652</v>
      </c>
      <c r="C2378" t="s">
        <v>2057</v>
      </c>
      <c r="D2378">
        <v>4</v>
      </c>
    </row>
    <row r="2379" spans="1:4">
      <c r="A2379">
        <v>1899</v>
      </c>
      <c r="B2379" t="s">
        <v>3652</v>
      </c>
      <c r="C2379" t="s">
        <v>2057</v>
      </c>
      <c r="D2379">
        <v>2</v>
      </c>
    </row>
    <row r="2380" spans="1:4">
      <c r="A2380">
        <v>1899</v>
      </c>
      <c r="B2380" t="s">
        <v>3652</v>
      </c>
      <c r="C2380" t="s">
        <v>2271</v>
      </c>
      <c r="D2380">
        <v>8</v>
      </c>
    </row>
    <row r="2381" spans="1:4">
      <c r="A2381">
        <v>1899</v>
      </c>
      <c r="B2381" t="s">
        <v>94</v>
      </c>
      <c r="C2381" t="s">
        <v>1457</v>
      </c>
      <c r="D2381">
        <v>2.5</v>
      </c>
    </row>
    <row r="2382" spans="1:4">
      <c r="A2382">
        <v>1899</v>
      </c>
      <c r="B2382" t="s">
        <v>94</v>
      </c>
      <c r="C2382" t="s">
        <v>1820</v>
      </c>
      <c r="D2382">
        <v>3</v>
      </c>
    </row>
    <row r="2383" spans="1:4">
      <c r="A2383">
        <v>1899</v>
      </c>
      <c r="B2383" t="s">
        <v>94</v>
      </c>
      <c r="C2383" t="s">
        <v>2059</v>
      </c>
      <c r="D2383">
        <v>4.5</v>
      </c>
    </row>
    <row r="2384" spans="1:4">
      <c r="A2384">
        <v>1899</v>
      </c>
      <c r="B2384" t="s">
        <v>94</v>
      </c>
      <c r="C2384" t="s">
        <v>97</v>
      </c>
      <c r="D2384">
        <v>136</v>
      </c>
    </row>
    <row r="2385" spans="1:4">
      <c r="A2385">
        <v>1899</v>
      </c>
      <c r="B2385" t="s">
        <v>94</v>
      </c>
      <c r="C2385" t="s">
        <v>97</v>
      </c>
      <c r="D2385">
        <v>16.8</v>
      </c>
    </row>
    <row r="2386" spans="1:4">
      <c r="A2386">
        <v>1899</v>
      </c>
      <c r="B2386" t="s">
        <v>94</v>
      </c>
      <c r="C2386" t="s">
        <v>97</v>
      </c>
      <c r="D2386">
        <v>25</v>
      </c>
    </row>
    <row r="2387" spans="1:4">
      <c r="A2387">
        <v>1899</v>
      </c>
      <c r="B2387" t="s">
        <v>94</v>
      </c>
      <c r="C2387" t="s">
        <v>102</v>
      </c>
      <c r="D2387">
        <v>3</v>
      </c>
    </row>
    <row r="2388" spans="1:4">
      <c r="A2388">
        <v>1899</v>
      </c>
      <c r="B2388" t="s">
        <v>94</v>
      </c>
      <c r="C2388" t="s">
        <v>785</v>
      </c>
      <c r="D2388">
        <v>33</v>
      </c>
    </row>
    <row r="2389" spans="1:4">
      <c r="A2389">
        <v>1899</v>
      </c>
      <c r="B2389" t="s">
        <v>94</v>
      </c>
      <c r="C2389" t="s">
        <v>892</v>
      </c>
      <c r="D2389">
        <v>6.65</v>
      </c>
    </row>
    <row r="2390" spans="1:4">
      <c r="A2390">
        <v>1899</v>
      </c>
      <c r="B2390" t="s">
        <v>94</v>
      </c>
      <c r="C2390" t="s">
        <v>892</v>
      </c>
      <c r="D2390">
        <v>34.479999999999997</v>
      </c>
    </row>
    <row r="2391" spans="1:4">
      <c r="A2391">
        <v>1899</v>
      </c>
      <c r="B2391" t="s">
        <v>94</v>
      </c>
      <c r="C2391" t="s">
        <v>892</v>
      </c>
      <c r="D2391">
        <v>16.36</v>
      </c>
    </row>
    <row r="2392" spans="1:4">
      <c r="A2392">
        <v>1899</v>
      </c>
      <c r="B2392" t="s">
        <v>94</v>
      </c>
      <c r="C2392" t="s">
        <v>892</v>
      </c>
      <c r="D2392">
        <v>5.26</v>
      </c>
    </row>
    <row r="2393" spans="1:4">
      <c r="A2393">
        <v>1899</v>
      </c>
      <c r="B2393" t="s">
        <v>94</v>
      </c>
      <c r="C2393" t="s">
        <v>892</v>
      </c>
      <c r="D2393">
        <v>5</v>
      </c>
    </row>
    <row r="2394" spans="1:4">
      <c r="A2394">
        <v>1899</v>
      </c>
      <c r="B2394" t="s">
        <v>94</v>
      </c>
      <c r="C2394" t="s">
        <v>892</v>
      </c>
      <c r="D2394">
        <v>7.26</v>
      </c>
    </row>
    <row r="2395" spans="1:4">
      <c r="A2395">
        <v>1899</v>
      </c>
      <c r="B2395" t="s">
        <v>94</v>
      </c>
      <c r="C2395" t="s">
        <v>892</v>
      </c>
      <c r="D2395">
        <v>60</v>
      </c>
    </row>
    <row r="2396" spans="1:4">
      <c r="A2396">
        <v>1899</v>
      </c>
      <c r="B2396" t="s">
        <v>94</v>
      </c>
      <c r="C2396" t="s">
        <v>892</v>
      </c>
      <c r="D2396">
        <v>5</v>
      </c>
    </row>
    <row r="2397" spans="1:4">
      <c r="A2397">
        <v>1899</v>
      </c>
      <c r="B2397" t="s">
        <v>94</v>
      </c>
      <c r="C2397" t="s">
        <v>892</v>
      </c>
      <c r="D2397">
        <v>26</v>
      </c>
    </row>
    <row r="2398" spans="1:4">
      <c r="A2398">
        <v>1899</v>
      </c>
      <c r="B2398" t="s">
        <v>94</v>
      </c>
      <c r="C2398" t="s">
        <v>892</v>
      </c>
      <c r="D2398">
        <v>10</v>
      </c>
    </row>
    <row r="2399" spans="1:4">
      <c r="A2399">
        <v>1899</v>
      </c>
      <c r="B2399" t="s">
        <v>94</v>
      </c>
      <c r="C2399" t="s">
        <v>892</v>
      </c>
      <c r="D2399">
        <v>3</v>
      </c>
    </row>
    <row r="2400" spans="1:4">
      <c r="A2400">
        <v>1899</v>
      </c>
      <c r="B2400" t="s">
        <v>94</v>
      </c>
      <c r="C2400" t="s">
        <v>892</v>
      </c>
      <c r="D2400">
        <v>2</v>
      </c>
    </row>
    <row r="2401" spans="1:4">
      <c r="A2401">
        <v>1899</v>
      </c>
      <c r="B2401" t="s">
        <v>94</v>
      </c>
      <c r="C2401" t="s">
        <v>892</v>
      </c>
      <c r="D2401">
        <v>10.5</v>
      </c>
    </row>
    <row r="2402" spans="1:4">
      <c r="A2402">
        <v>1899</v>
      </c>
      <c r="B2402" t="s">
        <v>94</v>
      </c>
      <c r="C2402" t="s">
        <v>892</v>
      </c>
      <c r="D2402">
        <v>18</v>
      </c>
    </row>
    <row r="2403" spans="1:4">
      <c r="A2403">
        <v>1899</v>
      </c>
      <c r="B2403" t="s">
        <v>94</v>
      </c>
      <c r="C2403" t="s">
        <v>892</v>
      </c>
      <c r="D2403">
        <v>14.7</v>
      </c>
    </row>
    <row r="2404" spans="1:4">
      <c r="A2404">
        <v>1899</v>
      </c>
      <c r="B2404" t="s">
        <v>94</v>
      </c>
      <c r="C2404" t="s">
        <v>892</v>
      </c>
      <c r="D2404">
        <v>28.5</v>
      </c>
    </row>
    <row r="2405" spans="1:4">
      <c r="A2405">
        <v>1899</v>
      </c>
      <c r="B2405" t="s">
        <v>94</v>
      </c>
      <c r="C2405" t="s">
        <v>892</v>
      </c>
      <c r="D2405">
        <v>24</v>
      </c>
    </row>
    <row r="2406" spans="1:4">
      <c r="A2406">
        <v>1899</v>
      </c>
      <c r="B2406" t="s">
        <v>94</v>
      </c>
      <c r="C2406" t="s">
        <v>892</v>
      </c>
      <c r="D2406">
        <v>73</v>
      </c>
    </row>
    <row r="2407" spans="1:4">
      <c r="A2407">
        <v>1899</v>
      </c>
      <c r="B2407" t="s">
        <v>94</v>
      </c>
      <c r="C2407" t="s">
        <v>574</v>
      </c>
      <c r="D2407">
        <v>29</v>
      </c>
    </row>
    <row r="2408" spans="1:4">
      <c r="A2408">
        <v>1899</v>
      </c>
      <c r="B2408" t="s">
        <v>94</v>
      </c>
      <c r="C2408" t="s">
        <v>578</v>
      </c>
      <c r="D2408">
        <v>15.8</v>
      </c>
    </row>
    <row r="2409" spans="1:4">
      <c r="A2409">
        <v>1899</v>
      </c>
      <c r="B2409" t="s">
        <v>94</v>
      </c>
      <c r="C2409" t="s">
        <v>889</v>
      </c>
      <c r="D2409">
        <v>33</v>
      </c>
    </row>
    <row r="2410" spans="1:4">
      <c r="A2410">
        <v>1899</v>
      </c>
      <c r="B2410" t="s">
        <v>3653</v>
      </c>
      <c r="C2410" t="s">
        <v>2061</v>
      </c>
      <c r="D2410">
        <v>6</v>
      </c>
    </row>
    <row r="2411" spans="1:4">
      <c r="A2411">
        <v>1899</v>
      </c>
      <c r="B2411" t="s">
        <v>3653</v>
      </c>
      <c r="C2411" t="s">
        <v>2237</v>
      </c>
      <c r="D2411">
        <v>4</v>
      </c>
    </row>
    <row r="2412" spans="1:4">
      <c r="A2412">
        <v>1899</v>
      </c>
      <c r="B2412" t="s">
        <v>3653</v>
      </c>
      <c r="C2412" t="s">
        <v>2062</v>
      </c>
      <c r="D2412">
        <v>22</v>
      </c>
    </row>
    <row r="2413" spans="1:4">
      <c r="A2413">
        <v>1899</v>
      </c>
      <c r="B2413" t="s">
        <v>3653</v>
      </c>
      <c r="C2413" t="s">
        <v>1343</v>
      </c>
      <c r="D2413">
        <v>8.66</v>
      </c>
    </row>
    <row r="2414" spans="1:4">
      <c r="A2414">
        <v>1899</v>
      </c>
      <c r="B2414" t="s">
        <v>3653</v>
      </c>
      <c r="C2414" t="s">
        <v>1926</v>
      </c>
      <c r="D2414">
        <v>24</v>
      </c>
    </row>
    <row r="2415" spans="1:4">
      <c r="A2415">
        <v>1899</v>
      </c>
      <c r="B2415" t="s">
        <v>2184</v>
      </c>
      <c r="C2415" t="s">
        <v>2183</v>
      </c>
      <c r="D2415">
        <v>12</v>
      </c>
    </row>
    <row r="2416" spans="1:4">
      <c r="A2416">
        <v>1899</v>
      </c>
      <c r="B2416" t="s">
        <v>3020</v>
      </c>
      <c r="C2416" t="s">
        <v>1180</v>
      </c>
      <c r="D2416">
        <v>7</v>
      </c>
    </row>
    <row r="2417" spans="1:4">
      <c r="A2417">
        <v>1899</v>
      </c>
      <c r="B2417" t="s">
        <v>3020</v>
      </c>
      <c r="C2417" t="s">
        <v>1180</v>
      </c>
      <c r="D2417">
        <v>3</v>
      </c>
    </row>
    <row r="2418" spans="1:4">
      <c r="A2418">
        <v>1899</v>
      </c>
      <c r="B2418" t="s">
        <v>3020</v>
      </c>
      <c r="C2418" t="s">
        <v>1180</v>
      </c>
      <c r="D2418">
        <v>4</v>
      </c>
    </row>
    <row r="2419" spans="1:4">
      <c r="A2419">
        <v>1899</v>
      </c>
      <c r="B2419" t="s">
        <v>3020</v>
      </c>
      <c r="C2419" t="s">
        <v>1183</v>
      </c>
      <c r="D2419">
        <v>5.5</v>
      </c>
    </row>
    <row r="2420" spans="1:4">
      <c r="A2420">
        <v>1899</v>
      </c>
      <c r="B2420" t="s">
        <v>3020</v>
      </c>
      <c r="C2420" t="s">
        <v>2063</v>
      </c>
      <c r="D2420">
        <v>2</v>
      </c>
    </row>
    <row r="2421" spans="1:4">
      <c r="A2421">
        <v>1899</v>
      </c>
      <c r="B2421" t="s">
        <v>3020</v>
      </c>
      <c r="C2421" t="s">
        <v>1187</v>
      </c>
      <c r="D2421">
        <v>4.5</v>
      </c>
    </row>
    <row r="2422" spans="1:4">
      <c r="A2422">
        <v>1899</v>
      </c>
      <c r="B2422" t="s">
        <v>3020</v>
      </c>
      <c r="C2422" t="s">
        <v>1189</v>
      </c>
      <c r="D2422">
        <v>6</v>
      </c>
    </row>
    <row r="2423" spans="1:4">
      <c r="A2423">
        <v>1899</v>
      </c>
      <c r="B2423" t="s">
        <v>3020</v>
      </c>
      <c r="C2423" t="s">
        <v>2065</v>
      </c>
      <c r="D2423">
        <v>8.75</v>
      </c>
    </row>
    <row r="2424" spans="1:4">
      <c r="A2424">
        <v>1899</v>
      </c>
      <c r="B2424" t="s">
        <v>2928</v>
      </c>
      <c r="C2424" t="s">
        <v>2137</v>
      </c>
      <c r="D2424">
        <v>8</v>
      </c>
    </row>
    <row r="2425" spans="1:4">
      <c r="A2425">
        <v>1899</v>
      </c>
      <c r="B2425" t="s">
        <v>2928</v>
      </c>
      <c r="C2425" t="s">
        <v>2064</v>
      </c>
      <c r="D2425">
        <v>12.5</v>
      </c>
    </row>
    <row r="2426" spans="1:4">
      <c r="A2426">
        <v>1899</v>
      </c>
      <c r="B2426" t="s">
        <v>2928</v>
      </c>
      <c r="C2426" t="s">
        <v>2068</v>
      </c>
      <c r="D2426">
        <v>7.5</v>
      </c>
    </row>
    <row r="2427" spans="1:4">
      <c r="A2427">
        <v>1899</v>
      </c>
      <c r="B2427" t="s">
        <v>2928</v>
      </c>
      <c r="C2427" t="s">
        <v>2272</v>
      </c>
      <c r="D2427">
        <v>12.45</v>
      </c>
    </row>
    <row r="2428" spans="1:4">
      <c r="A2428">
        <v>1899</v>
      </c>
      <c r="B2428" t="s">
        <v>2928</v>
      </c>
      <c r="C2428" t="s">
        <v>2066</v>
      </c>
      <c r="D2428">
        <v>20.5</v>
      </c>
    </row>
    <row r="2429" spans="1:4">
      <c r="A2429">
        <v>1899</v>
      </c>
      <c r="B2429" t="s">
        <v>2928</v>
      </c>
      <c r="C2429" t="s">
        <v>2067</v>
      </c>
      <c r="D2429">
        <v>14.42</v>
      </c>
    </row>
    <row r="2430" spans="1:4">
      <c r="A2430">
        <v>1899</v>
      </c>
      <c r="B2430" t="s">
        <v>2928</v>
      </c>
      <c r="C2430" t="s">
        <v>718</v>
      </c>
      <c r="D2430">
        <v>15.5</v>
      </c>
    </row>
    <row r="2431" spans="1:4">
      <c r="A2431">
        <v>1899</v>
      </c>
      <c r="B2431" t="s">
        <v>2928</v>
      </c>
      <c r="C2431" t="s">
        <v>2273</v>
      </c>
      <c r="D2431">
        <v>3.62</v>
      </c>
    </row>
    <row r="2432" spans="1:4">
      <c r="A2432">
        <v>1899</v>
      </c>
      <c r="B2432" t="s">
        <v>2938</v>
      </c>
      <c r="C2432" t="s">
        <v>7</v>
      </c>
      <c r="D2432">
        <v>24</v>
      </c>
    </row>
    <row r="2433" spans="1:4">
      <c r="A2433">
        <v>1899</v>
      </c>
      <c r="B2433" t="s">
        <v>2938</v>
      </c>
      <c r="C2433" t="s">
        <v>582</v>
      </c>
      <c r="D2433">
        <v>18</v>
      </c>
    </row>
    <row r="2434" spans="1:4">
      <c r="A2434">
        <v>1899</v>
      </c>
      <c r="B2434" t="s">
        <v>2938</v>
      </c>
      <c r="C2434" t="s">
        <v>12</v>
      </c>
      <c r="D2434">
        <v>9</v>
      </c>
    </row>
    <row r="2435" spans="1:4">
      <c r="A2435">
        <v>1899</v>
      </c>
      <c r="B2435" t="s">
        <v>2938</v>
      </c>
      <c r="C2435" t="s">
        <v>370</v>
      </c>
      <c r="D2435">
        <v>7.15</v>
      </c>
    </row>
    <row r="2436" spans="1:4">
      <c r="A2436">
        <v>1899</v>
      </c>
      <c r="B2436" t="s">
        <v>2938</v>
      </c>
      <c r="C2436" t="s">
        <v>14</v>
      </c>
      <c r="D2436">
        <v>15.8</v>
      </c>
    </row>
    <row r="2437" spans="1:4">
      <c r="A2437">
        <v>1899</v>
      </c>
      <c r="B2437" t="s">
        <v>2938</v>
      </c>
      <c r="C2437" t="s">
        <v>14</v>
      </c>
      <c r="D2437">
        <v>30</v>
      </c>
    </row>
    <row r="2438" spans="1:4">
      <c r="A2438">
        <v>1899</v>
      </c>
      <c r="B2438" t="s">
        <v>2938</v>
      </c>
      <c r="C2438" t="s">
        <v>14</v>
      </c>
      <c r="D2438">
        <v>23.1</v>
      </c>
    </row>
    <row r="2439" spans="1:4">
      <c r="A2439">
        <v>1899</v>
      </c>
      <c r="B2439" t="s">
        <v>2938</v>
      </c>
      <c r="C2439" t="s">
        <v>19</v>
      </c>
      <c r="D2439">
        <v>10.8</v>
      </c>
    </row>
    <row r="2440" spans="1:4">
      <c r="A2440">
        <v>1899</v>
      </c>
      <c r="B2440" t="s">
        <v>2938</v>
      </c>
      <c r="C2440" t="s">
        <v>21</v>
      </c>
      <c r="D2440">
        <v>3.5</v>
      </c>
    </row>
    <row r="2441" spans="1:4">
      <c r="A2441">
        <v>1899</v>
      </c>
      <c r="B2441" t="s">
        <v>2938</v>
      </c>
      <c r="C2441" t="s">
        <v>592</v>
      </c>
      <c r="D2441">
        <v>50</v>
      </c>
    </row>
    <row r="2442" spans="1:4">
      <c r="A2442">
        <v>1899</v>
      </c>
      <c r="B2442" t="s">
        <v>2938</v>
      </c>
      <c r="C2442" t="s">
        <v>24</v>
      </c>
      <c r="D2442">
        <v>94</v>
      </c>
    </row>
    <row r="2443" spans="1:4">
      <c r="A2443">
        <v>1899</v>
      </c>
      <c r="B2443" t="s">
        <v>2938</v>
      </c>
      <c r="C2443" t="s">
        <v>24</v>
      </c>
      <c r="D2443">
        <v>52</v>
      </c>
    </row>
    <row r="2444" spans="1:4">
      <c r="A2444">
        <v>1899</v>
      </c>
      <c r="B2444" t="s">
        <v>2938</v>
      </c>
      <c r="C2444" t="s">
        <v>24</v>
      </c>
      <c r="D2444">
        <v>228</v>
      </c>
    </row>
    <row r="2445" spans="1:4">
      <c r="A2445">
        <v>1899</v>
      </c>
      <c r="B2445" t="s">
        <v>2938</v>
      </c>
      <c r="C2445" t="s">
        <v>24</v>
      </c>
      <c r="D2445">
        <v>4</v>
      </c>
    </row>
    <row r="2446" spans="1:4">
      <c r="A2446">
        <v>1899</v>
      </c>
      <c r="B2446" t="s">
        <v>2938</v>
      </c>
      <c r="C2446" t="s">
        <v>28</v>
      </c>
      <c r="D2446">
        <v>3.5</v>
      </c>
    </row>
    <row r="2447" spans="1:4">
      <c r="A2447">
        <v>1899</v>
      </c>
      <c r="B2447" t="s">
        <v>2938</v>
      </c>
      <c r="C2447" t="s">
        <v>2274</v>
      </c>
      <c r="D2447">
        <v>5.37</v>
      </c>
    </row>
    <row r="2448" spans="1:4">
      <c r="A2448">
        <v>1899</v>
      </c>
      <c r="B2448" t="s">
        <v>2938</v>
      </c>
      <c r="C2448" t="s">
        <v>30</v>
      </c>
      <c r="D2448">
        <v>3.64</v>
      </c>
    </row>
    <row r="2449" spans="1:4">
      <c r="A2449">
        <v>1899</v>
      </c>
      <c r="B2449" t="s">
        <v>2938</v>
      </c>
      <c r="C2449" t="s">
        <v>32</v>
      </c>
      <c r="D2449">
        <v>1.25</v>
      </c>
    </row>
    <row r="2450" spans="1:4">
      <c r="A2450">
        <v>1899</v>
      </c>
      <c r="B2450" t="s">
        <v>2938</v>
      </c>
      <c r="C2450" t="s">
        <v>34</v>
      </c>
      <c r="D2450">
        <v>32.869999999999997</v>
      </c>
    </row>
    <row r="2451" spans="1:4">
      <c r="A2451">
        <v>1899</v>
      </c>
      <c r="B2451" t="s">
        <v>2938</v>
      </c>
      <c r="C2451" t="s">
        <v>34</v>
      </c>
      <c r="D2451">
        <v>14</v>
      </c>
    </row>
    <row r="2452" spans="1:4">
      <c r="A2452">
        <v>1899</v>
      </c>
      <c r="B2452" t="s">
        <v>2938</v>
      </c>
      <c r="C2452" t="s">
        <v>825</v>
      </c>
      <c r="D2452">
        <v>7</v>
      </c>
    </row>
    <row r="2453" spans="1:4">
      <c r="A2453">
        <v>1899</v>
      </c>
      <c r="B2453" t="s">
        <v>2938</v>
      </c>
      <c r="C2453" t="s">
        <v>36</v>
      </c>
      <c r="D2453">
        <v>10</v>
      </c>
    </row>
    <row r="2454" spans="1:4">
      <c r="A2454">
        <v>1899</v>
      </c>
      <c r="B2454" t="s">
        <v>2938</v>
      </c>
      <c r="C2454" t="s">
        <v>36</v>
      </c>
      <c r="D2454">
        <v>1.5</v>
      </c>
    </row>
    <row r="2455" spans="1:4">
      <c r="A2455">
        <v>1899</v>
      </c>
      <c r="B2455" t="s">
        <v>2938</v>
      </c>
      <c r="C2455" t="s">
        <v>36</v>
      </c>
      <c r="D2455">
        <v>5.5</v>
      </c>
    </row>
    <row r="2456" spans="1:4">
      <c r="A2456">
        <v>1899</v>
      </c>
      <c r="B2456" t="s">
        <v>2938</v>
      </c>
      <c r="C2456" t="s">
        <v>39</v>
      </c>
      <c r="D2456">
        <v>35</v>
      </c>
    </row>
    <row r="2457" spans="1:4">
      <c r="A2457">
        <v>1899</v>
      </c>
      <c r="B2457" t="s">
        <v>2938</v>
      </c>
      <c r="C2457" t="s">
        <v>39</v>
      </c>
      <c r="D2457">
        <v>8</v>
      </c>
    </row>
    <row r="2458" spans="1:4">
      <c r="A2458">
        <v>1899</v>
      </c>
      <c r="B2458" t="s">
        <v>2938</v>
      </c>
      <c r="C2458" t="s">
        <v>39</v>
      </c>
      <c r="D2458">
        <v>8</v>
      </c>
    </row>
    <row r="2459" spans="1:4">
      <c r="A2459">
        <v>1899</v>
      </c>
      <c r="B2459" t="s">
        <v>2938</v>
      </c>
      <c r="C2459" t="s">
        <v>47</v>
      </c>
      <c r="D2459">
        <v>3.62</v>
      </c>
    </row>
    <row r="2460" spans="1:4">
      <c r="A2460">
        <v>1899</v>
      </c>
      <c r="B2460" t="s">
        <v>2938</v>
      </c>
      <c r="C2460" t="s">
        <v>49</v>
      </c>
      <c r="D2460">
        <v>9</v>
      </c>
    </row>
    <row r="2461" spans="1:4">
      <c r="A2461">
        <v>1899</v>
      </c>
      <c r="B2461" t="s">
        <v>2938</v>
      </c>
      <c r="C2461" t="s">
        <v>608</v>
      </c>
      <c r="D2461">
        <v>8</v>
      </c>
    </row>
    <row r="2462" spans="1:4">
      <c r="A2462">
        <v>1899</v>
      </c>
      <c r="B2462" t="s">
        <v>2938</v>
      </c>
      <c r="C2462" t="s">
        <v>610</v>
      </c>
      <c r="D2462">
        <v>20</v>
      </c>
    </row>
    <row r="2463" spans="1:4">
      <c r="A2463">
        <v>1899</v>
      </c>
      <c r="B2463" t="s">
        <v>2938</v>
      </c>
      <c r="C2463" t="s">
        <v>51</v>
      </c>
      <c r="D2463">
        <v>12</v>
      </c>
    </row>
    <row r="2464" spans="1:4">
      <c r="A2464">
        <v>1899</v>
      </c>
      <c r="B2464" t="s">
        <v>2938</v>
      </c>
      <c r="C2464" t="s">
        <v>53</v>
      </c>
      <c r="D2464">
        <v>30</v>
      </c>
    </row>
    <row r="2465" spans="1:4">
      <c r="A2465">
        <v>1899</v>
      </c>
      <c r="B2465" t="s">
        <v>2938</v>
      </c>
      <c r="C2465" t="s">
        <v>840</v>
      </c>
      <c r="D2465">
        <v>9</v>
      </c>
    </row>
    <row r="2466" spans="1:4">
      <c r="A2466">
        <v>1899</v>
      </c>
      <c r="B2466" t="s">
        <v>2938</v>
      </c>
      <c r="C2466" t="s">
        <v>612</v>
      </c>
      <c r="D2466">
        <v>4.7</v>
      </c>
    </row>
    <row r="2467" spans="1:4">
      <c r="A2467">
        <v>1899</v>
      </c>
      <c r="B2467" t="s">
        <v>2938</v>
      </c>
      <c r="C2467" t="s">
        <v>34</v>
      </c>
      <c r="D2467">
        <v>6</v>
      </c>
    </row>
    <row r="2468" spans="1:4">
      <c r="A2468">
        <v>1899</v>
      </c>
      <c r="B2468" t="s">
        <v>2186</v>
      </c>
      <c r="C2468" t="s">
        <v>2185</v>
      </c>
      <c r="D2468">
        <v>10.92</v>
      </c>
    </row>
    <row r="2469" spans="1:4">
      <c r="A2469">
        <v>1899</v>
      </c>
      <c r="B2469" t="s">
        <v>2186</v>
      </c>
      <c r="C2469" t="s">
        <v>2069</v>
      </c>
      <c r="D2469">
        <v>2</v>
      </c>
    </row>
    <row r="2470" spans="1:4">
      <c r="A2470">
        <v>1899</v>
      </c>
      <c r="B2470" t="s">
        <v>2963</v>
      </c>
      <c r="C2470" t="s">
        <v>71</v>
      </c>
      <c r="D2470">
        <v>24</v>
      </c>
    </row>
    <row r="2471" spans="1:4">
      <c r="A2471">
        <v>1899</v>
      </c>
      <c r="B2471" t="s">
        <v>2963</v>
      </c>
      <c r="C2471" t="s">
        <v>213</v>
      </c>
      <c r="D2471">
        <v>4.7</v>
      </c>
    </row>
    <row r="2472" spans="1:4">
      <c r="A2472">
        <v>1899</v>
      </c>
      <c r="B2472" t="s">
        <v>2963</v>
      </c>
      <c r="C2472" t="s">
        <v>215</v>
      </c>
      <c r="D2472">
        <v>12.4</v>
      </c>
    </row>
    <row r="2473" spans="1:4">
      <c r="A2473">
        <v>1899</v>
      </c>
      <c r="B2473" t="s">
        <v>2963</v>
      </c>
      <c r="C2473" t="s">
        <v>217</v>
      </c>
      <c r="D2473">
        <v>1.53</v>
      </c>
    </row>
    <row r="2474" spans="1:4">
      <c r="A2474">
        <v>1899</v>
      </c>
      <c r="B2474" t="s">
        <v>2963</v>
      </c>
      <c r="C2474" t="s">
        <v>903</v>
      </c>
      <c r="D2474">
        <v>9.5</v>
      </c>
    </row>
    <row r="2475" spans="1:4">
      <c r="A2475">
        <v>1899</v>
      </c>
      <c r="B2475" t="s">
        <v>2963</v>
      </c>
      <c r="C2475" t="s">
        <v>219</v>
      </c>
      <c r="D2475">
        <v>29</v>
      </c>
    </row>
    <row r="2476" spans="1:4">
      <c r="A2476">
        <v>1898</v>
      </c>
      <c r="B2476" t="s">
        <v>2963</v>
      </c>
      <c r="C2476" t="s">
        <v>221</v>
      </c>
      <c r="D2476">
        <v>263.29000000000002</v>
      </c>
    </row>
    <row r="2477" spans="1:4">
      <c r="A2477">
        <v>1899</v>
      </c>
      <c r="B2477" t="s">
        <v>2963</v>
      </c>
      <c r="C2477" t="s">
        <v>221</v>
      </c>
      <c r="D2477">
        <v>45.03</v>
      </c>
    </row>
    <row r="2478" spans="1:4">
      <c r="A2478">
        <v>1899</v>
      </c>
      <c r="B2478" t="s">
        <v>2963</v>
      </c>
      <c r="C2478" t="s">
        <v>221</v>
      </c>
      <c r="D2478">
        <v>136</v>
      </c>
    </row>
    <row r="2479" spans="1:4">
      <c r="A2479">
        <v>1899</v>
      </c>
      <c r="B2479" t="s">
        <v>2963</v>
      </c>
      <c r="C2479" t="s">
        <v>221</v>
      </c>
      <c r="D2479">
        <v>21.72</v>
      </c>
    </row>
    <row r="2480" spans="1:4">
      <c r="A2480">
        <v>1899</v>
      </c>
      <c r="B2480" t="s">
        <v>2963</v>
      </c>
      <c r="C2480" t="s">
        <v>221</v>
      </c>
      <c r="D2480">
        <v>12.27</v>
      </c>
    </row>
    <row r="2481" spans="1:4">
      <c r="A2481">
        <v>1899</v>
      </c>
      <c r="B2481" t="s">
        <v>2963</v>
      </c>
      <c r="C2481" t="s">
        <v>221</v>
      </c>
      <c r="D2481">
        <v>2.2999999999999998</v>
      </c>
    </row>
    <row r="2482" spans="1:4">
      <c r="A2482">
        <v>1899</v>
      </c>
      <c r="B2482" t="s">
        <v>2963</v>
      </c>
      <c r="C2482" t="s">
        <v>221</v>
      </c>
      <c r="D2482">
        <v>25.01</v>
      </c>
    </row>
    <row r="2483" spans="1:4">
      <c r="A2483">
        <v>1899</v>
      </c>
      <c r="B2483" t="s">
        <v>2963</v>
      </c>
      <c r="C2483" t="s">
        <v>221</v>
      </c>
      <c r="D2483">
        <v>25</v>
      </c>
    </row>
    <row r="2484" spans="1:4">
      <c r="A2484">
        <v>1899</v>
      </c>
      <c r="B2484" t="s">
        <v>2963</v>
      </c>
      <c r="C2484" t="s">
        <v>221</v>
      </c>
      <c r="D2484">
        <v>3</v>
      </c>
    </row>
    <row r="2485" spans="1:4">
      <c r="A2485">
        <v>1899</v>
      </c>
      <c r="B2485" t="s">
        <v>2963</v>
      </c>
      <c r="C2485" t="s">
        <v>230</v>
      </c>
      <c r="D2485">
        <v>67.17</v>
      </c>
    </row>
    <row r="2486" spans="1:4">
      <c r="A2486">
        <v>1899</v>
      </c>
      <c r="B2486" t="s">
        <v>2963</v>
      </c>
      <c r="C2486" t="s">
        <v>230</v>
      </c>
      <c r="D2486">
        <v>93.49</v>
      </c>
    </row>
    <row r="2487" spans="1:4">
      <c r="A2487">
        <v>1899</v>
      </c>
      <c r="B2487" t="s">
        <v>2963</v>
      </c>
      <c r="C2487" t="s">
        <v>230</v>
      </c>
      <c r="D2487">
        <v>17.2</v>
      </c>
    </row>
    <row r="2488" spans="1:4">
      <c r="A2488">
        <v>1899</v>
      </c>
      <c r="B2488" t="s">
        <v>2963</v>
      </c>
      <c r="C2488" t="s">
        <v>230</v>
      </c>
      <c r="D2488">
        <v>30</v>
      </c>
    </row>
    <row r="2489" spans="1:4">
      <c r="A2489">
        <v>1899</v>
      </c>
      <c r="B2489" t="s">
        <v>2963</v>
      </c>
      <c r="C2489" t="s">
        <v>230</v>
      </c>
      <c r="D2489">
        <v>15.62</v>
      </c>
    </row>
    <row r="2490" spans="1:4">
      <c r="A2490">
        <v>1899</v>
      </c>
      <c r="B2490" t="s">
        <v>2963</v>
      </c>
      <c r="C2490" t="s">
        <v>230</v>
      </c>
      <c r="D2490">
        <v>25</v>
      </c>
    </row>
    <row r="2491" spans="1:4">
      <c r="A2491">
        <v>1899</v>
      </c>
      <c r="B2491" t="s">
        <v>2963</v>
      </c>
      <c r="C2491" t="s">
        <v>230</v>
      </c>
      <c r="D2491">
        <v>16.41</v>
      </c>
    </row>
    <row r="2492" spans="1:4">
      <c r="A2492">
        <v>1899</v>
      </c>
      <c r="B2492" t="s">
        <v>2963</v>
      </c>
      <c r="C2492" t="s">
        <v>230</v>
      </c>
      <c r="D2492">
        <v>1.75</v>
      </c>
    </row>
    <row r="2493" spans="1:4">
      <c r="A2493">
        <v>1899</v>
      </c>
      <c r="B2493" t="s">
        <v>2963</v>
      </c>
      <c r="C2493" t="s">
        <v>233</v>
      </c>
      <c r="D2493">
        <v>3</v>
      </c>
    </row>
    <row r="2494" spans="1:4">
      <c r="A2494">
        <v>1899</v>
      </c>
      <c r="B2494" t="s">
        <v>2963</v>
      </c>
      <c r="C2494" t="s">
        <v>235</v>
      </c>
      <c r="D2494">
        <v>1.5</v>
      </c>
    </row>
    <row r="2495" spans="1:4">
      <c r="A2495">
        <v>1899</v>
      </c>
      <c r="B2495" t="s">
        <v>2963</v>
      </c>
      <c r="C2495" t="s">
        <v>235</v>
      </c>
      <c r="D2495">
        <v>2</v>
      </c>
    </row>
    <row r="2496" spans="1:4">
      <c r="A2496">
        <v>1899</v>
      </c>
      <c r="B2496" t="s">
        <v>2963</v>
      </c>
      <c r="C2496" t="s">
        <v>617</v>
      </c>
      <c r="D2496">
        <v>6.35</v>
      </c>
    </row>
    <row r="2497" spans="1:4">
      <c r="A2497">
        <v>1899</v>
      </c>
      <c r="B2497" t="s">
        <v>2963</v>
      </c>
      <c r="C2497" t="s">
        <v>910</v>
      </c>
      <c r="D2497">
        <v>5.9</v>
      </c>
    </row>
    <row r="2498" spans="1:4">
      <c r="A2498">
        <v>1899</v>
      </c>
      <c r="B2498" t="s">
        <v>2963</v>
      </c>
      <c r="C2498" t="s">
        <v>238</v>
      </c>
      <c r="D2498">
        <v>10.5</v>
      </c>
    </row>
    <row r="2499" spans="1:4">
      <c r="A2499">
        <v>1899</v>
      </c>
      <c r="B2499" t="s">
        <v>2963</v>
      </c>
      <c r="C2499" t="s">
        <v>240</v>
      </c>
      <c r="D2499">
        <v>1.8</v>
      </c>
    </row>
    <row r="2500" spans="1:4">
      <c r="A2500">
        <v>1899</v>
      </c>
      <c r="B2500" t="s">
        <v>2963</v>
      </c>
      <c r="C2500" t="s">
        <v>242</v>
      </c>
      <c r="D2500">
        <v>16.600000000000001</v>
      </c>
    </row>
    <row r="2501" spans="1:4">
      <c r="A2501">
        <v>1899</v>
      </c>
      <c r="B2501" t="s">
        <v>2963</v>
      </c>
      <c r="C2501" t="s">
        <v>242</v>
      </c>
      <c r="D2501">
        <v>9.75</v>
      </c>
    </row>
    <row r="2502" spans="1:4">
      <c r="A2502">
        <v>1899</v>
      </c>
      <c r="B2502" t="s">
        <v>2963</v>
      </c>
      <c r="C2502" t="s">
        <v>245</v>
      </c>
      <c r="D2502">
        <v>3.25</v>
      </c>
    </row>
    <row r="2503" spans="1:4">
      <c r="A2503">
        <v>1899</v>
      </c>
      <c r="B2503" t="s">
        <v>2963</v>
      </c>
      <c r="C2503" t="s">
        <v>245</v>
      </c>
      <c r="D2503">
        <v>4</v>
      </c>
    </row>
    <row r="2504" spans="1:4">
      <c r="A2504">
        <v>1899</v>
      </c>
      <c r="B2504" t="s">
        <v>2963</v>
      </c>
      <c r="C2504" t="s">
        <v>101</v>
      </c>
      <c r="D2504">
        <v>4</v>
      </c>
    </row>
    <row r="2505" spans="1:4">
      <c r="A2505">
        <v>1899</v>
      </c>
      <c r="B2505" t="s">
        <v>2963</v>
      </c>
      <c r="C2505" t="s">
        <v>250</v>
      </c>
      <c r="D2505">
        <v>3.7</v>
      </c>
    </row>
    <row r="2506" spans="1:4">
      <c r="A2506">
        <v>1899</v>
      </c>
      <c r="B2506" t="s">
        <v>2963</v>
      </c>
      <c r="C2506" t="s">
        <v>846</v>
      </c>
      <c r="D2506">
        <v>4.5</v>
      </c>
    </row>
    <row r="2507" spans="1:4">
      <c r="A2507">
        <v>1899</v>
      </c>
      <c r="B2507" t="s">
        <v>2963</v>
      </c>
      <c r="C2507" t="s">
        <v>619</v>
      </c>
      <c r="D2507">
        <v>17.75</v>
      </c>
    </row>
    <row r="2508" spans="1:4">
      <c r="A2508">
        <v>1899</v>
      </c>
      <c r="B2508" t="s">
        <v>2963</v>
      </c>
      <c r="C2508" t="s">
        <v>254</v>
      </c>
      <c r="D2508">
        <v>10.5</v>
      </c>
    </row>
    <row r="2509" spans="1:4">
      <c r="A2509">
        <v>1899</v>
      </c>
      <c r="B2509" t="s">
        <v>2963</v>
      </c>
      <c r="C2509" t="s">
        <v>1034</v>
      </c>
      <c r="D2509">
        <v>8.25</v>
      </c>
    </row>
    <row r="2510" spans="1:4">
      <c r="A2510">
        <v>1899</v>
      </c>
      <c r="B2510" t="s">
        <v>2963</v>
      </c>
      <c r="C2510" t="s">
        <v>622</v>
      </c>
      <c r="D2510">
        <v>17</v>
      </c>
    </row>
    <row r="2511" spans="1:4">
      <c r="A2511">
        <v>1899</v>
      </c>
      <c r="B2511" t="s">
        <v>2963</v>
      </c>
      <c r="C2511" t="s">
        <v>259</v>
      </c>
      <c r="D2511">
        <v>5.0599999999999996</v>
      </c>
    </row>
    <row r="2512" spans="1:4">
      <c r="A2512">
        <v>1899</v>
      </c>
      <c r="B2512" t="s">
        <v>2963</v>
      </c>
      <c r="C2512" t="s">
        <v>259</v>
      </c>
      <c r="D2512">
        <v>4.5</v>
      </c>
    </row>
    <row r="2513" spans="1:4">
      <c r="A2513">
        <v>1899</v>
      </c>
      <c r="B2513" t="s">
        <v>2963</v>
      </c>
      <c r="C2513" t="s">
        <v>262</v>
      </c>
      <c r="D2513">
        <v>2.4</v>
      </c>
    </row>
    <row r="2514" spans="1:4">
      <c r="A2514">
        <v>1899</v>
      </c>
      <c r="B2514" t="s">
        <v>2963</v>
      </c>
      <c r="C2514" t="s">
        <v>264</v>
      </c>
      <c r="D2514">
        <v>3</v>
      </c>
    </row>
    <row r="2515" spans="1:4">
      <c r="A2515">
        <v>1899</v>
      </c>
      <c r="B2515" t="s">
        <v>2963</v>
      </c>
      <c r="C2515" t="s">
        <v>266</v>
      </c>
      <c r="D2515">
        <v>6.5</v>
      </c>
    </row>
    <row r="2516" spans="1:4">
      <c r="A2516">
        <v>1899</v>
      </c>
      <c r="B2516" t="s">
        <v>2963</v>
      </c>
      <c r="C2516" t="s">
        <v>268</v>
      </c>
      <c r="D2516">
        <v>20</v>
      </c>
    </row>
    <row r="2517" spans="1:4">
      <c r="A2517">
        <v>1899</v>
      </c>
      <c r="B2517" t="s">
        <v>2963</v>
      </c>
      <c r="C2517" t="s">
        <v>1712</v>
      </c>
      <c r="D2517">
        <v>2.85</v>
      </c>
    </row>
    <row r="2518" spans="1:4">
      <c r="A2518">
        <v>1899</v>
      </c>
      <c r="B2518" t="s">
        <v>2963</v>
      </c>
      <c r="C2518" t="s">
        <v>1712</v>
      </c>
      <c r="D2518">
        <v>6</v>
      </c>
    </row>
    <row r="2519" spans="1:4">
      <c r="A2519">
        <v>1899</v>
      </c>
      <c r="B2519" t="s">
        <v>2963</v>
      </c>
      <c r="C2519" t="s">
        <v>275</v>
      </c>
      <c r="D2519">
        <v>1.5</v>
      </c>
    </row>
    <row r="2520" spans="1:4">
      <c r="A2520">
        <v>1899</v>
      </c>
      <c r="B2520" t="s">
        <v>2963</v>
      </c>
      <c r="C2520" t="s">
        <v>1714</v>
      </c>
      <c r="D2520">
        <v>10</v>
      </c>
    </row>
    <row r="2521" spans="1:4">
      <c r="A2521">
        <v>1899</v>
      </c>
      <c r="B2521" t="s">
        <v>2963</v>
      </c>
      <c r="C2521" t="s">
        <v>279</v>
      </c>
      <c r="D2521">
        <v>66.819999999999993</v>
      </c>
    </row>
    <row r="2522" spans="1:4">
      <c r="A2522">
        <v>1899</v>
      </c>
      <c r="B2522" t="s">
        <v>2963</v>
      </c>
      <c r="C2522" t="s">
        <v>282</v>
      </c>
      <c r="D2522">
        <v>12.75</v>
      </c>
    </row>
    <row r="2523" spans="1:4">
      <c r="A2523">
        <v>1899</v>
      </c>
      <c r="B2523" t="s">
        <v>2963</v>
      </c>
      <c r="C2523" t="s">
        <v>284</v>
      </c>
      <c r="D2523">
        <v>6</v>
      </c>
    </row>
    <row r="2524" spans="1:4">
      <c r="A2524">
        <v>1899</v>
      </c>
      <c r="B2524" t="s">
        <v>2963</v>
      </c>
      <c r="C2524" t="s">
        <v>1717</v>
      </c>
      <c r="D2524">
        <v>2.1</v>
      </c>
    </row>
    <row r="2525" spans="1:4">
      <c r="A2525">
        <v>1899</v>
      </c>
      <c r="B2525" t="s">
        <v>2963</v>
      </c>
      <c r="C2525" t="s">
        <v>287</v>
      </c>
      <c r="D2525">
        <v>17</v>
      </c>
    </row>
    <row r="2526" spans="1:4">
      <c r="A2526">
        <v>1899</v>
      </c>
      <c r="B2526" t="s">
        <v>2963</v>
      </c>
      <c r="C2526" t="s">
        <v>848</v>
      </c>
      <c r="D2526">
        <v>12</v>
      </c>
    </row>
    <row r="2527" spans="1:4">
      <c r="A2527">
        <v>1898</v>
      </c>
      <c r="B2527" t="s">
        <v>2963</v>
      </c>
      <c r="C2527" t="s">
        <v>291</v>
      </c>
      <c r="D2527">
        <v>11.228999999999999</v>
      </c>
    </row>
    <row r="2528" spans="1:4">
      <c r="A2528">
        <v>1899</v>
      </c>
      <c r="B2528" t="s">
        <v>2963</v>
      </c>
      <c r="C2528" t="s">
        <v>291</v>
      </c>
      <c r="D2528">
        <v>20.48</v>
      </c>
    </row>
    <row r="2529" spans="1:4">
      <c r="A2529">
        <v>1899</v>
      </c>
      <c r="B2529" t="s">
        <v>2963</v>
      </c>
      <c r="C2529" t="s">
        <v>291</v>
      </c>
      <c r="D2529">
        <v>24.9</v>
      </c>
    </row>
    <row r="2530" spans="1:4">
      <c r="A2530">
        <v>1899</v>
      </c>
      <c r="B2530" t="s">
        <v>2963</v>
      </c>
      <c r="C2530" t="s">
        <v>291</v>
      </c>
      <c r="D2530">
        <v>108.99</v>
      </c>
    </row>
    <row r="2531" spans="1:4">
      <c r="A2531">
        <v>1899</v>
      </c>
      <c r="B2531" t="s">
        <v>2963</v>
      </c>
      <c r="C2531" t="s">
        <v>291</v>
      </c>
      <c r="D2531">
        <v>217.43</v>
      </c>
    </row>
    <row r="2532" spans="1:4">
      <c r="A2532">
        <v>1899</v>
      </c>
      <c r="B2532" t="s">
        <v>2963</v>
      </c>
      <c r="C2532" t="s">
        <v>291</v>
      </c>
      <c r="D2532">
        <v>259</v>
      </c>
    </row>
    <row r="2533" spans="1:4">
      <c r="A2533">
        <v>1899</v>
      </c>
      <c r="B2533" t="s">
        <v>2963</v>
      </c>
      <c r="C2533" t="s">
        <v>291</v>
      </c>
      <c r="D2533">
        <v>28.5</v>
      </c>
    </row>
    <row r="2534" spans="1:4">
      <c r="A2534">
        <v>1899</v>
      </c>
      <c r="B2534" t="s">
        <v>2963</v>
      </c>
      <c r="C2534" t="s">
        <v>291</v>
      </c>
      <c r="D2534">
        <v>6.95</v>
      </c>
    </row>
    <row r="2535" spans="1:4">
      <c r="A2535">
        <v>1899</v>
      </c>
      <c r="B2535" t="s">
        <v>2963</v>
      </c>
      <c r="C2535" t="s">
        <v>291</v>
      </c>
      <c r="D2535">
        <v>54.24</v>
      </c>
    </row>
    <row r="2536" spans="1:4">
      <c r="A2536">
        <v>1899</v>
      </c>
      <c r="B2536" t="s">
        <v>2963</v>
      </c>
      <c r="C2536" t="s">
        <v>291</v>
      </c>
      <c r="D2536">
        <v>21.54</v>
      </c>
    </row>
    <row r="2537" spans="1:4">
      <c r="A2537">
        <v>1899</v>
      </c>
      <c r="B2537" t="s">
        <v>2963</v>
      </c>
      <c r="C2537" t="s">
        <v>2070</v>
      </c>
      <c r="D2537">
        <v>14</v>
      </c>
    </row>
    <row r="2538" spans="1:4">
      <c r="A2538">
        <v>1899</v>
      </c>
      <c r="B2538" t="s">
        <v>2963</v>
      </c>
      <c r="C2538" t="s">
        <v>312</v>
      </c>
      <c r="D2538">
        <v>10</v>
      </c>
    </row>
    <row r="2539" spans="1:4">
      <c r="A2539">
        <v>1899</v>
      </c>
      <c r="B2539" t="s">
        <v>2963</v>
      </c>
      <c r="C2539" t="s">
        <v>314</v>
      </c>
      <c r="D2539">
        <v>6.36</v>
      </c>
    </row>
    <row r="2540" spans="1:4">
      <c r="A2540">
        <v>1899</v>
      </c>
      <c r="B2540" t="s">
        <v>2963</v>
      </c>
      <c r="C2540" t="s">
        <v>316</v>
      </c>
      <c r="D2540">
        <v>1.5</v>
      </c>
    </row>
    <row r="2541" spans="1:4">
      <c r="A2541">
        <v>1899</v>
      </c>
      <c r="B2541" t="s">
        <v>2963</v>
      </c>
      <c r="C2541" t="s">
        <v>318</v>
      </c>
      <c r="D2541">
        <v>7.75</v>
      </c>
    </row>
    <row r="2542" spans="1:4">
      <c r="A2542">
        <v>1899</v>
      </c>
      <c r="B2542" t="s">
        <v>2963</v>
      </c>
      <c r="C2542" t="s">
        <v>320</v>
      </c>
      <c r="D2542">
        <v>12.25</v>
      </c>
    </row>
    <row r="2543" spans="1:4">
      <c r="A2543">
        <v>1899</v>
      </c>
      <c r="B2543" t="s">
        <v>2963</v>
      </c>
      <c r="C2543" t="s">
        <v>2240</v>
      </c>
      <c r="D2543">
        <v>9.75</v>
      </c>
    </row>
    <row r="2544" spans="1:4">
      <c r="A2544">
        <v>1899</v>
      </c>
      <c r="B2544" t="s">
        <v>2963</v>
      </c>
      <c r="C2544" t="s">
        <v>640</v>
      </c>
      <c r="D2544">
        <v>6.5</v>
      </c>
    </row>
    <row r="2545" spans="1:4">
      <c r="A2545">
        <v>1899</v>
      </c>
      <c r="B2545" t="s">
        <v>2963</v>
      </c>
      <c r="C2545" t="s">
        <v>851</v>
      </c>
      <c r="D2545">
        <v>4.4000000000000004</v>
      </c>
    </row>
    <row r="2546" spans="1:4">
      <c r="A2546">
        <v>1899</v>
      </c>
      <c r="B2546" t="s">
        <v>2963</v>
      </c>
      <c r="C2546" t="s">
        <v>322</v>
      </c>
      <c r="D2546">
        <v>17</v>
      </c>
    </row>
    <row r="2547" spans="1:4">
      <c r="A2547">
        <v>1899</v>
      </c>
      <c r="B2547" t="s">
        <v>2963</v>
      </c>
      <c r="C2547" t="s">
        <v>324</v>
      </c>
      <c r="D2547">
        <v>100.59</v>
      </c>
    </row>
    <row r="2548" spans="1:4">
      <c r="A2548">
        <v>1899</v>
      </c>
      <c r="B2548" t="s">
        <v>2963</v>
      </c>
      <c r="C2548" t="s">
        <v>324</v>
      </c>
      <c r="D2548">
        <v>8.76</v>
      </c>
    </row>
    <row r="2549" spans="1:4">
      <c r="A2549">
        <v>1899</v>
      </c>
      <c r="B2549" t="s">
        <v>2963</v>
      </c>
      <c r="C2549" t="s">
        <v>324</v>
      </c>
      <c r="D2549">
        <v>15.42</v>
      </c>
    </row>
    <row r="2550" spans="1:4">
      <c r="A2550">
        <v>1899</v>
      </c>
      <c r="B2550" t="s">
        <v>2963</v>
      </c>
      <c r="C2550" t="s">
        <v>324</v>
      </c>
      <c r="D2550">
        <v>7.75</v>
      </c>
    </row>
    <row r="2551" spans="1:4">
      <c r="A2551">
        <v>1899</v>
      </c>
      <c r="B2551" t="s">
        <v>2963</v>
      </c>
      <c r="C2551" t="s">
        <v>324</v>
      </c>
      <c r="D2551">
        <v>4</v>
      </c>
    </row>
    <row r="2552" spans="1:4">
      <c r="A2552">
        <v>1899</v>
      </c>
      <c r="B2552" t="s">
        <v>2963</v>
      </c>
      <c r="C2552" t="s">
        <v>327</v>
      </c>
      <c r="D2552">
        <v>1.25</v>
      </c>
    </row>
    <row r="2553" spans="1:4">
      <c r="A2553">
        <v>1899</v>
      </c>
      <c r="B2553" t="s">
        <v>2963</v>
      </c>
      <c r="C2553" t="s">
        <v>66</v>
      </c>
      <c r="D2553">
        <v>6.75</v>
      </c>
    </row>
    <row r="2554" spans="1:4">
      <c r="A2554">
        <v>1899</v>
      </c>
      <c r="B2554" t="s">
        <v>2963</v>
      </c>
      <c r="C2554" t="s">
        <v>330</v>
      </c>
      <c r="D2554">
        <v>10.1</v>
      </c>
    </row>
    <row r="2555" spans="1:4">
      <c r="A2555">
        <v>1899</v>
      </c>
      <c r="B2555" t="s">
        <v>2963</v>
      </c>
      <c r="C2555" t="s">
        <v>332</v>
      </c>
      <c r="D2555">
        <v>4.87</v>
      </c>
    </row>
    <row r="2556" spans="1:4">
      <c r="A2556">
        <v>1899</v>
      </c>
      <c r="B2556" t="s">
        <v>2963</v>
      </c>
      <c r="C2556" t="s">
        <v>658</v>
      </c>
      <c r="D2556">
        <v>956</v>
      </c>
    </row>
    <row r="2557" spans="1:4">
      <c r="A2557">
        <v>1899</v>
      </c>
      <c r="B2557" t="s">
        <v>2963</v>
      </c>
      <c r="C2557" t="s">
        <v>336</v>
      </c>
      <c r="D2557">
        <v>2.6</v>
      </c>
    </row>
    <row r="2558" spans="1:4">
      <c r="A2558">
        <v>1899</v>
      </c>
      <c r="B2558" t="s">
        <v>2963</v>
      </c>
      <c r="C2558" t="s">
        <v>344</v>
      </c>
      <c r="D2558">
        <v>12.75</v>
      </c>
    </row>
    <row r="2559" spans="1:4">
      <c r="A2559">
        <v>1899</v>
      </c>
      <c r="B2559" t="s">
        <v>2963</v>
      </c>
      <c r="C2559" t="s">
        <v>340</v>
      </c>
      <c r="D2559">
        <v>53</v>
      </c>
    </row>
    <row r="2560" spans="1:4">
      <c r="A2560">
        <v>1899</v>
      </c>
      <c r="B2560" t="s">
        <v>2963</v>
      </c>
      <c r="C2560" t="s">
        <v>340</v>
      </c>
      <c r="D2560">
        <v>7.46</v>
      </c>
    </row>
    <row r="2561" spans="1:4">
      <c r="A2561">
        <v>1899</v>
      </c>
      <c r="B2561" t="s">
        <v>2963</v>
      </c>
      <c r="C2561" t="s">
        <v>340</v>
      </c>
      <c r="D2561">
        <v>15</v>
      </c>
    </row>
    <row r="2562" spans="1:4">
      <c r="A2562">
        <v>1899</v>
      </c>
      <c r="B2562" t="s">
        <v>2963</v>
      </c>
      <c r="C2562" t="s">
        <v>352</v>
      </c>
      <c r="D2562">
        <v>35</v>
      </c>
    </row>
    <row r="2563" spans="1:4">
      <c r="A2563">
        <v>1899</v>
      </c>
      <c r="B2563" t="s">
        <v>2963</v>
      </c>
      <c r="C2563" t="s">
        <v>352</v>
      </c>
      <c r="D2563">
        <v>10</v>
      </c>
    </row>
    <row r="2564" spans="1:4">
      <c r="A2564">
        <v>1899</v>
      </c>
      <c r="B2564" t="s">
        <v>2963</v>
      </c>
      <c r="C2564" t="s">
        <v>354</v>
      </c>
      <c r="D2564">
        <v>25</v>
      </c>
    </row>
    <row r="2565" spans="1:4">
      <c r="A2565">
        <v>1899</v>
      </c>
      <c r="B2565" t="s">
        <v>2963</v>
      </c>
      <c r="C2565" t="s">
        <v>354</v>
      </c>
      <c r="D2565">
        <v>3.08</v>
      </c>
    </row>
    <row r="2566" spans="1:4">
      <c r="A2566">
        <v>1899</v>
      </c>
      <c r="B2566" t="s">
        <v>2963</v>
      </c>
      <c r="C2566" t="s">
        <v>358</v>
      </c>
      <c r="D2566">
        <v>6.5</v>
      </c>
    </row>
    <row r="2567" spans="1:4">
      <c r="A2567">
        <v>1899</v>
      </c>
      <c r="B2567" t="s">
        <v>2963</v>
      </c>
      <c r="C2567" t="s">
        <v>648</v>
      </c>
      <c r="D2567">
        <v>9</v>
      </c>
    </row>
    <row r="2568" spans="1:4">
      <c r="A2568">
        <v>1899</v>
      </c>
      <c r="B2568" t="s">
        <v>2963</v>
      </c>
      <c r="C2568" t="s">
        <v>1789</v>
      </c>
      <c r="D2568">
        <v>10</v>
      </c>
    </row>
    <row r="2569" spans="1:4">
      <c r="A2569">
        <v>1899</v>
      </c>
      <c r="B2569" t="s">
        <v>2963</v>
      </c>
      <c r="C2569" t="s">
        <v>360</v>
      </c>
      <c r="D2569">
        <v>5.25</v>
      </c>
    </row>
    <row r="2570" spans="1:4">
      <c r="A2570">
        <v>1899</v>
      </c>
      <c r="B2570" t="s">
        <v>2963</v>
      </c>
      <c r="C2570" t="s">
        <v>362</v>
      </c>
      <c r="D2570">
        <v>15.33</v>
      </c>
    </row>
    <row r="2571" spans="1:4">
      <c r="A2571">
        <v>1899</v>
      </c>
      <c r="B2571" t="s">
        <v>2963</v>
      </c>
      <c r="C2571" t="s">
        <v>256</v>
      </c>
      <c r="D2571">
        <v>52</v>
      </c>
    </row>
    <row r="2572" spans="1:4">
      <c r="A2572">
        <v>1899</v>
      </c>
      <c r="B2572" t="s">
        <v>2963</v>
      </c>
      <c r="C2572" t="s">
        <v>256</v>
      </c>
      <c r="D2572">
        <v>21.5</v>
      </c>
    </row>
    <row r="2573" spans="1:4">
      <c r="A2573">
        <v>1899</v>
      </c>
      <c r="B2573" t="s">
        <v>2963</v>
      </c>
      <c r="C2573" t="s">
        <v>221</v>
      </c>
      <c r="D2573">
        <v>34.72</v>
      </c>
    </row>
    <row r="2574" spans="1:4">
      <c r="A2574">
        <v>1899</v>
      </c>
      <c r="B2574" t="s">
        <v>2963</v>
      </c>
      <c r="C2574" t="s">
        <v>230</v>
      </c>
      <c r="D2574">
        <v>28</v>
      </c>
    </row>
    <row r="2575" spans="1:4">
      <c r="A2575">
        <v>1899</v>
      </c>
      <c r="B2575" t="s">
        <v>2963</v>
      </c>
      <c r="C2575" t="s">
        <v>338</v>
      </c>
      <c r="D2575">
        <v>35</v>
      </c>
    </row>
    <row r="2576" spans="1:4">
      <c r="A2576">
        <v>1899</v>
      </c>
      <c r="B2576" t="s">
        <v>2963</v>
      </c>
      <c r="C2576" t="s">
        <v>338</v>
      </c>
      <c r="D2576">
        <v>28</v>
      </c>
    </row>
    <row r="2577" spans="1:4">
      <c r="A2577">
        <v>1899</v>
      </c>
      <c r="B2577" t="s">
        <v>3654</v>
      </c>
      <c r="C2577" t="s">
        <v>2077</v>
      </c>
      <c r="D2577">
        <v>7.5</v>
      </c>
    </row>
    <row r="2578" spans="1:4">
      <c r="A2578">
        <v>1899</v>
      </c>
      <c r="B2578" t="s">
        <v>3654</v>
      </c>
      <c r="C2578" t="s">
        <v>2071</v>
      </c>
      <c r="D2578">
        <v>2</v>
      </c>
    </row>
    <row r="2579" spans="1:4">
      <c r="A2579">
        <v>1899</v>
      </c>
      <c r="B2579" t="s">
        <v>3654</v>
      </c>
      <c r="C2579" t="s">
        <v>2072</v>
      </c>
      <c r="D2579">
        <v>6.5</v>
      </c>
    </row>
    <row r="2580" spans="1:4">
      <c r="A2580">
        <v>1899</v>
      </c>
      <c r="B2580" t="s">
        <v>3654</v>
      </c>
      <c r="C2580" t="s">
        <v>2078</v>
      </c>
      <c r="D2580">
        <v>7</v>
      </c>
    </row>
    <row r="2581" spans="1:4">
      <c r="A2581">
        <v>1899</v>
      </c>
      <c r="B2581" t="s">
        <v>3654</v>
      </c>
      <c r="C2581" t="s">
        <v>2074</v>
      </c>
      <c r="D2581">
        <v>55</v>
      </c>
    </row>
    <row r="2582" spans="1:4">
      <c r="A2582">
        <v>1899</v>
      </c>
      <c r="B2582" t="s">
        <v>3654</v>
      </c>
      <c r="C2582" t="s">
        <v>2075</v>
      </c>
      <c r="D2582">
        <v>7</v>
      </c>
    </row>
    <row r="2583" spans="1:4">
      <c r="A2583">
        <v>1899</v>
      </c>
      <c r="B2583" t="s">
        <v>3654</v>
      </c>
      <c r="C2583" t="s">
        <v>2079</v>
      </c>
      <c r="D2583">
        <v>80</v>
      </c>
    </row>
    <row r="2584" spans="1:4">
      <c r="A2584">
        <v>1899</v>
      </c>
      <c r="B2584" t="s">
        <v>3654</v>
      </c>
      <c r="C2584" t="s">
        <v>2079</v>
      </c>
      <c r="D2584">
        <v>25</v>
      </c>
    </row>
    <row r="2585" spans="1:4">
      <c r="A2585">
        <v>1899</v>
      </c>
      <c r="B2585" t="s">
        <v>3654</v>
      </c>
      <c r="C2585" t="s">
        <v>2079</v>
      </c>
      <c r="D2585">
        <v>5.5</v>
      </c>
    </row>
    <row r="2586" spans="1:4">
      <c r="A2586">
        <v>1899</v>
      </c>
      <c r="B2586" t="s">
        <v>3654</v>
      </c>
      <c r="C2586" t="s">
        <v>2079</v>
      </c>
      <c r="D2586">
        <v>1.5</v>
      </c>
    </row>
    <row r="2587" spans="1:4">
      <c r="A2587">
        <v>1899</v>
      </c>
      <c r="B2587" t="s">
        <v>3654</v>
      </c>
      <c r="C2587" t="s">
        <v>2076</v>
      </c>
      <c r="D2587">
        <v>1.5</v>
      </c>
    </row>
    <row r="2588" spans="1:4">
      <c r="A2588">
        <v>1899</v>
      </c>
      <c r="B2588" t="s">
        <v>3655</v>
      </c>
      <c r="C2588" t="s">
        <v>2093</v>
      </c>
      <c r="D2588">
        <v>20</v>
      </c>
    </row>
    <row r="2589" spans="1:4">
      <c r="A2589">
        <v>1899</v>
      </c>
      <c r="B2589" t="s">
        <v>3655</v>
      </c>
      <c r="C2589" t="s">
        <v>2093</v>
      </c>
      <c r="D2589">
        <v>27</v>
      </c>
    </row>
    <row r="2590" spans="1:4">
      <c r="A2590">
        <v>1899</v>
      </c>
      <c r="B2590" t="s">
        <v>3655</v>
      </c>
      <c r="C2590" t="s">
        <v>2081</v>
      </c>
      <c r="D2590">
        <v>6</v>
      </c>
    </row>
    <row r="2591" spans="1:4">
      <c r="A2591">
        <v>1899</v>
      </c>
      <c r="B2591" t="s">
        <v>3655</v>
      </c>
      <c r="C2591" t="s">
        <v>2082</v>
      </c>
      <c r="D2591">
        <v>5</v>
      </c>
    </row>
    <row r="2592" spans="1:4">
      <c r="A2592">
        <v>1899</v>
      </c>
      <c r="B2592" t="s">
        <v>3655</v>
      </c>
      <c r="C2592" t="s">
        <v>2275</v>
      </c>
      <c r="D2592">
        <v>5</v>
      </c>
    </row>
    <row r="2593" spans="1:4">
      <c r="A2593">
        <v>1899</v>
      </c>
      <c r="B2593" t="s">
        <v>3655</v>
      </c>
      <c r="C2593" t="s">
        <v>2094</v>
      </c>
      <c r="D2593">
        <v>23</v>
      </c>
    </row>
    <row r="2594" spans="1:4">
      <c r="A2594">
        <v>1899</v>
      </c>
      <c r="B2594" t="s">
        <v>3655</v>
      </c>
      <c r="C2594" t="s">
        <v>1952</v>
      </c>
      <c r="D2594">
        <v>6.25</v>
      </c>
    </row>
    <row r="2595" spans="1:4">
      <c r="A2595">
        <v>1899</v>
      </c>
      <c r="B2595" t="s">
        <v>3655</v>
      </c>
      <c r="C2595" t="s">
        <v>2095</v>
      </c>
      <c r="D2595">
        <v>15.5</v>
      </c>
    </row>
    <row r="2596" spans="1:4">
      <c r="A2596">
        <v>1899</v>
      </c>
      <c r="B2596" t="s">
        <v>3655</v>
      </c>
      <c r="C2596" t="s">
        <v>2095</v>
      </c>
      <c r="D2596">
        <v>6</v>
      </c>
    </row>
    <row r="2597" spans="1:4">
      <c r="A2597">
        <v>1899</v>
      </c>
      <c r="B2597" t="s">
        <v>3655</v>
      </c>
      <c r="C2597" t="s">
        <v>2095</v>
      </c>
      <c r="D2597">
        <v>203.42</v>
      </c>
    </row>
    <row r="2598" spans="1:4">
      <c r="A2598">
        <v>1899</v>
      </c>
      <c r="B2598" t="s">
        <v>3655</v>
      </c>
      <c r="C2598" t="s">
        <v>2095</v>
      </c>
      <c r="D2598">
        <v>15</v>
      </c>
    </row>
    <row r="2599" spans="1:4">
      <c r="A2599">
        <v>1899</v>
      </c>
      <c r="B2599" t="s">
        <v>3655</v>
      </c>
      <c r="C2599" t="s">
        <v>2095</v>
      </c>
      <c r="D2599">
        <v>151</v>
      </c>
    </row>
    <row r="2600" spans="1:4">
      <c r="A2600">
        <v>1899</v>
      </c>
      <c r="B2600" t="s">
        <v>3655</v>
      </c>
      <c r="C2600" t="s">
        <v>417</v>
      </c>
      <c r="D2600">
        <v>30</v>
      </c>
    </row>
    <row r="2601" spans="1:4">
      <c r="A2601">
        <v>1899</v>
      </c>
      <c r="B2601" t="s">
        <v>3655</v>
      </c>
      <c r="C2601" t="s">
        <v>417</v>
      </c>
      <c r="D2601">
        <v>43</v>
      </c>
    </row>
    <row r="2602" spans="1:4">
      <c r="A2602">
        <v>1899</v>
      </c>
      <c r="B2602" t="s">
        <v>3655</v>
      </c>
      <c r="C2602" t="s">
        <v>417</v>
      </c>
      <c r="D2602">
        <v>14.2</v>
      </c>
    </row>
    <row r="2603" spans="1:4">
      <c r="A2603">
        <v>1899</v>
      </c>
      <c r="B2603" t="s">
        <v>3655</v>
      </c>
      <c r="C2603" t="s">
        <v>417</v>
      </c>
      <c r="D2603">
        <v>84</v>
      </c>
    </row>
    <row r="2604" spans="1:4">
      <c r="A2604">
        <v>1899</v>
      </c>
      <c r="B2604" t="s">
        <v>3655</v>
      </c>
      <c r="C2604" t="s">
        <v>417</v>
      </c>
      <c r="D2604">
        <v>120</v>
      </c>
    </row>
    <row r="2605" spans="1:4">
      <c r="A2605">
        <v>1899</v>
      </c>
      <c r="B2605" t="s">
        <v>3655</v>
      </c>
      <c r="C2605" t="s">
        <v>417</v>
      </c>
      <c r="D2605">
        <v>38.26</v>
      </c>
    </row>
    <row r="2606" spans="1:4">
      <c r="A2606">
        <v>1899</v>
      </c>
      <c r="B2606" t="s">
        <v>3655</v>
      </c>
      <c r="C2606" t="s">
        <v>417</v>
      </c>
      <c r="D2606">
        <v>2</v>
      </c>
    </row>
    <row r="2607" spans="1:4">
      <c r="A2607">
        <v>1899</v>
      </c>
      <c r="B2607" t="s">
        <v>3655</v>
      </c>
      <c r="C2607" t="s">
        <v>68</v>
      </c>
      <c r="D2607">
        <v>64.17</v>
      </c>
    </row>
    <row r="2608" spans="1:4">
      <c r="A2608">
        <v>1899</v>
      </c>
      <c r="B2608" t="s">
        <v>3655</v>
      </c>
      <c r="C2608" t="s">
        <v>68</v>
      </c>
      <c r="D2608">
        <v>13</v>
      </c>
    </row>
    <row r="2609" spans="1:4">
      <c r="A2609">
        <v>1899</v>
      </c>
      <c r="B2609" t="s">
        <v>3655</v>
      </c>
      <c r="C2609" t="s">
        <v>68</v>
      </c>
      <c r="D2609">
        <v>35</v>
      </c>
    </row>
    <row r="2610" spans="1:4">
      <c r="A2610">
        <v>1899</v>
      </c>
      <c r="B2610" t="s">
        <v>3655</v>
      </c>
      <c r="C2610" t="s">
        <v>68</v>
      </c>
      <c r="D2610">
        <v>5</v>
      </c>
    </row>
    <row r="2611" spans="1:4">
      <c r="A2611">
        <v>1899</v>
      </c>
      <c r="B2611" t="s">
        <v>3655</v>
      </c>
      <c r="C2611" t="s">
        <v>2097</v>
      </c>
      <c r="D2611">
        <v>26</v>
      </c>
    </row>
    <row r="2612" spans="1:4">
      <c r="A2612">
        <v>1899</v>
      </c>
      <c r="B2612" t="s">
        <v>3655</v>
      </c>
      <c r="C2612" t="s">
        <v>2097</v>
      </c>
      <c r="D2612">
        <v>15</v>
      </c>
    </row>
    <row r="2613" spans="1:4">
      <c r="A2613">
        <v>1899</v>
      </c>
      <c r="B2613" t="s">
        <v>3655</v>
      </c>
      <c r="C2613" t="s">
        <v>2097</v>
      </c>
      <c r="D2613">
        <v>26</v>
      </c>
    </row>
    <row r="2614" spans="1:4">
      <c r="A2614">
        <v>1899</v>
      </c>
      <c r="B2614" t="s">
        <v>3655</v>
      </c>
      <c r="C2614" t="s">
        <v>2097</v>
      </c>
      <c r="D2614">
        <v>8</v>
      </c>
    </row>
    <row r="2615" spans="1:4">
      <c r="A2615">
        <v>1899</v>
      </c>
      <c r="B2615" t="s">
        <v>3655</v>
      </c>
      <c r="C2615" t="s">
        <v>2097</v>
      </c>
      <c r="D2615">
        <v>22</v>
      </c>
    </row>
    <row r="2616" spans="1:4">
      <c r="A2616">
        <v>1899</v>
      </c>
      <c r="B2616" t="s">
        <v>3655</v>
      </c>
      <c r="C2616" t="s">
        <v>2098</v>
      </c>
      <c r="D2616">
        <v>3.5</v>
      </c>
    </row>
    <row r="2617" spans="1:4">
      <c r="A2617">
        <v>1899</v>
      </c>
      <c r="B2617" t="s">
        <v>3655</v>
      </c>
      <c r="C2617" t="s">
        <v>2099</v>
      </c>
      <c r="D2617">
        <v>7.5</v>
      </c>
    </row>
    <row r="2618" spans="1:4">
      <c r="A2618">
        <v>1899</v>
      </c>
      <c r="B2618" t="s">
        <v>3655</v>
      </c>
      <c r="C2618" t="s">
        <v>2100</v>
      </c>
      <c r="D2618">
        <v>2</v>
      </c>
    </row>
    <row r="2619" spans="1:4">
      <c r="A2619">
        <v>1899</v>
      </c>
      <c r="B2619" t="s">
        <v>3655</v>
      </c>
      <c r="C2619" t="s">
        <v>2101</v>
      </c>
      <c r="D2619">
        <v>9</v>
      </c>
    </row>
    <row r="2620" spans="1:4">
      <c r="A2620">
        <v>1899</v>
      </c>
      <c r="B2620" t="s">
        <v>3655</v>
      </c>
      <c r="C2620" t="s">
        <v>2072</v>
      </c>
      <c r="D2620">
        <v>1.5</v>
      </c>
    </row>
    <row r="2621" spans="1:4">
      <c r="A2621">
        <v>1899</v>
      </c>
      <c r="B2621" t="s">
        <v>3655</v>
      </c>
      <c r="C2621" t="s">
        <v>2103</v>
      </c>
      <c r="D2621">
        <v>5</v>
      </c>
    </row>
    <row r="2622" spans="1:4">
      <c r="A2622">
        <v>1899</v>
      </c>
      <c r="B2622" t="s">
        <v>3655</v>
      </c>
      <c r="C2622" t="s">
        <v>2104</v>
      </c>
      <c r="D2622">
        <v>9</v>
      </c>
    </row>
    <row r="2623" spans="1:4">
      <c r="A2623">
        <v>1899</v>
      </c>
      <c r="B2623" t="s">
        <v>3655</v>
      </c>
      <c r="C2623" t="s">
        <v>2104</v>
      </c>
      <c r="D2623">
        <v>26</v>
      </c>
    </row>
    <row r="2624" spans="1:4">
      <c r="A2624">
        <v>1899</v>
      </c>
      <c r="B2624" t="s">
        <v>3655</v>
      </c>
      <c r="C2624" t="s">
        <v>2105</v>
      </c>
      <c r="D2624">
        <v>7.6</v>
      </c>
    </row>
    <row r="2625" spans="1:4">
      <c r="A2625">
        <v>1899</v>
      </c>
      <c r="B2625" t="s">
        <v>3655</v>
      </c>
      <c r="C2625" t="s">
        <v>273</v>
      </c>
      <c r="D2625">
        <v>3.52</v>
      </c>
    </row>
    <row r="2626" spans="1:4">
      <c r="A2626">
        <v>1899</v>
      </c>
      <c r="B2626" t="s">
        <v>3655</v>
      </c>
      <c r="C2626" t="s">
        <v>2106</v>
      </c>
      <c r="D2626">
        <v>11</v>
      </c>
    </row>
    <row r="2627" spans="1:4">
      <c r="A2627">
        <v>1899</v>
      </c>
      <c r="B2627" t="s">
        <v>3655</v>
      </c>
      <c r="C2627" t="s">
        <v>2241</v>
      </c>
      <c r="D2627">
        <v>11.5</v>
      </c>
    </row>
    <row r="2628" spans="1:4">
      <c r="A2628">
        <v>1899</v>
      </c>
      <c r="B2628" t="s">
        <v>3655</v>
      </c>
      <c r="C2628" t="s">
        <v>2084</v>
      </c>
      <c r="D2628">
        <v>8.3000000000000007</v>
      </c>
    </row>
    <row r="2629" spans="1:4">
      <c r="A2629">
        <v>1899</v>
      </c>
      <c r="B2629" t="s">
        <v>3655</v>
      </c>
      <c r="C2629" t="s">
        <v>2242</v>
      </c>
      <c r="D2629">
        <v>5</v>
      </c>
    </row>
    <row r="2630" spans="1:4">
      <c r="A2630">
        <v>1899</v>
      </c>
      <c r="B2630" t="s">
        <v>3655</v>
      </c>
      <c r="C2630" t="s">
        <v>757</v>
      </c>
      <c r="D2630">
        <v>4</v>
      </c>
    </row>
    <row r="2631" spans="1:4">
      <c r="A2631">
        <v>1899</v>
      </c>
      <c r="B2631" t="s">
        <v>3655</v>
      </c>
      <c r="C2631" t="s">
        <v>1717</v>
      </c>
      <c r="D2631">
        <v>4</v>
      </c>
    </row>
    <row r="2632" spans="1:4">
      <c r="A2632">
        <v>1899</v>
      </c>
      <c r="B2632" t="s">
        <v>3655</v>
      </c>
      <c r="C2632" t="s">
        <v>26</v>
      </c>
      <c r="D2632">
        <v>13</v>
      </c>
    </row>
    <row r="2633" spans="1:4">
      <c r="A2633">
        <v>1899</v>
      </c>
      <c r="B2633" t="s">
        <v>3655</v>
      </c>
      <c r="C2633" t="s">
        <v>2243</v>
      </c>
      <c r="D2633">
        <v>10</v>
      </c>
    </row>
    <row r="2634" spans="1:4">
      <c r="A2634">
        <v>1899</v>
      </c>
      <c r="B2634" t="s">
        <v>3655</v>
      </c>
      <c r="C2634" t="s">
        <v>2107</v>
      </c>
      <c r="D2634">
        <v>4.75</v>
      </c>
    </row>
    <row r="2635" spans="1:4">
      <c r="A2635">
        <v>1899</v>
      </c>
      <c r="B2635" t="s">
        <v>3655</v>
      </c>
      <c r="C2635" t="s">
        <v>2086</v>
      </c>
      <c r="D2635">
        <v>16</v>
      </c>
    </row>
    <row r="2636" spans="1:4">
      <c r="A2636">
        <v>1899</v>
      </c>
      <c r="B2636" t="s">
        <v>3655</v>
      </c>
      <c r="C2636" t="s">
        <v>718</v>
      </c>
      <c r="D2636">
        <v>5</v>
      </c>
    </row>
    <row r="2637" spans="1:4">
      <c r="A2637">
        <v>1899</v>
      </c>
      <c r="B2637" t="s">
        <v>3655</v>
      </c>
      <c r="C2637" t="s">
        <v>2087</v>
      </c>
      <c r="D2637">
        <v>2</v>
      </c>
    </row>
    <row r="2638" spans="1:4">
      <c r="A2638">
        <v>1899</v>
      </c>
      <c r="B2638" t="s">
        <v>3655</v>
      </c>
      <c r="C2638" t="s">
        <v>511</v>
      </c>
      <c r="D2638">
        <v>3.5</v>
      </c>
    </row>
    <row r="2639" spans="1:4">
      <c r="A2639">
        <v>1899</v>
      </c>
      <c r="B2639" t="s">
        <v>3655</v>
      </c>
      <c r="C2639" t="s">
        <v>2088</v>
      </c>
      <c r="D2639">
        <v>9</v>
      </c>
    </row>
    <row r="2640" spans="1:4">
      <c r="A2640">
        <v>1899</v>
      </c>
      <c r="B2640" t="s">
        <v>3655</v>
      </c>
      <c r="C2640" t="s">
        <v>2088</v>
      </c>
      <c r="D2640">
        <v>6.25</v>
      </c>
    </row>
    <row r="2641" spans="1:4">
      <c r="A2641">
        <v>1899</v>
      </c>
      <c r="B2641" t="s">
        <v>3655</v>
      </c>
      <c r="C2641" t="s">
        <v>2088</v>
      </c>
      <c r="D2641">
        <v>18</v>
      </c>
    </row>
    <row r="2642" spans="1:4">
      <c r="A2642">
        <v>1899</v>
      </c>
      <c r="B2642" t="s">
        <v>3655</v>
      </c>
      <c r="C2642" t="s">
        <v>578</v>
      </c>
      <c r="D2642">
        <v>25</v>
      </c>
    </row>
    <row r="2643" spans="1:4">
      <c r="A2643">
        <v>1899</v>
      </c>
      <c r="B2643" t="s">
        <v>3655</v>
      </c>
      <c r="C2643" t="s">
        <v>2108</v>
      </c>
      <c r="D2643">
        <v>2.5</v>
      </c>
    </row>
    <row r="2644" spans="1:4">
      <c r="A2644">
        <v>1899</v>
      </c>
      <c r="B2644" t="s">
        <v>3655</v>
      </c>
      <c r="C2644" t="s">
        <v>2089</v>
      </c>
      <c r="D2644">
        <v>18</v>
      </c>
    </row>
    <row r="2645" spans="1:4">
      <c r="A2645">
        <v>1899</v>
      </c>
      <c r="B2645" t="s">
        <v>3655</v>
      </c>
      <c r="C2645" t="s">
        <v>2089</v>
      </c>
      <c r="D2645">
        <v>5</v>
      </c>
    </row>
    <row r="2646" spans="1:4">
      <c r="A2646">
        <v>1899</v>
      </c>
      <c r="B2646" t="s">
        <v>3655</v>
      </c>
      <c r="C2646" t="s">
        <v>2090</v>
      </c>
      <c r="D2646">
        <v>100</v>
      </c>
    </row>
    <row r="2647" spans="1:4">
      <c r="A2647">
        <v>1899</v>
      </c>
      <c r="B2647" t="s">
        <v>3655</v>
      </c>
      <c r="C2647" t="s">
        <v>2090</v>
      </c>
      <c r="D2647">
        <v>16</v>
      </c>
    </row>
    <row r="2648" spans="1:4">
      <c r="A2648">
        <v>1899</v>
      </c>
      <c r="B2648" t="s">
        <v>3655</v>
      </c>
      <c r="C2648" t="s">
        <v>2090</v>
      </c>
      <c r="D2648">
        <v>14</v>
      </c>
    </row>
    <row r="2649" spans="1:4">
      <c r="A2649">
        <v>1899</v>
      </c>
      <c r="B2649" t="s">
        <v>3655</v>
      </c>
      <c r="C2649" t="s">
        <v>2091</v>
      </c>
      <c r="D2649">
        <v>7.5</v>
      </c>
    </row>
    <row r="2650" spans="1:4">
      <c r="A2650">
        <v>1899</v>
      </c>
      <c r="B2650" t="s">
        <v>3655</v>
      </c>
      <c r="C2650" t="s">
        <v>2092</v>
      </c>
      <c r="D2650">
        <v>27</v>
      </c>
    </row>
    <row r="2651" spans="1:4">
      <c r="A2651">
        <v>1899</v>
      </c>
      <c r="B2651" t="s">
        <v>3655</v>
      </c>
      <c r="C2651" t="s">
        <v>2092</v>
      </c>
      <c r="D2651">
        <v>4.1100000000000003</v>
      </c>
    </row>
    <row r="2652" spans="1:4">
      <c r="A2652">
        <v>1899</v>
      </c>
      <c r="B2652" t="s">
        <v>3655</v>
      </c>
      <c r="C2652" t="s">
        <v>2092</v>
      </c>
      <c r="D2652">
        <v>2.5</v>
      </c>
    </row>
    <row r="2653" spans="1:4">
      <c r="A2653">
        <v>1899</v>
      </c>
      <c r="B2653" t="s">
        <v>3655</v>
      </c>
      <c r="C2653" t="s">
        <v>2109</v>
      </c>
      <c r="D2653">
        <v>10</v>
      </c>
    </row>
    <row r="2654" spans="1:4">
      <c r="A2654">
        <v>1899</v>
      </c>
      <c r="B2654" t="s">
        <v>3655</v>
      </c>
      <c r="C2654" t="s">
        <v>417</v>
      </c>
      <c r="D2654">
        <v>22</v>
      </c>
    </row>
    <row r="2655" spans="1:4">
      <c r="A2655">
        <v>1899</v>
      </c>
      <c r="B2655" t="s">
        <v>3655</v>
      </c>
      <c r="C2655" t="s">
        <v>2102</v>
      </c>
      <c r="D2655">
        <v>9.5</v>
      </c>
    </row>
    <row r="2656" spans="1:4">
      <c r="A2656">
        <v>1899</v>
      </c>
      <c r="B2656" t="s">
        <v>2187</v>
      </c>
      <c r="C2656" t="s">
        <v>2198</v>
      </c>
      <c r="D2656">
        <v>2</v>
      </c>
    </row>
    <row r="2657" spans="1:4">
      <c r="A2657">
        <v>1899</v>
      </c>
      <c r="B2657" t="s">
        <v>2187</v>
      </c>
      <c r="C2657" t="s">
        <v>2248</v>
      </c>
      <c r="D2657">
        <v>7</v>
      </c>
    </row>
    <row r="2658" spans="1:4">
      <c r="A2658">
        <v>1899</v>
      </c>
      <c r="B2658" t="s">
        <v>2187</v>
      </c>
      <c r="C2658" t="s">
        <v>2244</v>
      </c>
      <c r="D2658">
        <v>11</v>
      </c>
    </row>
    <row r="2659" spans="1:4">
      <c r="A2659">
        <v>1899</v>
      </c>
      <c r="B2659" t="s">
        <v>2187</v>
      </c>
      <c r="C2659" t="s">
        <v>2104</v>
      </c>
      <c r="D2659">
        <v>22</v>
      </c>
    </row>
    <row r="2660" spans="1:4">
      <c r="A2660">
        <v>1899</v>
      </c>
      <c r="B2660" t="s">
        <v>2187</v>
      </c>
      <c r="C2660" t="s">
        <v>2104</v>
      </c>
      <c r="D2660">
        <v>14</v>
      </c>
    </row>
    <row r="2661" spans="1:4">
      <c r="A2661">
        <v>1899</v>
      </c>
      <c r="B2661" t="s">
        <v>2187</v>
      </c>
      <c r="C2661" t="s">
        <v>2104</v>
      </c>
      <c r="D2661">
        <v>23</v>
      </c>
    </row>
    <row r="2662" spans="1:4">
      <c r="A2662">
        <v>1899</v>
      </c>
      <c r="B2662" t="s">
        <v>2187</v>
      </c>
      <c r="C2662" t="s">
        <v>2104</v>
      </c>
      <c r="D2662">
        <v>13</v>
      </c>
    </row>
    <row r="2663" spans="1:4">
      <c r="A2663">
        <v>1899</v>
      </c>
      <c r="B2663" t="s">
        <v>2187</v>
      </c>
      <c r="C2663" t="s">
        <v>2152</v>
      </c>
      <c r="D2663">
        <v>28</v>
      </c>
    </row>
    <row r="2664" spans="1:4">
      <c r="A2664">
        <v>1899</v>
      </c>
      <c r="B2664" t="s">
        <v>2187</v>
      </c>
      <c r="C2664" t="s">
        <v>2070</v>
      </c>
      <c r="D2664">
        <v>4</v>
      </c>
    </row>
    <row r="2665" spans="1:4">
      <c r="A2665">
        <v>1899</v>
      </c>
      <c r="B2665" t="s">
        <v>2187</v>
      </c>
      <c r="C2665" t="s">
        <v>2245</v>
      </c>
      <c r="D2665">
        <v>8.5</v>
      </c>
    </row>
    <row r="2666" spans="1:4">
      <c r="A2666">
        <v>1899</v>
      </c>
      <c r="B2666" t="s">
        <v>2187</v>
      </c>
      <c r="C2666" t="s">
        <v>1964</v>
      </c>
      <c r="D2666">
        <v>30</v>
      </c>
    </row>
    <row r="2667" spans="1:4">
      <c r="A2667">
        <v>1899</v>
      </c>
      <c r="B2667" t="s">
        <v>2187</v>
      </c>
      <c r="C2667" t="s">
        <v>2246</v>
      </c>
      <c r="D2667">
        <v>4</v>
      </c>
    </row>
    <row r="2668" spans="1:4">
      <c r="A2668">
        <v>1899</v>
      </c>
      <c r="B2668" t="s">
        <v>2187</v>
      </c>
      <c r="C2668" t="s">
        <v>2110</v>
      </c>
      <c r="D2668">
        <v>8</v>
      </c>
    </row>
    <row r="2669" spans="1:4">
      <c r="A2669">
        <v>1899</v>
      </c>
      <c r="B2669" t="s">
        <v>2187</v>
      </c>
      <c r="C2669" t="s">
        <v>2188</v>
      </c>
      <c r="D2669">
        <v>9.5</v>
      </c>
    </row>
    <row r="2670" spans="1:4">
      <c r="A2670">
        <v>1899</v>
      </c>
      <c r="B2670" t="s">
        <v>2187</v>
      </c>
      <c r="C2670" t="s">
        <v>2111</v>
      </c>
      <c r="D2670">
        <v>4.5</v>
      </c>
    </row>
    <row r="2671" spans="1:4">
      <c r="A2671">
        <v>1899</v>
      </c>
      <c r="B2671" t="s">
        <v>2187</v>
      </c>
      <c r="C2671" t="s">
        <v>2112</v>
      </c>
      <c r="D2671">
        <v>91</v>
      </c>
    </row>
    <row r="2672" spans="1:4">
      <c r="A2672">
        <v>1899</v>
      </c>
      <c r="B2672" t="s">
        <v>2187</v>
      </c>
      <c r="C2672" t="s">
        <v>2112</v>
      </c>
      <c r="D2672">
        <v>3.5</v>
      </c>
    </row>
    <row r="2673" spans="1:4">
      <c r="A2673">
        <v>1899</v>
      </c>
      <c r="B2673" t="s">
        <v>2187</v>
      </c>
      <c r="C2673" t="s">
        <v>2112</v>
      </c>
      <c r="D2673">
        <v>6</v>
      </c>
    </row>
    <row r="2674" spans="1:4">
      <c r="A2674">
        <v>1899</v>
      </c>
      <c r="B2674" t="s">
        <v>2187</v>
      </c>
      <c r="C2674" t="s">
        <v>2112</v>
      </c>
      <c r="D2674">
        <v>5</v>
      </c>
    </row>
    <row r="2675" spans="1:4">
      <c r="A2675">
        <v>1899</v>
      </c>
      <c r="B2675" t="s">
        <v>2187</v>
      </c>
      <c r="C2675" t="s">
        <v>2247</v>
      </c>
      <c r="D2675">
        <v>9</v>
      </c>
    </row>
    <row r="2676" spans="1:4">
      <c r="A2676">
        <v>1899</v>
      </c>
      <c r="B2676" t="s">
        <v>2187</v>
      </c>
      <c r="C2676" t="s">
        <v>1982</v>
      </c>
      <c r="D2676">
        <v>2.75</v>
      </c>
    </row>
    <row r="2677" spans="1:4">
      <c r="A2677">
        <v>1899</v>
      </c>
      <c r="B2677" t="s">
        <v>2187</v>
      </c>
      <c r="C2677" t="s">
        <v>2113</v>
      </c>
      <c r="D2677">
        <v>13</v>
      </c>
    </row>
    <row r="2678" spans="1:4">
      <c r="A2678">
        <v>1899</v>
      </c>
      <c r="B2678" t="s">
        <v>2187</v>
      </c>
      <c r="C2678" t="s">
        <v>1712</v>
      </c>
      <c r="D2678">
        <v>12</v>
      </c>
    </row>
    <row r="2679" spans="1:4">
      <c r="A2679">
        <v>1899</v>
      </c>
      <c r="B2679" t="s">
        <v>3656</v>
      </c>
      <c r="C2679" t="s">
        <v>71</v>
      </c>
      <c r="D2679">
        <v>3</v>
      </c>
    </row>
    <row r="2680" spans="1:4">
      <c r="A2680">
        <v>1899</v>
      </c>
      <c r="B2680" t="s">
        <v>3656</v>
      </c>
      <c r="C2680" t="s">
        <v>734</v>
      </c>
      <c r="D2680">
        <v>3</v>
      </c>
    </row>
    <row r="2681" spans="1:4">
      <c r="A2681">
        <v>1899</v>
      </c>
      <c r="B2681" t="s">
        <v>3656</v>
      </c>
      <c r="C2681" t="s">
        <v>2114</v>
      </c>
      <c r="D2681">
        <v>2.5</v>
      </c>
    </row>
    <row r="2682" spans="1:4">
      <c r="A2682">
        <v>1899</v>
      </c>
      <c r="B2682" t="s">
        <v>3656</v>
      </c>
      <c r="C2682" t="s">
        <v>502</v>
      </c>
      <c r="D2682">
        <v>32</v>
      </c>
    </row>
    <row r="2683" spans="1:4">
      <c r="A2683">
        <v>1899</v>
      </c>
      <c r="B2683" t="s">
        <v>3656</v>
      </c>
      <c r="C2683" t="s">
        <v>502</v>
      </c>
      <c r="D2683">
        <v>57.75</v>
      </c>
    </row>
    <row r="2684" spans="1:4">
      <c r="A2684">
        <v>1899</v>
      </c>
      <c r="B2684" t="s">
        <v>3656</v>
      </c>
      <c r="C2684" t="s">
        <v>502</v>
      </c>
      <c r="D2684">
        <v>6.5</v>
      </c>
    </row>
    <row r="2685" spans="1:4">
      <c r="A2685">
        <v>1899</v>
      </c>
      <c r="B2685" t="s">
        <v>3656</v>
      </c>
      <c r="C2685" t="s">
        <v>502</v>
      </c>
      <c r="D2685">
        <v>22</v>
      </c>
    </row>
    <row r="2686" spans="1:4">
      <c r="A2686">
        <v>1899</v>
      </c>
      <c r="B2686" t="s">
        <v>3656</v>
      </c>
      <c r="C2686" t="s">
        <v>502</v>
      </c>
      <c r="D2686">
        <v>6.5</v>
      </c>
    </row>
    <row r="2687" spans="1:4">
      <c r="A2687">
        <v>1899</v>
      </c>
      <c r="B2687" t="s">
        <v>3656</v>
      </c>
      <c r="C2687" t="s">
        <v>511</v>
      </c>
      <c r="D2687">
        <v>14</v>
      </c>
    </row>
    <row r="2688" spans="1:4">
      <c r="A2688">
        <v>1899</v>
      </c>
      <c r="B2688" t="s">
        <v>3656</v>
      </c>
      <c r="C2688" t="s">
        <v>1324</v>
      </c>
      <c r="D2688">
        <v>2</v>
      </c>
    </row>
    <row r="2689" spans="1:4">
      <c r="A2689">
        <v>1899</v>
      </c>
      <c r="B2689" t="s">
        <v>3656</v>
      </c>
      <c r="C2689" t="s">
        <v>2250</v>
      </c>
      <c r="D2689">
        <v>2</v>
      </c>
    </row>
    <row r="2690" spans="1:4">
      <c r="A2690">
        <v>1899</v>
      </c>
      <c r="B2690" t="s">
        <v>2415</v>
      </c>
      <c r="C2690" t="s">
        <v>2135</v>
      </c>
      <c r="D2690">
        <v>53</v>
      </c>
    </row>
    <row r="2691" spans="1:4">
      <c r="A2691">
        <v>1899</v>
      </c>
      <c r="B2691" t="s">
        <v>2415</v>
      </c>
      <c r="C2691" t="s">
        <v>2135</v>
      </c>
      <c r="D2691">
        <v>5</v>
      </c>
    </row>
    <row r="2692" spans="1:4">
      <c r="A2692">
        <v>1899</v>
      </c>
      <c r="B2692" t="s">
        <v>2415</v>
      </c>
      <c r="C2692" t="s">
        <v>2135</v>
      </c>
      <c r="D2692">
        <v>3.5</v>
      </c>
    </row>
    <row r="2693" spans="1:4">
      <c r="A2693">
        <v>1899</v>
      </c>
      <c r="B2693" t="s">
        <v>2415</v>
      </c>
      <c r="C2693" t="s">
        <v>2115</v>
      </c>
      <c r="D2693">
        <v>6.5</v>
      </c>
    </row>
    <row r="2694" spans="1:4">
      <c r="A2694">
        <v>1899</v>
      </c>
      <c r="B2694" t="s">
        <v>2415</v>
      </c>
      <c r="C2694" t="s">
        <v>2115</v>
      </c>
      <c r="D2694">
        <v>18.7</v>
      </c>
    </row>
    <row r="2695" spans="1:4">
      <c r="A2695">
        <v>1899</v>
      </c>
      <c r="B2695" t="s">
        <v>2415</v>
      </c>
      <c r="C2695" t="s">
        <v>2116</v>
      </c>
      <c r="D2695">
        <v>13</v>
      </c>
    </row>
    <row r="2696" spans="1:4">
      <c r="A2696">
        <v>1899</v>
      </c>
      <c r="B2696" t="s">
        <v>2415</v>
      </c>
      <c r="C2696" t="s">
        <v>2116</v>
      </c>
      <c r="D2696">
        <v>1.75</v>
      </c>
    </row>
    <row r="2697" spans="1:4">
      <c r="A2697">
        <v>1899</v>
      </c>
      <c r="B2697" t="s">
        <v>2415</v>
      </c>
      <c r="C2697" t="s">
        <v>2116</v>
      </c>
      <c r="D2697">
        <v>1.3</v>
      </c>
    </row>
    <row r="2698" spans="1:4">
      <c r="A2698">
        <v>1899</v>
      </c>
      <c r="B2698" t="s">
        <v>2415</v>
      </c>
      <c r="C2698" t="s">
        <v>2116</v>
      </c>
      <c r="D2698">
        <v>45</v>
      </c>
    </row>
    <row r="2699" spans="1:4">
      <c r="A2699">
        <v>1899</v>
      </c>
      <c r="B2699" t="s">
        <v>2415</v>
      </c>
      <c r="C2699" t="s">
        <v>2117</v>
      </c>
      <c r="D2699">
        <v>5.25</v>
      </c>
    </row>
    <row r="2700" spans="1:4">
      <c r="A2700">
        <v>1899</v>
      </c>
      <c r="B2700" t="s">
        <v>2415</v>
      </c>
      <c r="C2700" t="s">
        <v>2118</v>
      </c>
      <c r="D2700">
        <v>1.5</v>
      </c>
    </row>
    <row r="2701" spans="1:4">
      <c r="A2701">
        <v>1899</v>
      </c>
      <c r="B2701" t="s">
        <v>2415</v>
      </c>
      <c r="C2701" t="s">
        <v>2118</v>
      </c>
      <c r="D2701">
        <v>4.1900000000000004</v>
      </c>
    </row>
    <row r="2702" spans="1:4">
      <c r="A2702">
        <v>1899</v>
      </c>
      <c r="B2702" t="s">
        <v>2415</v>
      </c>
      <c r="C2702" t="s">
        <v>2136</v>
      </c>
      <c r="D2702">
        <v>32.75</v>
      </c>
    </row>
    <row r="2703" spans="1:4">
      <c r="A2703">
        <v>1899</v>
      </c>
      <c r="B2703" t="s">
        <v>2415</v>
      </c>
      <c r="C2703" t="s">
        <v>2276</v>
      </c>
      <c r="D2703">
        <v>2.86</v>
      </c>
    </row>
    <row r="2704" spans="1:4">
      <c r="A2704">
        <v>1899</v>
      </c>
      <c r="B2704" t="s">
        <v>2415</v>
      </c>
      <c r="C2704" t="s">
        <v>2137</v>
      </c>
      <c r="D2704">
        <v>29</v>
      </c>
    </row>
    <row r="2705" spans="1:4">
      <c r="A2705">
        <v>1899</v>
      </c>
      <c r="B2705" t="s">
        <v>2415</v>
      </c>
      <c r="C2705" t="s">
        <v>2138</v>
      </c>
      <c r="D2705">
        <v>5.25</v>
      </c>
    </row>
    <row r="2706" spans="1:4">
      <c r="A2706">
        <v>1899</v>
      </c>
      <c r="B2706" t="s">
        <v>2415</v>
      </c>
      <c r="C2706" t="s">
        <v>2138</v>
      </c>
      <c r="D2706">
        <v>2.4</v>
      </c>
    </row>
    <row r="2707" spans="1:4">
      <c r="A2707">
        <v>1899</v>
      </c>
      <c r="B2707" t="s">
        <v>2415</v>
      </c>
      <c r="C2707" t="s">
        <v>2139</v>
      </c>
      <c r="D2707">
        <v>4</v>
      </c>
    </row>
    <row r="2708" spans="1:4">
      <c r="A2708">
        <v>1899</v>
      </c>
      <c r="B2708" t="s">
        <v>2415</v>
      </c>
      <c r="C2708" t="s">
        <v>2140</v>
      </c>
      <c r="D2708">
        <v>26</v>
      </c>
    </row>
    <row r="2709" spans="1:4">
      <c r="A2709">
        <v>1899</v>
      </c>
      <c r="B2709" t="s">
        <v>2415</v>
      </c>
      <c r="C2709" t="s">
        <v>2140</v>
      </c>
      <c r="D2709">
        <v>3.34</v>
      </c>
    </row>
    <row r="2710" spans="1:4">
      <c r="A2710">
        <v>1899</v>
      </c>
      <c r="B2710" t="s">
        <v>2415</v>
      </c>
      <c r="C2710" t="s">
        <v>2140</v>
      </c>
      <c r="D2710">
        <v>11.5</v>
      </c>
    </row>
    <row r="2711" spans="1:4">
      <c r="A2711">
        <v>1899</v>
      </c>
      <c r="B2711" t="s">
        <v>2415</v>
      </c>
      <c r="C2711" t="s">
        <v>2141</v>
      </c>
      <c r="D2711">
        <v>23</v>
      </c>
    </row>
    <row r="2712" spans="1:4">
      <c r="A2712">
        <v>1899</v>
      </c>
      <c r="B2712" t="s">
        <v>2415</v>
      </c>
      <c r="C2712" t="s">
        <v>2119</v>
      </c>
      <c r="D2712">
        <v>9.5</v>
      </c>
    </row>
    <row r="2713" spans="1:4">
      <c r="A2713">
        <v>1899</v>
      </c>
      <c r="B2713" t="s">
        <v>2415</v>
      </c>
      <c r="C2713" t="s">
        <v>2277</v>
      </c>
      <c r="D2713">
        <v>22.5</v>
      </c>
    </row>
    <row r="2714" spans="1:4">
      <c r="A2714">
        <v>1899</v>
      </c>
      <c r="B2714" t="s">
        <v>2415</v>
      </c>
      <c r="C2714" t="s">
        <v>2143</v>
      </c>
      <c r="D2714">
        <v>10.5</v>
      </c>
    </row>
    <row r="2715" spans="1:4">
      <c r="A2715">
        <v>1899</v>
      </c>
      <c r="B2715" t="s">
        <v>2415</v>
      </c>
      <c r="C2715" t="s">
        <v>2143</v>
      </c>
      <c r="D2715">
        <v>2.5</v>
      </c>
    </row>
    <row r="2716" spans="1:4">
      <c r="A2716">
        <v>1899</v>
      </c>
      <c r="B2716" t="s">
        <v>2415</v>
      </c>
      <c r="C2716" t="s">
        <v>2143</v>
      </c>
      <c r="D2716">
        <v>9</v>
      </c>
    </row>
    <row r="2717" spans="1:4">
      <c r="A2717">
        <v>1899</v>
      </c>
      <c r="B2717" t="s">
        <v>2415</v>
      </c>
      <c r="C2717" t="s">
        <v>2212</v>
      </c>
      <c r="D2717">
        <v>3.25</v>
      </c>
    </row>
    <row r="2718" spans="1:4">
      <c r="A2718">
        <v>1899</v>
      </c>
      <c r="B2718" t="s">
        <v>2415</v>
      </c>
      <c r="C2718" t="s">
        <v>2120</v>
      </c>
      <c r="D2718">
        <v>9</v>
      </c>
    </row>
    <row r="2719" spans="1:4">
      <c r="A2719">
        <v>1899</v>
      </c>
      <c r="B2719" t="s">
        <v>2415</v>
      </c>
      <c r="C2719" t="s">
        <v>2120</v>
      </c>
      <c r="D2719">
        <v>10</v>
      </c>
    </row>
    <row r="2720" spans="1:4">
      <c r="A2720">
        <v>1899</v>
      </c>
      <c r="B2720" t="s">
        <v>2415</v>
      </c>
      <c r="C2720" t="s">
        <v>2121</v>
      </c>
      <c r="D2720">
        <v>20</v>
      </c>
    </row>
    <row r="2721" spans="1:4">
      <c r="A2721">
        <v>1899</v>
      </c>
      <c r="B2721" t="s">
        <v>2415</v>
      </c>
      <c r="C2721" t="s">
        <v>2144</v>
      </c>
      <c r="D2721">
        <v>19</v>
      </c>
    </row>
    <row r="2722" spans="1:4">
      <c r="A2722">
        <v>1899</v>
      </c>
      <c r="B2722" t="s">
        <v>2415</v>
      </c>
      <c r="C2722" t="s">
        <v>2278</v>
      </c>
      <c r="D2722">
        <v>5.5</v>
      </c>
    </row>
    <row r="2723" spans="1:4">
      <c r="A2723">
        <v>1899</v>
      </c>
      <c r="B2723" t="s">
        <v>2415</v>
      </c>
      <c r="C2723" t="s">
        <v>273</v>
      </c>
      <c r="D2723">
        <v>63</v>
      </c>
    </row>
    <row r="2724" spans="1:4">
      <c r="A2724">
        <v>1899</v>
      </c>
      <c r="B2724" t="s">
        <v>2415</v>
      </c>
      <c r="C2724" t="s">
        <v>2253</v>
      </c>
      <c r="D2724">
        <v>8.75</v>
      </c>
    </row>
    <row r="2725" spans="1:4">
      <c r="A2725">
        <v>1899</v>
      </c>
      <c r="B2725" t="s">
        <v>2415</v>
      </c>
      <c r="C2725" t="s">
        <v>1394</v>
      </c>
      <c r="D2725">
        <v>20</v>
      </c>
    </row>
    <row r="2726" spans="1:4">
      <c r="A2726">
        <v>1899</v>
      </c>
      <c r="B2726" t="s">
        <v>2415</v>
      </c>
      <c r="C2726" t="s">
        <v>1394</v>
      </c>
      <c r="D2726">
        <v>6</v>
      </c>
    </row>
    <row r="2727" spans="1:4">
      <c r="A2727">
        <v>1899</v>
      </c>
      <c r="B2727" t="s">
        <v>2415</v>
      </c>
      <c r="C2727" t="s">
        <v>1907</v>
      </c>
      <c r="D2727">
        <v>12.5</v>
      </c>
    </row>
    <row r="2728" spans="1:4">
      <c r="A2728">
        <v>1899</v>
      </c>
      <c r="B2728" t="s">
        <v>2415</v>
      </c>
      <c r="C2728" t="s">
        <v>2255</v>
      </c>
      <c r="D2728">
        <v>6.5</v>
      </c>
    </row>
    <row r="2729" spans="1:4">
      <c r="A2729">
        <v>1899</v>
      </c>
      <c r="B2729" t="s">
        <v>2415</v>
      </c>
      <c r="C2729" t="s">
        <v>2122</v>
      </c>
      <c r="D2729">
        <v>5.75</v>
      </c>
    </row>
    <row r="2730" spans="1:4">
      <c r="A2730">
        <v>1899</v>
      </c>
      <c r="B2730" t="s">
        <v>2415</v>
      </c>
      <c r="C2730" t="s">
        <v>2122</v>
      </c>
      <c r="D2730">
        <v>6</v>
      </c>
    </row>
    <row r="2731" spans="1:4">
      <c r="A2731">
        <v>1899</v>
      </c>
      <c r="B2731" t="s">
        <v>2415</v>
      </c>
      <c r="C2731" t="s">
        <v>2256</v>
      </c>
      <c r="D2731">
        <v>6</v>
      </c>
    </row>
    <row r="2732" spans="1:4">
      <c r="A2732">
        <v>1899</v>
      </c>
      <c r="B2732" t="s">
        <v>2415</v>
      </c>
      <c r="C2732" t="s">
        <v>2257</v>
      </c>
      <c r="D2732">
        <v>4.75</v>
      </c>
    </row>
    <row r="2733" spans="1:4">
      <c r="A2733">
        <v>1899</v>
      </c>
      <c r="B2733" t="s">
        <v>2415</v>
      </c>
      <c r="C2733" t="s">
        <v>2258</v>
      </c>
      <c r="D2733">
        <v>11.5</v>
      </c>
    </row>
    <row r="2734" spans="1:4">
      <c r="A2734">
        <v>1899</v>
      </c>
      <c r="B2734" t="s">
        <v>2415</v>
      </c>
      <c r="C2734" t="s">
        <v>2259</v>
      </c>
      <c r="D2734">
        <v>1.5</v>
      </c>
    </row>
    <row r="2735" spans="1:4">
      <c r="A2735">
        <v>1899</v>
      </c>
      <c r="B2735" t="s">
        <v>2415</v>
      </c>
      <c r="C2735" t="s">
        <v>2260</v>
      </c>
      <c r="D2735">
        <v>5.5</v>
      </c>
    </row>
    <row r="2736" spans="1:4">
      <c r="A2736">
        <v>1899</v>
      </c>
      <c r="B2736" t="s">
        <v>2415</v>
      </c>
      <c r="C2736" t="s">
        <v>1547</v>
      </c>
      <c r="D2736">
        <v>19</v>
      </c>
    </row>
    <row r="2737" spans="1:4">
      <c r="A2737">
        <v>1899</v>
      </c>
      <c r="B2737" t="s">
        <v>2415</v>
      </c>
      <c r="C2737" t="s">
        <v>2123</v>
      </c>
      <c r="D2737">
        <v>22</v>
      </c>
    </row>
    <row r="2738" spans="1:4">
      <c r="A2738">
        <v>1899</v>
      </c>
      <c r="B2738" t="s">
        <v>2415</v>
      </c>
      <c r="C2738" t="s">
        <v>2123</v>
      </c>
      <c r="D2738">
        <v>6.25</v>
      </c>
    </row>
    <row r="2739" spans="1:4">
      <c r="A2739">
        <v>1899</v>
      </c>
      <c r="B2739" t="s">
        <v>2415</v>
      </c>
      <c r="C2739" t="s">
        <v>2123</v>
      </c>
      <c r="D2739">
        <v>1.5</v>
      </c>
    </row>
    <row r="2740" spans="1:4">
      <c r="A2740">
        <v>1899</v>
      </c>
      <c r="B2740" t="s">
        <v>2415</v>
      </c>
      <c r="C2740" t="s">
        <v>2123</v>
      </c>
      <c r="D2740">
        <v>5.5</v>
      </c>
    </row>
    <row r="2741" spans="1:4">
      <c r="A2741">
        <v>1899</v>
      </c>
      <c r="B2741" t="s">
        <v>2415</v>
      </c>
      <c r="C2741" t="s">
        <v>2124</v>
      </c>
      <c r="D2741">
        <v>4.5</v>
      </c>
    </row>
    <row r="2742" spans="1:4">
      <c r="A2742">
        <v>1899</v>
      </c>
      <c r="B2742" t="s">
        <v>2415</v>
      </c>
      <c r="C2742" t="s">
        <v>2125</v>
      </c>
      <c r="D2742">
        <v>12</v>
      </c>
    </row>
    <row r="2743" spans="1:4">
      <c r="A2743">
        <v>1899</v>
      </c>
      <c r="B2743" t="s">
        <v>2415</v>
      </c>
      <c r="C2743" t="s">
        <v>2125</v>
      </c>
      <c r="D2743">
        <v>10</v>
      </c>
    </row>
    <row r="2744" spans="1:4">
      <c r="A2744">
        <v>1899</v>
      </c>
      <c r="B2744" t="s">
        <v>2415</v>
      </c>
      <c r="C2744" t="s">
        <v>2125</v>
      </c>
      <c r="D2744">
        <v>17</v>
      </c>
    </row>
    <row r="2745" spans="1:4">
      <c r="A2745">
        <v>1899</v>
      </c>
      <c r="B2745" t="s">
        <v>2415</v>
      </c>
      <c r="C2745" t="s">
        <v>2125</v>
      </c>
      <c r="D2745">
        <v>5.5</v>
      </c>
    </row>
    <row r="2746" spans="1:4">
      <c r="A2746">
        <v>1899</v>
      </c>
      <c r="B2746" t="s">
        <v>2415</v>
      </c>
      <c r="C2746" t="s">
        <v>2125</v>
      </c>
      <c r="D2746">
        <v>12.3</v>
      </c>
    </row>
    <row r="2747" spans="1:4">
      <c r="A2747">
        <v>1899</v>
      </c>
      <c r="B2747" t="s">
        <v>2415</v>
      </c>
      <c r="C2747" t="s">
        <v>2125</v>
      </c>
      <c r="D2747">
        <v>21</v>
      </c>
    </row>
    <row r="2748" spans="1:4">
      <c r="A2748">
        <v>1899</v>
      </c>
      <c r="B2748" t="s">
        <v>2415</v>
      </c>
      <c r="C2748" t="s">
        <v>2125</v>
      </c>
      <c r="D2748">
        <v>448.95</v>
      </c>
    </row>
    <row r="2749" spans="1:4">
      <c r="A2749">
        <v>1899</v>
      </c>
      <c r="B2749" t="s">
        <v>2415</v>
      </c>
      <c r="C2749" t="s">
        <v>2125</v>
      </c>
      <c r="D2749">
        <v>3.5</v>
      </c>
    </row>
    <row r="2750" spans="1:4">
      <c r="A2750">
        <v>1899</v>
      </c>
      <c r="B2750" t="s">
        <v>2415</v>
      </c>
      <c r="C2750" t="s">
        <v>2126</v>
      </c>
      <c r="D2750">
        <v>120</v>
      </c>
    </row>
    <row r="2751" spans="1:4">
      <c r="A2751">
        <v>1899</v>
      </c>
      <c r="B2751" t="s">
        <v>2415</v>
      </c>
      <c r="C2751" t="s">
        <v>2126</v>
      </c>
      <c r="D2751">
        <v>2</v>
      </c>
    </row>
    <row r="2752" spans="1:4">
      <c r="A2752">
        <v>1899</v>
      </c>
      <c r="B2752" t="s">
        <v>2415</v>
      </c>
      <c r="C2752" t="s">
        <v>2126</v>
      </c>
      <c r="D2752">
        <v>28</v>
      </c>
    </row>
    <row r="2753" spans="1:4">
      <c r="A2753">
        <v>1899</v>
      </c>
      <c r="B2753" t="s">
        <v>2415</v>
      </c>
      <c r="C2753" t="s">
        <v>2126</v>
      </c>
      <c r="D2753">
        <v>90</v>
      </c>
    </row>
    <row r="2754" spans="1:4">
      <c r="A2754">
        <v>1899</v>
      </c>
      <c r="B2754" t="s">
        <v>2415</v>
      </c>
      <c r="C2754" t="s">
        <v>2126</v>
      </c>
      <c r="D2754">
        <v>6</v>
      </c>
    </row>
    <row r="2755" spans="1:4">
      <c r="A2755">
        <v>1899</v>
      </c>
      <c r="B2755" t="s">
        <v>2415</v>
      </c>
      <c r="C2755" t="s">
        <v>2126</v>
      </c>
      <c r="D2755">
        <v>9</v>
      </c>
    </row>
    <row r="2756" spans="1:4">
      <c r="A2756">
        <v>1899</v>
      </c>
      <c r="B2756" t="s">
        <v>2415</v>
      </c>
      <c r="C2756" t="s">
        <v>2126</v>
      </c>
      <c r="D2756">
        <v>117.13</v>
      </c>
    </row>
    <row r="2757" spans="1:4">
      <c r="A2757">
        <v>1899</v>
      </c>
      <c r="B2757" t="s">
        <v>2415</v>
      </c>
      <c r="C2757" t="s">
        <v>2126</v>
      </c>
      <c r="D2757">
        <v>45.4</v>
      </c>
    </row>
    <row r="2758" spans="1:4">
      <c r="A2758">
        <v>1899</v>
      </c>
      <c r="B2758" t="s">
        <v>2415</v>
      </c>
      <c r="C2758" t="s">
        <v>606</v>
      </c>
      <c r="D2758">
        <v>4</v>
      </c>
    </row>
    <row r="2759" spans="1:4">
      <c r="A2759">
        <v>1899</v>
      </c>
      <c r="B2759" t="s">
        <v>2415</v>
      </c>
      <c r="C2759" t="s">
        <v>2145</v>
      </c>
      <c r="D2759">
        <v>6</v>
      </c>
    </row>
    <row r="2760" spans="1:4">
      <c r="A2760">
        <v>1899</v>
      </c>
      <c r="B2760" t="s">
        <v>2415</v>
      </c>
      <c r="C2760" t="s">
        <v>2145</v>
      </c>
      <c r="D2760">
        <v>4.0999999999999996</v>
      </c>
    </row>
    <row r="2761" spans="1:4">
      <c r="A2761">
        <v>1899</v>
      </c>
      <c r="B2761" t="s">
        <v>2415</v>
      </c>
      <c r="C2761" t="s">
        <v>2128</v>
      </c>
      <c r="D2761">
        <v>30</v>
      </c>
    </row>
    <row r="2762" spans="1:4">
      <c r="A2762">
        <v>1899</v>
      </c>
      <c r="B2762" t="s">
        <v>2415</v>
      </c>
      <c r="C2762" t="s">
        <v>2128</v>
      </c>
      <c r="D2762">
        <v>5.5</v>
      </c>
    </row>
    <row r="2763" spans="1:4">
      <c r="A2763">
        <v>1899</v>
      </c>
      <c r="B2763" t="s">
        <v>2415</v>
      </c>
      <c r="C2763" t="s">
        <v>2128</v>
      </c>
      <c r="D2763">
        <v>4</v>
      </c>
    </row>
    <row r="2764" spans="1:4">
      <c r="A2764">
        <v>1899</v>
      </c>
      <c r="B2764" t="s">
        <v>2415</v>
      </c>
      <c r="C2764" t="s">
        <v>2128</v>
      </c>
      <c r="D2764">
        <v>6.3</v>
      </c>
    </row>
    <row r="2765" spans="1:4">
      <c r="A2765">
        <v>1899</v>
      </c>
      <c r="B2765" t="s">
        <v>2415</v>
      </c>
      <c r="C2765" t="s">
        <v>2146</v>
      </c>
      <c r="D2765">
        <v>3</v>
      </c>
    </row>
    <row r="2766" spans="1:4">
      <c r="A2766">
        <v>1899</v>
      </c>
      <c r="B2766" t="s">
        <v>2415</v>
      </c>
      <c r="C2766" t="s">
        <v>2262</v>
      </c>
      <c r="D2766">
        <v>5</v>
      </c>
    </row>
    <row r="2767" spans="1:4">
      <c r="A2767">
        <v>1899</v>
      </c>
      <c r="B2767" t="s">
        <v>2415</v>
      </c>
      <c r="C2767" t="s">
        <v>2129</v>
      </c>
      <c r="D2767">
        <v>7</v>
      </c>
    </row>
    <row r="2768" spans="1:4">
      <c r="A2768">
        <v>1899</v>
      </c>
      <c r="B2768" t="s">
        <v>2415</v>
      </c>
      <c r="C2768" t="s">
        <v>2129</v>
      </c>
      <c r="D2768">
        <v>7.5</v>
      </c>
    </row>
    <row r="2769" spans="1:4">
      <c r="A2769">
        <v>1899</v>
      </c>
      <c r="B2769" t="s">
        <v>2415</v>
      </c>
      <c r="C2769" t="s">
        <v>2129</v>
      </c>
      <c r="D2769">
        <v>48</v>
      </c>
    </row>
    <row r="2770" spans="1:4">
      <c r="A2770">
        <v>1899</v>
      </c>
      <c r="B2770" t="s">
        <v>2415</v>
      </c>
      <c r="C2770" t="s">
        <v>2130</v>
      </c>
      <c r="D2770">
        <v>33.5</v>
      </c>
    </row>
    <row r="2771" spans="1:4">
      <c r="A2771">
        <v>1899</v>
      </c>
      <c r="B2771" t="s">
        <v>2415</v>
      </c>
      <c r="C2771" t="s">
        <v>2130</v>
      </c>
      <c r="D2771">
        <v>12</v>
      </c>
    </row>
    <row r="2772" spans="1:4">
      <c r="A2772">
        <v>1899</v>
      </c>
      <c r="B2772" t="s">
        <v>2415</v>
      </c>
      <c r="C2772" t="s">
        <v>2131</v>
      </c>
      <c r="D2772">
        <v>3.5</v>
      </c>
    </row>
    <row r="2773" spans="1:4">
      <c r="A2773">
        <v>1899</v>
      </c>
      <c r="B2773" t="s">
        <v>2415</v>
      </c>
      <c r="C2773" t="s">
        <v>2131</v>
      </c>
      <c r="D2773">
        <v>16</v>
      </c>
    </row>
    <row r="2774" spans="1:4">
      <c r="A2774">
        <v>1899</v>
      </c>
      <c r="B2774" t="s">
        <v>2415</v>
      </c>
      <c r="C2774" t="s">
        <v>2132</v>
      </c>
      <c r="D2774">
        <v>4.5</v>
      </c>
    </row>
    <row r="2775" spans="1:4">
      <c r="A2775">
        <v>1899</v>
      </c>
      <c r="B2775" t="s">
        <v>2415</v>
      </c>
      <c r="C2775" t="s">
        <v>2133</v>
      </c>
      <c r="D2775">
        <v>2</v>
      </c>
    </row>
    <row r="2776" spans="1:4">
      <c r="A2776">
        <v>1899</v>
      </c>
      <c r="B2776" t="s">
        <v>2415</v>
      </c>
      <c r="C2776" t="s">
        <v>2263</v>
      </c>
      <c r="D2776">
        <v>4.4400000000000004</v>
      </c>
    </row>
    <row r="2777" spans="1:4">
      <c r="A2777">
        <v>1899</v>
      </c>
      <c r="B2777" t="s">
        <v>2415</v>
      </c>
      <c r="C2777" t="s">
        <v>2264</v>
      </c>
      <c r="D2777">
        <v>11</v>
      </c>
    </row>
    <row r="2778" spans="1:4">
      <c r="A2778">
        <v>1899</v>
      </c>
      <c r="B2778" t="s">
        <v>2415</v>
      </c>
      <c r="C2778" t="s">
        <v>2148</v>
      </c>
      <c r="D2778">
        <v>3.5</v>
      </c>
    </row>
    <row r="2779" spans="1:4">
      <c r="A2779">
        <v>1899</v>
      </c>
      <c r="B2779" t="s">
        <v>2415</v>
      </c>
      <c r="C2779" t="s">
        <v>2091</v>
      </c>
      <c r="D2779">
        <v>8</v>
      </c>
    </row>
    <row r="2780" spans="1:4">
      <c r="A2780">
        <v>1899</v>
      </c>
      <c r="B2780" t="s">
        <v>2415</v>
      </c>
      <c r="C2780" t="s">
        <v>440</v>
      </c>
      <c r="D2780">
        <v>4.5</v>
      </c>
    </row>
    <row r="2781" spans="1:4">
      <c r="A2781">
        <v>1899</v>
      </c>
      <c r="B2781" t="s">
        <v>2415</v>
      </c>
      <c r="C2781" t="s">
        <v>2149</v>
      </c>
      <c r="D2781">
        <v>6</v>
      </c>
    </row>
    <row r="2782" spans="1:4">
      <c r="A2782">
        <v>1899</v>
      </c>
      <c r="B2782" t="s">
        <v>2415</v>
      </c>
      <c r="C2782" t="s">
        <v>2150</v>
      </c>
      <c r="D2782">
        <v>65</v>
      </c>
    </row>
    <row r="2783" spans="1:4">
      <c r="A2783">
        <v>1899</v>
      </c>
      <c r="B2783" t="s">
        <v>2415</v>
      </c>
      <c r="C2783" t="s">
        <v>2150</v>
      </c>
      <c r="D2783">
        <v>12</v>
      </c>
    </row>
    <row r="2784" spans="1:4">
      <c r="A2784">
        <v>1899</v>
      </c>
      <c r="B2784" t="s">
        <v>2415</v>
      </c>
      <c r="C2784" t="s">
        <v>2134</v>
      </c>
      <c r="D2784">
        <v>8</v>
      </c>
    </row>
    <row r="2785" spans="1:4">
      <c r="A2785">
        <v>1899</v>
      </c>
      <c r="B2785" t="s">
        <v>2415</v>
      </c>
      <c r="C2785" t="s">
        <v>2134</v>
      </c>
      <c r="D2785">
        <v>2.5</v>
      </c>
    </row>
    <row r="2786" spans="1:4">
      <c r="A2786">
        <v>1899</v>
      </c>
      <c r="B2786" t="s">
        <v>2415</v>
      </c>
      <c r="C2786" t="s">
        <v>2134</v>
      </c>
      <c r="D2786">
        <v>1.8</v>
      </c>
    </row>
    <row r="2787" spans="1:4">
      <c r="A2787">
        <v>1899</v>
      </c>
      <c r="B2787" t="s">
        <v>2415</v>
      </c>
      <c r="C2787" t="s">
        <v>2134</v>
      </c>
      <c r="D2787">
        <v>3.6</v>
      </c>
    </row>
    <row r="2788" spans="1:4">
      <c r="A2788">
        <v>1899</v>
      </c>
      <c r="B2788" t="s">
        <v>2415</v>
      </c>
      <c r="C2788" t="s">
        <v>2151</v>
      </c>
      <c r="D2788">
        <v>11</v>
      </c>
    </row>
    <row r="2789" spans="1:4">
      <c r="A2789">
        <v>1899</v>
      </c>
      <c r="B2789" t="s">
        <v>2415</v>
      </c>
      <c r="C2789" t="s">
        <v>2122</v>
      </c>
      <c r="D2789">
        <v>18</v>
      </c>
    </row>
    <row r="2790" spans="1:4">
      <c r="A2790">
        <v>1899</v>
      </c>
      <c r="B2790" t="s">
        <v>2415</v>
      </c>
      <c r="C2790" t="s">
        <v>2279</v>
      </c>
      <c r="D2790">
        <v>6</v>
      </c>
    </row>
    <row r="2791" spans="1:4">
      <c r="A2791">
        <v>1899</v>
      </c>
      <c r="B2791" t="s">
        <v>2415</v>
      </c>
      <c r="C2791" t="s">
        <v>2126</v>
      </c>
      <c r="D2791">
        <v>28.92</v>
      </c>
    </row>
    <row r="2792" spans="1:4">
      <c r="A2792">
        <v>1899</v>
      </c>
      <c r="B2792" t="s">
        <v>2415</v>
      </c>
      <c r="C2792" t="s">
        <v>2118</v>
      </c>
      <c r="D2792">
        <v>21</v>
      </c>
    </row>
    <row r="2793" spans="1:4">
      <c r="A2793">
        <v>1899</v>
      </c>
      <c r="B2793" t="s">
        <v>2415</v>
      </c>
      <c r="C2793" t="s">
        <v>2120</v>
      </c>
      <c r="D2793">
        <v>46</v>
      </c>
    </row>
    <row r="2794" spans="1:4">
      <c r="A2794">
        <v>1899</v>
      </c>
      <c r="B2794" t="s">
        <v>2415</v>
      </c>
      <c r="C2794" t="s">
        <v>2254</v>
      </c>
      <c r="D2794">
        <v>10.17</v>
      </c>
    </row>
    <row r="2795" spans="1:4">
      <c r="A2795">
        <v>1899</v>
      </c>
      <c r="B2795" t="s">
        <v>2415</v>
      </c>
      <c r="C2795" t="s">
        <v>2016</v>
      </c>
      <c r="D2795">
        <v>13.06</v>
      </c>
    </row>
    <row r="2796" spans="1:4">
      <c r="A2796">
        <v>1899</v>
      </c>
      <c r="B2796" t="s">
        <v>2415</v>
      </c>
      <c r="C2796" t="s">
        <v>2147</v>
      </c>
      <c r="D2796">
        <v>3.9</v>
      </c>
    </row>
    <row r="2797" spans="1:4">
      <c r="A2797">
        <v>1899</v>
      </c>
      <c r="B2797" t="s">
        <v>3657</v>
      </c>
      <c r="C2797" t="s">
        <v>2010</v>
      </c>
      <c r="D2797">
        <v>24.5</v>
      </c>
    </row>
    <row r="2798" spans="1:4">
      <c r="A2798">
        <v>1899</v>
      </c>
      <c r="B2798" t="s">
        <v>3657</v>
      </c>
      <c r="C2798" t="s">
        <v>1938</v>
      </c>
      <c r="D2798">
        <v>92</v>
      </c>
    </row>
    <row r="2799" spans="1:4">
      <c r="A2799">
        <v>1899</v>
      </c>
      <c r="B2799" t="s">
        <v>3657</v>
      </c>
      <c r="C2799" t="s">
        <v>1938</v>
      </c>
      <c r="D2799">
        <v>41</v>
      </c>
    </row>
    <row r="2800" spans="1:4">
      <c r="A2800">
        <v>1899</v>
      </c>
      <c r="B2800" t="s">
        <v>3657</v>
      </c>
      <c r="C2800" t="s">
        <v>1938</v>
      </c>
      <c r="D2800">
        <v>16</v>
      </c>
    </row>
    <row r="2801" spans="1:4">
      <c r="A2801">
        <v>1899</v>
      </c>
      <c r="B2801" t="s">
        <v>3657</v>
      </c>
      <c r="C2801" t="s">
        <v>1939</v>
      </c>
      <c r="D2801">
        <v>52.37</v>
      </c>
    </row>
    <row r="2802" spans="1:4">
      <c r="A2802">
        <v>1899</v>
      </c>
      <c r="B2802" t="s">
        <v>3657</v>
      </c>
      <c r="C2802" t="s">
        <v>2265</v>
      </c>
      <c r="D2802">
        <v>7.75</v>
      </c>
    </row>
    <row r="2803" spans="1:4">
      <c r="A2803">
        <v>1899</v>
      </c>
      <c r="B2803" t="s">
        <v>3153</v>
      </c>
      <c r="C2803" t="s">
        <v>2153</v>
      </c>
      <c r="D2803">
        <v>4.17</v>
      </c>
    </row>
    <row r="2804" spans="1:4">
      <c r="A2804">
        <v>1899</v>
      </c>
      <c r="B2804" t="s">
        <v>3153</v>
      </c>
      <c r="C2804" t="s">
        <v>2153</v>
      </c>
      <c r="D2804">
        <v>15.38</v>
      </c>
    </row>
    <row r="2805" spans="1:4">
      <c r="A2805">
        <v>1899</v>
      </c>
      <c r="B2805" t="s">
        <v>3153</v>
      </c>
      <c r="C2805" t="s">
        <v>2155</v>
      </c>
      <c r="D2805">
        <v>105.51</v>
      </c>
    </row>
    <row r="2806" spans="1:4">
      <c r="A2806">
        <v>1899</v>
      </c>
      <c r="B2806" t="s">
        <v>3153</v>
      </c>
      <c r="C2806" t="s">
        <v>2155</v>
      </c>
      <c r="D2806">
        <v>19.72</v>
      </c>
    </row>
    <row r="2807" spans="1:4">
      <c r="A2807">
        <v>1899</v>
      </c>
      <c r="B2807" t="s">
        <v>3153</v>
      </c>
      <c r="C2807" t="s">
        <v>2155</v>
      </c>
      <c r="D2807">
        <v>7.3</v>
      </c>
    </row>
    <row r="2808" spans="1:4">
      <c r="A2808">
        <v>1899</v>
      </c>
      <c r="B2808" t="s">
        <v>3153</v>
      </c>
      <c r="C2808" t="s">
        <v>2155</v>
      </c>
      <c r="D2808">
        <v>13.8</v>
      </c>
    </row>
    <row r="2809" spans="1:4">
      <c r="A2809">
        <v>1899</v>
      </c>
      <c r="B2809" t="s">
        <v>3153</v>
      </c>
      <c r="C2809" t="s">
        <v>2266</v>
      </c>
      <c r="D2809">
        <v>7.3</v>
      </c>
    </row>
    <row r="2810" spans="1:4">
      <c r="A2810">
        <v>1899</v>
      </c>
      <c r="B2810" t="s">
        <v>3153</v>
      </c>
      <c r="C2810" t="s">
        <v>2154</v>
      </c>
      <c r="D2810">
        <v>15</v>
      </c>
    </row>
    <row r="2811" spans="1:4">
      <c r="A2811">
        <v>1899</v>
      </c>
      <c r="B2811" t="s">
        <v>3157</v>
      </c>
      <c r="C2811" t="s">
        <v>1903</v>
      </c>
      <c r="D2811">
        <v>30</v>
      </c>
    </row>
    <row r="2812" spans="1:4">
      <c r="A2812">
        <v>1899</v>
      </c>
      <c r="B2812" t="s">
        <v>3157</v>
      </c>
      <c r="C2812" t="s">
        <v>1903</v>
      </c>
      <c r="D2812">
        <v>10</v>
      </c>
    </row>
    <row r="2813" spans="1:4">
      <c r="A2813">
        <v>1899</v>
      </c>
      <c r="B2813" t="s">
        <v>3157</v>
      </c>
      <c r="C2813" t="s">
        <v>1972</v>
      </c>
      <c r="D2813">
        <v>10</v>
      </c>
    </row>
    <row r="2814" spans="1:4">
      <c r="A2814">
        <v>1899</v>
      </c>
      <c r="B2814" t="s">
        <v>3157</v>
      </c>
      <c r="C2814" t="s">
        <v>2156</v>
      </c>
      <c r="D2814">
        <v>3</v>
      </c>
    </row>
    <row r="2815" spans="1:4">
      <c r="A2815">
        <v>1899</v>
      </c>
      <c r="B2815" t="s">
        <v>3162</v>
      </c>
      <c r="C2815" t="s">
        <v>2157</v>
      </c>
      <c r="D2815">
        <v>4.0999999999999996</v>
      </c>
    </row>
    <row r="2816" spans="1:4">
      <c r="A2816">
        <v>1899</v>
      </c>
      <c r="B2816" t="s">
        <v>3162</v>
      </c>
      <c r="C2816" t="s">
        <v>2158</v>
      </c>
      <c r="D2816">
        <v>2</v>
      </c>
    </row>
    <row r="2817" spans="1:4">
      <c r="A2817">
        <v>1899</v>
      </c>
      <c r="B2817" t="s">
        <v>3162</v>
      </c>
      <c r="C2817" t="s">
        <v>2159</v>
      </c>
      <c r="D2817">
        <v>9</v>
      </c>
    </row>
    <row r="2818" spans="1:4">
      <c r="A2818">
        <v>1899</v>
      </c>
      <c r="B2818" t="s">
        <v>3544</v>
      </c>
      <c r="C2818" t="s">
        <v>537</v>
      </c>
      <c r="D2818">
        <v>7</v>
      </c>
    </row>
    <row r="2819" spans="1:4">
      <c r="A2819">
        <v>1899</v>
      </c>
      <c r="B2819" t="s">
        <v>3544</v>
      </c>
      <c r="C2819" t="s">
        <v>415</v>
      </c>
      <c r="D2819">
        <v>33</v>
      </c>
    </row>
    <row r="2820" spans="1:4">
      <c r="A2820">
        <v>1899</v>
      </c>
      <c r="B2820" t="s">
        <v>3544</v>
      </c>
      <c r="C2820" t="s">
        <v>415</v>
      </c>
      <c r="D2820">
        <v>15</v>
      </c>
    </row>
    <row r="2821" spans="1:4">
      <c r="A2821">
        <v>1899</v>
      </c>
      <c r="B2821" t="s">
        <v>3544</v>
      </c>
      <c r="C2821" t="s">
        <v>415</v>
      </c>
      <c r="D2821">
        <v>10</v>
      </c>
    </row>
    <row r="2822" spans="1:4">
      <c r="A2822">
        <v>1899</v>
      </c>
      <c r="B2822" t="s">
        <v>3544</v>
      </c>
      <c r="C2822" t="s">
        <v>415</v>
      </c>
      <c r="D2822">
        <v>3</v>
      </c>
    </row>
    <row r="2823" spans="1:4">
      <c r="A2823">
        <v>1899</v>
      </c>
      <c r="B2823" t="s">
        <v>3544</v>
      </c>
      <c r="C2823" t="s">
        <v>415</v>
      </c>
      <c r="D2823">
        <v>3.75</v>
      </c>
    </row>
    <row r="2824" spans="1:4">
      <c r="A2824">
        <v>1899</v>
      </c>
      <c r="B2824" t="s">
        <v>3544</v>
      </c>
      <c r="C2824" t="s">
        <v>415</v>
      </c>
      <c r="D2824">
        <v>15</v>
      </c>
    </row>
    <row r="2825" spans="1:4">
      <c r="A2825">
        <v>1899</v>
      </c>
      <c r="B2825" t="s">
        <v>3544</v>
      </c>
      <c r="C2825" t="s">
        <v>416</v>
      </c>
      <c r="D2825">
        <v>5.5</v>
      </c>
    </row>
    <row r="2826" spans="1:4">
      <c r="A2826">
        <v>1899</v>
      </c>
      <c r="B2826" t="s">
        <v>3544</v>
      </c>
      <c r="C2826" t="s">
        <v>418</v>
      </c>
      <c r="D2826">
        <v>2.5</v>
      </c>
    </row>
    <row r="2827" spans="1:4">
      <c r="A2827">
        <v>1899</v>
      </c>
      <c r="B2827" t="s">
        <v>3544</v>
      </c>
      <c r="C2827" t="s">
        <v>419</v>
      </c>
      <c r="D2827">
        <v>8</v>
      </c>
    </row>
    <row r="2828" spans="1:4">
      <c r="A2828">
        <v>1899</v>
      </c>
      <c r="B2828" t="s">
        <v>3544</v>
      </c>
      <c r="C2828" t="s">
        <v>421</v>
      </c>
      <c r="D2828">
        <v>24</v>
      </c>
    </row>
    <row r="2829" spans="1:4">
      <c r="A2829">
        <v>1899</v>
      </c>
      <c r="B2829" t="s">
        <v>3544</v>
      </c>
      <c r="C2829" t="s">
        <v>421</v>
      </c>
      <c r="D2829">
        <v>5.5</v>
      </c>
    </row>
    <row r="2830" spans="1:4">
      <c r="A2830">
        <v>1899</v>
      </c>
      <c r="B2830" t="s">
        <v>3544</v>
      </c>
      <c r="C2830" t="s">
        <v>422</v>
      </c>
      <c r="D2830">
        <v>70</v>
      </c>
    </row>
    <row r="2831" spans="1:4">
      <c r="A2831">
        <v>1899</v>
      </c>
      <c r="B2831" t="s">
        <v>3544</v>
      </c>
      <c r="C2831" t="s">
        <v>423</v>
      </c>
      <c r="D2831">
        <v>46.9</v>
      </c>
    </row>
    <row r="2832" spans="1:4">
      <c r="A2832">
        <v>1899</v>
      </c>
      <c r="B2832" t="s">
        <v>3544</v>
      </c>
      <c r="C2832" t="s">
        <v>423</v>
      </c>
      <c r="D2832">
        <v>10.5</v>
      </c>
    </row>
    <row r="2833" spans="1:4">
      <c r="A2833">
        <v>1899</v>
      </c>
      <c r="B2833" t="s">
        <v>3544</v>
      </c>
      <c r="C2833" t="s">
        <v>423</v>
      </c>
      <c r="D2833">
        <v>7.5</v>
      </c>
    </row>
    <row r="2834" spans="1:4">
      <c r="A2834">
        <v>1899</v>
      </c>
      <c r="B2834" t="s">
        <v>3658</v>
      </c>
      <c r="C2834" t="s">
        <v>968</v>
      </c>
      <c r="D2834">
        <v>13.5</v>
      </c>
    </row>
    <row r="2835" spans="1:4">
      <c r="A2835">
        <v>1899</v>
      </c>
      <c r="B2835" t="s">
        <v>3658</v>
      </c>
      <c r="C2835" t="s">
        <v>969</v>
      </c>
      <c r="D2835">
        <v>36</v>
      </c>
    </row>
    <row r="2836" spans="1:4">
      <c r="A2836">
        <v>1899</v>
      </c>
      <c r="B2836" t="s">
        <v>3658</v>
      </c>
      <c r="C2836" t="s">
        <v>969</v>
      </c>
      <c r="D2836">
        <v>11</v>
      </c>
    </row>
    <row r="2837" spans="1:4">
      <c r="A2837">
        <v>1899</v>
      </c>
      <c r="B2837" t="s">
        <v>3658</v>
      </c>
      <c r="C2837" t="s">
        <v>969</v>
      </c>
      <c r="D2837">
        <v>13</v>
      </c>
    </row>
    <row r="2838" spans="1:4">
      <c r="A2838">
        <v>1899</v>
      </c>
      <c r="B2838" t="s">
        <v>3658</v>
      </c>
      <c r="C2838" t="s">
        <v>969</v>
      </c>
      <c r="D2838">
        <v>4</v>
      </c>
    </row>
    <row r="2839" spans="1:4">
      <c r="A2839">
        <v>1899</v>
      </c>
      <c r="B2839" t="s">
        <v>3658</v>
      </c>
      <c r="C2839" t="s">
        <v>2161</v>
      </c>
      <c r="D2839">
        <v>2.52</v>
      </c>
    </row>
    <row r="2840" spans="1:4">
      <c r="A2840">
        <v>1899</v>
      </c>
      <c r="B2840" t="s">
        <v>3658</v>
      </c>
      <c r="C2840" t="s">
        <v>2173</v>
      </c>
      <c r="D2840">
        <v>3.5</v>
      </c>
    </row>
    <row r="2841" spans="1:4">
      <c r="A2841">
        <v>1899</v>
      </c>
      <c r="B2841" t="s">
        <v>3658</v>
      </c>
      <c r="C2841" t="s">
        <v>2173</v>
      </c>
      <c r="D2841">
        <v>4</v>
      </c>
    </row>
    <row r="2842" spans="1:4">
      <c r="A2842">
        <v>1899</v>
      </c>
      <c r="B2842" t="s">
        <v>3658</v>
      </c>
      <c r="C2842" t="s">
        <v>2162</v>
      </c>
      <c r="D2842">
        <v>12</v>
      </c>
    </row>
    <row r="2843" spans="1:4">
      <c r="A2843">
        <v>1899</v>
      </c>
      <c r="B2843" t="s">
        <v>3658</v>
      </c>
      <c r="C2843" t="s">
        <v>2162</v>
      </c>
      <c r="D2843">
        <v>7.5</v>
      </c>
    </row>
    <row r="2844" spans="1:4">
      <c r="A2844">
        <v>1899</v>
      </c>
      <c r="B2844" t="s">
        <v>3658</v>
      </c>
      <c r="C2844" t="s">
        <v>2162</v>
      </c>
      <c r="D2844">
        <v>12</v>
      </c>
    </row>
    <row r="2845" spans="1:4">
      <c r="A2845">
        <v>1899</v>
      </c>
      <c r="B2845" t="s">
        <v>3658</v>
      </c>
      <c r="C2845" t="s">
        <v>74</v>
      </c>
      <c r="D2845">
        <v>3.5</v>
      </c>
    </row>
    <row r="2846" spans="1:4">
      <c r="A2846">
        <v>1899</v>
      </c>
      <c r="B2846" t="s">
        <v>3658</v>
      </c>
      <c r="C2846" t="s">
        <v>2163</v>
      </c>
      <c r="D2846">
        <v>35.9</v>
      </c>
    </row>
    <row r="2847" spans="1:4">
      <c r="A2847">
        <v>1899</v>
      </c>
      <c r="B2847" t="s">
        <v>3658</v>
      </c>
      <c r="C2847" t="s">
        <v>2174</v>
      </c>
      <c r="D2847">
        <v>36</v>
      </c>
    </row>
    <row r="2848" spans="1:4">
      <c r="A2848">
        <v>1899</v>
      </c>
      <c r="B2848" t="s">
        <v>3658</v>
      </c>
      <c r="C2848" t="s">
        <v>2164</v>
      </c>
      <c r="D2848">
        <v>3.88</v>
      </c>
    </row>
    <row r="2849" spans="1:4">
      <c r="A2849">
        <v>1899</v>
      </c>
      <c r="B2849" t="s">
        <v>3658</v>
      </c>
      <c r="C2849" t="s">
        <v>2164</v>
      </c>
      <c r="D2849">
        <v>2</v>
      </c>
    </row>
    <row r="2850" spans="1:4">
      <c r="A2850">
        <v>1899</v>
      </c>
      <c r="B2850" t="s">
        <v>3658</v>
      </c>
      <c r="C2850" t="s">
        <v>2165</v>
      </c>
      <c r="D2850">
        <v>1</v>
      </c>
    </row>
    <row r="2851" spans="1:4">
      <c r="A2851">
        <v>1899</v>
      </c>
      <c r="B2851" t="s">
        <v>3658</v>
      </c>
      <c r="C2851" t="s">
        <v>690</v>
      </c>
      <c r="D2851">
        <v>4.5</v>
      </c>
    </row>
    <row r="2852" spans="1:4">
      <c r="A2852">
        <v>1899</v>
      </c>
      <c r="B2852" t="s">
        <v>3658</v>
      </c>
      <c r="C2852" t="s">
        <v>2166</v>
      </c>
      <c r="D2852">
        <v>34</v>
      </c>
    </row>
    <row r="2853" spans="1:4">
      <c r="A2853">
        <v>1899</v>
      </c>
      <c r="B2853" t="s">
        <v>3658</v>
      </c>
      <c r="C2853" t="s">
        <v>2166</v>
      </c>
      <c r="D2853">
        <v>10</v>
      </c>
    </row>
    <row r="2854" spans="1:4">
      <c r="A2854">
        <v>1899</v>
      </c>
      <c r="B2854" t="s">
        <v>3658</v>
      </c>
      <c r="C2854" t="s">
        <v>2166</v>
      </c>
      <c r="D2854">
        <v>5.5</v>
      </c>
    </row>
    <row r="2855" spans="1:4">
      <c r="A2855">
        <v>1899</v>
      </c>
      <c r="B2855" t="s">
        <v>3658</v>
      </c>
      <c r="C2855" t="s">
        <v>2166</v>
      </c>
      <c r="D2855">
        <v>5.8</v>
      </c>
    </row>
    <row r="2856" spans="1:4">
      <c r="A2856">
        <v>1899</v>
      </c>
      <c r="B2856" t="s">
        <v>3658</v>
      </c>
      <c r="C2856" t="s">
        <v>2166</v>
      </c>
      <c r="D2856">
        <v>5.5</v>
      </c>
    </row>
    <row r="2857" spans="1:4">
      <c r="A2857">
        <v>1899</v>
      </c>
      <c r="B2857" t="s">
        <v>3658</v>
      </c>
      <c r="C2857" t="s">
        <v>862</v>
      </c>
      <c r="D2857">
        <v>4</v>
      </c>
    </row>
    <row r="2858" spans="1:4">
      <c r="A2858">
        <v>1899</v>
      </c>
      <c r="B2858" t="s">
        <v>3658</v>
      </c>
      <c r="C2858" t="s">
        <v>862</v>
      </c>
      <c r="D2858">
        <v>4.5</v>
      </c>
    </row>
    <row r="2859" spans="1:4">
      <c r="A2859">
        <v>1899</v>
      </c>
      <c r="B2859" t="s">
        <v>3658</v>
      </c>
      <c r="C2859" t="s">
        <v>2167</v>
      </c>
      <c r="D2859">
        <v>18.899999999999999</v>
      </c>
    </row>
    <row r="2860" spans="1:4">
      <c r="A2860">
        <v>1899</v>
      </c>
      <c r="B2860" t="s">
        <v>3658</v>
      </c>
      <c r="C2860" t="s">
        <v>2168</v>
      </c>
      <c r="D2860">
        <v>3.5</v>
      </c>
    </row>
    <row r="2861" spans="1:4">
      <c r="A2861">
        <v>1899</v>
      </c>
      <c r="B2861" t="s">
        <v>3658</v>
      </c>
      <c r="C2861" t="s">
        <v>2169</v>
      </c>
      <c r="D2861">
        <v>4</v>
      </c>
    </row>
    <row r="2862" spans="1:4">
      <c r="A2862">
        <v>1899</v>
      </c>
      <c r="B2862" t="s">
        <v>3185</v>
      </c>
      <c r="C2862" t="s">
        <v>2178</v>
      </c>
      <c r="D2862">
        <v>12</v>
      </c>
    </row>
    <row r="2863" spans="1:4">
      <c r="A2863">
        <v>1899</v>
      </c>
      <c r="B2863" t="s">
        <v>3185</v>
      </c>
      <c r="C2863" t="s">
        <v>2178</v>
      </c>
      <c r="D2863">
        <v>10</v>
      </c>
    </row>
    <row r="2864" spans="1:4">
      <c r="A2864">
        <v>1899</v>
      </c>
      <c r="B2864" t="s">
        <v>3185</v>
      </c>
      <c r="C2864" t="s">
        <v>2177</v>
      </c>
      <c r="D2864">
        <v>47</v>
      </c>
    </row>
    <row r="2865" spans="1:4">
      <c r="A2865">
        <v>1899</v>
      </c>
      <c r="B2865" t="s">
        <v>3185</v>
      </c>
      <c r="C2865" t="s">
        <v>2177</v>
      </c>
      <c r="D2865">
        <v>33.82</v>
      </c>
    </row>
    <row r="2866" spans="1:4">
      <c r="A2866">
        <v>1899</v>
      </c>
      <c r="B2866" t="s">
        <v>3185</v>
      </c>
      <c r="C2866" t="s">
        <v>2177</v>
      </c>
      <c r="D2866">
        <v>12</v>
      </c>
    </row>
    <row r="2867" spans="1:4">
      <c r="A2867">
        <v>1899</v>
      </c>
      <c r="B2867" t="s">
        <v>55</v>
      </c>
      <c r="C2867" t="s">
        <v>713</v>
      </c>
      <c r="D2867">
        <v>3</v>
      </c>
    </row>
    <row r="2868" spans="1:4">
      <c r="A2868">
        <v>1899</v>
      </c>
      <c r="B2868" t="s">
        <v>55</v>
      </c>
      <c r="C2868" t="s">
        <v>714</v>
      </c>
      <c r="D2868">
        <v>3.5</v>
      </c>
    </row>
    <row r="2869" spans="1:4">
      <c r="A2869">
        <v>1899</v>
      </c>
      <c r="B2869" t="s">
        <v>55</v>
      </c>
      <c r="C2869" t="s">
        <v>715</v>
      </c>
      <c r="D2869">
        <v>3.2</v>
      </c>
    </row>
    <row r="2870" spans="1:4">
      <c r="A2870">
        <v>1899</v>
      </c>
      <c r="B2870" t="s">
        <v>55</v>
      </c>
      <c r="C2870" t="s">
        <v>2181</v>
      </c>
      <c r="D2870">
        <v>14</v>
      </c>
    </row>
    <row r="2871" spans="1:4">
      <c r="A2871">
        <v>1899</v>
      </c>
      <c r="B2871" t="s">
        <v>55</v>
      </c>
      <c r="C2871" t="s">
        <v>864</v>
      </c>
      <c r="D2871">
        <v>5.5</v>
      </c>
    </row>
    <row r="2872" spans="1:4">
      <c r="A2872">
        <v>1899</v>
      </c>
      <c r="B2872" t="s">
        <v>55</v>
      </c>
      <c r="C2872" t="s">
        <v>864</v>
      </c>
      <c r="D2872">
        <v>5.5</v>
      </c>
    </row>
    <row r="2873" spans="1:4">
      <c r="A2873">
        <v>1899</v>
      </c>
      <c r="B2873" t="s">
        <v>55</v>
      </c>
      <c r="C2873" t="s">
        <v>717</v>
      </c>
      <c r="D2873">
        <v>22</v>
      </c>
    </row>
    <row r="2874" spans="1:4">
      <c r="A2874">
        <v>1899</v>
      </c>
      <c r="B2874" t="s">
        <v>55</v>
      </c>
      <c r="C2874" t="s">
        <v>717</v>
      </c>
      <c r="D2874">
        <v>11</v>
      </c>
    </row>
    <row r="2875" spans="1:4">
      <c r="A2875">
        <v>1899</v>
      </c>
      <c r="B2875" t="s">
        <v>55</v>
      </c>
      <c r="C2875" t="s">
        <v>717</v>
      </c>
      <c r="D2875">
        <v>8</v>
      </c>
    </row>
    <row r="2876" spans="1:4">
      <c r="A2876">
        <v>1899</v>
      </c>
      <c r="B2876" t="s">
        <v>55</v>
      </c>
      <c r="C2876" t="s">
        <v>57</v>
      </c>
      <c r="D2876">
        <v>3.25</v>
      </c>
    </row>
    <row r="2877" spans="1:4">
      <c r="A2877">
        <v>1899</v>
      </c>
      <c r="B2877" t="s">
        <v>55</v>
      </c>
      <c r="C2877" t="s">
        <v>57</v>
      </c>
      <c r="D2877">
        <v>3.5</v>
      </c>
    </row>
    <row r="2878" spans="1:4">
      <c r="A2878">
        <v>1899</v>
      </c>
      <c r="B2878" t="s">
        <v>55</v>
      </c>
      <c r="C2878" t="s">
        <v>718</v>
      </c>
      <c r="D2878">
        <v>11</v>
      </c>
    </row>
    <row r="2879" spans="1:4">
      <c r="A2879">
        <v>1899</v>
      </c>
      <c r="B2879" t="s">
        <v>55</v>
      </c>
      <c r="C2879" t="s">
        <v>924</v>
      </c>
      <c r="D2879">
        <v>2</v>
      </c>
    </row>
    <row r="2880" spans="1:4">
      <c r="A2880">
        <v>1899</v>
      </c>
      <c r="B2880" t="s">
        <v>55</v>
      </c>
      <c r="C2880" t="s">
        <v>59</v>
      </c>
      <c r="D2880">
        <v>75</v>
      </c>
    </row>
    <row r="2881" spans="1:4">
      <c r="A2881">
        <v>1899</v>
      </c>
      <c r="B2881" t="s">
        <v>55</v>
      </c>
      <c r="C2881" t="s">
        <v>59</v>
      </c>
      <c r="D2881">
        <v>16.5</v>
      </c>
    </row>
    <row r="2882" spans="1:4">
      <c r="A2882">
        <v>1899</v>
      </c>
      <c r="B2882" t="s">
        <v>55</v>
      </c>
      <c r="C2882" t="s">
        <v>2179</v>
      </c>
      <c r="D2882">
        <v>19</v>
      </c>
    </row>
    <row r="2883" spans="1:4">
      <c r="A2883">
        <v>1899</v>
      </c>
      <c r="B2883" t="s">
        <v>55</v>
      </c>
      <c r="C2883" t="s">
        <v>2180</v>
      </c>
      <c r="D2883">
        <v>8</v>
      </c>
    </row>
    <row r="2884" spans="1:4">
      <c r="A2884">
        <v>1899</v>
      </c>
      <c r="B2884" t="s">
        <v>3188</v>
      </c>
      <c r="C2884" t="s">
        <v>922</v>
      </c>
      <c r="D2884">
        <v>8</v>
      </c>
    </row>
    <row r="2885" spans="1:4">
      <c r="A2885">
        <v>1899</v>
      </c>
      <c r="B2885" t="s">
        <v>3188</v>
      </c>
      <c r="C2885" t="s">
        <v>697</v>
      </c>
      <c r="D2885">
        <v>9</v>
      </c>
    </row>
    <row r="2886" spans="1:4">
      <c r="A2886">
        <v>1899</v>
      </c>
      <c r="B2886" t="s">
        <v>3188</v>
      </c>
      <c r="C2886" t="s">
        <v>698</v>
      </c>
      <c r="D2886">
        <v>5</v>
      </c>
    </row>
    <row r="2887" spans="1:4">
      <c r="A2887">
        <v>1899</v>
      </c>
      <c r="B2887" t="s">
        <v>3188</v>
      </c>
      <c r="C2887" t="s">
        <v>370</v>
      </c>
      <c r="D2887">
        <v>10</v>
      </c>
    </row>
    <row r="2888" spans="1:4">
      <c r="A2888">
        <v>1899</v>
      </c>
      <c r="B2888" t="s">
        <v>3188</v>
      </c>
      <c r="C2888" t="s">
        <v>370</v>
      </c>
      <c r="D2888">
        <v>12</v>
      </c>
    </row>
    <row r="2889" spans="1:4">
      <c r="A2889">
        <v>1899</v>
      </c>
      <c r="B2889" t="s">
        <v>3188</v>
      </c>
      <c r="C2889" t="s">
        <v>370</v>
      </c>
      <c r="D2889">
        <v>5</v>
      </c>
    </row>
    <row r="2890" spans="1:4">
      <c r="A2890">
        <v>1899</v>
      </c>
      <c r="B2890" t="s">
        <v>3188</v>
      </c>
      <c r="C2890" t="s">
        <v>371</v>
      </c>
      <c r="D2890">
        <v>10</v>
      </c>
    </row>
    <row r="2891" spans="1:4">
      <c r="A2891">
        <v>1899</v>
      </c>
      <c r="B2891" t="s">
        <v>3188</v>
      </c>
      <c r="C2891" t="s">
        <v>578</v>
      </c>
      <c r="D2891">
        <v>8</v>
      </c>
    </row>
    <row r="2892" spans="1:4">
      <c r="A2892">
        <v>1899</v>
      </c>
      <c r="B2892" t="s">
        <v>3214</v>
      </c>
      <c r="C2892" t="s">
        <v>1903</v>
      </c>
      <c r="D2892">
        <v>6.87</v>
      </c>
    </row>
    <row r="2893" spans="1:4">
      <c r="A2893">
        <v>1899</v>
      </c>
      <c r="B2893" t="s">
        <v>3214</v>
      </c>
      <c r="C2893" t="s">
        <v>264</v>
      </c>
      <c r="D2893">
        <v>11</v>
      </c>
    </row>
    <row r="2894" spans="1:4">
      <c r="A2894">
        <v>1899</v>
      </c>
      <c r="B2894" t="s">
        <v>3214</v>
      </c>
      <c r="C2894" t="s">
        <v>1911</v>
      </c>
      <c r="D2894">
        <v>5</v>
      </c>
    </row>
    <row r="2895" spans="1:4">
      <c r="A2895">
        <v>1899</v>
      </c>
      <c r="B2895" t="s">
        <v>3214</v>
      </c>
      <c r="C2895" t="s">
        <v>1914</v>
      </c>
      <c r="D2895">
        <v>30</v>
      </c>
    </row>
    <row r="2896" spans="1:4">
      <c r="A2896">
        <v>1899</v>
      </c>
      <c r="B2896" t="s">
        <v>3214</v>
      </c>
      <c r="C2896" t="s">
        <v>1914</v>
      </c>
      <c r="D2896">
        <v>9</v>
      </c>
    </row>
    <row r="2897" spans="1:4">
      <c r="A2897">
        <v>1899</v>
      </c>
      <c r="B2897" t="s">
        <v>3214</v>
      </c>
      <c r="C2897" t="s">
        <v>1914</v>
      </c>
      <c r="D2897">
        <v>7.25</v>
      </c>
    </row>
    <row r="2898" spans="1:4">
      <c r="A2898">
        <v>1899</v>
      </c>
      <c r="B2898" t="s">
        <v>3214</v>
      </c>
      <c r="C2898" t="s">
        <v>1914</v>
      </c>
      <c r="D2898">
        <v>2</v>
      </c>
    </row>
    <row r="2899" spans="1:4">
      <c r="A2899">
        <v>1899</v>
      </c>
      <c r="B2899" t="s">
        <v>3638</v>
      </c>
      <c r="C2899" t="s">
        <v>425</v>
      </c>
      <c r="D2899">
        <v>7</v>
      </c>
    </row>
    <row r="2900" spans="1:4">
      <c r="A2900">
        <v>1899</v>
      </c>
      <c r="B2900" t="s">
        <v>3638</v>
      </c>
      <c r="C2900" t="s">
        <v>426</v>
      </c>
      <c r="D2900">
        <v>18.5</v>
      </c>
    </row>
    <row r="2901" spans="1:4">
      <c r="A2901">
        <v>1899</v>
      </c>
      <c r="B2901" t="s">
        <v>3638</v>
      </c>
      <c r="C2901" t="s">
        <v>427</v>
      </c>
      <c r="D2901">
        <v>4</v>
      </c>
    </row>
    <row r="2902" spans="1:4">
      <c r="A2902">
        <v>1899</v>
      </c>
      <c r="B2902" t="s">
        <v>3638</v>
      </c>
      <c r="C2902" t="s">
        <v>721</v>
      </c>
      <c r="D2902">
        <v>4</v>
      </c>
    </row>
    <row r="2903" spans="1:4">
      <c r="A2903">
        <v>1899</v>
      </c>
      <c r="B2903" t="s">
        <v>3638</v>
      </c>
      <c r="C2903" t="s">
        <v>428</v>
      </c>
      <c r="D2903">
        <v>15</v>
      </c>
    </row>
    <row r="2904" spans="1:4">
      <c r="A2904">
        <v>1899</v>
      </c>
      <c r="B2904" t="s">
        <v>3638</v>
      </c>
      <c r="C2904" t="s">
        <v>428</v>
      </c>
      <c r="D2904">
        <v>4.5</v>
      </c>
    </row>
    <row r="2905" spans="1:4">
      <c r="A2905">
        <v>1899</v>
      </c>
      <c r="B2905" t="s">
        <v>3638</v>
      </c>
      <c r="C2905" t="s">
        <v>428</v>
      </c>
      <c r="D2905">
        <v>12.75</v>
      </c>
    </row>
    <row r="2906" spans="1:4">
      <c r="A2906">
        <v>1899</v>
      </c>
      <c r="B2906" t="s">
        <v>3638</v>
      </c>
      <c r="C2906" t="s">
        <v>428</v>
      </c>
      <c r="D2906">
        <v>6.5</v>
      </c>
    </row>
    <row r="2907" spans="1:4">
      <c r="A2907">
        <v>1899</v>
      </c>
      <c r="B2907" t="s">
        <v>3638</v>
      </c>
      <c r="C2907" t="s">
        <v>428</v>
      </c>
      <c r="D2907">
        <v>7.25</v>
      </c>
    </row>
    <row r="2908" spans="1:4">
      <c r="A2908">
        <v>1899</v>
      </c>
      <c r="B2908" t="s">
        <v>3638</v>
      </c>
      <c r="C2908" t="s">
        <v>428</v>
      </c>
      <c r="D2908">
        <v>5</v>
      </c>
    </row>
    <row r="2909" spans="1:4">
      <c r="A2909">
        <v>1899</v>
      </c>
      <c r="B2909" t="s">
        <v>3638</v>
      </c>
      <c r="C2909" t="s">
        <v>428</v>
      </c>
      <c r="D2909">
        <v>16</v>
      </c>
    </row>
    <row r="2910" spans="1:4">
      <c r="A2910">
        <v>1899</v>
      </c>
      <c r="B2910" t="s">
        <v>3638</v>
      </c>
      <c r="C2910" t="s">
        <v>428</v>
      </c>
      <c r="D2910">
        <v>2</v>
      </c>
    </row>
    <row r="2911" spans="1:4">
      <c r="A2911">
        <v>1899</v>
      </c>
      <c r="B2911" t="s">
        <v>3638</v>
      </c>
      <c r="C2911" t="s">
        <v>428</v>
      </c>
      <c r="D2911">
        <v>5.5</v>
      </c>
    </row>
    <row r="2912" spans="1:4">
      <c r="A2912">
        <v>1899</v>
      </c>
      <c r="B2912" t="s">
        <v>3638</v>
      </c>
      <c r="C2912" t="s">
        <v>428</v>
      </c>
      <c r="D2912">
        <v>8.5</v>
      </c>
    </row>
    <row r="2913" spans="1:4">
      <c r="A2913">
        <v>1899</v>
      </c>
      <c r="B2913" t="s">
        <v>3638</v>
      </c>
      <c r="C2913" t="s">
        <v>432</v>
      </c>
      <c r="D2913">
        <v>26</v>
      </c>
    </row>
    <row r="2914" spans="1:4">
      <c r="A2914">
        <v>1899</v>
      </c>
      <c r="B2914" t="s">
        <v>3638</v>
      </c>
      <c r="C2914" t="s">
        <v>432</v>
      </c>
      <c r="D2914">
        <v>2</v>
      </c>
    </row>
    <row r="2915" spans="1:4">
      <c r="A2915">
        <v>1899</v>
      </c>
      <c r="B2915" t="s">
        <v>3638</v>
      </c>
      <c r="C2915" t="s">
        <v>432</v>
      </c>
      <c r="D2915">
        <v>3.25</v>
      </c>
    </row>
    <row r="2916" spans="1:4">
      <c r="A2916">
        <v>1899</v>
      </c>
      <c r="B2916" t="s">
        <v>3638</v>
      </c>
      <c r="C2916" t="s">
        <v>435</v>
      </c>
      <c r="D2916">
        <v>48</v>
      </c>
    </row>
    <row r="2917" spans="1:4">
      <c r="A2917">
        <v>1899</v>
      </c>
      <c r="B2917" t="s">
        <v>3638</v>
      </c>
      <c r="C2917" t="s">
        <v>435</v>
      </c>
      <c r="D2917">
        <v>7</v>
      </c>
    </row>
    <row r="2918" spans="1:4">
      <c r="A2918">
        <v>1899</v>
      </c>
      <c r="B2918" t="s">
        <v>3638</v>
      </c>
      <c r="C2918" t="s">
        <v>435</v>
      </c>
      <c r="D2918">
        <v>19</v>
      </c>
    </row>
    <row r="2919" spans="1:4">
      <c r="A2919">
        <v>1899</v>
      </c>
      <c r="B2919" t="s">
        <v>3638</v>
      </c>
      <c r="C2919" t="s">
        <v>439</v>
      </c>
      <c r="D2919">
        <v>4</v>
      </c>
    </row>
    <row r="2920" spans="1:4">
      <c r="A2920">
        <v>1899</v>
      </c>
      <c r="B2920" t="s">
        <v>3638</v>
      </c>
      <c r="C2920" t="s">
        <v>432</v>
      </c>
      <c r="D2920">
        <v>6</v>
      </c>
    </row>
    <row r="2921" spans="1:4">
      <c r="A2921">
        <v>1899</v>
      </c>
      <c r="B2921" t="s">
        <v>3638</v>
      </c>
      <c r="C2921" t="s">
        <v>428</v>
      </c>
      <c r="D2921">
        <v>10</v>
      </c>
    </row>
    <row r="2922" spans="1:4">
      <c r="A2922">
        <v>1899</v>
      </c>
      <c r="B2922" t="s">
        <v>3659</v>
      </c>
      <c r="C2922" t="s">
        <v>457</v>
      </c>
      <c r="D2922">
        <v>3.5</v>
      </c>
    </row>
    <row r="2923" spans="1:4">
      <c r="A2923">
        <v>1899</v>
      </c>
      <c r="B2923" t="s">
        <v>3659</v>
      </c>
      <c r="C2923" t="s">
        <v>457</v>
      </c>
      <c r="D2923">
        <v>9</v>
      </c>
    </row>
    <row r="2924" spans="1:4">
      <c r="A2924">
        <v>1899</v>
      </c>
      <c r="B2924" t="s">
        <v>3659</v>
      </c>
      <c r="C2924" t="s">
        <v>458</v>
      </c>
      <c r="D2924">
        <v>7</v>
      </c>
    </row>
    <row r="2925" spans="1:4">
      <c r="A2925">
        <v>1899</v>
      </c>
      <c r="B2925" t="s">
        <v>3659</v>
      </c>
      <c r="C2925" t="s">
        <v>459</v>
      </c>
      <c r="D2925">
        <v>22</v>
      </c>
    </row>
    <row r="2926" spans="1:4">
      <c r="A2926">
        <v>1899</v>
      </c>
      <c r="B2926" t="s">
        <v>3659</v>
      </c>
      <c r="C2926" t="s">
        <v>926</v>
      </c>
      <c r="D2926">
        <v>14.5</v>
      </c>
    </row>
    <row r="2927" spans="1:4">
      <c r="A2927">
        <v>1899</v>
      </c>
      <c r="B2927" t="s">
        <v>3659</v>
      </c>
      <c r="C2927" t="s">
        <v>461</v>
      </c>
      <c r="D2927">
        <v>7</v>
      </c>
    </row>
    <row r="2928" spans="1:4">
      <c r="A2928">
        <v>1899</v>
      </c>
      <c r="B2928" t="s">
        <v>3659</v>
      </c>
      <c r="C2928" t="s">
        <v>928</v>
      </c>
      <c r="D2928">
        <v>13.95</v>
      </c>
    </row>
    <row r="2929" spans="1:4">
      <c r="A2929">
        <v>1899</v>
      </c>
      <c r="B2929" t="s">
        <v>3659</v>
      </c>
      <c r="C2929" t="s">
        <v>928</v>
      </c>
      <c r="D2929">
        <v>3.5</v>
      </c>
    </row>
    <row r="2930" spans="1:4">
      <c r="A2930">
        <v>1899</v>
      </c>
      <c r="B2930" t="s">
        <v>3659</v>
      </c>
      <c r="C2930" t="s">
        <v>462</v>
      </c>
      <c r="D2930">
        <v>9</v>
      </c>
    </row>
    <row r="2931" spans="1:4">
      <c r="A2931">
        <v>1899</v>
      </c>
      <c r="B2931" t="s">
        <v>3659</v>
      </c>
      <c r="C2931" t="s">
        <v>463</v>
      </c>
      <c r="D2931">
        <v>7.5</v>
      </c>
    </row>
    <row r="2932" spans="1:4">
      <c r="A2932">
        <v>1899</v>
      </c>
      <c r="B2932" t="s">
        <v>3659</v>
      </c>
      <c r="C2932" t="s">
        <v>464</v>
      </c>
      <c r="D2932">
        <v>1.63</v>
      </c>
    </row>
    <row r="2933" spans="1:4">
      <c r="A2933">
        <v>1899</v>
      </c>
      <c r="B2933" t="s">
        <v>3659</v>
      </c>
      <c r="C2933" t="s">
        <v>1345</v>
      </c>
      <c r="D2933">
        <v>141</v>
      </c>
    </row>
    <row r="2934" spans="1:4">
      <c r="A2934">
        <v>1899</v>
      </c>
      <c r="B2934" t="s">
        <v>3659</v>
      </c>
      <c r="C2934" t="s">
        <v>1345</v>
      </c>
      <c r="D2934">
        <v>74</v>
      </c>
    </row>
    <row r="2935" spans="1:4">
      <c r="A2935">
        <v>1899</v>
      </c>
      <c r="B2935" t="s">
        <v>3659</v>
      </c>
      <c r="C2935" t="s">
        <v>2280</v>
      </c>
      <c r="D2935">
        <v>4</v>
      </c>
    </row>
    <row r="2936" spans="1:4">
      <c r="A2936">
        <v>1899</v>
      </c>
      <c r="B2936" t="s">
        <v>3659</v>
      </c>
      <c r="C2936" t="s">
        <v>466</v>
      </c>
      <c r="D2936">
        <v>16</v>
      </c>
    </row>
    <row r="2937" spans="1:4">
      <c r="A2937">
        <v>1899</v>
      </c>
      <c r="B2937" t="s">
        <v>3659</v>
      </c>
      <c r="C2937" t="s">
        <v>468</v>
      </c>
      <c r="D2937">
        <v>13</v>
      </c>
    </row>
    <row r="2938" spans="1:4">
      <c r="A2938">
        <v>1899</v>
      </c>
      <c r="B2938" t="s">
        <v>3659</v>
      </c>
      <c r="C2938" t="s">
        <v>469</v>
      </c>
      <c r="D2938">
        <v>26</v>
      </c>
    </row>
    <row r="2939" spans="1:4">
      <c r="A2939">
        <v>1902</v>
      </c>
      <c r="B2939" t="s">
        <v>3642</v>
      </c>
      <c r="C2939" t="s">
        <v>132</v>
      </c>
      <c r="D2939">
        <v>9.25</v>
      </c>
    </row>
    <row r="2940" spans="1:4">
      <c r="A2940">
        <v>1902</v>
      </c>
      <c r="B2940" t="s">
        <v>3642</v>
      </c>
      <c r="C2940" t="s">
        <v>133</v>
      </c>
      <c r="D2940">
        <v>65</v>
      </c>
    </row>
    <row r="2941" spans="1:4">
      <c r="A2941">
        <v>1902</v>
      </c>
      <c r="B2941" t="s">
        <v>3642</v>
      </c>
      <c r="C2941" t="s">
        <v>135</v>
      </c>
      <c r="D2941">
        <v>11.25</v>
      </c>
    </row>
    <row r="2942" spans="1:4">
      <c r="A2942">
        <v>1902</v>
      </c>
      <c r="B2942" t="s">
        <v>3642</v>
      </c>
      <c r="C2942" t="s">
        <v>135</v>
      </c>
      <c r="D2942">
        <v>10</v>
      </c>
    </row>
    <row r="2943" spans="1:4">
      <c r="A2943">
        <v>1902</v>
      </c>
      <c r="B2943" t="s">
        <v>3642</v>
      </c>
      <c r="C2943" t="s">
        <v>136</v>
      </c>
      <c r="D2943">
        <v>5</v>
      </c>
    </row>
    <row r="2944" spans="1:4">
      <c r="A2944">
        <v>1902</v>
      </c>
      <c r="B2944" t="s">
        <v>3642</v>
      </c>
      <c r="C2944" t="s">
        <v>137</v>
      </c>
      <c r="D2944">
        <v>23</v>
      </c>
    </row>
    <row r="2945" spans="1:4">
      <c r="A2945">
        <v>1902</v>
      </c>
      <c r="B2945" t="s">
        <v>3642</v>
      </c>
      <c r="C2945" t="s">
        <v>137</v>
      </c>
      <c r="D2945">
        <v>42</v>
      </c>
    </row>
    <row r="2946" spans="1:4">
      <c r="A2946">
        <v>1902</v>
      </c>
      <c r="B2946" t="s">
        <v>3642</v>
      </c>
      <c r="C2946" t="s">
        <v>138</v>
      </c>
      <c r="D2946">
        <v>14.5</v>
      </c>
    </row>
    <row r="2947" spans="1:4">
      <c r="A2947">
        <v>1902</v>
      </c>
      <c r="B2947" t="s">
        <v>3642</v>
      </c>
      <c r="C2947" t="s">
        <v>138</v>
      </c>
      <c r="D2947">
        <v>4.5</v>
      </c>
    </row>
    <row r="2948" spans="1:4">
      <c r="A2948">
        <v>1902</v>
      </c>
      <c r="B2948" t="s">
        <v>3642</v>
      </c>
      <c r="C2948" t="s">
        <v>139</v>
      </c>
      <c r="D2948">
        <v>2.87</v>
      </c>
    </row>
    <row r="2949" spans="1:4">
      <c r="A2949">
        <v>1902</v>
      </c>
      <c r="B2949" t="s">
        <v>3642</v>
      </c>
      <c r="C2949" t="s">
        <v>139</v>
      </c>
      <c r="D2949">
        <v>3.5</v>
      </c>
    </row>
    <row r="2950" spans="1:4">
      <c r="A2950">
        <v>1902</v>
      </c>
      <c r="B2950" t="s">
        <v>3642</v>
      </c>
      <c r="C2950" t="s">
        <v>2190</v>
      </c>
      <c r="D2950">
        <v>7.33</v>
      </c>
    </row>
    <row r="2951" spans="1:4">
      <c r="A2951">
        <v>1902</v>
      </c>
      <c r="B2951" t="s">
        <v>3642</v>
      </c>
      <c r="C2951" t="s">
        <v>140</v>
      </c>
      <c r="D2951">
        <v>5.5</v>
      </c>
    </row>
    <row r="2952" spans="1:4">
      <c r="A2952">
        <v>1902</v>
      </c>
      <c r="B2952" t="s">
        <v>3243</v>
      </c>
      <c r="C2952" t="s">
        <v>1921</v>
      </c>
      <c r="D2952">
        <v>11</v>
      </c>
    </row>
    <row r="2953" spans="1:4">
      <c r="A2953">
        <v>1902</v>
      </c>
      <c r="B2953" t="s">
        <v>3243</v>
      </c>
      <c r="C2953" t="s">
        <v>2281</v>
      </c>
      <c r="D2953">
        <v>2.5</v>
      </c>
    </row>
    <row r="2954" spans="1:4">
      <c r="A2954">
        <v>1902</v>
      </c>
      <c r="B2954" t="s">
        <v>2653</v>
      </c>
      <c r="C2954" t="s">
        <v>1925</v>
      </c>
      <c r="D2954">
        <v>3</v>
      </c>
    </row>
    <row r="2955" spans="1:4">
      <c r="A2955">
        <v>1902</v>
      </c>
      <c r="B2955" t="s">
        <v>2653</v>
      </c>
      <c r="C2955" t="s">
        <v>1922</v>
      </c>
      <c r="D2955">
        <v>6</v>
      </c>
    </row>
    <row r="2956" spans="1:4">
      <c r="A2956">
        <v>1902</v>
      </c>
      <c r="B2956" t="s">
        <v>2653</v>
      </c>
      <c r="C2956" t="s">
        <v>1922</v>
      </c>
      <c r="D2956">
        <v>1.5</v>
      </c>
    </row>
    <row r="2957" spans="1:4">
      <c r="A2957">
        <v>1902</v>
      </c>
      <c r="B2957" t="s">
        <v>2653</v>
      </c>
      <c r="C2957" t="s">
        <v>1923</v>
      </c>
      <c r="D2957">
        <v>12.8</v>
      </c>
    </row>
    <row r="2958" spans="1:4">
      <c r="A2958">
        <v>1902</v>
      </c>
      <c r="B2958" t="s">
        <v>2653</v>
      </c>
      <c r="C2958" t="s">
        <v>1927</v>
      </c>
      <c r="D2958">
        <v>21</v>
      </c>
    </row>
    <row r="2959" spans="1:4">
      <c r="A2959">
        <v>1902</v>
      </c>
      <c r="B2959" t="s">
        <v>2653</v>
      </c>
      <c r="C2959" t="s">
        <v>1928</v>
      </c>
      <c r="D2959">
        <v>6.5</v>
      </c>
    </row>
    <row r="2960" spans="1:4">
      <c r="A2960">
        <v>1902</v>
      </c>
      <c r="B2960" t="s">
        <v>2653</v>
      </c>
      <c r="C2960" t="s">
        <v>1924</v>
      </c>
      <c r="D2960">
        <v>28.5</v>
      </c>
    </row>
    <row r="2961" spans="1:4">
      <c r="A2961">
        <v>1902</v>
      </c>
      <c r="B2961" t="s">
        <v>2653</v>
      </c>
      <c r="C2961" t="s">
        <v>1929</v>
      </c>
      <c r="D2961">
        <v>4</v>
      </c>
    </row>
    <row r="2962" spans="1:4">
      <c r="A2962">
        <v>1902</v>
      </c>
      <c r="B2962" t="s">
        <v>2182</v>
      </c>
      <c r="C2962" t="s">
        <v>2282</v>
      </c>
      <c r="D2962">
        <v>3</v>
      </c>
    </row>
    <row r="2963" spans="1:4">
      <c r="A2963">
        <v>1902</v>
      </c>
      <c r="B2963" t="s">
        <v>2182</v>
      </c>
      <c r="C2963" t="s">
        <v>1930</v>
      </c>
      <c r="D2963">
        <v>18</v>
      </c>
    </row>
    <row r="2964" spans="1:4">
      <c r="A2964">
        <v>1902</v>
      </c>
      <c r="B2964" t="s">
        <v>2182</v>
      </c>
      <c r="C2964" t="s">
        <v>438</v>
      </c>
      <c r="D2964">
        <v>17</v>
      </c>
    </row>
    <row r="2965" spans="1:4">
      <c r="A2965">
        <v>1902</v>
      </c>
      <c r="B2965" t="s">
        <v>2182</v>
      </c>
      <c r="C2965" t="s">
        <v>2283</v>
      </c>
      <c r="D2965">
        <v>13.5</v>
      </c>
    </row>
    <row r="2966" spans="1:4">
      <c r="A2966">
        <v>1902</v>
      </c>
      <c r="B2966" t="s">
        <v>3643</v>
      </c>
      <c r="C2966" t="s">
        <v>395</v>
      </c>
      <c r="D2966">
        <v>4.5</v>
      </c>
    </row>
    <row r="2967" spans="1:4">
      <c r="A2967">
        <v>1902</v>
      </c>
      <c r="B2967" t="s">
        <v>3643</v>
      </c>
      <c r="C2967" t="s">
        <v>395</v>
      </c>
      <c r="D2967">
        <v>4</v>
      </c>
    </row>
    <row r="2968" spans="1:4">
      <c r="A2968">
        <v>1902</v>
      </c>
      <c r="B2968" t="s">
        <v>3643</v>
      </c>
      <c r="C2968" t="s">
        <v>1931</v>
      </c>
      <c r="D2968">
        <v>94.36</v>
      </c>
    </row>
    <row r="2969" spans="1:4">
      <c r="A2969">
        <v>1902</v>
      </c>
      <c r="B2969" t="s">
        <v>3643</v>
      </c>
      <c r="C2969" t="s">
        <v>1931</v>
      </c>
      <c r="D2969">
        <v>72</v>
      </c>
    </row>
    <row r="2970" spans="1:4">
      <c r="A2970">
        <v>1902</v>
      </c>
      <c r="B2970" t="s">
        <v>3643</v>
      </c>
      <c r="C2970" t="s">
        <v>1931</v>
      </c>
      <c r="D2970">
        <v>3</v>
      </c>
    </row>
    <row r="2971" spans="1:4">
      <c r="A2971">
        <v>1902</v>
      </c>
      <c r="B2971" t="s">
        <v>3643</v>
      </c>
      <c r="C2971" t="s">
        <v>1931</v>
      </c>
      <c r="D2971">
        <v>26</v>
      </c>
    </row>
    <row r="2972" spans="1:4">
      <c r="A2972">
        <v>1902</v>
      </c>
      <c r="B2972" t="s">
        <v>3643</v>
      </c>
      <c r="C2972" t="s">
        <v>1931</v>
      </c>
      <c r="D2972">
        <v>452</v>
      </c>
    </row>
    <row r="2973" spans="1:4">
      <c r="A2973">
        <v>1902</v>
      </c>
      <c r="B2973" t="s">
        <v>3643</v>
      </c>
      <c r="C2973" t="s">
        <v>373</v>
      </c>
      <c r="D2973">
        <v>4</v>
      </c>
    </row>
    <row r="2974" spans="1:4">
      <c r="A2974">
        <v>1902</v>
      </c>
      <c r="B2974" t="s">
        <v>3643</v>
      </c>
      <c r="C2974" t="s">
        <v>374</v>
      </c>
      <c r="D2974">
        <v>5</v>
      </c>
    </row>
    <row r="2975" spans="1:4">
      <c r="A2975">
        <v>1902</v>
      </c>
      <c r="B2975" t="s">
        <v>3643</v>
      </c>
      <c r="C2975" t="s">
        <v>375</v>
      </c>
      <c r="D2975">
        <v>80</v>
      </c>
    </row>
    <row r="2976" spans="1:4">
      <c r="A2976">
        <v>1902</v>
      </c>
      <c r="B2976" t="s">
        <v>3643</v>
      </c>
      <c r="C2976" t="s">
        <v>375</v>
      </c>
      <c r="D2976">
        <v>28.89</v>
      </c>
    </row>
    <row r="2977" spans="1:4">
      <c r="A2977">
        <v>1902</v>
      </c>
      <c r="B2977" t="s">
        <v>3643</v>
      </c>
      <c r="C2977" t="s">
        <v>375</v>
      </c>
      <c r="D2977">
        <v>23</v>
      </c>
    </row>
    <row r="2978" spans="1:4">
      <c r="A2978">
        <v>1902</v>
      </c>
      <c r="B2978" t="s">
        <v>3643</v>
      </c>
      <c r="C2978" t="s">
        <v>1932</v>
      </c>
      <c r="D2978">
        <v>8.15</v>
      </c>
    </row>
    <row r="2979" spans="1:4">
      <c r="A2979">
        <v>1902</v>
      </c>
      <c r="B2979" t="s">
        <v>3643</v>
      </c>
      <c r="C2979" t="s">
        <v>377</v>
      </c>
      <c r="D2979">
        <v>80</v>
      </c>
    </row>
    <row r="2980" spans="1:4">
      <c r="A2980">
        <v>1902</v>
      </c>
      <c r="B2980" t="s">
        <v>3643</v>
      </c>
      <c r="C2980" t="s">
        <v>377</v>
      </c>
      <c r="D2980">
        <v>9</v>
      </c>
    </row>
    <row r="2981" spans="1:4">
      <c r="A2981">
        <v>1902</v>
      </c>
      <c r="B2981" t="s">
        <v>3643</v>
      </c>
      <c r="C2981" t="s">
        <v>2284</v>
      </c>
      <c r="D2981">
        <v>2</v>
      </c>
    </row>
    <row r="2982" spans="1:4">
      <c r="A2982">
        <v>1902</v>
      </c>
      <c r="B2982" t="s">
        <v>3643</v>
      </c>
      <c r="C2982" t="s">
        <v>1935</v>
      </c>
      <c r="D2982">
        <v>7.53</v>
      </c>
    </row>
    <row r="2983" spans="1:4">
      <c r="A2983">
        <v>1902</v>
      </c>
      <c r="B2983" t="s">
        <v>3643</v>
      </c>
      <c r="C2983" t="s">
        <v>1935</v>
      </c>
      <c r="D2983">
        <v>14</v>
      </c>
    </row>
    <row r="2984" spans="1:4">
      <c r="A2984">
        <v>1902</v>
      </c>
      <c r="B2984" t="s">
        <v>3643</v>
      </c>
      <c r="C2984" t="s">
        <v>957</v>
      </c>
      <c r="D2984">
        <v>10</v>
      </c>
    </row>
    <row r="2985" spans="1:4">
      <c r="A2985">
        <v>1902</v>
      </c>
      <c r="B2985" t="s">
        <v>3643</v>
      </c>
      <c r="C2985" t="s">
        <v>397</v>
      </c>
      <c r="D2985">
        <v>24.5</v>
      </c>
    </row>
    <row r="2986" spans="1:4">
      <c r="A2986">
        <v>1902</v>
      </c>
      <c r="B2986" t="s">
        <v>3643</v>
      </c>
      <c r="C2986" t="s">
        <v>381</v>
      </c>
      <c r="D2986">
        <v>18</v>
      </c>
    </row>
    <row r="2987" spans="1:4">
      <c r="A2987">
        <v>1902</v>
      </c>
      <c r="B2987" t="s">
        <v>3643</v>
      </c>
      <c r="C2987" t="s">
        <v>382</v>
      </c>
      <c r="D2987">
        <v>11.5</v>
      </c>
    </row>
    <row r="2988" spans="1:4">
      <c r="A2988">
        <v>1902</v>
      </c>
      <c r="B2988" t="s">
        <v>3643</v>
      </c>
      <c r="C2988" t="s">
        <v>382</v>
      </c>
      <c r="D2988">
        <v>3.84</v>
      </c>
    </row>
    <row r="2989" spans="1:4">
      <c r="A2989">
        <v>1902</v>
      </c>
      <c r="B2989" t="s">
        <v>3643</v>
      </c>
      <c r="C2989" t="s">
        <v>382</v>
      </c>
      <c r="D2989">
        <v>176.56</v>
      </c>
    </row>
    <row r="2990" spans="1:4">
      <c r="A2990">
        <v>1902</v>
      </c>
      <c r="B2990" t="s">
        <v>3643</v>
      </c>
      <c r="C2990" t="s">
        <v>382</v>
      </c>
      <c r="D2990">
        <v>11.5</v>
      </c>
    </row>
    <row r="2991" spans="1:4">
      <c r="A2991">
        <v>1902</v>
      </c>
      <c r="B2991" t="s">
        <v>3643</v>
      </c>
      <c r="C2991" t="s">
        <v>382</v>
      </c>
      <c r="D2991">
        <v>13</v>
      </c>
    </row>
    <row r="2992" spans="1:4">
      <c r="A2992">
        <v>1902</v>
      </c>
      <c r="B2992" t="s">
        <v>3643</v>
      </c>
      <c r="C2992" t="s">
        <v>382</v>
      </c>
      <c r="D2992">
        <v>9.85</v>
      </c>
    </row>
    <row r="2993" spans="1:4">
      <c r="A2993">
        <v>1902</v>
      </c>
      <c r="B2993" t="s">
        <v>3643</v>
      </c>
      <c r="C2993" t="s">
        <v>382</v>
      </c>
      <c r="D2993">
        <v>229</v>
      </c>
    </row>
    <row r="2994" spans="1:4">
      <c r="A2994">
        <v>1902</v>
      </c>
      <c r="B2994" t="s">
        <v>3643</v>
      </c>
      <c r="C2994" t="s">
        <v>383</v>
      </c>
      <c r="D2994">
        <v>21</v>
      </c>
    </row>
    <row r="2995" spans="1:4">
      <c r="A2995">
        <v>1902</v>
      </c>
      <c r="B2995" t="s">
        <v>3643</v>
      </c>
      <c r="C2995" t="s">
        <v>383</v>
      </c>
      <c r="D2995">
        <v>15</v>
      </c>
    </row>
    <row r="2996" spans="1:4">
      <c r="A2996">
        <v>1902</v>
      </c>
      <c r="B2996" t="s">
        <v>3643</v>
      </c>
      <c r="C2996" t="s">
        <v>668</v>
      </c>
      <c r="D2996">
        <v>5.5</v>
      </c>
    </row>
    <row r="2997" spans="1:4">
      <c r="A2997">
        <v>1902</v>
      </c>
      <c r="B2997" t="s">
        <v>3643</v>
      </c>
      <c r="C2997" t="s">
        <v>384</v>
      </c>
      <c r="D2997">
        <v>8</v>
      </c>
    </row>
    <row r="2998" spans="1:4">
      <c r="A2998">
        <v>1902</v>
      </c>
      <c r="B2998" t="s">
        <v>3643</v>
      </c>
      <c r="C2998" t="s">
        <v>385</v>
      </c>
      <c r="D2998">
        <v>8</v>
      </c>
    </row>
    <row r="2999" spans="1:4">
      <c r="A2999">
        <v>1902</v>
      </c>
      <c r="B2999" t="s">
        <v>3643</v>
      </c>
      <c r="C2999" t="s">
        <v>386</v>
      </c>
      <c r="D2999">
        <v>1.5</v>
      </c>
    </row>
    <row r="3000" spans="1:4">
      <c r="A3000">
        <v>1902</v>
      </c>
      <c r="B3000" t="s">
        <v>3643</v>
      </c>
      <c r="C3000" t="s">
        <v>386</v>
      </c>
      <c r="D3000">
        <v>3</v>
      </c>
    </row>
    <row r="3001" spans="1:4">
      <c r="A3001">
        <v>1902</v>
      </c>
      <c r="B3001" t="s">
        <v>3643</v>
      </c>
      <c r="C3001" t="s">
        <v>386</v>
      </c>
      <c r="D3001">
        <v>4</v>
      </c>
    </row>
    <row r="3002" spans="1:4">
      <c r="A3002">
        <v>1902</v>
      </c>
      <c r="B3002" t="s">
        <v>3643</v>
      </c>
      <c r="C3002" t="s">
        <v>387</v>
      </c>
      <c r="D3002">
        <v>12</v>
      </c>
    </row>
    <row r="3003" spans="1:4">
      <c r="A3003">
        <v>1902</v>
      </c>
      <c r="B3003" t="s">
        <v>3643</v>
      </c>
      <c r="C3003" t="s">
        <v>382</v>
      </c>
      <c r="D3003">
        <v>36</v>
      </c>
    </row>
    <row r="3004" spans="1:4">
      <c r="A3004">
        <v>1902</v>
      </c>
      <c r="B3004" t="s">
        <v>3644</v>
      </c>
      <c r="C3004" t="s">
        <v>1940</v>
      </c>
      <c r="D3004">
        <v>7</v>
      </c>
    </row>
    <row r="3005" spans="1:4">
      <c r="A3005">
        <v>1902</v>
      </c>
      <c r="B3005" t="s">
        <v>3645</v>
      </c>
      <c r="C3005" t="s">
        <v>1942</v>
      </c>
      <c r="D3005">
        <v>144.02000000000001</v>
      </c>
    </row>
    <row r="3006" spans="1:4">
      <c r="A3006">
        <v>1902</v>
      </c>
      <c r="B3006" t="s">
        <v>3645</v>
      </c>
      <c r="C3006" t="s">
        <v>1942</v>
      </c>
      <c r="D3006">
        <v>24</v>
      </c>
    </row>
    <row r="3007" spans="1:4">
      <c r="A3007">
        <v>1902</v>
      </c>
      <c r="B3007" t="s">
        <v>3645</v>
      </c>
      <c r="C3007" t="s">
        <v>1943</v>
      </c>
      <c r="D3007">
        <v>2.25</v>
      </c>
    </row>
    <row r="3008" spans="1:4">
      <c r="A3008">
        <v>1902</v>
      </c>
      <c r="B3008" t="s">
        <v>3645</v>
      </c>
      <c r="C3008" t="s">
        <v>1945</v>
      </c>
      <c r="D3008">
        <v>1.75</v>
      </c>
    </row>
    <row r="3009" spans="1:4">
      <c r="A3009">
        <v>1902</v>
      </c>
      <c r="B3009" t="s">
        <v>3645</v>
      </c>
      <c r="C3009" t="s">
        <v>1946</v>
      </c>
      <c r="D3009">
        <v>20</v>
      </c>
    </row>
    <row r="3010" spans="1:4">
      <c r="A3010">
        <v>1902</v>
      </c>
      <c r="B3010" t="s">
        <v>3645</v>
      </c>
      <c r="C3010" t="s">
        <v>1941</v>
      </c>
      <c r="D3010">
        <v>28.5</v>
      </c>
    </row>
    <row r="3011" spans="1:4">
      <c r="A3011">
        <v>1902</v>
      </c>
      <c r="B3011" t="s">
        <v>3645</v>
      </c>
      <c r="C3011" t="s">
        <v>2192</v>
      </c>
      <c r="D3011">
        <v>11.52</v>
      </c>
    </row>
    <row r="3012" spans="1:4">
      <c r="A3012">
        <v>1902</v>
      </c>
      <c r="B3012" t="s">
        <v>2549</v>
      </c>
      <c r="C3012" t="s">
        <v>537</v>
      </c>
      <c r="D3012">
        <v>7.9</v>
      </c>
    </row>
    <row r="3013" spans="1:4">
      <c r="A3013">
        <v>1902</v>
      </c>
      <c r="B3013" t="s">
        <v>2549</v>
      </c>
      <c r="C3013" t="s">
        <v>147</v>
      </c>
      <c r="D3013">
        <v>11.15</v>
      </c>
    </row>
    <row r="3014" spans="1:4">
      <c r="A3014">
        <v>1902</v>
      </c>
      <c r="B3014" t="s">
        <v>2549</v>
      </c>
      <c r="C3014" t="s">
        <v>149</v>
      </c>
      <c r="D3014">
        <v>7.67</v>
      </c>
    </row>
    <row r="3015" spans="1:4">
      <c r="A3015">
        <v>1902</v>
      </c>
      <c r="B3015" t="s">
        <v>2549</v>
      </c>
      <c r="C3015" t="s">
        <v>151</v>
      </c>
      <c r="D3015">
        <v>76.5</v>
      </c>
    </row>
    <row r="3016" spans="1:4">
      <c r="A3016">
        <v>1902</v>
      </c>
      <c r="B3016" t="s">
        <v>2549</v>
      </c>
      <c r="C3016" t="s">
        <v>151</v>
      </c>
      <c r="D3016">
        <v>10.7</v>
      </c>
    </row>
    <row r="3017" spans="1:4">
      <c r="A3017">
        <v>1902</v>
      </c>
      <c r="B3017" t="s">
        <v>2549</v>
      </c>
      <c r="C3017" t="s">
        <v>153</v>
      </c>
      <c r="D3017">
        <v>19.600000000000001</v>
      </c>
    </row>
    <row r="3018" spans="1:4">
      <c r="A3018">
        <v>1902</v>
      </c>
      <c r="B3018" t="s">
        <v>2549</v>
      </c>
      <c r="C3018" t="s">
        <v>153</v>
      </c>
      <c r="D3018">
        <v>13</v>
      </c>
    </row>
    <row r="3019" spans="1:4">
      <c r="A3019">
        <v>1902</v>
      </c>
      <c r="B3019" t="s">
        <v>2549</v>
      </c>
      <c r="C3019" t="s">
        <v>282</v>
      </c>
      <c r="D3019">
        <v>9.9</v>
      </c>
    </row>
    <row r="3020" spans="1:4">
      <c r="A3020">
        <v>1902</v>
      </c>
      <c r="B3020" t="s">
        <v>2549</v>
      </c>
      <c r="C3020" t="s">
        <v>2012</v>
      </c>
      <c r="D3020">
        <v>14.1</v>
      </c>
    </row>
    <row r="3021" spans="1:4">
      <c r="A3021">
        <v>1902</v>
      </c>
      <c r="B3021" t="s">
        <v>2549</v>
      </c>
      <c r="C3021" t="s">
        <v>2285</v>
      </c>
      <c r="D3021">
        <v>10.67</v>
      </c>
    </row>
    <row r="3022" spans="1:4">
      <c r="A3022">
        <v>1902</v>
      </c>
      <c r="B3022" t="s">
        <v>2549</v>
      </c>
      <c r="C3022" t="s">
        <v>165</v>
      </c>
      <c r="D3022">
        <v>22.56</v>
      </c>
    </row>
    <row r="3023" spans="1:4">
      <c r="A3023">
        <v>1902</v>
      </c>
      <c r="B3023" t="s">
        <v>2549</v>
      </c>
      <c r="C3023" t="s">
        <v>155</v>
      </c>
      <c r="D3023">
        <v>23.97</v>
      </c>
    </row>
    <row r="3024" spans="1:4">
      <c r="A3024">
        <v>1902</v>
      </c>
      <c r="B3024" t="s">
        <v>2549</v>
      </c>
      <c r="C3024" t="s">
        <v>155</v>
      </c>
      <c r="D3024">
        <v>68</v>
      </c>
    </row>
    <row r="3025" spans="1:4">
      <c r="A3025">
        <v>1902</v>
      </c>
      <c r="B3025" t="s">
        <v>2549</v>
      </c>
      <c r="C3025" t="s">
        <v>155</v>
      </c>
      <c r="D3025">
        <v>1.36</v>
      </c>
    </row>
    <row r="3026" spans="1:4">
      <c r="A3026">
        <v>1902</v>
      </c>
      <c r="B3026" t="s">
        <v>2549</v>
      </c>
      <c r="C3026" t="s">
        <v>159</v>
      </c>
      <c r="D3026">
        <v>8.07</v>
      </c>
    </row>
    <row r="3027" spans="1:4">
      <c r="A3027">
        <v>1902</v>
      </c>
      <c r="B3027" t="s">
        <v>2549</v>
      </c>
      <c r="C3027" t="s">
        <v>167</v>
      </c>
      <c r="D3027">
        <v>7.5</v>
      </c>
    </row>
    <row r="3028" spans="1:4">
      <c r="A3028">
        <v>1902</v>
      </c>
      <c r="B3028" t="s">
        <v>2549</v>
      </c>
      <c r="C3028" t="s">
        <v>167</v>
      </c>
      <c r="D3028">
        <v>20</v>
      </c>
    </row>
    <row r="3029" spans="1:4">
      <c r="A3029">
        <v>1902</v>
      </c>
      <c r="B3029" t="s">
        <v>2549</v>
      </c>
      <c r="C3029" t="s">
        <v>161</v>
      </c>
      <c r="D3029">
        <v>12.46</v>
      </c>
    </row>
    <row r="3030" spans="1:4">
      <c r="A3030">
        <v>1902</v>
      </c>
      <c r="B3030" t="s">
        <v>2549</v>
      </c>
      <c r="C3030" t="s">
        <v>976</v>
      </c>
      <c r="D3030">
        <v>15.75</v>
      </c>
    </row>
    <row r="3031" spans="1:4">
      <c r="A3031">
        <v>1902</v>
      </c>
      <c r="B3031" t="s">
        <v>2549</v>
      </c>
      <c r="C3031" t="s">
        <v>978</v>
      </c>
      <c r="D3031">
        <v>12</v>
      </c>
    </row>
    <row r="3032" spans="1:4">
      <c r="A3032">
        <v>1902</v>
      </c>
      <c r="B3032" t="s">
        <v>2549</v>
      </c>
      <c r="C3032" t="s">
        <v>163</v>
      </c>
      <c r="D3032">
        <v>12.69</v>
      </c>
    </row>
    <row r="3033" spans="1:4">
      <c r="A3033">
        <v>1902</v>
      </c>
      <c r="B3033" t="s">
        <v>2549</v>
      </c>
      <c r="C3033" t="s">
        <v>545</v>
      </c>
      <c r="D3033">
        <v>8.6199999999999992</v>
      </c>
    </row>
    <row r="3034" spans="1:4">
      <c r="A3034">
        <v>1902</v>
      </c>
      <c r="B3034" t="s">
        <v>2549</v>
      </c>
      <c r="C3034" t="s">
        <v>977</v>
      </c>
      <c r="D3034">
        <v>13</v>
      </c>
    </row>
    <row r="3035" spans="1:4">
      <c r="A3035">
        <v>1902</v>
      </c>
      <c r="B3035" t="s">
        <v>2549</v>
      </c>
      <c r="C3035" t="s">
        <v>1948</v>
      </c>
      <c r="D3035">
        <v>15.66</v>
      </c>
    </row>
    <row r="3036" spans="1:4">
      <c r="A3036">
        <v>1902</v>
      </c>
      <c r="B3036" t="s">
        <v>2549</v>
      </c>
      <c r="C3036" t="s">
        <v>1949</v>
      </c>
      <c r="D3036">
        <v>5.5</v>
      </c>
    </row>
    <row r="3037" spans="1:4">
      <c r="A3037">
        <v>1902</v>
      </c>
      <c r="B3037" t="s">
        <v>2549</v>
      </c>
      <c r="C3037" t="s">
        <v>151</v>
      </c>
      <c r="D3037">
        <v>18.5</v>
      </c>
    </row>
    <row r="3038" spans="1:4">
      <c r="A3038">
        <v>1902</v>
      </c>
      <c r="B3038" t="s">
        <v>3661</v>
      </c>
      <c r="C3038" t="s">
        <v>2286</v>
      </c>
      <c r="D3038">
        <v>37</v>
      </c>
    </row>
    <row r="3039" spans="1:4">
      <c r="A3039">
        <v>1902</v>
      </c>
      <c r="B3039" t="s">
        <v>3661</v>
      </c>
      <c r="C3039" t="s">
        <v>2287</v>
      </c>
      <c r="D3039">
        <v>3.5</v>
      </c>
    </row>
    <row r="3040" spans="1:4">
      <c r="A3040">
        <v>1901</v>
      </c>
      <c r="B3040" t="s">
        <v>2704</v>
      </c>
      <c r="C3040" t="s">
        <v>440</v>
      </c>
      <c r="D3040">
        <v>152.32</v>
      </c>
    </row>
    <row r="3041" spans="1:4">
      <c r="A3041">
        <v>1902</v>
      </c>
      <c r="B3041" t="s">
        <v>2704</v>
      </c>
      <c r="C3041" t="s">
        <v>440</v>
      </c>
      <c r="D3041">
        <v>36</v>
      </c>
    </row>
    <row r="3042" spans="1:4">
      <c r="A3042">
        <v>1902</v>
      </c>
      <c r="B3042" t="s">
        <v>2704</v>
      </c>
      <c r="C3042" t="s">
        <v>440</v>
      </c>
      <c r="D3042">
        <v>8</v>
      </c>
    </row>
    <row r="3043" spans="1:4">
      <c r="A3043">
        <v>1902</v>
      </c>
      <c r="B3043" t="s">
        <v>2704</v>
      </c>
      <c r="C3043" t="s">
        <v>440</v>
      </c>
      <c r="D3043">
        <v>26.4</v>
      </c>
    </row>
    <row r="3044" spans="1:4">
      <c r="A3044">
        <v>1902</v>
      </c>
      <c r="B3044" t="s">
        <v>2704</v>
      </c>
      <c r="C3044" t="s">
        <v>440</v>
      </c>
      <c r="D3044">
        <v>14</v>
      </c>
    </row>
    <row r="3045" spans="1:4">
      <c r="A3045">
        <v>1902</v>
      </c>
      <c r="B3045" t="s">
        <v>3646</v>
      </c>
      <c r="C3045" t="s">
        <v>2068</v>
      </c>
      <c r="D3045">
        <v>12</v>
      </c>
    </row>
    <row r="3046" spans="1:4">
      <c r="A3046">
        <v>1902</v>
      </c>
      <c r="B3046" t="s">
        <v>3646</v>
      </c>
      <c r="C3046" t="s">
        <v>1189</v>
      </c>
      <c r="D3046">
        <v>25</v>
      </c>
    </row>
    <row r="3047" spans="1:4">
      <c r="A3047">
        <v>1902</v>
      </c>
      <c r="B3047" t="s">
        <v>3646</v>
      </c>
      <c r="C3047" t="s">
        <v>1189</v>
      </c>
      <c r="D3047">
        <v>6.75</v>
      </c>
    </row>
    <row r="3048" spans="1:4">
      <c r="A3048">
        <v>1902</v>
      </c>
      <c r="B3048" t="s">
        <v>3646</v>
      </c>
      <c r="C3048" t="s">
        <v>1189</v>
      </c>
      <c r="D3048">
        <v>7</v>
      </c>
    </row>
    <row r="3049" spans="1:4">
      <c r="A3049">
        <v>1902</v>
      </c>
      <c r="B3049" t="s">
        <v>3646</v>
      </c>
      <c r="C3049" t="s">
        <v>1189</v>
      </c>
      <c r="D3049">
        <v>9</v>
      </c>
    </row>
    <row r="3050" spans="1:4">
      <c r="A3050">
        <v>1902</v>
      </c>
      <c r="B3050" t="s">
        <v>3646</v>
      </c>
      <c r="C3050" t="s">
        <v>1189</v>
      </c>
      <c r="D3050">
        <v>2</v>
      </c>
    </row>
    <row r="3051" spans="1:4">
      <c r="A3051">
        <v>1902</v>
      </c>
      <c r="B3051" t="s">
        <v>2706</v>
      </c>
      <c r="C3051" t="s">
        <v>170</v>
      </c>
      <c r="D3051">
        <v>1.5</v>
      </c>
    </row>
    <row r="3052" spans="1:4">
      <c r="A3052">
        <v>1902</v>
      </c>
      <c r="B3052" t="s">
        <v>2706</v>
      </c>
      <c r="C3052" t="s">
        <v>173</v>
      </c>
      <c r="D3052">
        <v>5.75</v>
      </c>
    </row>
    <row r="3053" spans="1:4">
      <c r="A3053">
        <v>1902</v>
      </c>
      <c r="B3053" t="s">
        <v>2706</v>
      </c>
      <c r="C3053" t="s">
        <v>173</v>
      </c>
      <c r="D3053">
        <v>9.5</v>
      </c>
    </row>
    <row r="3054" spans="1:4">
      <c r="A3054">
        <v>1902</v>
      </c>
      <c r="B3054" t="s">
        <v>2706</v>
      </c>
      <c r="C3054" t="s">
        <v>177</v>
      </c>
      <c r="D3054">
        <v>5</v>
      </c>
    </row>
    <row r="3055" spans="1:4">
      <c r="A3055">
        <v>1902</v>
      </c>
      <c r="B3055" t="s">
        <v>2706</v>
      </c>
      <c r="C3055" t="s">
        <v>181</v>
      </c>
      <c r="D3055">
        <v>4</v>
      </c>
    </row>
    <row r="3056" spans="1:4">
      <c r="A3056">
        <v>1902</v>
      </c>
      <c r="B3056" t="s">
        <v>2706</v>
      </c>
      <c r="C3056" t="s">
        <v>547</v>
      </c>
      <c r="D3056">
        <v>19</v>
      </c>
    </row>
    <row r="3057" spans="1:4">
      <c r="A3057">
        <v>1902</v>
      </c>
      <c r="B3057" t="s">
        <v>2706</v>
      </c>
      <c r="C3057" t="s">
        <v>179</v>
      </c>
      <c r="D3057">
        <v>24</v>
      </c>
    </row>
    <row r="3058" spans="1:4">
      <c r="A3058">
        <v>1902</v>
      </c>
      <c r="B3058" t="s">
        <v>2520</v>
      </c>
      <c r="C3058" t="s">
        <v>64</v>
      </c>
      <c r="D3058">
        <v>5.5</v>
      </c>
    </row>
    <row r="3059" spans="1:4">
      <c r="A3059">
        <v>1902</v>
      </c>
      <c r="B3059" t="s">
        <v>2520</v>
      </c>
      <c r="C3059" t="s">
        <v>551</v>
      </c>
      <c r="D3059">
        <v>97</v>
      </c>
    </row>
    <row r="3060" spans="1:4">
      <c r="A3060">
        <v>1902</v>
      </c>
      <c r="B3060" t="s">
        <v>2520</v>
      </c>
      <c r="C3060" t="s">
        <v>551</v>
      </c>
      <c r="D3060">
        <v>38</v>
      </c>
    </row>
    <row r="3061" spans="1:4">
      <c r="A3061">
        <v>1902</v>
      </c>
      <c r="B3061" t="s">
        <v>2520</v>
      </c>
      <c r="C3061" t="s">
        <v>69</v>
      </c>
      <c r="D3061">
        <v>26.5</v>
      </c>
    </row>
    <row r="3062" spans="1:4">
      <c r="A3062">
        <v>1902</v>
      </c>
      <c r="B3062" t="s">
        <v>2520</v>
      </c>
      <c r="C3062" t="s">
        <v>68</v>
      </c>
      <c r="D3062">
        <v>14.5</v>
      </c>
    </row>
    <row r="3063" spans="1:4">
      <c r="A3063">
        <v>1902</v>
      </c>
      <c r="B3063" t="s">
        <v>2520</v>
      </c>
      <c r="C3063" t="s">
        <v>73</v>
      </c>
      <c r="D3063">
        <v>6</v>
      </c>
    </row>
    <row r="3064" spans="1:4">
      <c r="A3064">
        <v>1902</v>
      </c>
      <c r="B3064" t="s">
        <v>2520</v>
      </c>
      <c r="C3064" t="s">
        <v>74</v>
      </c>
      <c r="D3064">
        <v>5</v>
      </c>
    </row>
    <row r="3065" spans="1:4">
      <c r="A3065">
        <v>1902</v>
      </c>
      <c r="B3065" t="s">
        <v>2520</v>
      </c>
      <c r="C3065" t="s">
        <v>65</v>
      </c>
      <c r="D3065">
        <v>20.5</v>
      </c>
    </row>
    <row r="3066" spans="1:4">
      <c r="A3066">
        <v>1902</v>
      </c>
      <c r="B3066" t="s">
        <v>2520</v>
      </c>
      <c r="C3066" t="s">
        <v>65</v>
      </c>
      <c r="D3066">
        <v>6.5</v>
      </c>
    </row>
    <row r="3067" spans="1:4">
      <c r="A3067">
        <v>1902</v>
      </c>
      <c r="B3067" t="s">
        <v>2520</v>
      </c>
      <c r="C3067" t="s">
        <v>66</v>
      </c>
      <c r="D3067">
        <v>6.5</v>
      </c>
    </row>
    <row r="3068" spans="1:4">
      <c r="A3068">
        <v>1902</v>
      </c>
      <c r="B3068" t="s">
        <v>2520</v>
      </c>
      <c r="C3068" t="s">
        <v>67</v>
      </c>
      <c r="D3068">
        <v>55</v>
      </c>
    </row>
    <row r="3069" spans="1:4">
      <c r="A3069">
        <v>1902</v>
      </c>
      <c r="B3069" t="s">
        <v>2520</v>
      </c>
      <c r="C3069" t="s">
        <v>983</v>
      </c>
      <c r="D3069">
        <v>4</v>
      </c>
    </row>
    <row r="3070" spans="1:4">
      <c r="A3070">
        <v>1902</v>
      </c>
      <c r="B3070" t="s">
        <v>3662</v>
      </c>
      <c r="C3070" t="s">
        <v>2288</v>
      </c>
      <c r="D3070">
        <v>12.5</v>
      </c>
    </row>
    <row r="3071" spans="1:4">
      <c r="A3071">
        <v>1902</v>
      </c>
      <c r="B3071" t="s">
        <v>512</v>
      </c>
      <c r="C3071" t="s">
        <v>1984</v>
      </c>
      <c r="D3071">
        <v>2</v>
      </c>
    </row>
    <row r="3072" spans="1:4">
      <c r="A3072">
        <v>1902</v>
      </c>
      <c r="B3072" t="s">
        <v>512</v>
      </c>
      <c r="C3072" t="s">
        <v>1984</v>
      </c>
      <c r="D3072">
        <v>4.5</v>
      </c>
    </row>
    <row r="3073" spans="1:4">
      <c r="A3073">
        <v>1902</v>
      </c>
      <c r="B3073" t="s">
        <v>512</v>
      </c>
      <c r="C3073" t="s">
        <v>370</v>
      </c>
      <c r="D3073">
        <v>16.5</v>
      </c>
    </row>
    <row r="3074" spans="1:4">
      <c r="A3074">
        <v>1902</v>
      </c>
      <c r="B3074" t="s">
        <v>512</v>
      </c>
      <c r="C3074" t="s">
        <v>1985</v>
      </c>
      <c r="D3074">
        <v>14</v>
      </c>
    </row>
    <row r="3075" spans="1:4">
      <c r="A3075">
        <v>1902</v>
      </c>
      <c r="B3075" t="s">
        <v>512</v>
      </c>
      <c r="C3075" t="s">
        <v>2194</v>
      </c>
      <c r="D3075">
        <v>1.6</v>
      </c>
    </row>
    <row r="3076" spans="1:4">
      <c r="A3076">
        <v>1902</v>
      </c>
      <c r="B3076" t="s">
        <v>512</v>
      </c>
      <c r="C3076" t="s">
        <v>1820</v>
      </c>
      <c r="D3076">
        <v>12</v>
      </c>
    </row>
    <row r="3077" spans="1:4">
      <c r="A3077">
        <v>1902</v>
      </c>
      <c r="B3077" t="s">
        <v>512</v>
      </c>
      <c r="C3077" t="s">
        <v>2193</v>
      </c>
      <c r="D3077">
        <v>22.5</v>
      </c>
    </row>
    <row r="3078" spans="1:4">
      <c r="A3078">
        <v>1902</v>
      </c>
      <c r="B3078" t="s">
        <v>512</v>
      </c>
      <c r="C3078" t="s">
        <v>2193</v>
      </c>
      <c r="D3078">
        <v>25</v>
      </c>
    </row>
    <row r="3079" spans="1:4">
      <c r="A3079">
        <v>1902</v>
      </c>
      <c r="B3079" t="s">
        <v>512</v>
      </c>
      <c r="C3079" t="s">
        <v>1988</v>
      </c>
      <c r="D3079">
        <v>50</v>
      </c>
    </row>
    <row r="3080" spans="1:4">
      <c r="A3080">
        <v>1902</v>
      </c>
      <c r="B3080" t="s">
        <v>512</v>
      </c>
      <c r="C3080" t="s">
        <v>1988</v>
      </c>
      <c r="D3080">
        <v>25</v>
      </c>
    </row>
    <row r="3081" spans="1:4">
      <c r="A3081">
        <v>1902</v>
      </c>
      <c r="B3081" t="s">
        <v>512</v>
      </c>
      <c r="C3081" t="s">
        <v>1976</v>
      </c>
      <c r="D3081">
        <v>25</v>
      </c>
    </row>
    <row r="3082" spans="1:4">
      <c r="A3082">
        <v>1902</v>
      </c>
      <c r="B3082" t="s">
        <v>512</v>
      </c>
      <c r="C3082" t="s">
        <v>1977</v>
      </c>
      <c r="D3082">
        <v>4</v>
      </c>
    </row>
    <row r="3083" spans="1:4">
      <c r="A3083">
        <v>1902</v>
      </c>
      <c r="B3083" t="s">
        <v>512</v>
      </c>
      <c r="C3083" t="s">
        <v>2289</v>
      </c>
      <c r="D3083">
        <v>3.5</v>
      </c>
    </row>
    <row r="3084" spans="1:4">
      <c r="A3084">
        <v>1902</v>
      </c>
      <c r="B3084" t="s">
        <v>512</v>
      </c>
      <c r="C3084" t="s">
        <v>1989</v>
      </c>
      <c r="D3084">
        <v>7</v>
      </c>
    </row>
    <row r="3085" spans="1:4">
      <c r="A3085">
        <v>1902</v>
      </c>
      <c r="B3085" t="s">
        <v>512</v>
      </c>
      <c r="C3085" t="s">
        <v>1978</v>
      </c>
      <c r="D3085">
        <v>3.5</v>
      </c>
    </row>
    <row r="3086" spans="1:4">
      <c r="A3086">
        <v>1902</v>
      </c>
      <c r="B3086" t="s">
        <v>512</v>
      </c>
      <c r="C3086" t="s">
        <v>2195</v>
      </c>
      <c r="D3086">
        <v>17.600000000000001</v>
      </c>
    </row>
    <row r="3087" spans="1:4">
      <c r="A3087">
        <v>1902</v>
      </c>
      <c r="B3087" t="s">
        <v>512</v>
      </c>
      <c r="C3087" t="s">
        <v>1979</v>
      </c>
      <c r="D3087">
        <v>8</v>
      </c>
    </row>
    <row r="3088" spans="1:4">
      <c r="A3088">
        <v>1902</v>
      </c>
      <c r="B3088" t="s">
        <v>512</v>
      </c>
      <c r="C3088" t="s">
        <v>2196</v>
      </c>
      <c r="D3088">
        <v>5</v>
      </c>
    </row>
    <row r="3089" spans="1:4">
      <c r="A3089">
        <v>1902</v>
      </c>
      <c r="B3089" t="s">
        <v>512</v>
      </c>
      <c r="C3089" t="s">
        <v>1980</v>
      </c>
      <c r="D3089">
        <v>7.5</v>
      </c>
    </row>
    <row r="3090" spans="1:4">
      <c r="A3090">
        <v>1902</v>
      </c>
      <c r="B3090" t="s">
        <v>512</v>
      </c>
      <c r="C3090" t="s">
        <v>1990</v>
      </c>
      <c r="D3090">
        <v>1.25</v>
      </c>
    </row>
    <row r="3091" spans="1:4">
      <c r="A3091">
        <v>1902</v>
      </c>
      <c r="B3091" t="s">
        <v>512</v>
      </c>
      <c r="C3091" t="s">
        <v>1981</v>
      </c>
      <c r="D3091">
        <v>40.5</v>
      </c>
    </row>
    <row r="3092" spans="1:4">
      <c r="A3092">
        <v>1902</v>
      </c>
      <c r="B3092" t="s">
        <v>512</v>
      </c>
      <c r="C3092" t="s">
        <v>2090</v>
      </c>
      <c r="D3092">
        <v>3</v>
      </c>
    </row>
    <row r="3093" spans="1:4">
      <c r="A3093">
        <v>1902</v>
      </c>
      <c r="B3093" t="s">
        <v>512</v>
      </c>
      <c r="C3093" t="s">
        <v>1982</v>
      </c>
      <c r="D3093">
        <v>48</v>
      </c>
    </row>
    <row r="3094" spans="1:4">
      <c r="A3094">
        <v>1902</v>
      </c>
      <c r="B3094" t="s">
        <v>3647</v>
      </c>
      <c r="C3094" t="s">
        <v>1950</v>
      </c>
      <c r="D3094">
        <v>3.5</v>
      </c>
    </row>
    <row r="3095" spans="1:4">
      <c r="A3095">
        <v>1902</v>
      </c>
      <c r="B3095" t="s">
        <v>3648</v>
      </c>
      <c r="C3095" t="s">
        <v>470</v>
      </c>
      <c r="D3095">
        <v>57.5</v>
      </c>
    </row>
    <row r="3096" spans="1:4">
      <c r="A3096">
        <v>1902</v>
      </c>
      <c r="B3096" t="s">
        <v>3648</v>
      </c>
      <c r="C3096" t="s">
        <v>2290</v>
      </c>
      <c r="D3096">
        <v>57</v>
      </c>
    </row>
    <row r="3097" spans="1:4">
      <c r="A3097">
        <v>1902</v>
      </c>
      <c r="B3097" t="s">
        <v>3648</v>
      </c>
      <c r="C3097" t="s">
        <v>1968</v>
      </c>
      <c r="D3097">
        <v>12</v>
      </c>
    </row>
    <row r="3098" spans="1:4">
      <c r="A3098">
        <v>1902</v>
      </c>
      <c r="B3098" t="s">
        <v>3648</v>
      </c>
      <c r="C3098" t="s">
        <v>2198</v>
      </c>
      <c r="D3098">
        <v>48</v>
      </c>
    </row>
    <row r="3099" spans="1:4">
      <c r="A3099">
        <v>1902</v>
      </c>
      <c r="B3099" t="s">
        <v>3648</v>
      </c>
      <c r="C3099" t="s">
        <v>472</v>
      </c>
      <c r="D3099">
        <v>13</v>
      </c>
    </row>
    <row r="3100" spans="1:4">
      <c r="A3100">
        <v>1902</v>
      </c>
      <c r="B3100" t="s">
        <v>3648</v>
      </c>
      <c r="C3100" t="s">
        <v>1969</v>
      </c>
      <c r="D3100">
        <v>4</v>
      </c>
    </row>
    <row r="3101" spans="1:4">
      <c r="A3101">
        <v>1902</v>
      </c>
      <c r="B3101" t="s">
        <v>3648</v>
      </c>
      <c r="C3101" t="s">
        <v>1969</v>
      </c>
      <c r="D3101">
        <v>5.71</v>
      </c>
    </row>
    <row r="3102" spans="1:4">
      <c r="A3102">
        <v>1902</v>
      </c>
      <c r="B3102" t="s">
        <v>3648</v>
      </c>
      <c r="C3102" t="s">
        <v>1951</v>
      </c>
      <c r="D3102">
        <v>3</v>
      </c>
    </row>
    <row r="3103" spans="1:4">
      <c r="A3103">
        <v>1902</v>
      </c>
      <c r="B3103" t="s">
        <v>3648</v>
      </c>
      <c r="C3103" t="s">
        <v>1970</v>
      </c>
      <c r="D3103">
        <v>11</v>
      </c>
    </row>
    <row r="3104" spans="1:4">
      <c r="A3104">
        <v>1902</v>
      </c>
      <c r="B3104" t="s">
        <v>3648</v>
      </c>
      <c r="C3104" t="s">
        <v>470</v>
      </c>
      <c r="D3104">
        <v>101</v>
      </c>
    </row>
    <row r="3105" spans="1:4">
      <c r="A3105">
        <v>1902</v>
      </c>
      <c r="B3105" t="s">
        <v>3648</v>
      </c>
      <c r="C3105" t="s">
        <v>470</v>
      </c>
      <c r="D3105">
        <v>202.7</v>
      </c>
    </row>
    <row r="3106" spans="1:4">
      <c r="A3106">
        <v>1902</v>
      </c>
      <c r="B3106" t="s">
        <v>3648</v>
      </c>
      <c r="C3106" t="s">
        <v>470</v>
      </c>
      <c r="D3106">
        <v>230</v>
      </c>
    </row>
    <row r="3107" spans="1:4">
      <c r="A3107">
        <v>1902</v>
      </c>
      <c r="B3107" t="s">
        <v>3648</v>
      </c>
      <c r="C3107" t="s">
        <v>470</v>
      </c>
      <c r="D3107">
        <v>214.77</v>
      </c>
    </row>
    <row r="3108" spans="1:4">
      <c r="A3108">
        <v>1902</v>
      </c>
      <c r="B3108" t="s">
        <v>3648</v>
      </c>
      <c r="C3108" t="s">
        <v>470</v>
      </c>
      <c r="D3108">
        <v>90</v>
      </c>
    </row>
    <row r="3109" spans="1:4">
      <c r="A3109">
        <v>1902</v>
      </c>
      <c r="B3109" t="s">
        <v>3648</v>
      </c>
      <c r="C3109" t="s">
        <v>470</v>
      </c>
      <c r="D3109">
        <v>35</v>
      </c>
    </row>
    <row r="3110" spans="1:4">
      <c r="A3110">
        <v>1902</v>
      </c>
      <c r="B3110" t="s">
        <v>3648</v>
      </c>
      <c r="C3110" t="s">
        <v>470</v>
      </c>
      <c r="D3110">
        <v>22</v>
      </c>
    </row>
    <row r="3111" spans="1:4">
      <c r="A3111">
        <v>1902</v>
      </c>
      <c r="B3111" t="s">
        <v>3648</v>
      </c>
      <c r="C3111" t="s">
        <v>470</v>
      </c>
      <c r="D3111">
        <v>37</v>
      </c>
    </row>
    <row r="3112" spans="1:4">
      <c r="A3112">
        <v>1902</v>
      </c>
      <c r="B3112" t="s">
        <v>3648</v>
      </c>
      <c r="C3112" t="s">
        <v>470</v>
      </c>
      <c r="D3112">
        <v>5</v>
      </c>
    </row>
    <row r="3113" spans="1:4">
      <c r="A3113">
        <v>1902</v>
      </c>
      <c r="B3113" t="s">
        <v>3648</v>
      </c>
      <c r="C3113" t="s">
        <v>470</v>
      </c>
      <c r="D3113">
        <v>43</v>
      </c>
    </row>
    <row r="3114" spans="1:4">
      <c r="A3114">
        <v>1902</v>
      </c>
      <c r="B3114" t="s">
        <v>3648</v>
      </c>
      <c r="C3114" t="s">
        <v>470</v>
      </c>
      <c r="D3114">
        <v>18.62</v>
      </c>
    </row>
    <row r="3115" spans="1:4">
      <c r="A3115">
        <v>1902</v>
      </c>
      <c r="B3115" t="s">
        <v>3648</v>
      </c>
      <c r="C3115" t="s">
        <v>470</v>
      </c>
      <c r="D3115">
        <v>15</v>
      </c>
    </row>
    <row r="3116" spans="1:4">
      <c r="A3116">
        <v>1902</v>
      </c>
      <c r="B3116" t="s">
        <v>3648</v>
      </c>
      <c r="C3116" t="s">
        <v>470</v>
      </c>
      <c r="D3116">
        <v>37.28</v>
      </c>
    </row>
    <row r="3117" spans="1:4">
      <c r="A3117">
        <v>1902</v>
      </c>
      <c r="B3117" t="s">
        <v>3648</v>
      </c>
      <c r="C3117" t="s">
        <v>470</v>
      </c>
      <c r="D3117">
        <v>25.45</v>
      </c>
    </row>
    <row r="3118" spans="1:4">
      <c r="A3118">
        <v>1902</v>
      </c>
      <c r="B3118" t="s">
        <v>3648</v>
      </c>
      <c r="C3118" t="s">
        <v>470</v>
      </c>
      <c r="D3118">
        <v>3.96</v>
      </c>
    </row>
    <row r="3119" spans="1:4">
      <c r="A3119">
        <v>1902</v>
      </c>
      <c r="B3119" t="s">
        <v>3648</v>
      </c>
      <c r="C3119" t="s">
        <v>470</v>
      </c>
      <c r="D3119">
        <v>12</v>
      </c>
    </row>
    <row r="3120" spans="1:4">
      <c r="A3120">
        <v>1902</v>
      </c>
      <c r="B3120" t="s">
        <v>3648</v>
      </c>
      <c r="C3120" t="s">
        <v>1392</v>
      </c>
      <c r="D3120">
        <v>13.5</v>
      </c>
    </row>
    <row r="3121" spans="1:4">
      <c r="A3121">
        <v>1902</v>
      </c>
      <c r="B3121" t="s">
        <v>3648</v>
      </c>
      <c r="C3121" t="s">
        <v>2197</v>
      </c>
      <c r="D3121">
        <v>18</v>
      </c>
    </row>
    <row r="3122" spans="1:4">
      <c r="A3122">
        <v>1902</v>
      </c>
      <c r="B3122" t="s">
        <v>3648</v>
      </c>
      <c r="C3122" t="s">
        <v>2197</v>
      </c>
      <c r="D3122">
        <v>4</v>
      </c>
    </row>
    <row r="3123" spans="1:4">
      <c r="A3123">
        <v>1902</v>
      </c>
      <c r="B3123" t="s">
        <v>3648</v>
      </c>
      <c r="C3123" t="s">
        <v>1961</v>
      </c>
      <c r="D3123">
        <v>31</v>
      </c>
    </row>
    <row r="3124" spans="1:4">
      <c r="A3124">
        <v>1902</v>
      </c>
      <c r="B3124" t="s">
        <v>3648</v>
      </c>
      <c r="C3124" t="s">
        <v>1954</v>
      </c>
      <c r="D3124">
        <v>20</v>
      </c>
    </row>
    <row r="3125" spans="1:4">
      <c r="A3125">
        <v>1902</v>
      </c>
      <c r="B3125" t="s">
        <v>3648</v>
      </c>
      <c r="C3125" t="s">
        <v>1954</v>
      </c>
      <c r="D3125">
        <v>4</v>
      </c>
    </row>
    <row r="3126" spans="1:4">
      <c r="A3126">
        <v>1902</v>
      </c>
      <c r="B3126" t="s">
        <v>3648</v>
      </c>
      <c r="C3126" t="s">
        <v>173</v>
      </c>
      <c r="D3126">
        <v>5</v>
      </c>
    </row>
    <row r="3127" spans="1:4">
      <c r="A3127">
        <v>1902</v>
      </c>
      <c r="B3127" t="s">
        <v>3648</v>
      </c>
      <c r="C3127" t="s">
        <v>1956</v>
      </c>
      <c r="D3127">
        <v>8.5</v>
      </c>
    </row>
    <row r="3128" spans="1:4">
      <c r="A3128">
        <v>1902</v>
      </c>
      <c r="B3128" t="s">
        <v>3648</v>
      </c>
      <c r="C3128" t="s">
        <v>1956</v>
      </c>
      <c r="D3128">
        <v>4.2</v>
      </c>
    </row>
    <row r="3129" spans="1:4">
      <c r="A3129">
        <v>1902</v>
      </c>
      <c r="B3129" t="s">
        <v>3648</v>
      </c>
      <c r="C3129" t="s">
        <v>1957</v>
      </c>
      <c r="D3129">
        <v>7.5</v>
      </c>
    </row>
    <row r="3130" spans="1:4">
      <c r="A3130">
        <v>1902</v>
      </c>
      <c r="B3130" t="s">
        <v>3648</v>
      </c>
      <c r="C3130" t="s">
        <v>2074</v>
      </c>
      <c r="D3130">
        <v>8</v>
      </c>
    </row>
    <row r="3131" spans="1:4">
      <c r="A3131">
        <v>1902</v>
      </c>
      <c r="B3131" t="s">
        <v>3648</v>
      </c>
      <c r="C3131" t="s">
        <v>757</v>
      </c>
      <c r="D3131">
        <v>8</v>
      </c>
    </row>
    <row r="3132" spans="1:4">
      <c r="A3132">
        <v>1902</v>
      </c>
      <c r="B3132" t="s">
        <v>3648</v>
      </c>
      <c r="C3132" t="s">
        <v>1958</v>
      </c>
      <c r="D3132">
        <v>3.5</v>
      </c>
    </row>
    <row r="3133" spans="1:4">
      <c r="A3133">
        <v>1902</v>
      </c>
      <c r="B3133" t="s">
        <v>3648</v>
      </c>
      <c r="C3133" t="s">
        <v>1964</v>
      </c>
      <c r="D3133">
        <v>8</v>
      </c>
    </row>
    <row r="3134" spans="1:4">
      <c r="A3134">
        <v>1902</v>
      </c>
      <c r="B3134" t="s">
        <v>3648</v>
      </c>
      <c r="C3134" t="s">
        <v>690</v>
      </c>
      <c r="D3134">
        <v>19</v>
      </c>
    </row>
    <row r="3135" spans="1:4">
      <c r="A3135">
        <v>1902</v>
      </c>
      <c r="B3135" t="s">
        <v>3648</v>
      </c>
      <c r="C3135" t="s">
        <v>1965</v>
      </c>
      <c r="D3135">
        <v>61</v>
      </c>
    </row>
    <row r="3136" spans="1:4">
      <c r="A3136">
        <v>1902</v>
      </c>
      <c r="B3136" t="s">
        <v>3648</v>
      </c>
      <c r="C3136" t="s">
        <v>1965</v>
      </c>
      <c r="D3136">
        <v>7.2</v>
      </c>
    </row>
    <row r="3137" spans="1:4">
      <c r="A3137">
        <v>1902</v>
      </c>
      <c r="B3137" t="s">
        <v>3648</v>
      </c>
      <c r="C3137" t="s">
        <v>1965</v>
      </c>
      <c r="D3137">
        <v>32</v>
      </c>
    </row>
    <row r="3138" spans="1:4">
      <c r="A3138">
        <v>1902</v>
      </c>
      <c r="B3138" t="s">
        <v>3648</v>
      </c>
      <c r="C3138" t="s">
        <v>1959</v>
      </c>
      <c r="D3138">
        <v>17</v>
      </c>
    </row>
    <row r="3139" spans="1:4">
      <c r="A3139">
        <v>1902</v>
      </c>
      <c r="B3139" t="s">
        <v>3648</v>
      </c>
      <c r="C3139" t="s">
        <v>1966</v>
      </c>
      <c r="D3139">
        <v>22</v>
      </c>
    </row>
    <row r="3140" spans="1:4">
      <c r="A3140">
        <v>1902</v>
      </c>
      <c r="B3140" t="s">
        <v>3648</v>
      </c>
      <c r="C3140" t="s">
        <v>578</v>
      </c>
      <c r="D3140">
        <v>20</v>
      </c>
    </row>
    <row r="3141" spans="1:4">
      <c r="A3141">
        <v>1902</v>
      </c>
      <c r="B3141" t="s">
        <v>3648</v>
      </c>
      <c r="C3141" t="s">
        <v>1960</v>
      </c>
      <c r="D3141">
        <v>6.25</v>
      </c>
    </row>
    <row r="3142" spans="1:4">
      <c r="A3142">
        <v>1902</v>
      </c>
      <c r="B3142" t="s">
        <v>3648</v>
      </c>
      <c r="C3142" t="s">
        <v>2199</v>
      </c>
      <c r="D3142">
        <v>14</v>
      </c>
    </row>
    <row r="3143" spans="1:4">
      <c r="A3143">
        <v>1902</v>
      </c>
      <c r="B3143" t="s">
        <v>3648</v>
      </c>
      <c r="C3143" t="s">
        <v>1164</v>
      </c>
      <c r="D3143">
        <v>7</v>
      </c>
    </row>
    <row r="3144" spans="1:4">
      <c r="A3144">
        <v>1902</v>
      </c>
      <c r="B3144" t="s">
        <v>2427</v>
      </c>
      <c r="C3144" t="s">
        <v>442</v>
      </c>
      <c r="D3144">
        <v>164</v>
      </c>
    </row>
    <row r="3145" spans="1:4">
      <c r="A3145">
        <v>1902</v>
      </c>
      <c r="B3145" t="s">
        <v>2427</v>
      </c>
      <c r="C3145" t="s">
        <v>1971</v>
      </c>
      <c r="D3145">
        <v>2</v>
      </c>
    </row>
    <row r="3146" spans="1:4">
      <c r="A3146">
        <v>1902</v>
      </c>
      <c r="B3146" t="s">
        <v>2427</v>
      </c>
      <c r="C3146" t="s">
        <v>68</v>
      </c>
      <c r="D3146">
        <v>7</v>
      </c>
    </row>
    <row r="3147" spans="1:4">
      <c r="A3147">
        <v>1902</v>
      </c>
      <c r="B3147" t="s">
        <v>2427</v>
      </c>
      <c r="C3147" t="s">
        <v>446</v>
      </c>
      <c r="D3147">
        <v>31</v>
      </c>
    </row>
    <row r="3148" spans="1:4">
      <c r="A3148">
        <v>1902</v>
      </c>
      <c r="B3148" t="s">
        <v>2427</v>
      </c>
      <c r="C3148" t="s">
        <v>448</v>
      </c>
      <c r="D3148">
        <v>31</v>
      </c>
    </row>
    <row r="3149" spans="1:4">
      <c r="A3149">
        <v>1902</v>
      </c>
      <c r="B3149" t="s">
        <v>2427</v>
      </c>
      <c r="C3149" t="s">
        <v>747</v>
      </c>
      <c r="D3149">
        <v>22.5</v>
      </c>
    </row>
    <row r="3150" spans="1:4">
      <c r="A3150">
        <v>1902</v>
      </c>
      <c r="B3150" t="s">
        <v>2427</v>
      </c>
      <c r="C3150" t="s">
        <v>450</v>
      </c>
      <c r="D3150">
        <v>120</v>
      </c>
    </row>
    <row r="3151" spans="1:4">
      <c r="A3151">
        <v>1902</v>
      </c>
      <c r="B3151" t="s">
        <v>2427</v>
      </c>
      <c r="C3151" t="s">
        <v>450</v>
      </c>
      <c r="D3151">
        <v>7.5</v>
      </c>
    </row>
    <row r="3152" spans="1:4">
      <c r="A3152">
        <v>1902</v>
      </c>
      <c r="B3152" t="s">
        <v>2427</v>
      </c>
      <c r="C3152" t="s">
        <v>450</v>
      </c>
      <c r="D3152">
        <v>31.5</v>
      </c>
    </row>
    <row r="3153" spans="1:4">
      <c r="A3153">
        <v>1902</v>
      </c>
      <c r="B3153" t="s">
        <v>2427</v>
      </c>
      <c r="C3153" t="s">
        <v>1973</v>
      </c>
      <c r="D3153">
        <v>5</v>
      </c>
    </row>
    <row r="3154" spans="1:4">
      <c r="A3154">
        <v>1902</v>
      </c>
      <c r="B3154" t="s">
        <v>2427</v>
      </c>
      <c r="C3154" t="s">
        <v>750</v>
      </c>
      <c r="D3154">
        <v>6</v>
      </c>
    </row>
    <row r="3155" spans="1:4">
      <c r="A3155">
        <v>1902</v>
      </c>
      <c r="B3155" t="s">
        <v>2427</v>
      </c>
      <c r="C3155" t="s">
        <v>752</v>
      </c>
      <c r="D3155">
        <v>17.5</v>
      </c>
    </row>
    <row r="3156" spans="1:4">
      <c r="A3156">
        <v>1902</v>
      </c>
      <c r="B3156" t="s">
        <v>2427</v>
      </c>
      <c r="C3156" t="s">
        <v>754</v>
      </c>
      <c r="D3156">
        <v>5.5</v>
      </c>
    </row>
    <row r="3157" spans="1:4">
      <c r="A3157">
        <v>1902</v>
      </c>
      <c r="B3157" t="s">
        <v>2427</v>
      </c>
      <c r="C3157" t="s">
        <v>462</v>
      </c>
      <c r="D3157">
        <v>4</v>
      </c>
    </row>
    <row r="3158" spans="1:4">
      <c r="A3158">
        <v>1902</v>
      </c>
      <c r="B3158" t="s">
        <v>2427</v>
      </c>
      <c r="C3158" t="s">
        <v>757</v>
      </c>
      <c r="D3158">
        <v>5.25</v>
      </c>
    </row>
    <row r="3159" spans="1:4">
      <c r="A3159">
        <v>1902</v>
      </c>
      <c r="B3159" t="s">
        <v>2427</v>
      </c>
      <c r="C3159" t="s">
        <v>759</v>
      </c>
      <c r="D3159">
        <v>2</v>
      </c>
    </row>
    <row r="3160" spans="1:4">
      <c r="A3160">
        <v>1902</v>
      </c>
      <c r="B3160" t="s">
        <v>2427</v>
      </c>
      <c r="C3160" t="s">
        <v>763</v>
      </c>
      <c r="D3160">
        <v>7</v>
      </c>
    </row>
    <row r="3161" spans="1:4">
      <c r="A3161">
        <v>1902</v>
      </c>
      <c r="B3161" t="s">
        <v>2427</v>
      </c>
      <c r="C3161" t="s">
        <v>763</v>
      </c>
      <c r="D3161">
        <v>2</v>
      </c>
    </row>
    <row r="3162" spans="1:4">
      <c r="A3162">
        <v>1902</v>
      </c>
      <c r="B3162" t="s">
        <v>2427</v>
      </c>
      <c r="C3162" t="s">
        <v>59</v>
      </c>
      <c r="D3162">
        <v>11</v>
      </c>
    </row>
    <row r="3163" spans="1:4">
      <c r="A3163">
        <v>1902</v>
      </c>
      <c r="B3163" t="s">
        <v>2427</v>
      </c>
      <c r="C3163" t="s">
        <v>59</v>
      </c>
      <c r="D3163">
        <v>17</v>
      </c>
    </row>
    <row r="3164" spans="1:4">
      <c r="A3164">
        <v>1902</v>
      </c>
      <c r="B3164" t="s">
        <v>2427</v>
      </c>
      <c r="C3164" t="s">
        <v>1114</v>
      </c>
      <c r="D3164">
        <v>25.25</v>
      </c>
    </row>
    <row r="3165" spans="1:4">
      <c r="A3165">
        <v>1902</v>
      </c>
      <c r="B3165" t="s">
        <v>2427</v>
      </c>
      <c r="C3165" t="s">
        <v>452</v>
      </c>
      <c r="D3165">
        <v>48</v>
      </c>
    </row>
    <row r="3166" spans="1:4">
      <c r="A3166">
        <v>1902</v>
      </c>
      <c r="B3166" t="s">
        <v>2427</v>
      </c>
      <c r="C3166" t="s">
        <v>455</v>
      </c>
      <c r="D3166">
        <v>34</v>
      </c>
    </row>
    <row r="3167" spans="1:4">
      <c r="A3167">
        <v>1902</v>
      </c>
      <c r="B3167" t="s">
        <v>2427</v>
      </c>
      <c r="C3167" t="s">
        <v>767</v>
      </c>
      <c r="D3167">
        <v>7.5</v>
      </c>
    </row>
    <row r="3168" spans="1:4">
      <c r="A3168">
        <v>1902</v>
      </c>
      <c r="B3168" t="s">
        <v>2427</v>
      </c>
      <c r="C3168" t="s">
        <v>995</v>
      </c>
      <c r="D3168">
        <v>18.5</v>
      </c>
    </row>
    <row r="3169" spans="1:4">
      <c r="A3169">
        <v>1902</v>
      </c>
      <c r="B3169" t="s">
        <v>2427</v>
      </c>
      <c r="C3169" t="s">
        <v>440</v>
      </c>
      <c r="D3169">
        <v>5</v>
      </c>
    </row>
    <row r="3170" spans="1:4">
      <c r="A3170">
        <v>1902</v>
      </c>
      <c r="B3170" t="s">
        <v>2427</v>
      </c>
      <c r="C3170" t="s">
        <v>450</v>
      </c>
      <c r="D3170">
        <v>17</v>
      </c>
    </row>
    <row r="3171" spans="1:4">
      <c r="A3171">
        <v>1902</v>
      </c>
      <c r="B3171" t="s">
        <v>2427</v>
      </c>
      <c r="C3171" t="s">
        <v>450</v>
      </c>
      <c r="D3171">
        <v>9</v>
      </c>
    </row>
    <row r="3172" spans="1:4">
      <c r="A3172">
        <v>1902</v>
      </c>
      <c r="B3172" t="s">
        <v>3649</v>
      </c>
      <c r="C3172" t="s">
        <v>1998</v>
      </c>
      <c r="D3172">
        <v>8.5</v>
      </c>
    </row>
    <row r="3173" spans="1:4">
      <c r="A3173">
        <v>1902</v>
      </c>
      <c r="B3173" t="s">
        <v>3649</v>
      </c>
      <c r="C3173" t="s">
        <v>1991</v>
      </c>
      <c r="D3173">
        <v>2</v>
      </c>
    </row>
    <row r="3174" spans="1:4">
      <c r="A3174">
        <v>1902</v>
      </c>
      <c r="B3174" t="s">
        <v>3649</v>
      </c>
      <c r="C3174" t="s">
        <v>1999</v>
      </c>
      <c r="D3174">
        <v>10</v>
      </c>
    </row>
    <row r="3175" spans="1:4">
      <c r="A3175">
        <v>1902</v>
      </c>
      <c r="B3175" t="s">
        <v>3649</v>
      </c>
      <c r="C3175" t="s">
        <v>1993</v>
      </c>
      <c r="D3175">
        <v>7</v>
      </c>
    </row>
    <row r="3176" spans="1:4">
      <c r="A3176">
        <v>1902</v>
      </c>
      <c r="B3176" t="s">
        <v>3649</v>
      </c>
      <c r="C3176" t="s">
        <v>2291</v>
      </c>
      <c r="D3176">
        <v>8.5</v>
      </c>
    </row>
    <row r="3177" spans="1:4">
      <c r="A3177">
        <v>1902</v>
      </c>
      <c r="B3177" t="s">
        <v>3649</v>
      </c>
      <c r="C3177" t="s">
        <v>1995</v>
      </c>
      <c r="D3177">
        <v>14</v>
      </c>
    </row>
    <row r="3178" spans="1:4">
      <c r="A3178">
        <v>1902</v>
      </c>
      <c r="B3178" t="s">
        <v>3649</v>
      </c>
      <c r="C3178" t="s">
        <v>2127</v>
      </c>
      <c r="D3178">
        <v>14</v>
      </c>
    </row>
    <row r="3179" spans="1:4">
      <c r="A3179">
        <v>1902</v>
      </c>
      <c r="B3179" t="s">
        <v>3649</v>
      </c>
      <c r="C3179" t="s">
        <v>1996</v>
      </c>
      <c r="D3179">
        <v>35</v>
      </c>
    </row>
    <row r="3180" spans="1:4">
      <c r="A3180">
        <v>1902</v>
      </c>
      <c r="B3180" t="s">
        <v>3649</v>
      </c>
      <c r="C3180" t="s">
        <v>2000</v>
      </c>
      <c r="D3180">
        <v>22.43</v>
      </c>
    </row>
    <row r="3181" spans="1:4">
      <c r="A3181">
        <v>1902</v>
      </c>
      <c r="B3181" t="s">
        <v>3649</v>
      </c>
      <c r="C3181" t="s">
        <v>1997</v>
      </c>
      <c r="D3181">
        <v>6</v>
      </c>
    </row>
    <row r="3182" spans="1:4">
      <c r="A3182">
        <v>1902</v>
      </c>
      <c r="B3182" t="s">
        <v>2524</v>
      </c>
      <c r="C3182" t="s">
        <v>99</v>
      </c>
      <c r="D3182">
        <v>5</v>
      </c>
    </row>
    <row r="3183" spans="1:4">
      <c r="A3183">
        <v>1902</v>
      </c>
      <c r="B3183" t="s">
        <v>2524</v>
      </c>
      <c r="C3183" t="s">
        <v>101</v>
      </c>
      <c r="D3183">
        <v>7.25</v>
      </c>
    </row>
    <row r="3184" spans="1:4">
      <c r="A3184">
        <v>1902</v>
      </c>
      <c r="B3184" t="s">
        <v>2524</v>
      </c>
      <c r="C3184" t="s">
        <v>2002</v>
      </c>
      <c r="D3184">
        <v>2.5</v>
      </c>
    </row>
    <row r="3185" spans="1:4">
      <c r="A3185">
        <v>1902</v>
      </c>
      <c r="B3185" t="s">
        <v>2524</v>
      </c>
      <c r="C3185" t="s">
        <v>100</v>
      </c>
      <c r="D3185">
        <v>5</v>
      </c>
    </row>
    <row r="3186" spans="1:4">
      <c r="A3186">
        <v>1902</v>
      </c>
      <c r="B3186" t="s">
        <v>2524</v>
      </c>
      <c r="C3186" t="s">
        <v>102</v>
      </c>
      <c r="D3186">
        <v>15</v>
      </c>
    </row>
    <row r="3187" spans="1:4">
      <c r="A3187">
        <v>1902</v>
      </c>
      <c r="B3187" t="s">
        <v>2524</v>
      </c>
      <c r="C3187" t="s">
        <v>102</v>
      </c>
      <c r="D3187">
        <v>13</v>
      </c>
    </row>
    <row r="3188" spans="1:4">
      <c r="A3188">
        <v>1902</v>
      </c>
      <c r="B3188" t="s">
        <v>2524</v>
      </c>
      <c r="C3188" t="s">
        <v>105</v>
      </c>
      <c r="D3188">
        <v>140</v>
      </c>
    </row>
    <row r="3189" spans="1:4">
      <c r="A3189">
        <v>1902</v>
      </c>
      <c r="B3189" t="s">
        <v>2524</v>
      </c>
      <c r="C3189" t="s">
        <v>105</v>
      </c>
      <c r="D3189">
        <v>3.1</v>
      </c>
    </row>
    <row r="3190" spans="1:4">
      <c r="A3190">
        <v>1902</v>
      </c>
      <c r="B3190" t="s">
        <v>2524</v>
      </c>
      <c r="C3190" t="s">
        <v>108</v>
      </c>
      <c r="D3190">
        <v>4.2</v>
      </c>
    </row>
    <row r="3191" spans="1:4">
      <c r="A3191">
        <v>1902</v>
      </c>
      <c r="B3191" t="s">
        <v>2524</v>
      </c>
      <c r="C3191" t="s">
        <v>2001</v>
      </c>
      <c r="D3191">
        <v>10</v>
      </c>
    </row>
    <row r="3192" spans="1:4">
      <c r="A3192">
        <v>1902</v>
      </c>
      <c r="B3192" t="s">
        <v>2524</v>
      </c>
      <c r="C3192" t="s">
        <v>109</v>
      </c>
      <c r="D3192">
        <v>15</v>
      </c>
    </row>
    <row r="3193" spans="1:4">
      <c r="A3193">
        <v>1902</v>
      </c>
      <c r="B3193" t="s">
        <v>2810</v>
      </c>
      <c r="C3193" t="s">
        <v>210</v>
      </c>
      <c r="D3193">
        <v>4</v>
      </c>
    </row>
    <row r="3194" spans="1:4">
      <c r="A3194">
        <v>1902</v>
      </c>
      <c r="B3194" t="s">
        <v>2810</v>
      </c>
      <c r="C3194" t="s">
        <v>208</v>
      </c>
      <c r="D3194">
        <v>5</v>
      </c>
    </row>
    <row r="3195" spans="1:4">
      <c r="A3195">
        <v>1902</v>
      </c>
      <c r="B3195" t="s">
        <v>2810</v>
      </c>
      <c r="C3195" t="s">
        <v>205</v>
      </c>
      <c r="D3195">
        <v>9.5</v>
      </c>
    </row>
    <row r="3196" spans="1:4">
      <c r="A3196">
        <v>1902</v>
      </c>
      <c r="B3196" t="s">
        <v>2810</v>
      </c>
      <c r="C3196" t="s">
        <v>199</v>
      </c>
      <c r="D3196">
        <v>3.75</v>
      </c>
    </row>
    <row r="3197" spans="1:4">
      <c r="A3197">
        <v>1902</v>
      </c>
      <c r="B3197" t="s">
        <v>2810</v>
      </c>
      <c r="C3197" t="s">
        <v>199</v>
      </c>
      <c r="D3197">
        <v>180</v>
      </c>
    </row>
    <row r="3198" spans="1:4">
      <c r="A3198">
        <v>1902</v>
      </c>
      <c r="B3198" t="s">
        <v>3660</v>
      </c>
      <c r="C3198" t="s">
        <v>2201</v>
      </c>
      <c r="D3198">
        <v>17</v>
      </c>
    </row>
    <row r="3199" spans="1:4">
      <c r="A3199">
        <v>1902</v>
      </c>
      <c r="B3199" t="s">
        <v>3291</v>
      </c>
      <c r="C3199" t="s">
        <v>2202</v>
      </c>
      <c r="D3199">
        <v>10.44</v>
      </c>
    </row>
    <row r="3200" spans="1:4">
      <c r="A3200">
        <v>1902</v>
      </c>
      <c r="B3200" t="s">
        <v>3291</v>
      </c>
      <c r="C3200" t="s">
        <v>2292</v>
      </c>
      <c r="D3200">
        <v>8.9</v>
      </c>
    </row>
    <row r="3201" spans="1:4">
      <c r="A3201">
        <v>1902</v>
      </c>
      <c r="B3201" t="s">
        <v>3291</v>
      </c>
      <c r="C3201" t="s">
        <v>2203</v>
      </c>
      <c r="D3201">
        <v>7.32</v>
      </c>
    </row>
    <row r="3202" spans="1:4">
      <c r="A3202">
        <v>1902</v>
      </c>
      <c r="B3202" t="s">
        <v>3291</v>
      </c>
      <c r="C3202" t="s">
        <v>2204</v>
      </c>
      <c r="D3202">
        <v>4.43</v>
      </c>
    </row>
    <row r="3203" spans="1:4">
      <c r="A3203">
        <v>1902</v>
      </c>
      <c r="B3203" t="s">
        <v>3291</v>
      </c>
      <c r="C3203" t="s">
        <v>2003</v>
      </c>
      <c r="D3203">
        <v>408.34</v>
      </c>
    </row>
    <row r="3204" spans="1:4">
      <c r="A3204">
        <v>1902</v>
      </c>
      <c r="B3204" t="s">
        <v>3291</v>
      </c>
      <c r="C3204" t="s">
        <v>2003</v>
      </c>
      <c r="D3204">
        <v>819.59</v>
      </c>
    </row>
    <row r="3205" spans="1:4">
      <c r="A3205">
        <v>1902</v>
      </c>
      <c r="B3205" t="s">
        <v>3291</v>
      </c>
      <c r="C3205" t="s">
        <v>2003</v>
      </c>
      <c r="D3205">
        <v>427.18</v>
      </c>
    </row>
    <row r="3206" spans="1:4">
      <c r="A3206">
        <v>1902</v>
      </c>
      <c r="B3206" t="s">
        <v>3291</v>
      </c>
      <c r="C3206" t="s">
        <v>2003</v>
      </c>
      <c r="D3206">
        <v>12.34</v>
      </c>
    </row>
    <row r="3207" spans="1:4">
      <c r="A3207">
        <v>1902</v>
      </c>
      <c r="B3207" t="s">
        <v>3291</v>
      </c>
      <c r="C3207" t="s">
        <v>2003</v>
      </c>
      <c r="D3207">
        <v>39.25</v>
      </c>
    </row>
    <row r="3208" spans="1:4">
      <c r="A3208">
        <v>1902</v>
      </c>
      <c r="B3208" t="s">
        <v>3291</v>
      </c>
      <c r="C3208" t="s">
        <v>2003</v>
      </c>
      <c r="D3208">
        <v>11.3</v>
      </c>
    </row>
    <row r="3209" spans="1:4">
      <c r="A3209">
        <v>1902</v>
      </c>
      <c r="B3209" t="s">
        <v>3291</v>
      </c>
      <c r="C3209" t="s">
        <v>2003</v>
      </c>
      <c r="D3209">
        <v>30</v>
      </c>
    </row>
    <row r="3210" spans="1:4">
      <c r="A3210">
        <v>1902</v>
      </c>
      <c r="B3210" t="s">
        <v>3291</v>
      </c>
      <c r="C3210" t="s">
        <v>2003</v>
      </c>
      <c r="D3210">
        <v>9.15</v>
      </c>
    </row>
    <row r="3211" spans="1:4">
      <c r="A3211">
        <v>1902</v>
      </c>
      <c r="B3211" t="s">
        <v>3291</v>
      </c>
      <c r="C3211" t="s">
        <v>2003</v>
      </c>
      <c r="D3211">
        <v>2.4300000000000002</v>
      </c>
    </row>
    <row r="3212" spans="1:4">
      <c r="A3212">
        <v>1902</v>
      </c>
      <c r="B3212" t="s">
        <v>3291</v>
      </c>
      <c r="C3212" t="s">
        <v>2003</v>
      </c>
      <c r="D3212">
        <v>16.600000000000001</v>
      </c>
    </row>
    <row r="3213" spans="1:4">
      <c r="A3213">
        <v>1902</v>
      </c>
      <c r="B3213" t="s">
        <v>3291</v>
      </c>
      <c r="C3213" t="s">
        <v>2004</v>
      </c>
      <c r="D3213">
        <v>377.09</v>
      </c>
    </row>
    <row r="3214" spans="1:4">
      <c r="A3214">
        <v>1902</v>
      </c>
      <c r="B3214" t="s">
        <v>3291</v>
      </c>
      <c r="C3214" t="s">
        <v>2004</v>
      </c>
      <c r="D3214">
        <v>22</v>
      </c>
    </row>
    <row r="3215" spans="1:4">
      <c r="A3215">
        <v>1902</v>
      </c>
      <c r="B3215" t="s">
        <v>3291</v>
      </c>
      <c r="C3215" t="s">
        <v>2004</v>
      </c>
      <c r="D3215">
        <v>23.68</v>
      </c>
    </row>
    <row r="3216" spans="1:4">
      <c r="A3216">
        <v>1902</v>
      </c>
      <c r="B3216" t="s">
        <v>3291</v>
      </c>
      <c r="C3216" t="s">
        <v>2004</v>
      </c>
      <c r="D3216">
        <v>10.36</v>
      </c>
    </row>
    <row r="3217" spans="1:4">
      <c r="A3217">
        <v>1902</v>
      </c>
      <c r="B3217" t="s">
        <v>3291</v>
      </c>
      <c r="C3217" t="s">
        <v>2004</v>
      </c>
      <c r="D3217">
        <v>35.64</v>
      </c>
    </row>
    <row r="3218" spans="1:4">
      <c r="A3218">
        <v>1902</v>
      </c>
      <c r="B3218" t="s">
        <v>3291</v>
      </c>
      <c r="C3218" t="s">
        <v>2207</v>
      </c>
      <c r="D3218">
        <v>20.100000000000001</v>
      </c>
    </row>
    <row r="3219" spans="1:4">
      <c r="A3219">
        <v>1902</v>
      </c>
      <c r="B3219" t="s">
        <v>3291</v>
      </c>
      <c r="C3219" t="s">
        <v>1820</v>
      </c>
      <c r="D3219">
        <v>8.5</v>
      </c>
    </row>
    <row r="3220" spans="1:4">
      <c r="A3220">
        <v>1902</v>
      </c>
      <c r="B3220" t="s">
        <v>3291</v>
      </c>
      <c r="C3220" t="s">
        <v>1820</v>
      </c>
      <c r="D3220">
        <v>5.38</v>
      </c>
    </row>
    <row r="3221" spans="1:4">
      <c r="A3221">
        <v>1902</v>
      </c>
      <c r="B3221" t="s">
        <v>3291</v>
      </c>
      <c r="C3221" t="s">
        <v>2208</v>
      </c>
      <c r="D3221">
        <v>6.35</v>
      </c>
    </row>
    <row r="3222" spans="1:4">
      <c r="A3222">
        <v>1902</v>
      </c>
      <c r="B3222" t="s">
        <v>3291</v>
      </c>
      <c r="C3222" t="s">
        <v>2005</v>
      </c>
      <c r="D3222">
        <v>5.89</v>
      </c>
    </row>
    <row r="3223" spans="1:4">
      <c r="A3223">
        <v>1902</v>
      </c>
      <c r="B3223" t="s">
        <v>3291</v>
      </c>
      <c r="C3223" t="s">
        <v>2267</v>
      </c>
      <c r="D3223">
        <v>6.97</v>
      </c>
    </row>
    <row r="3224" spans="1:4">
      <c r="A3224">
        <v>1902</v>
      </c>
      <c r="B3224" t="s">
        <v>3291</v>
      </c>
      <c r="C3224" t="s">
        <v>2267</v>
      </c>
      <c r="D3224">
        <v>9.4499999999999993</v>
      </c>
    </row>
    <row r="3225" spans="1:4">
      <c r="A3225">
        <v>1902</v>
      </c>
      <c r="B3225" t="s">
        <v>3291</v>
      </c>
      <c r="C3225" t="s">
        <v>2028</v>
      </c>
      <c r="D3225">
        <v>7.11</v>
      </c>
    </row>
    <row r="3226" spans="1:4">
      <c r="A3226">
        <v>1902</v>
      </c>
      <c r="B3226" t="s">
        <v>3291</v>
      </c>
      <c r="C3226" t="s">
        <v>2006</v>
      </c>
      <c r="D3226">
        <v>28.7</v>
      </c>
    </row>
    <row r="3227" spans="1:4">
      <c r="A3227">
        <v>1902</v>
      </c>
      <c r="B3227" t="s">
        <v>3291</v>
      </c>
      <c r="C3227" t="s">
        <v>2006</v>
      </c>
      <c r="D3227">
        <v>6.83</v>
      </c>
    </row>
    <row r="3228" spans="1:4">
      <c r="A3228">
        <v>1902</v>
      </c>
      <c r="B3228" t="s">
        <v>3291</v>
      </c>
      <c r="C3228" t="s">
        <v>2007</v>
      </c>
      <c r="D3228">
        <v>6.84</v>
      </c>
    </row>
    <row r="3229" spans="1:4">
      <c r="A3229">
        <v>1902</v>
      </c>
      <c r="B3229" t="s">
        <v>3291</v>
      </c>
      <c r="C3229" t="s">
        <v>2210</v>
      </c>
      <c r="D3229">
        <v>4.5</v>
      </c>
    </row>
    <row r="3230" spans="1:4">
      <c r="A3230">
        <v>1902</v>
      </c>
      <c r="B3230" t="s">
        <v>3291</v>
      </c>
      <c r="C3230" t="s">
        <v>2002</v>
      </c>
      <c r="D3230">
        <v>6.48</v>
      </c>
    </row>
    <row r="3231" spans="1:4">
      <c r="A3231">
        <v>1902</v>
      </c>
      <c r="B3231" t="s">
        <v>3291</v>
      </c>
      <c r="C3231" t="s">
        <v>2002</v>
      </c>
      <c r="D3231">
        <v>18.78</v>
      </c>
    </row>
    <row r="3232" spans="1:4">
      <c r="A3232">
        <v>1902</v>
      </c>
      <c r="B3232" t="s">
        <v>3291</v>
      </c>
      <c r="C3232" t="s">
        <v>2008</v>
      </c>
      <c r="D3232">
        <v>40</v>
      </c>
    </row>
    <row r="3233" spans="1:4">
      <c r="A3233">
        <v>1902</v>
      </c>
      <c r="B3233" t="s">
        <v>3291</v>
      </c>
      <c r="C3233" t="s">
        <v>2008</v>
      </c>
      <c r="D3233">
        <v>22.5</v>
      </c>
    </row>
    <row r="3234" spans="1:4">
      <c r="A3234">
        <v>1902</v>
      </c>
      <c r="B3234" t="s">
        <v>3291</v>
      </c>
      <c r="C3234" t="s">
        <v>2212</v>
      </c>
      <c r="D3234">
        <v>72.64</v>
      </c>
    </row>
    <row r="3235" spans="1:4">
      <c r="A3235">
        <v>1902</v>
      </c>
      <c r="B3235" t="s">
        <v>3291</v>
      </c>
      <c r="C3235" t="s">
        <v>2213</v>
      </c>
      <c r="D3235">
        <v>28.9</v>
      </c>
    </row>
    <row r="3236" spans="1:4">
      <c r="A3236">
        <v>1902</v>
      </c>
      <c r="B3236" t="s">
        <v>3291</v>
      </c>
      <c r="C3236" t="s">
        <v>2009</v>
      </c>
      <c r="D3236">
        <v>39.340000000000003</v>
      </c>
    </row>
    <row r="3237" spans="1:4">
      <c r="A3237">
        <v>1902</v>
      </c>
      <c r="B3237" t="s">
        <v>3291</v>
      </c>
      <c r="C3237" t="s">
        <v>2009</v>
      </c>
      <c r="D3237">
        <v>1</v>
      </c>
    </row>
    <row r="3238" spans="1:4">
      <c r="A3238">
        <v>1902</v>
      </c>
      <c r="B3238" t="s">
        <v>3291</v>
      </c>
      <c r="C3238" t="s">
        <v>2293</v>
      </c>
      <c r="D3238">
        <v>6.25</v>
      </c>
    </row>
    <row r="3239" spans="1:4">
      <c r="A3239">
        <v>1902</v>
      </c>
      <c r="B3239" t="s">
        <v>3291</v>
      </c>
      <c r="C3239" t="s">
        <v>1994</v>
      </c>
      <c r="D3239">
        <v>12.77</v>
      </c>
    </row>
    <row r="3240" spans="1:4">
      <c r="A3240">
        <v>1902</v>
      </c>
      <c r="B3240" t="s">
        <v>3291</v>
      </c>
      <c r="C3240" t="s">
        <v>2216</v>
      </c>
      <c r="D3240">
        <v>12.12</v>
      </c>
    </row>
    <row r="3241" spans="1:4">
      <c r="A3241">
        <v>1902</v>
      </c>
      <c r="B3241" t="s">
        <v>3291</v>
      </c>
      <c r="C3241" t="s">
        <v>2029</v>
      </c>
      <c r="D3241">
        <v>80.150000000000006</v>
      </c>
    </row>
    <row r="3242" spans="1:4">
      <c r="A3242">
        <v>1902</v>
      </c>
      <c r="B3242" t="s">
        <v>3291</v>
      </c>
      <c r="C3242" t="s">
        <v>2029</v>
      </c>
      <c r="D3242">
        <v>11.98</v>
      </c>
    </row>
    <row r="3243" spans="1:4">
      <c r="A3243">
        <v>1902</v>
      </c>
      <c r="B3243" t="s">
        <v>3291</v>
      </c>
      <c r="C3243" t="s">
        <v>2011</v>
      </c>
      <c r="D3243">
        <v>8.11</v>
      </c>
    </row>
    <row r="3244" spans="1:4">
      <c r="A3244">
        <v>1902</v>
      </c>
      <c r="B3244" t="s">
        <v>3291</v>
      </c>
      <c r="C3244" t="s">
        <v>2011</v>
      </c>
      <c r="D3244">
        <v>7.6</v>
      </c>
    </row>
    <row r="3245" spans="1:4">
      <c r="A3245">
        <v>1902</v>
      </c>
      <c r="B3245" t="s">
        <v>3291</v>
      </c>
      <c r="C3245" t="s">
        <v>2217</v>
      </c>
      <c r="D3245">
        <v>1.1000000000000001</v>
      </c>
    </row>
    <row r="3246" spans="1:4">
      <c r="A3246">
        <v>1902</v>
      </c>
      <c r="B3246" t="s">
        <v>3291</v>
      </c>
      <c r="C3246" t="s">
        <v>2294</v>
      </c>
      <c r="D3246">
        <v>14</v>
      </c>
    </row>
    <row r="3247" spans="1:4">
      <c r="A3247">
        <v>1902</v>
      </c>
      <c r="B3247" t="s">
        <v>3291</v>
      </c>
      <c r="C3247" t="s">
        <v>2295</v>
      </c>
      <c r="D3247">
        <v>24</v>
      </c>
    </row>
    <row r="3248" spans="1:4">
      <c r="A3248">
        <v>1902</v>
      </c>
      <c r="B3248" t="s">
        <v>3291</v>
      </c>
      <c r="C3248" t="s">
        <v>2012</v>
      </c>
      <c r="D3248">
        <v>30.5</v>
      </c>
    </row>
    <row r="3249" spans="1:4">
      <c r="A3249">
        <v>1902</v>
      </c>
      <c r="B3249" t="s">
        <v>3291</v>
      </c>
      <c r="C3249" t="s">
        <v>2012</v>
      </c>
      <c r="D3249">
        <v>7.25</v>
      </c>
    </row>
    <row r="3250" spans="1:4">
      <c r="A3250">
        <v>1902</v>
      </c>
      <c r="B3250" t="s">
        <v>3291</v>
      </c>
      <c r="C3250" t="s">
        <v>2218</v>
      </c>
      <c r="D3250">
        <v>11.1</v>
      </c>
    </row>
    <row r="3251" spans="1:4">
      <c r="A3251">
        <v>1902</v>
      </c>
      <c r="B3251" t="s">
        <v>3291</v>
      </c>
      <c r="C3251" t="s">
        <v>2014</v>
      </c>
      <c r="D3251">
        <v>13.8</v>
      </c>
    </row>
    <row r="3252" spans="1:4">
      <c r="A3252">
        <v>1902</v>
      </c>
      <c r="B3252" t="s">
        <v>3291</v>
      </c>
      <c r="C3252" t="s">
        <v>2014</v>
      </c>
      <c r="D3252">
        <v>18.149999999999999</v>
      </c>
    </row>
    <row r="3253" spans="1:4">
      <c r="A3253">
        <v>1902</v>
      </c>
      <c r="B3253" t="s">
        <v>3291</v>
      </c>
      <c r="C3253" t="s">
        <v>2014</v>
      </c>
      <c r="D3253">
        <v>5</v>
      </c>
    </row>
    <row r="3254" spans="1:4">
      <c r="A3254">
        <v>1902</v>
      </c>
      <c r="B3254" t="s">
        <v>3291</v>
      </c>
      <c r="C3254" t="s">
        <v>2015</v>
      </c>
      <c r="D3254">
        <v>21.4</v>
      </c>
    </row>
    <row r="3255" spans="1:4">
      <c r="A3255">
        <v>1902</v>
      </c>
      <c r="B3255" t="s">
        <v>3291</v>
      </c>
      <c r="C3255" t="s">
        <v>2015</v>
      </c>
      <c r="D3255">
        <v>30.09</v>
      </c>
    </row>
    <row r="3256" spans="1:4">
      <c r="A3256">
        <v>1902</v>
      </c>
      <c r="B3256" t="s">
        <v>3291</v>
      </c>
      <c r="C3256" t="s">
        <v>2015</v>
      </c>
      <c r="D3256">
        <v>19.97</v>
      </c>
    </row>
    <row r="3257" spans="1:4">
      <c r="A3257">
        <v>1902</v>
      </c>
      <c r="B3257" t="s">
        <v>3291</v>
      </c>
      <c r="C3257" t="s">
        <v>2030</v>
      </c>
      <c r="D3257">
        <v>23.08</v>
      </c>
    </row>
    <row r="3258" spans="1:4">
      <c r="A3258">
        <v>1902</v>
      </c>
      <c r="B3258" t="s">
        <v>3291</v>
      </c>
      <c r="C3258" t="s">
        <v>2016</v>
      </c>
      <c r="D3258">
        <v>13.77</v>
      </c>
    </row>
    <row r="3259" spans="1:4">
      <c r="A3259">
        <v>1902</v>
      </c>
      <c r="B3259" t="s">
        <v>3291</v>
      </c>
      <c r="C3259" t="s">
        <v>2016</v>
      </c>
      <c r="D3259">
        <v>18.21</v>
      </c>
    </row>
    <row r="3260" spans="1:4">
      <c r="A3260">
        <v>1902</v>
      </c>
      <c r="B3260" t="s">
        <v>3291</v>
      </c>
      <c r="C3260" t="s">
        <v>2016</v>
      </c>
      <c r="D3260">
        <v>9.7799999999999994</v>
      </c>
    </row>
    <row r="3261" spans="1:4">
      <c r="A3261">
        <v>1902</v>
      </c>
      <c r="B3261" t="s">
        <v>3291</v>
      </c>
      <c r="C3261" t="s">
        <v>2016</v>
      </c>
      <c r="D3261">
        <v>4.5999999999999996</v>
      </c>
    </row>
    <row r="3262" spans="1:4">
      <c r="A3262">
        <v>1902</v>
      </c>
      <c r="B3262" t="s">
        <v>3291</v>
      </c>
      <c r="C3262" t="s">
        <v>2016</v>
      </c>
      <c r="D3262">
        <v>8.6300000000000008</v>
      </c>
    </row>
    <row r="3263" spans="1:4">
      <c r="A3263">
        <v>1902</v>
      </c>
      <c r="B3263" t="s">
        <v>3291</v>
      </c>
      <c r="C3263" t="s">
        <v>2018</v>
      </c>
      <c r="D3263">
        <v>13.3</v>
      </c>
    </row>
    <row r="3264" spans="1:4">
      <c r="A3264">
        <v>1902</v>
      </c>
      <c r="B3264" t="s">
        <v>3291</v>
      </c>
      <c r="C3264" t="s">
        <v>2019</v>
      </c>
      <c r="D3264">
        <v>26.3</v>
      </c>
    </row>
    <row r="3265" spans="1:4">
      <c r="A3265">
        <v>1902</v>
      </c>
      <c r="B3265" t="s">
        <v>3291</v>
      </c>
      <c r="C3265" t="s">
        <v>2019</v>
      </c>
      <c r="D3265">
        <v>14.53</v>
      </c>
    </row>
    <row r="3266" spans="1:4">
      <c r="A3266">
        <v>1902</v>
      </c>
      <c r="B3266" t="s">
        <v>3291</v>
      </c>
      <c r="C3266" t="s">
        <v>2219</v>
      </c>
      <c r="D3266">
        <v>26.14</v>
      </c>
    </row>
    <row r="3267" spans="1:4">
      <c r="A3267">
        <v>1902</v>
      </c>
      <c r="B3267" t="s">
        <v>3291</v>
      </c>
      <c r="C3267" t="s">
        <v>2296</v>
      </c>
      <c r="D3267">
        <v>1.77</v>
      </c>
    </row>
    <row r="3268" spans="1:4">
      <c r="A3268">
        <v>1902</v>
      </c>
      <c r="B3268" t="s">
        <v>3291</v>
      </c>
      <c r="C3268" t="s">
        <v>2020</v>
      </c>
      <c r="D3268">
        <v>8.14</v>
      </c>
    </row>
    <row r="3269" spans="1:4">
      <c r="A3269">
        <v>1902</v>
      </c>
      <c r="B3269" t="s">
        <v>3291</v>
      </c>
      <c r="C3269" t="s">
        <v>2268</v>
      </c>
      <c r="D3269">
        <v>30.23</v>
      </c>
    </row>
    <row r="3270" spans="1:4">
      <c r="A3270">
        <v>1902</v>
      </c>
      <c r="B3270" t="s">
        <v>3291</v>
      </c>
      <c r="C3270" t="s">
        <v>2297</v>
      </c>
      <c r="D3270">
        <v>6.15</v>
      </c>
    </row>
    <row r="3271" spans="1:4">
      <c r="A3271">
        <v>1902</v>
      </c>
      <c r="B3271" t="s">
        <v>3291</v>
      </c>
      <c r="C3271" t="s">
        <v>2269</v>
      </c>
      <c r="D3271">
        <v>30.27</v>
      </c>
    </row>
    <row r="3272" spans="1:4">
      <c r="A3272">
        <v>1902</v>
      </c>
      <c r="B3272" t="s">
        <v>3291</v>
      </c>
      <c r="C3272" t="s">
        <v>2021</v>
      </c>
      <c r="D3272">
        <v>15.7</v>
      </c>
    </row>
    <row r="3273" spans="1:4">
      <c r="A3273">
        <v>1902</v>
      </c>
      <c r="B3273" t="s">
        <v>3291</v>
      </c>
      <c r="C3273" t="s">
        <v>2022</v>
      </c>
      <c r="D3273">
        <v>9</v>
      </c>
    </row>
    <row r="3274" spans="1:4">
      <c r="A3274">
        <v>1902</v>
      </c>
      <c r="B3274" t="s">
        <v>3291</v>
      </c>
      <c r="C3274" t="s">
        <v>2022</v>
      </c>
      <c r="D3274">
        <v>4.5999999999999996</v>
      </c>
    </row>
    <row r="3275" spans="1:4">
      <c r="A3275">
        <v>1902</v>
      </c>
      <c r="B3275" t="s">
        <v>3291</v>
      </c>
      <c r="C3275" t="s">
        <v>1959</v>
      </c>
      <c r="D3275">
        <v>41.24</v>
      </c>
    </row>
    <row r="3276" spans="1:4">
      <c r="A3276">
        <v>1902</v>
      </c>
      <c r="B3276" t="s">
        <v>3291</v>
      </c>
      <c r="C3276" t="s">
        <v>1959</v>
      </c>
      <c r="D3276">
        <v>4</v>
      </c>
    </row>
    <row r="3277" spans="1:4">
      <c r="A3277">
        <v>1902</v>
      </c>
      <c r="B3277" t="s">
        <v>3291</v>
      </c>
      <c r="C3277" t="s">
        <v>2220</v>
      </c>
      <c r="D3277">
        <v>8.25</v>
      </c>
    </row>
    <row r="3278" spans="1:4">
      <c r="A3278">
        <v>1902</v>
      </c>
      <c r="B3278" t="s">
        <v>3291</v>
      </c>
      <c r="C3278" t="s">
        <v>2129</v>
      </c>
      <c r="D3278">
        <v>5</v>
      </c>
    </row>
    <row r="3279" spans="1:4">
      <c r="A3279">
        <v>1902</v>
      </c>
      <c r="B3279" t="s">
        <v>3291</v>
      </c>
      <c r="C3279" t="s">
        <v>2175</v>
      </c>
      <c r="D3279">
        <v>7.54</v>
      </c>
    </row>
    <row r="3280" spans="1:4">
      <c r="A3280">
        <v>1902</v>
      </c>
      <c r="B3280" t="s">
        <v>3291</v>
      </c>
      <c r="C3280" t="s">
        <v>511</v>
      </c>
      <c r="D3280">
        <v>6.36</v>
      </c>
    </row>
    <row r="3281" spans="1:4">
      <c r="A3281">
        <v>1902</v>
      </c>
      <c r="B3281" t="s">
        <v>3291</v>
      </c>
      <c r="C3281" t="s">
        <v>2221</v>
      </c>
      <c r="D3281">
        <v>7</v>
      </c>
    </row>
    <row r="3282" spans="1:4">
      <c r="A3282">
        <v>1902</v>
      </c>
      <c r="B3282" t="s">
        <v>3291</v>
      </c>
      <c r="C3282" t="s">
        <v>2222</v>
      </c>
      <c r="D3282">
        <v>8</v>
      </c>
    </row>
    <row r="3283" spans="1:4">
      <c r="A3283">
        <v>1902</v>
      </c>
      <c r="B3283" t="s">
        <v>3291</v>
      </c>
      <c r="C3283" t="s">
        <v>578</v>
      </c>
      <c r="D3283">
        <v>76.3</v>
      </c>
    </row>
    <row r="3284" spans="1:4">
      <c r="A3284">
        <v>1902</v>
      </c>
      <c r="B3284" t="s">
        <v>3291</v>
      </c>
      <c r="C3284" t="s">
        <v>2223</v>
      </c>
      <c r="D3284">
        <v>6.5</v>
      </c>
    </row>
    <row r="3285" spans="1:4">
      <c r="A3285">
        <v>1902</v>
      </c>
      <c r="B3285" t="s">
        <v>3291</v>
      </c>
      <c r="C3285" t="s">
        <v>2298</v>
      </c>
      <c r="D3285">
        <v>12.5</v>
      </c>
    </row>
    <row r="3286" spans="1:4">
      <c r="A3286">
        <v>1902</v>
      </c>
      <c r="B3286" t="s">
        <v>3291</v>
      </c>
      <c r="C3286" t="s">
        <v>2023</v>
      </c>
      <c r="D3286">
        <v>32.61</v>
      </c>
    </row>
    <row r="3287" spans="1:4">
      <c r="A3287">
        <v>1902</v>
      </c>
      <c r="B3287" t="s">
        <v>3291</v>
      </c>
      <c r="C3287" t="s">
        <v>2023</v>
      </c>
      <c r="D3287">
        <v>18.05</v>
      </c>
    </row>
    <row r="3288" spans="1:4">
      <c r="A3288">
        <v>1902</v>
      </c>
      <c r="B3288" t="s">
        <v>3291</v>
      </c>
      <c r="C3288" t="s">
        <v>2023</v>
      </c>
      <c r="D3288">
        <v>17.7</v>
      </c>
    </row>
    <row r="3289" spans="1:4">
      <c r="A3289">
        <v>1902</v>
      </c>
      <c r="B3289" t="s">
        <v>3291</v>
      </c>
      <c r="C3289" t="s">
        <v>2023</v>
      </c>
      <c r="D3289">
        <v>15.52</v>
      </c>
    </row>
    <row r="3290" spans="1:4">
      <c r="A3290">
        <v>1902</v>
      </c>
      <c r="B3290" t="s">
        <v>3291</v>
      </c>
      <c r="C3290" t="s">
        <v>2023</v>
      </c>
      <c r="D3290">
        <v>11.2</v>
      </c>
    </row>
    <row r="3291" spans="1:4">
      <c r="A3291">
        <v>1902</v>
      </c>
      <c r="B3291" t="s">
        <v>3291</v>
      </c>
      <c r="C3291" t="s">
        <v>2299</v>
      </c>
      <c r="D3291">
        <v>17.899999999999999</v>
      </c>
    </row>
    <row r="3292" spans="1:4">
      <c r="A3292">
        <v>1902</v>
      </c>
      <c r="B3292" t="s">
        <v>3291</v>
      </c>
      <c r="C3292" t="s">
        <v>2031</v>
      </c>
      <c r="D3292">
        <v>44.92</v>
      </c>
    </row>
    <row r="3293" spans="1:4">
      <c r="A3293">
        <v>1902</v>
      </c>
      <c r="B3293" t="s">
        <v>3291</v>
      </c>
      <c r="C3293" t="s">
        <v>2300</v>
      </c>
      <c r="D3293">
        <v>5.39</v>
      </c>
    </row>
    <row r="3294" spans="1:4">
      <c r="A3294">
        <v>1902</v>
      </c>
      <c r="B3294" t="s">
        <v>3291</v>
      </c>
      <c r="C3294" t="s">
        <v>2270</v>
      </c>
      <c r="D3294">
        <v>5.6</v>
      </c>
    </row>
    <row r="3295" spans="1:4">
      <c r="A3295">
        <v>1902</v>
      </c>
      <c r="B3295" t="s">
        <v>3291</v>
      </c>
      <c r="C3295" t="s">
        <v>2301</v>
      </c>
      <c r="D3295">
        <v>13.9</v>
      </c>
    </row>
    <row r="3296" spans="1:4">
      <c r="A3296">
        <v>1902</v>
      </c>
      <c r="B3296" t="s">
        <v>3291</v>
      </c>
      <c r="C3296" t="s">
        <v>2024</v>
      </c>
      <c r="D3296">
        <v>11.5</v>
      </c>
    </row>
    <row r="3297" spans="1:4">
      <c r="A3297">
        <v>1902</v>
      </c>
      <c r="B3297" t="s">
        <v>3291</v>
      </c>
      <c r="C3297" t="s">
        <v>2302</v>
      </c>
      <c r="D3297">
        <v>11.25</v>
      </c>
    </row>
    <row r="3298" spans="1:4">
      <c r="A3298">
        <v>1902</v>
      </c>
      <c r="B3298" t="s">
        <v>3291</v>
      </c>
      <c r="C3298" t="s">
        <v>2025</v>
      </c>
      <c r="D3298">
        <v>121.6</v>
      </c>
    </row>
    <row r="3299" spans="1:4">
      <c r="A3299">
        <v>1902</v>
      </c>
      <c r="B3299" t="s">
        <v>3291</v>
      </c>
      <c r="C3299" t="s">
        <v>2025</v>
      </c>
      <c r="D3299">
        <v>24.07</v>
      </c>
    </row>
    <row r="3300" spans="1:4">
      <c r="A3300">
        <v>1902</v>
      </c>
      <c r="B3300" t="s">
        <v>3291</v>
      </c>
      <c r="C3300" t="s">
        <v>2025</v>
      </c>
      <c r="D3300">
        <v>18</v>
      </c>
    </row>
    <row r="3301" spans="1:4">
      <c r="A3301">
        <v>1902</v>
      </c>
      <c r="B3301" t="s">
        <v>3291</v>
      </c>
      <c r="C3301" t="s">
        <v>2025</v>
      </c>
      <c r="D3301">
        <v>11.6</v>
      </c>
    </row>
    <row r="3302" spans="1:4">
      <c r="A3302">
        <v>1902</v>
      </c>
      <c r="B3302" t="s">
        <v>3291</v>
      </c>
      <c r="C3302" t="s">
        <v>2025</v>
      </c>
      <c r="D3302">
        <v>18</v>
      </c>
    </row>
    <row r="3303" spans="1:4">
      <c r="A3303">
        <v>1902</v>
      </c>
      <c r="B3303" t="s">
        <v>3291</v>
      </c>
      <c r="C3303" t="s">
        <v>2211</v>
      </c>
      <c r="D3303">
        <v>15.07</v>
      </c>
    </row>
    <row r="3304" spans="1:4">
      <c r="A3304">
        <v>1902</v>
      </c>
      <c r="B3304" t="s">
        <v>3291</v>
      </c>
      <c r="C3304" t="s">
        <v>1994</v>
      </c>
      <c r="D3304">
        <v>147.35</v>
      </c>
    </row>
    <row r="3305" spans="1:4">
      <c r="A3305">
        <v>1902</v>
      </c>
      <c r="B3305" t="s">
        <v>3291</v>
      </c>
      <c r="C3305" t="s">
        <v>2004</v>
      </c>
      <c r="D3305">
        <v>9.4</v>
      </c>
    </row>
    <row r="3306" spans="1:4">
      <c r="A3306">
        <v>1902</v>
      </c>
      <c r="B3306" t="s">
        <v>3291</v>
      </c>
      <c r="C3306" t="s">
        <v>2012</v>
      </c>
      <c r="D3306">
        <v>22.22</v>
      </c>
    </row>
    <row r="3307" spans="1:4">
      <c r="A3307">
        <v>1902</v>
      </c>
      <c r="B3307" t="s">
        <v>3291</v>
      </c>
      <c r="C3307" t="s">
        <v>2210</v>
      </c>
      <c r="D3307">
        <v>16.100000000000001</v>
      </c>
    </row>
    <row r="3308" spans="1:4">
      <c r="A3308">
        <v>1902</v>
      </c>
      <c r="B3308" t="s">
        <v>2833</v>
      </c>
      <c r="C3308" t="s">
        <v>192</v>
      </c>
      <c r="D3308">
        <v>353</v>
      </c>
    </row>
    <row r="3309" spans="1:4">
      <c r="A3309">
        <v>1902</v>
      </c>
      <c r="B3309" t="s">
        <v>2833</v>
      </c>
      <c r="C3309" t="s">
        <v>194</v>
      </c>
      <c r="D3309">
        <v>6.5</v>
      </c>
    </row>
    <row r="3310" spans="1:4">
      <c r="A3310">
        <v>1902</v>
      </c>
      <c r="B3310" t="s">
        <v>2833</v>
      </c>
      <c r="C3310" t="s">
        <v>2226</v>
      </c>
      <c r="D3310">
        <v>9.3000000000000007</v>
      </c>
    </row>
    <row r="3311" spans="1:4">
      <c r="A3311">
        <v>1902</v>
      </c>
      <c r="B3311" t="s">
        <v>2833</v>
      </c>
      <c r="C3311" t="s">
        <v>2226</v>
      </c>
      <c r="D3311">
        <v>5.5</v>
      </c>
    </row>
    <row r="3312" spans="1:4">
      <c r="A3312">
        <v>1902</v>
      </c>
      <c r="B3312" t="s">
        <v>2833</v>
      </c>
      <c r="C3312" t="s">
        <v>567</v>
      </c>
      <c r="D3312">
        <v>13.5</v>
      </c>
    </row>
    <row r="3313" spans="1:4">
      <c r="A3313">
        <v>1902</v>
      </c>
      <c r="B3313" t="s">
        <v>2833</v>
      </c>
      <c r="C3313" t="s">
        <v>567</v>
      </c>
      <c r="D3313">
        <v>11</v>
      </c>
    </row>
    <row r="3314" spans="1:4">
      <c r="A3314">
        <v>1902</v>
      </c>
      <c r="B3314" t="s">
        <v>2820</v>
      </c>
      <c r="C3314" t="s">
        <v>69</v>
      </c>
      <c r="D3314">
        <v>13.11</v>
      </c>
    </row>
    <row r="3315" spans="1:4">
      <c r="A3315">
        <v>1902</v>
      </c>
      <c r="B3315" t="s">
        <v>2820</v>
      </c>
      <c r="C3315" t="s">
        <v>2037</v>
      </c>
      <c r="D3315">
        <v>9.8000000000000007</v>
      </c>
    </row>
    <row r="3316" spans="1:4">
      <c r="A3316">
        <v>1902</v>
      </c>
      <c r="B3316" t="s">
        <v>2820</v>
      </c>
      <c r="C3316" t="s">
        <v>2037</v>
      </c>
      <c r="D3316">
        <v>16.7</v>
      </c>
    </row>
    <row r="3317" spans="1:4">
      <c r="A3317">
        <v>1902</v>
      </c>
      <c r="B3317" t="s">
        <v>2820</v>
      </c>
      <c r="C3317" t="s">
        <v>2037</v>
      </c>
      <c r="D3317">
        <v>37</v>
      </c>
    </row>
    <row r="3318" spans="1:4">
      <c r="A3318">
        <v>1902</v>
      </c>
      <c r="B3318" t="s">
        <v>2820</v>
      </c>
      <c r="C3318" t="s">
        <v>2037</v>
      </c>
      <c r="D3318">
        <v>26.1</v>
      </c>
    </row>
    <row r="3319" spans="1:4">
      <c r="A3319">
        <v>1902</v>
      </c>
      <c r="B3319" t="s">
        <v>2820</v>
      </c>
      <c r="C3319" t="s">
        <v>2303</v>
      </c>
      <c r="D3319">
        <v>8.25</v>
      </c>
    </row>
    <row r="3320" spans="1:4">
      <c r="A3320">
        <v>1902</v>
      </c>
      <c r="B3320" t="s">
        <v>2820</v>
      </c>
      <c r="C3320" t="s">
        <v>2227</v>
      </c>
      <c r="D3320">
        <v>7</v>
      </c>
    </row>
    <row r="3321" spans="1:4">
      <c r="A3321">
        <v>1902</v>
      </c>
      <c r="B3321" t="s">
        <v>2820</v>
      </c>
      <c r="C3321" t="s">
        <v>2033</v>
      </c>
      <c r="D3321">
        <v>3</v>
      </c>
    </row>
    <row r="3322" spans="1:4">
      <c r="A3322">
        <v>1902</v>
      </c>
      <c r="B3322" t="s">
        <v>2820</v>
      </c>
      <c r="C3322" t="s">
        <v>2304</v>
      </c>
      <c r="D3322">
        <v>1.94</v>
      </c>
    </row>
    <row r="3323" spans="1:4">
      <c r="A3323">
        <v>1902</v>
      </c>
      <c r="B3323" t="s">
        <v>2820</v>
      </c>
      <c r="C3323" t="s">
        <v>1714</v>
      </c>
      <c r="D3323">
        <v>56.18</v>
      </c>
    </row>
    <row r="3324" spans="1:4">
      <c r="A3324">
        <v>1902</v>
      </c>
      <c r="B3324" t="s">
        <v>2820</v>
      </c>
      <c r="C3324" t="s">
        <v>2230</v>
      </c>
      <c r="D3324">
        <v>2.17</v>
      </c>
    </row>
    <row r="3325" spans="1:4">
      <c r="A3325">
        <v>1902</v>
      </c>
      <c r="B3325" t="s">
        <v>2820</v>
      </c>
      <c r="C3325" t="s">
        <v>502</v>
      </c>
      <c r="D3325">
        <v>35.85</v>
      </c>
    </row>
    <row r="3326" spans="1:4">
      <c r="A3326">
        <v>1902</v>
      </c>
      <c r="B3326" t="s">
        <v>2820</v>
      </c>
      <c r="C3326" t="s">
        <v>502</v>
      </c>
      <c r="D3326">
        <v>14.27</v>
      </c>
    </row>
    <row r="3327" spans="1:4">
      <c r="A3327">
        <v>1902</v>
      </c>
      <c r="B3327" t="s">
        <v>2820</v>
      </c>
      <c r="C3327" t="s">
        <v>2034</v>
      </c>
      <c r="D3327">
        <v>17.2</v>
      </c>
    </row>
    <row r="3328" spans="1:4">
      <c r="A3328">
        <v>1902</v>
      </c>
      <c r="B3328" t="s">
        <v>2820</v>
      </c>
      <c r="C3328" t="s">
        <v>2036</v>
      </c>
      <c r="D3328">
        <v>3.47</v>
      </c>
    </row>
    <row r="3329" spans="1:4">
      <c r="A3329">
        <v>1902</v>
      </c>
      <c r="B3329" t="s">
        <v>2820</v>
      </c>
      <c r="C3329" t="s">
        <v>2231</v>
      </c>
      <c r="D3329">
        <v>5.85</v>
      </c>
    </row>
    <row r="3330" spans="1:4">
      <c r="A3330">
        <v>1902</v>
      </c>
      <c r="B3330" t="s">
        <v>2820</v>
      </c>
      <c r="C3330" t="s">
        <v>2231</v>
      </c>
      <c r="D3330">
        <v>12.48</v>
      </c>
    </row>
    <row r="3331" spans="1:4">
      <c r="A3331">
        <v>1902</v>
      </c>
      <c r="B3331" t="s">
        <v>2820</v>
      </c>
      <c r="C3331" t="s">
        <v>2035</v>
      </c>
      <c r="D3331">
        <v>5</v>
      </c>
    </row>
    <row r="3332" spans="1:4">
      <c r="A3332">
        <v>1902</v>
      </c>
      <c r="B3332" t="s">
        <v>2820</v>
      </c>
      <c r="C3332" t="s">
        <v>2305</v>
      </c>
      <c r="D3332">
        <v>10</v>
      </c>
    </row>
    <row r="3333" spans="1:4">
      <c r="A3333">
        <v>1902</v>
      </c>
      <c r="B3333" t="s">
        <v>2820</v>
      </c>
      <c r="C3333" t="s">
        <v>2306</v>
      </c>
      <c r="D3333">
        <v>3.82</v>
      </c>
    </row>
    <row r="3334" spans="1:4">
      <c r="A3334">
        <v>1902</v>
      </c>
      <c r="B3334" t="s">
        <v>3650</v>
      </c>
      <c r="C3334" t="s">
        <v>2045</v>
      </c>
      <c r="D3334">
        <v>4</v>
      </c>
    </row>
    <row r="3335" spans="1:4">
      <c r="A3335">
        <v>1902</v>
      </c>
      <c r="B3335" t="s">
        <v>3650</v>
      </c>
      <c r="C3335" t="s">
        <v>2040</v>
      </c>
      <c r="D3335">
        <v>33</v>
      </c>
    </row>
    <row r="3336" spans="1:4">
      <c r="A3336">
        <v>1902</v>
      </c>
      <c r="B3336" t="s">
        <v>3650</v>
      </c>
      <c r="C3336" t="s">
        <v>2041</v>
      </c>
      <c r="D3336">
        <v>379</v>
      </c>
    </row>
    <row r="3337" spans="1:4">
      <c r="A3337">
        <v>1902</v>
      </c>
      <c r="B3337" t="s">
        <v>3650</v>
      </c>
      <c r="C3337" t="s">
        <v>2041</v>
      </c>
      <c r="D3337">
        <v>4</v>
      </c>
    </row>
    <row r="3338" spans="1:4">
      <c r="A3338">
        <v>1902</v>
      </c>
      <c r="B3338" t="s">
        <v>3650</v>
      </c>
      <c r="C3338" t="s">
        <v>2041</v>
      </c>
      <c r="D3338">
        <v>117.5</v>
      </c>
    </row>
    <row r="3339" spans="1:4">
      <c r="A3339">
        <v>1902</v>
      </c>
      <c r="B3339" t="s">
        <v>3650</v>
      </c>
      <c r="C3339" t="s">
        <v>2041</v>
      </c>
      <c r="D3339">
        <v>17</v>
      </c>
    </row>
    <row r="3340" spans="1:4">
      <c r="A3340">
        <v>1902</v>
      </c>
      <c r="B3340" t="s">
        <v>3650</v>
      </c>
      <c r="C3340" t="s">
        <v>2041</v>
      </c>
      <c r="D3340">
        <v>17.97</v>
      </c>
    </row>
    <row r="3341" spans="1:4">
      <c r="A3341">
        <v>1902</v>
      </c>
      <c r="B3341" t="s">
        <v>3650</v>
      </c>
      <c r="C3341" t="s">
        <v>2041</v>
      </c>
      <c r="D3341">
        <v>17</v>
      </c>
    </row>
    <row r="3342" spans="1:4">
      <c r="A3342">
        <v>1902</v>
      </c>
      <c r="B3342" t="s">
        <v>3650</v>
      </c>
      <c r="C3342" t="s">
        <v>2041</v>
      </c>
      <c r="D3342">
        <v>88</v>
      </c>
    </row>
    <row r="3343" spans="1:4">
      <c r="A3343">
        <v>1902</v>
      </c>
      <c r="B3343" t="s">
        <v>3650</v>
      </c>
      <c r="C3343" t="s">
        <v>2232</v>
      </c>
      <c r="D3343">
        <v>7.5</v>
      </c>
    </row>
    <row r="3344" spans="1:4">
      <c r="A3344">
        <v>1902</v>
      </c>
      <c r="B3344" t="s">
        <v>3650</v>
      </c>
      <c r="C3344" t="s">
        <v>2233</v>
      </c>
      <c r="D3344">
        <v>2</v>
      </c>
    </row>
    <row r="3345" spans="1:4">
      <c r="A3345">
        <v>1902</v>
      </c>
      <c r="B3345" t="s">
        <v>3650</v>
      </c>
      <c r="C3345" t="s">
        <v>1873</v>
      </c>
      <c r="D3345">
        <v>1.75</v>
      </c>
    </row>
    <row r="3346" spans="1:4">
      <c r="A3346">
        <v>1902</v>
      </c>
      <c r="B3346" t="s">
        <v>3650</v>
      </c>
      <c r="C3346" t="s">
        <v>2307</v>
      </c>
      <c r="D3346">
        <v>13</v>
      </c>
    </row>
    <row r="3347" spans="1:4">
      <c r="A3347">
        <v>1902</v>
      </c>
      <c r="B3347" t="s">
        <v>3650</v>
      </c>
      <c r="C3347" t="s">
        <v>2047</v>
      </c>
      <c r="D3347">
        <v>7.5</v>
      </c>
    </row>
    <row r="3348" spans="1:4">
      <c r="A3348">
        <v>1902</v>
      </c>
      <c r="B3348" t="s">
        <v>3650</v>
      </c>
      <c r="C3348" t="s">
        <v>419</v>
      </c>
      <c r="D3348">
        <v>12</v>
      </c>
    </row>
    <row r="3349" spans="1:4">
      <c r="A3349">
        <v>1902</v>
      </c>
      <c r="B3349" t="s">
        <v>3650</v>
      </c>
      <c r="C3349" t="s">
        <v>2048</v>
      </c>
      <c r="D3349">
        <v>50</v>
      </c>
    </row>
    <row r="3350" spans="1:4">
      <c r="A3350">
        <v>1902</v>
      </c>
      <c r="B3350" t="s">
        <v>3650</v>
      </c>
      <c r="C3350" t="s">
        <v>2049</v>
      </c>
      <c r="D3350">
        <v>10.5</v>
      </c>
    </row>
    <row r="3351" spans="1:4">
      <c r="A3351">
        <v>1902</v>
      </c>
      <c r="B3351" t="s">
        <v>3650</v>
      </c>
      <c r="C3351" t="s">
        <v>2050</v>
      </c>
      <c r="D3351">
        <v>14</v>
      </c>
    </row>
    <row r="3352" spans="1:4">
      <c r="A3352">
        <v>1902</v>
      </c>
      <c r="B3352" t="s">
        <v>3650</v>
      </c>
      <c r="C3352" t="s">
        <v>2042</v>
      </c>
      <c r="D3352">
        <v>6</v>
      </c>
    </row>
    <row r="3353" spans="1:4">
      <c r="A3353">
        <v>1902</v>
      </c>
      <c r="B3353" t="s">
        <v>3650</v>
      </c>
      <c r="C3353" t="s">
        <v>2051</v>
      </c>
      <c r="D3353">
        <v>6.5</v>
      </c>
    </row>
    <row r="3354" spans="1:4">
      <c r="A3354">
        <v>1902</v>
      </c>
      <c r="B3354" t="s">
        <v>3650</v>
      </c>
      <c r="C3354" t="s">
        <v>2052</v>
      </c>
      <c r="D3354">
        <v>15</v>
      </c>
    </row>
    <row r="3355" spans="1:4">
      <c r="A3355">
        <v>1902</v>
      </c>
      <c r="B3355" t="s">
        <v>3650</v>
      </c>
      <c r="C3355" t="s">
        <v>2236</v>
      </c>
      <c r="D3355">
        <v>5.2</v>
      </c>
    </row>
    <row r="3356" spans="1:4">
      <c r="A3356">
        <v>1902</v>
      </c>
      <c r="B3356" t="s">
        <v>3650</v>
      </c>
      <c r="C3356" t="s">
        <v>2043</v>
      </c>
      <c r="D3356">
        <v>10.5</v>
      </c>
    </row>
    <row r="3357" spans="1:4">
      <c r="A3357">
        <v>1902</v>
      </c>
      <c r="B3357" t="s">
        <v>3650</v>
      </c>
      <c r="C3357" t="s">
        <v>2044</v>
      </c>
      <c r="D3357">
        <v>35</v>
      </c>
    </row>
    <row r="3358" spans="1:4">
      <c r="A3358">
        <v>1902</v>
      </c>
      <c r="B3358" t="s">
        <v>3650</v>
      </c>
      <c r="C3358" t="s">
        <v>2308</v>
      </c>
      <c r="D3358">
        <v>20</v>
      </c>
    </row>
    <row r="3359" spans="1:4">
      <c r="A3359">
        <v>1902</v>
      </c>
      <c r="B3359" t="s">
        <v>3650</v>
      </c>
      <c r="C3359" t="s">
        <v>1873</v>
      </c>
      <c r="D3359">
        <v>54.2</v>
      </c>
    </row>
    <row r="3360" spans="1:4">
      <c r="A3360">
        <v>1902</v>
      </c>
      <c r="B3360" t="s">
        <v>3650</v>
      </c>
      <c r="C3360" t="s">
        <v>1873</v>
      </c>
      <c r="D3360">
        <v>39</v>
      </c>
    </row>
    <row r="3361" spans="1:4">
      <c r="A3361">
        <v>1902</v>
      </c>
      <c r="B3361" t="s">
        <v>3650</v>
      </c>
      <c r="C3361" t="s">
        <v>1873</v>
      </c>
      <c r="D3361">
        <v>17</v>
      </c>
    </row>
    <row r="3362" spans="1:4">
      <c r="A3362">
        <v>1902</v>
      </c>
      <c r="B3362" t="s">
        <v>3650</v>
      </c>
      <c r="C3362" t="s">
        <v>2053</v>
      </c>
      <c r="D3362">
        <v>4.5</v>
      </c>
    </row>
    <row r="3363" spans="1:4">
      <c r="A3363">
        <v>1902</v>
      </c>
      <c r="B3363" t="s">
        <v>3650</v>
      </c>
      <c r="C3363" t="s">
        <v>785</v>
      </c>
      <c r="D3363">
        <v>8</v>
      </c>
    </row>
    <row r="3364" spans="1:4">
      <c r="A3364">
        <v>1902</v>
      </c>
      <c r="B3364" t="s">
        <v>3651</v>
      </c>
      <c r="C3364" t="s">
        <v>2054</v>
      </c>
      <c r="D3364">
        <v>3</v>
      </c>
    </row>
    <row r="3365" spans="1:4">
      <c r="A3365">
        <v>1902</v>
      </c>
      <c r="B3365" t="s">
        <v>3651</v>
      </c>
      <c r="C3365" t="s">
        <v>364</v>
      </c>
      <c r="D3365">
        <v>74.45</v>
      </c>
    </row>
    <row r="3366" spans="1:4">
      <c r="A3366">
        <v>1902</v>
      </c>
      <c r="B3366" t="s">
        <v>3651</v>
      </c>
      <c r="C3366" t="s">
        <v>364</v>
      </c>
      <c r="D3366">
        <v>3.5</v>
      </c>
    </row>
    <row r="3367" spans="1:4">
      <c r="A3367">
        <v>1902</v>
      </c>
      <c r="B3367" t="s">
        <v>3651</v>
      </c>
      <c r="C3367" t="s">
        <v>364</v>
      </c>
      <c r="D3367">
        <v>6</v>
      </c>
    </row>
    <row r="3368" spans="1:4">
      <c r="A3368">
        <v>1902</v>
      </c>
      <c r="B3368" t="s">
        <v>3651</v>
      </c>
      <c r="C3368" t="s">
        <v>2055</v>
      </c>
      <c r="D3368">
        <v>255</v>
      </c>
    </row>
    <row r="3369" spans="1:4">
      <c r="A3369">
        <v>1902</v>
      </c>
      <c r="B3369" t="s">
        <v>3651</v>
      </c>
      <c r="C3369" t="s">
        <v>2055</v>
      </c>
      <c r="D3369">
        <v>23.606000000000002</v>
      </c>
    </row>
    <row r="3370" spans="1:4">
      <c r="A3370">
        <v>1902</v>
      </c>
      <c r="B3370" t="s">
        <v>3651</v>
      </c>
      <c r="C3370" t="s">
        <v>366</v>
      </c>
      <c r="D3370">
        <v>7.33</v>
      </c>
    </row>
    <row r="3371" spans="1:4">
      <c r="A3371">
        <v>1902</v>
      </c>
      <c r="B3371" t="s">
        <v>3651</v>
      </c>
      <c r="C3371" t="s">
        <v>367</v>
      </c>
      <c r="D3371">
        <v>4.5</v>
      </c>
    </row>
    <row r="3372" spans="1:4">
      <c r="A3372">
        <v>1902</v>
      </c>
      <c r="B3372" t="s">
        <v>3652</v>
      </c>
      <c r="C3372" t="s">
        <v>2056</v>
      </c>
      <c r="D3372">
        <v>2</v>
      </c>
    </row>
    <row r="3373" spans="1:4">
      <c r="A3373">
        <v>1902</v>
      </c>
      <c r="B3373" t="s">
        <v>3652</v>
      </c>
      <c r="C3373" t="s">
        <v>419</v>
      </c>
      <c r="D3373">
        <v>6</v>
      </c>
    </row>
    <row r="3374" spans="1:4">
      <c r="A3374">
        <v>1902</v>
      </c>
      <c r="B3374" t="s">
        <v>3652</v>
      </c>
      <c r="C3374" t="s">
        <v>2058</v>
      </c>
      <c r="D3374">
        <v>6</v>
      </c>
    </row>
    <row r="3375" spans="1:4">
      <c r="A3375">
        <v>1902</v>
      </c>
      <c r="B3375" t="s">
        <v>3652</v>
      </c>
      <c r="C3375" t="s">
        <v>2057</v>
      </c>
      <c r="D3375">
        <v>3.5</v>
      </c>
    </row>
    <row r="3376" spans="1:4">
      <c r="A3376">
        <v>1902</v>
      </c>
      <c r="B3376" t="s">
        <v>3652</v>
      </c>
      <c r="C3376" t="s">
        <v>2271</v>
      </c>
      <c r="D3376">
        <v>9</v>
      </c>
    </row>
    <row r="3377" spans="1:4">
      <c r="A3377">
        <v>1902</v>
      </c>
      <c r="B3377" t="s">
        <v>94</v>
      </c>
      <c r="C3377" t="s">
        <v>1457</v>
      </c>
      <c r="D3377">
        <v>2.5</v>
      </c>
    </row>
    <row r="3378" spans="1:4">
      <c r="A3378">
        <v>1902</v>
      </c>
      <c r="B3378" t="s">
        <v>94</v>
      </c>
      <c r="C3378" t="s">
        <v>2309</v>
      </c>
      <c r="D3378">
        <v>2</v>
      </c>
    </row>
    <row r="3379" spans="1:4">
      <c r="A3379">
        <v>1902</v>
      </c>
      <c r="B3379" t="s">
        <v>94</v>
      </c>
      <c r="C3379" t="s">
        <v>1952</v>
      </c>
      <c r="D3379">
        <v>4.5</v>
      </c>
    </row>
    <row r="3380" spans="1:4">
      <c r="A3380">
        <v>1902</v>
      </c>
      <c r="B3380" t="s">
        <v>94</v>
      </c>
      <c r="C3380" t="s">
        <v>1820</v>
      </c>
      <c r="D3380">
        <v>3</v>
      </c>
    </row>
    <row r="3381" spans="1:4">
      <c r="A3381">
        <v>1902</v>
      </c>
      <c r="B3381" t="s">
        <v>94</v>
      </c>
      <c r="C3381" t="s">
        <v>2310</v>
      </c>
      <c r="D3381">
        <v>13</v>
      </c>
    </row>
    <row r="3382" spans="1:4">
      <c r="A3382">
        <v>1902</v>
      </c>
      <c r="B3382" t="s">
        <v>94</v>
      </c>
      <c r="C3382" t="s">
        <v>2059</v>
      </c>
      <c r="D3382">
        <v>4.5</v>
      </c>
    </row>
    <row r="3383" spans="1:4">
      <c r="A3383">
        <v>1902</v>
      </c>
      <c r="B3383" t="s">
        <v>94</v>
      </c>
      <c r="C3383" t="s">
        <v>97</v>
      </c>
      <c r="D3383">
        <v>39</v>
      </c>
    </row>
    <row r="3384" spans="1:4">
      <c r="A3384">
        <v>1902</v>
      </c>
      <c r="B3384" t="s">
        <v>94</v>
      </c>
      <c r="C3384" t="s">
        <v>785</v>
      </c>
      <c r="D3384">
        <v>40</v>
      </c>
    </row>
    <row r="3385" spans="1:4">
      <c r="A3385">
        <v>1902</v>
      </c>
      <c r="B3385" t="s">
        <v>94</v>
      </c>
      <c r="C3385" t="s">
        <v>892</v>
      </c>
      <c r="D3385">
        <v>2</v>
      </c>
    </row>
    <row r="3386" spans="1:4">
      <c r="A3386">
        <v>1902</v>
      </c>
      <c r="B3386" t="s">
        <v>94</v>
      </c>
      <c r="C3386" t="s">
        <v>892</v>
      </c>
      <c r="D3386">
        <v>13.42</v>
      </c>
    </row>
    <row r="3387" spans="1:4">
      <c r="A3387">
        <v>1902</v>
      </c>
      <c r="B3387" t="s">
        <v>94</v>
      </c>
      <c r="C3387" t="s">
        <v>892</v>
      </c>
      <c r="D3387">
        <v>38.103999999999999</v>
      </c>
    </row>
    <row r="3388" spans="1:4">
      <c r="A3388">
        <v>1902</v>
      </c>
      <c r="B3388" t="s">
        <v>94</v>
      </c>
      <c r="C3388" t="s">
        <v>892</v>
      </c>
      <c r="D3388">
        <v>12.5</v>
      </c>
    </row>
    <row r="3389" spans="1:4">
      <c r="A3389">
        <v>1902</v>
      </c>
      <c r="B3389" t="s">
        <v>94</v>
      </c>
      <c r="C3389" t="s">
        <v>892</v>
      </c>
      <c r="D3389">
        <v>19.75</v>
      </c>
    </row>
    <row r="3390" spans="1:4">
      <c r="A3390">
        <v>1902</v>
      </c>
      <c r="B3390" t="s">
        <v>94</v>
      </c>
      <c r="C3390" t="s">
        <v>892</v>
      </c>
      <c r="D3390">
        <v>31.44</v>
      </c>
    </row>
    <row r="3391" spans="1:4">
      <c r="A3391">
        <v>1902</v>
      </c>
      <c r="B3391" t="s">
        <v>94</v>
      </c>
      <c r="C3391" t="s">
        <v>574</v>
      </c>
      <c r="D3391">
        <v>29</v>
      </c>
    </row>
    <row r="3392" spans="1:4">
      <c r="A3392">
        <v>1902</v>
      </c>
      <c r="B3392" t="s">
        <v>94</v>
      </c>
      <c r="C3392" t="s">
        <v>578</v>
      </c>
      <c r="D3392">
        <v>15.8</v>
      </c>
    </row>
    <row r="3393" spans="1:4">
      <c r="A3393">
        <v>1902</v>
      </c>
      <c r="B3393" t="s">
        <v>94</v>
      </c>
      <c r="C3393" t="s">
        <v>578</v>
      </c>
      <c r="D3393">
        <v>4.5</v>
      </c>
    </row>
    <row r="3394" spans="1:4">
      <c r="A3394">
        <v>1902</v>
      </c>
      <c r="B3394" t="s">
        <v>94</v>
      </c>
      <c r="C3394" t="s">
        <v>889</v>
      </c>
      <c r="D3394">
        <v>41</v>
      </c>
    </row>
    <row r="3395" spans="1:4">
      <c r="A3395">
        <v>1902</v>
      </c>
      <c r="B3395" t="s">
        <v>94</v>
      </c>
      <c r="C3395" t="s">
        <v>97</v>
      </c>
      <c r="D3395">
        <v>179.24</v>
      </c>
    </row>
    <row r="3396" spans="1:4">
      <c r="A3396">
        <v>1902</v>
      </c>
      <c r="B3396" t="s">
        <v>3653</v>
      </c>
      <c r="C3396" t="s">
        <v>2237</v>
      </c>
      <c r="D3396">
        <v>2.5</v>
      </c>
    </row>
    <row r="3397" spans="1:4">
      <c r="A3397">
        <v>1902</v>
      </c>
      <c r="B3397" t="s">
        <v>3653</v>
      </c>
      <c r="C3397" t="s">
        <v>2062</v>
      </c>
      <c r="D3397">
        <v>24.5</v>
      </c>
    </row>
    <row r="3398" spans="1:4">
      <c r="A3398">
        <v>1902</v>
      </c>
      <c r="B3398" t="s">
        <v>3653</v>
      </c>
      <c r="C3398" t="s">
        <v>1343</v>
      </c>
      <c r="D3398">
        <v>10</v>
      </c>
    </row>
    <row r="3399" spans="1:4">
      <c r="A3399">
        <v>1902</v>
      </c>
      <c r="B3399" t="s">
        <v>3653</v>
      </c>
      <c r="C3399" t="s">
        <v>1926</v>
      </c>
      <c r="D3399">
        <v>24</v>
      </c>
    </row>
    <row r="3400" spans="1:4">
      <c r="A3400">
        <v>1902</v>
      </c>
      <c r="B3400" t="s">
        <v>2184</v>
      </c>
      <c r="C3400" t="s">
        <v>2311</v>
      </c>
      <c r="D3400">
        <v>12</v>
      </c>
    </row>
    <row r="3401" spans="1:4">
      <c r="A3401">
        <v>1902</v>
      </c>
      <c r="B3401" t="s">
        <v>3020</v>
      </c>
      <c r="C3401" t="s">
        <v>1180</v>
      </c>
      <c r="D3401">
        <v>7</v>
      </c>
    </row>
    <row r="3402" spans="1:4">
      <c r="A3402">
        <v>1902</v>
      </c>
      <c r="B3402" t="s">
        <v>3020</v>
      </c>
      <c r="C3402" t="s">
        <v>1180</v>
      </c>
      <c r="D3402">
        <v>8</v>
      </c>
    </row>
    <row r="3403" spans="1:4">
      <c r="A3403">
        <v>1902</v>
      </c>
      <c r="B3403" t="s">
        <v>3020</v>
      </c>
      <c r="C3403" t="s">
        <v>1183</v>
      </c>
      <c r="D3403">
        <v>5.5</v>
      </c>
    </row>
    <row r="3404" spans="1:4">
      <c r="A3404">
        <v>1902</v>
      </c>
      <c r="B3404" t="s">
        <v>3020</v>
      </c>
      <c r="C3404" t="s">
        <v>2063</v>
      </c>
      <c r="D3404">
        <v>1.5</v>
      </c>
    </row>
    <row r="3405" spans="1:4">
      <c r="A3405">
        <v>1902</v>
      </c>
      <c r="B3405" t="s">
        <v>3020</v>
      </c>
      <c r="C3405" t="s">
        <v>1187</v>
      </c>
      <c r="D3405">
        <v>4.5</v>
      </c>
    </row>
    <row r="3406" spans="1:4">
      <c r="A3406">
        <v>1902</v>
      </c>
      <c r="B3406" t="s">
        <v>3020</v>
      </c>
      <c r="C3406" t="s">
        <v>1189</v>
      </c>
      <c r="D3406">
        <v>6</v>
      </c>
    </row>
    <row r="3407" spans="1:4">
      <c r="A3407">
        <v>1902</v>
      </c>
      <c r="B3407" t="s">
        <v>3020</v>
      </c>
      <c r="C3407" t="s">
        <v>1191</v>
      </c>
      <c r="D3407">
        <v>9.3800000000000008</v>
      </c>
    </row>
    <row r="3408" spans="1:4">
      <c r="A3408">
        <v>1902</v>
      </c>
      <c r="B3408" t="s">
        <v>2928</v>
      </c>
      <c r="C3408" t="s">
        <v>2272</v>
      </c>
      <c r="D3408">
        <v>27.17</v>
      </c>
    </row>
    <row r="3409" spans="1:4">
      <c r="A3409">
        <v>1902</v>
      </c>
      <c r="B3409" t="s">
        <v>2928</v>
      </c>
      <c r="C3409" t="s">
        <v>2137</v>
      </c>
      <c r="D3409">
        <v>8</v>
      </c>
    </row>
    <row r="3410" spans="1:4">
      <c r="A3410">
        <v>1902</v>
      </c>
      <c r="B3410" t="s">
        <v>2928</v>
      </c>
      <c r="C3410" t="s">
        <v>2064</v>
      </c>
      <c r="D3410">
        <v>13.5</v>
      </c>
    </row>
    <row r="3411" spans="1:4">
      <c r="A3411">
        <v>1902</v>
      </c>
      <c r="B3411" t="s">
        <v>2928</v>
      </c>
      <c r="C3411" t="s">
        <v>2068</v>
      </c>
      <c r="D3411">
        <v>23</v>
      </c>
    </row>
    <row r="3412" spans="1:4">
      <c r="A3412">
        <v>1902</v>
      </c>
      <c r="B3412" t="s">
        <v>2928</v>
      </c>
      <c r="C3412" t="s">
        <v>2068</v>
      </c>
      <c r="D3412">
        <v>7.95</v>
      </c>
    </row>
    <row r="3413" spans="1:4">
      <c r="A3413">
        <v>1902</v>
      </c>
      <c r="B3413" t="s">
        <v>2928</v>
      </c>
      <c r="C3413" t="s">
        <v>2312</v>
      </c>
      <c r="D3413">
        <v>6.52</v>
      </c>
    </row>
    <row r="3414" spans="1:4">
      <c r="A3414">
        <v>1902</v>
      </c>
      <c r="B3414" t="s">
        <v>2928</v>
      </c>
      <c r="C3414" t="s">
        <v>2273</v>
      </c>
      <c r="D3414">
        <v>8.8699999999999992</v>
      </c>
    </row>
    <row r="3415" spans="1:4">
      <c r="A3415">
        <v>1902</v>
      </c>
      <c r="B3415" t="s">
        <v>2928</v>
      </c>
      <c r="C3415" t="s">
        <v>2066</v>
      </c>
      <c r="D3415">
        <v>32.49</v>
      </c>
    </row>
    <row r="3416" spans="1:4">
      <c r="A3416">
        <v>1902</v>
      </c>
      <c r="B3416" t="s">
        <v>2928</v>
      </c>
      <c r="C3416" t="s">
        <v>2067</v>
      </c>
      <c r="D3416">
        <v>15.35</v>
      </c>
    </row>
    <row r="3417" spans="1:4">
      <c r="A3417">
        <v>1902</v>
      </c>
      <c r="B3417" t="s">
        <v>2928</v>
      </c>
      <c r="C3417" t="s">
        <v>718</v>
      </c>
      <c r="D3417">
        <v>17.350000000000001</v>
      </c>
    </row>
    <row r="3418" spans="1:4">
      <c r="A3418">
        <v>1902</v>
      </c>
      <c r="B3418" t="s">
        <v>2938</v>
      </c>
      <c r="C3418" t="s">
        <v>7</v>
      </c>
      <c r="D3418">
        <v>26.5</v>
      </c>
    </row>
    <row r="3419" spans="1:4">
      <c r="A3419">
        <v>1902</v>
      </c>
      <c r="B3419" t="s">
        <v>2938</v>
      </c>
      <c r="C3419" t="s">
        <v>10</v>
      </c>
      <c r="D3419">
        <v>17</v>
      </c>
    </row>
    <row r="3420" spans="1:4">
      <c r="A3420">
        <v>1902</v>
      </c>
      <c r="B3420" t="s">
        <v>2938</v>
      </c>
      <c r="C3420" t="s">
        <v>10</v>
      </c>
      <c r="D3420">
        <v>25</v>
      </c>
    </row>
    <row r="3421" spans="1:4">
      <c r="A3421">
        <v>1902</v>
      </c>
      <c r="B3421" t="s">
        <v>2938</v>
      </c>
      <c r="C3421" t="s">
        <v>582</v>
      </c>
      <c r="D3421">
        <v>36</v>
      </c>
    </row>
    <row r="3422" spans="1:4">
      <c r="A3422">
        <v>1902</v>
      </c>
      <c r="B3422" t="s">
        <v>2938</v>
      </c>
      <c r="C3422" t="s">
        <v>12</v>
      </c>
      <c r="D3422">
        <v>9</v>
      </c>
    </row>
    <row r="3423" spans="1:4">
      <c r="A3423">
        <v>1902</v>
      </c>
      <c r="B3423" t="s">
        <v>2938</v>
      </c>
      <c r="C3423" t="s">
        <v>14</v>
      </c>
      <c r="D3423">
        <v>17.97</v>
      </c>
    </row>
    <row r="3424" spans="1:4">
      <c r="A3424">
        <v>1902</v>
      </c>
      <c r="B3424" t="s">
        <v>2938</v>
      </c>
      <c r="C3424" t="s">
        <v>14</v>
      </c>
      <c r="D3424">
        <v>30</v>
      </c>
    </row>
    <row r="3425" spans="1:4">
      <c r="A3425">
        <v>1902</v>
      </c>
      <c r="B3425" t="s">
        <v>2938</v>
      </c>
      <c r="C3425" t="s">
        <v>14</v>
      </c>
      <c r="D3425">
        <v>24.78</v>
      </c>
    </row>
    <row r="3426" spans="1:4">
      <c r="A3426">
        <v>1902</v>
      </c>
      <c r="B3426" t="s">
        <v>2938</v>
      </c>
      <c r="C3426" t="s">
        <v>14</v>
      </c>
      <c r="D3426">
        <v>1</v>
      </c>
    </row>
    <row r="3427" spans="1:4">
      <c r="A3427">
        <v>1902</v>
      </c>
      <c r="B3427" t="s">
        <v>2938</v>
      </c>
      <c r="C3427" t="s">
        <v>19</v>
      </c>
      <c r="D3427">
        <v>10.8</v>
      </c>
    </row>
    <row r="3428" spans="1:4">
      <c r="A3428">
        <v>1902</v>
      </c>
      <c r="B3428" t="s">
        <v>2938</v>
      </c>
      <c r="C3428" t="s">
        <v>1010</v>
      </c>
      <c r="D3428">
        <v>14</v>
      </c>
    </row>
    <row r="3429" spans="1:4">
      <c r="A3429">
        <v>1902</v>
      </c>
      <c r="B3429" t="s">
        <v>2938</v>
      </c>
      <c r="C3429" t="s">
        <v>592</v>
      </c>
      <c r="D3429">
        <v>154</v>
      </c>
    </row>
    <row r="3430" spans="1:4">
      <c r="A3430">
        <v>1902</v>
      </c>
      <c r="B3430" t="s">
        <v>2938</v>
      </c>
      <c r="C3430" t="s">
        <v>24</v>
      </c>
      <c r="D3430">
        <v>240</v>
      </c>
    </row>
    <row r="3431" spans="1:4">
      <c r="A3431">
        <v>1902</v>
      </c>
      <c r="B3431" t="s">
        <v>2938</v>
      </c>
      <c r="C3431" t="s">
        <v>28</v>
      </c>
      <c r="D3431">
        <v>3.5</v>
      </c>
    </row>
    <row r="3432" spans="1:4">
      <c r="A3432">
        <v>1902</v>
      </c>
      <c r="B3432" t="s">
        <v>2938</v>
      </c>
      <c r="C3432" t="s">
        <v>30</v>
      </c>
      <c r="D3432">
        <v>12.31</v>
      </c>
    </row>
    <row r="3433" spans="1:4">
      <c r="A3433">
        <v>1902</v>
      </c>
      <c r="B3433" t="s">
        <v>2938</v>
      </c>
      <c r="C3433" t="s">
        <v>32</v>
      </c>
      <c r="D3433">
        <v>1.25</v>
      </c>
    </row>
    <row r="3434" spans="1:4">
      <c r="A3434">
        <v>1902</v>
      </c>
      <c r="B3434" t="s">
        <v>2938</v>
      </c>
      <c r="C3434" t="s">
        <v>34</v>
      </c>
      <c r="D3434">
        <v>52</v>
      </c>
    </row>
    <row r="3435" spans="1:4">
      <c r="A3435">
        <v>1902</v>
      </c>
      <c r="B3435" t="s">
        <v>2938</v>
      </c>
      <c r="C3435" t="s">
        <v>825</v>
      </c>
      <c r="D3435">
        <v>7</v>
      </c>
    </row>
    <row r="3436" spans="1:4">
      <c r="A3436">
        <v>1902</v>
      </c>
      <c r="B3436" t="s">
        <v>2938</v>
      </c>
      <c r="C3436" t="s">
        <v>36</v>
      </c>
      <c r="D3436">
        <v>10</v>
      </c>
    </row>
    <row r="3437" spans="1:4">
      <c r="A3437">
        <v>1902</v>
      </c>
      <c r="B3437" t="s">
        <v>2938</v>
      </c>
      <c r="C3437" t="s">
        <v>36</v>
      </c>
      <c r="D3437">
        <v>1.5</v>
      </c>
    </row>
    <row r="3438" spans="1:4">
      <c r="A3438">
        <v>1902</v>
      </c>
      <c r="B3438" t="s">
        <v>2938</v>
      </c>
      <c r="C3438" t="s">
        <v>36</v>
      </c>
      <c r="D3438">
        <v>5.4</v>
      </c>
    </row>
    <row r="3439" spans="1:4">
      <c r="A3439">
        <v>1902</v>
      </c>
      <c r="B3439" t="s">
        <v>2938</v>
      </c>
      <c r="C3439" t="s">
        <v>47</v>
      </c>
      <c r="D3439">
        <v>3.62</v>
      </c>
    </row>
    <row r="3440" spans="1:4">
      <c r="A3440">
        <v>1902</v>
      </c>
      <c r="B3440" t="s">
        <v>2938</v>
      </c>
      <c r="C3440" t="s">
        <v>606</v>
      </c>
      <c r="D3440">
        <v>4</v>
      </c>
    </row>
    <row r="3441" spans="1:4">
      <c r="A3441">
        <v>1902</v>
      </c>
      <c r="B3441" t="s">
        <v>2938</v>
      </c>
      <c r="C3441" t="s">
        <v>610</v>
      </c>
      <c r="D3441">
        <v>10.16</v>
      </c>
    </row>
    <row r="3442" spans="1:4">
      <c r="A3442">
        <v>1902</v>
      </c>
      <c r="B3442" t="s">
        <v>2938</v>
      </c>
      <c r="C3442" t="s">
        <v>51</v>
      </c>
      <c r="D3442">
        <v>16</v>
      </c>
    </row>
    <row r="3443" spans="1:4">
      <c r="A3443">
        <v>1902</v>
      </c>
      <c r="B3443" t="s">
        <v>2938</v>
      </c>
      <c r="C3443" t="s">
        <v>53</v>
      </c>
      <c r="D3443">
        <v>40</v>
      </c>
    </row>
    <row r="3444" spans="1:4">
      <c r="A3444">
        <v>1902</v>
      </c>
      <c r="B3444" t="s">
        <v>2938</v>
      </c>
      <c r="C3444" t="s">
        <v>53</v>
      </c>
      <c r="D3444">
        <v>3</v>
      </c>
    </row>
    <row r="3445" spans="1:4">
      <c r="A3445">
        <v>1902</v>
      </c>
      <c r="B3445" t="s">
        <v>2938</v>
      </c>
      <c r="C3445" t="s">
        <v>612</v>
      </c>
      <c r="D3445">
        <v>4.7</v>
      </c>
    </row>
    <row r="3446" spans="1:4">
      <c r="A3446">
        <v>1902</v>
      </c>
      <c r="B3446" t="s">
        <v>2938</v>
      </c>
      <c r="C3446" t="s">
        <v>370</v>
      </c>
      <c r="D3446">
        <v>7.15</v>
      </c>
    </row>
    <row r="3447" spans="1:4">
      <c r="A3447">
        <v>1902</v>
      </c>
      <c r="B3447" t="s">
        <v>2938</v>
      </c>
      <c r="C3447" t="s">
        <v>2274</v>
      </c>
      <c r="D3447">
        <v>5.37</v>
      </c>
    </row>
    <row r="3448" spans="1:4">
      <c r="A3448">
        <v>1902</v>
      </c>
      <c r="B3448" t="s">
        <v>2186</v>
      </c>
      <c r="C3448" t="s">
        <v>2185</v>
      </c>
      <c r="D3448">
        <v>13.15</v>
      </c>
    </row>
    <row r="3449" spans="1:4">
      <c r="A3449">
        <v>1902</v>
      </c>
      <c r="B3449" t="s">
        <v>2186</v>
      </c>
      <c r="C3449" t="s">
        <v>2069</v>
      </c>
      <c r="D3449">
        <v>2</v>
      </c>
    </row>
    <row r="3450" spans="1:4">
      <c r="A3450">
        <v>1902</v>
      </c>
      <c r="B3450" t="s">
        <v>2963</v>
      </c>
      <c r="C3450" t="s">
        <v>71</v>
      </c>
      <c r="D3450">
        <v>77</v>
      </c>
    </row>
    <row r="3451" spans="1:4">
      <c r="A3451">
        <v>1902</v>
      </c>
      <c r="B3451" t="s">
        <v>2963</v>
      </c>
      <c r="C3451" t="s">
        <v>213</v>
      </c>
      <c r="D3451">
        <v>5.73</v>
      </c>
    </row>
    <row r="3452" spans="1:4">
      <c r="A3452">
        <v>1902</v>
      </c>
      <c r="B3452" t="s">
        <v>2963</v>
      </c>
      <c r="C3452" t="s">
        <v>215</v>
      </c>
      <c r="D3452">
        <v>12.9</v>
      </c>
    </row>
    <row r="3453" spans="1:4">
      <c r="A3453">
        <v>1902</v>
      </c>
      <c r="B3453" t="s">
        <v>2963</v>
      </c>
      <c r="C3453" t="s">
        <v>215</v>
      </c>
      <c r="D3453">
        <v>7.11</v>
      </c>
    </row>
    <row r="3454" spans="1:4">
      <c r="A3454">
        <v>1902</v>
      </c>
      <c r="B3454" t="s">
        <v>2963</v>
      </c>
      <c r="C3454" t="s">
        <v>217</v>
      </c>
      <c r="D3454">
        <v>1.57</v>
      </c>
    </row>
    <row r="3455" spans="1:4">
      <c r="A3455">
        <v>1902</v>
      </c>
      <c r="B3455" t="s">
        <v>2963</v>
      </c>
      <c r="C3455" t="s">
        <v>903</v>
      </c>
      <c r="D3455">
        <v>12</v>
      </c>
    </row>
    <row r="3456" spans="1:4">
      <c r="A3456">
        <v>1902</v>
      </c>
      <c r="B3456" t="s">
        <v>2963</v>
      </c>
      <c r="C3456" t="s">
        <v>219</v>
      </c>
      <c r="D3456">
        <v>36.25</v>
      </c>
    </row>
    <row r="3457" spans="1:4">
      <c r="A3457">
        <v>1902</v>
      </c>
      <c r="B3457" t="s">
        <v>2963</v>
      </c>
      <c r="C3457" t="s">
        <v>221</v>
      </c>
      <c r="D3457">
        <v>523.72</v>
      </c>
    </row>
    <row r="3458" spans="1:4">
      <c r="A3458">
        <v>1902</v>
      </c>
      <c r="B3458" t="s">
        <v>2963</v>
      </c>
      <c r="C3458" t="s">
        <v>221</v>
      </c>
      <c r="D3458">
        <v>523.71</v>
      </c>
    </row>
    <row r="3459" spans="1:4">
      <c r="A3459">
        <v>1902</v>
      </c>
      <c r="B3459" t="s">
        <v>2963</v>
      </c>
      <c r="C3459" t="s">
        <v>221</v>
      </c>
      <c r="D3459">
        <v>205.65</v>
      </c>
    </row>
    <row r="3460" spans="1:4">
      <c r="A3460">
        <v>1902</v>
      </c>
      <c r="B3460" t="s">
        <v>2963</v>
      </c>
      <c r="C3460" t="s">
        <v>221</v>
      </c>
      <c r="D3460">
        <v>129.69999999999999</v>
      </c>
    </row>
    <row r="3461" spans="1:4">
      <c r="A3461">
        <v>1902</v>
      </c>
      <c r="B3461" t="s">
        <v>2963</v>
      </c>
      <c r="C3461" t="s">
        <v>221</v>
      </c>
      <c r="D3461">
        <v>12.27</v>
      </c>
    </row>
    <row r="3462" spans="1:4">
      <c r="A3462">
        <v>1902</v>
      </c>
      <c r="B3462" t="s">
        <v>2963</v>
      </c>
      <c r="C3462" t="s">
        <v>221</v>
      </c>
      <c r="D3462">
        <v>26.38</v>
      </c>
    </row>
    <row r="3463" spans="1:4">
      <c r="A3463">
        <v>1902</v>
      </c>
      <c r="B3463" t="s">
        <v>2963</v>
      </c>
      <c r="C3463" t="s">
        <v>221</v>
      </c>
      <c r="D3463">
        <v>20.85</v>
      </c>
    </row>
    <row r="3464" spans="1:4">
      <c r="A3464">
        <v>1902</v>
      </c>
      <c r="B3464" t="s">
        <v>2963</v>
      </c>
      <c r="C3464" t="s">
        <v>221</v>
      </c>
      <c r="D3464">
        <v>2.5</v>
      </c>
    </row>
    <row r="3465" spans="1:4">
      <c r="A3465">
        <v>1902</v>
      </c>
      <c r="B3465" t="s">
        <v>2963</v>
      </c>
      <c r="C3465" t="s">
        <v>221</v>
      </c>
      <c r="D3465">
        <v>24.8</v>
      </c>
    </row>
    <row r="3466" spans="1:4">
      <c r="A3466">
        <v>1902</v>
      </c>
      <c r="B3466" t="s">
        <v>2963</v>
      </c>
      <c r="C3466" t="s">
        <v>230</v>
      </c>
      <c r="D3466">
        <v>326.18</v>
      </c>
    </row>
    <row r="3467" spans="1:4">
      <c r="A3467">
        <v>1902</v>
      </c>
      <c r="B3467" t="s">
        <v>2963</v>
      </c>
      <c r="C3467" t="s">
        <v>230</v>
      </c>
      <c r="D3467">
        <v>21.33</v>
      </c>
    </row>
    <row r="3468" spans="1:4">
      <c r="A3468">
        <v>1902</v>
      </c>
      <c r="B3468" t="s">
        <v>2963</v>
      </c>
      <c r="C3468" t="s">
        <v>230</v>
      </c>
      <c r="D3468">
        <v>14.5</v>
      </c>
    </row>
    <row r="3469" spans="1:4">
      <c r="A3469">
        <v>1902</v>
      </c>
      <c r="B3469" t="s">
        <v>2963</v>
      </c>
      <c r="C3469" t="s">
        <v>233</v>
      </c>
      <c r="D3469">
        <v>3</v>
      </c>
    </row>
    <row r="3470" spans="1:4">
      <c r="A3470">
        <v>1902</v>
      </c>
      <c r="B3470" t="s">
        <v>2963</v>
      </c>
      <c r="C3470" t="s">
        <v>1045</v>
      </c>
      <c r="D3470">
        <v>2.9</v>
      </c>
    </row>
    <row r="3471" spans="1:4">
      <c r="A3471">
        <v>1902</v>
      </c>
      <c r="B3471" t="s">
        <v>2963</v>
      </c>
      <c r="C3471" t="s">
        <v>617</v>
      </c>
      <c r="D3471">
        <v>6.35</v>
      </c>
    </row>
    <row r="3472" spans="1:4">
      <c r="A3472">
        <v>1902</v>
      </c>
      <c r="B3472" t="s">
        <v>2963</v>
      </c>
      <c r="C3472" t="s">
        <v>910</v>
      </c>
      <c r="D3472">
        <v>5.9</v>
      </c>
    </row>
    <row r="3473" spans="1:4">
      <c r="A3473">
        <v>1902</v>
      </c>
      <c r="B3473" t="s">
        <v>2963</v>
      </c>
      <c r="C3473" t="s">
        <v>238</v>
      </c>
      <c r="D3473">
        <v>10.5</v>
      </c>
    </row>
    <row r="3474" spans="1:4">
      <c r="A3474">
        <v>1902</v>
      </c>
      <c r="B3474" t="s">
        <v>2963</v>
      </c>
      <c r="C3474" t="s">
        <v>240</v>
      </c>
      <c r="D3474">
        <v>1.8</v>
      </c>
    </row>
    <row r="3475" spans="1:4">
      <c r="A3475">
        <v>1902</v>
      </c>
      <c r="B3475" t="s">
        <v>2963</v>
      </c>
      <c r="C3475" t="s">
        <v>1030</v>
      </c>
      <c r="D3475">
        <v>3.1</v>
      </c>
    </row>
    <row r="3476" spans="1:4">
      <c r="A3476">
        <v>1902</v>
      </c>
      <c r="B3476" t="s">
        <v>2963</v>
      </c>
      <c r="C3476" t="s">
        <v>242</v>
      </c>
      <c r="D3476">
        <v>17.21</v>
      </c>
    </row>
    <row r="3477" spans="1:4">
      <c r="A3477">
        <v>1902</v>
      </c>
      <c r="B3477" t="s">
        <v>2963</v>
      </c>
      <c r="C3477" t="s">
        <v>242</v>
      </c>
      <c r="D3477">
        <v>9.75</v>
      </c>
    </row>
    <row r="3478" spans="1:4">
      <c r="A3478">
        <v>1902</v>
      </c>
      <c r="B3478" t="s">
        <v>2963</v>
      </c>
      <c r="C3478" t="s">
        <v>242</v>
      </c>
      <c r="D3478">
        <v>16.899999999999999</v>
      </c>
    </row>
    <row r="3479" spans="1:4">
      <c r="A3479">
        <v>1902</v>
      </c>
      <c r="B3479" t="s">
        <v>2963</v>
      </c>
      <c r="C3479" t="s">
        <v>245</v>
      </c>
      <c r="D3479">
        <v>7.25</v>
      </c>
    </row>
    <row r="3480" spans="1:4">
      <c r="A3480">
        <v>1902</v>
      </c>
      <c r="B3480" t="s">
        <v>2963</v>
      </c>
      <c r="C3480" t="s">
        <v>245</v>
      </c>
      <c r="D3480">
        <v>4</v>
      </c>
    </row>
    <row r="3481" spans="1:4">
      <c r="A3481">
        <v>1902</v>
      </c>
      <c r="B3481" t="s">
        <v>2963</v>
      </c>
      <c r="C3481" t="s">
        <v>250</v>
      </c>
      <c r="D3481">
        <v>3.7</v>
      </c>
    </row>
    <row r="3482" spans="1:4">
      <c r="A3482">
        <v>1902</v>
      </c>
      <c r="B3482" t="s">
        <v>2963</v>
      </c>
      <c r="C3482" t="s">
        <v>252</v>
      </c>
      <c r="D3482">
        <v>1.04</v>
      </c>
    </row>
    <row r="3483" spans="1:4">
      <c r="A3483">
        <v>1902</v>
      </c>
      <c r="B3483" t="s">
        <v>2963</v>
      </c>
      <c r="C3483" t="s">
        <v>846</v>
      </c>
      <c r="D3483">
        <v>4.66</v>
      </c>
    </row>
    <row r="3484" spans="1:4">
      <c r="A3484">
        <v>1902</v>
      </c>
      <c r="B3484" t="s">
        <v>2963</v>
      </c>
      <c r="C3484" t="s">
        <v>619</v>
      </c>
      <c r="D3484">
        <v>17.75</v>
      </c>
    </row>
    <row r="3485" spans="1:4">
      <c r="A3485">
        <v>1902</v>
      </c>
      <c r="B3485" t="s">
        <v>2963</v>
      </c>
      <c r="C3485" t="s">
        <v>254</v>
      </c>
      <c r="D3485">
        <v>17</v>
      </c>
    </row>
    <row r="3486" spans="1:4">
      <c r="A3486">
        <v>1902</v>
      </c>
      <c r="B3486" t="s">
        <v>2963</v>
      </c>
      <c r="C3486" t="s">
        <v>256</v>
      </c>
      <c r="D3486">
        <v>4.63</v>
      </c>
    </row>
    <row r="3487" spans="1:4">
      <c r="A3487">
        <v>1902</v>
      </c>
      <c r="B3487" t="s">
        <v>2963</v>
      </c>
      <c r="C3487" t="s">
        <v>1034</v>
      </c>
      <c r="D3487">
        <v>3</v>
      </c>
    </row>
    <row r="3488" spans="1:4">
      <c r="A3488">
        <v>1902</v>
      </c>
      <c r="B3488" t="s">
        <v>2963</v>
      </c>
      <c r="C3488" t="s">
        <v>1036</v>
      </c>
      <c r="D3488">
        <v>6</v>
      </c>
    </row>
    <row r="3489" spans="1:4">
      <c r="A3489">
        <v>1902</v>
      </c>
      <c r="B3489" t="s">
        <v>2963</v>
      </c>
      <c r="C3489" t="s">
        <v>622</v>
      </c>
      <c r="D3489">
        <v>8</v>
      </c>
    </row>
    <row r="3490" spans="1:4">
      <c r="A3490">
        <v>1902</v>
      </c>
      <c r="B3490" t="s">
        <v>2963</v>
      </c>
      <c r="C3490" t="s">
        <v>259</v>
      </c>
      <c r="D3490">
        <v>5.0599999999999996</v>
      </c>
    </row>
    <row r="3491" spans="1:4">
      <c r="A3491">
        <v>1902</v>
      </c>
      <c r="B3491" t="s">
        <v>2963</v>
      </c>
      <c r="C3491" t="s">
        <v>262</v>
      </c>
      <c r="D3491">
        <v>37.5</v>
      </c>
    </row>
    <row r="3492" spans="1:4">
      <c r="A3492">
        <v>1902</v>
      </c>
      <c r="B3492" t="s">
        <v>2963</v>
      </c>
      <c r="C3492" t="s">
        <v>264</v>
      </c>
      <c r="D3492">
        <v>3.2</v>
      </c>
    </row>
    <row r="3493" spans="1:4">
      <c r="A3493">
        <v>1902</v>
      </c>
      <c r="B3493" t="s">
        <v>2963</v>
      </c>
      <c r="C3493" t="s">
        <v>266</v>
      </c>
      <c r="D3493">
        <v>7.68</v>
      </c>
    </row>
    <row r="3494" spans="1:4">
      <c r="A3494">
        <v>1902</v>
      </c>
      <c r="B3494" t="s">
        <v>2963</v>
      </c>
      <c r="C3494" t="s">
        <v>268</v>
      </c>
      <c r="D3494">
        <v>19.100000000000001</v>
      </c>
    </row>
    <row r="3495" spans="1:4">
      <c r="A3495">
        <v>1902</v>
      </c>
      <c r="B3495" t="s">
        <v>2963</v>
      </c>
      <c r="C3495" t="s">
        <v>1712</v>
      </c>
      <c r="D3495">
        <v>4.21</v>
      </c>
    </row>
    <row r="3496" spans="1:4">
      <c r="A3496">
        <v>1902</v>
      </c>
      <c r="B3496" t="s">
        <v>2963</v>
      </c>
      <c r="C3496" t="s">
        <v>1712</v>
      </c>
      <c r="D3496">
        <v>6</v>
      </c>
    </row>
    <row r="3497" spans="1:4">
      <c r="A3497">
        <v>1902</v>
      </c>
      <c r="B3497" t="s">
        <v>2963</v>
      </c>
      <c r="C3497" t="s">
        <v>275</v>
      </c>
      <c r="D3497">
        <v>8.01</v>
      </c>
    </row>
    <row r="3498" spans="1:4">
      <c r="A3498">
        <v>1902</v>
      </c>
      <c r="B3498" t="s">
        <v>2963</v>
      </c>
      <c r="C3498" t="s">
        <v>1714</v>
      </c>
      <c r="D3498">
        <v>8.6999999999999993</v>
      </c>
    </row>
    <row r="3499" spans="1:4">
      <c r="A3499">
        <v>1902</v>
      </c>
      <c r="B3499" t="s">
        <v>2963</v>
      </c>
      <c r="C3499" t="s">
        <v>279</v>
      </c>
      <c r="D3499">
        <v>3</v>
      </c>
    </row>
    <row r="3500" spans="1:4">
      <c r="A3500">
        <v>1902</v>
      </c>
      <c r="B3500" t="s">
        <v>2963</v>
      </c>
      <c r="C3500" t="s">
        <v>282</v>
      </c>
      <c r="D3500">
        <v>12.84</v>
      </c>
    </row>
    <row r="3501" spans="1:4">
      <c r="A3501">
        <v>1902</v>
      </c>
      <c r="B3501" t="s">
        <v>2963</v>
      </c>
      <c r="C3501" t="s">
        <v>284</v>
      </c>
      <c r="D3501">
        <v>6</v>
      </c>
    </row>
    <row r="3502" spans="1:4">
      <c r="A3502">
        <v>1902</v>
      </c>
      <c r="B3502" t="s">
        <v>2963</v>
      </c>
      <c r="C3502" t="s">
        <v>287</v>
      </c>
      <c r="D3502">
        <v>16.5</v>
      </c>
    </row>
    <row r="3503" spans="1:4">
      <c r="A3503">
        <v>1902</v>
      </c>
      <c r="B3503" t="s">
        <v>2963</v>
      </c>
      <c r="C3503" t="s">
        <v>291</v>
      </c>
      <c r="D3503">
        <v>15.12</v>
      </c>
    </row>
    <row r="3504" spans="1:4">
      <c r="A3504">
        <v>1902</v>
      </c>
      <c r="B3504" t="s">
        <v>2963</v>
      </c>
      <c r="C3504" t="s">
        <v>291</v>
      </c>
      <c r="D3504">
        <v>14</v>
      </c>
    </row>
    <row r="3505" spans="1:4">
      <c r="A3505">
        <v>1902</v>
      </c>
      <c r="B3505" t="s">
        <v>2963</v>
      </c>
      <c r="C3505" t="s">
        <v>291</v>
      </c>
      <c r="D3505">
        <v>20.48</v>
      </c>
    </row>
    <row r="3506" spans="1:4">
      <c r="A3506">
        <v>1902</v>
      </c>
      <c r="B3506" t="s">
        <v>2963</v>
      </c>
      <c r="C3506" t="s">
        <v>291</v>
      </c>
      <c r="D3506">
        <v>11.39</v>
      </c>
    </row>
    <row r="3507" spans="1:4">
      <c r="A3507">
        <v>1902</v>
      </c>
      <c r="B3507" t="s">
        <v>2963</v>
      </c>
      <c r="C3507" t="s">
        <v>291</v>
      </c>
      <c r="D3507">
        <v>1.05</v>
      </c>
    </row>
    <row r="3508" spans="1:4">
      <c r="A3508">
        <v>1902</v>
      </c>
      <c r="B3508" t="s">
        <v>2963</v>
      </c>
      <c r="C3508" t="s">
        <v>291</v>
      </c>
      <c r="D3508">
        <v>109.59</v>
      </c>
    </row>
    <row r="3509" spans="1:4">
      <c r="A3509">
        <v>1902</v>
      </c>
      <c r="B3509" t="s">
        <v>2963</v>
      </c>
      <c r="C3509" t="s">
        <v>291</v>
      </c>
      <c r="D3509">
        <v>199.96</v>
      </c>
    </row>
    <row r="3510" spans="1:4">
      <c r="A3510">
        <v>1902</v>
      </c>
      <c r="B3510" t="s">
        <v>2963</v>
      </c>
      <c r="C3510" t="s">
        <v>291</v>
      </c>
      <c r="D3510">
        <v>3.5</v>
      </c>
    </row>
    <row r="3511" spans="1:4">
      <c r="A3511">
        <v>1902</v>
      </c>
      <c r="B3511" t="s">
        <v>2963</v>
      </c>
      <c r="C3511" t="s">
        <v>291</v>
      </c>
      <c r="D3511">
        <v>7</v>
      </c>
    </row>
    <row r="3512" spans="1:4">
      <c r="A3512">
        <v>1902</v>
      </c>
      <c r="B3512" t="s">
        <v>2963</v>
      </c>
      <c r="C3512" t="s">
        <v>291</v>
      </c>
      <c r="D3512">
        <v>29.375</v>
      </c>
    </row>
    <row r="3513" spans="1:4">
      <c r="A3513">
        <v>1902</v>
      </c>
      <c r="B3513" t="s">
        <v>2963</v>
      </c>
      <c r="C3513" t="s">
        <v>291</v>
      </c>
      <c r="D3513">
        <v>5.6</v>
      </c>
    </row>
    <row r="3514" spans="1:4">
      <c r="A3514">
        <v>1902</v>
      </c>
      <c r="B3514" t="s">
        <v>2963</v>
      </c>
      <c r="C3514" t="s">
        <v>291</v>
      </c>
      <c r="D3514">
        <v>7.61</v>
      </c>
    </row>
    <row r="3515" spans="1:4">
      <c r="A3515">
        <v>1902</v>
      </c>
      <c r="B3515" t="s">
        <v>2963</v>
      </c>
      <c r="C3515" t="s">
        <v>291</v>
      </c>
      <c r="D3515">
        <v>62.62</v>
      </c>
    </row>
    <row r="3516" spans="1:4">
      <c r="A3516">
        <v>1902</v>
      </c>
      <c r="B3516" t="s">
        <v>2963</v>
      </c>
      <c r="C3516" t="s">
        <v>291</v>
      </c>
      <c r="D3516">
        <v>37.409999999999997</v>
      </c>
    </row>
    <row r="3517" spans="1:4">
      <c r="A3517">
        <v>1902</v>
      </c>
      <c r="B3517" t="s">
        <v>2963</v>
      </c>
      <c r="C3517" t="s">
        <v>2070</v>
      </c>
      <c r="D3517">
        <v>14.4</v>
      </c>
    </row>
    <row r="3518" spans="1:4">
      <c r="A3518">
        <v>1902</v>
      </c>
      <c r="B3518" t="s">
        <v>2963</v>
      </c>
      <c r="C3518" t="s">
        <v>312</v>
      </c>
      <c r="D3518">
        <v>10</v>
      </c>
    </row>
    <row r="3519" spans="1:4">
      <c r="A3519">
        <v>1902</v>
      </c>
      <c r="B3519" t="s">
        <v>2963</v>
      </c>
      <c r="C3519" t="s">
        <v>314</v>
      </c>
      <c r="D3519">
        <v>13.33</v>
      </c>
    </row>
    <row r="3520" spans="1:4">
      <c r="A3520">
        <v>1902</v>
      </c>
      <c r="B3520" t="s">
        <v>2963</v>
      </c>
      <c r="C3520" t="s">
        <v>316</v>
      </c>
      <c r="D3520">
        <v>1.5</v>
      </c>
    </row>
    <row r="3521" spans="1:4">
      <c r="A3521">
        <v>1902</v>
      </c>
      <c r="B3521" t="s">
        <v>2963</v>
      </c>
      <c r="C3521" t="s">
        <v>318</v>
      </c>
      <c r="D3521">
        <v>7.75</v>
      </c>
    </row>
    <row r="3522" spans="1:4">
      <c r="A3522">
        <v>1902</v>
      </c>
      <c r="B3522" t="s">
        <v>2963</v>
      </c>
      <c r="C3522" t="s">
        <v>320</v>
      </c>
      <c r="D3522">
        <v>11.5</v>
      </c>
    </row>
    <row r="3523" spans="1:4">
      <c r="A3523">
        <v>1902</v>
      </c>
      <c r="B3523" t="s">
        <v>2963</v>
      </c>
      <c r="C3523" t="s">
        <v>1068</v>
      </c>
      <c r="D3523">
        <v>12</v>
      </c>
    </row>
    <row r="3524" spans="1:4">
      <c r="A3524">
        <v>1902</v>
      </c>
      <c r="B3524" t="s">
        <v>2963</v>
      </c>
      <c r="C3524" t="s">
        <v>2240</v>
      </c>
      <c r="D3524">
        <v>9.25</v>
      </c>
    </row>
    <row r="3525" spans="1:4">
      <c r="A3525">
        <v>1902</v>
      </c>
      <c r="B3525" t="s">
        <v>2963</v>
      </c>
      <c r="C3525" t="s">
        <v>2313</v>
      </c>
      <c r="D3525">
        <v>20</v>
      </c>
    </row>
    <row r="3526" spans="1:4">
      <c r="A3526">
        <v>1902</v>
      </c>
      <c r="B3526" t="s">
        <v>2963</v>
      </c>
      <c r="C3526" t="s">
        <v>640</v>
      </c>
      <c r="D3526">
        <v>6.5</v>
      </c>
    </row>
    <row r="3527" spans="1:4">
      <c r="A3527">
        <v>1902</v>
      </c>
      <c r="B3527" t="s">
        <v>2963</v>
      </c>
      <c r="C3527" t="s">
        <v>961</v>
      </c>
      <c r="D3527">
        <v>8.32</v>
      </c>
    </row>
    <row r="3528" spans="1:4">
      <c r="A3528">
        <v>1902</v>
      </c>
      <c r="B3528" t="s">
        <v>2963</v>
      </c>
      <c r="C3528" t="s">
        <v>851</v>
      </c>
      <c r="D3528">
        <v>4.4000000000000004</v>
      </c>
    </row>
    <row r="3529" spans="1:4">
      <c r="A3529">
        <v>1902</v>
      </c>
      <c r="B3529" t="s">
        <v>2963</v>
      </c>
      <c r="C3529" t="s">
        <v>322</v>
      </c>
      <c r="D3529">
        <v>17.329999999999998</v>
      </c>
    </row>
    <row r="3530" spans="1:4">
      <c r="A3530">
        <v>1902</v>
      </c>
      <c r="B3530" t="s">
        <v>2963</v>
      </c>
      <c r="C3530" t="s">
        <v>324</v>
      </c>
      <c r="D3530">
        <v>103.88</v>
      </c>
    </row>
    <row r="3531" spans="1:4">
      <c r="A3531">
        <v>1902</v>
      </c>
      <c r="B3531" t="s">
        <v>2963</v>
      </c>
      <c r="C3531" t="s">
        <v>324</v>
      </c>
      <c r="D3531">
        <v>15.42</v>
      </c>
    </row>
    <row r="3532" spans="1:4">
      <c r="A3532">
        <v>1902</v>
      </c>
      <c r="B3532" t="s">
        <v>2963</v>
      </c>
      <c r="C3532" t="s">
        <v>324</v>
      </c>
      <c r="D3532">
        <v>7.75</v>
      </c>
    </row>
    <row r="3533" spans="1:4">
      <c r="A3533">
        <v>1902</v>
      </c>
      <c r="B3533" t="s">
        <v>2963</v>
      </c>
      <c r="C3533" t="s">
        <v>324</v>
      </c>
      <c r="D3533">
        <v>4.5</v>
      </c>
    </row>
    <row r="3534" spans="1:4">
      <c r="A3534">
        <v>1902</v>
      </c>
      <c r="B3534" t="s">
        <v>2963</v>
      </c>
      <c r="C3534" t="s">
        <v>324</v>
      </c>
      <c r="D3534">
        <v>38</v>
      </c>
    </row>
    <row r="3535" spans="1:4">
      <c r="A3535">
        <v>1902</v>
      </c>
      <c r="B3535" t="s">
        <v>2963</v>
      </c>
      <c r="C3535" t="s">
        <v>327</v>
      </c>
      <c r="D3535">
        <v>1.04</v>
      </c>
    </row>
    <row r="3536" spans="1:4">
      <c r="A3536">
        <v>1902</v>
      </c>
      <c r="B3536" t="s">
        <v>2963</v>
      </c>
      <c r="C3536" t="s">
        <v>66</v>
      </c>
      <c r="D3536">
        <v>6.75</v>
      </c>
    </row>
    <row r="3537" spans="1:4">
      <c r="A3537">
        <v>1902</v>
      </c>
      <c r="B3537" t="s">
        <v>2963</v>
      </c>
      <c r="C3537" t="s">
        <v>330</v>
      </c>
      <c r="D3537">
        <v>14.85</v>
      </c>
    </row>
    <row r="3538" spans="1:4">
      <c r="A3538">
        <v>1902</v>
      </c>
      <c r="B3538" t="s">
        <v>2963</v>
      </c>
      <c r="C3538" t="s">
        <v>332</v>
      </c>
      <c r="D3538">
        <v>35</v>
      </c>
    </row>
    <row r="3539" spans="1:4">
      <c r="A3539">
        <v>1902</v>
      </c>
      <c r="B3539" t="s">
        <v>2963</v>
      </c>
      <c r="C3539" t="s">
        <v>658</v>
      </c>
      <c r="D3539">
        <v>181</v>
      </c>
    </row>
    <row r="3540" spans="1:4">
      <c r="A3540">
        <v>1902</v>
      </c>
      <c r="B3540" t="s">
        <v>2963</v>
      </c>
      <c r="C3540" t="s">
        <v>336</v>
      </c>
      <c r="D3540">
        <v>2.6</v>
      </c>
    </row>
    <row r="3541" spans="1:4">
      <c r="A3541">
        <v>1902</v>
      </c>
      <c r="B3541" t="s">
        <v>2963</v>
      </c>
      <c r="C3541" t="s">
        <v>338</v>
      </c>
      <c r="D3541">
        <v>31</v>
      </c>
    </row>
    <row r="3542" spans="1:4">
      <c r="A3542">
        <v>1902</v>
      </c>
      <c r="B3542" t="s">
        <v>2963</v>
      </c>
      <c r="C3542" t="s">
        <v>338</v>
      </c>
      <c r="D3542">
        <v>28.6</v>
      </c>
    </row>
    <row r="3543" spans="1:4">
      <c r="A3543">
        <v>1902</v>
      </c>
      <c r="B3543" t="s">
        <v>2963</v>
      </c>
      <c r="C3543" t="s">
        <v>344</v>
      </c>
      <c r="D3543">
        <v>13.35</v>
      </c>
    </row>
    <row r="3544" spans="1:4">
      <c r="A3544">
        <v>1902</v>
      </c>
      <c r="B3544" t="s">
        <v>2963</v>
      </c>
      <c r="C3544" t="s">
        <v>340</v>
      </c>
      <c r="D3544">
        <v>64.38</v>
      </c>
    </row>
    <row r="3545" spans="1:4">
      <c r="A3545">
        <v>1902</v>
      </c>
      <c r="B3545" t="s">
        <v>2963</v>
      </c>
      <c r="C3545" t="s">
        <v>340</v>
      </c>
      <c r="D3545">
        <v>14.31</v>
      </c>
    </row>
    <row r="3546" spans="1:4">
      <c r="A3546">
        <v>1902</v>
      </c>
      <c r="B3546" t="s">
        <v>2963</v>
      </c>
      <c r="C3546" t="s">
        <v>352</v>
      </c>
      <c r="D3546">
        <v>10</v>
      </c>
    </row>
    <row r="3547" spans="1:4">
      <c r="A3547">
        <v>1902</v>
      </c>
      <c r="B3547" t="s">
        <v>2963</v>
      </c>
      <c r="C3547" t="s">
        <v>354</v>
      </c>
      <c r="D3547">
        <v>27.23</v>
      </c>
    </row>
    <row r="3548" spans="1:4">
      <c r="A3548">
        <v>1902</v>
      </c>
      <c r="B3548" t="s">
        <v>2963</v>
      </c>
      <c r="C3548" t="s">
        <v>354</v>
      </c>
      <c r="D3548">
        <v>3.08</v>
      </c>
    </row>
    <row r="3549" spans="1:4">
      <c r="A3549">
        <v>1902</v>
      </c>
      <c r="B3549" t="s">
        <v>2963</v>
      </c>
      <c r="C3549" t="s">
        <v>358</v>
      </c>
      <c r="D3549">
        <v>10.47</v>
      </c>
    </row>
    <row r="3550" spans="1:4">
      <c r="A3550">
        <v>1902</v>
      </c>
      <c r="B3550" t="s">
        <v>2963</v>
      </c>
      <c r="C3550" t="s">
        <v>648</v>
      </c>
      <c r="D3550">
        <v>9</v>
      </c>
    </row>
    <row r="3551" spans="1:4">
      <c r="A3551">
        <v>1902</v>
      </c>
      <c r="B3551" t="s">
        <v>2963</v>
      </c>
      <c r="C3551" t="s">
        <v>2024</v>
      </c>
      <c r="D3551">
        <v>15</v>
      </c>
    </row>
    <row r="3552" spans="1:4">
      <c r="A3552">
        <v>1902</v>
      </c>
      <c r="B3552" t="s">
        <v>2963</v>
      </c>
      <c r="C3552" t="s">
        <v>2314</v>
      </c>
      <c r="D3552">
        <v>22</v>
      </c>
    </row>
    <row r="3553" spans="1:4">
      <c r="A3553">
        <v>1902</v>
      </c>
      <c r="B3553" t="s">
        <v>2963</v>
      </c>
      <c r="C3553" t="s">
        <v>1789</v>
      </c>
      <c r="D3553">
        <v>18.2</v>
      </c>
    </row>
    <row r="3554" spans="1:4">
      <c r="A3554">
        <v>1902</v>
      </c>
      <c r="B3554" t="s">
        <v>2963</v>
      </c>
      <c r="C3554" t="s">
        <v>360</v>
      </c>
      <c r="D3554">
        <v>4.5</v>
      </c>
    </row>
    <row r="3555" spans="1:4">
      <c r="A3555">
        <v>1902</v>
      </c>
      <c r="B3555" t="s">
        <v>2963</v>
      </c>
      <c r="C3555" t="s">
        <v>362</v>
      </c>
      <c r="D3555">
        <v>26.77</v>
      </c>
    </row>
    <row r="3556" spans="1:4">
      <c r="A3556">
        <v>1902</v>
      </c>
      <c r="B3556" t="s">
        <v>2963</v>
      </c>
      <c r="C3556" t="s">
        <v>259</v>
      </c>
      <c r="D3556">
        <v>4.33</v>
      </c>
    </row>
    <row r="3557" spans="1:4">
      <c r="A3557">
        <v>1902</v>
      </c>
      <c r="B3557" t="s">
        <v>2963</v>
      </c>
      <c r="C3557" t="s">
        <v>221</v>
      </c>
      <c r="D3557">
        <v>47.22</v>
      </c>
    </row>
    <row r="3558" spans="1:4">
      <c r="A3558">
        <v>1902</v>
      </c>
      <c r="B3558" t="s">
        <v>2963</v>
      </c>
      <c r="C3558" t="s">
        <v>256</v>
      </c>
      <c r="D3558">
        <v>56.72</v>
      </c>
    </row>
    <row r="3559" spans="1:4">
      <c r="A3559">
        <v>1902</v>
      </c>
      <c r="B3559" t="s">
        <v>2963</v>
      </c>
      <c r="C3559" t="s">
        <v>256</v>
      </c>
      <c r="D3559">
        <v>19.13</v>
      </c>
    </row>
    <row r="3560" spans="1:4">
      <c r="A3560">
        <v>1902</v>
      </c>
      <c r="B3560" t="s">
        <v>2963</v>
      </c>
      <c r="C3560" t="s">
        <v>340</v>
      </c>
      <c r="D3560">
        <v>23.03</v>
      </c>
    </row>
    <row r="3561" spans="1:4">
      <c r="A3561">
        <v>1902</v>
      </c>
      <c r="B3561" t="s">
        <v>2963</v>
      </c>
      <c r="C3561" t="s">
        <v>340</v>
      </c>
      <c r="D3561">
        <v>27</v>
      </c>
    </row>
    <row r="3562" spans="1:4">
      <c r="A3562">
        <v>1902</v>
      </c>
      <c r="B3562" t="s">
        <v>2963</v>
      </c>
      <c r="C3562" t="s">
        <v>221</v>
      </c>
      <c r="D3562">
        <v>87.73</v>
      </c>
    </row>
    <row r="3563" spans="1:4">
      <c r="A3563">
        <v>1902</v>
      </c>
      <c r="B3563" t="s">
        <v>2963</v>
      </c>
      <c r="C3563" t="s">
        <v>221</v>
      </c>
      <c r="D3563">
        <v>35</v>
      </c>
    </row>
    <row r="3564" spans="1:4">
      <c r="A3564">
        <v>1902</v>
      </c>
      <c r="B3564" t="s">
        <v>2963</v>
      </c>
      <c r="C3564" t="s">
        <v>1032</v>
      </c>
      <c r="D3564">
        <v>32.11</v>
      </c>
    </row>
    <row r="3565" spans="1:4">
      <c r="A3565">
        <v>1902</v>
      </c>
      <c r="B3565" t="s">
        <v>2963</v>
      </c>
      <c r="C3565" t="s">
        <v>235</v>
      </c>
      <c r="D3565">
        <v>1.5</v>
      </c>
    </row>
    <row r="3566" spans="1:4">
      <c r="A3566">
        <v>1902</v>
      </c>
      <c r="B3566" t="s">
        <v>2963</v>
      </c>
      <c r="C3566" t="s">
        <v>235</v>
      </c>
      <c r="D3566">
        <v>2</v>
      </c>
    </row>
    <row r="3567" spans="1:4">
      <c r="A3567">
        <v>1902</v>
      </c>
      <c r="B3567" t="s">
        <v>2963</v>
      </c>
      <c r="C3567" t="s">
        <v>279</v>
      </c>
      <c r="D3567">
        <v>65.22</v>
      </c>
    </row>
    <row r="3568" spans="1:4">
      <c r="A3568">
        <v>1902</v>
      </c>
      <c r="B3568" t="s">
        <v>3654</v>
      </c>
      <c r="C3568" t="s">
        <v>2072</v>
      </c>
      <c r="D3568">
        <v>6.5</v>
      </c>
    </row>
    <row r="3569" spans="1:4">
      <c r="A3569">
        <v>1902</v>
      </c>
      <c r="B3569" t="s">
        <v>3654</v>
      </c>
      <c r="C3569" t="s">
        <v>2078</v>
      </c>
      <c r="D3569">
        <v>7</v>
      </c>
    </row>
    <row r="3570" spans="1:4">
      <c r="A3570">
        <v>1902</v>
      </c>
      <c r="B3570" t="s">
        <v>3654</v>
      </c>
      <c r="C3570" t="s">
        <v>2074</v>
      </c>
      <c r="D3570">
        <v>55</v>
      </c>
    </row>
    <row r="3571" spans="1:4">
      <c r="A3571">
        <v>1902</v>
      </c>
      <c r="B3571" t="s">
        <v>3654</v>
      </c>
      <c r="C3571" t="s">
        <v>2075</v>
      </c>
      <c r="D3571">
        <v>7</v>
      </c>
    </row>
    <row r="3572" spans="1:4">
      <c r="A3572">
        <v>1902</v>
      </c>
      <c r="B3572" t="s">
        <v>3654</v>
      </c>
      <c r="C3572" t="s">
        <v>2079</v>
      </c>
      <c r="D3572">
        <v>80</v>
      </c>
    </row>
    <row r="3573" spans="1:4">
      <c r="A3573">
        <v>1902</v>
      </c>
      <c r="B3573" t="s">
        <v>3654</v>
      </c>
      <c r="C3573" t="s">
        <v>2079</v>
      </c>
      <c r="D3573">
        <v>1.5</v>
      </c>
    </row>
    <row r="3574" spans="1:4">
      <c r="A3574">
        <v>1902</v>
      </c>
      <c r="B3574" t="s">
        <v>3654</v>
      </c>
      <c r="C3574" t="s">
        <v>2077</v>
      </c>
      <c r="D3574">
        <v>7.5</v>
      </c>
    </row>
    <row r="3575" spans="1:4">
      <c r="A3575">
        <v>1902</v>
      </c>
      <c r="B3575" t="s">
        <v>3655</v>
      </c>
      <c r="C3575" t="s">
        <v>2093</v>
      </c>
      <c r="D3575">
        <v>95</v>
      </c>
    </row>
    <row r="3576" spans="1:4">
      <c r="A3576">
        <v>1902</v>
      </c>
      <c r="B3576" t="s">
        <v>3655</v>
      </c>
      <c r="C3576" t="s">
        <v>2081</v>
      </c>
      <c r="D3576">
        <v>6</v>
      </c>
    </row>
    <row r="3577" spans="1:4">
      <c r="A3577">
        <v>1902</v>
      </c>
      <c r="B3577" t="s">
        <v>3655</v>
      </c>
      <c r="C3577" t="s">
        <v>2082</v>
      </c>
      <c r="D3577">
        <v>5</v>
      </c>
    </row>
    <row r="3578" spans="1:4">
      <c r="A3578">
        <v>1902</v>
      </c>
      <c r="B3578" t="s">
        <v>3655</v>
      </c>
      <c r="C3578" t="s">
        <v>2082</v>
      </c>
      <c r="D3578">
        <v>16</v>
      </c>
    </row>
    <row r="3579" spans="1:4">
      <c r="A3579">
        <v>1902</v>
      </c>
      <c r="B3579" t="s">
        <v>3655</v>
      </c>
      <c r="C3579" t="s">
        <v>2094</v>
      </c>
      <c r="D3579">
        <v>28</v>
      </c>
    </row>
    <row r="3580" spans="1:4">
      <c r="A3580">
        <v>1902</v>
      </c>
      <c r="B3580" t="s">
        <v>3655</v>
      </c>
      <c r="C3580" t="s">
        <v>1952</v>
      </c>
      <c r="D3580">
        <v>6.25</v>
      </c>
    </row>
    <row r="3581" spans="1:4">
      <c r="A3581">
        <v>1902</v>
      </c>
      <c r="B3581" t="s">
        <v>3655</v>
      </c>
      <c r="C3581" t="s">
        <v>2095</v>
      </c>
      <c r="D3581">
        <v>56</v>
      </c>
    </row>
    <row r="3582" spans="1:4">
      <c r="A3582">
        <v>1902</v>
      </c>
      <c r="B3582" t="s">
        <v>3655</v>
      </c>
      <c r="C3582" t="s">
        <v>2095</v>
      </c>
      <c r="D3582">
        <v>210</v>
      </c>
    </row>
    <row r="3583" spans="1:4">
      <c r="A3583">
        <v>1902</v>
      </c>
      <c r="B3583" t="s">
        <v>3655</v>
      </c>
      <c r="C3583" t="s">
        <v>2095</v>
      </c>
      <c r="D3583">
        <v>25</v>
      </c>
    </row>
    <row r="3584" spans="1:4">
      <c r="A3584">
        <v>1902</v>
      </c>
      <c r="B3584" t="s">
        <v>3655</v>
      </c>
      <c r="C3584" t="s">
        <v>2095</v>
      </c>
      <c r="D3584">
        <v>41.5</v>
      </c>
    </row>
    <row r="3585" spans="1:4">
      <c r="A3585">
        <v>1902</v>
      </c>
      <c r="B3585" t="s">
        <v>3655</v>
      </c>
      <c r="C3585" t="s">
        <v>2095</v>
      </c>
      <c r="D3585">
        <v>303</v>
      </c>
    </row>
    <row r="3586" spans="1:4">
      <c r="A3586">
        <v>1902</v>
      </c>
      <c r="B3586" t="s">
        <v>3655</v>
      </c>
      <c r="C3586" t="s">
        <v>417</v>
      </c>
      <c r="D3586">
        <v>69</v>
      </c>
    </row>
    <row r="3587" spans="1:4">
      <c r="A3587">
        <v>1902</v>
      </c>
      <c r="B3587" t="s">
        <v>3655</v>
      </c>
      <c r="C3587" t="s">
        <v>417</v>
      </c>
      <c r="D3587">
        <v>15.2</v>
      </c>
    </row>
    <row r="3588" spans="1:4">
      <c r="A3588">
        <v>1902</v>
      </c>
      <c r="B3588" t="s">
        <v>3655</v>
      </c>
      <c r="C3588" t="s">
        <v>417</v>
      </c>
      <c r="D3588">
        <v>19.5</v>
      </c>
    </row>
    <row r="3589" spans="1:4">
      <c r="A3589">
        <v>1902</v>
      </c>
      <c r="B3589" t="s">
        <v>3655</v>
      </c>
      <c r="C3589" t="s">
        <v>417</v>
      </c>
      <c r="D3589">
        <v>84</v>
      </c>
    </row>
    <row r="3590" spans="1:4">
      <c r="A3590">
        <v>1902</v>
      </c>
      <c r="B3590" t="s">
        <v>3655</v>
      </c>
      <c r="C3590" t="s">
        <v>417</v>
      </c>
      <c r="D3590">
        <v>136</v>
      </c>
    </row>
    <row r="3591" spans="1:4">
      <c r="A3591">
        <v>1902</v>
      </c>
      <c r="B3591" t="s">
        <v>3655</v>
      </c>
      <c r="C3591" t="s">
        <v>417</v>
      </c>
      <c r="D3591">
        <v>38.26</v>
      </c>
    </row>
    <row r="3592" spans="1:4">
      <c r="A3592">
        <v>1902</v>
      </c>
      <c r="B3592" t="s">
        <v>3655</v>
      </c>
      <c r="C3592" t="s">
        <v>417</v>
      </c>
      <c r="D3592">
        <v>60</v>
      </c>
    </row>
    <row r="3593" spans="1:4">
      <c r="A3593">
        <v>1902</v>
      </c>
      <c r="B3593" t="s">
        <v>3655</v>
      </c>
      <c r="C3593" t="s">
        <v>68</v>
      </c>
      <c r="D3593">
        <v>106.43</v>
      </c>
    </row>
    <row r="3594" spans="1:4">
      <c r="A3594">
        <v>1902</v>
      </c>
      <c r="B3594" t="s">
        <v>3655</v>
      </c>
      <c r="C3594" t="s">
        <v>68</v>
      </c>
      <c r="D3594">
        <v>5</v>
      </c>
    </row>
    <row r="3595" spans="1:4">
      <c r="A3595">
        <v>1902</v>
      </c>
      <c r="B3595" t="s">
        <v>3655</v>
      </c>
      <c r="C3595" t="s">
        <v>68</v>
      </c>
      <c r="D3595">
        <v>15</v>
      </c>
    </row>
    <row r="3596" spans="1:4">
      <c r="A3596">
        <v>1902</v>
      </c>
      <c r="B3596" t="s">
        <v>3655</v>
      </c>
      <c r="C3596" t="s">
        <v>2098</v>
      </c>
      <c r="D3596">
        <v>4</v>
      </c>
    </row>
    <row r="3597" spans="1:4">
      <c r="A3597">
        <v>1902</v>
      </c>
      <c r="B3597" t="s">
        <v>3655</v>
      </c>
      <c r="C3597" t="s">
        <v>2099</v>
      </c>
      <c r="D3597">
        <v>7.5</v>
      </c>
    </row>
    <row r="3598" spans="1:4">
      <c r="A3598">
        <v>1902</v>
      </c>
      <c r="B3598" t="s">
        <v>3655</v>
      </c>
      <c r="C3598" t="s">
        <v>2100</v>
      </c>
      <c r="D3598">
        <v>2</v>
      </c>
    </row>
    <row r="3599" spans="1:4">
      <c r="A3599">
        <v>1902</v>
      </c>
      <c r="B3599" t="s">
        <v>3655</v>
      </c>
      <c r="C3599" t="s">
        <v>2101</v>
      </c>
      <c r="D3599">
        <v>12</v>
      </c>
    </row>
    <row r="3600" spans="1:4">
      <c r="A3600">
        <v>1902</v>
      </c>
      <c r="B3600" t="s">
        <v>3655</v>
      </c>
      <c r="C3600" t="s">
        <v>2102</v>
      </c>
      <c r="D3600">
        <v>14</v>
      </c>
    </row>
    <row r="3601" spans="1:4">
      <c r="A3601">
        <v>1902</v>
      </c>
      <c r="B3601" t="s">
        <v>3655</v>
      </c>
      <c r="C3601" t="s">
        <v>2102</v>
      </c>
      <c r="D3601">
        <v>50</v>
      </c>
    </row>
    <row r="3602" spans="1:4">
      <c r="A3602">
        <v>1902</v>
      </c>
      <c r="B3602" t="s">
        <v>3655</v>
      </c>
      <c r="C3602" t="s">
        <v>2072</v>
      </c>
      <c r="D3602">
        <v>1.5</v>
      </c>
    </row>
    <row r="3603" spans="1:4">
      <c r="A3603">
        <v>1902</v>
      </c>
      <c r="B3603" t="s">
        <v>3655</v>
      </c>
      <c r="C3603" t="s">
        <v>2315</v>
      </c>
      <c r="D3603">
        <v>12.4</v>
      </c>
    </row>
    <row r="3604" spans="1:4">
      <c r="A3604">
        <v>1902</v>
      </c>
      <c r="B3604" t="s">
        <v>3655</v>
      </c>
      <c r="C3604" t="s">
        <v>2104</v>
      </c>
      <c r="D3604">
        <v>52.5</v>
      </c>
    </row>
    <row r="3605" spans="1:4">
      <c r="A3605">
        <v>1902</v>
      </c>
      <c r="B3605" t="s">
        <v>3655</v>
      </c>
      <c r="C3605" t="s">
        <v>2104</v>
      </c>
      <c r="D3605">
        <v>9.5</v>
      </c>
    </row>
    <row r="3606" spans="1:4">
      <c r="A3606">
        <v>1902</v>
      </c>
      <c r="B3606" t="s">
        <v>3655</v>
      </c>
      <c r="C3606" t="s">
        <v>273</v>
      </c>
      <c r="D3606">
        <v>3.52</v>
      </c>
    </row>
    <row r="3607" spans="1:4">
      <c r="A3607">
        <v>1902</v>
      </c>
      <c r="B3607" t="s">
        <v>3655</v>
      </c>
      <c r="C3607" t="s">
        <v>2106</v>
      </c>
      <c r="D3607">
        <v>11.5</v>
      </c>
    </row>
    <row r="3608" spans="1:4">
      <c r="A3608">
        <v>1902</v>
      </c>
      <c r="B3608" t="s">
        <v>3655</v>
      </c>
      <c r="C3608" t="s">
        <v>2241</v>
      </c>
      <c r="D3608">
        <v>11.6</v>
      </c>
    </row>
    <row r="3609" spans="1:4">
      <c r="A3609">
        <v>1902</v>
      </c>
      <c r="B3609" t="s">
        <v>3655</v>
      </c>
      <c r="C3609" t="s">
        <v>2084</v>
      </c>
      <c r="D3609">
        <v>8.3000000000000007</v>
      </c>
    </row>
    <row r="3610" spans="1:4">
      <c r="A3610">
        <v>1902</v>
      </c>
      <c r="B3610" t="s">
        <v>3655</v>
      </c>
      <c r="C3610" t="s">
        <v>757</v>
      </c>
      <c r="D3610">
        <v>4</v>
      </c>
    </row>
    <row r="3611" spans="1:4">
      <c r="A3611">
        <v>1902</v>
      </c>
      <c r="B3611" t="s">
        <v>3655</v>
      </c>
      <c r="C3611" t="s">
        <v>2316</v>
      </c>
      <c r="D3611">
        <v>5</v>
      </c>
    </row>
    <row r="3612" spans="1:4">
      <c r="A3612">
        <v>1902</v>
      </c>
      <c r="B3612" t="s">
        <v>3655</v>
      </c>
      <c r="C3612" t="s">
        <v>1717</v>
      </c>
      <c r="D3612">
        <v>4</v>
      </c>
    </row>
    <row r="3613" spans="1:4">
      <c r="A3613">
        <v>1902</v>
      </c>
      <c r="B3613" t="s">
        <v>3655</v>
      </c>
      <c r="C3613" t="s">
        <v>26</v>
      </c>
      <c r="D3613">
        <v>14</v>
      </c>
    </row>
    <row r="3614" spans="1:4">
      <c r="A3614">
        <v>1902</v>
      </c>
      <c r="B3614" t="s">
        <v>3655</v>
      </c>
      <c r="C3614" t="s">
        <v>2243</v>
      </c>
      <c r="D3614">
        <v>15</v>
      </c>
    </row>
    <row r="3615" spans="1:4">
      <c r="A3615">
        <v>1902</v>
      </c>
      <c r="B3615" t="s">
        <v>3655</v>
      </c>
      <c r="C3615" t="s">
        <v>2107</v>
      </c>
      <c r="D3615">
        <v>4.75</v>
      </c>
    </row>
    <row r="3616" spans="1:4">
      <c r="A3616">
        <v>1902</v>
      </c>
      <c r="B3616" t="s">
        <v>3655</v>
      </c>
      <c r="C3616" t="s">
        <v>2086</v>
      </c>
      <c r="D3616">
        <v>16</v>
      </c>
    </row>
    <row r="3617" spans="1:4">
      <c r="A3617">
        <v>1902</v>
      </c>
      <c r="B3617" t="s">
        <v>3655</v>
      </c>
      <c r="C3617" t="s">
        <v>2317</v>
      </c>
      <c r="D3617">
        <v>13</v>
      </c>
    </row>
    <row r="3618" spans="1:4">
      <c r="A3618">
        <v>1902</v>
      </c>
      <c r="B3618" t="s">
        <v>3655</v>
      </c>
      <c r="C3618" t="s">
        <v>718</v>
      </c>
      <c r="D3618">
        <v>5</v>
      </c>
    </row>
    <row r="3619" spans="1:4">
      <c r="A3619">
        <v>1902</v>
      </c>
      <c r="B3619" t="s">
        <v>3655</v>
      </c>
      <c r="C3619" t="s">
        <v>511</v>
      </c>
      <c r="D3619">
        <v>3.5</v>
      </c>
    </row>
    <row r="3620" spans="1:4">
      <c r="A3620">
        <v>1902</v>
      </c>
      <c r="B3620" t="s">
        <v>3655</v>
      </c>
      <c r="C3620" t="s">
        <v>2088</v>
      </c>
      <c r="D3620">
        <v>21.55</v>
      </c>
    </row>
    <row r="3621" spans="1:4">
      <c r="A3621">
        <v>1902</v>
      </c>
      <c r="B3621" t="s">
        <v>3655</v>
      </c>
      <c r="C3621" t="s">
        <v>578</v>
      </c>
      <c r="D3621">
        <v>28</v>
      </c>
    </row>
    <row r="3622" spans="1:4">
      <c r="A3622">
        <v>1902</v>
      </c>
      <c r="B3622" t="s">
        <v>3655</v>
      </c>
      <c r="C3622" t="s">
        <v>2108</v>
      </c>
      <c r="D3622">
        <v>14.5</v>
      </c>
    </row>
    <row r="3623" spans="1:4">
      <c r="A3623">
        <v>1902</v>
      </c>
      <c r="B3623" t="s">
        <v>3655</v>
      </c>
      <c r="C3623" t="s">
        <v>2089</v>
      </c>
      <c r="D3623">
        <v>17.5</v>
      </c>
    </row>
    <row r="3624" spans="1:4">
      <c r="A3624">
        <v>1902</v>
      </c>
      <c r="B3624" t="s">
        <v>3655</v>
      </c>
      <c r="C3624" t="s">
        <v>2089</v>
      </c>
      <c r="D3624">
        <v>5</v>
      </c>
    </row>
    <row r="3625" spans="1:4">
      <c r="A3625">
        <v>1902</v>
      </c>
      <c r="B3625" t="s">
        <v>3655</v>
      </c>
      <c r="C3625" t="s">
        <v>2090</v>
      </c>
      <c r="D3625">
        <v>100</v>
      </c>
    </row>
    <row r="3626" spans="1:4">
      <c r="A3626">
        <v>1902</v>
      </c>
      <c r="B3626" t="s">
        <v>3655</v>
      </c>
      <c r="C3626" t="s">
        <v>2090</v>
      </c>
      <c r="D3626">
        <v>60</v>
      </c>
    </row>
    <row r="3627" spans="1:4">
      <c r="A3627">
        <v>1902</v>
      </c>
      <c r="B3627" t="s">
        <v>3655</v>
      </c>
      <c r="C3627" t="s">
        <v>2090</v>
      </c>
      <c r="D3627">
        <v>14</v>
      </c>
    </row>
    <row r="3628" spans="1:4">
      <c r="A3628">
        <v>1902</v>
      </c>
      <c r="B3628" t="s">
        <v>3655</v>
      </c>
      <c r="C3628" t="s">
        <v>2090</v>
      </c>
      <c r="D3628">
        <v>22.5</v>
      </c>
    </row>
    <row r="3629" spans="1:4">
      <c r="A3629">
        <v>1902</v>
      </c>
      <c r="B3629" t="s">
        <v>3655</v>
      </c>
      <c r="C3629" t="s">
        <v>2090</v>
      </c>
      <c r="D3629">
        <v>75</v>
      </c>
    </row>
    <row r="3630" spans="1:4">
      <c r="A3630">
        <v>1902</v>
      </c>
      <c r="B3630" t="s">
        <v>3655</v>
      </c>
      <c r="C3630" t="s">
        <v>2090</v>
      </c>
      <c r="D3630">
        <v>153</v>
      </c>
    </row>
    <row r="3631" spans="1:4">
      <c r="A3631">
        <v>1902</v>
      </c>
      <c r="B3631" t="s">
        <v>3655</v>
      </c>
      <c r="C3631" t="s">
        <v>2090</v>
      </c>
      <c r="D3631">
        <v>55.5</v>
      </c>
    </row>
    <row r="3632" spans="1:4">
      <c r="A3632">
        <v>1902</v>
      </c>
      <c r="B3632" t="s">
        <v>3655</v>
      </c>
      <c r="C3632" t="s">
        <v>2091</v>
      </c>
      <c r="D3632">
        <v>7.42</v>
      </c>
    </row>
    <row r="3633" spans="1:4">
      <c r="A3633">
        <v>1902</v>
      </c>
      <c r="B3633" t="s">
        <v>3655</v>
      </c>
      <c r="C3633" t="s">
        <v>2318</v>
      </c>
      <c r="D3633">
        <v>10</v>
      </c>
    </row>
    <row r="3634" spans="1:4">
      <c r="A3634">
        <v>1902</v>
      </c>
      <c r="B3634" t="s">
        <v>3655</v>
      </c>
      <c r="C3634" t="s">
        <v>2319</v>
      </c>
      <c r="D3634">
        <v>22</v>
      </c>
    </row>
    <row r="3635" spans="1:4">
      <c r="A3635">
        <v>1902</v>
      </c>
      <c r="B3635" t="s">
        <v>3655</v>
      </c>
      <c r="C3635" t="s">
        <v>2092</v>
      </c>
      <c r="D3635">
        <v>36</v>
      </c>
    </row>
    <row r="3636" spans="1:4">
      <c r="A3636">
        <v>1902</v>
      </c>
      <c r="B3636" t="s">
        <v>3655</v>
      </c>
      <c r="C3636" t="s">
        <v>2092</v>
      </c>
      <c r="D3636">
        <v>2.5</v>
      </c>
    </row>
    <row r="3637" spans="1:4">
      <c r="A3637">
        <v>1902</v>
      </c>
      <c r="B3637" t="s">
        <v>3655</v>
      </c>
      <c r="C3637" t="s">
        <v>2092</v>
      </c>
      <c r="D3637">
        <v>15</v>
      </c>
    </row>
    <row r="3638" spans="1:4">
      <c r="A3638">
        <v>1902</v>
      </c>
      <c r="B3638" t="s">
        <v>3655</v>
      </c>
      <c r="C3638" t="s">
        <v>2109</v>
      </c>
      <c r="D3638">
        <v>10</v>
      </c>
    </row>
    <row r="3639" spans="1:4">
      <c r="A3639">
        <v>1902</v>
      </c>
      <c r="B3639" t="s">
        <v>3655</v>
      </c>
      <c r="C3639" t="s">
        <v>68</v>
      </c>
      <c r="D3639">
        <v>40</v>
      </c>
    </row>
    <row r="3640" spans="1:4">
      <c r="A3640">
        <v>1902</v>
      </c>
      <c r="B3640" t="s">
        <v>3655</v>
      </c>
      <c r="C3640" t="s">
        <v>417</v>
      </c>
      <c r="D3640">
        <v>22</v>
      </c>
    </row>
    <row r="3641" spans="1:4">
      <c r="A3641">
        <v>1902</v>
      </c>
      <c r="B3641" t="s">
        <v>3655</v>
      </c>
      <c r="C3641" t="s">
        <v>2242</v>
      </c>
      <c r="D3641">
        <v>7</v>
      </c>
    </row>
    <row r="3642" spans="1:4">
      <c r="A3642">
        <v>1902</v>
      </c>
      <c r="B3642" t="s">
        <v>2187</v>
      </c>
      <c r="C3642" t="s">
        <v>471</v>
      </c>
      <c r="D3642">
        <v>16</v>
      </c>
    </row>
    <row r="3643" spans="1:4">
      <c r="A3643">
        <v>1902</v>
      </c>
      <c r="B3643" t="s">
        <v>2187</v>
      </c>
      <c r="C3643" t="s">
        <v>2198</v>
      </c>
      <c r="D3643">
        <v>2</v>
      </c>
    </row>
    <row r="3644" spans="1:4">
      <c r="A3644">
        <v>1902</v>
      </c>
      <c r="B3644" t="s">
        <v>2187</v>
      </c>
      <c r="C3644" t="s">
        <v>2248</v>
      </c>
      <c r="D3644">
        <v>7</v>
      </c>
    </row>
    <row r="3645" spans="1:4">
      <c r="A3645">
        <v>1902</v>
      </c>
      <c r="B3645" t="s">
        <v>2187</v>
      </c>
      <c r="C3645" t="s">
        <v>2244</v>
      </c>
      <c r="D3645">
        <v>9</v>
      </c>
    </row>
    <row r="3646" spans="1:4">
      <c r="A3646">
        <v>1902</v>
      </c>
      <c r="B3646" t="s">
        <v>2187</v>
      </c>
      <c r="C3646" t="s">
        <v>2320</v>
      </c>
      <c r="D3646">
        <v>6</v>
      </c>
    </row>
    <row r="3647" spans="1:4">
      <c r="A3647">
        <v>1902</v>
      </c>
      <c r="B3647" t="s">
        <v>2187</v>
      </c>
      <c r="C3647" t="s">
        <v>2104</v>
      </c>
      <c r="D3647">
        <v>14</v>
      </c>
    </row>
    <row r="3648" spans="1:4">
      <c r="A3648">
        <v>1902</v>
      </c>
      <c r="B3648" t="s">
        <v>2187</v>
      </c>
      <c r="C3648" t="s">
        <v>2104</v>
      </c>
      <c r="D3648">
        <v>13</v>
      </c>
    </row>
    <row r="3649" spans="1:4">
      <c r="A3649">
        <v>1902</v>
      </c>
      <c r="B3649" t="s">
        <v>2187</v>
      </c>
      <c r="C3649" t="s">
        <v>2152</v>
      </c>
      <c r="D3649">
        <v>28</v>
      </c>
    </row>
    <row r="3650" spans="1:4">
      <c r="A3650">
        <v>1902</v>
      </c>
      <c r="B3650" t="s">
        <v>2187</v>
      </c>
      <c r="C3650" t="s">
        <v>2070</v>
      </c>
      <c r="D3650">
        <v>4.3499999999999996</v>
      </c>
    </row>
    <row r="3651" spans="1:4">
      <c r="A3651">
        <v>1902</v>
      </c>
      <c r="B3651" t="s">
        <v>2187</v>
      </c>
      <c r="C3651" t="s">
        <v>2245</v>
      </c>
      <c r="D3651">
        <v>9</v>
      </c>
    </row>
    <row r="3652" spans="1:4">
      <c r="A3652">
        <v>1902</v>
      </c>
      <c r="B3652" t="s">
        <v>2187</v>
      </c>
      <c r="C3652" t="s">
        <v>1964</v>
      </c>
      <c r="D3652">
        <v>43</v>
      </c>
    </row>
    <row r="3653" spans="1:4">
      <c r="A3653">
        <v>1902</v>
      </c>
      <c r="B3653" t="s">
        <v>2187</v>
      </c>
      <c r="C3653" t="s">
        <v>2246</v>
      </c>
      <c r="D3653">
        <v>4</v>
      </c>
    </row>
    <row r="3654" spans="1:4">
      <c r="A3654">
        <v>1902</v>
      </c>
      <c r="B3654" t="s">
        <v>2187</v>
      </c>
      <c r="C3654" t="s">
        <v>2110</v>
      </c>
      <c r="D3654">
        <v>8</v>
      </c>
    </row>
    <row r="3655" spans="1:4">
      <c r="A3655">
        <v>1902</v>
      </c>
      <c r="B3655" t="s">
        <v>2187</v>
      </c>
      <c r="C3655" t="s">
        <v>2321</v>
      </c>
      <c r="D3655">
        <v>7</v>
      </c>
    </row>
    <row r="3656" spans="1:4">
      <c r="A3656">
        <v>1902</v>
      </c>
      <c r="B3656" t="s">
        <v>2187</v>
      </c>
      <c r="C3656" t="s">
        <v>2111</v>
      </c>
      <c r="D3656">
        <v>4.5</v>
      </c>
    </row>
    <row r="3657" spans="1:4">
      <c r="A3657">
        <v>1902</v>
      </c>
      <c r="B3657" t="s">
        <v>2187</v>
      </c>
      <c r="C3657" t="s">
        <v>2112</v>
      </c>
      <c r="D3657">
        <v>99.5</v>
      </c>
    </row>
    <row r="3658" spans="1:4">
      <c r="A3658">
        <v>1902</v>
      </c>
      <c r="B3658" t="s">
        <v>2187</v>
      </c>
      <c r="C3658" t="s">
        <v>2112</v>
      </c>
      <c r="D3658">
        <v>30</v>
      </c>
    </row>
    <row r="3659" spans="1:4">
      <c r="A3659">
        <v>1902</v>
      </c>
      <c r="B3659" t="s">
        <v>2187</v>
      </c>
      <c r="C3659" t="s">
        <v>2247</v>
      </c>
      <c r="D3659">
        <v>9</v>
      </c>
    </row>
    <row r="3660" spans="1:4">
      <c r="A3660">
        <v>1902</v>
      </c>
      <c r="B3660" t="s">
        <v>2187</v>
      </c>
      <c r="C3660" t="s">
        <v>1982</v>
      </c>
      <c r="D3660">
        <v>3.2</v>
      </c>
    </row>
    <row r="3661" spans="1:4">
      <c r="A3661">
        <v>1902</v>
      </c>
      <c r="B3661" t="s">
        <v>2187</v>
      </c>
      <c r="C3661" t="s">
        <v>2113</v>
      </c>
      <c r="D3661">
        <v>13</v>
      </c>
    </row>
    <row r="3662" spans="1:4">
      <c r="A3662">
        <v>1902</v>
      </c>
      <c r="B3662" t="s">
        <v>2187</v>
      </c>
      <c r="C3662" t="s">
        <v>2322</v>
      </c>
      <c r="D3662">
        <v>14</v>
      </c>
    </row>
    <row r="3663" spans="1:4">
      <c r="A3663">
        <v>1902</v>
      </c>
      <c r="B3663" t="s">
        <v>2187</v>
      </c>
      <c r="C3663" t="s">
        <v>2104</v>
      </c>
      <c r="D3663">
        <v>22</v>
      </c>
    </row>
    <row r="3664" spans="1:4">
      <c r="A3664">
        <v>1902</v>
      </c>
      <c r="B3664" t="s">
        <v>2187</v>
      </c>
      <c r="C3664" t="s">
        <v>2104</v>
      </c>
      <c r="D3664">
        <v>23</v>
      </c>
    </row>
    <row r="3665" spans="1:4">
      <c r="A3665">
        <v>1902</v>
      </c>
      <c r="B3665" t="s">
        <v>2187</v>
      </c>
      <c r="C3665" t="s">
        <v>2321</v>
      </c>
      <c r="D3665">
        <v>28</v>
      </c>
    </row>
    <row r="3666" spans="1:4">
      <c r="A3666">
        <v>1902</v>
      </c>
      <c r="B3666" t="s">
        <v>2187</v>
      </c>
      <c r="C3666" t="s">
        <v>1712</v>
      </c>
      <c r="D3666">
        <v>12</v>
      </c>
    </row>
    <row r="3667" spans="1:4">
      <c r="A3667">
        <v>1902</v>
      </c>
      <c r="B3667" t="s">
        <v>3656</v>
      </c>
      <c r="C3667" t="s">
        <v>734</v>
      </c>
      <c r="D3667">
        <v>4</v>
      </c>
    </row>
    <row r="3668" spans="1:4">
      <c r="A3668">
        <v>1902</v>
      </c>
      <c r="B3668" t="s">
        <v>3656</v>
      </c>
      <c r="C3668" t="s">
        <v>2114</v>
      </c>
      <c r="D3668">
        <v>2.5</v>
      </c>
    </row>
    <row r="3669" spans="1:4">
      <c r="A3669">
        <v>1902</v>
      </c>
      <c r="B3669" t="s">
        <v>3656</v>
      </c>
      <c r="C3669" t="s">
        <v>502</v>
      </c>
      <c r="D3669">
        <v>29</v>
      </c>
    </row>
    <row r="3670" spans="1:4">
      <c r="A3670">
        <v>1902</v>
      </c>
      <c r="B3670" t="s">
        <v>3656</v>
      </c>
      <c r="C3670" t="s">
        <v>502</v>
      </c>
      <c r="D3670">
        <v>65</v>
      </c>
    </row>
    <row r="3671" spans="1:4">
      <c r="A3671">
        <v>1902</v>
      </c>
      <c r="B3671" t="s">
        <v>3656</v>
      </c>
      <c r="C3671" t="s">
        <v>502</v>
      </c>
      <c r="D3671">
        <v>28</v>
      </c>
    </row>
    <row r="3672" spans="1:4">
      <c r="A3672">
        <v>1902</v>
      </c>
      <c r="B3672" t="s">
        <v>3656</v>
      </c>
      <c r="C3672" t="s">
        <v>502</v>
      </c>
      <c r="D3672">
        <v>15.65</v>
      </c>
    </row>
    <row r="3673" spans="1:4">
      <c r="A3673">
        <v>1902</v>
      </c>
      <c r="B3673" t="s">
        <v>3656</v>
      </c>
      <c r="C3673" t="s">
        <v>511</v>
      </c>
      <c r="D3673">
        <v>14</v>
      </c>
    </row>
    <row r="3674" spans="1:4">
      <c r="A3674">
        <v>1902</v>
      </c>
      <c r="B3674" t="s">
        <v>3656</v>
      </c>
      <c r="C3674" t="s">
        <v>1324</v>
      </c>
      <c r="D3674">
        <v>2</v>
      </c>
    </row>
    <row r="3675" spans="1:4">
      <c r="A3675">
        <v>1902</v>
      </c>
      <c r="B3675" t="s">
        <v>2415</v>
      </c>
      <c r="C3675" t="s">
        <v>2135</v>
      </c>
      <c r="D3675">
        <v>120.4</v>
      </c>
    </row>
    <row r="3676" spans="1:4">
      <c r="A3676">
        <v>1902</v>
      </c>
      <c r="B3676" t="s">
        <v>2415</v>
      </c>
      <c r="C3676" t="s">
        <v>2135</v>
      </c>
      <c r="D3676">
        <v>20.75</v>
      </c>
    </row>
    <row r="3677" spans="1:4">
      <c r="A3677">
        <v>1902</v>
      </c>
      <c r="B3677" t="s">
        <v>2415</v>
      </c>
      <c r="C3677" t="s">
        <v>2115</v>
      </c>
      <c r="D3677">
        <v>9</v>
      </c>
    </row>
    <row r="3678" spans="1:4">
      <c r="A3678">
        <v>1902</v>
      </c>
      <c r="B3678" t="s">
        <v>2415</v>
      </c>
      <c r="C3678" t="s">
        <v>2116</v>
      </c>
      <c r="D3678">
        <v>25</v>
      </c>
    </row>
    <row r="3679" spans="1:4">
      <c r="A3679">
        <v>1902</v>
      </c>
      <c r="B3679" t="s">
        <v>2415</v>
      </c>
      <c r="C3679" t="s">
        <v>2116</v>
      </c>
      <c r="D3679">
        <v>3.63</v>
      </c>
    </row>
    <row r="3680" spans="1:4">
      <c r="A3680">
        <v>1902</v>
      </c>
      <c r="B3680" t="s">
        <v>2415</v>
      </c>
      <c r="C3680" t="s">
        <v>2116</v>
      </c>
      <c r="D3680">
        <v>45</v>
      </c>
    </row>
    <row r="3681" spans="1:4">
      <c r="A3681">
        <v>1902</v>
      </c>
      <c r="B3681" t="s">
        <v>2415</v>
      </c>
      <c r="C3681" t="s">
        <v>2323</v>
      </c>
      <c r="D3681">
        <v>10</v>
      </c>
    </row>
    <row r="3682" spans="1:4">
      <c r="A3682">
        <v>1902</v>
      </c>
      <c r="B3682" t="s">
        <v>2415</v>
      </c>
      <c r="C3682" t="s">
        <v>2324</v>
      </c>
      <c r="D3682">
        <v>3</v>
      </c>
    </row>
    <row r="3683" spans="1:4">
      <c r="A3683">
        <v>1902</v>
      </c>
      <c r="B3683" t="s">
        <v>2415</v>
      </c>
      <c r="C3683" t="s">
        <v>2325</v>
      </c>
      <c r="D3683">
        <v>6</v>
      </c>
    </row>
    <row r="3684" spans="1:4">
      <c r="A3684">
        <v>1902</v>
      </c>
      <c r="B3684" t="s">
        <v>2415</v>
      </c>
      <c r="C3684" t="s">
        <v>2276</v>
      </c>
      <c r="D3684">
        <v>2.86</v>
      </c>
    </row>
    <row r="3685" spans="1:4">
      <c r="A3685">
        <v>1902</v>
      </c>
      <c r="B3685" t="s">
        <v>2415</v>
      </c>
      <c r="C3685" t="s">
        <v>2276</v>
      </c>
      <c r="D3685">
        <v>4.8</v>
      </c>
    </row>
    <row r="3686" spans="1:4">
      <c r="A3686">
        <v>1902</v>
      </c>
      <c r="B3686" t="s">
        <v>2415</v>
      </c>
      <c r="C3686" t="s">
        <v>2137</v>
      </c>
      <c r="D3686">
        <v>32.869999999999997</v>
      </c>
    </row>
    <row r="3687" spans="1:4">
      <c r="A3687">
        <v>1902</v>
      </c>
      <c r="B3687" t="s">
        <v>2415</v>
      </c>
      <c r="C3687" t="s">
        <v>2137</v>
      </c>
      <c r="D3687">
        <v>12</v>
      </c>
    </row>
    <row r="3688" spans="1:4">
      <c r="A3688">
        <v>1902</v>
      </c>
      <c r="B3688" t="s">
        <v>2415</v>
      </c>
      <c r="C3688" t="s">
        <v>2138</v>
      </c>
      <c r="D3688">
        <v>2.5</v>
      </c>
    </row>
    <row r="3689" spans="1:4">
      <c r="A3689">
        <v>1902</v>
      </c>
      <c r="B3689" t="s">
        <v>2415</v>
      </c>
      <c r="C3689" t="s">
        <v>2138</v>
      </c>
      <c r="D3689">
        <v>5.25</v>
      </c>
    </row>
    <row r="3690" spans="1:4">
      <c r="A3690">
        <v>1902</v>
      </c>
      <c r="B3690" t="s">
        <v>2415</v>
      </c>
      <c r="C3690" t="s">
        <v>2326</v>
      </c>
      <c r="D3690">
        <v>33</v>
      </c>
    </row>
    <row r="3691" spans="1:4">
      <c r="A3691">
        <v>1902</v>
      </c>
      <c r="B3691" t="s">
        <v>2415</v>
      </c>
      <c r="C3691" t="s">
        <v>2326</v>
      </c>
      <c r="D3691">
        <v>12.5</v>
      </c>
    </row>
    <row r="3692" spans="1:4">
      <c r="A3692">
        <v>1902</v>
      </c>
      <c r="B3692" t="s">
        <v>2415</v>
      </c>
      <c r="C3692" t="s">
        <v>2139</v>
      </c>
      <c r="D3692">
        <v>2.25</v>
      </c>
    </row>
    <row r="3693" spans="1:4">
      <c r="A3693">
        <v>1902</v>
      </c>
      <c r="B3693" t="s">
        <v>2415</v>
      </c>
      <c r="C3693" t="s">
        <v>2140</v>
      </c>
      <c r="D3693">
        <v>19.3</v>
      </c>
    </row>
    <row r="3694" spans="1:4">
      <c r="A3694">
        <v>1902</v>
      </c>
      <c r="B3694" t="s">
        <v>2415</v>
      </c>
      <c r="C3694" t="s">
        <v>2140</v>
      </c>
      <c r="D3694">
        <v>3.34</v>
      </c>
    </row>
    <row r="3695" spans="1:4">
      <c r="A3695">
        <v>1902</v>
      </c>
      <c r="B3695" t="s">
        <v>2415</v>
      </c>
      <c r="C3695" t="s">
        <v>2140</v>
      </c>
      <c r="D3695">
        <v>11.5</v>
      </c>
    </row>
    <row r="3696" spans="1:4">
      <c r="A3696">
        <v>1902</v>
      </c>
      <c r="B3696" t="s">
        <v>2415</v>
      </c>
      <c r="C3696" t="s">
        <v>2140</v>
      </c>
      <c r="D3696">
        <v>3</v>
      </c>
    </row>
    <row r="3697" spans="1:4">
      <c r="A3697">
        <v>1902</v>
      </c>
      <c r="B3697" t="s">
        <v>2415</v>
      </c>
      <c r="C3697" t="s">
        <v>2140</v>
      </c>
      <c r="D3697">
        <v>9.1999999999999993</v>
      </c>
    </row>
    <row r="3698" spans="1:4">
      <c r="A3698">
        <v>1902</v>
      </c>
      <c r="B3698" t="s">
        <v>2415</v>
      </c>
      <c r="C3698" t="s">
        <v>2141</v>
      </c>
      <c r="D3698">
        <v>31</v>
      </c>
    </row>
    <row r="3699" spans="1:4">
      <c r="A3699">
        <v>1902</v>
      </c>
      <c r="B3699" t="s">
        <v>2415</v>
      </c>
      <c r="C3699" t="s">
        <v>2141</v>
      </c>
      <c r="D3699">
        <v>14</v>
      </c>
    </row>
    <row r="3700" spans="1:4">
      <c r="A3700">
        <v>1902</v>
      </c>
      <c r="B3700" t="s">
        <v>2415</v>
      </c>
      <c r="C3700" t="s">
        <v>2141</v>
      </c>
      <c r="D3700">
        <v>27.5</v>
      </c>
    </row>
    <row r="3701" spans="1:4">
      <c r="A3701">
        <v>1902</v>
      </c>
      <c r="B3701" t="s">
        <v>2415</v>
      </c>
      <c r="C3701" t="s">
        <v>2251</v>
      </c>
      <c r="D3701">
        <v>3.6</v>
      </c>
    </row>
    <row r="3702" spans="1:4">
      <c r="A3702">
        <v>1902</v>
      </c>
      <c r="B3702" t="s">
        <v>2415</v>
      </c>
      <c r="C3702" t="s">
        <v>2277</v>
      </c>
      <c r="D3702">
        <v>28</v>
      </c>
    </row>
    <row r="3703" spans="1:4">
      <c r="A3703">
        <v>1902</v>
      </c>
      <c r="B3703" t="s">
        <v>2415</v>
      </c>
      <c r="C3703" t="s">
        <v>2143</v>
      </c>
      <c r="D3703">
        <v>34</v>
      </c>
    </row>
    <row r="3704" spans="1:4">
      <c r="A3704">
        <v>1902</v>
      </c>
      <c r="B3704" t="s">
        <v>2415</v>
      </c>
      <c r="C3704" t="s">
        <v>2212</v>
      </c>
      <c r="D3704">
        <v>3.63</v>
      </c>
    </row>
    <row r="3705" spans="1:4">
      <c r="A3705">
        <v>1902</v>
      </c>
      <c r="B3705" t="s">
        <v>2415</v>
      </c>
      <c r="C3705" t="s">
        <v>2120</v>
      </c>
      <c r="D3705">
        <v>49</v>
      </c>
    </row>
    <row r="3706" spans="1:4">
      <c r="A3706">
        <v>1902</v>
      </c>
      <c r="B3706" t="s">
        <v>2415</v>
      </c>
      <c r="C3706" t="s">
        <v>2120</v>
      </c>
      <c r="D3706">
        <v>18</v>
      </c>
    </row>
    <row r="3707" spans="1:4">
      <c r="A3707">
        <v>1902</v>
      </c>
      <c r="B3707" t="s">
        <v>2415</v>
      </c>
      <c r="C3707" t="s">
        <v>2120</v>
      </c>
      <c r="D3707">
        <v>7</v>
      </c>
    </row>
    <row r="3708" spans="1:4">
      <c r="A3708">
        <v>1902</v>
      </c>
      <c r="B3708" t="s">
        <v>2415</v>
      </c>
      <c r="C3708" t="s">
        <v>2120</v>
      </c>
      <c r="D3708">
        <v>10.5</v>
      </c>
    </row>
    <row r="3709" spans="1:4">
      <c r="A3709">
        <v>1902</v>
      </c>
      <c r="B3709" t="s">
        <v>2415</v>
      </c>
      <c r="C3709" t="s">
        <v>2121</v>
      </c>
      <c r="D3709">
        <v>20</v>
      </c>
    </row>
    <row r="3710" spans="1:4">
      <c r="A3710">
        <v>1902</v>
      </c>
      <c r="B3710" t="s">
        <v>2415</v>
      </c>
      <c r="C3710" t="s">
        <v>2121</v>
      </c>
      <c r="D3710">
        <v>27</v>
      </c>
    </row>
    <row r="3711" spans="1:4">
      <c r="A3711">
        <v>1902</v>
      </c>
      <c r="B3711" t="s">
        <v>2415</v>
      </c>
      <c r="C3711" t="s">
        <v>2278</v>
      </c>
      <c r="D3711">
        <v>6</v>
      </c>
    </row>
    <row r="3712" spans="1:4">
      <c r="A3712">
        <v>1902</v>
      </c>
      <c r="B3712" t="s">
        <v>2415</v>
      </c>
      <c r="C3712" t="s">
        <v>273</v>
      </c>
      <c r="D3712">
        <v>92</v>
      </c>
    </row>
    <row r="3713" spans="1:4">
      <c r="A3713">
        <v>1902</v>
      </c>
      <c r="B3713" t="s">
        <v>2415</v>
      </c>
      <c r="C3713" t="s">
        <v>2253</v>
      </c>
      <c r="D3713">
        <v>8.75</v>
      </c>
    </row>
    <row r="3714" spans="1:4">
      <c r="A3714">
        <v>1902</v>
      </c>
      <c r="B3714" t="s">
        <v>2415</v>
      </c>
      <c r="C3714" t="s">
        <v>2254</v>
      </c>
      <c r="D3714">
        <v>10.92</v>
      </c>
    </row>
    <row r="3715" spans="1:4">
      <c r="A3715">
        <v>1902</v>
      </c>
      <c r="B3715" t="s">
        <v>2415</v>
      </c>
      <c r="C3715" t="s">
        <v>2327</v>
      </c>
      <c r="D3715">
        <v>3.25</v>
      </c>
    </row>
    <row r="3716" spans="1:4">
      <c r="A3716">
        <v>1902</v>
      </c>
      <c r="B3716" t="s">
        <v>2415</v>
      </c>
      <c r="C3716" t="s">
        <v>1394</v>
      </c>
      <c r="D3716">
        <v>24</v>
      </c>
    </row>
    <row r="3717" spans="1:4">
      <c r="A3717">
        <v>1902</v>
      </c>
      <c r="B3717" t="s">
        <v>2415</v>
      </c>
      <c r="C3717" t="s">
        <v>2328</v>
      </c>
      <c r="D3717">
        <v>6.25</v>
      </c>
    </row>
    <row r="3718" spans="1:4">
      <c r="A3718">
        <v>1902</v>
      </c>
      <c r="B3718" t="s">
        <v>2415</v>
      </c>
      <c r="C3718" t="s">
        <v>2255</v>
      </c>
      <c r="D3718">
        <v>5.5</v>
      </c>
    </row>
    <row r="3719" spans="1:4">
      <c r="A3719">
        <v>1902</v>
      </c>
      <c r="B3719" t="s">
        <v>2415</v>
      </c>
      <c r="C3719" t="s">
        <v>2257</v>
      </c>
      <c r="D3719">
        <v>4</v>
      </c>
    </row>
    <row r="3720" spans="1:4">
      <c r="A3720">
        <v>1902</v>
      </c>
      <c r="B3720" t="s">
        <v>2415</v>
      </c>
      <c r="C3720" t="s">
        <v>2258</v>
      </c>
      <c r="D3720">
        <v>4</v>
      </c>
    </row>
    <row r="3721" spans="1:4">
      <c r="A3721">
        <v>1902</v>
      </c>
      <c r="B3721" t="s">
        <v>2415</v>
      </c>
      <c r="C3721" t="s">
        <v>2329</v>
      </c>
      <c r="D3721">
        <v>9</v>
      </c>
    </row>
    <row r="3722" spans="1:4">
      <c r="A3722">
        <v>1902</v>
      </c>
      <c r="B3722" t="s">
        <v>2415</v>
      </c>
      <c r="C3722" t="s">
        <v>2259</v>
      </c>
      <c r="D3722">
        <v>1.5</v>
      </c>
    </row>
    <row r="3723" spans="1:4">
      <c r="A3723">
        <v>1902</v>
      </c>
      <c r="B3723" t="s">
        <v>2415</v>
      </c>
      <c r="C3723" t="s">
        <v>2279</v>
      </c>
      <c r="D3723">
        <v>5</v>
      </c>
    </row>
    <row r="3724" spans="1:4">
      <c r="A3724">
        <v>1902</v>
      </c>
      <c r="B3724" t="s">
        <v>2415</v>
      </c>
      <c r="C3724" t="s">
        <v>2330</v>
      </c>
      <c r="D3724">
        <v>3</v>
      </c>
    </row>
    <row r="3725" spans="1:4">
      <c r="A3725">
        <v>1902</v>
      </c>
      <c r="B3725" t="s">
        <v>2415</v>
      </c>
      <c r="C3725" t="s">
        <v>2260</v>
      </c>
      <c r="D3725">
        <v>6</v>
      </c>
    </row>
    <row r="3726" spans="1:4">
      <c r="A3726">
        <v>1902</v>
      </c>
      <c r="B3726" t="s">
        <v>2415</v>
      </c>
      <c r="C3726" t="s">
        <v>1547</v>
      </c>
      <c r="D3726">
        <v>20</v>
      </c>
    </row>
    <row r="3727" spans="1:4">
      <c r="A3727">
        <v>1902</v>
      </c>
      <c r="B3727" t="s">
        <v>2415</v>
      </c>
      <c r="C3727" t="s">
        <v>2331</v>
      </c>
      <c r="D3727">
        <v>27.89</v>
      </c>
    </row>
    <row r="3728" spans="1:4">
      <c r="A3728">
        <v>1902</v>
      </c>
      <c r="B3728" t="s">
        <v>2415</v>
      </c>
      <c r="C3728" t="s">
        <v>2123</v>
      </c>
      <c r="D3728">
        <v>22</v>
      </c>
    </row>
    <row r="3729" spans="1:4">
      <c r="A3729">
        <v>1902</v>
      </c>
      <c r="B3729" t="s">
        <v>2415</v>
      </c>
      <c r="C3729" t="s">
        <v>2123</v>
      </c>
      <c r="D3729">
        <v>4.25</v>
      </c>
    </row>
    <row r="3730" spans="1:4">
      <c r="A3730">
        <v>1902</v>
      </c>
      <c r="B3730" t="s">
        <v>2415</v>
      </c>
      <c r="C3730" t="s">
        <v>2123</v>
      </c>
      <c r="D3730">
        <v>6.25</v>
      </c>
    </row>
    <row r="3731" spans="1:4">
      <c r="A3731">
        <v>1902</v>
      </c>
      <c r="B3731" t="s">
        <v>2415</v>
      </c>
      <c r="C3731" t="s">
        <v>2123</v>
      </c>
      <c r="D3731">
        <v>1.5</v>
      </c>
    </row>
    <row r="3732" spans="1:4">
      <c r="A3732">
        <v>1902</v>
      </c>
      <c r="B3732" t="s">
        <v>2415</v>
      </c>
      <c r="C3732" t="s">
        <v>2124</v>
      </c>
      <c r="D3732">
        <v>4.3099999999999996</v>
      </c>
    </row>
    <row r="3733" spans="1:4">
      <c r="A3733">
        <v>1902</v>
      </c>
      <c r="B3733" t="s">
        <v>2415</v>
      </c>
      <c r="C3733" t="s">
        <v>2124</v>
      </c>
      <c r="D3733">
        <v>4.58</v>
      </c>
    </row>
    <row r="3734" spans="1:4">
      <c r="A3734">
        <v>1902</v>
      </c>
      <c r="B3734" t="s">
        <v>2415</v>
      </c>
      <c r="C3734" t="s">
        <v>2125</v>
      </c>
      <c r="D3734">
        <v>457.36</v>
      </c>
    </row>
    <row r="3735" spans="1:4">
      <c r="A3735">
        <v>1902</v>
      </c>
      <c r="B3735" t="s">
        <v>2415</v>
      </c>
      <c r="C3735" t="s">
        <v>2125</v>
      </c>
      <c r="D3735">
        <v>10</v>
      </c>
    </row>
    <row r="3736" spans="1:4">
      <c r="A3736">
        <v>1902</v>
      </c>
      <c r="B3736" t="s">
        <v>2415</v>
      </c>
      <c r="C3736" t="s">
        <v>2125</v>
      </c>
      <c r="D3736">
        <v>6.2</v>
      </c>
    </row>
    <row r="3737" spans="1:4">
      <c r="A3737">
        <v>1902</v>
      </c>
      <c r="B3737" t="s">
        <v>2415</v>
      </c>
      <c r="C3737" t="s">
        <v>2125</v>
      </c>
      <c r="D3737">
        <v>20</v>
      </c>
    </row>
    <row r="3738" spans="1:4">
      <c r="A3738">
        <v>1902</v>
      </c>
      <c r="B3738" t="s">
        <v>2415</v>
      </c>
      <c r="C3738" t="s">
        <v>2125</v>
      </c>
      <c r="D3738">
        <v>20.6</v>
      </c>
    </row>
    <row r="3739" spans="1:4">
      <c r="A3739">
        <v>1902</v>
      </c>
      <c r="B3739" t="s">
        <v>2415</v>
      </c>
      <c r="C3739" t="s">
        <v>2125</v>
      </c>
      <c r="D3739">
        <v>17</v>
      </c>
    </row>
    <row r="3740" spans="1:4">
      <c r="A3740">
        <v>1902</v>
      </c>
      <c r="B3740" t="s">
        <v>2415</v>
      </c>
      <c r="C3740" t="s">
        <v>2125</v>
      </c>
      <c r="D3740">
        <v>3.5</v>
      </c>
    </row>
    <row r="3741" spans="1:4">
      <c r="A3741">
        <v>1902</v>
      </c>
      <c r="B3741" t="s">
        <v>2415</v>
      </c>
      <c r="C3741" t="s">
        <v>2127</v>
      </c>
      <c r="D3741">
        <v>126.38</v>
      </c>
    </row>
    <row r="3742" spans="1:4">
      <c r="A3742">
        <v>1902</v>
      </c>
      <c r="B3742" t="s">
        <v>2415</v>
      </c>
      <c r="C3742" t="s">
        <v>2127</v>
      </c>
      <c r="D3742">
        <v>25.05</v>
      </c>
    </row>
    <row r="3743" spans="1:4">
      <c r="A3743">
        <v>1902</v>
      </c>
      <c r="B3743" t="s">
        <v>2415</v>
      </c>
      <c r="C3743" t="s">
        <v>2127</v>
      </c>
      <c r="D3743">
        <v>2.75</v>
      </c>
    </row>
    <row r="3744" spans="1:4">
      <c r="A3744">
        <v>1902</v>
      </c>
      <c r="B3744" t="s">
        <v>2415</v>
      </c>
      <c r="C3744" t="s">
        <v>2127</v>
      </c>
      <c r="D3744">
        <v>33.799999999999997</v>
      </c>
    </row>
    <row r="3745" spans="1:4">
      <c r="A3745">
        <v>1902</v>
      </c>
      <c r="B3745" t="s">
        <v>2415</v>
      </c>
      <c r="C3745" t="s">
        <v>2127</v>
      </c>
      <c r="D3745">
        <v>18</v>
      </c>
    </row>
    <row r="3746" spans="1:4">
      <c r="A3746">
        <v>1902</v>
      </c>
      <c r="B3746" t="s">
        <v>2415</v>
      </c>
      <c r="C3746" t="s">
        <v>2127</v>
      </c>
      <c r="D3746">
        <v>14.6</v>
      </c>
    </row>
    <row r="3747" spans="1:4">
      <c r="A3747">
        <v>1902</v>
      </c>
      <c r="B3747" t="s">
        <v>2415</v>
      </c>
      <c r="C3747" t="s">
        <v>2127</v>
      </c>
      <c r="D3747">
        <v>117.13</v>
      </c>
    </row>
    <row r="3748" spans="1:4">
      <c r="A3748">
        <v>1902</v>
      </c>
      <c r="B3748" t="s">
        <v>2415</v>
      </c>
      <c r="C3748" t="s">
        <v>2127</v>
      </c>
      <c r="D3748">
        <v>45.4</v>
      </c>
    </row>
    <row r="3749" spans="1:4">
      <c r="A3749">
        <v>1902</v>
      </c>
      <c r="B3749" t="s">
        <v>2415</v>
      </c>
      <c r="C3749" t="s">
        <v>2127</v>
      </c>
      <c r="D3749">
        <v>40</v>
      </c>
    </row>
    <row r="3750" spans="1:4">
      <c r="A3750">
        <v>1902</v>
      </c>
      <c r="B3750" t="s">
        <v>2415</v>
      </c>
      <c r="C3750" t="s">
        <v>2145</v>
      </c>
      <c r="D3750">
        <v>6</v>
      </c>
    </row>
    <row r="3751" spans="1:4">
      <c r="A3751">
        <v>1902</v>
      </c>
      <c r="B3751" t="s">
        <v>2415</v>
      </c>
      <c r="C3751" t="s">
        <v>2145</v>
      </c>
      <c r="D3751">
        <v>4.0999999999999996</v>
      </c>
    </row>
    <row r="3752" spans="1:4">
      <c r="A3752">
        <v>1902</v>
      </c>
      <c r="B3752" t="s">
        <v>2415</v>
      </c>
      <c r="C3752" t="s">
        <v>2128</v>
      </c>
      <c r="D3752">
        <v>45.3</v>
      </c>
    </row>
    <row r="3753" spans="1:4">
      <c r="A3753">
        <v>1902</v>
      </c>
      <c r="B3753" t="s">
        <v>2415</v>
      </c>
      <c r="C3753" t="s">
        <v>2128</v>
      </c>
      <c r="D3753">
        <v>5.5</v>
      </c>
    </row>
    <row r="3754" spans="1:4">
      <c r="A3754">
        <v>1902</v>
      </c>
      <c r="B3754" t="s">
        <v>2415</v>
      </c>
      <c r="C3754" t="s">
        <v>2146</v>
      </c>
      <c r="D3754">
        <v>6</v>
      </c>
    </row>
    <row r="3755" spans="1:4">
      <c r="A3755">
        <v>1902</v>
      </c>
      <c r="B3755" t="s">
        <v>2415</v>
      </c>
      <c r="C3755" t="s">
        <v>2262</v>
      </c>
      <c r="D3755">
        <v>10</v>
      </c>
    </row>
    <row r="3756" spans="1:4">
      <c r="A3756">
        <v>1902</v>
      </c>
      <c r="B3756" t="s">
        <v>2415</v>
      </c>
      <c r="C3756" t="s">
        <v>2129</v>
      </c>
      <c r="D3756">
        <v>7.5</v>
      </c>
    </row>
    <row r="3757" spans="1:4">
      <c r="A3757">
        <v>1902</v>
      </c>
      <c r="B3757" t="s">
        <v>2415</v>
      </c>
      <c r="C3757" t="s">
        <v>2129</v>
      </c>
      <c r="D3757">
        <v>80</v>
      </c>
    </row>
    <row r="3758" spans="1:4">
      <c r="A3758">
        <v>1902</v>
      </c>
      <c r="B3758" t="s">
        <v>2415</v>
      </c>
      <c r="C3758" t="s">
        <v>2129</v>
      </c>
      <c r="D3758">
        <v>26</v>
      </c>
    </row>
    <row r="3759" spans="1:4">
      <c r="A3759">
        <v>1902</v>
      </c>
      <c r="B3759" t="s">
        <v>2415</v>
      </c>
      <c r="C3759" t="s">
        <v>2130</v>
      </c>
      <c r="D3759">
        <v>77</v>
      </c>
    </row>
    <row r="3760" spans="1:4">
      <c r="A3760">
        <v>1902</v>
      </c>
      <c r="B3760" t="s">
        <v>2415</v>
      </c>
      <c r="C3760" t="s">
        <v>2131</v>
      </c>
      <c r="D3760">
        <v>3</v>
      </c>
    </row>
    <row r="3761" spans="1:4">
      <c r="A3761">
        <v>1902</v>
      </c>
      <c r="B3761" t="s">
        <v>2415</v>
      </c>
      <c r="C3761" t="s">
        <v>2131</v>
      </c>
      <c r="D3761">
        <v>19.25</v>
      </c>
    </row>
    <row r="3762" spans="1:4">
      <c r="A3762">
        <v>1902</v>
      </c>
      <c r="B3762" t="s">
        <v>2415</v>
      </c>
      <c r="C3762" t="s">
        <v>2132</v>
      </c>
      <c r="D3762">
        <v>4.5</v>
      </c>
    </row>
    <row r="3763" spans="1:4">
      <c r="A3763">
        <v>1902</v>
      </c>
      <c r="B3763" t="s">
        <v>2415</v>
      </c>
      <c r="C3763" t="s">
        <v>2332</v>
      </c>
      <c r="D3763">
        <v>6</v>
      </c>
    </row>
    <row r="3764" spans="1:4">
      <c r="A3764">
        <v>1902</v>
      </c>
      <c r="B3764" t="s">
        <v>2415</v>
      </c>
      <c r="C3764" t="s">
        <v>2133</v>
      </c>
      <c r="D3764">
        <v>3.25</v>
      </c>
    </row>
    <row r="3765" spans="1:4">
      <c r="A3765">
        <v>1902</v>
      </c>
      <c r="B3765" t="s">
        <v>2415</v>
      </c>
      <c r="C3765" t="s">
        <v>2147</v>
      </c>
      <c r="D3765">
        <v>3.9</v>
      </c>
    </row>
    <row r="3766" spans="1:4">
      <c r="A3766">
        <v>1902</v>
      </c>
      <c r="B3766" t="s">
        <v>2415</v>
      </c>
      <c r="C3766" t="s">
        <v>2263</v>
      </c>
      <c r="D3766">
        <v>4.4400000000000004</v>
      </c>
    </row>
    <row r="3767" spans="1:4">
      <c r="A3767">
        <v>1902</v>
      </c>
      <c r="B3767" t="s">
        <v>2415</v>
      </c>
      <c r="C3767" t="s">
        <v>2264</v>
      </c>
      <c r="D3767">
        <v>12</v>
      </c>
    </row>
    <row r="3768" spans="1:4">
      <c r="A3768">
        <v>1902</v>
      </c>
      <c r="B3768" t="s">
        <v>2415</v>
      </c>
      <c r="C3768" t="s">
        <v>2091</v>
      </c>
      <c r="D3768">
        <v>8.75</v>
      </c>
    </row>
    <row r="3769" spans="1:4">
      <c r="A3769">
        <v>1902</v>
      </c>
      <c r="B3769" t="s">
        <v>2415</v>
      </c>
      <c r="C3769" t="s">
        <v>440</v>
      </c>
      <c r="D3769">
        <v>4.5</v>
      </c>
    </row>
    <row r="3770" spans="1:4">
      <c r="A3770">
        <v>1902</v>
      </c>
      <c r="B3770" t="s">
        <v>2415</v>
      </c>
      <c r="C3770" t="s">
        <v>2149</v>
      </c>
      <c r="D3770">
        <v>6</v>
      </c>
    </row>
    <row r="3771" spans="1:4">
      <c r="A3771">
        <v>1902</v>
      </c>
      <c r="B3771" t="s">
        <v>2415</v>
      </c>
      <c r="C3771" t="s">
        <v>2150</v>
      </c>
      <c r="D3771">
        <v>65</v>
      </c>
    </row>
    <row r="3772" spans="1:4">
      <c r="A3772">
        <v>1902</v>
      </c>
      <c r="B3772" t="s">
        <v>2415</v>
      </c>
      <c r="C3772" t="s">
        <v>2150</v>
      </c>
      <c r="D3772">
        <v>12</v>
      </c>
    </row>
    <row r="3773" spans="1:4">
      <c r="A3773">
        <v>1902</v>
      </c>
      <c r="B3773" t="s">
        <v>2415</v>
      </c>
      <c r="C3773" t="s">
        <v>2134</v>
      </c>
      <c r="D3773">
        <v>8</v>
      </c>
    </row>
    <row r="3774" spans="1:4">
      <c r="A3774">
        <v>1902</v>
      </c>
      <c r="B3774" t="s">
        <v>2415</v>
      </c>
      <c r="C3774" t="s">
        <v>2134</v>
      </c>
      <c r="D3774">
        <v>2.5</v>
      </c>
    </row>
    <row r="3775" spans="1:4">
      <c r="A3775">
        <v>1902</v>
      </c>
      <c r="B3775" t="s">
        <v>2415</v>
      </c>
      <c r="C3775" t="s">
        <v>2134</v>
      </c>
      <c r="D3775">
        <v>1.8</v>
      </c>
    </row>
    <row r="3776" spans="1:4">
      <c r="A3776">
        <v>1902</v>
      </c>
      <c r="B3776" t="s">
        <v>2415</v>
      </c>
      <c r="C3776" t="s">
        <v>2134</v>
      </c>
      <c r="D3776">
        <v>3.6</v>
      </c>
    </row>
    <row r="3777" spans="1:4">
      <c r="A3777">
        <v>1902</v>
      </c>
      <c r="B3777" t="s">
        <v>2415</v>
      </c>
      <c r="C3777" t="s">
        <v>2151</v>
      </c>
      <c r="D3777">
        <v>0</v>
      </c>
    </row>
    <row r="3778" spans="1:4">
      <c r="A3778">
        <v>1902</v>
      </c>
      <c r="B3778" t="s">
        <v>2415</v>
      </c>
      <c r="C3778" t="s">
        <v>2151</v>
      </c>
      <c r="D3778">
        <v>11</v>
      </c>
    </row>
    <row r="3779" spans="1:4">
      <c r="A3779">
        <v>1902</v>
      </c>
      <c r="B3779" t="s">
        <v>2415</v>
      </c>
      <c r="C3779" t="s">
        <v>2144</v>
      </c>
      <c r="D3779">
        <v>30.1</v>
      </c>
    </row>
    <row r="3780" spans="1:4">
      <c r="A3780">
        <v>1902</v>
      </c>
      <c r="B3780" t="s">
        <v>2415</v>
      </c>
      <c r="C3780" t="s">
        <v>2333</v>
      </c>
      <c r="D3780">
        <v>8</v>
      </c>
    </row>
    <row r="3781" spans="1:4">
      <c r="A3781">
        <v>1902</v>
      </c>
      <c r="B3781" t="s">
        <v>2415</v>
      </c>
      <c r="C3781" t="s">
        <v>2122</v>
      </c>
      <c r="D3781">
        <v>16</v>
      </c>
    </row>
    <row r="3782" spans="1:4">
      <c r="A3782">
        <v>1902</v>
      </c>
      <c r="B3782" t="s">
        <v>2415</v>
      </c>
      <c r="C3782" t="s">
        <v>2122</v>
      </c>
      <c r="D3782">
        <v>11.09</v>
      </c>
    </row>
    <row r="3783" spans="1:4">
      <c r="A3783">
        <v>1902</v>
      </c>
      <c r="B3783" t="s">
        <v>2415</v>
      </c>
      <c r="C3783" t="s">
        <v>2334</v>
      </c>
      <c r="D3783">
        <v>10</v>
      </c>
    </row>
    <row r="3784" spans="1:4">
      <c r="A3784">
        <v>1902</v>
      </c>
      <c r="B3784" t="s">
        <v>2415</v>
      </c>
      <c r="C3784" t="s">
        <v>2115</v>
      </c>
      <c r="D3784">
        <v>20.5</v>
      </c>
    </row>
    <row r="3785" spans="1:4">
      <c r="A3785">
        <v>1902</v>
      </c>
      <c r="B3785" t="s">
        <v>2415</v>
      </c>
      <c r="C3785" t="s">
        <v>2119</v>
      </c>
      <c r="D3785">
        <v>9.5</v>
      </c>
    </row>
    <row r="3786" spans="1:4">
      <c r="A3786">
        <v>1902</v>
      </c>
      <c r="B3786" t="s">
        <v>2415</v>
      </c>
      <c r="C3786" t="s">
        <v>2123</v>
      </c>
      <c r="D3786">
        <v>5.5</v>
      </c>
    </row>
    <row r="3787" spans="1:4">
      <c r="A3787">
        <v>1902</v>
      </c>
      <c r="B3787" t="s">
        <v>2415</v>
      </c>
      <c r="C3787" t="s">
        <v>2132</v>
      </c>
      <c r="D3787">
        <v>3.4</v>
      </c>
    </row>
    <row r="3788" spans="1:4">
      <c r="A3788">
        <v>1902</v>
      </c>
      <c r="B3788" t="s">
        <v>2415</v>
      </c>
      <c r="C3788" t="s">
        <v>2125</v>
      </c>
      <c r="D3788">
        <v>12</v>
      </c>
    </row>
    <row r="3789" spans="1:4">
      <c r="A3789">
        <v>1902</v>
      </c>
      <c r="B3789" t="s">
        <v>3663</v>
      </c>
      <c r="C3789" t="s">
        <v>2335</v>
      </c>
      <c r="D3789">
        <v>4</v>
      </c>
    </row>
    <row r="3790" spans="1:4">
      <c r="A3790">
        <v>1902</v>
      </c>
      <c r="B3790" t="s">
        <v>3663</v>
      </c>
      <c r="C3790" t="s">
        <v>2336</v>
      </c>
      <c r="D3790">
        <v>9.5</v>
      </c>
    </row>
    <row r="3791" spans="1:4">
      <c r="A3791">
        <v>1902</v>
      </c>
      <c r="B3791" t="s">
        <v>3657</v>
      </c>
      <c r="C3791" t="s">
        <v>2010</v>
      </c>
      <c r="D3791">
        <v>24.5</v>
      </c>
    </row>
    <row r="3792" spans="1:4">
      <c r="A3792">
        <v>1902</v>
      </c>
      <c r="B3792" t="s">
        <v>3657</v>
      </c>
      <c r="C3792" t="s">
        <v>2337</v>
      </c>
      <c r="D3792">
        <v>10</v>
      </c>
    </row>
    <row r="3793" spans="1:4">
      <c r="A3793">
        <v>1902</v>
      </c>
      <c r="B3793" t="s">
        <v>3657</v>
      </c>
      <c r="C3793" t="s">
        <v>1938</v>
      </c>
      <c r="D3793">
        <v>103</v>
      </c>
    </row>
    <row r="3794" spans="1:4">
      <c r="A3794">
        <v>1902</v>
      </c>
      <c r="B3794" t="s">
        <v>3657</v>
      </c>
      <c r="C3794" t="s">
        <v>1938</v>
      </c>
      <c r="D3794">
        <v>41</v>
      </c>
    </row>
    <row r="3795" spans="1:4">
      <c r="A3795">
        <v>1902</v>
      </c>
      <c r="B3795" t="s">
        <v>3657</v>
      </c>
      <c r="C3795" t="s">
        <v>1938</v>
      </c>
      <c r="D3795">
        <v>13</v>
      </c>
    </row>
    <row r="3796" spans="1:4">
      <c r="A3796">
        <v>1902</v>
      </c>
      <c r="B3796" t="s">
        <v>3657</v>
      </c>
      <c r="C3796" t="s">
        <v>1939</v>
      </c>
      <c r="D3796">
        <v>56.32</v>
      </c>
    </row>
    <row r="3797" spans="1:4">
      <c r="A3797">
        <v>1902</v>
      </c>
      <c r="B3797" t="s">
        <v>3657</v>
      </c>
      <c r="C3797" t="s">
        <v>2338</v>
      </c>
      <c r="D3797">
        <v>7.75</v>
      </c>
    </row>
    <row r="3798" spans="1:4">
      <c r="A3798">
        <v>1902</v>
      </c>
      <c r="B3798" t="s">
        <v>3153</v>
      </c>
      <c r="C3798" t="s">
        <v>2153</v>
      </c>
      <c r="D3798">
        <v>4.17</v>
      </c>
    </row>
    <row r="3799" spans="1:4">
      <c r="A3799">
        <v>1902</v>
      </c>
      <c r="B3799" t="s">
        <v>3153</v>
      </c>
      <c r="C3799" t="s">
        <v>2153</v>
      </c>
      <c r="D3799">
        <v>19.72</v>
      </c>
    </row>
    <row r="3800" spans="1:4">
      <c r="A3800">
        <v>1902</v>
      </c>
      <c r="B3800" t="s">
        <v>3153</v>
      </c>
      <c r="C3800" t="s">
        <v>2155</v>
      </c>
      <c r="D3800">
        <v>270</v>
      </c>
    </row>
    <row r="3801" spans="1:4">
      <c r="A3801">
        <v>1902</v>
      </c>
      <c r="B3801" t="s">
        <v>3153</v>
      </c>
      <c r="C3801" t="s">
        <v>2155</v>
      </c>
      <c r="D3801">
        <v>28</v>
      </c>
    </row>
    <row r="3802" spans="1:4">
      <c r="A3802">
        <v>1902</v>
      </c>
      <c r="B3802" t="s">
        <v>3153</v>
      </c>
      <c r="C3802" t="s">
        <v>2155</v>
      </c>
      <c r="D3802">
        <v>44</v>
      </c>
    </row>
    <row r="3803" spans="1:4">
      <c r="A3803">
        <v>1902</v>
      </c>
      <c r="B3803" t="s">
        <v>3153</v>
      </c>
      <c r="C3803" t="s">
        <v>2031</v>
      </c>
      <c r="D3803">
        <v>1</v>
      </c>
    </row>
    <row r="3804" spans="1:4">
      <c r="A3804">
        <v>1902</v>
      </c>
      <c r="B3804" t="s">
        <v>3153</v>
      </c>
      <c r="C3804" t="s">
        <v>2266</v>
      </c>
      <c r="D3804">
        <v>6</v>
      </c>
    </row>
    <row r="3805" spans="1:4">
      <c r="A3805">
        <v>1902</v>
      </c>
      <c r="B3805" t="s">
        <v>3153</v>
      </c>
      <c r="C3805" t="s">
        <v>2154</v>
      </c>
      <c r="D3805">
        <v>20.92</v>
      </c>
    </row>
    <row r="3806" spans="1:4">
      <c r="A3806">
        <v>1902</v>
      </c>
      <c r="B3806" t="s">
        <v>3157</v>
      </c>
      <c r="C3806" t="s">
        <v>1903</v>
      </c>
      <c r="D3806">
        <v>36</v>
      </c>
    </row>
    <row r="3807" spans="1:4">
      <c r="A3807">
        <v>1902</v>
      </c>
      <c r="B3807" t="s">
        <v>3157</v>
      </c>
      <c r="C3807" t="s">
        <v>1972</v>
      </c>
      <c r="D3807">
        <v>14</v>
      </c>
    </row>
    <row r="3808" spans="1:4">
      <c r="A3808">
        <v>1902</v>
      </c>
      <c r="B3808" t="s">
        <v>3157</v>
      </c>
      <c r="C3808" t="s">
        <v>2156</v>
      </c>
      <c r="D3808">
        <v>3</v>
      </c>
    </row>
    <row r="3809" spans="1:4">
      <c r="A3809">
        <v>1902</v>
      </c>
      <c r="B3809" t="s">
        <v>3157</v>
      </c>
      <c r="C3809" t="s">
        <v>2339</v>
      </c>
      <c r="D3809">
        <v>12</v>
      </c>
    </row>
    <row r="3810" spans="1:4">
      <c r="A3810">
        <v>1902</v>
      </c>
      <c r="B3810" t="s">
        <v>3157</v>
      </c>
      <c r="C3810" t="s">
        <v>2056</v>
      </c>
      <c r="D3810">
        <v>7</v>
      </c>
    </row>
    <row r="3811" spans="1:4">
      <c r="A3811">
        <v>1902</v>
      </c>
      <c r="B3811" t="s">
        <v>3162</v>
      </c>
      <c r="C3811" t="s">
        <v>2158</v>
      </c>
      <c r="D3811">
        <v>2</v>
      </c>
    </row>
    <row r="3812" spans="1:4">
      <c r="A3812">
        <v>1902</v>
      </c>
      <c r="B3812" t="s">
        <v>3162</v>
      </c>
      <c r="C3812" t="s">
        <v>2159</v>
      </c>
      <c r="D3812">
        <v>9</v>
      </c>
    </row>
    <row r="3813" spans="1:4">
      <c r="A3813">
        <v>1902</v>
      </c>
      <c r="B3813" t="s">
        <v>3544</v>
      </c>
      <c r="C3813" t="s">
        <v>537</v>
      </c>
      <c r="D3813">
        <v>7</v>
      </c>
    </row>
    <row r="3814" spans="1:4">
      <c r="A3814">
        <v>1902</v>
      </c>
      <c r="B3814" t="s">
        <v>3544</v>
      </c>
      <c r="C3814" t="s">
        <v>415</v>
      </c>
      <c r="D3814">
        <v>33</v>
      </c>
    </row>
    <row r="3815" spans="1:4">
      <c r="A3815">
        <v>1902</v>
      </c>
      <c r="B3815" t="s">
        <v>3544</v>
      </c>
      <c r="C3815" t="s">
        <v>415</v>
      </c>
      <c r="D3815">
        <v>9</v>
      </c>
    </row>
    <row r="3816" spans="1:4">
      <c r="A3816">
        <v>1902</v>
      </c>
      <c r="B3816" t="s">
        <v>3544</v>
      </c>
      <c r="C3816" t="s">
        <v>415</v>
      </c>
      <c r="D3816">
        <v>21.5</v>
      </c>
    </row>
    <row r="3817" spans="1:4">
      <c r="A3817">
        <v>1902</v>
      </c>
      <c r="B3817" t="s">
        <v>3544</v>
      </c>
      <c r="C3817" t="s">
        <v>416</v>
      </c>
      <c r="D3817">
        <v>5.5</v>
      </c>
    </row>
    <row r="3818" spans="1:4">
      <c r="A3818">
        <v>1902</v>
      </c>
      <c r="B3818" t="s">
        <v>3544</v>
      </c>
      <c r="C3818" t="s">
        <v>419</v>
      </c>
      <c r="D3818">
        <v>8</v>
      </c>
    </row>
    <row r="3819" spans="1:4">
      <c r="A3819">
        <v>1902</v>
      </c>
      <c r="B3819" t="s">
        <v>3544</v>
      </c>
      <c r="C3819" t="s">
        <v>420</v>
      </c>
      <c r="D3819">
        <v>4</v>
      </c>
    </row>
    <row r="3820" spans="1:4">
      <c r="A3820">
        <v>1902</v>
      </c>
      <c r="B3820" t="s">
        <v>3544</v>
      </c>
      <c r="C3820" t="s">
        <v>421</v>
      </c>
      <c r="D3820">
        <v>24</v>
      </c>
    </row>
    <row r="3821" spans="1:4">
      <c r="A3821">
        <v>1902</v>
      </c>
      <c r="B3821" t="s">
        <v>3544</v>
      </c>
      <c r="C3821" t="s">
        <v>421</v>
      </c>
      <c r="D3821">
        <v>5.5</v>
      </c>
    </row>
    <row r="3822" spans="1:4">
      <c r="A3822">
        <v>1902</v>
      </c>
      <c r="B3822" t="s">
        <v>3544</v>
      </c>
      <c r="C3822" t="s">
        <v>422</v>
      </c>
      <c r="D3822">
        <v>80</v>
      </c>
    </row>
    <row r="3823" spans="1:4">
      <c r="A3823">
        <v>1902</v>
      </c>
      <c r="B3823" t="s">
        <v>3544</v>
      </c>
      <c r="C3823" t="s">
        <v>423</v>
      </c>
      <c r="D3823">
        <v>66.2</v>
      </c>
    </row>
    <row r="3824" spans="1:4">
      <c r="A3824">
        <v>1902</v>
      </c>
      <c r="B3824" t="s">
        <v>3544</v>
      </c>
      <c r="C3824" t="s">
        <v>415</v>
      </c>
      <c r="D3824">
        <v>2.25</v>
      </c>
    </row>
    <row r="3825" spans="1:4">
      <c r="A3825">
        <v>1902</v>
      </c>
      <c r="B3825" t="s">
        <v>3544</v>
      </c>
      <c r="C3825" t="s">
        <v>415</v>
      </c>
      <c r="D3825">
        <v>7.75</v>
      </c>
    </row>
    <row r="3826" spans="1:4">
      <c r="A3826">
        <v>1902</v>
      </c>
      <c r="B3826" t="s">
        <v>3658</v>
      </c>
      <c r="C3826" t="s">
        <v>968</v>
      </c>
      <c r="D3826">
        <v>13.5</v>
      </c>
    </row>
    <row r="3827" spans="1:4">
      <c r="A3827">
        <v>1902</v>
      </c>
      <c r="B3827" t="s">
        <v>3658</v>
      </c>
      <c r="C3827" t="s">
        <v>969</v>
      </c>
      <c r="D3827">
        <v>34</v>
      </c>
    </row>
    <row r="3828" spans="1:4">
      <c r="A3828">
        <v>1902</v>
      </c>
      <c r="B3828" t="s">
        <v>3658</v>
      </c>
      <c r="C3828" t="s">
        <v>969</v>
      </c>
      <c r="D3828">
        <v>13</v>
      </c>
    </row>
    <row r="3829" spans="1:4">
      <c r="A3829">
        <v>1902</v>
      </c>
      <c r="B3829" t="s">
        <v>3658</v>
      </c>
      <c r="C3829" t="s">
        <v>969</v>
      </c>
      <c r="D3829">
        <v>5</v>
      </c>
    </row>
    <row r="3830" spans="1:4">
      <c r="A3830">
        <v>1902</v>
      </c>
      <c r="B3830" t="s">
        <v>3658</v>
      </c>
      <c r="C3830" t="s">
        <v>2173</v>
      </c>
      <c r="D3830">
        <v>4</v>
      </c>
    </row>
    <row r="3831" spans="1:4">
      <c r="A3831">
        <v>1902</v>
      </c>
      <c r="B3831" t="s">
        <v>3658</v>
      </c>
      <c r="C3831" t="s">
        <v>2162</v>
      </c>
      <c r="D3831">
        <v>60</v>
      </c>
    </row>
    <row r="3832" spans="1:4">
      <c r="A3832">
        <v>1902</v>
      </c>
      <c r="B3832" t="s">
        <v>3658</v>
      </c>
      <c r="C3832" t="s">
        <v>2162</v>
      </c>
      <c r="D3832">
        <v>12</v>
      </c>
    </row>
    <row r="3833" spans="1:4">
      <c r="A3833">
        <v>1902</v>
      </c>
      <c r="B3833" t="s">
        <v>3658</v>
      </c>
      <c r="C3833" t="s">
        <v>2163</v>
      </c>
      <c r="D3833">
        <v>35.909999999999997</v>
      </c>
    </row>
    <row r="3834" spans="1:4">
      <c r="A3834">
        <v>1902</v>
      </c>
      <c r="B3834" t="s">
        <v>3658</v>
      </c>
      <c r="C3834" t="s">
        <v>2174</v>
      </c>
      <c r="D3834">
        <v>36</v>
      </c>
    </row>
    <row r="3835" spans="1:4">
      <c r="A3835">
        <v>1902</v>
      </c>
      <c r="B3835" t="s">
        <v>3658</v>
      </c>
      <c r="C3835" t="s">
        <v>2164</v>
      </c>
      <c r="D3835">
        <v>3.88</v>
      </c>
    </row>
    <row r="3836" spans="1:4">
      <c r="A3836">
        <v>1902</v>
      </c>
      <c r="B3836" t="s">
        <v>3658</v>
      </c>
      <c r="C3836" t="s">
        <v>2165</v>
      </c>
      <c r="D3836">
        <v>5</v>
      </c>
    </row>
    <row r="3837" spans="1:4">
      <c r="A3837">
        <v>1902</v>
      </c>
      <c r="B3837" t="s">
        <v>3658</v>
      </c>
      <c r="C3837" t="s">
        <v>690</v>
      </c>
      <c r="D3837">
        <v>6</v>
      </c>
    </row>
    <row r="3838" spans="1:4">
      <c r="A3838">
        <v>1902</v>
      </c>
      <c r="B3838" t="s">
        <v>3658</v>
      </c>
      <c r="C3838" t="s">
        <v>2166</v>
      </c>
      <c r="D3838">
        <v>45</v>
      </c>
    </row>
    <row r="3839" spans="1:4">
      <c r="A3839">
        <v>1902</v>
      </c>
      <c r="B3839" t="s">
        <v>3658</v>
      </c>
      <c r="C3839" t="s">
        <v>2166</v>
      </c>
      <c r="D3839">
        <v>6.6</v>
      </c>
    </row>
    <row r="3840" spans="1:4">
      <c r="A3840">
        <v>1902</v>
      </c>
      <c r="B3840" t="s">
        <v>3658</v>
      </c>
      <c r="C3840" t="s">
        <v>862</v>
      </c>
      <c r="D3840">
        <v>15</v>
      </c>
    </row>
    <row r="3841" spans="1:4">
      <c r="A3841">
        <v>1902</v>
      </c>
      <c r="B3841" t="s">
        <v>3658</v>
      </c>
      <c r="C3841" t="s">
        <v>2167</v>
      </c>
      <c r="D3841">
        <v>18.899999999999999</v>
      </c>
    </row>
    <row r="3842" spans="1:4">
      <c r="A3842">
        <v>1902</v>
      </c>
      <c r="B3842" t="s">
        <v>3658</v>
      </c>
      <c r="C3842" t="s">
        <v>2168</v>
      </c>
      <c r="D3842">
        <v>3.5</v>
      </c>
    </row>
    <row r="3843" spans="1:4">
      <c r="A3843">
        <v>1902</v>
      </c>
      <c r="B3843" t="s">
        <v>3658</v>
      </c>
      <c r="C3843" t="s">
        <v>2169</v>
      </c>
      <c r="D3843">
        <v>4</v>
      </c>
    </row>
    <row r="3844" spans="1:4">
      <c r="A3844">
        <v>1902</v>
      </c>
      <c r="B3844" t="s">
        <v>3185</v>
      </c>
      <c r="C3844" t="s">
        <v>2340</v>
      </c>
      <c r="D3844">
        <v>12</v>
      </c>
    </row>
    <row r="3845" spans="1:4">
      <c r="A3845">
        <v>1902</v>
      </c>
      <c r="B3845" t="s">
        <v>3185</v>
      </c>
      <c r="C3845" t="s">
        <v>2177</v>
      </c>
      <c r="D3845">
        <v>76</v>
      </c>
    </row>
    <row r="3846" spans="1:4">
      <c r="A3846">
        <v>1902</v>
      </c>
      <c r="B3846" t="s">
        <v>3185</v>
      </c>
      <c r="C3846" t="s">
        <v>2177</v>
      </c>
      <c r="D3846">
        <v>12</v>
      </c>
    </row>
    <row r="3847" spans="1:4">
      <c r="A3847">
        <v>1902</v>
      </c>
      <c r="B3847" t="s">
        <v>55</v>
      </c>
      <c r="C3847" t="s">
        <v>713</v>
      </c>
      <c r="D3847">
        <v>6</v>
      </c>
    </row>
    <row r="3848" spans="1:4">
      <c r="A3848">
        <v>1902</v>
      </c>
      <c r="B3848" t="s">
        <v>55</v>
      </c>
      <c r="C3848" t="s">
        <v>714</v>
      </c>
      <c r="D3848">
        <v>3.5</v>
      </c>
    </row>
    <row r="3849" spans="1:4">
      <c r="A3849">
        <v>1902</v>
      </c>
      <c r="B3849" t="s">
        <v>55</v>
      </c>
      <c r="C3849" t="s">
        <v>864</v>
      </c>
      <c r="D3849">
        <v>5.5</v>
      </c>
    </row>
    <row r="3850" spans="1:4">
      <c r="A3850">
        <v>1902</v>
      </c>
      <c r="B3850" t="s">
        <v>55</v>
      </c>
      <c r="C3850" t="s">
        <v>864</v>
      </c>
      <c r="D3850">
        <v>7</v>
      </c>
    </row>
    <row r="3851" spans="1:4">
      <c r="A3851">
        <v>1902</v>
      </c>
      <c r="B3851" t="s">
        <v>55</v>
      </c>
      <c r="C3851" t="s">
        <v>2341</v>
      </c>
      <c r="D3851">
        <v>22.25</v>
      </c>
    </row>
    <row r="3852" spans="1:4">
      <c r="A3852">
        <v>1902</v>
      </c>
      <c r="B3852" t="s">
        <v>55</v>
      </c>
      <c r="C3852" t="s">
        <v>2341</v>
      </c>
      <c r="D3852">
        <v>7</v>
      </c>
    </row>
    <row r="3853" spans="1:4">
      <c r="A3853">
        <v>1902</v>
      </c>
      <c r="B3853" t="s">
        <v>55</v>
      </c>
      <c r="C3853" t="s">
        <v>717</v>
      </c>
      <c r="D3853">
        <v>49</v>
      </c>
    </row>
    <row r="3854" spans="1:4">
      <c r="A3854">
        <v>1902</v>
      </c>
      <c r="B3854" t="s">
        <v>55</v>
      </c>
      <c r="C3854" t="s">
        <v>717</v>
      </c>
      <c r="D3854">
        <v>17</v>
      </c>
    </row>
    <row r="3855" spans="1:4">
      <c r="A3855">
        <v>1902</v>
      </c>
      <c r="B3855" t="s">
        <v>55</v>
      </c>
      <c r="C3855" t="s">
        <v>717</v>
      </c>
      <c r="D3855">
        <v>9</v>
      </c>
    </row>
    <row r="3856" spans="1:4">
      <c r="A3856">
        <v>1902</v>
      </c>
      <c r="B3856" t="s">
        <v>55</v>
      </c>
      <c r="C3856" t="s">
        <v>57</v>
      </c>
      <c r="D3856">
        <v>9.5</v>
      </c>
    </row>
    <row r="3857" spans="1:4">
      <c r="A3857">
        <v>1902</v>
      </c>
      <c r="B3857" t="s">
        <v>55</v>
      </c>
      <c r="C3857" t="s">
        <v>718</v>
      </c>
      <c r="D3857">
        <v>18</v>
      </c>
    </row>
    <row r="3858" spans="1:4">
      <c r="A3858">
        <v>1902</v>
      </c>
      <c r="B3858" t="s">
        <v>55</v>
      </c>
      <c r="C3858" t="s">
        <v>924</v>
      </c>
      <c r="D3858">
        <v>2.5</v>
      </c>
    </row>
    <row r="3859" spans="1:4">
      <c r="A3859">
        <v>1902</v>
      </c>
      <c r="B3859" t="s">
        <v>55</v>
      </c>
      <c r="C3859" t="s">
        <v>59</v>
      </c>
      <c r="D3859">
        <v>76</v>
      </c>
    </row>
    <row r="3860" spans="1:4">
      <c r="A3860">
        <v>1902</v>
      </c>
      <c r="B3860" t="s">
        <v>55</v>
      </c>
      <c r="C3860" t="s">
        <v>59</v>
      </c>
      <c r="D3860">
        <v>16.57</v>
      </c>
    </row>
    <row r="3861" spans="1:4">
      <c r="A3861">
        <v>1902</v>
      </c>
      <c r="B3861" t="s">
        <v>55</v>
      </c>
      <c r="C3861" t="s">
        <v>59</v>
      </c>
      <c r="D3861">
        <v>20.7</v>
      </c>
    </row>
    <row r="3862" spans="1:4">
      <c r="A3862">
        <v>1902</v>
      </c>
      <c r="B3862" t="s">
        <v>55</v>
      </c>
      <c r="C3862" t="s">
        <v>2179</v>
      </c>
      <c r="D3862">
        <v>18.5</v>
      </c>
    </row>
    <row r="3863" spans="1:4">
      <c r="A3863">
        <v>1902</v>
      </c>
      <c r="B3863" t="s">
        <v>55</v>
      </c>
      <c r="C3863" t="s">
        <v>2180</v>
      </c>
      <c r="D3863">
        <v>8</v>
      </c>
    </row>
    <row r="3864" spans="1:4">
      <c r="A3864">
        <v>1902</v>
      </c>
      <c r="B3864" t="s">
        <v>3188</v>
      </c>
      <c r="C3864" t="s">
        <v>922</v>
      </c>
      <c r="D3864">
        <v>8</v>
      </c>
    </row>
    <row r="3865" spans="1:4">
      <c r="A3865">
        <v>1902</v>
      </c>
      <c r="B3865" t="s">
        <v>3188</v>
      </c>
      <c r="C3865" t="s">
        <v>370</v>
      </c>
      <c r="D3865">
        <v>10</v>
      </c>
    </row>
    <row r="3866" spans="1:4">
      <c r="A3866">
        <v>1902</v>
      </c>
      <c r="B3866" t="s">
        <v>3188</v>
      </c>
      <c r="C3866" t="s">
        <v>370</v>
      </c>
      <c r="D3866">
        <v>5</v>
      </c>
    </row>
    <row r="3867" spans="1:4">
      <c r="A3867">
        <v>1902</v>
      </c>
      <c r="B3867" t="s">
        <v>3188</v>
      </c>
      <c r="C3867" t="s">
        <v>370</v>
      </c>
      <c r="D3867">
        <v>15</v>
      </c>
    </row>
    <row r="3868" spans="1:4">
      <c r="A3868">
        <v>1902</v>
      </c>
      <c r="B3868" t="s">
        <v>3188</v>
      </c>
      <c r="C3868" t="s">
        <v>371</v>
      </c>
      <c r="D3868">
        <v>10</v>
      </c>
    </row>
    <row r="3869" spans="1:4">
      <c r="A3869">
        <v>1902</v>
      </c>
      <c r="B3869" t="s">
        <v>3188</v>
      </c>
      <c r="C3869" t="s">
        <v>1085</v>
      </c>
      <c r="D3869">
        <v>6</v>
      </c>
    </row>
    <row r="3870" spans="1:4">
      <c r="A3870">
        <v>1902</v>
      </c>
      <c r="B3870" t="s">
        <v>3188</v>
      </c>
      <c r="C3870" t="s">
        <v>578</v>
      </c>
      <c r="D3870">
        <v>8</v>
      </c>
    </row>
    <row r="3871" spans="1:4">
      <c r="A3871">
        <v>1902</v>
      </c>
      <c r="B3871" t="s">
        <v>3188</v>
      </c>
      <c r="C3871" t="s">
        <v>863</v>
      </c>
      <c r="D3871">
        <v>12</v>
      </c>
    </row>
    <row r="3872" spans="1:4">
      <c r="A3872">
        <v>1902</v>
      </c>
      <c r="B3872" t="s">
        <v>3214</v>
      </c>
      <c r="C3872" t="s">
        <v>1903</v>
      </c>
      <c r="D3872">
        <v>6.87</v>
      </c>
    </row>
    <row r="3873" spans="1:4">
      <c r="A3873">
        <v>1902</v>
      </c>
      <c r="B3873" t="s">
        <v>3214</v>
      </c>
      <c r="C3873" t="s">
        <v>264</v>
      </c>
      <c r="D3873">
        <v>30</v>
      </c>
    </row>
    <row r="3874" spans="1:4">
      <c r="A3874">
        <v>1902</v>
      </c>
      <c r="B3874" t="s">
        <v>3214</v>
      </c>
      <c r="C3874" t="s">
        <v>1911</v>
      </c>
      <c r="D3874">
        <v>8.5</v>
      </c>
    </row>
    <row r="3875" spans="1:4">
      <c r="A3875">
        <v>1902</v>
      </c>
      <c r="B3875" t="s">
        <v>3214</v>
      </c>
      <c r="C3875" t="s">
        <v>2342</v>
      </c>
      <c r="D3875">
        <v>40</v>
      </c>
    </row>
    <row r="3876" spans="1:4">
      <c r="A3876">
        <v>1902</v>
      </c>
      <c r="B3876" t="s">
        <v>3214</v>
      </c>
      <c r="C3876" t="s">
        <v>1914</v>
      </c>
      <c r="D3876">
        <v>38.5</v>
      </c>
    </row>
    <row r="3877" spans="1:4">
      <c r="A3877">
        <v>1902</v>
      </c>
      <c r="B3877" t="s">
        <v>3214</v>
      </c>
      <c r="C3877" t="s">
        <v>1914</v>
      </c>
      <c r="D3877">
        <v>31</v>
      </c>
    </row>
    <row r="3878" spans="1:4">
      <c r="A3878">
        <v>1902</v>
      </c>
      <c r="B3878" t="s">
        <v>3214</v>
      </c>
      <c r="C3878" t="s">
        <v>1914</v>
      </c>
      <c r="D3878">
        <v>2</v>
      </c>
    </row>
    <row r="3879" spans="1:4">
      <c r="A3879">
        <v>1902</v>
      </c>
      <c r="B3879" t="s">
        <v>3214</v>
      </c>
      <c r="C3879" t="s">
        <v>1905</v>
      </c>
      <c r="D3879">
        <v>10</v>
      </c>
    </row>
    <row r="3880" spans="1:4">
      <c r="A3880">
        <v>1902</v>
      </c>
      <c r="B3880" t="s">
        <v>3638</v>
      </c>
      <c r="C3880" t="s">
        <v>1228</v>
      </c>
      <c r="D3880">
        <v>14</v>
      </c>
    </row>
    <row r="3881" spans="1:4">
      <c r="A3881">
        <v>1902</v>
      </c>
      <c r="B3881" t="s">
        <v>3638</v>
      </c>
      <c r="C3881" t="s">
        <v>425</v>
      </c>
      <c r="D3881">
        <v>9.9</v>
      </c>
    </row>
    <row r="3882" spans="1:4">
      <c r="A3882">
        <v>1902</v>
      </c>
      <c r="B3882" t="s">
        <v>3638</v>
      </c>
      <c r="C3882" t="s">
        <v>427</v>
      </c>
      <c r="D3882">
        <v>4</v>
      </c>
    </row>
    <row r="3883" spans="1:4">
      <c r="A3883">
        <v>1902</v>
      </c>
      <c r="B3883" t="s">
        <v>3638</v>
      </c>
      <c r="C3883" t="s">
        <v>721</v>
      </c>
      <c r="D3883">
        <v>4</v>
      </c>
    </row>
    <row r="3884" spans="1:4">
      <c r="A3884">
        <v>1902</v>
      </c>
      <c r="B3884" t="s">
        <v>3638</v>
      </c>
      <c r="C3884" t="s">
        <v>428</v>
      </c>
      <c r="D3884">
        <v>66</v>
      </c>
    </row>
    <row r="3885" spans="1:4">
      <c r="A3885">
        <v>1902</v>
      </c>
      <c r="B3885" t="s">
        <v>3638</v>
      </c>
      <c r="C3885" t="s">
        <v>428</v>
      </c>
      <c r="D3885">
        <v>5.5</v>
      </c>
    </row>
    <row r="3886" spans="1:4">
      <c r="A3886">
        <v>1902</v>
      </c>
      <c r="B3886" t="s">
        <v>3638</v>
      </c>
      <c r="C3886" t="s">
        <v>428</v>
      </c>
      <c r="D3886">
        <v>13</v>
      </c>
    </row>
    <row r="3887" spans="1:4">
      <c r="A3887">
        <v>1902</v>
      </c>
      <c r="B3887" t="s">
        <v>3638</v>
      </c>
      <c r="C3887" t="s">
        <v>428</v>
      </c>
      <c r="D3887">
        <v>5</v>
      </c>
    </row>
    <row r="3888" spans="1:4">
      <c r="A3888">
        <v>1902</v>
      </c>
      <c r="B3888" t="s">
        <v>3638</v>
      </c>
      <c r="C3888" t="s">
        <v>432</v>
      </c>
      <c r="D3888">
        <v>33.299999999999997</v>
      </c>
    </row>
    <row r="3889" spans="1:4">
      <c r="A3889">
        <v>1902</v>
      </c>
      <c r="B3889" t="s">
        <v>3638</v>
      </c>
      <c r="C3889" t="s">
        <v>435</v>
      </c>
      <c r="D3889">
        <v>65</v>
      </c>
    </row>
    <row r="3890" spans="1:4">
      <c r="A3890">
        <v>1902</v>
      </c>
      <c r="B3890" t="s">
        <v>3638</v>
      </c>
      <c r="C3890" t="s">
        <v>435</v>
      </c>
      <c r="D3890">
        <v>41</v>
      </c>
    </row>
    <row r="3891" spans="1:4">
      <c r="A3891">
        <v>1902</v>
      </c>
      <c r="B3891" t="s">
        <v>3638</v>
      </c>
      <c r="C3891" t="s">
        <v>426</v>
      </c>
      <c r="D3891">
        <v>18.5</v>
      </c>
    </row>
    <row r="3892" spans="1:4">
      <c r="A3892">
        <v>1902</v>
      </c>
      <c r="B3892" t="s">
        <v>3659</v>
      </c>
      <c r="C3892" t="s">
        <v>457</v>
      </c>
      <c r="D3892">
        <v>3.5</v>
      </c>
    </row>
    <row r="3893" spans="1:4">
      <c r="A3893">
        <v>1902</v>
      </c>
      <c r="B3893" t="s">
        <v>3659</v>
      </c>
      <c r="C3893" t="s">
        <v>457</v>
      </c>
      <c r="D3893">
        <v>9</v>
      </c>
    </row>
    <row r="3894" spans="1:4">
      <c r="A3894">
        <v>1902</v>
      </c>
      <c r="B3894" t="s">
        <v>3659</v>
      </c>
      <c r="C3894" t="s">
        <v>458</v>
      </c>
      <c r="D3894">
        <v>7</v>
      </c>
    </row>
    <row r="3895" spans="1:4">
      <c r="A3895">
        <v>1902</v>
      </c>
      <c r="B3895" t="s">
        <v>3659</v>
      </c>
      <c r="C3895" t="s">
        <v>459</v>
      </c>
      <c r="D3895">
        <v>22</v>
      </c>
    </row>
    <row r="3896" spans="1:4">
      <c r="A3896">
        <v>1902</v>
      </c>
      <c r="B3896" t="s">
        <v>3659</v>
      </c>
      <c r="C3896" t="s">
        <v>460</v>
      </c>
      <c r="D3896">
        <v>6.6</v>
      </c>
    </row>
    <row r="3897" spans="1:4">
      <c r="A3897">
        <v>1902</v>
      </c>
      <c r="B3897" t="s">
        <v>3659</v>
      </c>
      <c r="C3897" t="s">
        <v>926</v>
      </c>
      <c r="D3897">
        <v>13.5</v>
      </c>
    </row>
    <row r="3898" spans="1:4">
      <c r="A3898">
        <v>1902</v>
      </c>
      <c r="B3898" t="s">
        <v>3659</v>
      </c>
      <c r="C3898" t="s">
        <v>461</v>
      </c>
      <c r="D3898">
        <v>7</v>
      </c>
    </row>
    <row r="3899" spans="1:4">
      <c r="A3899">
        <v>1902</v>
      </c>
      <c r="B3899" t="s">
        <v>3659</v>
      </c>
      <c r="C3899" t="s">
        <v>928</v>
      </c>
      <c r="D3899">
        <v>12.19</v>
      </c>
    </row>
    <row r="3900" spans="1:4">
      <c r="A3900">
        <v>1902</v>
      </c>
      <c r="B3900" t="s">
        <v>3659</v>
      </c>
      <c r="C3900" t="s">
        <v>928</v>
      </c>
      <c r="D3900">
        <v>3.1</v>
      </c>
    </row>
    <row r="3901" spans="1:4">
      <c r="A3901">
        <v>1902</v>
      </c>
      <c r="B3901" t="s">
        <v>3659</v>
      </c>
      <c r="C3901" t="s">
        <v>462</v>
      </c>
      <c r="D3901">
        <v>10.5</v>
      </c>
    </row>
    <row r="3902" spans="1:4">
      <c r="A3902">
        <v>1902</v>
      </c>
      <c r="B3902" t="s">
        <v>3659</v>
      </c>
      <c r="C3902" t="s">
        <v>463</v>
      </c>
      <c r="D3902">
        <v>7.5</v>
      </c>
    </row>
    <row r="3903" spans="1:4">
      <c r="A3903">
        <v>1902</v>
      </c>
      <c r="B3903" t="s">
        <v>3659</v>
      </c>
      <c r="C3903" t="s">
        <v>464</v>
      </c>
      <c r="D3903">
        <v>1.65</v>
      </c>
    </row>
    <row r="3904" spans="1:4">
      <c r="A3904">
        <v>1902</v>
      </c>
      <c r="B3904" t="s">
        <v>3659</v>
      </c>
      <c r="C3904" t="s">
        <v>1345</v>
      </c>
      <c r="D3904">
        <v>141</v>
      </c>
    </row>
    <row r="3905" spans="1:4">
      <c r="A3905">
        <v>1902</v>
      </c>
      <c r="B3905" t="s">
        <v>3659</v>
      </c>
      <c r="C3905" t="s">
        <v>1345</v>
      </c>
      <c r="D3905">
        <v>74</v>
      </c>
    </row>
    <row r="3906" spans="1:4">
      <c r="A3906">
        <v>1902</v>
      </c>
      <c r="B3906" t="s">
        <v>3659</v>
      </c>
      <c r="C3906" t="s">
        <v>465</v>
      </c>
      <c r="D3906">
        <v>4</v>
      </c>
    </row>
    <row r="3907" spans="1:4">
      <c r="A3907">
        <v>1902</v>
      </c>
      <c r="B3907" t="s">
        <v>3659</v>
      </c>
      <c r="C3907" t="s">
        <v>466</v>
      </c>
      <c r="D3907">
        <v>40</v>
      </c>
    </row>
    <row r="3908" spans="1:4">
      <c r="A3908">
        <v>1902</v>
      </c>
      <c r="B3908" t="s">
        <v>3659</v>
      </c>
      <c r="C3908" t="s">
        <v>468</v>
      </c>
      <c r="D3908">
        <v>19</v>
      </c>
    </row>
    <row r="3909" spans="1:4">
      <c r="A3909">
        <v>1902</v>
      </c>
      <c r="B3909" t="s">
        <v>3659</v>
      </c>
      <c r="C3909" t="s">
        <v>1088</v>
      </c>
      <c r="D3909">
        <v>28</v>
      </c>
    </row>
    <row r="3910" spans="1:4">
      <c r="A3910">
        <v>1902</v>
      </c>
      <c r="B3910" t="s">
        <v>3659</v>
      </c>
      <c r="C3910" t="s">
        <v>1089</v>
      </c>
      <c r="D3910">
        <v>4.75</v>
      </c>
    </row>
    <row r="3911" spans="1:4">
      <c r="A3911">
        <v>1901</v>
      </c>
      <c r="B3911" t="s">
        <v>3642</v>
      </c>
      <c r="C3911" t="s">
        <v>132</v>
      </c>
      <c r="D3911">
        <v>9.25</v>
      </c>
    </row>
    <row r="3912" spans="1:4">
      <c r="A3912">
        <v>1901</v>
      </c>
      <c r="B3912" t="s">
        <v>3642</v>
      </c>
      <c r="C3912" t="s">
        <v>133</v>
      </c>
      <c r="D3912">
        <v>65</v>
      </c>
    </row>
    <row r="3913" spans="1:4">
      <c r="A3913">
        <v>1901</v>
      </c>
      <c r="B3913" t="s">
        <v>3642</v>
      </c>
      <c r="C3913" t="s">
        <v>135</v>
      </c>
      <c r="D3913">
        <v>11.25</v>
      </c>
    </row>
    <row r="3914" spans="1:4">
      <c r="A3914">
        <v>1901</v>
      </c>
      <c r="B3914" t="s">
        <v>3642</v>
      </c>
      <c r="C3914" t="s">
        <v>136</v>
      </c>
      <c r="D3914">
        <v>5</v>
      </c>
    </row>
    <row r="3915" spans="1:4">
      <c r="A3915">
        <v>1901</v>
      </c>
      <c r="B3915" t="s">
        <v>3642</v>
      </c>
      <c r="C3915" t="s">
        <v>137</v>
      </c>
      <c r="D3915">
        <v>23</v>
      </c>
    </row>
    <row r="3916" spans="1:4">
      <c r="A3916">
        <v>1901</v>
      </c>
      <c r="B3916" t="s">
        <v>3642</v>
      </c>
      <c r="C3916" t="s">
        <v>137</v>
      </c>
      <c r="D3916">
        <v>18</v>
      </c>
    </row>
    <row r="3917" spans="1:4">
      <c r="A3917">
        <v>1901</v>
      </c>
      <c r="B3917" t="s">
        <v>3642</v>
      </c>
      <c r="C3917" t="s">
        <v>138</v>
      </c>
      <c r="D3917">
        <v>14.5</v>
      </c>
    </row>
    <row r="3918" spans="1:4">
      <c r="A3918">
        <v>1901</v>
      </c>
      <c r="B3918" t="s">
        <v>3642</v>
      </c>
      <c r="C3918" t="s">
        <v>138</v>
      </c>
      <c r="D3918">
        <v>4.5</v>
      </c>
    </row>
    <row r="3919" spans="1:4">
      <c r="A3919">
        <v>1901</v>
      </c>
      <c r="B3919" t="s">
        <v>3642</v>
      </c>
      <c r="C3919" t="s">
        <v>139</v>
      </c>
      <c r="D3919">
        <v>2.87</v>
      </c>
    </row>
    <row r="3920" spans="1:4">
      <c r="A3920">
        <v>1901</v>
      </c>
      <c r="B3920" t="s">
        <v>3642</v>
      </c>
      <c r="C3920" t="s">
        <v>139</v>
      </c>
      <c r="D3920">
        <v>3.5</v>
      </c>
    </row>
    <row r="3921" spans="1:4">
      <c r="A3921">
        <v>1901</v>
      </c>
      <c r="B3921" t="s">
        <v>3642</v>
      </c>
      <c r="C3921" t="s">
        <v>2190</v>
      </c>
      <c r="D3921">
        <v>7.33</v>
      </c>
    </row>
    <row r="3922" spans="1:4">
      <c r="A3922">
        <v>1901</v>
      </c>
      <c r="B3922" t="s">
        <v>3642</v>
      </c>
      <c r="C3922" t="s">
        <v>140</v>
      </c>
      <c r="D3922">
        <v>6</v>
      </c>
    </row>
    <row r="3923" spans="1:4">
      <c r="A3923">
        <v>1901</v>
      </c>
      <c r="B3923" t="s">
        <v>3243</v>
      </c>
      <c r="C3923" t="s">
        <v>1921</v>
      </c>
      <c r="D3923">
        <v>10.5</v>
      </c>
    </row>
    <row r="3924" spans="1:4">
      <c r="A3924">
        <v>1901</v>
      </c>
      <c r="B3924" t="s">
        <v>3243</v>
      </c>
      <c r="C3924" t="s">
        <v>2281</v>
      </c>
      <c r="D3924">
        <v>2.5</v>
      </c>
    </row>
    <row r="3925" spans="1:4">
      <c r="A3925">
        <v>1901</v>
      </c>
      <c r="B3925" t="s">
        <v>2653</v>
      </c>
      <c r="C3925" t="s">
        <v>1925</v>
      </c>
      <c r="D3925">
        <v>3</v>
      </c>
    </row>
    <row r="3926" spans="1:4">
      <c r="A3926">
        <v>1901</v>
      </c>
      <c r="B3926" t="s">
        <v>2653</v>
      </c>
      <c r="C3926" t="s">
        <v>1923</v>
      </c>
      <c r="D3926">
        <v>12.8</v>
      </c>
    </row>
    <row r="3927" spans="1:4">
      <c r="A3927">
        <v>1901</v>
      </c>
      <c r="B3927" t="s">
        <v>2653</v>
      </c>
      <c r="C3927" t="s">
        <v>1927</v>
      </c>
      <c r="D3927">
        <v>21</v>
      </c>
    </row>
    <row r="3928" spans="1:4">
      <c r="A3928">
        <v>1901</v>
      </c>
      <c r="B3928" t="s">
        <v>2653</v>
      </c>
      <c r="C3928" t="s">
        <v>1924</v>
      </c>
      <c r="D3928">
        <v>28.5</v>
      </c>
    </row>
    <row r="3929" spans="1:4">
      <c r="A3929">
        <v>1901</v>
      </c>
      <c r="B3929" t="s">
        <v>2653</v>
      </c>
      <c r="C3929" t="s">
        <v>1929</v>
      </c>
      <c r="D3929">
        <v>4</v>
      </c>
    </row>
    <row r="3930" spans="1:4">
      <c r="A3930">
        <v>1901</v>
      </c>
      <c r="B3930" t="s">
        <v>2653</v>
      </c>
      <c r="C3930" t="s">
        <v>1922</v>
      </c>
      <c r="D3930">
        <v>6</v>
      </c>
    </row>
    <row r="3931" spans="1:4">
      <c r="A3931">
        <v>1901</v>
      </c>
      <c r="B3931" t="s">
        <v>2653</v>
      </c>
      <c r="C3931" t="s">
        <v>1922</v>
      </c>
      <c r="D3931">
        <v>1.5</v>
      </c>
    </row>
    <row r="3932" spans="1:4">
      <c r="A3932">
        <v>1901</v>
      </c>
      <c r="B3932" t="s">
        <v>2182</v>
      </c>
      <c r="C3932" t="s">
        <v>2282</v>
      </c>
      <c r="D3932">
        <v>3</v>
      </c>
    </row>
    <row r="3933" spans="1:4">
      <c r="A3933">
        <v>1901</v>
      </c>
      <c r="B3933" t="s">
        <v>2182</v>
      </c>
      <c r="C3933" t="s">
        <v>1930</v>
      </c>
      <c r="D3933">
        <v>18</v>
      </c>
    </row>
    <row r="3934" spans="1:4">
      <c r="A3934">
        <v>1901</v>
      </c>
      <c r="B3934" t="s">
        <v>2182</v>
      </c>
      <c r="C3934" t="s">
        <v>438</v>
      </c>
      <c r="D3934">
        <v>17</v>
      </c>
    </row>
    <row r="3935" spans="1:4">
      <c r="A3935">
        <v>1901</v>
      </c>
      <c r="B3935" t="s">
        <v>2182</v>
      </c>
      <c r="C3935" t="s">
        <v>2283</v>
      </c>
      <c r="D3935">
        <v>13.5</v>
      </c>
    </row>
    <row r="3936" spans="1:4">
      <c r="A3936">
        <v>1901</v>
      </c>
      <c r="B3936" t="s">
        <v>3643</v>
      </c>
      <c r="C3936" t="s">
        <v>395</v>
      </c>
      <c r="D3936">
        <v>4.5</v>
      </c>
    </row>
    <row r="3937" spans="1:4">
      <c r="A3937">
        <v>1901</v>
      </c>
      <c r="B3937" t="s">
        <v>3643</v>
      </c>
      <c r="C3937" t="s">
        <v>395</v>
      </c>
      <c r="D3937">
        <v>4</v>
      </c>
    </row>
    <row r="3938" spans="1:4">
      <c r="A3938">
        <v>1901</v>
      </c>
      <c r="B3938" t="s">
        <v>3643</v>
      </c>
      <c r="C3938" t="s">
        <v>1931</v>
      </c>
      <c r="D3938">
        <v>94.36</v>
      </c>
    </row>
    <row r="3939" spans="1:4">
      <c r="A3939">
        <v>1901</v>
      </c>
      <c r="B3939" t="s">
        <v>3643</v>
      </c>
      <c r="C3939" t="s">
        <v>1931</v>
      </c>
      <c r="D3939">
        <v>72</v>
      </c>
    </row>
    <row r="3940" spans="1:4">
      <c r="A3940">
        <v>1901</v>
      </c>
      <c r="B3940" t="s">
        <v>3643</v>
      </c>
      <c r="C3940" t="s">
        <v>1931</v>
      </c>
      <c r="D3940">
        <v>3</v>
      </c>
    </row>
    <row r="3941" spans="1:4">
      <c r="A3941">
        <v>1901</v>
      </c>
      <c r="B3941" t="s">
        <v>3643</v>
      </c>
      <c r="C3941" t="s">
        <v>1931</v>
      </c>
      <c r="D3941">
        <v>26</v>
      </c>
    </row>
    <row r="3942" spans="1:4">
      <c r="A3942">
        <v>1901</v>
      </c>
      <c r="B3942" t="s">
        <v>3643</v>
      </c>
      <c r="C3942" t="s">
        <v>373</v>
      </c>
      <c r="D3942">
        <v>4</v>
      </c>
    </row>
    <row r="3943" spans="1:4">
      <c r="A3943">
        <v>1901</v>
      </c>
      <c r="B3943" t="s">
        <v>3643</v>
      </c>
      <c r="C3943" t="s">
        <v>374</v>
      </c>
      <c r="D3943">
        <v>5</v>
      </c>
    </row>
    <row r="3944" spans="1:4">
      <c r="A3944">
        <v>1901</v>
      </c>
      <c r="B3944" t="s">
        <v>3643</v>
      </c>
      <c r="C3944" t="s">
        <v>375</v>
      </c>
      <c r="D3944">
        <v>80</v>
      </c>
    </row>
    <row r="3945" spans="1:4">
      <c r="A3945">
        <v>1901</v>
      </c>
      <c r="B3945" t="s">
        <v>3643</v>
      </c>
      <c r="C3945" t="s">
        <v>375</v>
      </c>
      <c r="D3945">
        <v>28.89</v>
      </c>
    </row>
    <row r="3946" spans="1:4">
      <c r="A3946">
        <v>1901</v>
      </c>
      <c r="B3946" t="s">
        <v>3643</v>
      </c>
      <c r="C3946" t="s">
        <v>375</v>
      </c>
      <c r="D3946">
        <v>23</v>
      </c>
    </row>
    <row r="3947" spans="1:4">
      <c r="A3947">
        <v>1901</v>
      </c>
      <c r="B3947" t="s">
        <v>3643</v>
      </c>
      <c r="C3947" t="s">
        <v>1932</v>
      </c>
      <c r="D3947">
        <v>8.15</v>
      </c>
    </row>
    <row r="3948" spans="1:4">
      <c r="A3948">
        <v>1901</v>
      </c>
      <c r="B3948" t="s">
        <v>3643</v>
      </c>
      <c r="C3948" t="s">
        <v>377</v>
      </c>
      <c r="D3948">
        <v>42.66</v>
      </c>
    </row>
    <row r="3949" spans="1:4">
      <c r="A3949">
        <v>1901</v>
      </c>
      <c r="B3949" t="s">
        <v>3643</v>
      </c>
      <c r="C3949" t="s">
        <v>377</v>
      </c>
      <c r="D3949">
        <v>9</v>
      </c>
    </row>
    <row r="3950" spans="1:4">
      <c r="A3950">
        <v>1901</v>
      </c>
      <c r="B3950" t="s">
        <v>3643</v>
      </c>
      <c r="C3950" t="s">
        <v>2284</v>
      </c>
      <c r="D3950">
        <v>2</v>
      </c>
    </row>
    <row r="3951" spans="1:4">
      <c r="A3951">
        <v>1901</v>
      </c>
      <c r="B3951" t="s">
        <v>3643</v>
      </c>
      <c r="C3951" t="s">
        <v>1935</v>
      </c>
      <c r="D3951">
        <v>4.75</v>
      </c>
    </row>
    <row r="3952" spans="1:4">
      <c r="A3952">
        <v>1901</v>
      </c>
      <c r="B3952" t="s">
        <v>3643</v>
      </c>
      <c r="C3952" t="s">
        <v>957</v>
      </c>
      <c r="D3952">
        <v>10</v>
      </c>
    </row>
    <row r="3953" spans="1:4">
      <c r="A3953">
        <v>1901</v>
      </c>
      <c r="B3953" t="s">
        <v>3643</v>
      </c>
      <c r="C3953" t="s">
        <v>397</v>
      </c>
      <c r="D3953">
        <v>24.5</v>
      </c>
    </row>
    <row r="3954" spans="1:4">
      <c r="A3954">
        <v>1901</v>
      </c>
      <c r="B3954" t="s">
        <v>3643</v>
      </c>
      <c r="C3954" t="s">
        <v>381</v>
      </c>
      <c r="D3954">
        <v>18</v>
      </c>
    </row>
    <row r="3955" spans="1:4">
      <c r="A3955">
        <v>1901</v>
      </c>
      <c r="B3955" t="s">
        <v>3643</v>
      </c>
      <c r="C3955" t="s">
        <v>382</v>
      </c>
      <c r="D3955">
        <v>11.5</v>
      </c>
    </row>
    <row r="3956" spans="1:4">
      <c r="A3956">
        <v>1901</v>
      </c>
      <c r="B3956" t="s">
        <v>3643</v>
      </c>
      <c r="C3956" t="s">
        <v>382</v>
      </c>
      <c r="D3956">
        <v>3.84</v>
      </c>
    </row>
    <row r="3957" spans="1:4">
      <c r="A3957">
        <v>1901</v>
      </c>
      <c r="B3957" t="s">
        <v>3643</v>
      </c>
      <c r="C3957" t="s">
        <v>382</v>
      </c>
      <c r="D3957">
        <v>182.17</v>
      </c>
    </row>
    <row r="3958" spans="1:4">
      <c r="A3958">
        <v>1901</v>
      </c>
      <c r="B3958" t="s">
        <v>3643</v>
      </c>
      <c r="C3958" t="s">
        <v>382</v>
      </c>
      <c r="D3958">
        <v>11.5</v>
      </c>
    </row>
    <row r="3959" spans="1:4">
      <c r="A3959">
        <v>1901</v>
      </c>
      <c r="B3959" t="s">
        <v>3643</v>
      </c>
      <c r="C3959" t="s">
        <v>382</v>
      </c>
      <c r="D3959">
        <v>36</v>
      </c>
    </row>
    <row r="3960" spans="1:4">
      <c r="A3960">
        <v>1901</v>
      </c>
      <c r="B3960" t="s">
        <v>3643</v>
      </c>
      <c r="C3960" t="s">
        <v>382</v>
      </c>
      <c r="D3960">
        <v>13</v>
      </c>
    </row>
    <row r="3961" spans="1:4">
      <c r="A3961">
        <v>1901</v>
      </c>
      <c r="B3961" t="s">
        <v>3643</v>
      </c>
      <c r="C3961" t="s">
        <v>382</v>
      </c>
      <c r="D3961">
        <v>9.85</v>
      </c>
    </row>
    <row r="3962" spans="1:4">
      <c r="A3962">
        <v>1901</v>
      </c>
      <c r="B3962" t="s">
        <v>3643</v>
      </c>
      <c r="C3962" t="s">
        <v>383</v>
      </c>
      <c r="D3962">
        <v>12</v>
      </c>
    </row>
    <row r="3963" spans="1:4">
      <c r="A3963">
        <v>1901</v>
      </c>
      <c r="B3963" t="s">
        <v>3643</v>
      </c>
      <c r="C3963" t="s">
        <v>383</v>
      </c>
      <c r="D3963">
        <v>19</v>
      </c>
    </row>
    <row r="3964" spans="1:4">
      <c r="A3964">
        <v>1901</v>
      </c>
      <c r="B3964" t="s">
        <v>3643</v>
      </c>
      <c r="C3964" t="s">
        <v>410</v>
      </c>
      <c r="D3964">
        <v>2.5</v>
      </c>
    </row>
    <row r="3965" spans="1:4">
      <c r="A3965">
        <v>1901</v>
      </c>
      <c r="B3965" t="s">
        <v>3643</v>
      </c>
      <c r="C3965" t="s">
        <v>668</v>
      </c>
      <c r="D3965">
        <v>5.5</v>
      </c>
    </row>
    <row r="3966" spans="1:4">
      <c r="A3966">
        <v>1901</v>
      </c>
      <c r="B3966" t="s">
        <v>3643</v>
      </c>
      <c r="C3966" t="s">
        <v>384</v>
      </c>
      <c r="D3966">
        <v>7</v>
      </c>
    </row>
    <row r="3967" spans="1:4">
      <c r="A3967">
        <v>1901</v>
      </c>
      <c r="B3967" t="s">
        <v>3643</v>
      </c>
      <c r="C3967" t="s">
        <v>385</v>
      </c>
      <c r="D3967">
        <v>8</v>
      </c>
    </row>
    <row r="3968" spans="1:4">
      <c r="A3968">
        <v>1901</v>
      </c>
      <c r="B3968" t="s">
        <v>3643</v>
      </c>
      <c r="C3968" t="s">
        <v>386</v>
      </c>
      <c r="D3968">
        <v>1.5</v>
      </c>
    </row>
    <row r="3969" spans="1:4">
      <c r="A3969">
        <v>1901</v>
      </c>
      <c r="B3969" t="s">
        <v>3643</v>
      </c>
      <c r="C3969" t="s">
        <v>386</v>
      </c>
      <c r="D3969">
        <v>3</v>
      </c>
    </row>
    <row r="3970" spans="1:4">
      <c r="A3970">
        <v>1901</v>
      </c>
      <c r="B3970" t="s">
        <v>3643</v>
      </c>
      <c r="C3970" t="s">
        <v>386</v>
      </c>
      <c r="D3970">
        <v>4</v>
      </c>
    </row>
    <row r="3971" spans="1:4">
      <c r="A3971">
        <v>1901</v>
      </c>
      <c r="B3971" t="s">
        <v>3643</v>
      </c>
      <c r="C3971" t="s">
        <v>387</v>
      </c>
      <c r="D3971">
        <v>12</v>
      </c>
    </row>
    <row r="3972" spans="1:4">
      <c r="A3972">
        <v>1901</v>
      </c>
      <c r="B3972" t="s">
        <v>3644</v>
      </c>
      <c r="C3972" t="s">
        <v>1940</v>
      </c>
      <c r="D3972">
        <v>6</v>
      </c>
    </row>
    <row r="3973" spans="1:4">
      <c r="A3973">
        <v>1901</v>
      </c>
      <c r="B3973" t="s">
        <v>3644</v>
      </c>
      <c r="C3973" t="s">
        <v>2201</v>
      </c>
      <c r="D3973">
        <v>17</v>
      </c>
    </row>
    <row r="3974" spans="1:4">
      <c r="A3974">
        <v>1901</v>
      </c>
      <c r="B3974" t="s">
        <v>3644</v>
      </c>
      <c r="C3974" t="s">
        <v>1937</v>
      </c>
      <c r="D3974">
        <v>8.5</v>
      </c>
    </row>
    <row r="3975" spans="1:4">
      <c r="A3975">
        <v>1901</v>
      </c>
      <c r="B3975" t="s">
        <v>3645</v>
      </c>
      <c r="C3975" t="s">
        <v>1941</v>
      </c>
      <c r="D3975">
        <v>28.5</v>
      </c>
    </row>
    <row r="3976" spans="1:4">
      <c r="A3976">
        <v>1901</v>
      </c>
      <c r="B3976" t="s">
        <v>3645</v>
      </c>
      <c r="C3976" t="s">
        <v>2192</v>
      </c>
      <c r="D3976">
        <v>11.52</v>
      </c>
    </row>
    <row r="3977" spans="1:4">
      <c r="A3977">
        <v>1901</v>
      </c>
      <c r="B3977" t="s">
        <v>3645</v>
      </c>
      <c r="C3977" t="s">
        <v>1942</v>
      </c>
      <c r="D3977">
        <v>143.35</v>
      </c>
    </row>
    <row r="3978" spans="1:4">
      <c r="A3978">
        <v>1901</v>
      </c>
      <c r="B3978" t="s">
        <v>3645</v>
      </c>
      <c r="C3978" t="s">
        <v>1942</v>
      </c>
      <c r="D3978">
        <v>26</v>
      </c>
    </row>
    <row r="3979" spans="1:4">
      <c r="A3979">
        <v>1901</v>
      </c>
      <c r="B3979" t="s">
        <v>3645</v>
      </c>
      <c r="C3979" t="s">
        <v>1943</v>
      </c>
      <c r="D3979">
        <v>2.25</v>
      </c>
    </row>
    <row r="3980" spans="1:4">
      <c r="A3980">
        <v>1901</v>
      </c>
      <c r="B3980" t="s">
        <v>3645</v>
      </c>
      <c r="C3980" t="s">
        <v>1945</v>
      </c>
      <c r="D3980">
        <v>1.75</v>
      </c>
    </row>
    <row r="3981" spans="1:4">
      <c r="A3981">
        <v>1901</v>
      </c>
      <c r="B3981" t="s">
        <v>3645</v>
      </c>
      <c r="C3981" t="s">
        <v>1946</v>
      </c>
      <c r="D3981">
        <v>20</v>
      </c>
    </row>
    <row r="3982" spans="1:4">
      <c r="A3982">
        <v>1901</v>
      </c>
      <c r="B3982" t="s">
        <v>2549</v>
      </c>
      <c r="C3982" t="s">
        <v>145</v>
      </c>
      <c r="D3982">
        <v>53.45</v>
      </c>
    </row>
    <row r="3983" spans="1:4">
      <c r="A3983">
        <v>1901</v>
      </c>
      <c r="B3983" t="s">
        <v>2549</v>
      </c>
      <c r="C3983" t="s">
        <v>145</v>
      </c>
      <c r="D3983">
        <v>10</v>
      </c>
    </row>
    <row r="3984" spans="1:4">
      <c r="A3984">
        <v>1901</v>
      </c>
      <c r="B3984" t="s">
        <v>2549</v>
      </c>
      <c r="C3984" t="s">
        <v>537</v>
      </c>
      <c r="D3984">
        <v>7.9</v>
      </c>
    </row>
    <row r="3985" spans="1:4">
      <c r="A3985">
        <v>1901</v>
      </c>
      <c r="B3985" t="s">
        <v>2549</v>
      </c>
      <c r="C3985" t="s">
        <v>147</v>
      </c>
      <c r="D3985">
        <v>11.15</v>
      </c>
    </row>
    <row r="3986" spans="1:4">
      <c r="A3986">
        <v>1901</v>
      </c>
      <c r="B3986" t="s">
        <v>2549</v>
      </c>
      <c r="C3986" t="s">
        <v>149</v>
      </c>
      <c r="D3986">
        <v>6.3</v>
      </c>
    </row>
    <row r="3987" spans="1:4">
      <c r="A3987">
        <v>1901</v>
      </c>
      <c r="B3987" t="s">
        <v>2549</v>
      </c>
      <c r="C3987" t="s">
        <v>151</v>
      </c>
      <c r="D3987">
        <v>6</v>
      </c>
    </row>
    <row r="3988" spans="1:4">
      <c r="A3988">
        <v>1901</v>
      </c>
      <c r="B3988" t="s">
        <v>2549</v>
      </c>
      <c r="C3988" t="s">
        <v>151</v>
      </c>
      <c r="D3988">
        <v>18.5</v>
      </c>
    </row>
    <row r="3989" spans="1:4">
      <c r="A3989">
        <v>1901</v>
      </c>
      <c r="B3989" t="s">
        <v>2549</v>
      </c>
      <c r="C3989" t="s">
        <v>151</v>
      </c>
      <c r="D3989">
        <v>10.7</v>
      </c>
    </row>
    <row r="3990" spans="1:4">
      <c r="A3990">
        <v>1901</v>
      </c>
      <c r="B3990" t="s">
        <v>2549</v>
      </c>
      <c r="C3990" t="s">
        <v>153</v>
      </c>
      <c r="D3990">
        <v>19.7</v>
      </c>
    </row>
    <row r="3991" spans="1:4">
      <c r="A3991">
        <v>1901</v>
      </c>
      <c r="B3991" t="s">
        <v>2549</v>
      </c>
      <c r="C3991" t="s">
        <v>153</v>
      </c>
      <c r="D3991">
        <v>13</v>
      </c>
    </row>
    <row r="3992" spans="1:4">
      <c r="A3992">
        <v>1901</v>
      </c>
      <c r="B3992" t="s">
        <v>2549</v>
      </c>
      <c r="C3992" t="s">
        <v>282</v>
      </c>
      <c r="D3992">
        <v>9.9</v>
      </c>
    </row>
    <row r="3993" spans="1:4">
      <c r="A3993">
        <v>1901</v>
      </c>
      <c r="B3993" t="s">
        <v>2549</v>
      </c>
      <c r="C3993" t="s">
        <v>2012</v>
      </c>
      <c r="D3993">
        <v>14.1</v>
      </c>
    </row>
    <row r="3994" spans="1:4">
      <c r="A3994">
        <v>1901</v>
      </c>
      <c r="B3994" t="s">
        <v>2549</v>
      </c>
      <c r="C3994" t="s">
        <v>2285</v>
      </c>
      <c r="D3994">
        <v>10.67</v>
      </c>
    </row>
    <row r="3995" spans="1:4">
      <c r="A3995">
        <v>1901</v>
      </c>
      <c r="B3995" t="s">
        <v>2549</v>
      </c>
      <c r="C3995" t="s">
        <v>165</v>
      </c>
      <c r="D3995">
        <v>22.56</v>
      </c>
    </row>
    <row r="3996" spans="1:4">
      <c r="A3996">
        <v>1901</v>
      </c>
      <c r="B3996" t="s">
        <v>2549</v>
      </c>
      <c r="C3996" t="s">
        <v>155</v>
      </c>
      <c r="D3996">
        <v>21.6</v>
      </c>
    </row>
    <row r="3997" spans="1:4">
      <c r="A3997">
        <v>1901</v>
      </c>
      <c r="B3997" t="s">
        <v>2549</v>
      </c>
      <c r="C3997" t="s">
        <v>155</v>
      </c>
      <c r="D3997">
        <v>65</v>
      </c>
    </row>
    <row r="3998" spans="1:4">
      <c r="A3998">
        <v>1901</v>
      </c>
      <c r="B3998" t="s">
        <v>2549</v>
      </c>
      <c r="C3998" t="s">
        <v>155</v>
      </c>
      <c r="D3998">
        <v>1.36</v>
      </c>
    </row>
    <row r="3999" spans="1:4">
      <c r="A3999">
        <v>1901</v>
      </c>
      <c r="B3999" t="s">
        <v>2549</v>
      </c>
      <c r="C3999" t="s">
        <v>159</v>
      </c>
      <c r="D3999">
        <v>8.07</v>
      </c>
    </row>
    <row r="4000" spans="1:4">
      <c r="A4000">
        <v>1901</v>
      </c>
      <c r="B4000" t="s">
        <v>2549</v>
      </c>
      <c r="C4000" t="s">
        <v>167</v>
      </c>
      <c r="D4000">
        <v>7.5</v>
      </c>
    </row>
    <row r="4001" spans="1:4">
      <c r="A4001">
        <v>1901</v>
      </c>
      <c r="B4001" t="s">
        <v>2549</v>
      </c>
      <c r="C4001" t="s">
        <v>167</v>
      </c>
      <c r="D4001">
        <v>20</v>
      </c>
    </row>
    <row r="4002" spans="1:4">
      <c r="A4002">
        <v>1901</v>
      </c>
      <c r="B4002" t="s">
        <v>2549</v>
      </c>
      <c r="C4002" t="s">
        <v>161</v>
      </c>
      <c r="D4002">
        <v>12.46</v>
      </c>
    </row>
    <row r="4003" spans="1:4">
      <c r="A4003">
        <v>1901</v>
      </c>
      <c r="B4003" t="s">
        <v>2549</v>
      </c>
      <c r="C4003" t="s">
        <v>976</v>
      </c>
      <c r="D4003">
        <v>15.75</v>
      </c>
    </row>
    <row r="4004" spans="1:4">
      <c r="A4004">
        <v>1901</v>
      </c>
      <c r="B4004" t="s">
        <v>2549</v>
      </c>
      <c r="C4004" t="s">
        <v>978</v>
      </c>
      <c r="D4004">
        <v>11.67</v>
      </c>
    </row>
    <row r="4005" spans="1:4">
      <c r="A4005">
        <v>1901</v>
      </c>
      <c r="B4005" t="s">
        <v>2549</v>
      </c>
      <c r="C4005" t="s">
        <v>163</v>
      </c>
      <c r="D4005">
        <v>11</v>
      </c>
    </row>
    <row r="4006" spans="1:4">
      <c r="A4006">
        <v>1901</v>
      </c>
      <c r="B4006" t="s">
        <v>2549</v>
      </c>
      <c r="C4006" t="s">
        <v>545</v>
      </c>
      <c r="D4006">
        <v>8.6199999999999992</v>
      </c>
    </row>
    <row r="4007" spans="1:4">
      <c r="A4007">
        <v>1901</v>
      </c>
      <c r="B4007" t="s">
        <v>2549</v>
      </c>
      <c r="C4007" t="s">
        <v>977</v>
      </c>
      <c r="D4007">
        <v>13</v>
      </c>
    </row>
    <row r="4008" spans="1:4">
      <c r="A4008">
        <v>1901</v>
      </c>
      <c r="B4008" t="s">
        <v>2549</v>
      </c>
      <c r="C4008" t="s">
        <v>1948</v>
      </c>
      <c r="D4008">
        <v>15.66</v>
      </c>
    </row>
    <row r="4009" spans="1:4">
      <c r="A4009">
        <v>1901</v>
      </c>
      <c r="B4009" t="s">
        <v>2549</v>
      </c>
      <c r="C4009" t="s">
        <v>1949</v>
      </c>
      <c r="D4009">
        <v>11.25</v>
      </c>
    </row>
    <row r="4010" spans="1:4">
      <c r="A4010">
        <v>1900</v>
      </c>
      <c r="B4010" t="s">
        <v>2704</v>
      </c>
      <c r="C4010" t="s">
        <v>440</v>
      </c>
      <c r="D4010">
        <v>152.32</v>
      </c>
    </row>
    <row r="4011" spans="1:4">
      <c r="A4011">
        <v>1901</v>
      </c>
      <c r="B4011" t="s">
        <v>2704</v>
      </c>
      <c r="C4011" t="s">
        <v>440</v>
      </c>
      <c r="D4011">
        <v>36</v>
      </c>
    </row>
    <row r="4012" spans="1:4">
      <c r="A4012">
        <v>1901</v>
      </c>
      <c r="B4012" t="s">
        <v>2704</v>
      </c>
      <c r="C4012" t="s">
        <v>440</v>
      </c>
      <c r="D4012">
        <v>4</v>
      </c>
    </row>
    <row r="4013" spans="1:4">
      <c r="A4013">
        <v>1901</v>
      </c>
      <c r="B4013" t="s">
        <v>2704</v>
      </c>
      <c r="C4013" t="s">
        <v>440</v>
      </c>
      <c r="D4013">
        <v>21</v>
      </c>
    </row>
    <row r="4014" spans="1:4">
      <c r="A4014">
        <v>1901</v>
      </c>
      <c r="B4014" t="s">
        <v>2704</v>
      </c>
      <c r="C4014" t="s">
        <v>440</v>
      </c>
      <c r="D4014">
        <v>12</v>
      </c>
    </row>
    <row r="4015" spans="1:4">
      <c r="A4015">
        <v>1901</v>
      </c>
      <c r="B4015" t="s">
        <v>3646</v>
      </c>
      <c r="C4015" t="s">
        <v>2068</v>
      </c>
      <c r="D4015">
        <v>12</v>
      </c>
    </row>
    <row r="4016" spans="1:4">
      <c r="A4016">
        <v>1901</v>
      </c>
      <c r="B4016" t="s">
        <v>3646</v>
      </c>
      <c r="C4016" t="s">
        <v>1189</v>
      </c>
      <c r="D4016">
        <v>25</v>
      </c>
    </row>
    <row r="4017" spans="1:4">
      <c r="A4017">
        <v>1901</v>
      </c>
      <c r="B4017" t="s">
        <v>3646</v>
      </c>
      <c r="C4017" t="s">
        <v>1189</v>
      </c>
      <c r="D4017">
        <v>6.75</v>
      </c>
    </row>
    <row r="4018" spans="1:4">
      <c r="A4018">
        <v>1901</v>
      </c>
      <c r="B4018" t="s">
        <v>3646</v>
      </c>
      <c r="C4018" t="s">
        <v>1189</v>
      </c>
      <c r="D4018">
        <v>7</v>
      </c>
    </row>
    <row r="4019" spans="1:4">
      <c r="A4019">
        <v>1901</v>
      </c>
      <c r="B4019" t="s">
        <v>3646</v>
      </c>
      <c r="C4019" t="s">
        <v>1189</v>
      </c>
      <c r="D4019">
        <v>9</v>
      </c>
    </row>
    <row r="4020" spans="1:4">
      <c r="A4020">
        <v>1901</v>
      </c>
      <c r="B4020" t="s">
        <v>3646</v>
      </c>
      <c r="C4020" t="s">
        <v>1189</v>
      </c>
      <c r="D4020">
        <v>2</v>
      </c>
    </row>
    <row r="4021" spans="1:4">
      <c r="A4021">
        <v>1901</v>
      </c>
      <c r="B4021" t="s">
        <v>2706</v>
      </c>
      <c r="C4021" t="s">
        <v>170</v>
      </c>
      <c r="D4021">
        <v>1.5</v>
      </c>
    </row>
    <row r="4022" spans="1:4">
      <c r="A4022">
        <v>1901</v>
      </c>
      <c r="B4022" t="s">
        <v>2706</v>
      </c>
      <c r="C4022" t="s">
        <v>173</v>
      </c>
      <c r="D4022">
        <v>3</v>
      </c>
    </row>
    <row r="4023" spans="1:4">
      <c r="A4023">
        <v>1901</v>
      </c>
      <c r="B4023" t="s">
        <v>2706</v>
      </c>
      <c r="C4023" t="s">
        <v>173</v>
      </c>
      <c r="D4023">
        <v>5</v>
      </c>
    </row>
    <row r="4024" spans="1:4">
      <c r="A4024">
        <v>1901</v>
      </c>
      <c r="B4024" t="s">
        <v>2706</v>
      </c>
      <c r="C4024" t="s">
        <v>177</v>
      </c>
      <c r="D4024">
        <v>5</v>
      </c>
    </row>
    <row r="4025" spans="1:4">
      <c r="A4025">
        <v>1901</v>
      </c>
      <c r="B4025" t="s">
        <v>2706</v>
      </c>
      <c r="C4025" t="s">
        <v>181</v>
      </c>
      <c r="D4025">
        <v>4</v>
      </c>
    </row>
    <row r="4026" spans="1:4">
      <c r="A4026">
        <v>1901</v>
      </c>
      <c r="B4026" t="s">
        <v>2706</v>
      </c>
      <c r="C4026" t="s">
        <v>547</v>
      </c>
      <c r="D4026">
        <v>19</v>
      </c>
    </row>
    <row r="4027" spans="1:4">
      <c r="A4027">
        <v>1901</v>
      </c>
      <c r="B4027" t="s">
        <v>2706</v>
      </c>
      <c r="C4027" t="s">
        <v>179</v>
      </c>
      <c r="D4027">
        <v>24</v>
      </c>
    </row>
    <row r="4028" spans="1:4">
      <c r="A4028">
        <v>1901</v>
      </c>
      <c r="B4028" t="s">
        <v>2520</v>
      </c>
      <c r="C4028" t="s">
        <v>64</v>
      </c>
      <c r="D4028">
        <v>5.5</v>
      </c>
    </row>
    <row r="4029" spans="1:4">
      <c r="A4029">
        <v>1901</v>
      </c>
      <c r="B4029" t="s">
        <v>2520</v>
      </c>
      <c r="C4029" t="s">
        <v>551</v>
      </c>
      <c r="D4029">
        <v>97</v>
      </c>
    </row>
    <row r="4030" spans="1:4">
      <c r="A4030">
        <v>1901</v>
      </c>
      <c r="B4030" t="s">
        <v>2520</v>
      </c>
      <c r="C4030" t="s">
        <v>551</v>
      </c>
      <c r="D4030">
        <v>30</v>
      </c>
    </row>
    <row r="4031" spans="1:4">
      <c r="A4031">
        <v>1901</v>
      </c>
      <c r="B4031" t="s">
        <v>2520</v>
      </c>
      <c r="C4031" t="s">
        <v>69</v>
      </c>
      <c r="D4031">
        <v>26.5</v>
      </c>
    </row>
    <row r="4032" spans="1:4">
      <c r="A4032">
        <v>1901</v>
      </c>
      <c r="B4032" t="s">
        <v>2520</v>
      </c>
      <c r="C4032" t="s">
        <v>68</v>
      </c>
      <c r="D4032">
        <v>40</v>
      </c>
    </row>
    <row r="4033" spans="1:4">
      <c r="A4033">
        <v>1901</v>
      </c>
      <c r="B4033" t="s">
        <v>2520</v>
      </c>
      <c r="C4033" t="s">
        <v>73</v>
      </c>
      <c r="D4033">
        <v>6</v>
      </c>
    </row>
    <row r="4034" spans="1:4">
      <c r="A4034">
        <v>1901</v>
      </c>
      <c r="B4034" t="s">
        <v>2520</v>
      </c>
      <c r="C4034" t="s">
        <v>74</v>
      </c>
      <c r="D4034">
        <v>5</v>
      </c>
    </row>
    <row r="4035" spans="1:4">
      <c r="A4035">
        <v>1901</v>
      </c>
      <c r="B4035" t="s">
        <v>2520</v>
      </c>
      <c r="C4035" t="s">
        <v>65</v>
      </c>
      <c r="D4035">
        <v>20.5</v>
      </c>
    </row>
    <row r="4036" spans="1:4">
      <c r="A4036">
        <v>1901</v>
      </c>
      <c r="B4036" t="s">
        <v>2520</v>
      </c>
      <c r="C4036" t="s">
        <v>65</v>
      </c>
      <c r="D4036">
        <v>6.5</v>
      </c>
    </row>
    <row r="4037" spans="1:4">
      <c r="A4037">
        <v>1901</v>
      </c>
      <c r="B4037" t="s">
        <v>2520</v>
      </c>
      <c r="C4037" t="s">
        <v>66</v>
      </c>
      <c r="D4037">
        <v>6.5</v>
      </c>
    </row>
    <row r="4038" spans="1:4">
      <c r="A4038">
        <v>1901</v>
      </c>
      <c r="B4038" t="s">
        <v>2520</v>
      </c>
      <c r="C4038" t="s">
        <v>67</v>
      </c>
      <c r="D4038">
        <v>21</v>
      </c>
    </row>
    <row r="4039" spans="1:4">
      <c r="A4039">
        <v>1901</v>
      </c>
      <c r="B4039" t="s">
        <v>2520</v>
      </c>
      <c r="C4039" t="s">
        <v>983</v>
      </c>
      <c r="D4039">
        <v>4</v>
      </c>
    </row>
    <row r="4040" spans="1:4">
      <c r="A4040">
        <v>1901</v>
      </c>
      <c r="B4040" t="s">
        <v>512</v>
      </c>
      <c r="C4040" t="s">
        <v>1984</v>
      </c>
      <c r="D4040">
        <v>2</v>
      </c>
    </row>
    <row r="4041" spans="1:4">
      <c r="A4041">
        <v>1901</v>
      </c>
      <c r="B4041" t="s">
        <v>512</v>
      </c>
      <c r="C4041" t="s">
        <v>1984</v>
      </c>
      <c r="D4041">
        <v>4</v>
      </c>
    </row>
    <row r="4042" spans="1:4">
      <c r="A4042">
        <v>1901</v>
      </c>
      <c r="B4042" t="s">
        <v>512</v>
      </c>
      <c r="C4042" t="s">
        <v>370</v>
      </c>
      <c r="D4042">
        <v>16.5</v>
      </c>
    </row>
    <row r="4043" spans="1:4">
      <c r="A4043">
        <v>1901</v>
      </c>
      <c r="B4043" t="s">
        <v>512</v>
      </c>
      <c r="C4043" t="s">
        <v>1985</v>
      </c>
      <c r="D4043">
        <v>14</v>
      </c>
    </row>
    <row r="4044" spans="1:4">
      <c r="A4044">
        <v>1901</v>
      </c>
      <c r="B4044" t="s">
        <v>512</v>
      </c>
      <c r="C4044" t="s">
        <v>2194</v>
      </c>
      <c r="D4044">
        <v>1.6</v>
      </c>
    </row>
    <row r="4045" spans="1:4">
      <c r="A4045">
        <v>1901</v>
      </c>
      <c r="B4045" t="s">
        <v>512</v>
      </c>
      <c r="C4045" t="s">
        <v>1820</v>
      </c>
      <c r="D4045">
        <v>14</v>
      </c>
    </row>
    <row r="4046" spans="1:4">
      <c r="A4046">
        <v>1901</v>
      </c>
      <c r="B4046" t="s">
        <v>512</v>
      </c>
      <c r="C4046" t="s">
        <v>2193</v>
      </c>
      <c r="D4046">
        <v>22.5</v>
      </c>
    </row>
    <row r="4047" spans="1:4">
      <c r="A4047">
        <v>1901</v>
      </c>
      <c r="B4047" t="s">
        <v>512</v>
      </c>
      <c r="C4047" t="s">
        <v>2193</v>
      </c>
      <c r="D4047">
        <v>25</v>
      </c>
    </row>
    <row r="4048" spans="1:4">
      <c r="A4048">
        <v>1901</v>
      </c>
      <c r="B4048" t="s">
        <v>512</v>
      </c>
      <c r="C4048" t="s">
        <v>1987</v>
      </c>
      <c r="D4048">
        <v>55</v>
      </c>
    </row>
    <row r="4049" spans="1:4">
      <c r="A4049">
        <v>1901</v>
      </c>
      <c r="B4049" t="s">
        <v>512</v>
      </c>
      <c r="C4049" t="s">
        <v>1988</v>
      </c>
      <c r="D4049">
        <v>39.5</v>
      </c>
    </row>
    <row r="4050" spans="1:4">
      <c r="A4050">
        <v>1901</v>
      </c>
      <c r="B4050" t="s">
        <v>512</v>
      </c>
      <c r="C4050" t="s">
        <v>1976</v>
      </c>
      <c r="D4050">
        <v>25</v>
      </c>
    </row>
    <row r="4051" spans="1:4">
      <c r="A4051">
        <v>1901</v>
      </c>
      <c r="B4051" t="s">
        <v>512</v>
      </c>
      <c r="C4051" t="s">
        <v>1977</v>
      </c>
      <c r="D4051">
        <v>4</v>
      </c>
    </row>
    <row r="4052" spans="1:4">
      <c r="A4052">
        <v>1901</v>
      </c>
      <c r="B4052" t="s">
        <v>512</v>
      </c>
      <c r="C4052" t="s">
        <v>2289</v>
      </c>
      <c r="D4052">
        <v>3.5</v>
      </c>
    </row>
    <row r="4053" spans="1:4">
      <c r="A4053">
        <v>1901</v>
      </c>
      <c r="B4053" t="s">
        <v>512</v>
      </c>
      <c r="C4053" t="s">
        <v>1989</v>
      </c>
      <c r="D4053">
        <v>7</v>
      </c>
    </row>
    <row r="4054" spans="1:4">
      <c r="A4054">
        <v>1901</v>
      </c>
      <c r="B4054" t="s">
        <v>512</v>
      </c>
      <c r="C4054" t="s">
        <v>1978</v>
      </c>
      <c r="D4054">
        <v>3.5</v>
      </c>
    </row>
    <row r="4055" spans="1:4">
      <c r="A4055">
        <v>1901</v>
      </c>
      <c r="B4055" t="s">
        <v>512</v>
      </c>
      <c r="C4055" t="s">
        <v>2195</v>
      </c>
      <c r="D4055">
        <v>17.600000000000001</v>
      </c>
    </row>
    <row r="4056" spans="1:4">
      <c r="A4056">
        <v>1901</v>
      </c>
      <c r="B4056" t="s">
        <v>512</v>
      </c>
      <c r="C4056" t="s">
        <v>1979</v>
      </c>
      <c r="D4056">
        <v>8</v>
      </c>
    </row>
    <row r="4057" spans="1:4">
      <c r="A4057">
        <v>1901</v>
      </c>
      <c r="B4057" t="s">
        <v>512</v>
      </c>
      <c r="C4057" t="s">
        <v>2196</v>
      </c>
      <c r="D4057">
        <v>5</v>
      </c>
    </row>
    <row r="4058" spans="1:4">
      <c r="A4058">
        <v>1901</v>
      </c>
      <c r="B4058" t="s">
        <v>512</v>
      </c>
      <c r="C4058" t="s">
        <v>1980</v>
      </c>
      <c r="D4058">
        <v>7</v>
      </c>
    </row>
    <row r="4059" spans="1:4">
      <c r="A4059">
        <v>1901</v>
      </c>
      <c r="B4059" t="s">
        <v>512</v>
      </c>
      <c r="C4059" t="s">
        <v>1990</v>
      </c>
      <c r="D4059">
        <v>1.25</v>
      </c>
    </row>
    <row r="4060" spans="1:4">
      <c r="A4060">
        <v>1901</v>
      </c>
      <c r="B4060" t="s">
        <v>512</v>
      </c>
      <c r="C4060" t="s">
        <v>205</v>
      </c>
      <c r="D4060">
        <v>9.5</v>
      </c>
    </row>
    <row r="4061" spans="1:4">
      <c r="A4061">
        <v>1901</v>
      </c>
      <c r="B4061" t="s">
        <v>512</v>
      </c>
      <c r="C4061" t="s">
        <v>1981</v>
      </c>
      <c r="D4061">
        <v>40.5</v>
      </c>
    </row>
    <row r="4062" spans="1:4">
      <c r="A4062">
        <v>1901</v>
      </c>
      <c r="B4062" t="s">
        <v>512</v>
      </c>
      <c r="C4062" t="s">
        <v>2090</v>
      </c>
      <c r="D4062">
        <v>3</v>
      </c>
    </row>
    <row r="4063" spans="1:4">
      <c r="A4063">
        <v>1901</v>
      </c>
      <c r="B4063" t="s">
        <v>512</v>
      </c>
      <c r="C4063" t="s">
        <v>1982</v>
      </c>
      <c r="D4063">
        <v>25</v>
      </c>
    </row>
    <row r="4064" spans="1:4">
      <c r="A4064">
        <v>1901</v>
      </c>
      <c r="B4064" t="s">
        <v>3647</v>
      </c>
      <c r="C4064" t="s">
        <v>1950</v>
      </c>
      <c r="D4064">
        <v>3.5</v>
      </c>
    </row>
    <row r="4065" spans="1:4">
      <c r="A4065">
        <v>1901</v>
      </c>
      <c r="B4065" t="s">
        <v>3648</v>
      </c>
      <c r="C4065" t="s">
        <v>1968</v>
      </c>
      <c r="D4065">
        <v>12</v>
      </c>
    </row>
    <row r="4066" spans="1:4">
      <c r="A4066">
        <v>1901</v>
      </c>
      <c r="B4066" t="s">
        <v>3648</v>
      </c>
      <c r="C4066" t="s">
        <v>471</v>
      </c>
      <c r="D4066">
        <v>18</v>
      </c>
    </row>
    <row r="4067" spans="1:4">
      <c r="A4067">
        <v>1901</v>
      </c>
      <c r="B4067" t="s">
        <v>3648</v>
      </c>
      <c r="C4067" t="s">
        <v>471</v>
      </c>
      <c r="D4067">
        <v>10</v>
      </c>
    </row>
    <row r="4068" spans="1:4">
      <c r="A4068">
        <v>1901</v>
      </c>
      <c r="B4068" t="s">
        <v>3648</v>
      </c>
      <c r="C4068" t="s">
        <v>2198</v>
      </c>
      <c r="D4068">
        <v>48</v>
      </c>
    </row>
    <row r="4069" spans="1:4">
      <c r="A4069">
        <v>1901</v>
      </c>
      <c r="B4069" t="s">
        <v>3648</v>
      </c>
      <c r="C4069" t="s">
        <v>472</v>
      </c>
      <c r="D4069">
        <v>13</v>
      </c>
    </row>
    <row r="4070" spans="1:4">
      <c r="A4070">
        <v>1901</v>
      </c>
      <c r="B4070" t="s">
        <v>3648</v>
      </c>
      <c r="C4070" t="s">
        <v>1969</v>
      </c>
      <c r="D4070">
        <v>4</v>
      </c>
    </row>
    <row r="4071" spans="1:4">
      <c r="A4071">
        <v>1901</v>
      </c>
      <c r="B4071" t="s">
        <v>3648</v>
      </c>
      <c r="C4071" t="s">
        <v>1969</v>
      </c>
      <c r="D4071">
        <v>5.71</v>
      </c>
    </row>
    <row r="4072" spans="1:4">
      <c r="A4072">
        <v>1901</v>
      </c>
      <c r="B4072" t="s">
        <v>3648</v>
      </c>
      <c r="C4072" t="s">
        <v>1951</v>
      </c>
      <c r="D4072">
        <v>3</v>
      </c>
    </row>
    <row r="4073" spans="1:4">
      <c r="A4073">
        <v>1901</v>
      </c>
      <c r="B4073" t="s">
        <v>3648</v>
      </c>
      <c r="C4073" t="s">
        <v>1970</v>
      </c>
      <c r="D4073">
        <v>11</v>
      </c>
    </row>
    <row r="4074" spans="1:4">
      <c r="A4074">
        <v>1901</v>
      </c>
      <c r="B4074" t="s">
        <v>3648</v>
      </c>
      <c r="C4074" t="s">
        <v>470</v>
      </c>
      <c r="D4074">
        <v>101</v>
      </c>
    </row>
    <row r="4075" spans="1:4">
      <c r="A4075">
        <v>1901</v>
      </c>
      <c r="B4075" t="s">
        <v>3648</v>
      </c>
      <c r="C4075" t="s">
        <v>470</v>
      </c>
      <c r="D4075">
        <v>202.7</v>
      </c>
    </row>
    <row r="4076" spans="1:4">
      <c r="A4076">
        <v>1901</v>
      </c>
      <c r="B4076" t="s">
        <v>3648</v>
      </c>
      <c r="C4076" t="s">
        <v>470</v>
      </c>
      <c r="D4076">
        <v>230</v>
      </c>
    </row>
    <row r="4077" spans="1:4">
      <c r="A4077">
        <v>1901</v>
      </c>
      <c r="B4077" t="s">
        <v>3648</v>
      </c>
      <c r="C4077" t="s">
        <v>470</v>
      </c>
      <c r="D4077">
        <v>209.82</v>
      </c>
    </row>
    <row r="4078" spans="1:4">
      <c r="A4078">
        <v>1901</v>
      </c>
      <c r="B4078" t="s">
        <v>3648</v>
      </c>
      <c r="C4078" t="s">
        <v>470</v>
      </c>
      <c r="D4078">
        <v>90</v>
      </c>
    </row>
    <row r="4079" spans="1:4">
      <c r="A4079">
        <v>1901</v>
      </c>
      <c r="B4079" t="s">
        <v>3648</v>
      </c>
      <c r="C4079" t="s">
        <v>470</v>
      </c>
      <c r="D4079">
        <v>35</v>
      </c>
    </row>
    <row r="4080" spans="1:4">
      <c r="A4080">
        <v>1901</v>
      </c>
      <c r="B4080" t="s">
        <v>3648</v>
      </c>
      <c r="C4080" t="s">
        <v>470</v>
      </c>
      <c r="D4080">
        <v>22</v>
      </c>
    </row>
    <row r="4081" spans="1:4">
      <c r="A4081">
        <v>1901</v>
      </c>
      <c r="B4081" t="s">
        <v>3648</v>
      </c>
      <c r="C4081" t="s">
        <v>470</v>
      </c>
      <c r="D4081">
        <v>37</v>
      </c>
    </row>
    <row r="4082" spans="1:4">
      <c r="A4082">
        <v>1901</v>
      </c>
      <c r="B4082" t="s">
        <v>3648</v>
      </c>
      <c r="C4082" t="s">
        <v>470</v>
      </c>
      <c r="D4082">
        <v>57.5</v>
      </c>
    </row>
    <row r="4083" spans="1:4">
      <c r="A4083">
        <v>1901</v>
      </c>
      <c r="B4083" t="s">
        <v>3648</v>
      </c>
      <c r="C4083" t="s">
        <v>470</v>
      </c>
      <c r="D4083">
        <v>5</v>
      </c>
    </row>
    <row r="4084" spans="1:4">
      <c r="A4084">
        <v>1901</v>
      </c>
      <c r="B4084" t="s">
        <v>3648</v>
      </c>
      <c r="C4084" t="s">
        <v>470</v>
      </c>
      <c r="D4084">
        <v>43</v>
      </c>
    </row>
    <row r="4085" spans="1:4">
      <c r="A4085">
        <v>1901</v>
      </c>
      <c r="B4085" t="s">
        <v>3648</v>
      </c>
      <c r="C4085" t="s">
        <v>470</v>
      </c>
      <c r="D4085">
        <v>18.62</v>
      </c>
    </row>
    <row r="4086" spans="1:4">
      <c r="A4086">
        <v>1901</v>
      </c>
      <c r="B4086" t="s">
        <v>3648</v>
      </c>
      <c r="C4086" t="s">
        <v>470</v>
      </c>
      <c r="D4086">
        <v>15</v>
      </c>
    </row>
    <row r="4087" spans="1:4">
      <c r="A4087">
        <v>1901</v>
      </c>
      <c r="B4087" t="s">
        <v>3648</v>
      </c>
      <c r="C4087" t="s">
        <v>470</v>
      </c>
      <c r="D4087">
        <v>37.28</v>
      </c>
    </row>
    <row r="4088" spans="1:4">
      <c r="A4088">
        <v>1901</v>
      </c>
      <c r="B4088" t="s">
        <v>3648</v>
      </c>
      <c r="C4088" t="s">
        <v>470</v>
      </c>
      <c r="D4088">
        <v>25.45</v>
      </c>
    </row>
    <row r="4089" spans="1:4">
      <c r="A4089">
        <v>1901</v>
      </c>
      <c r="B4089" t="s">
        <v>3648</v>
      </c>
      <c r="C4089" t="s">
        <v>470</v>
      </c>
      <c r="D4089">
        <v>3.96</v>
      </c>
    </row>
    <row r="4090" spans="1:4">
      <c r="A4090">
        <v>1901</v>
      </c>
      <c r="B4090" t="s">
        <v>3648</v>
      </c>
      <c r="C4090" t="s">
        <v>470</v>
      </c>
      <c r="D4090">
        <v>12</v>
      </c>
    </row>
    <row r="4091" spans="1:4">
      <c r="A4091">
        <v>1901</v>
      </c>
      <c r="B4091" t="s">
        <v>3648</v>
      </c>
      <c r="C4091" t="s">
        <v>715</v>
      </c>
      <c r="D4091">
        <v>12</v>
      </c>
    </row>
    <row r="4092" spans="1:4">
      <c r="A4092">
        <v>1901</v>
      </c>
      <c r="B4092" t="s">
        <v>3648</v>
      </c>
      <c r="C4092" t="s">
        <v>1392</v>
      </c>
      <c r="D4092">
        <v>13.5</v>
      </c>
    </row>
    <row r="4093" spans="1:4">
      <c r="A4093">
        <v>1901</v>
      </c>
      <c r="B4093" t="s">
        <v>3648</v>
      </c>
      <c r="C4093" t="s">
        <v>2197</v>
      </c>
      <c r="D4093">
        <v>18</v>
      </c>
    </row>
    <row r="4094" spans="1:4">
      <c r="A4094">
        <v>1901</v>
      </c>
      <c r="B4094" t="s">
        <v>3648</v>
      </c>
      <c r="C4094" t="s">
        <v>2197</v>
      </c>
      <c r="D4094">
        <v>10</v>
      </c>
    </row>
    <row r="4095" spans="1:4">
      <c r="A4095">
        <v>1901</v>
      </c>
      <c r="B4095" t="s">
        <v>3648</v>
      </c>
      <c r="C4095" t="s">
        <v>1961</v>
      </c>
      <c r="D4095">
        <v>31</v>
      </c>
    </row>
    <row r="4096" spans="1:4">
      <c r="A4096">
        <v>1901</v>
      </c>
      <c r="B4096" t="s">
        <v>3648</v>
      </c>
      <c r="C4096" t="s">
        <v>1164</v>
      </c>
      <c r="D4096">
        <v>6</v>
      </c>
    </row>
    <row r="4097" spans="1:4">
      <c r="A4097">
        <v>1901</v>
      </c>
      <c r="B4097" t="s">
        <v>3648</v>
      </c>
      <c r="C4097" t="s">
        <v>1954</v>
      </c>
      <c r="D4097">
        <v>20</v>
      </c>
    </row>
    <row r="4098" spans="1:4">
      <c r="A4098">
        <v>1901</v>
      </c>
      <c r="B4098" t="s">
        <v>3648</v>
      </c>
      <c r="C4098" t="s">
        <v>1962</v>
      </c>
      <c r="D4098">
        <v>25</v>
      </c>
    </row>
    <row r="4099" spans="1:4">
      <c r="A4099">
        <v>1901</v>
      </c>
      <c r="B4099" t="s">
        <v>3648</v>
      </c>
      <c r="C4099" t="s">
        <v>1956</v>
      </c>
      <c r="D4099">
        <v>8.25</v>
      </c>
    </row>
    <row r="4100" spans="1:4">
      <c r="A4100">
        <v>1901</v>
      </c>
      <c r="B4100" t="s">
        <v>3648</v>
      </c>
      <c r="C4100" t="s">
        <v>1956</v>
      </c>
      <c r="D4100">
        <v>4.2</v>
      </c>
    </row>
    <row r="4101" spans="1:4">
      <c r="A4101">
        <v>1901</v>
      </c>
      <c r="B4101" t="s">
        <v>3648</v>
      </c>
      <c r="C4101" t="s">
        <v>1957</v>
      </c>
      <c r="D4101">
        <v>7.5</v>
      </c>
    </row>
    <row r="4102" spans="1:4">
      <c r="A4102">
        <v>1901</v>
      </c>
      <c r="B4102" t="s">
        <v>3648</v>
      </c>
      <c r="C4102" t="s">
        <v>2074</v>
      </c>
      <c r="D4102">
        <v>8</v>
      </c>
    </row>
    <row r="4103" spans="1:4">
      <c r="A4103">
        <v>1901</v>
      </c>
      <c r="B4103" t="s">
        <v>3648</v>
      </c>
      <c r="C4103" t="s">
        <v>1958</v>
      </c>
      <c r="D4103">
        <v>3.5</v>
      </c>
    </row>
    <row r="4104" spans="1:4">
      <c r="A4104">
        <v>1901</v>
      </c>
      <c r="B4104" t="s">
        <v>3648</v>
      </c>
      <c r="C4104" t="s">
        <v>1963</v>
      </c>
      <c r="D4104">
        <v>5</v>
      </c>
    </row>
    <row r="4105" spans="1:4">
      <c r="A4105">
        <v>1901</v>
      </c>
      <c r="B4105" t="s">
        <v>3648</v>
      </c>
      <c r="C4105" t="s">
        <v>1964</v>
      </c>
      <c r="D4105">
        <v>8</v>
      </c>
    </row>
    <row r="4106" spans="1:4">
      <c r="A4106">
        <v>1901</v>
      </c>
      <c r="B4106" t="s">
        <v>3648</v>
      </c>
      <c r="C4106" t="s">
        <v>1965</v>
      </c>
      <c r="D4106">
        <v>61</v>
      </c>
    </row>
    <row r="4107" spans="1:4">
      <c r="A4107">
        <v>1901</v>
      </c>
      <c r="B4107" t="s">
        <v>3648</v>
      </c>
      <c r="C4107" t="s">
        <v>1965</v>
      </c>
      <c r="D4107">
        <v>7.2</v>
      </c>
    </row>
    <row r="4108" spans="1:4">
      <c r="A4108">
        <v>1901</v>
      </c>
      <c r="B4108" t="s">
        <v>3648</v>
      </c>
      <c r="C4108" t="s">
        <v>1959</v>
      </c>
      <c r="D4108">
        <v>41.24</v>
      </c>
    </row>
    <row r="4109" spans="1:4">
      <c r="A4109">
        <v>1901</v>
      </c>
      <c r="B4109" t="s">
        <v>3648</v>
      </c>
      <c r="C4109" t="s">
        <v>1966</v>
      </c>
      <c r="D4109">
        <v>22</v>
      </c>
    </row>
    <row r="4110" spans="1:4">
      <c r="A4110">
        <v>1901</v>
      </c>
      <c r="B4110" t="s">
        <v>3648</v>
      </c>
      <c r="C4110" t="s">
        <v>578</v>
      </c>
      <c r="D4110">
        <v>20</v>
      </c>
    </row>
    <row r="4111" spans="1:4">
      <c r="A4111">
        <v>1901</v>
      </c>
      <c r="B4111" t="s">
        <v>3648</v>
      </c>
      <c r="C4111" t="s">
        <v>1960</v>
      </c>
      <c r="D4111">
        <v>6.25</v>
      </c>
    </row>
    <row r="4112" spans="1:4">
      <c r="A4112">
        <v>1901</v>
      </c>
      <c r="B4112" t="s">
        <v>3648</v>
      </c>
      <c r="C4112" t="s">
        <v>2199</v>
      </c>
      <c r="D4112">
        <v>5.5</v>
      </c>
    </row>
    <row r="4113" spans="1:4">
      <c r="A4113">
        <v>1901</v>
      </c>
      <c r="B4113" t="s">
        <v>2427</v>
      </c>
      <c r="C4113" t="s">
        <v>442</v>
      </c>
      <c r="D4113">
        <v>164</v>
      </c>
    </row>
    <row r="4114" spans="1:4">
      <c r="A4114">
        <v>1901</v>
      </c>
      <c r="B4114" t="s">
        <v>2427</v>
      </c>
      <c r="C4114" t="s">
        <v>1971</v>
      </c>
      <c r="D4114">
        <v>2</v>
      </c>
    </row>
    <row r="4115" spans="1:4">
      <c r="A4115">
        <v>1901</v>
      </c>
      <c r="B4115" t="s">
        <v>2427</v>
      </c>
      <c r="C4115" t="s">
        <v>68</v>
      </c>
      <c r="D4115">
        <v>7</v>
      </c>
    </row>
    <row r="4116" spans="1:4">
      <c r="A4116">
        <v>1901</v>
      </c>
      <c r="B4116" t="s">
        <v>2427</v>
      </c>
      <c r="C4116" t="s">
        <v>446</v>
      </c>
      <c r="D4116">
        <v>24</v>
      </c>
    </row>
    <row r="4117" spans="1:4">
      <c r="A4117">
        <v>1901</v>
      </c>
      <c r="B4117" t="s">
        <v>2427</v>
      </c>
      <c r="C4117" t="s">
        <v>446</v>
      </c>
      <c r="D4117">
        <v>7.5</v>
      </c>
    </row>
    <row r="4118" spans="1:4">
      <c r="A4118">
        <v>1901</v>
      </c>
      <c r="B4118" t="s">
        <v>2427</v>
      </c>
      <c r="C4118" t="s">
        <v>448</v>
      </c>
      <c r="D4118">
        <v>31</v>
      </c>
    </row>
    <row r="4119" spans="1:4">
      <c r="A4119">
        <v>1901</v>
      </c>
      <c r="B4119" t="s">
        <v>2427</v>
      </c>
      <c r="C4119" t="s">
        <v>747</v>
      </c>
      <c r="D4119">
        <v>22.5</v>
      </c>
    </row>
    <row r="4120" spans="1:4">
      <c r="A4120">
        <v>1901</v>
      </c>
      <c r="B4120" t="s">
        <v>2427</v>
      </c>
      <c r="C4120" t="s">
        <v>450</v>
      </c>
      <c r="D4120">
        <v>120</v>
      </c>
    </row>
    <row r="4121" spans="1:4">
      <c r="A4121">
        <v>1901</v>
      </c>
      <c r="B4121" t="s">
        <v>2427</v>
      </c>
      <c r="C4121" t="s">
        <v>450</v>
      </c>
      <c r="D4121">
        <v>7.5</v>
      </c>
    </row>
    <row r="4122" spans="1:4">
      <c r="A4122">
        <v>1901</v>
      </c>
      <c r="B4122" t="s">
        <v>2427</v>
      </c>
      <c r="C4122" t="s">
        <v>450</v>
      </c>
      <c r="D4122">
        <v>31.5</v>
      </c>
    </row>
    <row r="4123" spans="1:4">
      <c r="A4123">
        <v>1901</v>
      </c>
      <c r="B4123" t="s">
        <v>2427</v>
      </c>
      <c r="C4123" t="s">
        <v>1973</v>
      </c>
      <c r="D4123">
        <v>5</v>
      </c>
    </row>
    <row r="4124" spans="1:4">
      <c r="A4124">
        <v>1901</v>
      </c>
      <c r="B4124" t="s">
        <v>2427</v>
      </c>
      <c r="C4124" t="s">
        <v>750</v>
      </c>
      <c r="D4124">
        <v>6</v>
      </c>
    </row>
    <row r="4125" spans="1:4">
      <c r="A4125">
        <v>1901</v>
      </c>
      <c r="B4125" t="s">
        <v>2427</v>
      </c>
      <c r="C4125" t="s">
        <v>752</v>
      </c>
      <c r="D4125">
        <v>17.5</v>
      </c>
    </row>
    <row r="4126" spans="1:4">
      <c r="A4126">
        <v>1901</v>
      </c>
      <c r="B4126" t="s">
        <v>2427</v>
      </c>
      <c r="C4126" t="s">
        <v>754</v>
      </c>
      <c r="D4126">
        <v>5.5</v>
      </c>
    </row>
    <row r="4127" spans="1:4">
      <c r="A4127">
        <v>1901</v>
      </c>
      <c r="B4127" t="s">
        <v>2427</v>
      </c>
      <c r="C4127" t="s">
        <v>462</v>
      </c>
      <c r="D4127">
        <v>4</v>
      </c>
    </row>
    <row r="4128" spans="1:4">
      <c r="A4128">
        <v>1901</v>
      </c>
      <c r="B4128" t="s">
        <v>2427</v>
      </c>
      <c r="C4128" t="s">
        <v>757</v>
      </c>
      <c r="D4128">
        <v>5.25</v>
      </c>
    </row>
    <row r="4129" spans="1:4">
      <c r="A4129">
        <v>1901</v>
      </c>
      <c r="B4129" t="s">
        <v>2427</v>
      </c>
      <c r="C4129" t="s">
        <v>759</v>
      </c>
      <c r="D4129">
        <v>6</v>
      </c>
    </row>
    <row r="4130" spans="1:4">
      <c r="A4130">
        <v>1901</v>
      </c>
      <c r="B4130" t="s">
        <v>2427</v>
      </c>
      <c r="C4130" t="s">
        <v>763</v>
      </c>
      <c r="D4130">
        <v>7</v>
      </c>
    </row>
    <row r="4131" spans="1:4">
      <c r="A4131">
        <v>1901</v>
      </c>
      <c r="B4131" t="s">
        <v>2427</v>
      </c>
      <c r="C4131" t="s">
        <v>763</v>
      </c>
      <c r="D4131">
        <v>2</v>
      </c>
    </row>
    <row r="4132" spans="1:4">
      <c r="A4132">
        <v>1901</v>
      </c>
      <c r="B4132" t="s">
        <v>2427</v>
      </c>
      <c r="C4132" t="s">
        <v>59</v>
      </c>
      <c r="D4132">
        <v>11</v>
      </c>
    </row>
    <row r="4133" spans="1:4">
      <c r="A4133">
        <v>1901</v>
      </c>
      <c r="B4133" t="s">
        <v>2427</v>
      </c>
      <c r="C4133" t="s">
        <v>452</v>
      </c>
      <c r="D4133">
        <v>41.3</v>
      </c>
    </row>
    <row r="4134" spans="1:4">
      <c r="A4134">
        <v>1901</v>
      </c>
      <c r="B4134" t="s">
        <v>2427</v>
      </c>
      <c r="C4134" t="s">
        <v>455</v>
      </c>
      <c r="D4134">
        <v>28.5</v>
      </c>
    </row>
    <row r="4135" spans="1:4">
      <c r="A4135">
        <v>1901</v>
      </c>
      <c r="B4135" t="s">
        <v>2427</v>
      </c>
      <c r="C4135" t="s">
        <v>767</v>
      </c>
      <c r="D4135">
        <v>5</v>
      </c>
    </row>
    <row r="4136" spans="1:4">
      <c r="A4136">
        <v>1901</v>
      </c>
      <c r="B4136" t="s">
        <v>2427</v>
      </c>
      <c r="C4136" t="s">
        <v>440</v>
      </c>
      <c r="D4136">
        <v>5</v>
      </c>
    </row>
    <row r="4137" spans="1:4">
      <c r="A4137">
        <v>1901</v>
      </c>
      <c r="B4137" t="s">
        <v>2427</v>
      </c>
      <c r="C4137" t="s">
        <v>450</v>
      </c>
      <c r="D4137">
        <v>17</v>
      </c>
    </row>
    <row r="4138" spans="1:4">
      <c r="A4138">
        <v>1901</v>
      </c>
      <c r="B4138" t="s">
        <v>2427</v>
      </c>
      <c r="C4138" t="s">
        <v>450</v>
      </c>
      <c r="D4138">
        <v>9</v>
      </c>
    </row>
    <row r="4139" spans="1:4">
      <c r="A4139">
        <v>1901</v>
      </c>
      <c r="B4139" t="s">
        <v>3649</v>
      </c>
      <c r="C4139" t="s">
        <v>1998</v>
      </c>
      <c r="D4139">
        <v>8.5</v>
      </c>
    </row>
    <row r="4140" spans="1:4">
      <c r="A4140">
        <v>1901</v>
      </c>
      <c r="B4140" t="s">
        <v>3649</v>
      </c>
      <c r="C4140" t="s">
        <v>1991</v>
      </c>
      <c r="D4140">
        <v>2</v>
      </c>
    </row>
    <row r="4141" spans="1:4">
      <c r="A4141">
        <v>1901</v>
      </c>
      <c r="B4141" t="s">
        <v>3649</v>
      </c>
      <c r="C4141" t="s">
        <v>1999</v>
      </c>
      <c r="D4141">
        <v>10</v>
      </c>
    </row>
    <row r="4142" spans="1:4">
      <c r="A4142">
        <v>1901</v>
      </c>
      <c r="B4142" t="s">
        <v>3649</v>
      </c>
      <c r="C4142" t="s">
        <v>1993</v>
      </c>
      <c r="D4142">
        <v>7</v>
      </c>
    </row>
    <row r="4143" spans="1:4">
      <c r="A4143">
        <v>1901</v>
      </c>
      <c r="B4143" t="s">
        <v>3649</v>
      </c>
      <c r="C4143" t="s">
        <v>1995</v>
      </c>
      <c r="D4143">
        <v>14</v>
      </c>
    </row>
    <row r="4144" spans="1:4">
      <c r="A4144">
        <v>1901</v>
      </c>
      <c r="B4144" t="s">
        <v>3649</v>
      </c>
      <c r="C4144" t="s">
        <v>2127</v>
      </c>
      <c r="D4144">
        <v>14</v>
      </c>
    </row>
    <row r="4145" spans="1:4">
      <c r="A4145">
        <v>1901</v>
      </c>
      <c r="B4145" t="s">
        <v>3649</v>
      </c>
      <c r="C4145" t="s">
        <v>1996</v>
      </c>
      <c r="D4145">
        <v>35</v>
      </c>
    </row>
    <row r="4146" spans="1:4">
      <c r="A4146">
        <v>1901</v>
      </c>
      <c r="B4146" t="s">
        <v>3649</v>
      </c>
      <c r="C4146" t="s">
        <v>2000</v>
      </c>
      <c r="D4146">
        <v>22.43</v>
      </c>
    </row>
    <row r="4147" spans="1:4">
      <c r="A4147">
        <v>1901</v>
      </c>
      <c r="B4147" t="s">
        <v>3649</v>
      </c>
      <c r="C4147" t="s">
        <v>1997</v>
      </c>
      <c r="D4147">
        <v>6</v>
      </c>
    </row>
    <row r="4148" spans="1:4">
      <c r="A4148">
        <v>1901</v>
      </c>
      <c r="B4148" t="s">
        <v>2524</v>
      </c>
      <c r="C4148" t="s">
        <v>458</v>
      </c>
      <c r="D4148">
        <v>27</v>
      </c>
    </row>
    <row r="4149" spans="1:4">
      <c r="A4149">
        <v>1901</v>
      </c>
      <c r="B4149" t="s">
        <v>2524</v>
      </c>
      <c r="C4149" t="s">
        <v>99</v>
      </c>
      <c r="D4149">
        <v>5</v>
      </c>
    </row>
    <row r="4150" spans="1:4">
      <c r="A4150">
        <v>1901</v>
      </c>
      <c r="B4150" t="s">
        <v>2524</v>
      </c>
      <c r="C4150" t="s">
        <v>101</v>
      </c>
      <c r="D4150">
        <v>7.25</v>
      </c>
    </row>
    <row r="4151" spans="1:4">
      <c r="A4151">
        <v>1901</v>
      </c>
      <c r="B4151" t="s">
        <v>2524</v>
      </c>
      <c r="C4151" t="s">
        <v>2002</v>
      </c>
      <c r="D4151">
        <v>2.5</v>
      </c>
    </row>
    <row r="4152" spans="1:4">
      <c r="A4152">
        <v>1901</v>
      </c>
      <c r="B4152" t="s">
        <v>2524</v>
      </c>
      <c r="C4152" t="s">
        <v>100</v>
      </c>
      <c r="D4152">
        <v>5</v>
      </c>
    </row>
    <row r="4153" spans="1:4">
      <c r="A4153">
        <v>1901</v>
      </c>
      <c r="B4153" t="s">
        <v>2524</v>
      </c>
      <c r="C4153" t="s">
        <v>102</v>
      </c>
      <c r="D4153">
        <v>13</v>
      </c>
    </row>
    <row r="4154" spans="1:4">
      <c r="A4154">
        <v>1901</v>
      </c>
      <c r="B4154" t="s">
        <v>2524</v>
      </c>
      <c r="C4154" t="s">
        <v>105</v>
      </c>
      <c r="D4154">
        <v>140</v>
      </c>
    </row>
    <row r="4155" spans="1:4">
      <c r="A4155">
        <v>1901</v>
      </c>
      <c r="B4155" t="s">
        <v>2524</v>
      </c>
      <c r="C4155" t="s">
        <v>108</v>
      </c>
      <c r="D4155">
        <v>4.2</v>
      </c>
    </row>
    <row r="4156" spans="1:4">
      <c r="A4156">
        <v>1901</v>
      </c>
      <c r="B4156" t="s">
        <v>2524</v>
      </c>
      <c r="C4156" t="s">
        <v>2001</v>
      </c>
      <c r="D4156">
        <v>10</v>
      </c>
    </row>
    <row r="4157" spans="1:4">
      <c r="A4157">
        <v>1901</v>
      </c>
      <c r="B4157" t="s">
        <v>2524</v>
      </c>
      <c r="C4157" t="s">
        <v>109</v>
      </c>
      <c r="D4157">
        <v>15</v>
      </c>
    </row>
    <row r="4158" spans="1:4">
      <c r="A4158">
        <v>1901</v>
      </c>
      <c r="B4158" t="s">
        <v>2810</v>
      </c>
      <c r="C4158" t="s">
        <v>210</v>
      </c>
      <c r="D4158">
        <v>4</v>
      </c>
    </row>
    <row r="4159" spans="1:4">
      <c r="A4159">
        <v>1901</v>
      </c>
      <c r="B4159" t="s">
        <v>2810</v>
      </c>
      <c r="C4159" t="s">
        <v>208</v>
      </c>
      <c r="D4159">
        <v>5</v>
      </c>
    </row>
    <row r="4160" spans="1:4">
      <c r="A4160">
        <v>1901</v>
      </c>
      <c r="B4160" t="s">
        <v>2810</v>
      </c>
      <c r="C4160" t="s">
        <v>199</v>
      </c>
      <c r="D4160">
        <v>115</v>
      </c>
    </row>
    <row r="4161" spans="1:4">
      <c r="A4161">
        <v>1901</v>
      </c>
      <c r="B4161" t="s">
        <v>2810</v>
      </c>
      <c r="C4161" t="s">
        <v>199</v>
      </c>
      <c r="D4161">
        <v>35</v>
      </c>
    </row>
    <row r="4162" spans="1:4">
      <c r="A4162">
        <v>1901</v>
      </c>
      <c r="B4162" t="s">
        <v>2810</v>
      </c>
      <c r="C4162" t="s">
        <v>199</v>
      </c>
      <c r="D4162">
        <v>12.4</v>
      </c>
    </row>
    <row r="4163" spans="1:4">
      <c r="A4163">
        <v>1901</v>
      </c>
      <c r="B4163" t="s">
        <v>2810</v>
      </c>
      <c r="C4163" t="s">
        <v>199</v>
      </c>
      <c r="D4163">
        <v>3.75</v>
      </c>
    </row>
    <row r="4164" spans="1:4">
      <c r="A4164">
        <v>1901</v>
      </c>
      <c r="B4164" t="s">
        <v>2810</v>
      </c>
      <c r="C4164" t="s">
        <v>199</v>
      </c>
      <c r="D4164">
        <v>10.9</v>
      </c>
    </row>
    <row r="4165" spans="1:4">
      <c r="A4165">
        <v>1901</v>
      </c>
      <c r="B4165" t="s">
        <v>2810</v>
      </c>
      <c r="C4165" t="s">
        <v>199</v>
      </c>
      <c r="D4165">
        <v>10</v>
      </c>
    </row>
    <row r="4166" spans="1:4">
      <c r="A4166">
        <v>1901</v>
      </c>
      <c r="B4166" t="s">
        <v>3291</v>
      </c>
      <c r="C4166" t="s">
        <v>2202</v>
      </c>
      <c r="D4166">
        <v>4.4800000000000004</v>
      </c>
    </row>
    <row r="4167" spans="1:4">
      <c r="A4167">
        <v>1901</v>
      </c>
      <c r="B4167" t="s">
        <v>3291</v>
      </c>
      <c r="C4167" t="s">
        <v>2203</v>
      </c>
      <c r="D4167">
        <v>7.32</v>
      </c>
    </row>
    <row r="4168" spans="1:4">
      <c r="A4168">
        <v>1901</v>
      </c>
      <c r="B4168" t="s">
        <v>3291</v>
      </c>
      <c r="C4168" t="s">
        <v>2204</v>
      </c>
      <c r="D4168">
        <v>4.43</v>
      </c>
    </row>
    <row r="4169" spans="1:4">
      <c r="A4169">
        <v>1901</v>
      </c>
      <c r="B4169" t="s">
        <v>3291</v>
      </c>
      <c r="C4169" t="s">
        <v>2003</v>
      </c>
      <c r="D4169">
        <v>370.161</v>
      </c>
    </row>
    <row r="4170" spans="1:4">
      <c r="A4170">
        <v>1901</v>
      </c>
      <c r="B4170" t="s">
        <v>3291</v>
      </c>
      <c r="C4170" t="s">
        <v>2003</v>
      </c>
      <c r="D4170">
        <v>776</v>
      </c>
    </row>
    <row r="4171" spans="1:4">
      <c r="A4171">
        <v>1901</v>
      </c>
      <c r="B4171" t="s">
        <v>3291</v>
      </c>
      <c r="C4171" t="s">
        <v>2003</v>
      </c>
      <c r="D4171">
        <v>162</v>
      </c>
    </row>
    <row r="4172" spans="1:4">
      <c r="A4172">
        <v>1901</v>
      </c>
      <c r="B4172" t="s">
        <v>3291</v>
      </c>
      <c r="C4172" t="s">
        <v>2003</v>
      </c>
      <c r="D4172">
        <v>12.34</v>
      </c>
    </row>
    <row r="4173" spans="1:4">
      <c r="A4173">
        <v>1901</v>
      </c>
      <c r="B4173" t="s">
        <v>3291</v>
      </c>
      <c r="C4173" t="s">
        <v>2003</v>
      </c>
      <c r="D4173">
        <v>39.130000000000003</v>
      </c>
    </row>
    <row r="4174" spans="1:4">
      <c r="A4174">
        <v>1901</v>
      </c>
      <c r="B4174" t="s">
        <v>3291</v>
      </c>
      <c r="C4174" t="s">
        <v>2003</v>
      </c>
      <c r="D4174">
        <v>25</v>
      </c>
    </row>
    <row r="4175" spans="1:4">
      <c r="A4175">
        <v>1901</v>
      </c>
      <c r="B4175" t="s">
        <v>3291</v>
      </c>
      <c r="C4175" t="s">
        <v>2004</v>
      </c>
      <c r="D4175">
        <v>175.2</v>
      </c>
    </row>
    <row r="4176" spans="1:4">
      <c r="A4176">
        <v>1901</v>
      </c>
      <c r="B4176" t="s">
        <v>3291</v>
      </c>
      <c r="C4176" t="s">
        <v>2004</v>
      </c>
      <c r="D4176">
        <v>22</v>
      </c>
    </row>
    <row r="4177" spans="1:4">
      <c r="A4177">
        <v>1901</v>
      </c>
      <c r="B4177" t="s">
        <v>3291</v>
      </c>
      <c r="C4177" t="s">
        <v>2004</v>
      </c>
      <c r="D4177">
        <v>9.4</v>
      </c>
    </row>
    <row r="4178" spans="1:4">
      <c r="A4178">
        <v>1901</v>
      </c>
      <c r="B4178" t="s">
        <v>3291</v>
      </c>
      <c r="C4178" t="s">
        <v>2004</v>
      </c>
      <c r="D4178">
        <v>23</v>
      </c>
    </row>
    <row r="4179" spans="1:4">
      <c r="A4179">
        <v>1901</v>
      </c>
      <c r="B4179" t="s">
        <v>3291</v>
      </c>
      <c r="C4179" t="s">
        <v>2004</v>
      </c>
      <c r="D4179">
        <v>10.36</v>
      </c>
    </row>
    <row r="4180" spans="1:4">
      <c r="A4180">
        <v>1901</v>
      </c>
      <c r="B4180" t="s">
        <v>3291</v>
      </c>
      <c r="C4180" t="s">
        <v>2004</v>
      </c>
      <c r="D4180">
        <v>35.64</v>
      </c>
    </row>
    <row r="4181" spans="1:4">
      <c r="A4181">
        <v>1901</v>
      </c>
      <c r="B4181" t="s">
        <v>3291</v>
      </c>
      <c r="C4181" t="s">
        <v>2207</v>
      </c>
      <c r="D4181">
        <v>19.7</v>
      </c>
    </row>
    <row r="4182" spans="1:4">
      <c r="A4182">
        <v>1901</v>
      </c>
      <c r="B4182" t="s">
        <v>3291</v>
      </c>
      <c r="C4182" t="s">
        <v>2208</v>
      </c>
      <c r="D4182">
        <v>6.35</v>
      </c>
    </row>
    <row r="4183" spans="1:4">
      <c r="A4183">
        <v>1901</v>
      </c>
      <c r="B4183" t="s">
        <v>3291</v>
      </c>
      <c r="C4183" t="s">
        <v>2005</v>
      </c>
      <c r="D4183">
        <v>5</v>
      </c>
    </row>
    <row r="4184" spans="1:4">
      <c r="A4184">
        <v>1901</v>
      </c>
      <c r="B4184" t="s">
        <v>3291</v>
      </c>
      <c r="C4184" t="s">
        <v>2267</v>
      </c>
      <c r="D4184">
        <v>6.97</v>
      </c>
    </row>
    <row r="4185" spans="1:4">
      <c r="A4185">
        <v>1901</v>
      </c>
      <c r="B4185" t="s">
        <v>3291</v>
      </c>
      <c r="C4185" t="s">
        <v>2267</v>
      </c>
      <c r="D4185">
        <v>9.4499999999999993</v>
      </c>
    </row>
    <row r="4186" spans="1:4">
      <c r="A4186">
        <v>1901</v>
      </c>
      <c r="B4186" t="s">
        <v>3291</v>
      </c>
      <c r="C4186" t="s">
        <v>2027</v>
      </c>
      <c r="D4186">
        <v>3</v>
      </c>
    </row>
    <row r="4187" spans="1:4">
      <c r="A4187">
        <v>1901</v>
      </c>
      <c r="B4187" t="s">
        <v>3291</v>
      </c>
      <c r="C4187" t="s">
        <v>2028</v>
      </c>
      <c r="D4187">
        <v>49</v>
      </c>
    </row>
    <row r="4188" spans="1:4">
      <c r="A4188">
        <v>1901</v>
      </c>
      <c r="B4188" t="s">
        <v>3291</v>
      </c>
      <c r="C4188" t="s">
        <v>2006</v>
      </c>
      <c r="D4188">
        <v>25.3</v>
      </c>
    </row>
    <row r="4189" spans="1:4">
      <c r="A4189">
        <v>1901</v>
      </c>
      <c r="B4189" t="s">
        <v>3291</v>
      </c>
      <c r="C4189" t="s">
        <v>2006</v>
      </c>
      <c r="D4189">
        <v>6.83</v>
      </c>
    </row>
    <row r="4190" spans="1:4">
      <c r="A4190">
        <v>1901</v>
      </c>
      <c r="B4190" t="s">
        <v>3291</v>
      </c>
      <c r="C4190" t="s">
        <v>2007</v>
      </c>
      <c r="D4190">
        <v>7</v>
      </c>
    </row>
    <row r="4191" spans="1:4">
      <c r="A4191">
        <v>1901</v>
      </c>
      <c r="B4191" t="s">
        <v>3291</v>
      </c>
      <c r="C4191" t="s">
        <v>2210</v>
      </c>
      <c r="D4191">
        <v>4.5</v>
      </c>
    </row>
    <row r="4192" spans="1:4">
      <c r="A4192">
        <v>1901</v>
      </c>
      <c r="B4192" t="s">
        <v>3291</v>
      </c>
      <c r="C4192" t="s">
        <v>2002</v>
      </c>
      <c r="D4192">
        <v>6.48</v>
      </c>
    </row>
    <row r="4193" spans="1:4">
      <c r="A4193">
        <v>1901</v>
      </c>
      <c r="B4193" t="s">
        <v>3291</v>
      </c>
      <c r="C4193" t="s">
        <v>2002</v>
      </c>
      <c r="D4193">
        <v>18.78</v>
      </c>
    </row>
    <row r="4194" spans="1:4">
      <c r="A4194">
        <v>1901</v>
      </c>
      <c r="B4194" t="s">
        <v>3291</v>
      </c>
      <c r="C4194" t="s">
        <v>2008</v>
      </c>
      <c r="D4194">
        <v>40</v>
      </c>
    </row>
    <row r="4195" spans="1:4">
      <c r="A4195">
        <v>1901</v>
      </c>
      <c r="B4195" t="s">
        <v>3291</v>
      </c>
      <c r="C4195" t="s">
        <v>2008</v>
      </c>
      <c r="D4195">
        <v>22.5</v>
      </c>
    </row>
    <row r="4196" spans="1:4">
      <c r="A4196">
        <v>1901</v>
      </c>
      <c r="B4196" t="s">
        <v>3291</v>
      </c>
      <c r="C4196" t="s">
        <v>2211</v>
      </c>
      <c r="D4196">
        <v>15.07</v>
      </c>
    </row>
    <row r="4197" spans="1:4">
      <c r="A4197">
        <v>1901</v>
      </c>
      <c r="B4197" t="s">
        <v>3291</v>
      </c>
      <c r="C4197" t="s">
        <v>2212</v>
      </c>
      <c r="D4197">
        <v>72.64</v>
      </c>
    </row>
    <row r="4198" spans="1:4">
      <c r="A4198">
        <v>1901</v>
      </c>
      <c r="B4198" t="s">
        <v>3291</v>
      </c>
      <c r="C4198" t="s">
        <v>2213</v>
      </c>
      <c r="D4198">
        <v>28.9</v>
      </c>
    </row>
    <row r="4199" spans="1:4">
      <c r="A4199">
        <v>1901</v>
      </c>
      <c r="B4199" t="s">
        <v>3291</v>
      </c>
      <c r="C4199" t="s">
        <v>2009</v>
      </c>
      <c r="D4199">
        <v>38</v>
      </c>
    </row>
    <row r="4200" spans="1:4">
      <c r="A4200">
        <v>1901</v>
      </c>
      <c r="B4200" t="s">
        <v>3291</v>
      </c>
      <c r="C4200" t="s">
        <v>2009</v>
      </c>
      <c r="D4200">
        <v>1</v>
      </c>
    </row>
    <row r="4201" spans="1:4">
      <c r="A4201">
        <v>1901</v>
      </c>
      <c r="B4201" t="s">
        <v>3291</v>
      </c>
      <c r="C4201" t="s">
        <v>1994</v>
      </c>
      <c r="D4201">
        <v>68.12</v>
      </c>
    </row>
    <row r="4202" spans="1:4">
      <c r="A4202">
        <v>1901</v>
      </c>
      <c r="B4202" t="s">
        <v>3291</v>
      </c>
      <c r="C4202" t="s">
        <v>1994</v>
      </c>
      <c r="D4202">
        <v>10.9</v>
      </c>
    </row>
    <row r="4203" spans="1:4">
      <c r="A4203">
        <v>1901</v>
      </c>
      <c r="B4203" t="s">
        <v>3291</v>
      </c>
      <c r="C4203" t="s">
        <v>2216</v>
      </c>
      <c r="D4203">
        <v>12.12</v>
      </c>
    </row>
    <row r="4204" spans="1:4">
      <c r="A4204">
        <v>1901</v>
      </c>
      <c r="B4204" t="s">
        <v>3291</v>
      </c>
      <c r="C4204" t="s">
        <v>2029</v>
      </c>
      <c r="D4204">
        <v>64.650000000000006</v>
      </c>
    </row>
    <row r="4205" spans="1:4">
      <c r="A4205">
        <v>1901</v>
      </c>
      <c r="B4205" t="s">
        <v>3291</v>
      </c>
      <c r="C4205" t="s">
        <v>2029</v>
      </c>
      <c r="D4205">
        <v>11.98</v>
      </c>
    </row>
    <row r="4206" spans="1:4">
      <c r="A4206">
        <v>1901</v>
      </c>
      <c r="B4206" t="s">
        <v>3291</v>
      </c>
      <c r="C4206" t="s">
        <v>2011</v>
      </c>
      <c r="D4206">
        <v>8.11</v>
      </c>
    </row>
    <row r="4207" spans="1:4">
      <c r="A4207">
        <v>1901</v>
      </c>
      <c r="B4207" t="s">
        <v>3291</v>
      </c>
      <c r="C4207" t="s">
        <v>2011</v>
      </c>
      <c r="D4207">
        <v>7.6</v>
      </c>
    </row>
    <row r="4208" spans="1:4">
      <c r="A4208">
        <v>1901</v>
      </c>
      <c r="B4208" t="s">
        <v>3291</v>
      </c>
      <c r="C4208" t="s">
        <v>2217</v>
      </c>
      <c r="D4208">
        <v>1.1000000000000001</v>
      </c>
    </row>
    <row r="4209" spans="1:4">
      <c r="A4209">
        <v>1901</v>
      </c>
      <c r="B4209" t="s">
        <v>3291</v>
      </c>
      <c r="C4209" t="s">
        <v>2012</v>
      </c>
      <c r="D4209">
        <v>30.5</v>
      </c>
    </row>
    <row r="4210" spans="1:4">
      <c r="A4210">
        <v>1901</v>
      </c>
      <c r="B4210" t="s">
        <v>3291</v>
      </c>
      <c r="C4210" t="s">
        <v>2012</v>
      </c>
      <c r="D4210">
        <v>21.68</v>
      </c>
    </row>
    <row r="4211" spans="1:4">
      <c r="A4211">
        <v>1901</v>
      </c>
      <c r="B4211" t="s">
        <v>3291</v>
      </c>
      <c r="C4211" t="s">
        <v>2218</v>
      </c>
      <c r="D4211">
        <v>7.33</v>
      </c>
    </row>
    <row r="4212" spans="1:4">
      <c r="A4212">
        <v>1901</v>
      </c>
      <c r="B4212" t="s">
        <v>3291</v>
      </c>
      <c r="C4212" t="s">
        <v>2014</v>
      </c>
      <c r="D4212">
        <v>13.8</v>
      </c>
    </row>
    <row r="4213" spans="1:4">
      <c r="A4213">
        <v>1901</v>
      </c>
      <c r="B4213" t="s">
        <v>3291</v>
      </c>
      <c r="C4213" t="s">
        <v>2014</v>
      </c>
      <c r="D4213">
        <v>18</v>
      </c>
    </row>
    <row r="4214" spans="1:4">
      <c r="A4214">
        <v>1901</v>
      </c>
      <c r="B4214" t="s">
        <v>3291</v>
      </c>
      <c r="C4214" t="s">
        <v>2014</v>
      </c>
      <c r="D4214">
        <v>5.82</v>
      </c>
    </row>
    <row r="4215" spans="1:4">
      <c r="A4215">
        <v>1901</v>
      </c>
      <c r="B4215" t="s">
        <v>3291</v>
      </c>
      <c r="C4215" t="s">
        <v>2015</v>
      </c>
      <c r="D4215">
        <v>25.5</v>
      </c>
    </row>
    <row r="4216" spans="1:4">
      <c r="A4216">
        <v>1901</v>
      </c>
      <c r="B4216" t="s">
        <v>3291</v>
      </c>
      <c r="C4216" t="s">
        <v>2015</v>
      </c>
      <c r="D4216">
        <v>19.97</v>
      </c>
    </row>
    <row r="4217" spans="1:4">
      <c r="A4217">
        <v>1901</v>
      </c>
      <c r="B4217" t="s">
        <v>3291</v>
      </c>
      <c r="C4217" t="s">
        <v>2030</v>
      </c>
      <c r="D4217">
        <v>19.079999999999998</v>
      </c>
    </row>
    <row r="4218" spans="1:4">
      <c r="A4218">
        <v>1901</v>
      </c>
      <c r="B4218" t="s">
        <v>3291</v>
      </c>
      <c r="C4218" t="s">
        <v>2016</v>
      </c>
      <c r="D4218">
        <v>13.77</v>
      </c>
    </row>
    <row r="4219" spans="1:4">
      <c r="A4219">
        <v>1901</v>
      </c>
      <c r="B4219" t="s">
        <v>3291</v>
      </c>
      <c r="C4219" t="s">
        <v>2016</v>
      </c>
      <c r="D4219">
        <v>16.350000000000001</v>
      </c>
    </row>
    <row r="4220" spans="1:4">
      <c r="A4220">
        <v>1901</v>
      </c>
      <c r="B4220" t="s">
        <v>3291</v>
      </c>
      <c r="C4220" t="s">
        <v>2016</v>
      </c>
      <c r="D4220">
        <v>9.7799999999999994</v>
      </c>
    </row>
    <row r="4221" spans="1:4">
      <c r="A4221">
        <v>1901</v>
      </c>
      <c r="B4221" t="s">
        <v>3291</v>
      </c>
      <c r="C4221" t="s">
        <v>2016</v>
      </c>
      <c r="D4221">
        <v>4.5999999999999996</v>
      </c>
    </row>
    <row r="4222" spans="1:4">
      <c r="A4222">
        <v>1901</v>
      </c>
      <c r="B4222" t="s">
        <v>3291</v>
      </c>
      <c r="C4222" t="s">
        <v>2016</v>
      </c>
      <c r="D4222">
        <v>8.6300000000000008</v>
      </c>
    </row>
    <row r="4223" spans="1:4">
      <c r="A4223">
        <v>1901</v>
      </c>
      <c r="B4223" t="s">
        <v>3291</v>
      </c>
      <c r="C4223" t="s">
        <v>717</v>
      </c>
      <c r="D4223">
        <v>20</v>
      </c>
    </row>
    <row r="4224" spans="1:4">
      <c r="A4224">
        <v>1901</v>
      </c>
      <c r="B4224" t="s">
        <v>3291</v>
      </c>
      <c r="C4224" t="s">
        <v>2018</v>
      </c>
      <c r="D4224">
        <v>13.3</v>
      </c>
    </row>
    <row r="4225" spans="1:4">
      <c r="A4225">
        <v>1901</v>
      </c>
      <c r="B4225" t="s">
        <v>3291</v>
      </c>
      <c r="C4225" t="s">
        <v>2019</v>
      </c>
      <c r="D4225">
        <v>24</v>
      </c>
    </row>
    <row r="4226" spans="1:4">
      <c r="A4226">
        <v>1901</v>
      </c>
      <c r="B4226" t="s">
        <v>3291</v>
      </c>
      <c r="C4226" t="s">
        <v>2019</v>
      </c>
      <c r="D4226">
        <v>10.5</v>
      </c>
    </row>
    <row r="4227" spans="1:4">
      <c r="A4227">
        <v>1901</v>
      </c>
      <c r="B4227" t="s">
        <v>3291</v>
      </c>
      <c r="C4227" t="s">
        <v>2219</v>
      </c>
      <c r="D4227">
        <v>26.14</v>
      </c>
    </row>
    <row r="4228" spans="1:4">
      <c r="A4228">
        <v>1901</v>
      </c>
      <c r="B4228" t="s">
        <v>3291</v>
      </c>
      <c r="C4228" t="s">
        <v>2296</v>
      </c>
      <c r="D4228">
        <v>1.77</v>
      </c>
    </row>
    <row r="4229" spans="1:4">
      <c r="A4229">
        <v>1901</v>
      </c>
      <c r="B4229" t="s">
        <v>3291</v>
      </c>
      <c r="C4229" t="s">
        <v>2020</v>
      </c>
      <c r="D4229">
        <v>8.14</v>
      </c>
    </row>
    <row r="4230" spans="1:4">
      <c r="A4230">
        <v>1901</v>
      </c>
      <c r="B4230" t="s">
        <v>3291</v>
      </c>
      <c r="C4230" t="s">
        <v>2020</v>
      </c>
      <c r="D4230">
        <v>30.23</v>
      </c>
    </row>
    <row r="4231" spans="1:4">
      <c r="A4231">
        <v>1901</v>
      </c>
      <c r="B4231" t="s">
        <v>3291</v>
      </c>
      <c r="C4231" t="s">
        <v>2269</v>
      </c>
      <c r="D4231">
        <v>20.07</v>
      </c>
    </row>
    <row r="4232" spans="1:4">
      <c r="A4232">
        <v>1901</v>
      </c>
      <c r="B4232" t="s">
        <v>3291</v>
      </c>
      <c r="C4232" t="s">
        <v>2021</v>
      </c>
      <c r="D4232">
        <v>10.6</v>
      </c>
    </row>
    <row r="4233" spans="1:4">
      <c r="A4233">
        <v>1901</v>
      </c>
      <c r="B4233" t="s">
        <v>3291</v>
      </c>
      <c r="C4233" t="s">
        <v>2022</v>
      </c>
      <c r="D4233">
        <v>9.3000000000000007</v>
      </c>
    </row>
    <row r="4234" spans="1:4">
      <c r="A4234">
        <v>1901</v>
      </c>
      <c r="B4234" t="s">
        <v>3291</v>
      </c>
      <c r="C4234" t="s">
        <v>2022</v>
      </c>
      <c r="D4234">
        <v>4.5999999999999996</v>
      </c>
    </row>
    <row r="4235" spans="1:4">
      <c r="A4235">
        <v>1901</v>
      </c>
      <c r="B4235" t="s">
        <v>3291</v>
      </c>
      <c r="C4235" t="s">
        <v>1959</v>
      </c>
      <c r="D4235">
        <v>56.22</v>
      </c>
    </row>
    <row r="4236" spans="1:4">
      <c r="A4236">
        <v>1901</v>
      </c>
      <c r="B4236" t="s">
        <v>3291</v>
      </c>
      <c r="C4236" t="s">
        <v>1959</v>
      </c>
      <c r="D4236">
        <v>4</v>
      </c>
    </row>
    <row r="4237" spans="1:4">
      <c r="A4237">
        <v>1901</v>
      </c>
      <c r="B4237" t="s">
        <v>3291</v>
      </c>
      <c r="C4237" t="s">
        <v>2220</v>
      </c>
      <c r="D4237">
        <v>8.25</v>
      </c>
    </row>
    <row r="4238" spans="1:4">
      <c r="A4238">
        <v>1901</v>
      </c>
      <c r="B4238" t="s">
        <v>3291</v>
      </c>
      <c r="C4238" t="s">
        <v>2129</v>
      </c>
      <c r="D4238">
        <v>5</v>
      </c>
    </row>
    <row r="4239" spans="1:4">
      <c r="A4239">
        <v>1901</v>
      </c>
      <c r="B4239" t="s">
        <v>3291</v>
      </c>
      <c r="C4239" t="s">
        <v>2175</v>
      </c>
      <c r="D4239">
        <v>7.54</v>
      </c>
    </row>
    <row r="4240" spans="1:4">
      <c r="A4240">
        <v>1901</v>
      </c>
      <c r="B4240" t="s">
        <v>3291</v>
      </c>
      <c r="C4240" t="s">
        <v>511</v>
      </c>
      <c r="D4240">
        <v>6.36</v>
      </c>
    </row>
    <row r="4241" spans="1:4">
      <c r="A4241">
        <v>1901</v>
      </c>
      <c r="B4241" t="s">
        <v>3291</v>
      </c>
      <c r="C4241" t="s">
        <v>2221</v>
      </c>
      <c r="D4241">
        <v>7</v>
      </c>
    </row>
    <row r="4242" spans="1:4">
      <c r="A4242">
        <v>1901</v>
      </c>
      <c r="B4242" t="s">
        <v>3291</v>
      </c>
      <c r="C4242" t="s">
        <v>2222</v>
      </c>
      <c r="D4242">
        <v>8</v>
      </c>
    </row>
    <row r="4243" spans="1:4">
      <c r="A4243">
        <v>1901</v>
      </c>
      <c r="B4243" t="s">
        <v>3291</v>
      </c>
      <c r="C4243" t="s">
        <v>578</v>
      </c>
      <c r="D4243">
        <v>72</v>
      </c>
    </row>
    <row r="4244" spans="1:4">
      <c r="A4244">
        <v>1901</v>
      </c>
      <c r="B4244" t="s">
        <v>3291</v>
      </c>
      <c r="C4244" t="s">
        <v>2223</v>
      </c>
      <c r="D4244">
        <v>6.5</v>
      </c>
    </row>
    <row r="4245" spans="1:4">
      <c r="A4245">
        <v>1901</v>
      </c>
      <c r="B4245" t="s">
        <v>3291</v>
      </c>
      <c r="C4245" t="s">
        <v>2023</v>
      </c>
      <c r="D4245">
        <v>32.61</v>
      </c>
    </row>
    <row r="4246" spans="1:4">
      <c r="A4246">
        <v>1901</v>
      </c>
      <c r="B4246" t="s">
        <v>3291</v>
      </c>
      <c r="C4246" t="s">
        <v>2023</v>
      </c>
      <c r="D4246">
        <v>18.05</v>
      </c>
    </row>
    <row r="4247" spans="1:4">
      <c r="A4247">
        <v>1901</v>
      </c>
      <c r="B4247" t="s">
        <v>3291</v>
      </c>
      <c r="C4247" t="s">
        <v>2023</v>
      </c>
      <c r="D4247">
        <v>17.7</v>
      </c>
    </row>
    <row r="4248" spans="1:4">
      <c r="A4248">
        <v>1901</v>
      </c>
      <c r="B4248" t="s">
        <v>3291</v>
      </c>
      <c r="C4248" t="s">
        <v>2023</v>
      </c>
      <c r="D4248">
        <v>15.52</v>
      </c>
    </row>
    <row r="4249" spans="1:4">
      <c r="A4249">
        <v>1901</v>
      </c>
      <c r="B4249" t="s">
        <v>3291</v>
      </c>
      <c r="C4249" t="s">
        <v>2023</v>
      </c>
      <c r="D4249">
        <v>10.7</v>
      </c>
    </row>
    <row r="4250" spans="1:4">
      <c r="A4250">
        <v>1901</v>
      </c>
      <c r="B4250" t="s">
        <v>3291</v>
      </c>
      <c r="C4250" t="s">
        <v>2023</v>
      </c>
      <c r="D4250">
        <v>16</v>
      </c>
    </row>
    <row r="4251" spans="1:4">
      <c r="A4251">
        <v>1901</v>
      </c>
      <c r="B4251" t="s">
        <v>3291</v>
      </c>
      <c r="C4251" t="s">
        <v>2031</v>
      </c>
      <c r="D4251">
        <v>44.92</v>
      </c>
    </row>
    <row r="4252" spans="1:4">
      <c r="A4252">
        <v>1901</v>
      </c>
      <c r="B4252" t="s">
        <v>3291</v>
      </c>
      <c r="C4252" t="s">
        <v>2270</v>
      </c>
      <c r="D4252">
        <v>5</v>
      </c>
    </row>
    <row r="4253" spans="1:4">
      <c r="A4253">
        <v>1901</v>
      </c>
      <c r="B4253" t="s">
        <v>3291</v>
      </c>
      <c r="C4253" t="s">
        <v>2024</v>
      </c>
      <c r="D4253">
        <v>11.5</v>
      </c>
    </row>
    <row r="4254" spans="1:4">
      <c r="A4254">
        <v>1901</v>
      </c>
      <c r="B4254" t="s">
        <v>3291</v>
      </c>
      <c r="C4254" t="s">
        <v>2025</v>
      </c>
      <c r="D4254">
        <v>57.09</v>
      </c>
    </row>
    <row r="4255" spans="1:4">
      <c r="A4255">
        <v>1901</v>
      </c>
      <c r="B4255" t="s">
        <v>3291</v>
      </c>
      <c r="C4255" t="s">
        <v>2025</v>
      </c>
      <c r="D4255">
        <v>24.07</v>
      </c>
    </row>
    <row r="4256" spans="1:4">
      <c r="A4256">
        <v>1901</v>
      </c>
      <c r="B4256" t="s">
        <v>3291</v>
      </c>
      <c r="C4256" t="s">
        <v>2025</v>
      </c>
      <c r="D4256">
        <v>18</v>
      </c>
    </row>
    <row r="4257" spans="1:4">
      <c r="A4257">
        <v>1901</v>
      </c>
      <c r="B4257" t="s">
        <v>3291</v>
      </c>
      <c r="C4257" t="s">
        <v>2025</v>
      </c>
      <c r="D4257">
        <v>11.6</v>
      </c>
    </row>
    <row r="4258" spans="1:4">
      <c r="A4258">
        <v>1901</v>
      </c>
      <c r="B4258" t="s">
        <v>3291</v>
      </c>
      <c r="C4258" t="s">
        <v>2025</v>
      </c>
      <c r="D4258">
        <v>18</v>
      </c>
    </row>
    <row r="4259" spans="1:4">
      <c r="A4259">
        <v>1901</v>
      </c>
      <c r="B4259" t="s">
        <v>3291</v>
      </c>
      <c r="C4259" t="s">
        <v>2003</v>
      </c>
      <c r="D4259">
        <v>11.3</v>
      </c>
    </row>
    <row r="4260" spans="1:4">
      <c r="A4260">
        <v>1901</v>
      </c>
      <c r="B4260" t="s">
        <v>3291</v>
      </c>
      <c r="C4260" t="s">
        <v>2210</v>
      </c>
      <c r="D4260">
        <v>16.100000000000001</v>
      </c>
    </row>
    <row r="4261" spans="1:4">
      <c r="A4261">
        <v>1901</v>
      </c>
      <c r="B4261" t="s">
        <v>3291</v>
      </c>
      <c r="C4261" t="s">
        <v>2030</v>
      </c>
      <c r="D4261">
        <v>4.5</v>
      </c>
    </row>
    <row r="4262" spans="1:4">
      <c r="A4262">
        <v>1901</v>
      </c>
      <c r="B4262" t="s">
        <v>2833</v>
      </c>
      <c r="C4262" t="s">
        <v>192</v>
      </c>
      <c r="D4262">
        <v>359</v>
      </c>
    </row>
    <row r="4263" spans="1:4">
      <c r="A4263">
        <v>1901</v>
      </c>
      <c r="B4263" t="s">
        <v>2833</v>
      </c>
      <c r="C4263" t="s">
        <v>194</v>
      </c>
      <c r="D4263">
        <v>6.5</v>
      </c>
    </row>
    <row r="4264" spans="1:4">
      <c r="A4264">
        <v>1901</v>
      </c>
      <c r="B4264" t="s">
        <v>2833</v>
      </c>
      <c r="C4264" t="s">
        <v>2226</v>
      </c>
      <c r="D4264">
        <v>9.3000000000000007</v>
      </c>
    </row>
    <row r="4265" spans="1:4">
      <c r="A4265">
        <v>1901</v>
      </c>
      <c r="B4265" t="s">
        <v>2833</v>
      </c>
      <c r="C4265" t="s">
        <v>2226</v>
      </c>
      <c r="D4265">
        <v>5.5</v>
      </c>
    </row>
    <row r="4266" spans="1:4">
      <c r="A4266">
        <v>1901</v>
      </c>
      <c r="B4266" t="s">
        <v>2833</v>
      </c>
      <c r="C4266" t="s">
        <v>567</v>
      </c>
      <c r="D4266">
        <v>13.5</v>
      </c>
    </row>
    <row r="4267" spans="1:4">
      <c r="A4267">
        <v>1901</v>
      </c>
      <c r="B4267" t="s">
        <v>2820</v>
      </c>
      <c r="C4267" t="s">
        <v>69</v>
      </c>
      <c r="D4267">
        <v>7.4</v>
      </c>
    </row>
    <row r="4268" spans="1:4">
      <c r="A4268">
        <v>1901</v>
      </c>
      <c r="B4268" t="s">
        <v>2820</v>
      </c>
      <c r="C4268" t="s">
        <v>2037</v>
      </c>
      <c r="D4268">
        <v>9.8000000000000007</v>
      </c>
    </row>
    <row r="4269" spans="1:4">
      <c r="A4269">
        <v>1901</v>
      </c>
      <c r="B4269" t="s">
        <v>2820</v>
      </c>
      <c r="C4269" t="s">
        <v>2037</v>
      </c>
      <c r="D4269">
        <v>16.2</v>
      </c>
    </row>
    <row r="4270" spans="1:4">
      <c r="A4270">
        <v>1901</v>
      </c>
      <c r="B4270" t="s">
        <v>2820</v>
      </c>
      <c r="C4270" t="s">
        <v>2037</v>
      </c>
      <c r="D4270">
        <v>37</v>
      </c>
    </row>
    <row r="4271" spans="1:4">
      <c r="A4271">
        <v>1901</v>
      </c>
      <c r="B4271" t="s">
        <v>2820</v>
      </c>
      <c r="C4271" t="s">
        <v>2037</v>
      </c>
      <c r="D4271">
        <v>26</v>
      </c>
    </row>
    <row r="4272" spans="1:4">
      <c r="A4272">
        <v>1901</v>
      </c>
      <c r="B4272" t="s">
        <v>2820</v>
      </c>
      <c r="C4272" t="s">
        <v>2032</v>
      </c>
      <c r="D4272">
        <v>6.03</v>
      </c>
    </row>
    <row r="4273" spans="1:4">
      <c r="A4273">
        <v>1901</v>
      </c>
      <c r="B4273" t="s">
        <v>2820</v>
      </c>
      <c r="C4273" t="s">
        <v>2227</v>
      </c>
      <c r="D4273">
        <v>7</v>
      </c>
    </row>
    <row r="4274" spans="1:4">
      <c r="A4274">
        <v>1901</v>
      </c>
      <c r="B4274" t="s">
        <v>2820</v>
      </c>
      <c r="C4274" t="s">
        <v>2306</v>
      </c>
      <c r="D4274">
        <v>3.53</v>
      </c>
    </row>
    <row r="4275" spans="1:4">
      <c r="A4275">
        <v>1901</v>
      </c>
      <c r="B4275" t="s">
        <v>2820</v>
      </c>
      <c r="C4275" t="s">
        <v>2033</v>
      </c>
      <c r="D4275">
        <v>3</v>
      </c>
    </row>
    <row r="4276" spans="1:4">
      <c r="A4276">
        <v>1901</v>
      </c>
      <c r="B4276" t="s">
        <v>2820</v>
      </c>
      <c r="C4276" t="s">
        <v>1714</v>
      </c>
      <c r="D4276">
        <v>56.18</v>
      </c>
    </row>
    <row r="4277" spans="1:4">
      <c r="A4277">
        <v>1901</v>
      </c>
      <c r="B4277" t="s">
        <v>2820</v>
      </c>
      <c r="C4277" t="s">
        <v>2230</v>
      </c>
      <c r="D4277">
        <v>2.17</v>
      </c>
    </row>
    <row r="4278" spans="1:4">
      <c r="A4278">
        <v>1901</v>
      </c>
      <c r="B4278" t="s">
        <v>2820</v>
      </c>
      <c r="C4278" t="s">
        <v>502</v>
      </c>
      <c r="D4278">
        <v>35.85</v>
      </c>
    </row>
    <row r="4279" spans="1:4">
      <c r="A4279">
        <v>1901</v>
      </c>
      <c r="B4279" t="s">
        <v>2820</v>
      </c>
      <c r="C4279" t="s">
        <v>502</v>
      </c>
      <c r="D4279">
        <v>14.27</v>
      </c>
    </row>
    <row r="4280" spans="1:4">
      <c r="A4280">
        <v>1901</v>
      </c>
      <c r="B4280" t="s">
        <v>2820</v>
      </c>
      <c r="C4280" t="s">
        <v>2034</v>
      </c>
      <c r="D4280">
        <v>17.2</v>
      </c>
    </row>
    <row r="4281" spans="1:4">
      <c r="A4281">
        <v>1901</v>
      </c>
      <c r="B4281" t="s">
        <v>2820</v>
      </c>
      <c r="C4281" t="s">
        <v>2036</v>
      </c>
      <c r="D4281">
        <v>3.47</v>
      </c>
    </row>
    <row r="4282" spans="1:4">
      <c r="A4282">
        <v>1901</v>
      </c>
      <c r="B4282" t="s">
        <v>2820</v>
      </c>
      <c r="C4282" t="s">
        <v>2036</v>
      </c>
      <c r="D4282">
        <v>21.55</v>
      </c>
    </row>
    <row r="4283" spans="1:4">
      <c r="A4283">
        <v>1901</v>
      </c>
      <c r="B4283" t="s">
        <v>2820</v>
      </c>
      <c r="C4283" t="s">
        <v>2231</v>
      </c>
      <c r="D4283">
        <v>5.85</v>
      </c>
    </row>
    <row r="4284" spans="1:4">
      <c r="A4284">
        <v>1901</v>
      </c>
      <c r="B4284" t="s">
        <v>2820</v>
      </c>
      <c r="C4284" t="s">
        <v>2231</v>
      </c>
      <c r="D4284">
        <v>12</v>
      </c>
    </row>
    <row r="4285" spans="1:4">
      <c r="A4285">
        <v>1901</v>
      </c>
      <c r="B4285" t="s">
        <v>2820</v>
      </c>
      <c r="C4285" t="s">
        <v>2035</v>
      </c>
      <c r="D4285">
        <v>5</v>
      </c>
    </row>
    <row r="4286" spans="1:4">
      <c r="A4286">
        <v>1901</v>
      </c>
      <c r="B4286" t="s">
        <v>2820</v>
      </c>
      <c r="C4286" t="s">
        <v>2305</v>
      </c>
      <c r="D4286">
        <v>5.87</v>
      </c>
    </row>
    <row r="4287" spans="1:4">
      <c r="A4287">
        <v>1901</v>
      </c>
      <c r="B4287" t="s">
        <v>3650</v>
      </c>
      <c r="C4287" t="s">
        <v>2045</v>
      </c>
      <c r="D4287">
        <v>4</v>
      </c>
    </row>
    <row r="4288" spans="1:4">
      <c r="A4288">
        <v>1901</v>
      </c>
      <c r="B4288" t="s">
        <v>3650</v>
      </c>
      <c r="C4288" t="s">
        <v>2040</v>
      </c>
      <c r="D4288">
        <v>33</v>
      </c>
    </row>
    <row r="4289" spans="1:4">
      <c r="A4289">
        <v>1901</v>
      </c>
      <c r="B4289" t="s">
        <v>3650</v>
      </c>
      <c r="C4289" t="s">
        <v>2041</v>
      </c>
      <c r="D4289">
        <v>101</v>
      </c>
    </row>
    <row r="4290" spans="1:4">
      <c r="A4290">
        <v>1901</v>
      </c>
      <c r="B4290" t="s">
        <v>3650</v>
      </c>
      <c r="C4290" t="s">
        <v>2041</v>
      </c>
      <c r="D4290">
        <v>62</v>
      </c>
    </row>
    <row r="4291" spans="1:4">
      <c r="A4291">
        <v>1901</v>
      </c>
      <c r="B4291" t="s">
        <v>3650</v>
      </c>
      <c r="C4291" t="s">
        <v>2041</v>
      </c>
      <c r="D4291">
        <v>25</v>
      </c>
    </row>
    <row r="4292" spans="1:4">
      <c r="A4292">
        <v>1901</v>
      </c>
      <c r="B4292" t="s">
        <v>3650</v>
      </c>
      <c r="C4292" t="s">
        <v>2041</v>
      </c>
      <c r="D4292">
        <v>54</v>
      </c>
    </row>
    <row r="4293" spans="1:4">
      <c r="A4293">
        <v>1901</v>
      </c>
      <c r="B4293" t="s">
        <v>3650</v>
      </c>
      <c r="C4293" t="s">
        <v>2041</v>
      </c>
      <c r="D4293">
        <v>33</v>
      </c>
    </row>
    <row r="4294" spans="1:4">
      <c r="A4294">
        <v>1901</v>
      </c>
      <c r="B4294" t="s">
        <v>3650</v>
      </c>
      <c r="C4294" t="s">
        <v>2041</v>
      </c>
      <c r="D4294">
        <v>73</v>
      </c>
    </row>
    <row r="4295" spans="1:4">
      <c r="A4295">
        <v>1901</v>
      </c>
      <c r="B4295" t="s">
        <v>3650</v>
      </c>
      <c r="C4295" t="s">
        <v>2041</v>
      </c>
      <c r="D4295">
        <v>17</v>
      </c>
    </row>
    <row r="4296" spans="1:4">
      <c r="A4296">
        <v>1901</v>
      </c>
      <c r="B4296" t="s">
        <v>3650</v>
      </c>
      <c r="C4296" t="s">
        <v>2041</v>
      </c>
      <c r="D4296">
        <v>10.5</v>
      </c>
    </row>
    <row r="4297" spans="1:4">
      <c r="A4297">
        <v>1901</v>
      </c>
      <c r="B4297" t="s">
        <v>3650</v>
      </c>
      <c r="C4297" t="s">
        <v>2041</v>
      </c>
      <c r="D4297">
        <v>17.97</v>
      </c>
    </row>
    <row r="4298" spans="1:4">
      <c r="A4298">
        <v>1901</v>
      </c>
      <c r="B4298" t="s">
        <v>3650</v>
      </c>
      <c r="C4298" t="s">
        <v>2041</v>
      </c>
      <c r="D4298">
        <v>17</v>
      </c>
    </row>
    <row r="4299" spans="1:4">
      <c r="A4299">
        <v>1901</v>
      </c>
      <c r="B4299" t="s">
        <v>3650</v>
      </c>
      <c r="C4299" t="s">
        <v>2041</v>
      </c>
      <c r="D4299">
        <v>60</v>
      </c>
    </row>
    <row r="4300" spans="1:4">
      <c r="A4300">
        <v>1901</v>
      </c>
      <c r="B4300" t="s">
        <v>3650</v>
      </c>
      <c r="C4300" t="s">
        <v>2041</v>
      </c>
      <c r="D4300">
        <v>90</v>
      </c>
    </row>
    <row r="4301" spans="1:4">
      <c r="A4301">
        <v>1901</v>
      </c>
      <c r="B4301" t="s">
        <v>3650</v>
      </c>
      <c r="C4301" t="s">
        <v>2233</v>
      </c>
      <c r="D4301">
        <v>2</v>
      </c>
    </row>
    <row r="4302" spans="1:4">
      <c r="A4302">
        <v>1901</v>
      </c>
      <c r="B4302" t="s">
        <v>3650</v>
      </c>
      <c r="C4302" t="s">
        <v>1873</v>
      </c>
      <c r="D4302">
        <v>50</v>
      </c>
    </row>
    <row r="4303" spans="1:4">
      <c r="A4303">
        <v>1901</v>
      </c>
      <c r="B4303" t="s">
        <v>3650</v>
      </c>
      <c r="C4303" t="s">
        <v>1873</v>
      </c>
      <c r="D4303">
        <v>45</v>
      </c>
    </row>
    <row r="4304" spans="1:4">
      <c r="A4304">
        <v>1901</v>
      </c>
      <c r="B4304" t="s">
        <v>3650</v>
      </c>
      <c r="C4304" t="s">
        <v>1873</v>
      </c>
      <c r="D4304">
        <v>1.75</v>
      </c>
    </row>
    <row r="4305" spans="1:4">
      <c r="A4305">
        <v>1901</v>
      </c>
      <c r="B4305" t="s">
        <v>3650</v>
      </c>
      <c r="C4305" t="s">
        <v>2307</v>
      </c>
      <c r="D4305">
        <v>13</v>
      </c>
    </row>
    <row r="4306" spans="1:4">
      <c r="A4306">
        <v>1901</v>
      </c>
      <c r="B4306" t="s">
        <v>3650</v>
      </c>
      <c r="C4306" t="s">
        <v>2048</v>
      </c>
      <c r="D4306">
        <v>50</v>
      </c>
    </row>
    <row r="4307" spans="1:4">
      <c r="A4307">
        <v>1901</v>
      </c>
      <c r="B4307" t="s">
        <v>3650</v>
      </c>
      <c r="C4307" t="s">
        <v>2049</v>
      </c>
      <c r="D4307">
        <v>10.5</v>
      </c>
    </row>
    <row r="4308" spans="1:4">
      <c r="A4308">
        <v>1901</v>
      </c>
      <c r="B4308" t="s">
        <v>3650</v>
      </c>
      <c r="C4308" t="s">
        <v>2050</v>
      </c>
      <c r="D4308">
        <v>14</v>
      </c>
    </row>
    <row r="4309" spans="1:4">
      <c r="A4309">
        <v>1901</v>
      </c>
      <c r="B4309" t="s">
        <v>3650</v>
      </c>
      <c r="C4309" t="s">
        <v>2042</v>
      </c>
      <c r="D4309">
        <v>6</v>
      </c>
    </row>
    <row r="4310" spans="1:4">
      <c r="A4310">
        <v>1901</v>
      </c>
      <c r="B4310" t="s">
        <v>3650</v>
      </c>
      <c r="C4310" t="s">
        <v>2051</v>
      </c>
      <c r="D4310">
        <v>6.5</v>
      </c>
    </row>
    <row r="4311" spans="1:4">
      <c r="A4311">
        <v>1901</v>
      </c>
      <c r="B4311" t="s">
        <v>3650</v>
      </c>
      <c r="C4311" t="s">
        <v>2235</v>
      </c>
      <c r="D4311">
        <v>6</v>
      </c>
    </row>
    <row r="4312" spans="1:4">
      <c r="A4312">
        <v>1901</v>
      </c>
      <c r="B4312" t="s">
        <v>3650</v>
      </c>
      <c r="C4312" t="s">
        <v>2052</v>
      </c>
      <c r="D4312">
        <v>15</v>
      </c>
    </row>
    <row r="4313" spans="1:4">
      <c r="A4313">
        <v>1901</v>
      </c>
      <c r="B4313" t="s">
        <v>3650</v>
      </c>
      <c r="C4313" t="s">
        <v>2236</v>
      </c>
      <c r="D4313">
        <v>5.2</v>
      </c>
    </row>
    <row r="4314" spans="1:4">
      <c r="A4314">
        <v>1901</v>
      </c>
      <c r="B4314" t="s">
        <v>3650</v>
      </c>
      <c r="C4314" t="s">
        <v>2043</v>
      </c>
      <c r="D4314">
        <v>10.5</v>
      </c>
    </row>
    <row r="4315" spans="1:4">
      <c r="A4315">
        <v>1901</v>
      </c>
      <c r="B4315" t="s">
        <v>3650</v>
      </c>
      <c r="C4315" t="s">
        <v>785</v>
      </c>
      <c r="D4315">
        <v>8</v>
      </c>
    </row>
    <row r="4316" spans="1:4">
      <c r="A4316">
        <v>1901</v>
      </c>
      <c r="B4316" t="s">
        <v>3650</v>
      </c>
      <c r="C4316" t="s">
        <v>2053</v>
      </c>
      <c r="D4316">
        <v>4.5</v>
      </c>
    </row>
    <row r="4317" spans="1:4">
      <c r="A4317">
        <v>1901</v>
      </c>
      <c r="B4317" t="s">
        <v>3651</v>
      </c>
      <c r="C4317" t="s">
        <v>2054</v>
      </c>
      <c r="D4317">
        <v>3</v>
      </c>
    </row>
    <row r="4318" spans="1:4">
      <c r="A4318">
        <v>1901</v>
      </c>
      <c r="B4318" t="s">
        <v>3651</v>
      </c>
      <c r="C4318" t="s">
        <v>364</v>
      </c>
      <c r="D4318">
        <v>73</v>
      </c>
    </row>
    <row r="4319" spans="1:4">
      <c r="A4319">
        <v>1901</v>
      </c>
      <c r="B4319" t="s">
        <v>3651</v>
      </c>
      <c r="C4319" t="s">
        <v>364</v>
      </c>
      <c r="D4319">
        <v>3.1</v>
      </c>
    </row>
    <row r="4320" spans="1:4">
      <c r="A4320">
        <v>1901</v>
      </c>
      <c r="B4320" t="s">
        <v>3651</v>
      </c>
      <c r="C4320" t="s">
        <v>364</v>
      </c>
      <c r="D4320">
        <v>3.5</v>
      </c>
    </row>
    <row r="4321" spans="1:4">
      <c r="A4321">
        <v>1901</v>
      </c>
      <c r="B4321" t="s">
        <v>3651</v>
      </c>
      <c r="C4321" t="s">
        <v>364</v>
      </c>
      <c r="D4321">
        <v>6</v>
      </c>
    </row>
    <row r="4322" spans="1:4">
      <c r="A4322">
        <v>1901</v>
      </c>
      <c r="B4322" t="s">
        <v>3651</v>
      </c>
      <c r="C4322" t="s">
        <v>2055</v>
      </c>
      <c r="D4322">
        <v>230</v>
      </c>
    </row>
    <row r="4323" spans="1:4">
      <c r="A4323">
        <v>1901</v>
      </c>
      <c r="B4323" t="s">
        <v>3651</v>
      </c>
      <c r="C4323" t="s">
        <v>2055</v>
      </c>
      <c r="D4323">
        <v>23.606000000000002</v>
      </c>
    </row>
    <row r="4324" spans="1:4">
      <c r="A4324">
        <v>1901</v>
      </c>
      <c r="B4324" t="s">
        <v>3651</v>
      </c>
      <c r="C4324" t="s">
        <v>366</v>
      </c>
      <c r="D4324">
        <v>7.33</v>
      </c>
    </row>
    <row r="4325" spans="1:4">
      <c r="A4325">
        <v>1901</v>
      </c>
      <c r="B4325" t="s">
        <v>3651</v>
      </c>
      <c r="C4325" t="s">
        <v>367</v>
      </c>
      <c r="D4325">
        <v>4</v>
      </c>
    </row>
    <row r="4326" spans="1:4">
      <c r="A4326">
        <v>1901</v>
      </c>
      <c r="B4326" t="s">
        <v>3652</v>
      </c>
      <c r="C4326" t="s">
        <v>2343</v>
      </c>
      <c r="D4326">
        <v>5</v>
      </c>
    </row>
    <row r="4327" spans="1:4">
      <c r="A4327">
        <v>1901</v>
      </c>
      <c r="B4327" t="s">
        <v>3652</v>
      </c>
      <c r="C4327" t="s">
        <v>419</v>
      </c>
      <c r="D4327">
        <v>6</v>
      </c>
    </row>
    <row r="4328" spans="1:4">
      <c r="A4328">
        <v>1901</v>
      </c>
      <c r="B4328" t="s">
        <v>3652</v>
      </c>
      <c r="C4328" t="s">
        <v>2058</v>
      </c>
      <c r="D4328">
        <v>6</v>
      </c>
    </row>
    <row r="4329" spans="1:4">
      <c r="A4329">
        <v>1901</v>
      </c>
      <c r="B4329" t="s">
        <v>3652</v>
      </c>
      <c r="C4329" t="s">
        <v>2057</v>
      </c>
      <c r="D4329">
        <v>4</v>
      </c>
    </row>
    <row r="4330" spans="1:4">
      <c r="A4330">
        <v>1901</v>
      </c>
      <c r="B4330" t="s">
        <v>3652</v>
      </c>
      <c r="C4330" t="s">
        <v>2271</v>
      </c>
      <c r="D4330">
        <v>9</v>
      </c>
    </row>
    <row r="4331" spans="1:4">
      <c r="A4331">
        <v>1901</v>
      </c>
      <c r="B4331" t="s">
        <v>94</v>
      </c>
      <c r="C4331" t="s">
        <v>2309</v>
      </c>
      <c r="D4331">
        <v>2</v>
      </c>
    </row>
    <row r="4332" spans="1:4">
      <c r="A4332">
        <v>1901</v>
      </c>
      <c r="B4332" t="s">
        <v>94</v>
      </c>
      <c r="C4332" t="s">
        <v>1457</v>
      </c>
      <c r="D4332">
        <v>2.5</v>
      </c>
    </row>
    <row r="4333" spans="1:4">
      <c r="A4333">
        <v>1901</v>
      </c>
      <c r="B4333" t="s">
        <v>94</v>
      </c>
      <c r="C4333" t="s">
        <v>1952</v>
      </c>
      <c r="D4333">
        <v>4.5</v>
      </c>
    </row>
    <row r="4334" spans="1:4">
      <c r="A4334">
        <v>1901</v>
      </c>
      <c r="B4334" t="s">
        <v>94</v>
      </c>
      <c r="C4334" t="s">
        <v>1820</v>
      </c>
      <c r="D4334">
        <v>3</v>
      </c>
    </row>
    <row r="4335" spans="1:4">
      <c r="A4335">
        <v>1901</v>
      </c>
      <c r="B4335" t="s">
        <v>94</v>
      </c>
      <c r="C4335" t="s">
        <v>2059</v>
      </c>
      <c r="D4335">
        <v>4.5</v>
      </c>
    </row>
    <row r="4336" spans="1:4">
      <c r="A4336">
        <v>1901</v>
      </c>
      <c r="B4336" t="s">
        <v>94</v>
      </c>
      <c r="C4336" t="s">
        <v>97</v>
      </c>
      <c r="D4336">
        <v>142</v>
      </c>
    </row>
    <row r="4337" spans="1:4">
      <c r="A4337">
        <v>1901</v>
      </c>
      <c r="B4337" t="s">
        <v>94</v>
      </c>
      <c r="C4337" t="s">
        <v>97</v>
      </c>
      <c r="D4337">
        <v>25</v>
      </c>
    </row>
    <row r="4338" spans="1:4">
      <c r="A4338">
        <v>1901</v>
      </c>
      <c r="B4338" t="s">
        <v>94</v>
      </c>
      <c r="C4338" t="s">
        <v>97</v>
      </c>
      <c r="D4338">
        <v>6</v>
      </c>
    </row>
    <row r="4339" spans="1:4">
      <c r="A4339">
        <v>1901</v>
      </c>
      <c r="B4339" t="s">
        <v>94</v>
      </c>
      <c r="C4339" t="s">
        <v>102</v>
      </c>
      <c r="D4339">
        <v>3</v>
      </c>
    </row>
    <row r="4340" spans="1:4">
      <c r="A4340">
        <v>1901</v>
      </c>
      <c r="B4340" t="s">
        <v>94</v>
      </c>
      <c r="C4340" t="s">
        <v>785</v>
      </c>
      <c r="D4340">
        <v>40</v>
      </c>
    </row>
    <row r="4341" spans="1:4">
      <c r="A4341">
        <v>1901</v>
      </c>
      <c r="B4341" t="s">
        <v>94</v>
      </c>
      <c r="C4341" t="s">
        <v>892</v>
      </c>
      <c r="D4341">
        <v>6.65</v>
      </c>
    </row>
    <row r="4342" spans="1:4">
      <c r="A4342">
        <v>1901</v>
      </c>
      <c r="B4342" t="s">
        <v>94</v>
      </c>
      <c r="C4342" t="s">
        <v>892</v>
      </c>
      <c r="D4342">
        <v>34.479999999999997</v>
      </c>
    </row>
    <row r="4343" spans="1:4">
      <c r="A4343">
        <v>1901</v>
      </c>
      <c r="B4343" t="s">
        <v>94</v>
      </c>
      <c r="C4343" t="s">
        <v>892</v>
      </c>
      <c r="D4343">
        <v>16.36</v>
      </c>
    </row>
    <row r="4344" spans="1:4">
      <c r="A4344">
        <v>1901</v>
      </c>
      <c r="B4344" t="s">
        <v>94</v>
      </c>
      <c r="C4344" t="s">
        <v>892</v>
      </c>
      <c r="D4344">
        <v>5.1100000000000003</v>
      </c>
    </row>
    <row r="4345" spans="1:4">
      <c r="A4345">
        <v>1901</v>
      </c>
      <c r="B4345" t="s">
        <v>94</v>
      </c>
      <c r="C4345" t="s">
        <v>892</v>
      </c>
      <c r="D4345">
        <v>6.75</v>
      </c>
    </row>
    <row r="4346" spans="1:4">
      <c r="A4346">
        <v>1901</v>
      </c>
      <c r="B4346" t="s">
        <v>94</v>
      </c>
      <c r="C4346" t="s">
        <v>892</v>
      </c>
      <c r="D4346">
        <v>6.79</v>
      </c>
    </row>
    <row r="4347" spans="1:4">
      <c r="A4347">
        <v>1901</v>
      </c>
      <c r="B4347" t="s">
        <v>94</v>
      </c>
      <c r="C4347" t="s">
        <v>892</v>
      </c>
      <c r="D4347">
        <v>60</v>
      </c>
    </row>
    <row r="4348" spans="1:4">
      <c r="A4348">
        <v>1901</v>
      </c>
      <c r="B4348" t="s">
        <v>94</v>
      </c>
      <c r="C4348" t="s">
        <v>892</v>
      </c>
      <c r="D4348">
        <v>10.56</v>
      </c>
    </row>
    <row r="4349" spans="1:4">
      <c r="A4349">
        <v>1901</v>
      </c>
      <c r="B4349" t="s">
        <v>94</v>
      </c>
      <c r="C4349" t="s">
        <v>892</v>
      </c>
      <c r="D4349">
        <v>26</v>
      </c>
    </row>
    <row r="4350" spans="1:4">
      <c r="A4350">
        <v>1901</v>
      </c>
      <c r="B4350" t="s">
        <v>94</v>
      </c>
      <c r="C4350" t="s">
        <v>892</v>
      </c>
      <c r="D4350">
        <v>9.6</v>
      </c>
    </row>
    <row r="4351" spans="1:4">
      <c r="A4351">
        <v>1901</v>
      </c>
      <c r="B4351" t="s">
        <v>94</v>
      </c>
      <c r="C4351" t="s">
        <v>892</v>
      </c>
      <c r="D4351">
        <v>14.62</v>
      </c>
    </row>
    <row r="4352" spans="1:4">
      <c r="A4352">
        <v>1901</v>
      </c>
      <c r="B4352" t="s">
        <v>94</v>
      </c>
      <c r="C4352" t="s">
        <v>892</v>
      </c>
      <c r="D4352">
        <v>21.68</v>
      </c>
    </row>
    <row r="4353" spans="1:4">
      <c r="A4353">
        <v>1901</v>
      </c>
      <c r="B4353" t="s">
        <v>94</v>
      </c>
      <c r="C4353" t="s">
        <v>892</v>
      </c>
      <c r="D4353">
        <v>3</v>
      </c>
    </row>
    <row r="4354" spans="1:4">
      <c r="A4354">
        <v>1901</v>
      </c>
      <c r="B4354" t="s">
        <v>94</v>
      </c>
      <c r="C4354" t="s">
        <v>892</v>
      </c>
      <c r="D4354">
        <v>36.07</v>
      </c>
    </row>
    <row r="4355" spans="1:4">
      <c r="A4355">
        <v>1901</v>
      </c>
      <c r="B4355" t="s">
        <v>94</v>
      </c>
      <c r="C4355" t="s">
        <v>892</v>
      </c>
      <c r="D4355">
        <v>75.5</v>
      </c>
    </row>
    <row r="4356" spans="1:4">
      <c r="A4356">
        <v>1901</v>
      </c>
      <c r="B4356" t="s">
        <v>94</v>
      </c>
      <c r="C4356" t="s">
        <v>892</v>
      </c>
      <c r="D4356">
        <v>2</v>
      </c>
    </row>
    <row r="4357" spans="1:4">
      <c r="A4357">
        <v>1901</v>
      </c>
      <c r="B4357" t="s">
        <v>94</v>
      </c>
      <c r="C4357" t="s">
        <v>892</v>
      </c>
      <c r="D4357">
        <v>2</v>
      </c>
    </row>
    <row r="4358" spans="1:4">
      <c r="A4358">
        <v>1901</v>
      </c>
      <c r="B4358" t="s">
        <v>94</v>
      </c>
      <c r="C4358" t="s">
        <v>892</v>
      </c>
      <c r="D4358">
        <v>13.42</v>
      </c>
    </row>
    <row r="4359" spans="1:4">
      <c r="A4359">
        <v>1901</v>
      </c>
      <c r="B4359" t="s">
        <v>94</v>
      </c>
      <c r="C4359" t="s">
        <v>892</v>
      </c>
      <c r="D4359">
        <v>11.08</v>
      </c>
    </row>
    <row r="4360" spans="1:4">
      <c r="A4360">
        <v>1901</v>
      </c>
      <c r="B4360" t="s">
        <v>94</v>
      </c>
      <c r="C4360" t="s">
        <v>574</v>
      </c>
      <c r="D4360">
        <v>29</v>
      </c>
    </row>
    <row r="4361" spans="1:4">
      <c r="A4361">
        <v>1901</v>
      </c>
      <c r="B4361" t="s">
        <v>94</v>
      </c>
      <c r="C4361" t="s">
        <v>578</v>
      </c>
      <c r="D4361">
        <v>20.8</v>
      </c>
    </row>
    <row r="4362" spans="1:4">
      <c r="A4362">
        <v>1901</v>
      </c>
      <c r="B4362" t="s">
        <v>94</v>
      </c>
      <c r="C4362" t="s">
        <v>889</v>
      </c>
      <c r="D4362">
        <v>41</v>
      </c>
    </row>
    <row r="4363" spans="1:4">
      <c r="A4363">
        <v>1901</v>
      </c>
      <c r="B4363" t="s">
        <v>3653</v>
      </c>
      <c r="C4363" t="s">
        <v>2237</v>
      </c>
      <c r="D4363">
        <v>4</v>
      </c>
    </row>
    <row r="4364" spans="1:4">
      <c r="A4364">
        <v>1901</v>
      </c>
      <c r="B4364" t="s">
        <v>3653</v>
      </c>
      <c r="C4364" t="s">
        <v>2062</v>
      </c>
      <c r="D4364">
        <v>24</v>
      </c>
    </row>
    <row r="4365" spans="1:4">
      <c r="A4365">
        <v>1901</v>
      </c>
      <c r="B4365" t="s">
        <v>3653</v>
      </c>
      <c r="C4365" t="s">
        <v>1343</v>
      </c>
      <c r="D4365">
        <v>8.66</v>
      </c>
    </row>
    <row r="4366" spans="1:4">
      <c r="A4366">
        <v>1901</v>
      </c>
      <c r="B4366" t="s">
        <v>3653</v>
      </c>
      <c r="C4366" t="s">
        <v>1926</v>
      </c>
      <c r="D4366">
        <v>24</v>
      </c>
    </row>
    <row r="4367" spans="1:4">
      <c r="A4367">
        <v>1901</v>
      </c>
      <c r="B4367" t="s">
        <v>2184</v>
      </c>
      <c r="C4367" t="s">
        <v>2311</v>
      </c>
      <c r="D4367">
        <v>12</v>
      </c>
    </row>
    <row r="4368" spans="1:4">
      <c r="A4368">
        <v>1901</v>
      </c>
      <c r="B4368" t="s">
        <v>3020</v>
      </c>
      <c r="C4368" t="s">
        <v>1180</v>
      </c>
      <c r="D4368">
        <v>7</v>
      </c>
    </row>
    <row r="4369" spans="1:4">
      <c r="A4369">
        <v>1901</v>
      </c>
      <c r="B4369" t="s">
        <v>3020</v>
      </c>
      <c r="C4369" t="s">
        <v>1180</v>
      </c>
      <c r="D4369">
        <v>3</v>
      </c>
    </row>
    <row r="4370" spans="1:4">
      <c r="A4370">
        <v>1901</v>
      </c>
      <c r="B4370" t="s">
        <v>3020</v>
      </c>
      <c r="C4370" t="s">
        <v>1180</v>
      </c>
      <c r="D4370">
        <v>4</v>
      </c>
    </row>
    <row r="4371" spans="1:4">
      <c r="A4371">
        <v>1901</v>
      </c>
      <c r="B4371" t="s">
        <v>3020</v>
      </c>
      <c r="C4371" t="s">
        <v>1180</v>
      </c>
      <c r="D4371">
        <v>8</v>
      </c>
    </row>
    <row r="4372" spans="1:4">
      <c r="A4372">
        <v>1901</v>
      </c>
      <c r="B4372" t="s">
        <v>3020</v>
      </c>
      <c r="C4372" t="s">
        <v>1183</v>
      </c>
      <c r="D4372">
        <v>5.5</v>
      </c>
    </row>
    <row r="4373" spans="1:4">
      <c r="A4373">
        <v>1901</v>
      </c>
      <c r="B4373" t="s">
        <v>3020</v>
      </c>
      <c r="C4373" t="s">
        <v>2063</v>
      </c>
      <c r="D4373">
        <v>1.5</v>
      </c>
    </row>
    <row r="4374" spans="1:4">
      <c r="A4374">
        <v>1901</v>
      </c>
      <c r="B4374" t="s">
        <v>3020</v>
      </c>
      <c r="C4374" t="s">
        <v>1187</v>
      </c>
      <c r="D4374">
        <v>4.5</v>
      </c>
    </row>
    <row r="4375" spans="1:4">
      <c r="A4375">
        <v>1901</v>
      </c>
      <c r="B4375" t="s">
        <v>3020</v>
      </c>
      <c r="C4375" t="s">
        <v>1189</v>
      </c>
      <c r="D4375">
        <v>6</v>
      </c>
    </row>
    <row r="4376" spans="1:4">
      <c r="A4376">
        <v>1901</v>
      </c>
      <c r="B4376" t="s">
        <v>3020</v>
      </c>
      <c r="C4376" t="s">
        <v>1191</v>
      </c>
      <c r="D4376">
        <v>9.1</v>
      </c>
    </row>
    <row r="4377" spans="1:4">
      <c r="A4377">
        <v>1901</v>
      </c>
      <c r="B4377" t="s">
        <v>2928</v>
      </c>
      <c r="C4377" t="s">
        <v>2137</v>
      </c>
      <c r="D4377">
        <v>8</v>
      </c>
    </row>
    <row r="4378" spans="1:4">
      <c r="A4378">
        <v>1901</v>
      </c>
      <c r="B4378" t="s">
        <v>2928</v>
      </c>
      <c r="C4378" t="s">
        <v>2064</v>
      </c>
      <c r="D4378">
        <v>12.5</v>
      </c>
    </row>
    <row r="4379" spans="1:4">
      <c r="A4379">
        <v>1901</v>
      </c>
      <c r="B4379" t="s">
        <v>2928</v>
      </c>
      <c r="C4379" t="s">
        <v>2068</v>
      </c>
      <c r="D4379">
        <v>7.5</v>
      </c>
    </row>
    <row r="4380" spans="1:4">
      <c r="A4380">
        <v>1901</v>
      </c>
      <c r="B4380" t="s">
        <v>2928</v>
      </c>
      <c r="C4380" t="s">
        <v>2272</v>
      </c>
      <c r="D4380">
        <v>15.45</v>
      </c>
    </row>
    <row r="4381" spans="1:4">
      <c r="A4381">
        <v>1901</v>
      </c>
      <c r="B4381" t="s">
        <v>2928</v>
      </c>
      <c r="C4381" t="s">
        <v>2273</v>
      </c>
      <c r="D4381">
        <v>8.8699999999999992</v>
      </c>
    </row>
    <row r="4382" spans="1:4">
      <c r="A4382">
        <v>1901</v>
      </c>
      <c r="B4382" t="s">
        <v>2928</v>
      </c>
      <c r="C4382" t="s">
        <v>2066</v>
      </c>
      <c r="D4382">
        <v>28</v>
      </c>
    </row>
    <row r="4383" spans="1:4">
      <c r="A4383">
        <v>1901</v>
      </c>
      <c r="B4383" t="s">
        <v>2928</v>
      </c>
      <c r="C4383" t="s">
        <v>2067</v>
      </c>
      <c r="D4383">
        <v>15.36</v>
      </c>
    </row>
    <row r="4384" spans="1:4">
      <c r="A4384">
        <v>1901</v>
      </c>
      <c r="B4384" t="s">
        <v>2928</v>
      </c>
      <c r="C4384" t="s">
        <v>718</v>
      </c>
      <c r="D4384">
        <v>15.65</v>
      </c>
    </row>
    <row r="4385" spans="1:4">
      <c r="A4385">
        <v>1901</v>
      </c>
      <c r="B4385" t="s">
        <v>2938</v>
      </c>
      <c r="C4385" t="s">
        <v>7</v>
      </c>
      <c r="D4385">
        <v>26.5</v>
      </c>
    </row>
    <row r="4386" spans="1:4">
      <c r="A4386">
        <v>1901</v>
      </c>
      <c r="B4386" t="s">
        <v>2938</v>
      </c>
      <c r="C4386" t="s">
        <v>10</v>
      </c>
      <c r="D4386">
        <v>17</v>
      </c>
    </row>
    <row r="4387" spans="1:4">
      <c r="A4387">
        <v>1901</v>
      </c>
      <c r="B4387" t="s">
        <v>2938</v>
      </c>
      <c r="C4387" t="s">
        <v>582</v>
      </c>
      <c r="D4387">
        <v>23</v>
      </c>
    </row>
    <row r="4388" spans="1:4">
      <c r="A4388">
        <v>1901</v>
      </c>
      <c r="B4388" t="s">
        <v>2938</v>
      </c>
      <c r="C4388" t="s">
        <v>12</v>
      </c>
      <c r="D4388">
        <v>9</v>
      </c>
    </row>
    <row r="4389" spans="1:4">
      <c r="A4389">
        <v>1901</v>
      </c>
      <c r="B4389" t="s">
        <v>2938</v>
      </c>
      <c r="C4389" t="s">
        <v>370</v>
      </c>
      <c r="D4389">
        <v>7.15</v>
      </c>
    </row>
    <row r="4390" spans="1:4">
      <c r="A4390">
        <v>1901</v>
      </c>
      <c r="B4390" t="s">
        <v>2938</v>
      </c>
      <c r="C4390" t="s">
        <v>14</v>
      </c>
      <c r="D4390">
        <v>17.97</v>
      </c>
    </row>
    <row r="4391" spans="1:4">
      <c r="A4391">
        <v>1901</v>
      </c>
      <c r="B4391" t="s">
        <v>2938</v>
      </c>
      <c r="C4391" t="s">
        <v>14</v>
      </c>
      <c r="D4391">
        <v>30</v>
      </c>
    </row>
    <row r="4392" spans="1:4">
      <c r="A4392">
        <v>1901</v>
      </c>
      <c r="B4392" t="s">
        <v>2938</v>
      </c>
      <c r="C4392" t="s">
        <v>14</v>
      </c>
      <c r="D4392">
        <v>23.1</v>
      </c>
    </row>
    <row r="4393" spans="1:4">
      <c r="A4393">
        <v>1901</v>
      </c>
      <c r="B4393" t="s">
        <v>2938</v>
      </c>
      <c r="C4393" t="s">
        <v>14</v>
      </c>
      <c r="D4393">
        <v>1</v>
      </c>
    </row>
    <row r="4394" spans="1:4">
      <c r="A4394">
        <v>1901</v>
      </c>
      <c r="B4394" t="s">
        <v>2938</v>
      </c>
      <c r="C4394" t="s">
        <v>19</v>
      </c>
      <c r="D4394">
        <v>10.8</v>
      </c>
    </row>
    <row r="4395" spans="1:4">
      <c r="A4395">
        <v>1901</v>
      </c>
      <c r="B4395" t="s">
        <v>2938</v>
      </c>
      <c r="C4395" t="s">
        <v>1010</v>
      </c>
      <c r="D4395">
        <v>12</v>
      </c>
    </row>
    <row r="4396" spans="1:4">
      <c r="A4396">
        <v>1901</v>
      </c>
      <c r="B4396" t="s">
        <v>2938</v>
      </c>
      <c r="C4396" t="s">
        <v>592</v>
      </c>
      <c r="D4396">
        <v>154</v>
      </c>
    </row>
    <row r="4397" spans="1:4">
      <c r="A4397">
        <v>1901</v>
      </c>
      <c r="B4397" t="s">
        <v>2938</v>
      </c>
      <c r="C4397" t="s">
        <v>24</v>
      </c>
      <c r="D4397">
        <v>235</v>
      </c>
    </row>
    <row r="4398" spans="1:4">
      <c r="A4398">
        <v>1901</v>
      </c>
      <c r="B4398" t="s">
        <v>2938</v>
      </c>
      <c r="C4398" t="s">
        <v>28</v>
      </c>
      <c r="D4398">
        <v>3.5</v>
      </c>
    </row>
    <row r="4399" spans="1:4">
      <c r="A4399">
        <v>1901</v>
      </c>
      <c r="B4399" t="s">
        <v>2938</v>
      </c>
      <c r="C4399" t="s">
        <v>2274</v>
      </c>
      <c r="D4399">
        <v>5.37</v>
      </c>
    </row>
    <row r="4400" spans="1:4">
      <c r="A4400">
        <v>1901</v>
      </c>
      <c r="B4400" t="s">
        <v>2938</v>
      </c>
      <c r="C4400" t="s">
        <v>30</v>
      </c>
      <c r="D4400">
        <v>3.64</v>
      </c>
    </row>
    <row r="4401" spans="1:4">
      <c r="A4401">
        <v>1901</v>
      </c>
      <c r="B4401" t="s">
        <v>2938</v>
      </c>
      <c r="C4401" t="s">
        <v>32</v>
      </c>
      <c r="D4401">
        <v>1.25</v>
      </c>
    </row>
    <row r="4402" spans="1:4">
      <c r="A4402">
        <v>1901</v>
      </c>
      <c r="B4402" t="s">
        <v>2938</v>
      </c>
      <c r="C4402" t="s">
        <v>34</v>
      </c>
      <c r="D4402">
        <v>52</v>
      </c>
    </row>
    <row r="4403" spans="1:4">
      <c r="A4403">
        <v>1901</v>
      </c>
      <c r="B4403" t="s">
        <v>2938</v>
      </c>
      <c r="C4403" t="s">
        <v>34</v>
      </c>
      <c r="D4403">
        <v>32.869999999999997</v>
      </c>
    </row>
    <row r="4404" spans="1:4">
      <c r="A4404">
        <v>1901</v>
      </c>
      <c r="B4404" t="s">
        <v>2938</v>
      </c>
      <c r="C4404" t="s">
        <v>34</v>
      </c>
      <c r="D4404">
        <v>14</v>
      </c>
    </row>
    <row r="4405" spans="1:4">
      <c r="A4405">
        <v>1901</v>
      </c>
      <c r="B4405" t="s">
        <v>2938</v>
      </c>
      <c r="C4405" t="s">
        <v>825</v>
      </c>
      <c r="D4405">
        <v>7</v>
      </c>
    </row>
    <row r="4406" spans="1:4">
      <c r="A4406">
        <v>1901</v>
      </c>
      <c r="B4406" t="s">
        <v>2938</v>
      </c>
      <c r="C4406" t="s">
        <v>36</v>
      </c>
      <c r="D4406">
        <v>10</v>
      </c>
    </row>
    <row r="4407" spans="1:4">
      <c r="A4407">
        <v>1901</v>
      </c>
      <c r="B4407" t="s">
        <v>2938</v>
      </c>
      <c r="C4407" t="s">
        <v>36</v>
      </c>
      <c r="D4407">
        <v>1.5</v>
      </c>
    </row>
    <row r="4408" spans="1:4">
      <c r="A4408">
        <v>1901</v>
      </c>
      <c r="B4408" t="s">
        <v>2938</v>
      </c>
      <c r="C4408" t="s">
        <v>36</v>
      </c>
      <c r="D4408">
        <v>5.4</v>
      </c>
    </row>
    <row r="4409" spans="1:4">
      <c r="A4409">
        <v>1901</v>
      </c>
      <c r="B4409" t="s">
        <v>2938</v>
      </c>
      <c r="C4409" t="s">
        <v>47</v>
      </c>
      <c r="D4409">
        <v>3.62</v>
      </c>
    </row>
    <row r="4410" spans="1:4">
      <c r="A4410">
        <v>1901</v>
      </c>
      <c r="B4410" t="s">
        <v>2938</v>
      </c>
      <c r="C4410" t="s">
        <v>606</v>
      </c>
      <c r="D4410">
        <v>4</v>
      </c>
    </row>
    <row r="4411" spans="1:4">
      <c r="A4411">
        <v>1901</v>
      </c>
      <c r="B4411" t="s">
        <v>2938</v>
      </c>
      <c r="C4411" t="s">
        <v>610</v>
      </c>
      <c r="D4411">
        <v>20</v>
      </c>
    </row>
    <row r="4412" spans="1:4">
      <c r="A4412">
        <v>1901</v>
      </c>
      <c r="B4412" t="s">
        <v>2938</v>
      </c>
      <c r="C4412" t="s">
        <v>51</v>
      </c>
      <c r="D4412">
        <v>16</v>
      </c>
    </row>
    <row r="4413" spans="1:4">
      <c r="A4413">
        <v>1901</v>
      </c>
      <c r="B4413" t="s">
        <v>2938</v>
      </c>
      <c r="C4413" t="s">
        <v>53</v>
      </c>
      <c r="D4413">
        <v>40</v>
      </c>
    </row>
    <row r="4414" spans="1:4">
      <c r="A4414">
        <v>1901</v>
      </c>
      <c r="B4414" t="s">
        <v>2938</v>
      </c>
      <c r="C4414" t="s">
        <v>612</v>
      </c>
      <c r="D4414">
        <v>4.7</v>
      </c>
    </row>
    <row r="4415" spans="1:4">
      <c r="A4415">
        <v>1901</v>
      </c>
      <c r="B4415" t="s">
        <v>2938</v>
      </c>
      <c r="C4415" t="s">
        <v>34</v>
      </c>
      <c r="D4415">
        <v>6</v>
      </c>
    </row>
    <row r="4416" spans="1:4">
      <c r="A4416">
        <v>1901</v>
      </c>
      <c r="B4416" t="s">
        <v>2186</v>
      </c>
      <c r="C4416" t="s">
        <v>2185</v>
      </c>
      <c r="D4416">
        <v>11.92</v>
      </c>
    </row>
    <row r="4417" spans="1:4">
      <c r="A4417">
        <v>1901</v>
      </c>
      <c r="B4417" t="s">
        <v>2186</v>
      </c>
      <c r="C4417" t="s">
        <v>2069</v>
      </c>
      <c r="D4417">
        <v>2</v>
      </c>
    </row>
    <row r="4418" spans="1:4">
      <c r="A4418">
        <v>1901</v>
      </c>
      <c r="B4418" t="s">
        <v>2963</v>
      </c>
      <c r="C4418" t="s">
        <v>71</v>
      </c>
      <c r="D4418">
        <v>77</v>
      </c>
    </row>
    <row r="4419" spans="1:4">
      <c r="A4419">
        <v>1901</v>
      </c>
      <c r="B4419" t="s">
        <v>2963</v>
      </c>
      <c r="C4419" t="s">
        <v>213</v>
      </c>
      <c r="D4419">
        <v>4.7</v>
      </c>
    </row>
    <row r="4420" spans="1:4">
      <c r="A4420">
        <v>1901</v>
      </c>
      <c r="B4420" t="s">
        <v>2963</v>
      </c>
      <c r="C4420" t="s">
        <v>215</v>
      </c>
      <c r="D4420">
        <v>12.9</v>
      </c>
    </row>
    <row r="4421" spans="1:4">
      <c r="A4421">
        <v>1901</v>
      </c>
      <c r="B4421" t="s">
        <v>2963</v>
      </c>
      <c r="C4421" t="s">
        <v>215</v>
      </c>
      <c r="D4421">
        <v>1</v>
      </c>
    </row>
    <row r="4422" spans="1:4">
      <c r="A4422">
        <v>1901</v>
      </c>
      <c r="B4422" t="s">
        <v>2963</v>
      </c>
      <c r="C4422" t="s">
        <v>217</v>
      </c>
      <c r="D4422">
        <v>1.57</v>
      </c>
    </row>
    <row r="4423" spans="1:4">
      <c r="A4423">
        <v>1901</v>
      </c>
      <c r="B4423" t="s">
        <v>2963</v>
      </c>
      <c r="C4423" t="s">
        <v>903</v>
      </c>
      <c r="D4423">
        <v>9.5</v>
      </c>
    </row>
    <row r="4424" spans="1:4">
      <c r="A4424">
        <v>1901</v>
      </c>
      <c r="B4424" t="s">
        <v>2963</v>
      </c>
      <c r="C4424" t="s">
        <v>219</v>
      </c>
      <c r="D4424">
        <v>36.25</v>
      </c>
    </row>
    <row r="4425" spans="1:4">
      <c r="A4425">
        <v>1901</v>
      </c>
      <c r="B4425" t="s">
        <v>2963</v>
      </c>
      <c r="C4425" t="s">
        <v>221</v>
      </c>
      <c r="D4425">
        <v>522.89</v>
      </c>
    </row>
    <row r="4426" spans="1:4">
      <c r="A4426">
        <v>1901</v>
      </c>
      <c r="B4426" t="s">
        <v>2963</v>
      </c>
      <c r="C4426" t="s">
        <v>221</v>
      </c>
      <c r="D4426">
        <v>522.89</v>
      </c>
    </row>
    <row r="4427" spans="1:4">
      <c r="A4427">
        <v>1901</v>
      </c>
      <c r="B4427" t="s">
        <v>2963</v>
      </c>
      <c r="C4427" t="s">
        <v>221</v>
      </c>
      <c r="D4427">
        <v>205.65</v>
      </c>
    </row>
    <row r="4428" spans="1:4">
      <c r="A4428">
        <v>1901</v>
      </c>
      <c r="B4428" t="s">
        <v>2963</v>
      </c>
      <c r="C4428" t="s">
        <v>221</v>
      </c>
      <c r="D4428">
        <v>47.22</v>
      </c>
    </row>
    <row r="4429" spans="1:4">
      <c r="A4429">
        <v>1901</v>
      </c>
      <c r="B4429" t="s">
        <v>2963</v>
      </c>
      <c r="C4429" t="s">
        <v>221</v>
      </c>
      <c r="D4429">
        <v>136.9</v>
      </c>
    </row>
    <row r="4430" spans="1:4">
      <c r="A4430">
        <v>1901</v>
      </c>
      <c r="B4430" t="s">
        <v>2963</v>
      </c>
      <c r="C4430" t="s">
        <v>221</v>
      </c>
      <c r="D4430">
        <v>87.73</v>
      </c>
    </row>
    <row r="4431" spans="1:4">
      <c r="A4431">
        <v>1901</v>
      </c>
      <c r="B4431" t="s">
        <v>2963</v>
      </c>
      <c r="C4431" t="s">
        <v>221</v>
      </c>
      <c r="D4431">
        <v>12.27</v>
      </c>
    </row>
    <row r="4432" spans="1:4">
      <c r="A4432">
        <v>1901</v>
      </c>
      <c r="B4432" t="s">
        <v>2963</v>
      </c>
      <c r="C4432" t="s">
        <v>221</v>
      </c>
      <c r="D4432">
        <v>26.38</v>
      </c>
    </row>
    <row r="4433" spans="1:4">
      <c r="A4433">
        <v>1901</v>
      </c>
      <c r="B4433" t="s">
        <v>2963</v>
      </c>
      <c r="C4433" t="s">
        <v>221</v>
      </c>
      <c r="D4433">
        <v>20.85</v>
      </c>
    </row>
    <row r="4434" spans="1:4">
      <c r="A4434">
        <v>1901</v>
      </c>
      <c r="B4434" t="s">
        <v>2963</v>
      </c>
      <c r="C4434" t="s">
        <v>221</v>
      </c>
      <c r="D4434">
        <v>2.5</v>
      </c>
    </row>
    <row r="4435" spans="1:4">
      <c r="A4435">
        <v>1901</v>
      </c>
      <c r="B4435" t="s">
        <v>2963</v>
      </c>
      <c r="C4435" t="s">
        <v>221</v>
      </c>
      <c r="D4435">
        <v>35</v>
      </c>
    </row>
    <row r="4436" spans="1:4">
      <c r="A4436">
        <v>1901</v>
      </c>
      <c r="B4436" t="s">
        <v>2963</v>
      </c>
      <c r="C4436" t="s">
        <v>221</v>
      </c>
      <c r="D4436">
        <v>24.8</v>
      </c>
    </row>
    <row r="4437" spans="1:4">
      <c r="A4437">
        <v>1901</v>
      </c>
      <c r="B4437" t="s">
        <v>2963</v>
      </c>
      <c r="C4437" t="s">
        <v>230</v>
      </c>
      <c r="D4437">
        <v>171.76</v>
      </c>
    </row>
    <row r="4438" spans="1:4">
      <c r="A4438">
        <v>1901</v>
      </c>
      <c r="B4438" t="s">
        <v>2963</v>
      </c>
      <c r="C4438" t="s">
        <v>230</v>
      </c>
      <c r="D4438">
        <v>97.41</v>
      </c>
    </row>
    <row r="4439" spans="1:4">
      <c r="A4439">
        <v>1901</v>
      </c>
      <c r="B4439" t="s">
        <v>2963</v>
      </c>
      <c r="C4439" t="s">
        <v>230</v>
      </c>
      <c r="D4439">
        <v>23.24</v>
      </c>
    </row>
    <row r="4440" spans="1:4">
      <c r="A4440">
        <v>1901</v>
      </c>
      <c r="B4440" t="s">
        <v>2963</v>
      </c>
      <c r="C4440" t="s">
        <v>230</v>
      </c>
      <c r="D4440">
        <v>30</v>
      </c>
    </row>
    <row r="4441" spans="1:4">
      <c r="A4441">
        <v>1901</v>
      </c>
      <c r="B4441" t="s">
        <v>2963</v>
      </c>
      <c r="C4441" t="s">
        <v>230</v>
      </c>
      <c r="D4441">
        <v>15.23</v>
      </c>
    </row>
    <row r="4442" spans="1:4">
      <c r="A4442">
        <v>1901</v>
      </c>
      <c r="B4442" t="s">
        <v>2963</v>
      </c>
      <c r="C4442" t="s">
        <v>230</v>
      </c>
      <c r="D4442">
        <v>40.4</v>
      </c>
    </row>
    <row r="4443" spans="1:4">
      <c r="A4443">
        <v>1901</v>
      </c>
      <c r="B4443" t="s">
        <v>2963</v>
      </c>
      <c r="C4443" t="s">
        <v>230</v>
      </c>
      <c r="D4443">
        <v>16</v>
      </c>
    </row>
    <row r="4444" spans="1:4">
      <c r="A4444">
        <v>1901</v>
      </c>
      <c r="B4444" t="s">
        <v>2963</v>
      </c>
      <c r="C4444" t="s">
        <v>230</v>
      </c>
      <c r="D4444">
        <v>17.03</v>
      </c>
    </row>
    <row r="4445" spans="1:4">
      <c r="A4445">
        <v>1901</v>
      </c>
      <c r="B4445" t="s">
        <v>2963</v>
      </c>
      <c r="C4445" t="s">
        <v>230</v>
      </c>
      <c r="D4445">
        <v>1.75</v>
      </c>
    </row>
    <row r="4446" spans="1:4">
      <c r="A4446">
        <v>1901</v>
      </c>
      <c r="B4446" t="s">
        <v>2963</v>
      </c>
      <c r="C4446" t="s">
        <v>230</v>
      </c>
      <c r="D4446">
        <v>4.8099999999999996</v>
      </c>
    </row>
    <row r="4447" spans="1:4">
      <c r="A4447">
        <v>1901</v>
      </c>
      <c r="B4447" t="s">
        <v>2963</v>
      </c>
      <c r="C4447" t="s">
        <v>230</v>
      </c>
      <c r="D4447">
        <v>21.33</v>
      </c>
    </row>
    <row r="4448" spans="1:4">
      <c r="A4448">
        <v>1901</v>
      </c>
      <c r="B4448" t="s">
        <v>2963</v>
      </c>
      <c r="C4448" t="s">
        <v>233</v>
      </c>
      <c r="D4448">
        <v>3</v>
      </c>
    </row>
    <row r="4449" spans="1:4">
      <c r="A4449">
        <v>1901</v>
      </c>
      <c r="B4449" t="s">
        <v>2963</v>
      </c>
      <c r="C4449" t="s">
        <v>235</v>
      </c>
      <c r="D4449">
        <v>1.5</v>
      </c>
    </row>
    <row r="4450" spans="1:4">
      <c r="A4450">
        <v>1901</v>
      </c>
      <c r="B4450" t="s">
        <v>2963</v>
      </c>
      <c r="C4450" t="s">
        <v>617</v>
      </c>
      <c r="D4450">
        <v>6.35</v>
      </c>
    </row>
    <row r="4451" spans="1:4">
      <c r="A4451">
        <v>1901</v>
      </c>
      <c r="B4451" t="s">
        <v>2963</v>
      </c>
      <c r="C4451" t="s">
        <v>910</v>
      </c>
      <c r="D4451">
        <v>5.9</v>
      </c>
    </row>
    <row r="4452" spans="1:4">
      <c r="A4452">
        <v>1901</v>
      </c>
      <c r="B4452" t="s">
        <v>2963</v>
      </c>
      <c r="C4452" t="s">
        <v>238</v>
      </c>
      <c r="D4452">
        <v>10.5</v>
      </c>
    </row>
    <row r="4453" spans="1:4">
      <c r="A4453">
        <v>1901</v>
      </c>
      <c r="B4453" t="s">
        <v>2963</v>
      </c>
      <c r="C4453" t="s">
        <v>240</v>
      </c>
      <c r="D4453">
        <v>1.8</v>
      </c>
    </row>
    <row r="4454" spans="1:4">
      <c r="A4454">
        <v>1901</v>
      </c>
      <c r="B4454" t="s">
        <v>2963</v>
      </c>
      <c r="C4454" t="s">
        <v>242</v>
      </c>
      <c r="D4454">
        <v>17.149999999999999</v>
      </c>
    </row>
    <row r="4455" spans="1:4">
      <c r="A4455">
        <v>1901</v>
      </c>
      <c r="B4455" t="s">
        <v>2963</v>
      </c>
      <c r="C4455" t="s">
        <v>242</v>
      </c>
      <c r="D4455">
        <v>9.75</v>
      </c>
    </row>
    <row r="4456" spans="1:4">
      <c r="A4456">
        <v>1901</v>
      </c>
      <c r="B4456" t="s">
        <v>2963</v>
      </c>
      <c r="C4456" t="s">
        <v>242</v>
      </c>
      <c r="D4456">
        <v>16.899999999999999</v>
      </c>
    </row>
    <row r="4457" spans="1:4">
      <c r="A4457">
        <v>1901</v>
      </c>
      <c r="B4457" t="s">
        <v>2963</v>
      </c>
      <c r="C4457" t="s">
        <v>245</v>
      </c>
      <c r="D4457">
        <v>7.25</v>
      </c>
    </row>
    <row r="4458" spans="1:4">
      <c r="A4458">
        <v>1901</v>
      </c>
      <c r="B4458" t="s">
        <v>2963</v>
      </c>
      <c r="C4458" t="s">
        <v>245</v>
      </c>
      <c r="D4458">
        <v>4</v>
      </c>
    </row>
    <row r="4459" spans="1:4">
      <c r="A4459">
        <v>1901</v>
      </c>
      <c r="B4459" t="s">
        <v>2963</v>
      </c>
      <c r="C4459" t="s">
        <v>250</v>
      </c>
      <c r="D4459">
        <v>3.7</v>
      </c>
    </row>
    <row r="4460" spans="1:4">
      <c r="A4460">
        <v>1901</v>
      </c>
      <c r="B4460" t="s">
        <v>2963</v>
      </c>
      <c r="C4460" t="s">
        <v>252</v>
      </c>
      <c r="D4460">
        <v>1.04</v>
      </c>
    </row>
    <row r="4461" spans="1:4">
      <c r="A4461">
        <v>1901</v>
      </c>
      <c r="B4461" t="s">
        <v>2963</v>
      </c>
      <c r="C4461" t="s">
        <v>846</v>
      </c>
      <c r="D4461">
        <v>4.66</v>
      </c>
    </row>
    <row r="4462" spans="1:4">
      <c r="A4462">
        <v>1901</v>
      </c>
      <c r="B4462" t="s">
        <v>2963</v>
      </c>
      <c r="C4462" t="s">
        <v>619</v>
      </c>
      <c r="D4462">
        <v>17.75</v>
      </c>
    </row>
    <row r="4463" spans="1:4">
      <c r="A4463">
        <v>1901</v>
      </c>
      <c r="B4463" t="s">
        <v>2963</v>
      </c>
      <c r="C4463" t="s">
        <v>254</v>
      </c>
      <c r="D4463">
        <v>15</v>
      </c>
    </row>
    <row r="4464" spans="1:4">
      <c r="A4464">
        <v>1901</v>
      </c>
      <c r="B4464" t="s">
        <v>2963</v>
      </c>
      <c r="C4464" t="s">
        <v>256</v>
      </c>
      <c r="D4464">
        <v>56.72</v>
      </c>
    </row>
    <row r="4465" spans="1:4">
      <c r="A4465">
        <v>1901</v>
      </c>
      <c r="B4465" t="s">
        <v>2963</v>
      </c>
      <c r="C4465" t="s">
        <v>256</v>
      </c>
      <c r="D4465">
        <v>25.33</v>
      </c>
    </row>
    <row r="4466" spans="1:4">
      <c r="A4466">
        <v>1901</v>
      </c>
      <c r="B4466" t="s">
        <v>2963</v>
      </c>
      <c r="C4466" t="s">
        <v>1034</v>
      </c>
      <c r="D4466">
        <v>2.4900000000000002</v>
      </c>
    </row>
    <row r="4467" spans="1:4">
      <c r="A4467">
        <v>1901</v>
      </c>
      <c r="B4467" t="s">
        <v>2963</v>
      </c>
      <c r="C4467" t="s">
        <v>1036</v>
      </c>
      <c r="D4467">
        <v>6</v>
      </c>
    </row>
    <row r="4468" spans="1:4">
      <c r="A4468">
        <v>1901</v>
      </c>
      <c r="B4468" t="s">
        <v>2963</v>
      </c>
      <c r="C4468" t="s">
        <v>622</v>
      </c>
      <c r="D4468">
        <v>8</v>
      </c>
    </row>
    <row r="4469" spans="1:4">
      <c r="A4469">
        <v>1901</v>
      </c>
      <c r="B4469" t="s">
        <v>2963</v>
      </c>
      <c r="C4469" t="s">
        <v>259</v>
      </c>
      <c r="D4469">
        <v>5.0599999999999996</v>
      </c>
    </row>
    <row r="4470" spans="1:4">
      <c r="A4470">
        <v>1901</v>
      </c>
      <c r="B4470" t="s">
        <v>2963</v>
      </c>
      <c r="C4470" t="s">
        <v>259</v>
      </c>
      <c r="D4470">
        <v>4.33</v>
      </c>
    </row>
    <row r="4471" spans="1:4">
      <c r="A4471">
        <v>1901</v>
      </c>
      <c r="B4471" t="s">
        <v>2963</v>
      </c>
      <c r="C4471" t="s">
        <v>262</v>
      </c>
      <c r="D4471">
        <v>19</v>
      </c>
    </row>
    <row r="4472" spans="1:4">
      <c r="A4472">
        <v>1901</v>
      </c>
      <c r="B4472" t="s">
        <v>2963</v>
      </c>
      <c r="C4472" t="s">
        <v>264</v>
      </c>
      <c r="D4472">
        <v>3.2</v>
      </c>
    </row>
    <row r="4473" spans="1:4">
      <c r="A4473">
        <v>1901</v>
      </c>
      <c r="B4473" t="s">
        <v>2963</v>
      </c>
      <c r="C4473" t="s">
        <v>266</v>
      </c>
      <c r="D4473">
        <v>7.58</v>
      </c>
    </row>
    <row r="4474" spans="1:4">
      <c r="A4474">
        <v>1901</v>
      </c>
      <c r="B4474" t="s">
        <v>2963</v>
      </c>
      <c r="C4474" t="s">
        <v>268</v>
      </c>
      <c r="D4474">
        <v>19.100000000000001</v>
      </c>
    </row>
    <row r="4475" spans="1:4">
      <c r="A4475">
        <v>1901</v>
      </c>
      <c r="B4475" t="s">
        <v>2963</v>
      </c>
      <c r="C4475" t="s">
        <v>1712</v>
      </c>
      <c r="D4475">
        <v>4.21</v>
      </c>
    </row>
    <row r="4476" spans="1:4">
      <c r="A4476">
        <v>1901</v>
      </c>
      <c r="B4476" t="s">
        <v>2963</v>
      </c>
      <c r="C4476" t="s">
        <v>1712</v>
      </c>
      <c r="D4476">
        <v>6</v>
      </c>
    </row>
    <row r="4477" spans="1:4">
      <c r="A4477">
        <v>1901</v>
      </c>
      <c r="B4477" t="s">
        <v>2963</v>
      </c>
      <c r="C4477" t="s">
        <v>275</v>
      </c>
      <c r="D4477">
        <v>1.5</v>
      </c>
    </row>
    <row r="4478" spans="1:4">
      <c r="A4478">
        <v>1901</v>
      </c>
      <c r="B4478" t="s">
        <v>2963</v>
      </c>
      <c r="C4478" t="s">
        <v>282</v>
      </c>
      <c r="D4478">
        <v>12.84</v>
      </c>
    </row>
    <row r="4479" spans="1:4">
      <c r="A4479">
        <v>1901</v>
      </c>
      <c r="B4479" t="s">
        <v>2963</v>
      </c>
      <c r="C4479" t="s">
        <v>284</v>
      </c>
      <c r="D4479">
        <v>6</v>
      </c>
    </row>
    <row r="4480" spans="1:4">
      <c r="A4480">
        <v>1901</v>
      </c>
      <c r="B4480" t="s">
        <v>2963</v>
      </c>
      <c r="C4480" t="s">
        <v>287</v>
      </c>
      <c r="D4480">
        <v>16.5</v>
      </c>
    </row>
    <row r="4481" spans="1:4">
      <c r="A4481">
        <v>1901</v>
      </c>
      <c r="B4481" t="s">
        <v>2963</v>
      </c>
      <c r="C4481" t="s">
        <v>848</v>
      </c>
      <c r="D4481">
        <v>9.15</v>
      </c>
    </row>
    <row r="4482" spans="1:4">
      <c r="A4482">
        <v>1901</v>
      </c>
      <c r="B4482" t="s">
        <v>2963</v>
      </c>
      <c r="C4482" t="s">
        <v>291</v>
      </c>
      <c r="D4482">
        <v>17.13</v>
      </c>
    </row>
    <row r="4483" spans="1:4">
      <c r="A4483">
        <v>1901</v>
      </c>
      <c r="B4483" t="s">
        <v>2963</v>
      </c>
      <c r="C4483" t="s">
        <v>291</v>
      </c>
      <c r="D4483">
        <v>14</v>
      </c>
    </row>
    <row r="4484" spans="1:4">
      <c r="A4484">
        <v>1901</v>
      </c>
      <c r="B4484" t="s">
        <v>2963</v>
      </c>
      <c r="C4484" t="s">
        <v>291</v>
      </c>
      <c r="D4484">
        <v>20.48</v>
      </c>
    </row>
    <row r="4485" spans="1:4">
      <c r="A4485">
        <v>1901</v>
      </c>
      <c r="B4485" t="s">
        <v>2963</v>
      </c>
      <c r="C4485" t="s">
        <v>291</v>
      </c>
      <c r="D4485">
        <v>9.3130000000000006</v>
      </c>
    </row>
    <row r="4486" spans="1:4">
      <c r="A4486">
        <v>1901</v>
      </c>
      <c r="B4486" t="s">
        <v>2963</v>
      </c>
      <c r="C4486" t="s">
        <v>291</v>
      </c>
      <c r="D4486">
        <v>2</v>
      </c>
    </row>
    <row r="4487" spans="1:4">
      <c r="A4487">
        <v>1901</v>
      </c>
      <c r="B4487" t="s">
        <v>2963</v>
      </c>
      <c r="C4487" t="s">
        <v>291</v>
      </c>
      <c r="D4487">
        <v>109.59</v>
      </c>
    </row>
    <row r="4488" spans="1:4">
      <c r="A4488">
        <v>1901</v>
      </c>
      <c r="B4488" t="s">
        <v>2963</v>
      </c>
      <c r="C4488" t="s">
        <v>291</v>
      </c>
      <c r="D4488">
        <v>194.77</v>
      </c>
    </row>
    <row r="4489" spans="1:4">
      <c r="A4489">
        <v>1901</v>
      </c>
      <c r="B4489" t="s">
        <v>2963</v>
      </c>
      <c r="C4489" t="s">
        <v>291</v>
      </c>
      <c r="D4489">
        <v>7</v>
      </c>
    </row>
    <row r="4490" spans="1:4">
      <c r="A4490">
        <v>1901</v>
      </c>
      <c r="B4490" t="s">
        <v>2963</v>
      </c>
      <c r="C4490" t="s">
        <v>291</v>
      </c>
      <c r="D4490">
        <v>29.375</v>
      </c>
    </row>
    <row r="4491" spans="1:4">
      <c r="A4491">
        <v>1901</v>
      </c>
      <c r="B4491" t="s">
        <v>2963</v>
      </c>
      <c r="C4491" t="s">
        <v>291</v>
      </c>
      <c r="D4491">
        <v>5.6</v>
      </c>
    </row>
    <row r="4492" spans="1:4">
      <c r="A4492">
        <v>1901</v>
      </c>
      <c r="B4492" t="s">
        <v>2963</v>
      </c>
      <c r="C4492" t="s">
        <v>291</v>
      </c>
      <c r="D4492">
        <v>7.72</v>
      </c>
    </row>
    <row r="4493" spans="1:4">
      <c r="A4493">
        <v>1901</v>
      </c>
      <c r="B4493" t="s">
        <v>2963</v>
      </c>
      <c r="C4493" t="s">
        <v>291</v>
      </c>
      <c r="D4493">
        <v>59.86</v>
      </c>
    </row>
    <row r="4494" spans="1:4">
      <c r="A4494">
        <v>1901</v>
      </c>
      <c r="B4494" t="s">
        <v>2963</v>
      </c>
      <c r="C4494" t="s">
        <v>291</v>
      </c>
      <c r="D4494">
        <v>33.72</v>
      </c>
    </row>
    <row r="4495" spans="1:4">
      <c r="A4495">
        <v>1901</v>
      </c>
      <c r="B4495" t="s">
        <v>2963</v>
      </c>
      <c r="C4495" t="s">
        <v>2070</v>
      </c>
      <c r="D4495">
        <v>14</v>
      </c>
    </row>
    <row r="4496" spans="1:4">
      <c r="A4496">
        <v>1901</v>
      </c>
      <c r="B4496" t="s">
        <v>2963</v>
      </c>
      <c r="C4496" t="s">
        <v>312</v>
      </c>
      <c r="D4496">
        <v>10</v>
      </c>
    </row>
    <row r="4497" spans="1:4">
      <c r="A4497">
        <v>1901</v>
      </c>
      <c r="B4497" t="s">
        <v>2963</v>
      </c>
      <c r="C4497" t="s">
        <v>316</v>
      </c>
      <c r="D4497">
        <v>1.5</v>
      </c>
    </row>
    <row r="4498" spans="1:4">
      <c r="A4498">
        <v>1901</v>
      </c>
      <c r="B4498" t="s">
        <v>2963</v>
      </c>
      <c r="C4498" t="s">
        <v>318</v>
      </c>
      <c r="D4498">
        <v>7.75</v>
      </c>
    </row>
    <row r="4499" spans="1:4">
      <c r="A4499">
        <v>1901</v>
      </c>
      <c r="B4499" t="s">
        <v>2963</v>
      </c>
      <c r="C4499" t="s">
        <v>320</v>
      </c>
      <c r="D4499">
        <v>11.5</v>
      </c>
    </row>
    <row r="4500" spans="1:4">
      <c r="A4500">
        <v>1901</v>
      </c>
      <c r="B4500" t="s">
        <v>2963</v>
      </c>
      <c r="C4500" t="s">
        <v>1068</v>
      </c>
      <c r="D4500">
        <v>6</v>
      </c>
    </row>
    <row r="4501" spans="1:4">
      <c r="A4501">
        <v>1901</v>
      </c>
      <c r="B4501" t="s">
        <v>2963</v>
      </c>
      <c r="C4501" t="s">
        <v>2240</v>
      </c>
      <c r="D4501">
        <v>9.25</v>
      </c>
    </row>
    <row r="4502" spans="1:4">
      <c r="A4502">
        <v>1901</v>
      </c>
      <c r="B4502" t="s">
        <v>2963</v>
      </c>
      <c r="C4502" t="s">
        <v>640</v>
      </c>
      <c r="D4502">
        <v>6.5</v>
      </c>
    </row>
    <row r="4503" spans="1:4">
      <c r="A4503">
        <v>1901</v>
      </c>
      <c r="B4503" t="s">
        <v>2963</v>
      </c>
      <c r="C4503" t="s">
        <v>961</v>
      </c>
      <c r="D4503">
        <v>8.25</v>
      </c>
    </row>
    <row r="4504" spans="1:4">
      <c r="A4504">
        <v>1901</v>
      </c>
      <c r="B4504" t="s">
        <v>2963</v>
      </c>
      <c r="C4504" t="s">
        <v>851</v>
      </c>
      <c r="D4504">
        <v>4.4000000000000004</v>
      </c>
    </row>
    <row r="4505" spans="1:4">
      <c r="A4505">
        <v>1901</v>
      </c>
      <c r="B4505" t="s">
        <v>2963</v>
      </c>
      <c r="C4505" t="s">
        <v>322</v>
      </c>
      <c r="D4505">
        <v>17.329999999999998</v>
      </c>
    </row>
    <row r="4506" spans="1:4">
      <c r="A4506">
        <v>1901</v>
      </c>
      <c r="B4506" t="s">
        <v>2963</v>
      </c>
      <c r="C4506" t="s">
        <v>324</v>
      </c>
      <c r="D4506">
        <v>104.66</v>
      </c>
    </row>
    <row r="4507" spans="1:4">
      <c r="A4507">
        <v>1901</v>
      </c>
      <c r="B4507" t="s">
        <v>2963</v>
      </c>
      <c r="C4507" t="s">
        <v>324</v>
      </c>
      <c r="D4507">
        <v>15.42</v>
      </c>
    </row>
    <row r="4508" spans="1:4">
      <c r="A4508">
        <v>1901</v>
      </c>
      <c r="B4508" t="s">
        <v>2963</v>
      </c>
      <c r="C4508" t="s">
        <v>324</v>
      </c>
      <c r="D4508">
        <v>7.75</v>
      </c>
    </row>
    <row r="4509" spans="1:4">
      <c r="A4509">
        <v>1901</v>
      </c>
      <c r="B4509" t="s">
        <v>2963</v>
      </c>
      <c r="C4509" t="s">
        <v>324</v>
      </c>
      <c r="D4509">
        <v>4.5</v>
      </c>
    </row>
    <row r="4510" spans="1:4">
      <c r="A4510">
        <v>1901</v>
      </c>
      <c r="B4510" t="s">
        <v>2963</v>
      </c>
      <c r="C4510" t="s">
        <v>324</v>
      </c>
      <c r="D4510">
        <v>38</v>
      </c>
    </row>
    <row r="4511" spans="1:4">
      <c r="A4511">
        <v>1901</v>
      </c>
      <c r="B4511" t="s">
        <v>2963</v>
      </c>
      <c r="C4511" t="s">
        <v>327</v>
      </c>
      <c r="D4511">
        <v>1.1399999999999999</v>
      </c>
    </row>
    <row r="4512" spans="1:4">
      <c r="A4512">
        <v>1901</v>
      </c>
      <c r="B4512" t="s">
        <v>2963</v>
      </c>
      <c r="C4512" t="s">
        <v>330</v>
      </c>
      <c r="D4512">
        <v>14.85</v>
      </c>
    </row>
    <row r="4513" spans="1:4">
      <c r="A4513">
        <v>1901</v>
      </c>
      <c r="B4513" t="s">
        <v>2963</v>
      </c>
      <c r="C4513" t="s">
        <v>332</v>
      </c>
      <c r="D4513">
        <v>7.5</v>
      </c>
    </row>
    <row r="4514" spans="1:4">
      <c r="A4514">
        <v>1901</v>
      </c>
      <c r="B4514" t="s">
        <v>2963</v>
      </c>
      <c r="C4514" t="s">
        <v>336</v>
      </c>
      <c r="D4514">
        <v>2.6</v>
      </c>
    </row>
    <row r="4515" spans="1:4">
      <c r="A4515">
        <v>1901</v>
      </c>
      <c r="B4515" t="s">
        <v>2963</v>
      </c>
      <c r="C4515" t="s">
        <v>338</v>
      </c>
      <c r="D4515">
        <v>31</v>
      </c>
    </row>
    <row r="4516" spans="1:4">
      <c r="A4516">
        <v>1901</v>
      </c>
      <c r="B4516" t="s">
        <v>2963</v>
      </c>
      <c r="C4516" t="s">
        <v>338</v>
      </c>
      <c r="D4516">
        <v>28.6</v>
      </c>
    </row>
    <row r="4517" spans="1:4">
      <c r="A4517">
        <v>1901</v>
      </c>
      <c r="B4517" t="s">
        <v>2963</v>
      </c>
      <c r="C4517" t="s">
        <v>344</v>
      </c>
      <c r="D4517">
        <v>13.35</v>
      </c>
    </row>
    <row r="4518" spans="1:4">
      <c r="A4518">
        <v>1901</v>
      </c>
      <c r="B4518" t="s">
        <v>2963</v>
      </c>
      <c r="C4518" t="s">
        <v>340</v>
      </c>
      <c r="D4518">
        <v>63.17</v>
      </c>
    </row>
    <row r="4519" spans="1:4">
      <c r="A4519">
        <v>1901</v>
      </c>
      <c r="B4519" t="s">
        <v>2963</v>
      </c>
      <c r="C4519" t="s">
        <v>340</v>
      </c>
      <c r="D4519">
        <v>14.31</v>
      </c>
    </row>
    <row r="4520" spans="1:4">
      <c r="A4520">
        <v>1901</v>
      </c>
      <c r="B4520" t="s">
        <v>2963</v>
      </c>
      <c r="C4520" t="s">
        <v>340</v>
      </c>
      <c r="D4520">
        <v>18.32</v>
      </c>
    </row>
    <row r="4521" spans="1:4">
      <c r="A4521">
        <v>1901</v>
      </c>
      <c r="B4521" t="s">
        <v>2963</v>
      </c>
      <c r="C4521" t="s">
        <v>340</v>
      </c>
      <c r="D4521">
        <v>27</v>
      </c>
    </row>
    <row r="4522" spans="1:4">
      <c r="A4522">
        <v>1901</v>
      </c>
      <c r="B4522" t="s">
        <v>2963</v>
      </c>
      <c r="C4522" t="s">
        <v>352</v>
      </c>
      <c r="D4522">
        <v>10</v>
      </c>
    </row>
    <row r="4523" spans="1:4">
      <c r="A4523">
        <v>1901</v>
      </c>
      <c r="B4523" t="s">
        <v>2963</v>
      </c>
      <c r="C4523" t="s">
        <v>358</v>
      </c>
      <c r="D4523">
        <v>10.47</v>
      </c>
    </row>
    <row r="4524" spans="1:4">
      <c r="A4524">
        <v>1901</v>
      </c>
      <c r="B4524" t="s">
        <v>2963</v>
      </c>
      <c r="C4524" t="s">
        <v>648</v>
      </c>
      <c r="D4524">
        <v>9</v>
      </c>
    </row>
    <row r="4525" spans="1:4">
      <c r="A4525">
        <v>1901</v>
      </c>
      <c r="B4525" t="s">
        <v>2963</v>
      </c>
      <c r="C4525" t="s">
        <v>2024</v>
      </c>
      <c r="D4525">
        <v>5.5</v>
      </c>
    </row>
    <row r="4526" spans="1:4">
      <c r="A4526">
        <v>1901</v>
      </c>
      <c r="B4526" t="s">
        <v>2963</v>
      </c>
      <c r="C4526" t="s">
        <v>1789</v>
      </c>
      <c r="D4526">
        <v>18.2</v>
      </c>
    </row>
    <row r="4527" spans="1:4">
      <c r="A4527">
        <v>1901</v>
      </c>
      <c r="B4527" t="s">
        <v>2963</v>
      </c>
      <c r="C4527" t="s">
        <v>360</v>
      </c>
      <c r="D4527">
        <v>5.25</v>
      </c>
    </row>
    <row r="4528" spans="1:4">
      <c r="A4528">
        <v>1901</v>
      </c>
      <c r="B4528" t="s">
        <v>2963</v>
      </c>
      <c r="C4528" t="s">
        <v>362</v>
      </c>
      <c r="D4528">
        <v>19.07</v>
      </c>
    </row>
    <row r="4529" spans="1:4">
      <c r="A4529">
        <v>1901</v>
      </c>
      <c r="B4529" t="s">
        <v>2963</v>
      </c>
      <c r="C4529" t="s">
        <v>235</v>
      </c>
      <c r="D4529">
        <v>2</v>
      </c>
    </row>
    <row r="4530" spans="1:4">
      <c r="A4530">
        <v>1901</v>
      </c>
      <c r="B4530" t="s">
        <v>2963</v>
      </c>
      <c r="C4530" t="s">
        <v>1714</v>
      </c>
      <c r="D4530">
        <v>8.6999999999999993</v>
      </c>
    </row>
    <row r="4531" spans="1:4">
      <c r="A4531">
        <v>1901</v>
      </c>
      <c r="B4531" t="s">
        <v>2963</v>
      </c>
      <c r="C4531" t="s">
        <v>279</v>
      </c>
      <c r="D4531">
        <v>65.22</v>
      </c>
    </row>
    <row r="4532" spans="1:4">
      <c r="A4532">
        <v>1901</v>
      </c>
      <c r="B4532" t="s">
        <v>2963</v>
      </c>
      <c r="C4532" t="s">
        <v>230</v>
      </c>
      <c r="D4532">
        <v>28</v>
      </c>
    </row>
    <row r="4533" spans="1:4">
      <c r="A4533">
        <v>1901</v>
      </c>
      <c r="B4533" t="s">
        <v>2963</v>
      </c>
      <c r="C4533" t="s">
        <v>1032</v>
      </c>
      <c r="D4533">
        <v>21</v>
      </c>
    </row>
    <row r="4534" spans="1:4">
      <c r="A4534">
        <v>1901</v>
      </c>
      <c r="B4534" t="s">
        <v>2963</v>
      </c>
      <c r="C4534" t="s">
        <v>354</v>
      </c>
      <c r="D4534">
        <v>3.08</v>
      </c>
    </row>
    <row r="4535" spans="1:4">
      <c r="A4535">
        <v>1901</v>
      </c>
      <c r="B4535" t="s">
        <v>2963</v>
      </c>
      <c r="C4535" t="s">
        <v>314</v>
      </c>
      <c r="D4535">
        <v>13.33</v>
      </c>
    </row>
    <row r="4536" spans="1:4">
      <c r="A4536">
        <v>1901</v>
      </c>
      <c r="B4536" t="s">
        <v>2963</v>
      </c>
      <c r="C4536" t="s">
        <v>354</v>
      </c>
      <c r="D4536">
        <v>27.23</v>
      </c>
    </row>
    <row r="4537" spans="1:4">
      <c r="A4537">
        <v>1901</v>
      </c>
      <c r="B4537" t="s">
        <v>3654</v>
      </c>
      <c r="C4537" t="s">
        <v>2077</v>
      </c>
      <c r="D4537">
        <v>7.5</v>
      </c>
    </row>
    <row r="4538" spans="1:4">
      <c r="A4538">
        <v>1901</v>
      </c>
      <c r="B4538" t="s">
        <v>3654</v>
      </c>
      <c r="C4538" t="s">
        <v>2072</v>
      </c>
      <c r="D4538">
        <v>6.5</v>
      </c>
    </row>
    <row r="4539" spans="1:4">
      <c r="A4539">
        <v>1901</v>
      </c>
      <c r="B4539" t="s">
        <v>3654</v>
      </c>
      <c r="C4539" t="s">
        <v>2078</v>
      </c>
      <c r="D4539">
        <v>7</v>
      </c>
    </row>
    <row r="4540" spans="1:4">
      <c r="A4540">
        <v>1901</v>
      </c>
      <c r="B4540" t="s">
        <v>3654</v>
      </c>
      <c r="C4540" t="s">
        <v>2074</v>
      </c>
      <c r="D4540">
        <v>55</v>
      </c>
    </row>
    <row r="4541" spans="1:4">
      <c r="A4541">
        <v>1901</v>
      </c>
      <c r="B4541" t="s">
        <v>3654</v>
      </c>
      <c r="C4541" t="s">
        <v>2075</v>
      </c>
      <c r="D4541">
        <v>7</v>
      </c>
    </row>
    <row r="4542" spans="1:4">
      <c r="A4542">
        <v>1901</v>
      </c>
      <c r="B4542" t="s">
        <v>3654</v>
      </c>
      <c r="C4542" t="s">
        <v>2079</v>
      </c>
      <c r="D4542">
        <v>80</v>
      </c>
    </row>
    <row r="4543" spans="1:4">
      <c r="A4543">
        <v>1901</v>
      </c>
      <c r="B4543" t="s">
        <v>3654</v>
      </c>
      <c r="C4543" t="s">
        <v>2079</v>
      </c>
      <c r="D4543">
        <v>1.5</v>
      </c>
    </row>
    <row r="4544" spans="1:4">
      <c r="A4544">
        <v>1901</v>
      </c>
      <c r="B4544" t="s">
        <v>3655</v>
      </c>
      <c r="C4544" t="s">
        <v>2093</v>
      </c>
      <c r="D4544">
        <v>56</v>
      </c>
    </row>
    <row r="4545" spans="1:4">
      <c r="A4545">
        <v>1901</v>
      </c>
      <c r="B4545" t="s">
        <v>3655</v>
      </c>
      <c r="C4545" t="s">
        <v>2093</v>
      </c>
      <c r="D4545">
        <v>27</v>
      </c>
    </row>
    <row r="4546" spans="1:4">
      <c r="A4546">
        <v>1901</v>
      </c>
      <c r="B4546" t="s">
        <v>3655</v>
      </c>
      <c r="C4546" t="s">
        <v>2081</v>
      </c>
      <c r="D4546">
        <v>6</v>
      </c>
    </row>
    <row r="4547" spans="1:4">
      <c r="A4547">
        <v>1901</v>
      </c>
      <c r="B4547" t="s">
        <v>3655</v>
      </c>
      <c r="C4547" t="s">
        <v>2082</v>
      </c>
      <c r="D4547">
        <v>5</v>
      </c>
    </row>
    <row r="4548" spans="1:4">
      <c r="A4548">
        <v>1901</v>
      </c>
      <c r="B4548" t="s">
        <v>3655</v>
      </c>
      <c r="C4548" t="s">
        <v>2082</v>
      </c>
      <c r="D4548">
        <v>7</v>
      </c>
    </row>
    <row r="4549" spans="1:4">
      <c r="A4549">
        <v>1901</v>
      </c>
      <c r="B4549" t="s">
        <v>3655</v>
      </c>
      <c r="C4549" t="s">
        <v>2275</v>
      </c>
      <c r="D4549">
        <v>5</v>
      </c>
    </row>
    <row r="4550" spans="1:4">
      <c r="A4550">
        <v>1901</v>
      </c>
      <c r="B4550" t="s">
        <v>3655</v>
      </c>
      <c r="C4550" t="s">
        <v>2094</v>
      </c>
      <c r="D4550">
        <v>25</v>
      </c>
    </row>
    <row r="4551" spans="1:4">
      <c r="A4551">
        <v>1901</v>
      </c>
      <c r="B4551" t="s">
        <v>3655</v>
      </c>
      <c r="C4551" t="s">
        <v>1952</v>
      </c>
      <c r="D4551">
        <v>6.25</v>
      </c>
    </row>
    <row r="4552" spans="1:4">
      <c r="A4552">
        <v>1901</v>
      </c>
      <c r="B4552" t="s">
        <v>3655</v>
      </c>
      <c r="C4552" t="s">
        <v>2095</v>
      </c>
      <c r="D4552">
        <v>56</v>
      </c>
    </row>
    <row r="4553" spans="1:4">
      <c r="A4553">
        <v>1901</v>
      </c>
      <c r="B4553" t="s">
        <v>3655</v>
      </c>
      <c r="C4553" t="s">
        <v>2095</v>
      </c>
      <c r="D4553">
        <v>210</v>
      </c>
    </row>
    <row r="4554" spans="1:4">
      <c r="A4554">
        <v>1901</v>
      </c>
      <c r="B4554" t="s">
        <v>3655</v>
      </c>
      <c r="C4554" t="s">
        <v>2095</v>
      </c>
      <c r="D4554">
        <v>25</v>
      </c>
    </row>
    <row r="4555" spans="1:4">
      <c r="A4555">
        <v>1901</v>
      </c>
      <c r="B4555" t="s">
        <v>3655</v>
      </c>
      <c r="C4555" t="s">
        <v>2095</v>
      </c>
      <c r="D4555">
        <v>41.5</v>
      </c>
    </row>
    <row r="4556" spans="1:4">
      <c r="A4556">
        <v>1901</v>
      </c>
      <c r="B4556" t="s">
        <v>3655</v>
      </c>
      <c r="C4556" t="s">
        <v>2095</v>
      </c>
      <c r="D4556">
        <v>151</v>
      </c>
    </row>
    <row r="4557" spans="1:4">
      <c r="A4557">
        <v>1901</v>
      </c>
      <c r="B4557" t="s">
        <v>3655</v>
      </c>
      <c r="C4557" t="s">
        <v>417</v>
      </c>
      <c r="D4557">
        <v>69</v>
      </c>
    </row>
    <row r="4558" spans="1:4">
      <c r="A4558">
        <v>1901</v>
      </c>
      <c r="B4558" t="s">
        <v>3655</v>
      </c>
      <c r="C4558" t="s">
        <v>417</v>
      </c>
      <c r="D4558">
        <v>15.2</v>
      </c>
    </row>
    <row r="4559" spans="1:4">
      <c r="A4559">
        <v>1901</v>
      </c>
      <c r="B4559" t="s">
        <v>3655</v>
      </c>
      <c r="C4559" t="s">
        <v>417</v>
      </c>
      <c r="D4559">
        <v>19.5</v>
      </c>
    </row>
    <row r="4560" spans="1:4">
      <c r="A4560">
        <v>1901</v>
      </c>
      <c r="B4560" t="s">
        <v>3655</v>
      </c>
      <c r="C4560" t="s">
        <v>417</v>
      </c>
      <c r="D4560">
        <v>84</v>
      </c>
    </row>
    <row r="4561" spans="1:4">
      <c r="A4561">
        <v>1901</v>
      </c>
      <c r="B4561" t="s">
        <v>3655</v>
      </c>
      <c r="C4561" t="s">
        <v>417</v>
      </c>
      <c r="D4561">
        <v>1</v>
      </c>
    </row>
    <row r="4562" spans="1:4">
      <c r="A4562">
        <v>1901</v>
      </c>
      <c r="B4562" t="s">
        <v>3655</v>
      </c>
      <c r="C4562" t="s">
        <v>417</v>
      </c>
      <c r="D4562">
        <v>38.26</v>
      </c>
    </row>
    <row r="4563" spans="1:4">
      <c r="A4563">
        <v>1901</v>
      </c>
      <c r="B4563" t="s">
        <v>3655</v>
      </c>
      <c r="C4563" t="s">
        <v>417</v>
      </c>
      <c r="D4563">
        <v>22</v>
      </c>
    </row>
    <row r="4564" spans="1:4">
      <c r="A4564">
        <v>1901</v>
      </c>
      <c r="B4564" t="s">
        <v>3655</v>
      </c>
      <c r="C4564" t="s">
        <v>417</v>
      </c>
      <c r="D4564">
        <v>60</v>
      </c>
    </row>
    <row r="4565" spans="1:4">
      <c r="A4565">
        <v>1901</v>
      </c>
      <c r="B4565" t="s">
        <v>3655</v>
      </c>
      <c r="C4565" t="s">
        <v>68</v>
      </c>
      <c r="D4565">
        <v>98</v>
      </c>
    </row>
    <row r="4566" spans="1:4">
      <c r="A4566">
        <v>1901</v>
      </c>
      <c r="B4566" t="s">
        <v>3655</v>
      </c>
      <c r="C4566" t="s">
        <v>68</v>
      </c>
      <c r="D4566">
        <v>6</v>
      </c>
    </row>
    <row r="4567" spans="1:4">
      <c r="A4567">
        <v>1901</v>
      </c>
      <c r="B4567" t="s">
        <v>3655</v>
      </c>
      <c r="C4567" t="s">
        <v>68</v>
      </c>
      <c r="D4567">
        <v>5</v>
      </c>
    </row>
    <row r="4568" spans="1:4">
      <c r="A4568">
        <v>1901</v>
      </c>
      <c r="B4568" t="s">
        <v>3655</v>
      </c>
      <c r="C4568" t="s">
        <v>2097</v>
      </c>
      <c r="D4568">
        <v>32</v>
      </c>
    </row>
    <row r="4569" spans="1:4">
      <c r="A4569">
        <v>1901</v>
      </c>
      <c r="B4569" t="s">
        <v>3655</v>
      </c>
      <c r="C4569" t="s">
        <v>2097</v>
      </c>
      <c r="D4569">
        <v>22</v>
      </c>
    </row>
    <row r="4570" spans="1:4">
      <c r="A4570">
        <v>1901</v>
      </c>
      <c r="B4570" t="s">
        <v>3655</v>
      </c>
      <c r="C4570" t="s">
        <v>2097</v>
      </c>
      <c r="D4570">
        <v>26</v>
      </c>
    </row>
    <row r="4571" spans="1:4">
      <c r="A4571">
        <v>1901</v>
      </c>
      <c r="B4571" t="s">
        <v>3655</v>
      </c>
      <c r="C4571" t="s">
        <v>2097</v>
      </c>
      <c r="D4571">
        <v>8</v>
      </c>
    </row>
    <row r="4572" spans="1:4">
      <c r="A4572">
        <v>1901</v>
      </c>
      <c r="B4572" t="s">
        <v>3655</v>
      </c>
      <c r="C4572" t="s">
        <v>2097</v>
      </c>
      <c r="D4572">
        <v>35</v>
      </c>
    </row>
    <row r="4573" spans="1:4">
      <c r="A4573">
        <v>1901</v>
      </c>
      <c r="B4573" t="s">
        <v>3655</v>
      </c>
      <c r="C4573" t="s">
        <v>2098</v>
      </c>
      <c r="D4573">
        <v>4</v>
      </c>
    </row>
    <row r="4574" spans="1:4">
      <c r="A4574">
        <v>1901</v>
      </c>
      <c r="B4574" t="s">
        <v>3655</v>
      </c>
      <c r="C4574" t="s">
        <v>2099</v>
      </c>
      <c r="D4574">
        <v>7.5</v>
      </c>
    </row>
    <row r="4575" spans="1:4">
      <c r="A4575">
        <v>1901</v>
      </c>
      <c r="B4575" t="s">
        <v>3655</v>
      </c>
      <c r="C4575" t="s">
        <v>2100</v>
      </c>
      <c r="D4575">
        <v>2</v>
      </c>
    </row>
    <row r="4576" spans="1:4">
      <c r="A4576">
        <v>1901</v>
      </c>
      <c r="B4576" t="s">
        <v>3655</v>
      </c>
      <c r="C4576" t="s">
        <v>2101</v>
      </c>
      <c r="D4576">
        <v>12</v>
      </c>
    </row>
    <row r="4577" spans="1:4">
      <c r="A4577">
        <v>1901</v>
      </c>
      <c r="B4577" t="s">
        <v>3655</v>
      </c>
      <c r="C4577" t="s">
        <v>2102</v>
      </c>
      <c r="D4577">
        <v>14</v>
      </c>
    </row>
    <row r="4578" spans="1:4">
      <c r="A4578">
        <v>1901</v>
      </c>
      <c r="B4578" t="s">
        <v>3655</v>
      </c>
      <c r="C4578" t="s">
        <v>2102</v>
      </c>
      <c r="D4578">
        <v>40</v>
      </c>
    </row>
    <row r="4579" spans="1:4">
      <c r="A4579">
        <v>1901</v>
      </c>
      <c r="B4579" t="s">
        <v>3655</v>
      </c>
      <c r="C4579" t="s">
        <v>2072</v>
      </c>
      <c r="D4579">
        <v>1.5</v>
      </c>
    </row>
    <row r="4580" spans="1:4">
      <c r="A4580">
        <v>1901</v>
      </c>
      <c r="B4580" t="s">
        <v>3655</v>
      </c>
      <c r="C4580" t="s">
        <v>2072</v>
      </c>
      <c r="D4580">
        <v>61.62</v>
      </c>
    </row>
    <row r="4581" spans="1:4">
      <c r="A4581">
        <v>1901</v>
      </c>
      <c r="B4581" t="s">
        <v>3655</v>
      </c>
      <c r="C4581" t="s">
        <v>2315</v>
      </c>
      <c r="D4581">
        <v>12.4</v>
      </c>
    </row>
    <row r="4582" spans="1:4">
      <c r="A4582">
        <v>1901</v>
      </c>
      <c r="B4582" t="s">
        <v>3655</v>
      </c>
      <c r="C4582" t="s">
        <v>2104</v>
      </c>
      <c r="D4582">
        <v>52.5</v>
      </c>
    </row>
    <row r="4583" spans="1:4">
      <c r="A4583">
        <v>1901</v>
      </c>
      <c r="B4583" t="s">
        <v>3655</v>
      </c>
      <c r="C4583" t="s">
        <v>2104</v>
      </c>
      <c r="D4583">
        <v>9.5</v>
      </c>
    </row>
    <row r="4584" spans="1:4">
      <c r="A4584">
        <v>1901</v>
      </c>
      <c r="B4584" t="s">
        <v>3655</v>
      </c>
      <c r="C4584" t="s">
        <v>2105</v>
      </c>
      <c r="D4584">
        <v>7.5</v>
      </c>
    </row>
    <row r="4585" spans="1:4">
      <c r="A4585">
        <v>1901</v>
      </c>
      <c r="B4585" t="s">
        <v>3655</v>
      </c>
      <c r="C4585" t="s">
        <v>273</v>
      </c>
      <c r="D4585">
        <v>3.52</v>
      </c>
    </row>
    <row r="4586" spans="1:4">
      <c r="A4586">
        <v>1901</v>
      </c>
      <c r="B4586" t="s">
        <v>3655</v>
      </c>
      <c r="C4586" t="s">
        <v>2106</v>
      </c>
      <c r="D4586">
        <v>11.5</v>
      </c>
    </row>
    <row r="4587" spans="1:4">
      <c r="A4587">
        <v>1901</v>
      </c>
      <c r="B4587" t="s">
        <v>3655</v>
      </c>
      <c r="C4587" t="s">
        <v>2241</v>
      </c>
      <c r="D4587">
        <v>11.6</v>
      </c>
    </row>
    <row r="4588" spans="1:4">
      <c r="A4588">
        <v>1901</v>
      </c>
      <c r="B4588" t="s">
        <v>3655</v>
      </c>
      <c r="C4588" t="s">
        <v>2084</v>
      </c>
      <c r="D4588">
        <v>8.3000000000000007</v>
      </c>
    </row>
    <row r="4589" spans="1:4">
      <c r="A4589">
        <v>1901</v>
      </c>
      <c r="B4589" t="s">
        <v>3655</v>
      </c>
      <c r="C4589" t="s">
        <v>2242</v>
      </c>
      <c r="D4589">
        <v>7.5</v>
      </c>
    </row>
    <row r="4590" spans="1:4">
      <c r="A4590">
        <v>1901</v>
      </c>
      <c r="B4590" t="s">
        <v>3655</v>
      </c>
      <c r="C4590" t="s">
        <v>757</v>
      </c>
      <c r="D4590">
        <v>4</v>
      </c>
    </row>
    <row r="4591" spans="1:4">
      <c r="A4591">
        <v>1901</v>
      </c>
      <c r="B4591" t="s">
        <v>3655</v>
      </c>
      <c r="C4591" t="s">
        <v>1717</v>
      </c>
      <c r="D4591">
        <v>4</v>
      </c>
    </row>
    <row r="4592" spans="1:4">
      <c r="A4592">
        <v>1901</v>
      </c>
      <c r="B4592" t="s">
        <v>3655</v>
      </c>
      <c r="C4592" t="s">
        <v>26</v>
      </c>
      <c r="D4592">
        <v>13</v>
      </c>
    </row>
    <row r="4593" spans="1:4">
      <c r="A4593">
        <v>1901</v>
      </c>
      <c r="B4593" t="s">
        <v>3655</v>
      </c>
      <c r="C4593" t="s">
        <v>2243</v>
      </c>
      <c r="D4593">
        <v>10</v>
      </c>
    </row>
    <row r="4594" spans="1:4">
      <c r="A4594">
        <v>1901</v>
      </c>
      <c r="B4594" t="s">
        <v>3655</v>
      </c>
      <c r="C4594" t="s">
        <v>2107</v>
      </c>
      <c r="D4594">
        <v>4.75</v>
      </c>
    </row>
    <row r="4595" spans="1:4">
      <c r="A4595">
        <v>1901</v>
      </c>
      <c r="B4595" t="s">
        <v>3655</v>
      </c>
      <c r="C4595" t="s">
        <v>2086</v>
      </c>
      <c r="D4595">
        <v>16</v>
      </c>
    </row>
    <row r="4596" spans="1:4">
      <c r="A4596">
        <v>1901</v>
      </c>
      <c r="B4596" t="s">
        <v>3655</v>
      </c>
      <c r="C4596" t="s">
        <v>2317</v>
      </c>
      <c r="D4596">
        <v>13</v>
      </c>
    </row>
    <row r="4597" spans="1:4">
      <c r="A4597">
        <v>1901</v>
      </c>
      <c r="B4597" t="s">
        <v>3655</v>
      </c>
      <c r="C4597" t="s">
        <v>718</v>
      </c>
      <c r="D4597">
        <v>5</v>
      </c>
    </row>
    <row r="4598" spans="1:4">
      <c r="A4598">
        <v>1901</v>
      </c>
      <c r="B4598" t="s">
        <v>3655</v>
      </c>
      <c r="C4598" t="s">
        <v>2087</v>
      </c>
      <c r="D4598">
        <v>2</v>
      </c>
    </row>
    <row r="4599" spans="1:4">
      <c r="A4599">
        <v>1901</v>
      </c>
      <c r="B4599" t="s">
        <v>3655</v>
      </c>
      <c r="C4599" t="s">
        <v>511</v>
      </c>
      <c r="D4599">
        <v>3.5</v>
      </c>
    </row>
    <row r="4600" spans="1:4">
      <c r="A4600">
        <v>1901</v>
      </c>
      <c r="B4600" t="s">
        <v>3655</v>
      </c>
      <c r="C4600" t="s">
        <v>2088</v>
      </c>
      <c r="D4600">
        <v>19</v>
      </c>
    </row>
    <row r="4601" spans="1:4">
      <c r="A4601">
        <v>1901</v>
      </c>
      <c r="B4601" t="s">
        <v>3655</v>
      </c>
      <c r="C4601" t="s">
        <v>2088</v>
      </c>
      <c r="D4601">
        <v>25</v>
      </c>
    </row>
    <row r="4602" spans="1:4">
      <c r="A4602">
        <v>1901</v>
      </c>
      <c r="B4602" t="s">
        <v>3655</v>
      </c>
      <c r="C4602" t="s">
        <v>578</v>
      </c>
      <c r="D4602">
        <v>25</v>
      </c>
    </row>
    <row r="4603" spans="1:4">
      <c r="A4603">
        <v>1901</v>
      </c>
      <c r="B4603" t="s">
        <v>3655</v>
      </c>
      <c r="C4603" t="s">
        <v>2108</v>
      </c>
      <c r="D4603">
        <v>2.5</v>
      </c>
    </row>
    <row r="4604" spans="1:4">
      <c r="A4604">
        <v>1901</v>
      </c>
      <c r="B4604" t="s">
        <v>3655</v>
      </c>
      <c r="C4604" t="s">
        <v>2089</v>
      </c>
      <c r="D4604">
        <v>18</v>
      </c>
    </row>
    <row r="4605" spans="1:4">
      <c r="A4605">
        <v>1901</v>
      </c>
      <c r="B4605" t="s">
        <v>3655</v>
      </c>
      <c r="C4605" t="s">
        <v>2089</v>
      </c>
      <c r="D4605">
        <v>5</v>
      </c>
    </row>
    <row r="4606" spans="1:4">
      <c r="A4606">
        <v>1901</v>
      </c>
      <c r="B4606" t="s">
        <v>3655</v>
      </c>
      <c r="C4606" t="s">
        <v>2090</v>
      </c>
      <c r="D4606">
        <v>100</v>
      </c>
    </row>
    <row r="4607" spans="1:4">
      <c r="A4607">
        <v>1901</v>
      </c>
      <c r="B4607" t="s">
        <v>3655</v>
      </c>
      <c r="C4607" t="s">
        <v>2090</v>
      </c>
      <c r="D4607">
        <v>25</v>
      </c>
    </row>
    <row r="4608" spans="1:4">
      <c r="A4608">
        <v>1901</v>
      </c>
      <c r="B4608" t="s">
        <v>3655</v>
      </c>
      <c r="C4608" t="s">
        <v>2090</v>
      </c>
      <c r="D4608">
        <v>14</v>
      </c>
    </row>
    <row r="4609" spans="1:4">
      <c r="A4609">
        <v>1901</v>
      </c>
      <c r="B4609" t="s">
        <v>3655</v>
      </c>
      <c r="C4609" t="s">
        <v>2090</v>
      </c>
      <c r="D4609">
        <v>75</v>
      </c>
    </row>
    <row r="4610" spans="1:4">
      <c r="A4610">
        <v>1901</v>
      </c>
      <c r="B4610" t="s">
        <v>3655</v>
      </c>
      <c r="C4610" t="s">
        <v>2091</v>
      </c>
      <c r="D4610">
        <v>7.42</v>
      </c>
    </row>
    <row r="4611" spans="1:4">
      <c r="A4611">
        <v>1901</v>
      </c>
      <c r="B4611" t="s">
        <v>3655</v>
      </c>
      <c r="C4611" t="s">
        <v>2318</v>
      </c>
      <c r="D4611">
        <v>10</v>
      </c>
    </row>
    <row r="4612" spans="1:4">
      <c r="A4612">
        <v>1901</v>
      </c>
      <c r="B4612" t="s">
        <v>3655</v>
      </c>
      <c r="C4612" t="s">
        <v>2319</v>
      </c>
      <c r="D4612">
        <v>18</v>
      </c>
    </row>
    <row r="4613" spans="1:4">
      <c r="A4613">
        <v>1901</v>
      </c>
      <c r="B4613" t="s">
        <v>3655</v>
      </c>
      <c r="C4613" t="s">
        <v>2092</v>
      </c>
      <c r="D4613">
        <v>36</v>
      </c>
    </row>
    <row r="4614" spans="1:4">
      <c r="A4614">
        <v>1901</v>
      </c>
      <c r="B4614" t="s">
        <v>3655</v>
      </c>
      <c r="C4614" t="s">
        <v>2092</v>
      </c>
      <c r="D4614">
        <v>2.5</v>
      </c>
    </row>
    <row r="4615" spans="1:4">
      <c r="A4615">
        <v>1901</v>
      </c>
      <c r="B4615" t="s">
        <v>3655</v>
      </c>
      <c r="C4615" t="s">
        <v>2092</v>
      </c>
      <c r="D4615">
        <v>14</v>
      </c>
    </row>
    <row r="4616" spans="1:4">
      <c r="A4616">
        <v>1901</v>
      </c>
      <c r="B4616" t="s">
        <v>3655</v>
      </c>
      <c r="C4616" t="s">
        <v>2109</v>
      </c>
      <c r="D4616">
        <v>10</v>
      </c>
    </row>
    <row r="4617" spans="1:4">
      <c r="A4617">
        <v>1901</v>
      </c>
      <c r="B4617" t="s">
        <v>2187</v>
      </c>
      <c r="C4617" t="s">
        <v>2198</v>
      </c>
      <c r="D4617">
        <v>2</v>
      </c>
    </row>
    <row r="4618" spans="1:4">
      <c r="A4618">
        <v>1901</v>
      </c>
      <c r="B4618" t="s">
        <v>2187</v>
      </c>
      <c r="C4618" t="s">
        <v>2244</v>
      </c>
      <c r="D4618">
        <v>11</v>
      </c>
    </row>
    <row r="4619" spans="1:4">
      <c r="A4619">
        <v>1901</v>
      </c>
      <c r="B4619" t="s">
        <v>2187</v>
      </c>
      <c r="C4619" t="s">
        <v>2320</v>
      </c>
      <c r="D4619">
        <v>6</v>
      </c>
    </row>
    <row r="4620" spans="1:4">
      <c r="A4620">
        <v>1901</v>
      </c>
      <c r="B4620" t="s">
        <v>2187</v>
      </c>
      <c r="C4620" t="s">
        <v>2104</v>
      </c>
      <c r="D4620">
        <v>22</v>
      </c>
    </row>
    <row r="4621" spans="1:4">
      <c r="A4621">
        <v>1901</v>
      </c>
      <c r="B4621" t="s">
        <v>2187</v>
      </c>
      <c r="C4621" t="s">
        <v>2104</v>
      </c>
      <c r="D4621">
        <v>14</v>
      </c>
    </row>
    <row r="4622" spans="1:4">
      <c r="A4622">
        <v>1901</v>
      </c>
      <c r="B4622" t="s">
        <v>2187</v>
      </c>
      <c r="C4622" t="s">
        <v>2104</v>
      </c>
      <c r="D4622">
        <v>13</v>
      </c>
    </row>
    <row r="4623" spans="1:4">
      <c r="A4623">
        <v>1901</v>
      </c>
      <c r="B4623" t="s">
        <v>2187</v>
      </c>
      <c r="C4623" t="s">
        <v>2104</v>
      </c>
      <c r="D4623">
        <v>23</v>
      </c>
    </row>
    <row r="4624" spans="1:4">
      <c r="A4624">
        <v>1901</v>
      </c>
      <c r="B4624" t="s">
        <v>2187</v>
      </c>
      <c r="C4624" t="s">
        <v>1712</v>
      </c>
      <c r="D4624">
        <v>12</v>
      </c>
    </row>
    <row r="4625" spans="1:4">
      <c r="A4625">
        <v>1901</v>
      </c>
      <c r="B4625" t="s">
        <v>2187</v>
      </c>
      <c r="C4625" t="s">
        <v>2152</v>
      </c>
      <c r="D4625">
        <v>28</v>
      </c>
    </row>
    <row r="4626" spans="1:4">
      <c r="A4626">
        <v>1901</v>
      </c>
      <c r="B4626" t="s">
        <v>2187</v>
      </c>
      <c r="C4626" t="s">
        <v>2070</v>
      </c>
      <c r="D4626">
        <v>4.3499999999999996</v>
      </c>
    </row>
    <row r="4627" spans="1:4">
      <c r="A4627">
        <v>1901</v>
      </c>
      <c r="B4627" t="s">
        <v>2187</v>
      </c>
      <c r="C4627" t="s">
        <v>2245</v>
      </c>
      <c r="D4627">
        <v>8.5</v>
      </c>
    </row>
    <row r="4628" spans="1:4">
      <c r="A4628">
        <v>1901</v>
      </c>
      <c r="B4628" t="s">
        <v>2187</v>
      </c>
      <c r="C4628" t="s">
        <v>1964</v>
      </c>
      <c r="D4628">
        <v>43</v>
      </c>
    </row>
    <row r="4629" spans="1:4">
      <c r="A4629">
        <v>1901</v>
      </c>
      <c r="B4629" t="s">
        <v>2187</v>
      </c>
      <c r="C4629" t="s">
        <v>2246</v>
      </c>
      <c r="D4629">
        <v>4</v>
      </c>
    </row>
    <row r="4630" spans="1:4">
      <c r="A4630">
        <v>1901</v>
      </c>
      <c r="B4630" t="s">
        <v>2187</v>
      </c>
      <c r="C4630" t="s">
        <v>2110</v>
      </c>
      <c r="D4630">
        <v>8</v>
      </c>
    </row>
    <row r="4631" spans="1:4">
      <c r="A4631">
        <v>1901</v>
      </c>
      <c r="B4631" t="s">
        <v>2187</v>
      </c>
      <c r="C4631" t="s">
        <v>2111</v>
      </c>
      <c r="D4631">
        <v>4.5</v>
      </c>
    </row>
    <row r="4632" spans="1:4">
      <c r="A4632">
        <v>1901</v>
      </c>
      <c r="B4632" t="s">
        <v>2187</v>
      </c>
      <c r="C4632" t="s">
        <v>2111</v>
      </c>
      <c r="D4632">
        <v>19</v>
      </c>
    </row>
    <row r="4633" spans="1:4">
      <c r="A4633">
        <v>1901</v>
      </c>
      <c r="B4633" t="s">
        <v>2187</v>
      </c>
      <c r="C4633" t="s">
        <v>2112</v>
      </c>
      <c r="D4633">
        <v>93</v>
      </c>
    </row>
    <row r="4634" spans="1:4">
      <c r="A4634">
        <v>1901</v>
      </c>
      <c r="B4634" t="s">
        <v>2187</v>
      </c>
      <c r="C4634" t="s">
        <v>2112</v>
      </c>
      <c r="D4634">
        <v>30</v>
      </c>
    </row>
    <row r="4635" spans="1:4">
      <c r="A4635">
        <v>1901</v>
      </c>
      <c r="B4635" t="s">
        <v>2187</v>
      </c>
      <c r="C4635" t="s">
        <v>2247</v>
      </c>
      <c r="D4635">
        <v>9</v>
      </c>
    </row>
    <row r="4636" spans="1:4">
      <c r="A4636">
        <v>1901</v>
      </c>
      <c r="B4636" t="s">
        <v>2187</v>
      </c>
      <c r="C4636" t="s">
        <v>1982</v>
      </c>
      <c r="D4636">
        <v>2.75</v>
      </c>
    </row>
    <row r="4637" spans="1:4">
      <c r="A4637">
        <v>1901</v>
      </c>
      <c r="B4637" t="s">
        <v>2187</v>
      </c>
      <c r="C4637" t="s">
        <v>2113</v>
      </c>
      <c r="D4637">
        <v>13</v>
      </c>
    </row>
    <row r="4638" spans="1:4">
      <c r="A4638">
        <v>1901</v>
      </c>
      <c r="B4638" t="s">
        <v>3656</v>
      </c>
      <c r="C4638" t="s">
        <v>734</v>
      </c>
      <c r="D4638">
        <v>3</v>
      </c>
    </row>
    <row r="4639" spans="1:4">
      <c r="A4639">
        <v>1901</v>
      </c>
      <c r="B4639" t="s">
        <v>3656</v>
      </c>
      <c r="C4639" t="s">
        <v>2114</v>
      </c>
      <c r="D4639">
        <v>2.5</v>
      </c>
    </row>
    <row r="4640" spans="1:4">
      <c r="A4640">
        <v>1901</v>
      </c>
      <c r="B4640" t="s">
        <v>3656</v>
      </c>
      <c r="C4640" t="s">
        <v>502</v>
      </c>
      <c r="D4640">
        <v>29</v>
      </c>
    </row>
    <row r="4641" spans="1:4">
      <c r="A4641">
        <v>1901</v>
      </c>
      <c r="B4641" t="s">
        <v>3656</v>
      </c>
      <c r="C4641" t="s">
        <v>502</v>
      </c>
      <c r="D4641">
        <v>66.75</v>
      </c>
    </row>
    <row r="4642" spans="1:4">
      <c r="A4642">
        <v>1901</v>
      </c>
      <c r="B4642" t="s">
        <v>3656</v>
      </c>
      <c r="C4642" t="s">
        <v>502</v>
      </c>
      <c r="D4642">
        <v>22</v>
      </c>
    </row>
    <row r="4643" spans="1:4">
      <c r="A4643">
        <v>1901</v>
      </c>
      <c r="B4643" t="s">
        <v>3656</v>
      </c>
      <c r="C4643" t="s">
        <v>502</v>
      </c>
      <c r="D4643">
        <v>6.5</v>
      </c>
    </row>
    <row r="4644" spans="1:4">
      <c r="A4644">
        <v>1901</v>
      </c>
      <c r="B4644" t="s">
        <v>3656</v>
      </c>
      <c r="C4644" t="s">
        <v>511</v>
      </c>
      <c r="D4644">
        <v>14</v>
      </c>
    </row>
    <row r="4645" spans="1:4">
      <c r="A4645">
        <v>1901</v>
      </c>
      <c r="B4645" t="s">
        <v>3656</v>
      </c>
      <c r="C4645" t="s">
        <v>1324</v>
      </c>
      <c r="D4645">
        <v>2</v>
      </c>
    </row>
    <row r="4646" spans="1:4">
      <c r="A4646">
        <v>1901</v>
      </c>
      <c r="B4646" t="s">
        <v>2415</v>
      </c>
      <c r="C4646" t="s">
        <v>2135</v>
      </c>
      <c r="D4646">
        <v>53</v>
      </c>
    </row>
    <row r="4647" spans="1:4">
      <c r="A4647">
        <v>1901</v>
      </c>
      <c r="B4647" t="s">
        <v>2415</v>
      </c>
      <c r="C4647" t="s">
        <v>2135</v>
      </c>
      <c r="D4647">
        <v>10</v>
      </c>
    </row>
    <row r="4648" spans="1:4">
      <c r="A4648">
        <v>1901</v>
      </c>
      <c r="B4648" t="s">
        <v>2415</v>
      </c>
      <c r="C4648" t="s">
        <v>2115</v>
      </c>
      <c r="D4648">
        <v>18.7</v>
      </c>
    </row>
    <row r="4649" spans="1:4">
      <c r="A4649">
        <v>1901</v>
      </c>
      <c r="B4649" t="s">
        <v>2415</v>
      </c>
      <c r="C4649" t="s">
        <v>2115</v>
      </c>
      <c r="D4649">
        <v>7.5</v>
      </c>
    </row>
    <row r="4650" spans="1:4">
      <c r="A4650">
        <v>1901</v>
      </c>
      <c r="B4650" t="s">
        <v>2415</v>
      </c>
      <c r="C4650" t="s">
        <v>2116</v>
      </c>
      <c r="D4650">
        <v>25</v>
      </c>
    </row>
    <row r="4651" spans="1:4">
      <c r="A4651">
        <v>1901</v>
      </c>
      <c r="B4651" t="s">
        <v>2415</v>
      </c>
      <c r="C4651" t="s">
        <v>2116</v>
      </c>
      <c r="D4651">
        <v>1.55</v>
      </c>
    </row>
    <row r="4652" spans="1:4">
      <c r="A4652">
        <v>1901</v>
      </c>
      <c r="B4652" t="s">
        <v>2415</v>
      </c>
      <c r="C4652" t="s">
        <v>2116</v>
      </c>
      <c r="D4652">
        <v>45</v>
      </c>
    </row>
    <row r="4653" spans="1:4">
      <c r="A4653">
        <v>1901</v>
      </c>
      <c r="B4653" t="s">
        <v>2415</v>
      </c>
      <c r="C4653" t="s">
        <v>2323</v>
      </c>
      <c r="D4653">
        <v>10</v>
      </c>
    </row>
    <row r="4654" spans="1:4">
      <c r="A4654">
        <v>1901</v>
      </c>
      <c r="B4654" t="s">
        <v>2415</v>
      </c>
      <c r="C4654" t="s">
        <v>2117</v>
      </c>
      <c r="D4654">
        <v>11.56</v>
      </c>
    </row>
    <row r="4655" spans="1:4">
      <c r="A4655">
        <v>1901</v>
      </c>
      <c r="B4655" t="s">
        <v>2415</v>
      </c>
      <c r="C4655" t="s">
        <v>2118</v>
      </c>
      <c r="D4655">
        <v>10</v>
      </c>
    </row>
    <row r="4656" spans="1:4">
      <c r="A4656">
        <v>1901</v>
      </c>
      <c r="B4656" t="s">
        <v>2415</v>
      </c>
      <c r="C4656" t="s">
        <v>2118</v>
      </c>
      <c r="D4656">
        <v>21</v>
      </c>
    </row>
    <row r="4657" spans="1:4">
      <c r="A4657">
        <v>1901</v>
      </c>
      <c r="B4657" t="s">
        <v>2415</v>
      </c>
      <c r="C4657" t="s">
        <v>2324</v>
      </c>
      <c r="D4657">
        <v>4</v>
      </c>
    </row>
    <row r="4658" spans="1:4">
      <c r="A4658">
        <v>1901</v>
      </c>
      <c r="B4658" t="s">
        <v>2415</v>
      </c>
      <c r="C4658" t="s">
        <v>2136</v>
      </c>
      <c r="D4658">
        <v>32.75</v>
      </c>
    </row>
    <row r="4659" spans="1:4">
      <c r="A4659">
        <v>1901</v>
      </c>
      <c r="B4659" t="s">
        <v>2415</v>
      </c>
      <c r="C4659" t="s">
        <v>2276</v>
      </c>
      <c r="D4659">
        <v>2.86</v>
      </c>
    </row>
    <row r="4660" spans="1:4">
      <c r="A4660">
        <v>1901</v>
      </c>
      <c r="B4660" t="s">
        <v>2415</v>
      </c>
      <c r="C4660" t="s">
        <v>2276</v>
      </c>
      <c r="D4660">
        <v>4.8</v>
      </c>
    </row>
    <row r="4661" spans="1:4">
      <c r="A4661">
        <v>1901</v>
      </c>
      <c r="B4661" t="s">
        <v>2415</v>
      </c>
      <c r="C4661" t="s">
        <v>2137</v>
      </c>
      <c r="D4661">
        <v>32.869999999999997</v>
      </c>
    </row>
    <row r="4662" spans="1:4">
      <c r="A4662">
        <v>1901</v>
      </c>
      <c r="B4662" t="s">
        <v>2415</v>
      </c>
      <c r="C4662" t="s">
        <v>2137</v>
      </c>
      <c r="D4662">
        <v>12</v>
      </c>
    </row>
    <row r="4663" spans="1:4">
      <c r="A4663">
        <v>1901</v>
      </c>
      <c r="B4663" t="s">
        <v>2415</v>
      </c>
      <c r="C4663" t="s">
        <v>2138</v>
      </c>
      <c r="D4663">
        <v>5.25</v>
      </c>
    </row>
    <row r="4664" spans="1:4">
      <c r="A4664">
        <v>1901</v>
      </c>
      <c r="B4664" t="s">
        <v>2415</v>
      </c>
      <c r="C4664" t="s">
        <v>2138</v>
      </c>
      <c r="D4664">
        <v>2.5</v>
      </c>
    </row>
    <row r="4665" spans="1:4">
      <c r="A4665">
        <v>1901</v>
      </c>
      <c r="B4665" t="s">
        <v>2415</v>
      </c>
      <c r="C4665" t="s">
        <v>2326</v>
      </c>
      <c r="D4665">
        <v>12.5</v>
      </c>
    </row>
    <row r="4666" spans="1:4">
      <c r="A4666">
        <v>1901</v>
      </c>
      <c r="B4666" t="s">
        <v>2415</v>
      </c>
      <c r="C4666" t="s">
        <v>2139</v>
      </c>
      <c r="D4666">
        <v>2.25</v>
      </c>
    </row>
    <row r="4667" spans="1:4">
      <c r="A4667">
        <v>1901</v>
      </c>
      <c r="B4667" t="s">
        <v>2415</v>
      </c>
      <c r="C4667" t="s">
        <v>2140</v>
      </c>
      <c r="D4667">
        <v>19.3</v>
      </c>
    </row>
    <row r="4668" spans="1:4">
      <c r="A4668">
        <v>1901</v>
      </c>
      <c r="B4668" t="s">
        <v>2415</v>
      </c>
      <c r="C4668" t="s">
        <v>2140</v>
      </c>
      <c r="D4668">
        <v>3.34</v>
      </c>
    </row>
    <row r="4669" spans="1:4">
      <c r="A4669">
        <v>1901</v>
      </c>
      <c r="B4669" t="s">
        <v>2415</v>
      </c>
      <c r="C4669" t="s">
        <v>2140</v>
      </c>
      <c r="D4669">
        <v>5</v>
      </c>
    </row>
    <row r="4670" spans="1:4">
      <c r="A4670">
        <v>1901</v>
      </c>
      <c r="B4670" t="s">
        <v>2415</v>
      </c>
      <c r="C4670" t="s">
        <v>2140</v>
      </c>
      <c r="D4670">
        <v>9.1999999999999993</v>
      </c>
    </row>
    <row r="4671" spans="1:4">
      <c r="A4671">
        <v>1901</v>
      </c>
      <c r="B4671" t="s">
        <v>2415</v>
      </c>
      <c r="C4671" t="s">
        <v>2141</v>
      </c>
      <c r="D4671">
        <v>27</v>
      </c>
    </row>
    <row r="4672" spans="1:4">
      <c r="A4672">
        <v>1901</v>
      </c>
      <c r="B4672" t="s">
        <v>2415</v>
      </c>
      <c r="C4672" t="s">
        <v>2141</v>
      </c>
      <c r="D4672">
        <v>27</v>
      </c>
    </row>
    <row r="4673" spans="1:4">
      <c r="A4673">
        <v>1901</v>
      </c>
      <c r="B4673" t="s">
        <v>2415</v>
      </c>
      <c r="C4673" t="s">
        <v>2251</v>
      </c>
      <c r="D4673">
        <v>3.6</v>
      </c>
    </row>
    <row r="4674" spans="1:4">
      <c r="A4674">
        <v>1901</v>
      </c>
      <c r="B4674" t="s">
        <v>2415</v>
      </c>
      <c r="C4674" t="s">
        <v>2119</v>
      </c>
      <c r="D4674">
        <v>9.5</v>
      </c>
    </row>
    <row r="4675" spans="1:4">
      <c r="A4675">
        <v>1901</v>
      </c>
      <c r="B4675" t="s">
        <v>2415</v>
      </c>
      <c r="C4675" t="s">
        <v>2277</v>
      </c>
      <c r="D4675">
        <v>38</v>
      </c>
    </row>
    <row r="4676" spans="1:4">
      <c r="A4676">
        <v>1901</v>
      </c>
      <c r="B4676" t="s">
        <v>2415</v>
      </c>
      <c r="C4676" t="s">
        <v>2143</v>
      </c>
      <c r="D4676">
        <v>14</v>
      </c>
    </row>
    <row r="4677" spans="1:4">
      <c r="A4677">
        <v>1901</v>
      </c>
      <c r="B4677" t="s">
        <v>2415</v>
      </c>
      <c r="C4677" t="s">
        <v>2143</v>
      </c>
      <c r="D4677">
        <v>2.5</v>
      </c>
    </row>
    <row r="4678" spans="1:4">
      <c r="A4678">
        <v>1901</v>
      </c>
      <c r="B4678" t="s">
        <v>2415</v>
      </c>
      <c r="C4678" t="s">
        <v>2212</v>
      </c>
      <c r="D4678">
        <v>3.62</v>
      </c>
    </row>
    <row r="4679" spans="1:4">
      <c r="A4679">
        <v>1901</v>
      </c>
      <c r="B4679" t="s">
        <v>2415</v>
      </c>
      <c r="C4679" t="s">
        <v>2120</v>
      </c>
      <c r="D4679">
        <v>46</v>
      </c>
    </row>
    <row r="4680" spans="1:4">
      <c r="A4680">
        <v>1901</v>
      </c>
      <c r="B4680" t="s">
        <v>2415</v>
      </c>
      <c r="C4680" t="s">
        <v>2120</v>
      </c>
      <c r="D4680">
        <v>10</v>
      </c>
    </row>
    <row r="4681" spans="1:4">
      <c r="A4681">
        <v>1901</v>
      </c>
      <c r="B4681" t="s">
        <v>2415</v>
      </c>
      <c r="C4681" t="s">
        <v>2120</v>
      </c>
      <c r="D4681">
        <v>7</v>
      </c>
    </row>
    <row r="4682" spans="1:4">
      <c r="A4682">
        <v>1901</v>
      </c>
      <c r="B4682" t="s">
        <v>2415</v>
      </c>
      <c r="C4682" t="s">
        <v>2120</v>
      </c>
      <c r="D4682">
        <v>10.5</v>
      </c>
    </row>
    <row r="4683" spans="1:4">
      <c r="A4683">
        <v>1901</v>
      </c>
      <c r="B4683" t="s">
        <v>2415</v>
      </c>
      <c r="C4683" t="s">
        <v>2121</v>
      </c>
      <c r="D4683">
        <v>20</v>
      </c>
    </row>
    <row r="4684" spans="1:4">
      <c r="A4684">
        <v>1901</v>
      </c>
      <c r="B4684" t="s">
        <v>2415</v>
      </c>
      <c r="C4684" t="s">
        <v>2144</v>
      </c>
      <c r="D4684">
        <v>19</v>
      </c>
    </row>
    <row r="4685" spans="1:4">
      <c r="A4685">
        <v>1901</v>
      </c>
      <c r="B4685" t="s">
        <v>2415</v>
      </c>
      <c r="C4685" t="s">
        <v>2278</v>
      </c>
      <c r="D4685">
        <v>5.5</v>
      </c>
    </row>
    <row r="4686" spans="1:4">
      <c r="A4686">
        <v>1901</v>
      </c>
      <c r="B4686" t="s">
        <v>2415</v>
      </c>
      <c r="C4686" t="s">
        <v>273</v>
      </c>
      <c r="D4686">
        <v>85</v>
      </c>
    </row>
    <row r="4687" spans="1:4">
      <c r="A4687">
        <v>1901</v>
      </c>
      <c r="B4687" t="s">
        <v>2415</v>
      </c>
      <c r="C4687" t="s">
        <v>2253</v>
      </c>
      <c r="D4687">
        <v>8.75</v>
      </c>
    </row>
    <row r="4688" spans="1:4">
      <c r="A4688">
        <v>1901</v>
      </c>
      <c r="B4688" t="s">
        <v>2415</v>
      </c>
      <c r="C4688" t="s">
        <v>2254</v>
      </c>
      <c r="D4688">
        <v>10.92</v>
      </c>
    </row>
    <row r="4689" spans="1:4">
      <c r="A4689">
        <v>1901</v>
      </c>
      <c r="B4689" t="s">
        <v>2415</v>
      </c>
      <c r="C4689" t="s">
        <v>1394</v>
      </c>
      <c r="D4689">
        <v>23</v>
      </c>
    </row>
    <row r="4690" spans="1:4">
      <c r="A4690">
        <v>1901</v>
      </c>
      <c r="B4690" t="s">
        <v>2415</v>
      </c>
      <c r="C4690" t="s">
        <v>1907</v>
      </c>
      <c r="D4690">
        <v>10</v>
      </c>
    </row>
    <row r="4691" spans="1:4">
      <c r="A4691">
        <v>1901</v>
      </c>
      <c r="B4691" t="s">
        <v>2415</v>
      </c>
      <c r="C4691" t="s">
        <v>2328</v>
      </c>
      <c r="D4691">
        <v>6.25</v>
      </c>
    </row>
    <row r="4692" spans="1:4">
      <c r="A4692">
        <v>1901</v>
      </c>
      <c r="B4692" t="s">
        <v>2415</v>
      </c>
      <c r="C4692" t="s">
        <v>2255</v>
      </c>
      <c r="D4692">
        <v>5.5</v>
      </c>
    </row>
    <row r="4693" spans="1:4">
      <c r="A4693">
        <v>1901</v>
      </c>
      <c r="B4693" t="s">
        <v>2415</v>
      </c>
      <c r="C4693" t="s">
        <v>2122</v>
      </c>
      <c r="D4693">
        <v>16</v>
      </c>
    </row>
    <row r="4694" spans="1:4">
      <c r="A4694">
        <v>1901</v>
      </c>
      <c r="B4694" t="s">
        <v>2415</v>
      </c>
      <c r="C4694" t="s">
        <v>2122</v>
      </c>
      <c r="D4694">
        <v>11.09</v>
      </c>
    </row>
    <row r="4695" spans="1:4">
      <c r="A4695">
        <v>1901</v>
      </c>
      <c r="B4695" t="s">
        <v>2415</v>
      </c>
      <c r="C4695" t="s">
        <v>2256</v>
      </c>
      <c r="D4695">
        <v>6</v>
      </c>
    </row>
    <row r="4696" spans="1:4">
      <c r="A4696">
        <v>1901</v>
      </c>
      <c r="B4696" t="s">
        <v>2415</v>
      </c>
      <c r="C4696" t="s">
        <v>2257</v>
      </c>
      <c r="D4696">
        <v>4</v>
      </c>
    </row>
    <row r="4697" spans="1:4">
      <c r="A4697">
        <v>1901</v>
      </c>
      <c r="B4697" t="s">
        <v>2415</v>
      </c>
      <c r="C4697" t="s">
        <v>2258</v>
      </c>
      <c r="D4697">
        <v>11</v>
      </c>
    </row>
    <row r="4698" spans="1:4">
      <c r="A4698">
        <v>1901</v>
      </c>
      <c r="B4698" t="s">
        <v>2415</v>
      </c>
      <c r="C4698" t="s">
        <v>2259</v>
      </c>
      <c r="D4698">
        <v>1.5</v>
      </c>
    </row>
    <row r="4699" spans="1:4">
      <c r="A4699">
        <v>1901</v>
      </c>
      <c r="B4699" t="s">
        <v>2415</v>
      </c>
      <c r="C4699" t="s">
        <v>2279</v>
      </c>
      <c r="D4699">
        <v>5</v>
      </c>
    </row>
    <row r="4700" spans="1:4">
      <c r="A4700">
        <v>1901</v>
      </c>
      <c r="B4700" t="s">
        <v>2415</v>
      </c>
      <c r="C4700" t="s">
        <v>2260</v>
      </c>
      <c r="D4700">
        <v>5.5</v>
      </c>
    </row>
    <row r="4701" spans="1:4">
      <c r="A4701">
        <v>1901</v>
      </c>
      <c r="B4701" t="s">
        <v>2415</v>
      </c>
      <c r="C4701" t="s">
        <v>1547</v>
      </c>
      <c r="D4701">
        <v>20</v>
      </c>
    </row>
    <row r="4702" spans="1:4">
      <c r="A4702">
        <v>1901</v>
      </c>
      <c r="B4702" t="s">
        <v>2415</v>
      </c>
      <c r="C4702" t="s">
        <v>2123</v>
      </c>
      <c r="D4702">
        <v>22</v>
      </c>
    </row>
    <row r="4703" spans="1:4">
      <c r="A4703">
        <v>1901</v>
      </c>
      <c r="B4703" t="s">
        <v>2415</v>
      </c>
      <c r="C4703" t="s">
        <v>2123</v>
      </c>
      <c r="D4703">
        <v>6.25</v>
      </c>
    </row>
    <row r="4704" spans="1:4">
      <c r="A4704">
        <v>1901</v>
      </c>
      <c r="B4704" t="s">
        <v>2415</v>
      </c>
      <c r="C4704" t="s">
        <v>2123</v>
      </c>
      <c r="D4704">
        <v>1.5</v>
      </c>
    </row>
    <row r="4705" spans="1:4">
      <c r="A4705">
        <v>1901</v>
      </c>
      <c r="B4705" t="s">
        <v>2415</v>
      </c>
      <c r="C4705" t="s">
        <v>2123</v>
      </c>
      <c r="D4705">
        <v>5.5</v>
      </c>
    </row>
    <row r="4706" spans="1:4">
      <c r="A4706">
        <v>1901</v>
      </c>
      <c r="B4706" t="s">
        <v>2415</v>
      </c>
      <c r="C4706" t="s">
        <v>2124</v>
      </c>
      <c r="D4706">
        <v>7.63</v>
      </c>
    </row>
    <row r="4707" spans="1:4">
      <c r="A4707">
        <v>1901</v>
      </c>
      <c r="B4707" t="s">
        <v>2415</v>
      </c>
      <c r="C4707" t="s">
        <v>2125</v>
      </c>
      <c r="D4707">
        <v>29.5</v>
      </c>
    </row>
    <row r="4708" spans="1:4">
      <c r="A4708">
        <v>1901</v>
      </c>
      <c r="B4708" t="s">
        <v>2415</v>
      </c>
      <c r="C4708" t="s">
        <v>2125</v>
      </c>
      <c r="D4708">
        <v>448.95</v>
      </c>
    </row>
    <row r="4709" spans="1:4">
      <c r="A4709">
        <v>1901</v>
      </c>
      <c r="B4709" t="s">
        <v>2415</v>
      </c>
      <c r="C4709" t="s">
        <v>2125</v>
      </c>
      <c r="D4709">
        <v>12</v>
      </c>
    </row>
    <row r="4710" spans="1:4">
      <c r="A4710">
        <v>1901</v>
      </c>
      <c r="B4710" t="s">
        <v>2415</v>
      </c>
      <c r="C4710" t="s">
        <v>2125</v>
      </c>
      <c r="D4710">
        <v>10</v>
      </c>
    </row>
    <row r="4711" spans="1:4">
      <c r="A4711">
        <v>1901</v>
      </c>
      <c r="B4711" t="s">
        <v>2415</v>
      </c>
      <c r="C4711" t="s">
        <v>2125</v>
      </c>
      <c r="D4711">
        <v>6</v>
      </c>
    </row>
    <row r="4712" spans="1:4">
      <c r="A4712">
        <v>1901</v>
      </c>
      <c r="B4712" t="s">
        <v>2415</v>
      </c>
      <c r="C4712" t="s">
        <v>2125</v>
      </c>
      <c r="D4712">
        <v>20</v>
      </c>
    </row>
    <row r="4713" spans="1:4">
      <c r="A4713">
        <v>1901</v>
      </c>
      <c r="B4713" t="s">
        <v>2415</v>
      </c>
      <c r="C4713" t="s">
        <v>2125</v>
      </c>
      <c r="D4713">
        <v>21</v>
      </c>
    </row>
    <row r="4714" spans="1:4">
      <c r="A4714">
        <v>1901</v>
      </c>
      <c r="B4714" t="s">
        <v>2415</v>
      </c>
      <c r="C4714" t="s">
        <v>2125</v>
      </c>
      <c r="D4714">
        <v>17</v>
      </c>
    </row>
    <row r="4715" spans="1:4">
      <c r="A4715">
        <v>1901</v>
      </c>
      <c r="B4715" t="s">
        <v>2415</v>
      </c>
      <c r="C4715" t="s">
        <v>2125</v>
      </c>
      <c r="D4715">
        <v>3.5</v>
      </c>
    </row>
    <row r="4716" spans="1:4">
      <c r="A4716">
        <v>1901</v>
      </c>
      <c r="B4716" t="s">
        <v>2415</v>
      </c>
      <c r="C4716" t="s">
        <v>2127</v>
      </c>
      <c r="D4716">
        <v>126.38</v>
      </c>
    </row>
    <row r="4717" spans="1:4">
      <c r="A4717">
        <v>1901</v>
      </c>
      <c r="B4717" t="s">
        <v>2415</v>
      </c>
      <c r="C4717" t="s">
        <v>2127</v>
      </c>
      <c r="D4717">
        <v>25.05</v>
      </c>
    </row>
    <row r="4718" spans="1:4">
      <c r="A4718">
        <v>1901</v>
      </c>
      <c r="B4718" t="s">
        <v>2415</v>
      </c>
      <c r="C4718" t="s">
        <v>2127</v>
      </c>
      <c r="D4718">
        <v>28</v>
      </c>
    </row>
    <row r="4719" spans="1:4">
      <c r="A4719">
        <v>1901</v>
      </c>
      <c r="B4719" t="s">
        <v>2415</v>
      </c>
      <c r="C4719" t="s">
        <v>2127</v>
      </c>
      <c r="D4719">
        <v>11.5</v>
      </c>
    </row>
    <row r="4720" spans="1:4">
      <c r="A4720">
        <v>1901</v>
      </c>
      <c r="B4720" t="s">
        <v>2415</v>
      </c>
      <c r="C4720" t="s">
        <v>2127</v>
      </c>
      <c r="D4720">
        <v>117.13</v>
      </c>
    </row>
    <row r="4721" spans="1:4">
      <c r="A4721">
        <v>1901</v>
      </c>
      <c r="B4721" t="s">
        <v>2415</v>
      </c>
      <c r="C4721" t="s">
        <v>2127</v>
      </c>
      <c r="D4721">
        <v>45.4</v>
      </c>
    </row>
    <row r="4722" spans="1:4">
      <c r="A4722">
        <v>1901</v>
      </c>
      <c r="B4722" t="s">
        <v>2415</v>
      </c>
      <c r="C4722" t="s">
        <v>2127</v>
      </c>
      <c r="D4722">
        <v>40</v>
      </c>
    </row>
    <row r="4723" spans="1:4">
      <c r="A4723">
        <v>1901</v>
      </c>
      <c r="B4723" t="s">
        <v>2415</v>
      </c>
      <c r="C4723" t="s">
        <v>2145</v>
      </c>
      <c r="D4723">
        <v>6</v>
      </c>
    </row>
    <row r="4724" spans="1:4">
      <c r="A4724">
        <v>1901</v>
      </c>
      <c r="B4724" t="s">
        <v>2415</v>
      </c>
      <c r="C4724" t="s">
        <v>2145</v>
      </c>
      <c r="D4724">
        <v>4.0999999999999996</v>
      </c>
    </row>
    <row r="4725" spans="1:4">
      <c r="A4725">
        <v>1901</v>
      </c>
      <c r="B4725" t="s">
        <v>2415</v>
      </c>
      <c r="C4725" t="s">
        <v>2128</v>
      </c>
      <c r="D4725">
        <v>45.3</v>
      </c>
    </row>
    <row r="4726" spans="1:4">
      <c r="A4726">
        <v>1901</v>
      </c>
      <c r="B4726" t="s">
        <v>2415</v>
      </c>
      <c r="C4726" t="s">
        <v>2128</v>
      </c>
      <c r="D4726">
        <v>5.5</v>
      </c>
    </row>
    <row r="4727" spans="1:4">
      <c r="A4727">
        <v>1901</v>
      </c>
      <c r="B4727" t="s">
        <v>2415</v>
      </c>
      <c r="C4727" t="s">
        <v>2146</v>
      </c>
      <c r="D4727">
        <v>6</v>
      </c>
    </row>
    <row r="4728" spans="1:4">
      <c r="A4728">
        <v>1901</v>
      </c>
      <c r="B4728" t="s">
        <v>2415</v>
      </c>
      <c r="C4728" t="s">
        <v>2262</v>
      </c>
      <c r="D4728">
        <v>10</v>
      </c>
    </row>
    <row r="4729" spans="1:4">
      <c r="A4729">
        <v>1901</v>
      </c>
      <c r="B4729" t="s">
        <v>2415</v>
      </c>
      <c r="C4729" t="s">
        <v>2129</v>
      </c>
      <c r="D4729">
        <v>7</v>
      </c>
    </row>
    <row r="4730" spans="1:4">
      <c r="A4730">
        <v>1901</v>
      </c>
      <c r="B4730" t="s">
        <v>2415</v>
      </c>
      <c r="C4730" t="s">
        <v>2129</v>
      </c>
      <c r="D4730">
        <v>7.5</v>
      </c>
    </row>
    <row r="4731" spans="1:4">
      <c r="A4731">
        <v>1901</v>
      </c>
      <c r="B4731" t="s">
        <v>2415</v>
      </c>
      <c r="C4731" t="s">
        <v>2129</v>
      </c>
      <c r="D4731">
        <v>48</v>
      </c>
    </row>
    <row r="4732" spans="1:4">
      <c r="A4732">
        <v>1901</v>
      </c>
      <c r="B4732" t="s">
        <v>2415</v>
      </c>
      <c r="C4732" t="s">
        <v>2130</v>
      </c>
      <c r="D4732">
        <v>76</v>
      </c>
    </row>
    <row r="4733" spans="1:4">
      <c r="A4733">
        <v>1901</v>
      </c>
      <c r="B4733" t="s">
        <v>2963</v>
      </c>
      <c r="C4733" t="s">
        <v>658</v>
      </c>
      <c r="D4733">
        <v>0.18</v>
      </c>
    </row>
    <row r="4734" spans="1:4">
      <c r="A4734">
        <v>1901</v>
      </c>
      <c r="B4734" t="s">
        <v>2415</v>
      </c>
      <c r="C4734" t="s">
        <v>2131</v>
      </c>
      <c r="D4734">
        <v>3</v>
      </c>
    </row>
    <row r="4735" spans="1:4">
      <c r="A4735">
        <v>1901</v>
      </c>
      <c r="B4735" t="s">
        <v>2415</v>
      </c>
      <c r="C4735" t="s">
        <v>2131</v>
      </c>
      <c r="D4735">
        <v>16</v>
      </c>
    </row>
    <row r="4736" spans="1:4">
      <c r="A4736">
        <v>1901</v>
      </c>
      <c r="B4736" t="s">
        <v>2415</v>
      </c>
      <c r="C4736" t="s">
        <v>2132</v>
      </c>
      <c r="D4736">
        <v>4.5</v>
      </c>
    </row>
    <row r="4737" spans="1:4">
      <c r="A4737">
        <v>1901</v>
      </c>
      <c r="B4737" t="s">
        <v>2415</v>
      </c>
      <c r="C4737" t="s">
        <v>2344</v>
      </c>
      <c r="D4737">
        <v>18</v>
      </c>
    </row>
    <row r="4738" spans="1:4">
      <c r="A4738">
        <v>1901</v>
      </c>
      <c r="B4738" t="s">
        <v>2415</v>
      </c>
      <c r="C4738" t="s">
        <v>2133</v>
      </c>
      <c r="D4738">
        <v>2.5</v>
      </c>
    </row>
    <row r="4739" spans="1:4">
      <c r="A4739">
        <v>1901</v>
      </c>
      <c r="B4739" t="s">
        <v>2415</v>
      </c>
      <c r="C4739" t="s">
        <v>2147</v>
      </c>
      <c r="D4739">
        <v>3.9</v>
      </c>
    </row>
    <row r="4740" spans="1:4">
      <c r="A4740">
        <v>1901</v>
      </c>
      <c r="B4740" t="s">
        <v>2415</v>
      </c>
      <c r="C4740" t="s">
        <v>2263</v>
      </c>
      <c r="D4740">
        <v>4.4400000000000004</v>
      </c>
    </row>
    <row r="4741" spans="1:4">
      <c r="A4741">
        <v>1901</v>
      </c>
      <c r="B4741" t="s">
        <v>2415</v>
      </c>
      <c r="C4741" t="s">
        <v>2264</v>
      </c>
      <c r="D4741">
        <v>10</v>
      </c>
    </row>
    <row r="4742" spans="1:4">
      <c r="A4742">
        <v>1901</v>
      </c>
      <c r="B4742" t="s">
        <v>2415</v>
      </c>
      <c r="C4742" t="s">
        <v>2091</v>
      </c>
      <c r="D4742">
        <v>8.75</v>
      </c>
    </row>
    <row r="4743" spans="1:4">
      <c r="A4743">
        <v>1901</v>
      </c>
      <c r="B4743" t="s">
        <v>2415</v>
      </c>
      <c r="C4743" t="s">
        <v>440</v>
      </c>
      <c r="D4743">
        <v>4.5</v>
      </c>
    </row>
    <row r="4744" spans="1:4">
      <c r="A4744">
        <v>1901</v>
      </c>
      <c r="B4744" t="s">
        <v>2415</v>
      </c>
      <c r="C4744" t="s">
        <v>2149</v>
      </c>
      <c r="D4744">
        <v>6</v>
      </c>
    </row>
    <row r="4745" spans="1:4">
      <c r="A4745">
        <v>1901</v>
      </c>
      <c r="B4745" t="s">
        <v>2415</v>
      </c>
      <c r="C4745" t="s">
        <v>2134</v>
      </c>
      <c r="D4745">
        <v>8</v>
      </c>
    </row>
    <row r="4746" spans="1:4">
      <c r="A4746">
        <v>1901</v>
      </c>
      <c r="B4746" t="s">
        <v>2415</v>
      </c>
      <c r="C4746" t="s">
        <v>2134</v>
      </c>
      <c r="D4746">
        <v>2.5</v>
      </c>
    </row>
    <row r="4747" spans="1:4">
      <c r="A4747">
        <v>1901</v>
      </c>
      <c r="B4747" t="s">
        <v>2415</v>
      </c>
      <c r="C4747" t="s">
        <v>2134</v>
      </c>
      <c r="D4747">
        <v>1.8</v>
      </c>
    </row>
    <row r="4748" spans="1:4">
      <c r="A4748">
        <v>1901</v>
      </c>
      <c r="B4748" t="s">
        <v>2415</v>
      </c>
      <c r="C4748" t="s">
        <v>2134</v>
      </c>
      <c r="D4748">
        <v>3.6</v>
      </c>
    </row>
    <row r="4749" spans="1:4">
      <c r="A4749">
        <v>1901</v>
      </c>
      <c r="B4749" t="s">
        <v>2415</v>
      </c>
      <c r="C4749" t="s">
        <v>2151</v>
      </c>
      <c r="D4749">
        <v>11</v>
      </c>
    </row>
    <row r="4750" spans="1:4">
      <c r="A4750">
        <v>1901</v>
      </c>
      <c r="B4750" t="s">
        <v>2415</v>
      </c>
      <c r="C4750" t="s">
        <v>2150</v>
      </c>
      <c r="D4750">
        <v>65</v>
      </c>
    </row>
    <row r="4751" spans="1:4">
      <c r="A4751">
        <v>1901</v>
      </c>
      <c r="B4751" t="s">
        <v>2415</v>
      </c>
      <c r="C4751" t="s">
        <v>2150</v>
      </c>
      <c r="D4751">
        <v>12</v>
      </c>
    </row>
    <row r="4752" spans="1:4">
      <c r="A4752">
        <v>1901</v>
      </c>
      <c r="B4752" t="s">
        <v>2415</v>
      </c>
      <c r="C4752" t="s">
        <v>2331</v>
      </c>
      <c r="D4752">
        <v>27.89</v>
      </c>
    </row>
    <row r="4753" spans="1:4">
      <c r="A4753">
        <v>1901</v>
      </c>
      <c r="B4753" t="s">
        <v>2415</v>
      </c>
      <c r="C4753" t="s">
        <v>2123</v>
      </c>
      <c r="D4753">
        <v>4.25</v>
      </c>
    </row>
    <row r="4754" spans="1:4">
      <c r="A4754">
        <v>1901</v>
      </c>
      <c r="B4754" t="s">
        <v>3657</v>
      </c>
      <c r="C4754" t="s">
        <v>2010</v>
      </c>
      <c r="D4754">
        <v>24.5</v>
      </c>
    </row>
    <row r="4755" spans="1:4">
      <c r="A4755">
        <v>1901</v>
      </c>
      <c r="B4755" t="s">
        <v>3657</v>
      </c>
      <c r="C4755" t="s">
        <v>1938</v>
      </c>
      <c r="D4755">
        <v>96</v>
      </c>
    </row>
    <row r="4756" spans="1:4">
      <c r="A4756">
        <v>1901</v>
      </c>
      <c r="B4756" t="s">
        <v>3657</v>
      </c>
      <c r="C4756" t="s">
        <v>1938</v>
      </c>
      <c r="D4756">
        <v>41</v>
      </c>
    </row>
    <row r="4757" spans="1:4">
      <c r="A4757">
        <v>1901</v>
      </c>
      <c r="B4757" t="s">
        <v>3657</v>
      </c>
      <c r="C4757" t="s">
        <v>1938</v>
      </c>
      <c r="D4757">
        <v>13</v>
      </c>
    </row>
    <row r="4758" spans="1:4">
      <c r="A4758">
        <v>1901</v>
      </c>
      <c r="B4758" t="s">
        <v>3657</v>
      </c>
      <c r="C4758" t="s">
        <v>1939</v>
      </c>
      <c r="D4758">
        <v>17</v>
      </c>
    </row>
    <row r="4759" spans="1:4">
      <c r="A4759">
        <v>1901</v>
      </c>
      <c r="B4759" t="s">
        <v>3657</v>
      </c>
      <c r="C4759" t="s">
        <v>2265</v>
      </c>
      <c r="D4759">
        <v>7.75</v>
      </c>
    </row>
    <row r="4760" spans="1:4">
      <c r="A4760">
        <v>1901</v>
      </c>
      <c r="B4760" t="s">
        <v>3153</v>
      </c>
      <c r="C4760" t="s">
        <v>2153</v>
      </c>
      <c r="D4760">
        <v>4.17</v>
      </c>
    </row>
    <row r="4761" spans="1:4">
      <c r="A4761">
        <v>1901</v>
      </c>
      <c r="B4761" t="s">
        <v>3153</v>
      </c>
      <c r="C4761" t="s">
        <v>2153</v>
      </c>
      <c r="D4761">
        <v>15.48</v>
      </c>
    </row>
    <row r="4762" spans="1:4">
      <c r="A4762">
        <v>1901</v>
      </c>
      <c r="B4762" t="s">
        <v>3153</v>
      </c>
      <c r="C4762" t="s">
        <v>2155</v>
      </c>
      <c r="D4762">
        <v>177</v>
      </c>
    </row>
    <row r="4763" spans="1:4">
      <c r="A4763">
        <v>1901</v>
      </c>
      <c r="B4763" t="s">
        <v>3153</v>
      </c>
      <c r="C4763" t="s">
        <v>2155</v>
      </c>
      <c r="D4763">
        <v>121.7</v>
      </c>
    </row>
    <row r="4764" spans="1:4">
      <c r="A4764">
        <v>1901</v>
      </c>
      <c r="B4764" t="s">
        <v>3153</v>
      </c>
      <c r="C4764" t="s">
        <v>2155</v>
      </c>
      <c r="D4764">
        <v>20</v>
      </c>
    </row>
    <row r="4765" spans="1:4">
      <c r="A4765">
        <v>1901</v>
      </c>
      <c r="B4765" t="s">
        <v>3153</v>
      </c>
      <c r="C4765" t="s">
        <v>2155</v>
      </c>
      <c r="D4765">
        <v>11.15</v>
      </c>
    </row>
    <row r="4766" spans="1:4">
      <c r="A4766">
        <v>1901</v>
      </c>
      <c r="B4766" t="s">
        <v>3153</v>
      </c>
      <c r="C4766" t="s">
        <v>2155</v>
      </c>
      <c r="D4766">
        <v>44.5</v>
      </c>
    </row>
    <row r="4767" spans="1:4">
      <c r="A4767">
        <v>1901</v>
      </c>
      <c r="B4767" t="s">
        <v>3153</v>
      </c>
      <c r="C4767" t="s">
        <v>2155</v>
      </c>
      <c r="D4767">
        <v>28</v>
      </c>
    </row>
    <row r="4768" spans="1:4">
      <c r="A4768">
        <v>1901</v>
      </c>
      <c r="B4768" t="s">
        <v>3153</v>
      </c>
      <c r="C4768" t="s">
        <v>2031</v>
      </c>
      <c r="D4768">
        <v>12</v>
      </c>
    </row>
    <row r="4769" spans="1:4">
      <c r="A4769">
        <v>1901</v>
      </c>
      <c r="B4769" t="s">
        <v>3153</v>
      </c>
      <c r="C4769" t="s">
        <v>2266</v>
      </c>
      <c r="D4769">
        <v>6</v>
      </c>
    </row>
    <row r="4770" spans="1:4">
      <c r="A4770">
        <v>1901</v>
      </c>
      <c r="B4770" t="s">
        <v>3153</v>
      </c>
      <c r="C4770" t="s">
        <v>2154</v>
      </c>
      <c r="D4770">
        <v>19.36</v>
      </c>
    </row>
    <row r="4771" spans="1:4">
      <c r="A4771">
        <v>1901</v>
      </c>
      <c r="B4771" t="s">
        <v>3157</v>
      </c>
      <c r="C4771" t="s">
        <v>1903</v>
      </c>
      <c r="D4771">
        <v>34.25</v>
      </c>
    </row>
    <row r="4772" spans="1:4">
      <c r="A4772">
        <v>1901</v>
      </c>
      <c r="B4772" t="s">
        <v>3157</v>
      </c>
      <c r="C4772" t="s">
        <v>1972</v>
      </c>
      <c r="D4772">
        <v>13</v>
      </c>
    </row>
    <row r="4773" spans="1:4">
      <c r="A4773">
        <v>1901</v>
      </c>
      <c r="B4773" t="s">
        <v>3157</v>
      </c>
      <c r="C4773" t="s">
        <v>2156</v>
      </c>
      <c r="D4773">
        <v>3</v>
      </c>
    </row>
    <row r="4774" spans="1:4">
      <c r="A4774">
        <v>1901</v>
      </c>
      <c r="B4774" t="s">
        <v>3157</v>
      </c>
      <c r="C4774" t="s">
        <v>2339</v>
      </c>
      <c r="D4774">
        <v>12</v>
      </c>
    </row>
    <row r="4775" spans="1:4">
      <c r="A4775">
        <v>1901</v>
      </c>
      <c r="B4775" t="s">
        <v>3162</v>
      </c>
      <c r="C4775" t="s">
        <v>2158</v>
      </c>
      <c r="D4775">
        <v>2</v>
      </c>
    </row>
    <row r="4776" spans="1:4">
      <c r="A4776">
        <v>1901</v>
      </c>
      <c r="B4776" t="s">
        <v>3162</v>
      </c>
      <c r="C4776" t="s">
        <v>2159</v>
      </c>
      <c r="D4776">
        <v>9</v>
      </c>
    </row>
    <row r="4777" spans="1:4">
      <c r="A4777">
        <v>1901</v>
      </c>
      <c r="B4777" t="s">
        <v>3544</v>
      </c>
      <c r="C4777" t="s">
        <v>537</v>
      </c>
      <c r="D4777">
        <v>7</v>
      </c>
    </row>
    <row r="4778" spans="1:4">
      <c r="A4778">
        <v>1901</v>
      </c>
      <c r="B4778" t="s">
        <v>3544</v>
      </c>
      <c r="C4778" t="s">
        <v>415</v>
      </c>
      <c r="D4778">
        <v>33</v>
      </c>
    </row>
    <row r="4779" spans="1:4">
      <c r="A4779">
        <v>1901</v>
      </c>
      <c r="B4779" t="s">
        <v>3544</v>
      </c>
      <c r="C4779" t="s">
        <v>415</v>
      </c>
      <c r="D4779">
        <v>9</v>
      </c>
    </row>
    <row r="4780" spans="1:4">
      <c r="A4780">
        <v>1901</v>
      </c>
      <c r="B4780" t="s">
        <v>3544</v>
      </c>
      <c r="C4780" t="s">
        <v>415</v>
      </c>
      <c r="D4780">
        <v>2.25</v>
      </c>
    </row>
    <row r="4781" spans="1:4">
      <c r="A4781">
        <v>1901</v>
      </c>
      <c r="B4781" t="s">
        <v>3544</v>
      </c>
      <c r="C4781" t="s">
        <v>415</v>
      </c>
      <c r="D4781">
        <v>7.75</v>
      </c>
    </row>
    <row r="4782" spans="1:4">
      <c r="A4782">
        <v>1901</v>
      </c>
      <c r="B4782" t="s">
        <v>3544</v>
      </c>
      <c r="C4782" t="s">
        <v>415</v>
      </c>
      <c r="D4782">
        <v>21.5</v>
      </c>
    </row>
    <row r="4783" spans="1:4">
      <c r="A4783">
        <v>1901</v>
      </c>
      <c r="B4783" t="s">
        <v>3544</v>
      </c>
      <c r="C4783" t="s">
        <v>416</v>
      </c>
      <c r="D4783">
        <v>5.5</v>
      </c>
    </row>
    <row r="4784" spans="1:4">
      <c r="A4784">
        <v>1901</v>
      </c>
      <c r="B4784" t="s">
        <v>3544</v>
      </c>
      <c r="C4784" t="s">
        <v>419</v>
      </c>
      <c r="D4784">
        <v>8</v>
      </c>
    </row>
    <row r="4785" spans="1:4">
      <c r="A4785">
        <v>1901</v>
      </c>
      <c r="B4785" t="s">
        <v>3544</v>
      </c>
      <c r="C4785" t="s">
        <v>420</v>
      </c>
      <c r="D4785">
        <v>4</v>
      </c>
    </row>
    <row r="4786" spans="1:4">
      <c r="A4786">
        <v>1901</v>
      </c>
      <c r="B4786" t="s">
        <v>3544</v>
      </c>
      <c r="C4786" t="s">
        <v>421</v>
      </c>
      <c r="D4786">
        <v>24</v>
      </c>
    </row>
    <row r="4787" spans="1:4">
      <c r="A4787">
        <v>1901</v>
      </c>
      <c r="B4787" t="s">
        <v>3544</v>
      </c>
      <c r="C4787" t="s">
        <v>421</v>
      </c>
      <c r="D4787">
        <v>5.5</v>
      </c>
    </row>
    <row r="4788" spans="1:4">
      <c r="A4788">
        <v>1901</v>
      </c>
      <c r="B4788" t="s">
        <v>3544</v>
      </c>
      <c r="C4788" t="s">
        <v>422</v>
      </c>
      <c r="D4788">
        <v>75</v>
      </c>
    </row>
    <row r="4789" spans="1:4">
      <c r="A4789">
        <v>1901</v>
      </c>
      <c r="B4789" t="s">
        <v>3544</v>
      </c>
      <c r="C4789" t="s">
        <v>423</v>
      </c>
      <c r="D4789">
        <v>66.2</v>
      </c>
    </row>
    <row r="4790" spans="1:4">
      <c r="A4790">
        <v>1901</v>
      </c>
      <c r="B4790" t="s">
        <v>3658</v>
      </c>
      <c r="C4790" t="s">
        <v>968</v>
      </c>
      <c r="D4790">
        <v>13.5</v>
      </c>
    </row>
    <row r="4791" spans="1:4">
      <c r="A4791">
        <v>1901</v>
      </c>
      <c r="B4791" t="s">
        <v>3658</v>
      </c>
      <c r="C4791" t="s">
        <v>969</v>
      </c>
      <c r="D4791">
        <v>34</v>
      </c>
    </row>
    <row r="4792" spans="1:4">
      <c r="A4792">
        <v>1901</v>
      </c>
      <c r="B4792" t="s">
        <v>3658</v>
      </c>
      <c r="C4792" t="s">
        <v>969</v>
      </c>
      <c r="D4792">
        <v>5</v>
      </c>
    </row>
    <row r="4793" spans="1:4">
      <c r="A4793">
        <v>1901</v>
      </c>
      <c r="B4793" t="s">
        <v>3658</v>
      </c>
      <c r="C4793" t="s">
        <v>969</v>
      </c>
      <c r="D4793">
        <v>13</v>
      </c>
    </row>
    <row r="4794" spans="1:4">
      <c r="A4794">
        <v>1901</v>
      </c>
      <c r="B4794" t="s">
        <v>3658</v>
      </c>
      <c r="C4794" t="s">
        <v>969</v>
      </c>
      <c r="D4794">
        <v>5</v>
      </c>
    </row>
    <row r="4795" spans="1:4">
      <c r="A4795">
        <v>1901</v>
      </c>
      <c r="B4795" t="s">
        <v>3658</v>
      </c>
      <c r="C4795" t="s">
        <v>2173</v>
      </c>
      <c r="D4795">
        <v>4</v>
      </c>
    </row>
    <row r="4796" spans="1:4">
      <c r="A4796">
        <v>1901</v>
      </c>
      <c r="B4796" t="s">
        <v>3658</v>
      </c>
      <c r="C4796" t="s">
        <v>2162</v>
      </c>
      <c r="D4796">
        <v>12</v>
      </c>
    </row>
    <row r="4797" spans="1:4">
      <c r="A4797">
        <v>1901</v>
      </c>
      <c r="B4797" t="s">
        <v>3658</v>
      </c>
      <c r="C4797" t="s">
        <v>2162</v>
      </c>
      <c r="D4797">
        <v>7.5</v>
      </c>
    </row>
    <row r="4798" spans="1:4">
      <c r="A4798">
        <v>1901</v>
      </c>
      <c r="B4798" t="s">
        <v>3658</v>
      </c>
      <c r="C4798" t="s">
        <v>2162</v>
      </c>
      <c r="D4798">
        <v>12</v>
      </c>
    </row>
    <row r="4799" spans="1:4">
      <c r="A4799">
        <v>1901</v>
      </c>
      <c r="B4799" t="s">
        <v>3658</v>
      </c>
      <c r="C4799" t="s">
        <v>74</v>
      </c>
      <c r="D4799">
        <v>3.5</v>
      </c>
    </row>
    <row r="4800" spans="1:4">
      <c r="A4800">
        <v>1901</v>
      </c>
      <c r="B4800" t="s">
        <v>3658</v>
      </c>
      <c r="C4800" t="s">
        <v>2163</v>
      </c>
      <c r="D4800">
        <v>35</v>
      </c>
    </row>
    <row r="4801" spans="1:4">
      <c r="A4801">
        <v>1901</v>
      </c>
      <c r="B4801" t="s">
        <v>3658</v>
      </c>
      <c r="C4801" t="s">
        <v>2174</v>
      </c>
      <c r="D4801">
        <v>36</v>
      </c>
    </row>
    <row r="4802" spans="1:4">
      <c r="A4802">
        <v>1901</v>
      </c>
      <c r="B4802" t="s">
        <v>3658</v>
      </c>
      <c r="C4802" t="s">
        <v>2164</v>
      </c>
      <c r="D4802">
        <v>3.88</v>
      </c>
    </row>
    <row r="4803" spans="1:4">
      <c r="A4803">
        <v>1901</v>
      </c>
      <c r="B4803" t="s">
        <v>3658</v>
      </c>
      <c r="C4803" t="s">
        <v>2165</v>
      </c>
      <c r="D4803">
        <v>5</v>
      </c>
    </row>
    <row r="4804" spans="1:4">
      <c r="A4804">
        <v>1901</v>
      </c>
      <c r="B4804" t="s">
        <v>3658</v>
      </c>
      <c r="C4804" t="s">
        <v>690</v>
      </c>
      <c r="D4804">
        <v>4.5</v>
      </c>
    </row>
    <row r="4805" spans="1:4">
      <c r="A4805">
        <v>1901</v>
      </c>
      <c r="B4805" t="s">
        <v>3658</v>
      </c>
      <c r="C4805" t="s">
        <v>2166</v>
      </c>
      <c r="D4805">
        <v>34</v>
      </c>
    </row>
    <row r="4806" spans="1:4">
      <c r="A4806">
        <v>1901</v>
      </c>
      <c r="B4806" t="s">
        <v>3658</v>
      </c>
      <c r="C4806" t="s">
        <v>2166</v>
      </c>
      <c r="D4806">
        <v>6.6</v>
      </c>
    </row>
    <row r="4807" spans="1:4">
      <c r="A4807">
        <v>1901</v>
      </c>
      <c r="B4807" t="s">
        <v>3658</v>
      </c>
      <c r="C4807" t="s">
        <v>862</v>
      </c>
      <c r="D4807">
        <v>15</v>
      </c>
    </row>
    <row r="4808" spans="1:4">
      <c r="A4808">
        <v>1901</v>
      </c>
      <c r="B4808" t="s">
        <v>3658</v>
      </c>
      <c r="C4808" t="s">
        <v>2167</v>
      </c>
      <c r="D4808">
        <v>18.899999999999999</v>
      </c>
    </row>
    <row r="4809" spans="1:4">
      <c r="A4809">
        <v>1901</v>
      </c>
      <c r="B4809" t="s">
        <v>3658</v>
      </c>
      <c r="C4809" t="s">
        <v>2168</v>
      </c>
      <c r="D4809">
        <v>3.5</v>
      </c>
    </row>
    <row r="4810" spans="1:4">
      <c r="A4810">
        <v>1901</v>
      </c>
      <c r="B4810" t="s">
        <v>3658</v>
      </c>
      <c r="C4810" t="s">
        <v>2169</v>
      </c>
      <c r="D4810">
        <v>4</v>
      </c>
    </row>
    <row r="4811" spans="1:4">
      <c r="A4811">
        <v>1901</v>
      </c>
      <c r="B4811" t="s">
        <v>3185</v>
      </c>
      <c r="C4811" t="s">
        <v>2340</v>
      </c>
      <c r="D4811">
        <v>12</v>
      </c>
    </row>
    <row r="4812" spans="1:4">
      <c r="A4812">
        <v>1901</v>
      </c>
      <c r="B4812" t="s">
        <v>3185</v>
      </c>
      <c r="C4812" t="s">
        <v>2177</v>
      </c>
      <c r="D4812">
        <v>47</v>
      </c>
    </row>
    <row r="4813" spans="1:4">
      <c r="A4813">
        <v>1901</v>
      </c>
      <c r="B4813" t="s">
        <v>3185</v>
      </c>
      <c r="C4813" t="s">
        <v>2177</v>
      </c>
      <c r="D4813">
        <v>33.82</v>
      </c>
    </row>
    <row r="4814" spans="1:4">
      <c r="A4814">
        <v>1901</v>
      </c>
      <c r="B4814" t="s">
        <v>3185</v>
      </c>
      <c r="C4814" t="s">
        <v>2177</v>
      </c>
      <c r="D4814">
        <v>12</v>
      </c>
    </row>
    <row r="4815" spans="1:4">
      <c r="A4815">
        <v>1901</v>
      </c>
      <c r="B4815" t="s">
        <v>55</v>
      </c>
      <c r="C4815" t="s">
        <v>713</v>
      </c>
      <c r="D4815">
        <v>3</v>
      </c>
    </row>
    <row r="4816" spans="1:4">
      <c r="A4816">
        <v>1901</v>
      </c>
      <c r="B4816" t="s">
        <v>55</v>
      </c>
      <c r="C4816" t="s">
        <v>714</v>
      </c>
      <c r="D4816">
        <v>3.5</v>
      </c>
    </row>
    <row r="4817" spans="1:4">
      <c r="A4817">
        <v>1901</v>
      </c>
      <c r="B4817" t="s">
        <v>55</v>
      </c>
      <c r="C4817" t="s">
        <v>715</v>
      </c>
      <c r="D4817">
        <v>6</v>
      </c>
    </row>
    <row r="4818" spans="1:4">
      <c r="A4818">
        <v>1901</v>
      </c>
      <c r="B4818" t="s">
        <v>55</v>
      </c>
      <c r="C4818" t="s">
        <v>2181</v>
      </c>
      <c r="D4818">
        <v>22.25</v>
      </c>
    </row>
    <row r="4819" spans="1:4">
      <c r="A4819">
        <v>1901</v>
      </c>
      <c r="B4819" t="s">
        <v>55</v>
      </c>
      <c r="C4819" t="s">
        <v>2181</v>
      </c>
      <c r="D4819">
        <v>7</v>
      </c>
    </row>
    <row r="4820" spans="1:4">
      <c r="A4820">
        <v>1901</v>
      </c>
      <c r="B4820" t="s">
        <v>55</v>
      </c>
      <c r="C4820" t="s">
        <v>864</v>
      </c>
      <c r="D4820">
        <v>5.5</v>
      </c>
    </row>
    <row r="4821" spans="1:4">
      <c r="A4821">
        <v>1901</v>
      </c>
      <c r="B4821" t="s">
        <v>55</v>
      </c>
      <c r="C4821" t="s">
        <v>864</v>
      </c>
      <c r="D4821">
        <v>7</v>
      </c>
    </row>
    <row r="4822" spans="1:4">
      <c r="A4822">
        <v>1901</v>
      </c>
      <c r="B4822" t="s">
        <v>55</v>
      </c>
      <c r="C4822" t="s">
        <v>717</v>
      </c>
      <c r="D4822">
        <v>37</v>
      </c>
    </row>
    <row r="4823" spans="1:4">
      <c r="A4823">
        <v>1901</v>
      </c>
      <c r="B4823" t="s">
        <v>55</v>
      </c>
      <c r="C4823" t="s">
        <v>717</v>
      </c>
      <c r="D4823">
        <v>17</v>
      </c>
    </row>
    <row r="4824" spans="1:4">
      <c r="A4824">
        <v>1901</v>
      </c>
      <c r="B4824" t="s">
        <v>55</v>
      </c>
      <c r="C4824" t="s">
        <v>717</v>
      </c>
      <c r="D4824">
        <v>9</v>
      </c>
    </row>
    <row r="4825" spans="1:4">
      <c r="A4825">
        <v>1901</v>
      </c>
      <c r="B4825" t="s">
        <v>55</v>
      </c>
      <c r="C4825" t="s">
        <v>57</v>
      </c>
      <c r="D4825">
        <v>9.5</v>
      </c>
    </row>
    <row r="4826" spans="1:4">
      <c r="A4826">
        <v>1901</v>
      </c>
      <c r="B4826" t="s">
        <v>55</v>
      </c>
      <c r="C4826" t="s">
        <v>718</v>
      </c>
      <c r="D4826">
        <v>18</v>
      </c>
    </row>
    <row r="4827" spans="1:4">
      <c r="A4827">
        <v>1901</v>
      </c>
      <c r="B4827" t="s">
        <v>55</v>
      </c>
      <c r="C4827" t="s">
        <v>924</v>
      </c>
      <c r="D4827">
        <v>2.5</v>
      </c>
    </row>
    <row r="4828" spans="1:4">
      <c r="A4828">
        <v>1901</v>
      </c>
      <c r="B4828" t="s">
        <v>55</v>
      </c>
      <c r="C4828" t="s">
        <v>59</v>
      </c>
      <c r="D4828">
        <v>67</v>
      </c>
    </row>
    <row r="4829" spans="1:4">
      <c r="A4829">
        <v>1901</v>
      </c>
      <c r="B4829" t="s">
        <v>55</v>
      </c>
      <c r="C4829" t="s">
        <v>59</v>
      </c>
      <c r="D4829">
        <v>17.2</v>
      </c>
    </row>
    <row r="4830" spans="1:4">
      <c r="A4830">
        <v>1901</v>
      </c>
      <c r="B4830" t="s">
        <v>55</v>
      </c>
      <c r="C4830" t="s">
        <v>2179</v>
      </c>
      <c r="D4830">
        <v>18.5</v>
      </c>
    </row>
    <row r="4831" spans="1:4">
      <c r="A4831">
        <v>1901</v>
      </c>
      <c r="B4831" t="s">
        <v>55</v>
      </c>
      <c r="C4831" t="s">
        <v>2180</v>
      </c>
      <c r="D4831">
        <v>8</v>
      </c>
    </row>
    <row r="4832" spans="1:4">
      <c r="A4832">
        <v>1901</v>
      </c>
      <c r="B4832" t="s">
        <v>3188</v>
      </c>
      <c r="C4832" t="s">
        <v>922</v>
      </c>
      <c r="D4832">
        <v>8</v>
      </c>
    </row>
    <row r="4833" spans="1:4">
      <c r="A4833">
        <v>1901</v>
      </c>
      <c r="B4833" t="s">
        <v>3188</v>
      </c>
      <c r="C4833" t="s">
        <v>698</v>
      </c>
      <c r="D4833">
        <v>5</v>
      </c>
    </row>
    <row r="4834" spans="1:4">
      <c r="A4834">
        <v>1901</v>
      </c>
      <c r="B4834" t="s">
        <v>3188</v>
      </c>
      <c r="C4834" t="s">
        <v>370</v>
      </c>
      <c r="D4834">
        <v>10</v>
      </c>
    </row>
    <row r="4835" spans="1:4">
      <c r="A4835">
        <v>1901</v>
      </c>
      <c r="B4835" t="s">
        <v>3188</v>
      </c>
      <c r="C4835" t="s">
        <v>370</v>
      </c>
      <c r="D4835">
        <v>5</v>
      </c>
    </row>
    <row r="4836" spans="1:4">
      <c r="A4836">
        <v>1901</v>
      </c>
      <c r="B4836" t="s">
        <v>3188</v>
      </c>
      <c r="C4836" t="s">
        <v>370</v>
      </c>
      <c r="D4836">
        <v>15</v>
      </c>
    </row>
    <row r="4837" spans="1:4">
      <c r="A4837">
        <v>1901</v>
      </c>
      <c r="B4837" t="s">
        <v>3188</v>
      </c>
      <c r="C4837" t="s">
        <v>371</v>
      </c>
      <c r="D4837">
        <v>10</v>
      </c>
    </row>
    <row r="4838" spans="1:4">
      <c r="A4838">
        <v>1901</v>
      </c>
      <c r="B4838" t="s">
        <v>3188</v>
      </c>
      <c r="C4838" t="s">
        <v>1085</v>
      </c>
      <c r="D4838">
        <v>40</v>
      </c>
    </row>
    <row r="4839" spans="1:4">
      <c r="A4839">
        <v>1901</v>
      </c>
      <c r="B4839" t="s">
        <v>3188</v>
      </c>
      <c r="C4839" t="s">
        <v>1085</v>
      </c>
      <c r="D4839">
        <v>6</v>
      </c>
    </row>
    <row r="4840" spans="1:4">
      <c r="A4840">
        <v>1901</v>
      </c>
      <c r="B4840" t="s">
        <v>3188</v>
      </c>
      <c r="C4840" t="s">
        <v>578</v>
      </c>
      <c r="D4840">
        <v>8</v>
      </c>
    </row>
    <row r="4841" spans="1:4">
      <c r="A4841">
        <v>1901</v>
      </c>
      <c r="B4841" t="s">
        <v>3188</v>
      </c>
      <c r="C4841" t="s">
        <v>863</v>
      </c>
      <c r="D4841">
        <v>12</v>
      </c>
    </row>
    <row r="4842" spans="1:4">
      <c r="A4842">
        <v>1901</v>
      </c>
      <c r="B4842" t="s">
        <v>3214</v>
      </c>
      <c r="C4842" t="s">
        <v>1903</v>
      </c>
      <c r="D4842">
        <v>6.87</v>
      </c>
    </row>
    <row r="4843" spans="1:4">
      <c r="A4843">
        <v>1901</v>
      </c>
      <c r="B4843" t="s">
        <v>3214</v>
      </c>
      <c r="C4843" t="s">
        <v>264</v>
      </c>
      <c r="D4843">
        <v>30</v>
      </c>
    </row>
    <row r="4844" spans="1:4">
      <c r="A4844">
        <v>1901</v>
      </c>
      <c r="B4844" t="s">
        <v>3214</v>
      </c>
      <c r="C4844" t="s">
        <v>1914</v>
      </c>
      <c r="D4844">
        <v>38.5</v>
      </c>
    </row>
    <row r="4845" spans="1:4">
      <c r="A4845">
        <v>1901</v>
      </c>
      <c r="B4845" t="s">
        <v>3214</v>
      </c>
      <c r="C4845" t="s">
        <v>1914</v>
      </c>
      <c r="D4845">
        <v>14.3</v>
      </c>
    </row>
    <row r="4846" spans="1:4">
      <c r="A4846">
        <v>1901</v>
      </c>
      <c r="B4846" t="s">
        <v>3214</v>
      </c>
      <c r="C4846" t="s">
        <v>1914</v>
      </c>
      <c r="D4846">
        <v>2</v>
      </c>
    </row>
    <row r="4847" spans="1:4">
      <c r="A4847">
        <v>1901</v>
      </c>
      <c r="B4847" t="s">
        <v>3214</v>
      </c>
      <c r="C4847" t="s">
        <v>1911</v>
      </c>
      <c r="D4847">
        <v>8.5</v>
      </c>
    </row>
    <row r="4848" spans="1:4">
      <c r="A4848">
        <v>1901</v>
      </c>
      <c r="B4848" t="s">
        <v>3638</v>
      </c>
      <c r="C4848" t="s">
        <v>425</v>
      </c>
      <c r="D4848">
        <v>7</v>
      </c>
    </row>
    <row r="4849" spans="1:4">
      <c r="A4849">
        <v>1901</v>
      </c>
      <c r="B4849" t="s">
        <v>3638</v>
      </c>
      <c r="C4849" t="s">
        <v>426</v>
      </c>
      <c r="D4849">
        <v>18.5</v>
      </c>
    </row>
    <row r="4850" spans="1:4">
      <c r="A4850">
        <v>1901</v>
      </c>
      <c r="B4850" t="s">
        <v>3638</v>
      </c>
      <c r="C4850" t="s">
        <v>427</v>
      </c>
      <c r="D4850">
        <v>4</v>
      </c>
    </row>
    <row r="4851" spans="1:4">
      <c r="A4851">
        <v>1901</v>
      </c>
      <c r="B4851" t="s">
        <v>3638</v>
      </c>
      <c r="C4851" t="s">
        <v>721</v>
      </c>
      <c r="D4851">
        <v>4</v>
      </c>
    </row>
    <row r="4852" spans="1:4">
      <c r="A4852">
        <v>1901</v>
      </c>
      <c r="B4852" t="s">
        <v>3638</v>
      </c>
      <c r="C4852" t="s">
        <v>428</v>
      </c>
      <c r="D4852">
        <v>66</v>
      </c>
    </row>
    <row r="4853" spans="1:4">
      <c r="A4853">
        <v>1901</v>
      </c>
      <c r="B4853" t="s">
        <v>3638</v>
      </c>
      <c r="C4853" t="s">
        <v>428</v>
      </c>
      <c r="D4853">
        <v>5.5</v>
      </c>
    </row>
    <row r="4854" spans="1:4">
      <c r="A4854">
        <v>1901</v>
      </c>
      <c r="B4854" t="s">
        <v>3638</v>
      </c>
      <c r="C4854" t="s">
        <v>428</v>
      </c>
      <c r="D4854">
        <v>13.5</v>
      </c>
    </row>
    <row r="4855" spans="1:4">
      <c r="A4855">
        <v>1901</v>
      </c>
      <c r="B4855" t="s">
        <v>3638</v>
      </c>
      <c r="C4855" t="s">
        <v>428</v>
      </c>
      <c r="D4855">
        <v>5</v>
      </c>
    </row>
    <row r="4856" spans="1:4">
      <c r="A4856">
        <v>1901</v>
      </c>
      <c r="B4856" t="s">
        <v>3638</v>
      </c>
      <c r="C4856" t="s">
        <v>432</v>
      </c>
      <c r="D4856">
        <v>33.299999999999997</v>
      </c>
    </row>
    <row r="4857" spans="1:4">
      <c r="A4857">
        <v>1901</v>
      </c>
      <c r="B4857" t="s">
        <v>3638</v>
      </c>
      <c r="C4857" t="s">
        <v>435</v>
      </c>
      <c r="D4857">
        <v>60.61</v>
      </c>
    </row>
    <row r="4858" spans="1:4">
      <c r="A4858">
        <v>1901</v>
      </c>
      <c r="B4858" t="s">
        <v>3659</v>
      </c>
      <c r="C4858" t="s">
        <v>457</v>
      </c>
      <c r="D4858">
        <v>3.5</v>
      </c>
    </row>
    <row r="4859" spans="1:4">
      <c r="A4859">
        <v>1901</v>
      </c>
      <c r="B4859" t="s">
        <v>3659</v>
      </c>
      <c r="C4859" t="s">
        <v>457</v>
      </c>
      <c r="D4859">
        <v>9</v>
      </c>
    </row>
    <row r="4860" spans="1:4">
      <c r="A4860">
        <v>1901</v>
      </c>
      <c r="B4860" t="s">
        <v>3659</v>
      </c>
      <c r="C4860" t="s">
        <v>458</v>
      </c>
      <c r="D4860">
        <v>7</v>
      </c>
    </row>
    <row r="4861" spans="1:4">
      <c r="A4861">
        <v>1901</v>
      </c>
      <c r="B4861" t="s">
        <v>3659</v>
      </c>
      <c r="C4861" t="s">
        <v>459</v>
      </c>
      <c r="D4861">
        <v>22</v>
      </c>
    </row>
    <row r="4862" spans="1:4">
      <c r="A4862">
        <v>1901</v>
      </c>
      <c r="B4862" t="s">
        <v>3659</v>
      </c>
      <c r="C4862" t="s">
        <v>460</v>
      </c>
      <c r="D4862">
        <v>6.6</v>
      </c>
    </row>
    <row r="4863" spans="1:4">
      <c r="A4863">
        <v>1901</v>
      </c>
      <c r="B4863" t="s">
        <v>3659</v>
      </c>
      <c r="C4863" t="s">
        <v>926</v>
      </c>
      <c r="D4863">
        <v>13.5</v>
      </c>
    </row>
    <row r="4864" spans="1:4">
      <c r="A4864">
        <v>1901</v>
      </c>
      <c r="B4864" t="s">
        <v>3659</v>
      </c>
      <c r="C4864" t="s">
        <v>461</v>
      </c>
      <c r="D4864">
        <v>7</v>
      </c>
    </row>
    <row r="4865" spans="1:4">
      <c r="A4865">
        <v>1901</v>
      </c>
      <c r="B4865" t="s">
        <v>3659</v>
      </c>
      <c r="C4865" t="s">
        <v>928</v>
      </c>
      <c r="D4865">
        <v>13.95</v>
      </c>
    </row>
    <row r="4866" spans="1:4">
      <c r="A4866">
        <v>1901</v>
      </c>
      <c r="B4866" t="s">
        <v>3659</v>
      </c>
      <c r="C4866" t="s">
        <v>928</v>
      </c>
      <c r="D4866">
        <v>3.1</v>
      </c>
    </row>
    <row r="4867" spans="1:4">
      <c r="A4867">
        <v>1901</v>
      </c>
      <c r="B4867" t="s">
        <v>3659</v>
      </c>
      <c r="C4867" t="s">
        <v>462</v>
      </c>
      <c r="D4867">
        <v>9</v>
      </c>
    </row>
    <row r="4868" spans="1:4">
      <c r="A4868">
        <v>1901</v>
      </c>
      <c r="B4868" t="s">
        <v>3659</v>
      </c>
      <c r="C4868" t="s">
        <v>463</v>
      </c>
      <c r="D4868">
        <v>7.5</v>
      </c>
    </row>
    <row r="4869" spans="1:4">
      <c r="A4869">
        <v>1901</v>
      </c>
      <c r="B4869" t="s">
        <v>3659</v>
      </c>
      <c r="C4869" t="s">
        <v>464</v>
      </c>
      <c r="D4869">
        <v>1.63</v>
      </c>
    </row>
    <row r="4870" spans="1:4">
      <c r="A4870">
        <v>1901</v>
      </c>
      <c r="B4870" t="s">
        <v>3659</v>
      </c>
      <c r="C4870" t="s">
        <v>1345</v>
      </c>
      <c r="D4870">
        <v>141</v>
      </c>
    </row>
    <row r="4871" spans="1:4">
      <c r="A4871">
        <v>1901</v>
      </c>
      <c r="B4871" t="s">
        <v>3659</v>
      </c>
      <c r="C4871" t="s">
        <v>1345</v>
      </c>
      <c r="D4871">
        <v>74</v>
      </c>
    </row>
    <row r="4872" spans="1:4">
      <c r="A4872">
        <v>1901</v>
      </c>
      <c r="B4872" t="s">
        <v>3659</v>
      </c>
      <c r="C4872" t="s">
        <v>465</v>
      </c>
      <c r="D4872">
        <v>4</v>
      </c>
    </row>
    <row r="4873" spans="1:4">
      <c r="A4873">
        <v>1901</v>
      </c>
      <c r="B4873" t="s">
        <v>3659</v>
      </c>
      <c r="C4873" t="s">
        <v>466</v>
      </c>
      <c r="D4873">
        <v>30</v>
      </c>
    </row>
    <row r="4874" spans="1:4">
      <c r="A4874">
        <v>1901</v>
      </c>
      <c r="B4874" t="s">
        <v>3659</v>
      </c>
      <c r="C4874" t="s">
        <v>468</v>
      </c>
      <c r="D4874">
        <v>19</v>
      </c>
    </row>
    <row r="4875" spans="1:4">
      <c r="A4875">
        <v>1901</v>
      </c>
      <c r="B4875" t="s">
        <v>3659</v>
      </c>
      <c r="C4875" t="s">
        <v>1089</v>
      </c>
      <c r="D4875">
        <v>4.75</v>
      </c>
    </row>
    <row r="4876" spans="1:4">
      <c r="A4876">
        <v>1900</v>
      </c>
      <c r="B4876" t="s">
        <v>3642</v>
      </c>
      <c r="C4876" t="s">
        <v>132</v>
      </c>
      <c r="D4876">
        <v>9.25</v>
      </c>
    </row>
    <row r="4877" spans="1:4">
      <c r="A4877">
        <v>1900</v>
      </c>
      <c r="B4877" t="s">
        <v>3642</v>
      </c>
      <c r="C4877" t="s">
        <v>133</v>
      </c>
      <c r="D4877">
        <v>63.18</v>
      </c>
    </row>
    <row r="4878" spans="1:4">
      <c r="A4878">
        <v>1900</v>
      </c>
      <c r="B4878" t="s">
        <v>3642</v>
      </c>
      <c r="C4878" t="s">
        <v>133</v>
      </c>
      <c r="D4878">
        <v>22</v>
      </c>
    </row>
    <row r="4879" spans="1:4">
      <c r="A4879">
        <v>1900</v>
      </c>
      <c r="B4879" t="s">
        <v>3642</v>
      </c>
      <c r="C4879" t="s">
        <v>133</v>
      </c>
      <c r="D4879">
        <v>6.5</v>
      </c>
    </row>
    <row r="4880" spans="1:4">
      <c r="A4880">
        <v>1900</v>
      </c>
      <c r="B4880" t="s">
        <v>3642</v>
      </c>
      <c r="C4880" t="s">
        <v>135</v>
      </c>
      <c r="D4880">
        <v>11.25</v>
      </c>
    </row>
    <row r="4881" spans="1:4">
      <c r="A4881">
        <v>1900</v>
      </c>
      <c r="B4881" t="s">
        <v>3642</v>
      </c>
      <c r="C4881" t="s">
        <v>137</v>
      </c>
      <c r="D4881">
        <v>23</v>
      </c>
    </row>
    <row r="4882" spans="1:4">
      <c r="A4882">
        <v>1900</v>
      </c>
      <c r="B4882" t="s">
        <v>3642</v>
      </c>
      <c r="C4882" t="s">
        <v>137</v>
      </c>
      <c r="D4882">
        <v>18</v>
      </c>
    </row>
    <row r="4883" spans="1:4">
      <c r="A4883">
        <v>1900</v>
      </c>
      <c r="B4883" t="s">
        <v>3642</v>
      </c>
      <c r="C4883" t="s">
        <v>138</v>
      </c>
      <c r="D4883">
        <v>14</v>
      </c>
    </row>
    <row r="4884" spans="1:4">
      <c r="A4884">
        <v>1900</v>
      </c>
      <c r="B4884" t="s">
        <v>3642</v>
      </c>
      <c r="C4884" t="s">
        <v>138</v>
      </c>
      <c r="D4884">
        <v>4.5</v>
      </c>
    </row>
    <row r="4885" spans="1:4">
      <c r="A4885">
        <v>1900</v>
      </c>
      <c r="B4885" t="s">
        <v>3642</v>
      </c>
      <c r="C4885" t="s">
        <v>139</v>
      </c>
      <c r="D4885">
        <v>2.87</v>
      </c>
    </row>
    <row r="4886" spans="1:4">
      <c r="A4886">
        <v>1900</v>
      </c>
      <c r="B4886" t="s">
        <v>3642</v>
      </c>
      <c r="C4886" t="s">
        <v>139</v>
      </c>
      <c r="D4886">
        <v>3.5</v>
      </c>
    </row>
    <row r="4887" spans="1:4">
      <c r="A4887">
        <v>1900</v>
      </c>
      <c r="B4887" t="s">
        <v>3642</v>
      </c>
      <c r="C4887" t="s">
        <v>2190</v>
      </c>
      <c r="D4887">
        <v>7.33</v>
      </c>
    </row>
    <row r="4888" spans="1:4">
      <c r="A4888">
        <v>1900</v>
      </c>
      <c r="B4888" t="s">
        <v>3642</v>
      </c>
      <c r="C4888" t="s">
        <v>140</v>
      </c>
      <c r="D4888">
        <v>6</v>
      </c>
    </row>
    <row r="4889" spans="1:4">
      <c r="A4889">
        <v>1900</v>
      </c>
      <c r="B4889" t="s">
        <v>3642</v>
      </c>
      <c r="C4889" t="s">
        <v>142</v>
      </c>
      <c r="D4889">
        <v>6</v>
      </c>
    </row>
    <row r="4890" spans="1:4">
      <c r="A4890">
        <v>1900</v>
      </c>
      <c r="B4890" t="s">
        <v>3243</v>
      </c>
      <c r="C4890" t="s">
        <v>1921</v>
      </c>
      <c r="D4890">
        <v>7.75</v>
      </c>
    </row>
    <row r="4891" spans="1:4">
      <c r="A4891">
        <v>1900</v>
      </c>
      <c r="B4891" t="s">
        <v>2653</v>
      </c>
      <c r="C4891" t="s">
        <v>1925</v>
      </c>
      <c r="D4891">
        <v>2.5</v>
      </c>
    </row>
    <row r="4892" spans="1:4">
      <c r="A4892">
        <v>1900</v>
      </c>
      <c r="B4892" t="s">
        <v>2653</v>
      </c>
      <c r="C4892" t="s">
        <v>1922</v>
      </c>
      <c r="D4892">
        <v>6</v>
      </c>
    </row>
    <row r="4893" spans="1:4">
      <c r="A4893">
        <v>1900</v>
      </c>
      <c r="B4893" t="s">
        <v>2653</v>
      </c>
      <c r="C4893" t="s">
        <v>1923</v>
      </c>
      <c r="D4893">
        <v>11.8</v>
      </c>
    </row>
    <row r="4894" spans="1:4">
      <c r="A4894">
        <v>1900</v>
      </c>
      <c r="B4894" t="s">
        <v>2653</v>
      </c>
      <c r="C4894" t="s">
        <v>1923</v>
      </c>
      <c r="D4894">
        <v>1</v>
      </c>
    </row>
    <row r="4895" spans="1:4">
      <c r="A4895">
        <v>1900</v>
      </c>
      <c r="B4895" t="s">
        <v>2653</v>
      </c>
      <c r="C4895" t="s">
        <v>1927</v>
      </c>
      <c r="D4895">
        <v>19</v>
      </c>
    </row>
    <row r="4896" spans="1:4">
      <c r="A4896">
        <v>1900</v>
      </c>
      <c r="B4896" t="s">
        <v>2653</v>
      </c>
      <c r="C4896" t="s">
        <v>1924</v>
      </c>
      <c r="D4896">
        <v>8.5</v>
      </c>
    </row>
    <row r="4897" spans="1:4">
      <c r="A4897">
        <v>1900</v>
      </c>
      <c r="B4897" t="s">
        <v>2653</v>
      </c>
      <c r="C4897" t="s">
        <v>1929</v>
      </c>
      <c r="D4897">
        <v>4</v>
      </c>
    </row>
    <row r="4898" spans="1:4">
      <c r="A4898">
        <v>1900</v>
      </c>
      <c r="B4898" t="s">
        <v>2182</v>
      </c>
      <c r="C4898" t="s">
        <v>2282</v>
      </c>
      <c r="D4898">
        <v>3</v>
      </c>
    </row>
    <row r="4899" spans="1:4">
      <c r="A4899">
        <v>1900</v>
      </c>
      <c r="B4899" t="s">
        <v>2182</v>
      </c>
      <c r="C4899" t="s">
        <v>1930</v>
      </c>
      <c r="D4899">
        <v>16.5</v>
      </c>
    </row>
    <row r="4900" spans="1:4">
      <c r="A4900">
        <v>1900</v>
      </c>
      <c r="B4900" t="s">
        <v>2182</v>
      </c>
      <c r="C4900" t="s">
        <v>438</v>
      </c>
      <c r="D4900">
        <v>10</v>
      </c>
    </row>
    <row r="4901" spans="1:4">
      <c r="A4901">
        <v>1900</v>
      </c>
      <c r="B4901" t="s">
        <v>3643</v>
      </c>
      <c r="C4901" t="s">
        <v>2191</v>
      </c>
      <c r="D4901">
        <v>27.2</v>
      </c>
    </row>
    <row r="4902" spans="1:4">
      <c r="A4902">
        <v>1900</v>
      </c>
      <c r="B4902" t="s">
        <v>3643</v>
      </c>
      <c r="C4902" t="s">
        <v>394</v>
      </c>
      <c r="D4902">
        <v>4.5</v>
      </c>
    </row>
    <row r="4903" spans="1:4">
      <c r="A4903">
        <v>1900</v>
      </c>
      <c r="B4903" t="s">
        <v>3643</v>
      </c>
      <c r="C4903" t="s">
        <v>395</v>
      </c>
      <c r="D4903">
        <v>4.5</v>
      </c>
    </row>
    <row r="4904" spans="1:4">
      <c r="A4904">
        <v>1900</v>
      </c>
      <c r="B4904" t="s">
        <v>3643</v>
      </c>
      <c r="C4904" t="s">
        <v>395</v>
      </c>
      <c r="D4904">
        <v>4</v>
      </c>
    </row>
    <row r="4905" spans="1:4">
      <c r="A4905">
        <v>1900</v>
      </c>
      <c r="B4905" t="s">
        <v>3643</v>
      </c>
      <c r="C4905" t="s">
        <v>1931</v>
      </c>
      <c r="D4905">
        <v>94.36</v>
      </c>
    </row>
    <row r="4906" spans="1:4">
      <c r="A4906">
        <v>1900</v>
      </c>
      <c r="B4906" t="s">
        <v>3643</v>
      </c>
      <c r="C4906" t="s">
        <v>1931</v>
      </c>
      <c r="D4906">
        <v>72</v>
      </c>
    </row>
    <row r="4907" spans="1:4">
      <c r="A4907">
        <v>1900</v>
      </c>
      <c r="B4907" t="s">
        <v>3643</v>
      </c>
      <c r="C4907" t="s">
        <v>1931</v>
      </c>
      <c r="D4907">
        <v>3</v>
      </c>
    </row>
    <row r="4908" spans="1:4">
      <c r="A4908">
        <v>1900</v>
      </c>
      <c r="B4908" t="s">
        <v>3643</v>
      </c>
      <c r="C4908" t="s">
        <v>1931</v>
      </c>
      <c r="D4908">
        <v>2.46</v>
      </c>
    </row>
    <row r="4909" spans="1:4">
      <c r="A4909">
        <v>1900</v>
      </c>
      <c r="B4909" t="s">
        <v>3643</v>
      </c>
      <c r="C4909" t="s">
        <v>1931</v>
      </c>
      <c r="D4909">
        <v>26</v>
      </c>
    </row>
    <row r="4910" spans="1:4">
      <c r="A4910">
        <v>1900</v>
      </c>
      <c r="B4910" t="s">
        <v>3643</v>
      </c>
      <c r="C4910" t="s">
        <v>373</v>
      </c>
      <c r="D4910">
        <v>4</v>
      </c>
    </row>
    <row r="4911" spans="1:4">
      <c r="A4911">
        <v>1900</v>
      </c>
      <c r="B4911" t="s">
        <v>3643</v>
      </c>
      <c r="C4911" t="s">
        <v>374</v>
      </c>
      <c r="D4911">
        <v>5</v>
      </c>
    </row>
    <row r="4912" spans="1:4">
      <c r="A4912">
        <v>1900</v>
      </c>
      <c r="B4912" t="s">
        <v>3643</v>
      </c>
      <c r="C4912" t="s">
        <v>375</v>
      </c>
      <c r="D4912">
        <v>81.22</v>
      </c>
    </row>
    <row r="4913" spans="1:4">
      <c r="A4913">
        <v>1900</v>
      </c>
      <c r="B4913" t="s">
        <v>3643</v>
      </c>
      <c r="C4913" t="s">
        <v>375</v>
      </c>
      <c r="D4913">
        <v>28.89</v>
      </c>
    </row>
    <row r="4914" spans="1:4">
      <c r="A4914">
        <v>1900</v>
      </c>
      <c r="B4914" t="s">
        <v>3643</v>
      </c>
      <c r="C4914" t="s">
        <v>375</v>
      </c>
      <c r="D4914">
        <v>19.3</v>
      </c>
    </row>
    <row r="4915" spans="1:4">
      <c r="A4915">
        <v>1900</v>
      </c>
      <c r="B4915" t="s">
        <v>3643</v>
      </c>
      <c r="C4915" t="s">
        <v>1932</v>
      </c>
      <c r="D4915">
        <v>8.15</v>
      </c>
    </row>
    <row r="4916" spans="1:4">
      <c r="A4916">
        <v>1900</v>
      </c>
      <c r="B4916" t="s">
        <v>3643</v>
      </c>
      <c r="C4916" t="s">
        <v>377</v>
      </c>
      <c r="D4916">
        <v>32.659999999999997</v>
      </c>
    </row>
    <row r="4917" spans="1:4">
      <c r="A4917">
        <v>1900</v>
      </c>
      <c r="B4917" t="s">
        <v>3643</v>
      </c>
      <c r="C4917" t="s">
        <v>377</v>
      </c>
      <c r="D4917">
        <v>9</v>
      </c>
    </row>
    <row r="4918" spans="1:4">
      <c r="A4918">
        <v>1900</v>
      </c>
      <c r="B4918" t="s">
        <v>3643</v>
      </c>
      <c r="C4918" t="s">
        <v>1935</v>
      </c>
      <c r="D4918">
        <v>3.45</v>
      </c>
    </row>
    <row r="4919" spans="1:4">
      <c r="A4919">
        <v>1900</v>
      </c>
      <c r="B4919" t="s">
        <v>3643</v>
      </c>
      <c r="C4919" t="s">
        <v>957</v>
      </c>
      <c r="D4919">
        <v>10</v>
      </c>
    </row>
    <row r="4920" spans="1:4">
      <c r="A4920">
        <v>1900</v>
      </c>
      <c r="B4920" t="s">
        <v>3643</v>
      </c>
      <c r="C4920" t="s">
        <v>397</v>
      </c>
      <c r="D4920">
        <v>24.5</v>
      </c>
    </row>
    <row r="4921" spans="1:4">
      <c r="A4921">
        <v>1900</v>
      </c>
      <c r="B4921" t="s">
        <v>3643</v>
      </c>
      <c r="C4921" t="s">
        <v>1936</v>
      </c>
      <c r="D4921">
        <v>3.13</v>
      </c>
    </row>
    <row r="4922" spans="1:4">
      <c r="A4922">
        <v>1900</v>
      </c>
      <c r="B4922" t="s">
        <v>3643</v>
      </c>
      <c r="C4922" t="s">
        <v>381</v>
      </c>
      <c r="D4922">
        <v>18</v>
      </c>
    </row>
    <row r="4923" spans="1:4">
      <c r="A4923">
        <v>1900</v>
      </c>
      <c r="B4923" t="s">
        <v>3643</v>
      </c>
      <c r="C4923" t="s">
        <v>381</v>
      </c>
      <c r="D4923">
        <v>14</v>
      </c>
    </row>
    <row r="4924" spans="1:4">
      <c r="A4924">
        <v>1900</v>
      </c>
      <c r="B4924" t="s">
        <v>3643</v>
      </c>
      <c r="C4924" t="s">
        <v>382</v>
      </c>
      <c r="D4924">
        <v>11.5</v>
      </c>
    </row>
    <row r="4925" spans="1:4">
      <c r="A4925">
        <v>1900</v>
      </c>
      <c r="B4925" t="s">
        <v>3643</v>
      </c>
      <c r="C4925" t="s">
        <v>382</v>
      </c>
      <c r="D4925">
        <v>8</v>
      </c>
    </row>
    <row r="4926" spans="1:4">
      <c r="A4926">
        <v>1900</v>
      </c>
      <c r="B4926" t="s">
        <v>3643</v>
      </c>
      <c r="C4926" t="s">
        <v>382</v>
      </c>
      <c r="D4926">
        <v>180.95</v>
      </c>
    </row>
    <row r="4927" spans="1:4">
      <c r="A4927">
        <v>1900</v>
      </c>
      <c r="B4927" t="s">
        <v>3643</v>
      </c>
      <c r="C4927" t="s">
        <v>382</v>
      </c>
      <c r="D4927">
        <v>11.5</v>
      </c>
    </row>
    <row r="4928" spans="1:4">
      <c r="A4928">
        <v>1900</v>
      </c>
      <c r="B4928" t="s">
        <v>3643</v>
      </c>
      <c r="C4928" t="s">
        <v>382</v>
      </c>
      <c r="D4928">
        <v>27</v>
      </c>
    </row>
    <row r="4929" spans="1:4">
      <c r="A4929">
        <v>1900</v>
      </c>
      <c r="B4929" t="s">
        <v>3643</v>
      </c>
      <c r="C4929" t="s">
        <v>382</v>
      </c>
      <c r="D4929">
        <v>13</v>
      </c>
    </row>
    <row r="4930" spans="1:4">
      <c r="A4930">
        <v>1900</v>
      </c>
      <c r="B4930" t="s">
        <v>3643</v>
      </c>
      <c r="C4930" t="s">
        <v>382</v>
      </c>
      <c r="D4930">
        <v>9.85</v>
      </c>
    </row>
    <row r="4931" spans="1:4">
      <c r="A4931">
        <v>1900</v>
      </c>
      <c r="B4931" t="s">
        <v>3643</v>
      </c>
      <c r="C4931" t="s">
        <v>383</v>
      </c>
      <c r="D4931">
        <v>8</v>
      </c>
    </row>
    <row r="4932" spans="1:4">
      <c r="A4932">
        <v>1900</v>
      </c>
      <c r="B4932" t="s">
        <v>3643</v>
      </c>
      <c r="C4932" t="s">
        <v>383</v>
      </c>
      <c r="D4932">
        <v>12</v>
      </c>
    </row>
    <row r="4933" spans="1:4">
      <c r="A4933">
        <v>1900</v>
      </c>
      <c r="B4933" t="s">
        <v>3643</v>
      </c>
      <c r="C4933" t="s">
        <v>383</v>
      </c>
      <c r="D4933">
        <v>19</v>
      </c>
    </row>
    <row r="4934" spans="1:4">
      <c r="A4934">
        <v>1900</v>
      </c>
      <c r="B4934" t="s">
        <v>3643</v>
      </c>
      <c r="C4934" t="s">
        <v>410</v>
      </c>
      <c r="D4934">
        <v>2.5</v>
      </c>
    </row>
    <row r="4935" spans="1:4">
      <c r="A4935">
        <v>1900</v>
      </c>
      <c r="B4935" t="s">
        <v>3643</v>
      </c>
      <c r="C4935" t="s">
        <v>668</v>
      </c>
      <c r="D4935">
        <v>5.5</v>
      </c>
    </row>
    <row r="4936" spans="1:4">
      <c r="A4936">
        <v>1900</v>
      </c>
      <c r="B4936" t="s">
        <v>3643</v>
      </c>
      <c r="C4936" t="s">
        <v>384</v>
      </c>
      <c r="D4936">
        <v>7</v>
      </c>
    </row>
    <row r="4937" spans="1:4">
      <c r="A4937">
        <v>1900</v>
      </c>
      <c r="B4937" t="s">
        <v>3643</v>
      </c>
      <c r="C4937" t="s">
        <v>385</v>
      </c>
      <c r="D4937">
        <v>8</v>
      </c>
    </row>
    <row r="4938" spans="1:4">
      <c r="A4938">
        <v>1900</v>
      </c>
      <c r="B4938" t="s">
        <v>3643</v>
      </c>
      <c r="C4938" t="s">
        <v>386</v>
      </c>
      <c r="D4938">
        <v>1.5</v>
      </c>
    </row>
    <row r="4939" spans="1:4">
      <c r="A4939">
        <v>1900</v>
      </c>
      <c r="B4939" t="s">
        <v>3643</v>
      </c>
      <c r="C4939" t="s">
        <v>386</v>
      </c>
      <c r="D4939">
        <v>3</v>
      </c>
    </row>
    <row r="4940" spans="1:4">
      <c r="A4940">
        <v>1900</v>
      </c>
      <c r="B4940" t="s">
        <v>3643</v>
      </c>
      <c r="C4940" t="s">
        <v>386</v>
      </c>
      <c r="D4940">
        <v>4</v>
      </c>
    </row>
    <row r="4941" spans="1:4">
      <c r="A4941">
        <v>1900</v>
      </c>
      <c r="B4941" t="s">
        <v>3643</v>
      </c>
      <c r="C4941" t="s">
        <v>387</v>
      </c>
      <c r="D4941">
        <v>12</v>
      </c>
    </row>
    <row r="4942" spans="1:4">
      <c r="A4942">
        <v>1900</v>
      </c>
      <c r="B4942" t="s">
        <v>3644</v>
      </c>
      <c r="C4942" t="s">
        <v>1937</v>
      </c>
      <c r="D4942">
        <v>8.5</v>
      </c>
    </row>
    <row r="4943" spans="1:4">
      <c r="A4943">
        <v>1900</v>
      </c>
      <c r="B4943" t="s">
        <v>3644</v>
      </c>
      <c r="C4943" t="s">
        <v>2152</v>
      </c>
      <c r="D4943">
        <v>28</v>
      </c>
    </row>
    <row r="4944" spans="1:4">
      <c r="A4944">
        <v>1900</v>
      </c>
      <c r="B4944" t="s">
        <v>3644</v>
      </c>
      <c r="C4944" t="s">
        <v>1939</v>
      </c>
      <c r="D4944">
        <v>56.22</v>
      </c>
    </row>
    <row r="4945" spans="1:4">
      <c r="A4945">
        <v>1900</v>
      </c>
      <c r="B4945" t="s">
        <v>3644</v>
      </c>
      <c r="C4945" t="s">
        <v>1940</v>
      </c>
      <c r="D4945">
        <v>7</v>
      </c>
    </row>
    <row r="4946" spans="1:4">
      <c r="A4946">
        <v>1900</v>
      </c>
      <c r="B4946" t="s">
        <v>3645</v>
      </c>
      <c r="C4946" t="s">
        <v>2192</v>
      </c>
      <c r="D4946">
        <v>7</v>
      </c>
    </row>
    <row r="4947" spans="1:4">
      <c r="A4947">
        <v>1900</v>
      </c>
      <c r="B4947" t="s">
        <v>3645</v>
      </c>
      <c r="C4947" t="s">
        <v>1942</v>
      </c>
      <c r="D4947">
        <v>122</v>
      </c>
    </row>
    <row r="4948" spans="1:4">
      <c r="A4948">
        <v>1900</v>
      </c>
      <c r="B4948" t="s">
        <v>3645</v>
      </c>
      <c r="C4948" t="s">
        <v>1942</v>
      </c>
      <c r="D4948">
        <v>26</v>
      </c>
    </row>
    <row r="4949" spans="1:4">
      <c r="A4949">
        <v>1900</v>
      </c>
      <c r="B4949" t="s">
        <v>3645</v>
      </c>
      <c r="C4949" t="s">
        <v>1943</v>
      </c>
      <c r="D4949">
        <v>2.25</v>
      </c>
    </row>
    <row r="4950" spans="1:4">
      <c r="A4950">
        <v>1900</v>
      </c>
      <c r="B4950" t="s">
        <v>3645</v>
      </c>
      <c r="C4950" t="s">
        <v>1945</v>
      </c>
      <c r="D4950">
        <v>1.75</v>
      </c>
    </row>
    <row r="4951" spans="1:4">
      <c r="A4951">
        <v>1900</v>
      </c>
      <c r="B4951" t="s">
        <v>3645</v>
      </c>
      <c r="C4951" t="s">
        <v>1946</v>
      </c>
      <c r="D4951">
        <v>20</v>
      </c>
    </row>
    <row r="4952" spans="1:4">
      <c r="A4952">
        <v>1900</v>
      </c>
      <c r="B4952" t="s">
        <v>3645</v>
      </c>
      <c r="C4952" t="s">
        <v>1941</v>
      </c>
      <c r="D4952">
        <v>28.5</v>
      </c>
    </row>
    <row r="4953" spans="1:4">
      <c r="A4953">
        <v>1900</v>
      </c>
      <c r="B4953" t="s">
        <v>2549</v>
      </c>
      <c r="C4953" t="s">
        <v>145</v>
      </c>
      <c r="D4953">
        <v>54.8</v>
      </c>
    </row>
    <row r="4954" spans="1:4">
      <c r="A4954">
        <v>1900</v>
      </c>
      <c r="B4954" t="s">
        <v>2549</v>
      </c>
      <c r="C4954" t="s">
        <v>537</v>
      </c>
      <c r="D4954">
        <v>7.7</v>
      </c>
    </row>
    <row r="4955" spans="1:4">
      <c r="A4955">
        <v>1900</v>
      </c>
      <c r="B4955" t="s">
        <v>2549</v>
      </c>
      <c r="C4955" t="s">
        <v>147</v>
      </c>
      <c r="D4955">
        <v>12</v>
      </c>
    </row>
    <row r="4956" spans="1:4">
      <c r="A4956">
        <v>1900</v>
      </c>
      <c r="B4956" t="s">
        <v>2549</v>
      </c>
      <c r="C4956" t="s">
        <v>149</v>
      </c>
      <c r="D4956">
        <v>6.3</v>
      </c>
    </row>
    <row r="4957" spans="1:4">
      <c r="A4957">
        <v>1900</v>
      </c>
      <c r="B4957" t="s">
        <v>2549</v>
      </c>
      <c r="C4957" t="s">
        <v>151</v>
      </c>
      <c r="D4957">
        <v>62.53</v>
      </c>
    </row>
    <row r="4958" spans="1:4">
      <c r="A4958">
        <v>1900</v>
      </c>
      <c r="B4958" t="s">
        <v>2549</v>
      </c>
      <c r="C4958" t="s">
        <v>151</v>
      </c>
      <c r="D4958">
        <v>18.5</v>
      </c>
    </row>
    <row r="4959" spans="1:4">
      <c r="A4959">
        <v>1900</v>
      </c>
      <c r="B4959" t="s">
        <v>2549</v>
      </c>
      <c r="C4959" t="s">
        <v>151</v>
      </c>
      <c r="D4959">
        <v>14</v>
      </c>
    </row>
    <row r="4960" spans="1:4">
      <c r="A4960">
        <v>1900</v>
      </c>
      <c r="B4960" t="s">
        <v>2549</v>
      </c>
      <c r="C4960" t="s">
        <v>153</v>
      </c>
      <c r="D4960">
        <v>18</v>
      </c>
    </row>
    <row r="4961" spans="1:4">
      <c r="A4961">
        <v>1900</v>
      </c>
      <c r="B4961" t="s">
        <v>2549</v>
      </c>
      <c r="C4961" t="s">
        <v>153</v>
      </c>
      <c r="D4961">
        <v>8</v>
      </c>
    </row>
    <row r="4962" spans="1:4">
      <c r="A4962">
        <v>1900</v>
      </c>
      <c r="B4962" t="s">
        <v>2549</v>
      </c>
      <c r="C4962" t="s">
        <v>282</v>
      </c>
      <c r="D4962">
        <v>9</v>
      </c>
    </row>
    <row r="4963" spans="1:4">
      <c r="A4963">
        <v>1900</v>
      </c>
      <c r="B4963" t="s">
        <v>2549</v>
      </c>
      <c r="C4963" t="s">
        <v>2012</v>
      </c>
      <c r="D4963">
        <v>13.8</v>
      </c>
    </row>
    <row r="4964" spans="1:4">
      <c r="A4964">
        <v>1900</v>
      </c>
      <c r="B4964" t="s">
        <v>2549</v>
      </c>
      <c r="C4964" t="s">
        <v>165</v>
      </c>
      <c r="D4964">
        <v>18.62</v>
      </c>
    </row>
    <row r="4965" spans="1:4">
      <c r="A4965">
        <v>1900</v>
      </c>
      <c r="B4965" t="s">
        <v>2549</v>
      </c>
      <c r="C4965" t="s">
        <v>155</v>
      </c>
      <c r="D4965">
        <v>21.44</v>
      </c>
    </row>
    <row r="4966" spans="1:4">
      <c r="A4966">
        <v>1900</v>
      </c>
      <c r="B4966" t="s">
        <v>2549</v>
      </c>
      <c r="C4966" t="s">
        <v>155</v>
      </c>
      <c r="D4966">
        <v>63.66</v>
      </c>
    </row>
    <row r="4967" spans="1:4">
      <c r="A4967">
        <v>1900</v>
      </c>
      <c r="B4967" t="s">
        <v>2549</v>
      </c>
      <c r="C4967" t="s">
        <v>155</v>
      </c>
      <c r="D4967">
        <v>36</v>
      </c>
    </row>
    <row r="4968" spans="1:4">
      <c r="A4968">
        <v>1900</v>
      </c>
      <c r="B4968" t="s">
        <v>2549</v>
      </c>
      <c r="C4968" t="s">
        <v>159</v>
      </c>
      <c r="D4968">
        <v>7.1</v>
      </c>
    </row>
    <row r="4969" spans="1:4">
      <c r="A4969">
        <v>1900</v>
      </c>
      <c r="B4969" t="s">
        <v>2549</v>
      </c>
      <c r="C4969" t="s">
        <v>167</v>
      </c>
      <c r="D4969">
        <v>7.5</v>
      </c>
    </row>
    <row r="4970" spans="1:4">
      <c r="A4970">
        <v>1900</v>
      </c>
      <c r="B4970" t="s">
        <v>2549</v>
      </c>
      <c r="C4970" t="s">
        <v>167</v>
      </c>
      <c r="D4970">
        <v>20</v>
      </c>
    </row>
    <row r="4971" spans="1:4">
      <c r="A4971">
        <v>1900</v>
      </c>
      <c r="B4971" t="s">
        <v>2549</v>
      </c>
      <c r="C4971" t="s">
        <v>161</v>
      </c>
      <c r="D4971">
        <v>12.46</v>
      </c>
    </row>
    <row r="4972" spans="1:4">
      <c r="A4972">
        <v>1900</v>
      </c>
      <c r="B4972" t="s">
        <v>2549</v>
      </c>
      <c r="C4972" t="s">
        <v>502</v>
      </c>
      <c r="D4972">
        <v>2.75</v>
      </c>
    </row>
    <row r="4973" spans="1:4">
      <c r="A4973">
        <v>1900</v>
      </c>
      <c r="B4973" t="s">
        <v>2549</v>
      </c>
      <c r="C4973" t="s">
        <v>978</v>
      </c>
      <c r="D4973">
        <v>3</v>
      </c>
    </row>
    <row r="4974" spans="1:4">
      <c r="A4974">
        <v>1900</v>
      </c>
      <c r="B4974" t="s">
        <v>2549</v>
      </c>
      <c r="C4974" t="s">
        <v>1947</v>
      </c>
      <c r="D4974">
        <v>1.57</v>
      </c>
    </row>
    <row r="4975" spans="1:4">
      <c r="A4975">
        <v>1900</v>
      </c>
      <c r="B4975" t="s">
        <v>2549</v>
      </c>
      <c r="C4975" t="s">
        <v>163</v>
      </c>
      <c r="D4975">
        <v>31</v>
      </c>
    </row>
    <row r="4976" spans="1:4">
      <c r="A4976">
        <v>1900</v>
      </c>
      <c r="B4976" t="s">
        <v>2549</v>
      </c>
      <c r="C4976" t="s">
        <v>545</v>
      </c>
      <c r="D4976">
        <v>8.6199999999999992</v>
      </c>
    </row>
    <row r="4977" spans="1:4">
      <c r="A4977">
        <v>1900</v>
      </c>
      <c r="B4977" t="s">
        <v>2549</v>
      </c>
      <c r="C4977" t="s">
        <v>977</v>
      </c>
      <c r="D4977">
        <v>13</v>
      </c>
    </row>
    <row r="4978" spans="1:4">
      <c r="A4978">
        <v>1900</v>
      </c>
      <c r="B4978" t="s">
        <v>2549</v>
      </c>
      <c r="C4978" t="s">
        <v>1948</v>
      </c>
      <c r="D4978">
        <v>15.66</v>
      </c>
    </row>
    <row r="4979" spans="1:4">
      <c r="A4979">
        <v>1900</v>
      </c>
      <c r="B4979" t="s">
        <v>2549</v>
      </c>
      <c r="C4979" t="s">
        <v>1949</v>
      </c>
      <c r="D4979">
        <v>5.5</v>
      </c>
    </row>
    <row r="4980" spans="1:4">
      <c r="A4980">
        <v>1900</v>
      </c>
      <c r="B4980" t="s">
        <v>2704</v>
      </c>
      <c r="C4980" t="s">
        <v>440</v>
      </c>
      <c r="D4980">
        <v>11.9</v>
      </c>
    </row>
    <row r="4981" spans="1:4">
      <c r="A4981">
        <v>1900</v>
      </c>
      <c r="B4981" t="s">
        <v>2704</v>
      </c>
      <c r="C4981" t="s">
        <v>440</v>
      </c>
      <c r="D4981">
        <v>27.75</v>
      </c>
    </row>
    <row r="4982" spans="1:4">
      <c r="A4982">
        <v>1900</v>
      </c>
      <c r="B4982" t="s">
        <v>2704</v>
      </c>
      <c r="C4982" t="s">
        <v>440</v>
      </c>
      <c r="D4982">
        <v>36</v>
      </c>
    </row>
    <row r="4983" spans="1:4">
      <c r="A4983">
        <v>1900</v>
      </c>
      <c r="B4983" t="s">
        <v>2704</v>
      </c>
      <c r="C4983" t="s">
        <v>440</v>
      </c>
      <c r="D4983">
        <v>31.8</v>
      </c>
    </row>
    <row r="4984" spans="1:4">
      <c r="A4984">
        <v>1900</v>
      </c>
      <c r="B4984" t="s">
        <v>2704</v>
      </c>
      <c r="C4984" t="s">
        <v>440</v>
      </c>
      <c r="D4984">
        <v>13.88</v>
      </c>
    </row>
    <row r="4985" spans="1:4">
      <c r="A4985">
        <v>1900</v>
      </c>
      <c r="B4985" t="s">
        <v>2704</v>
      </c>
      <c r="C4985" t="s">
        <v>440</v>
      </c>
      <c r="D4985">
        <v>8.8000000000000007</v>
      </c>
    </row>
    <row r="4986" spans="1:4">
      <c r="A4986">
        <v>1900</v>
      </c>
      <c r="B4986" t="s">
        <v>2704</v>
      </c>
      <c r="C4986" t="s">
        <v>440</v>
      </c>
      <c r="D4986">
        <v>22.67</v>
      </c>
    </row>
    <row r="4987" spans="1:4">
      <c r="A4987">
        <v>1900</v>
      </c>
      <c r="B4987" t="s">
        <v>2704</v>
      </c>
      <c r="C4987" t="s">
        <v>440</v>
      </c>
      <c r="D4987">
        <v>21</v>
      </c>
    </row>
    <row r="4988" spans="1:4">
      <c r="A4988">
        <v>1900</v>
      </c>
      <c r="B4988" t="s">
        <v>2704</v>
      </c>
      <c r="C4988" t="s">
        <v>440</v>
      </c>
      <c r="D4988">
        <v>10</v>
      </c>
    </row>
    <row r="4989" spans="1:4">
      <c r="A4989">
        <v>1900</v>
      </c>
      <c r="B4989" t="s">
        <v>2704</v>
      </c>
      <c r="C4989" t="s">
        <v>440</v>
      </c>
      <c r="D4989">
        <v>7.57</v>
      </c>
    </row>
    <row r="4990" spans="1:4">
      <c r="A4990">
        <v>1900</v>
      </c>
      <c r="B4990" t="s">
        <v>2704</v>
      </c>
      <c r="C4990" t="s">
        <v>440</v>
      </c>
      <c r="D4990">
        <v>13.62</v>
      </c>
    </row>
    <row r="4991" spans="1:4">
      <c r="A4991">
        <v>1900</v>
      </c>
      <c r="B4991" t="s">
        <v>2704</v>
      </c>
      <c r="C4991" t="s">
        <v>440</v>
      </c>
      <c r="D4991">
        <v>10.11</v>
      </c>
    </row>
    <row r="4992" spans="1:4">
      <c r="A4992">
        <v>1900</v>
      </c>
      <c r="B4992" t="s">
        <v>2704</v>
      </c>
      <c r="C4992" t="s">
        <v>440</v>
      </c>
      <c r="D4992">
        <v>8</v>
      </c>
    </row>
    <row r="4993" spans="1:4">
      <c r="A4993">
        <v>1900</v>
      </c>
      <c r="B4993" t="s">
        <v>3646</v>
      </c>
      <c r="C4993" t="s">
        <v>2068</v>
      </c>
      <c r="D4993">
        <v>7.5</v>
      </c>
    </row>
    <row r="4994" spans="1:4">
      <c r="A4994">
        <v>1900</v>
      </c>
      <c r="B4994" t="s">
        <v>3646</v>
      </c>
      <c r="C4994" t="s">
        <v>1189</v>
      </c>
      <c r="D4994">
        <v>25</v>
      </c>
    </row>
    <row r="4995" spans="1:4">
      <c r="A4995">
        <v>1900</v>
      </c>
      <c r="B4995" t="s">
        <v>3646</v>
      </c>
      <c r="C4995" t="s">
        <v>1189</v>
      </c>
      <c r="D4995">
        <v>6.75</v>
      </c>
    </row>
    <row r="4996" spans="1:4">
      <c r="A4996">
        <v>1900</v>
      </c>
      <c r="B4996" t="s">
        <v>3646</v>
      </c>
      <c r="C4996" t="s">
        <v>1189</v>
      </c>
      <c r="D4996">
        <v>2</v>
      </c>
    </row>
    <row r="4997" spans="1:4">
      <c r="A4997">
        <v>1900</v>
      </c>
      <c r="B4997" t="s">
        <v>3646</v>
      </c>
      <c r="C4997" t="s">
        <v>1189</v>
      </c>
      <c r="D4997">
        <v>7</v>
      </c>
    </row>
    <row r="4998" spans="1:4">
      <c r="A4998">
        <v>1900</v>
      </c>
      <c r="B4998" t="s">
        <v>3646</v>
      </c>
      <c r="C4998" t="s">
        <v>1189</v>
      </c>
      <c r="D4998">
        <v>2</v>
      </c>
    </row>
    <row r="4999" spans="1:4">
      <c r="A4999">
        <v>1900</v>
      </c>
      <c r="B4999" t="s">
        <v>2706</v>
      </c>
      <c r="C4999" t="s">
        <v>170</v>
      </c>
      <c r="D4999">
        <v>1.5</v>
      </c>
    </row>
    <row r="5000" spans="1:4">
      <c r="A5000">
        <v>1900</v>
      </c>
      <c r="B5000" t="s">
        <v>2706</v>
      </c>
      <c r="C5000" t="s">
        <v>173</v>
      </c>
      <c r="D5000">
        <v>3</v>
      </c>
    </row>
    <row r="5001" spans="1:4">
      <c r="A5001">
        <v>1900</v>
      </c>
      <c r="B5001" t="s">
        <v>2706</v>
      </c>
      <c r="C5001" t="s">
        <v>173</v>
      </c>
      <c r="D5001">
        <v>9.5</v>
      </c>
    </row>
    <row r="5002" spans="1:4">
      <c r="A5002">
        <v>1900</v>
      </c>
      <c r="B5002" t="s">
        <v>2706</v>
      </c>
      <c r="C5002" t="s">
        <v>177</v>
      </c>
      <c r="D5002">
        <v>5</v>
      </c>
    </row>
    <row r="5003" spans="1:4">
      <c r="A5003">
        <v>1900</v>
      </c>
      <c r="B5003" t="s">
        <v>2706</v>
      </c>
      <c r="C5003" t="s">
        <v>181</v>
      </c>
      <c r="D5003">
        <v>4</v>
      </c>
    </row>
    <row r="5004" spans="1:4">
      <c r="A5004">
        <v>1900</v>
      </c>
      <c r="B5004" t="s">
        <v>2706</v>
      </c>
      <c r="C5004" t="s">
        <v>547</v>
      </c>
      <c r="D5004">
        <v>19</v>
      </c>
    </row>
    <row r="5005" spans="1:4">
      <c r="A5005">
        <v>1900</v>
      </c>
      <c r="B5005" t="s">
        <v>2706</v>
      </c>
      <c r="C5005" t="s">
        <v>179</v>
      </c>
      <c r="D5005">
        <v>24</v>
      </c>
    </row>
    <row r="5006" spans="1:4">
      <c r="A5006">
        <v>1900</v>
      </c>
      <c r="B5006" t="s">
        <v>2520</v>
      </c>
      <c r="C5006" t="s">
        <v>64</v>
      </c>
      <c r="D5006">
        <v>5.5</v>
      </c>
    </row>
    <row r="5007" spans="1:4">
      <c r="A5007">
        <v>1900</v>
      </c>
      <c r="B5007" t="s">
        <v>2520</v>
      </c>
      <c r="C5007" t="s">
        <v>551</v>
      </c>
      <c r="D5007">
        <v>72.5</v>
      </c>
    </row>
    <row r="5008" spans="1:4">
      <c r="A5008">
        <v>1900</v>
      </c>
      <c r="B5008" t="s">
        <v>2520</v>
      </c>
      <c r="C5008" t="s">
        <v>551</v>
      </c>
      <c r="D5008">
        <v>15</v>
      </c>
    </row>
    <row r="5009" spans="1:4">
      <c r="A5009">
        <v>1900</v>
      </c>
      <c r="B5009" t="s">
        <v>2520</v>
      </c>
      <c r="C5009" t="s">
        <v>69</v>
      </c>
      <c r="D5009">
        <v>25.13</v>
      </c>
    </row>
    <row r="5010" spans="1:4">
      <c r="A5010">
        <v>1900</v>
      </c>
      <c r="B5010" t="s">
        <v>2520</v>
      </c>
      <c r="C5010" t="s">
        <v>68</v>
      </c>
      <c r="D5010">
        <v>24.5</v>
      </c>
    </row>
    <row r="5011" spans="1:4">
      <c r="A5011">
        <v>1900</v>
      </c>
      <c r="B5011" t="s">
        <v>2520</v>
      </c>
      <c r="C5011" t="s">
        <v>73</v>
      </c>
      <c r="D5011">
        <v>6</v>
      </c>
    </row>
    <row r="5012" spans="1:4">
      <c r="A5012">
        <v>1900</v>
      </c>
      <c r="B5012" t="s">
        <v>2520</v>
      </c>
      <c r="C5012" t="s">
        <v>74</v>
      </c>
      <c r="D5012">
        <v>5</v>
      </c>
    </row>
    <row r="5013" spans="1:4">
      <c r="A5013">
        <v>1900</v>
      </c>
      <c r="B5013" t="s">
        <v>2520</v>
      </c>
      <c r="C5013" t="s">
        <v>65</v>
      </c>
      <c r="D5013">
        <v>20.5</v>
      </c>
    </row>
    <row r="5014" spans="1:4">
      <c r="A5014">
        <v>1900</v>
      </c>
      <c r="B5014" t="s">
        <v>2520</v>
      </c>
      <c r="C5014" t="s">
        <v>65</v>
      </c>
      <c r="D5014">
        <v>6.5</v>
      </c>
    </row>
    <row r="5015" spans="1:4">
      <c r="A5015">
        <v>1900</v>
      </c>
      <c r="B5015" t="s">
        <v>2520</v>
      </c>
      <c r="C5015" t="s">
        <v>66</v>
      </c>
      <c r="D5015">
        <v>6.5</v>
      </c>
    </row>
    <row r="5016" spans="1:4">
      <c r="A5016">
        <v>1900</v>
      </c>
      <c r="B5016" t="s">
        <v>2520</v>
      </c>
      <c r="C5016" t="s">
        <v>67</v>
      </c>
      <c r="D5016">
        <v>21</v>
      </c>
    </row>
    <row r="5017" spans="1:4">
      <c r="A5017">
        <v>1900</v>
      </c>
      <c r="B5017" t="s">
        <v>2520</v>
      </c>
      <c r="C5017" t="s">
        <v>67</v>
      </c>
      <c r="D5017">
        <v>19</v>
      </c>
    </row>
    <row r="5018" spans="1:4">
      <c r="A5018">
        <v>1900</v>
      </c>
      <c r="B5018" t="s">
        <v>2520</v>
      </c>
      <c r="C5018" t="s">
        <v>551</v>
      </c>
      <c r="D5018">
        <v>24.5</v>
      </c>
    </row>
    <row r="5019" spans="1:4">
      <c r="A5019">
        <v>1900</v>
      </c>
      <c r="B5019" t="s">
        <v>512</v>
      </c>
      <c r="C5019" t="s">
        <v>1977</v>
      </c>
      <c r="D5019">
        <v>4</v>
      </c>
    </row>
    <row r="5020" spans="1:4">
      <c r="A5020">
        <v>1900</v>
      </c>
      <c r="B5020" t="s">
        <v>512</v>
      </c>
      <c r="C5020" t="s">
        <v>1983</v>
      </c>
      <c r="D5020">
        <v>2.25</v>
      </c>
    </row>
    <row r="5021" spans="1:4">
      <c r="A5021">
        <v>1900</v>
      </c>
      <c r="B5021" t="s">
        <v>512</v>
      </c>
      <c r="C5021" t="s">
        <v>1984</v>
      </c>
      <c r="D5021">
        <v>2</v>
      </c>
    </row>
    <row r="5022" spans="1:4">
      <c r="A5022">
        <v>1900</v>
      </c>
      <c r="B5022" t="s">
        <v>512</v>
      </c>
      <c r="C5022" t="s">
        <v>1984</v>
      </c>
      <c r="D5022">
        <v>3</v>
      </c>
    </row>
    <row r="5023" spans="1:4">
      <c r="A5023">
        <v>1900</v>
      </c>
      <c r="B5023" t="s">
        <v>512</v>
      </c>
      <c r="C5023" t="s">
        <v>370</v>
      </c>
      <c r="D5023">
        <v>16.5</v>
      </c>
    </row>
    <row r="5024" spans="1:4">
      <c r="A5024">
        <v>1900</v>
      </c>
      <c r="B5024" t="s">
        <v>512</v>
      </c>
      <c r="C5024" t="s">
        <v>1985</v>
      </c>
      <c r="D5024">
        <v>14</v>
      </c>
    </row>
    <row r="5025" spans="1:4">
      <c r="A5025">
        <v>1900</v>
      </c>
      <c r="B5025" t="s">
        <v>512</v>
      </c>
      <c r="C5025" t="s">
        <v>2194</v>
      </c>
      <c r="D5025">
        <v>1.6</v>
      </c>
    </row>
    <row r="5026" spans="1:4">
      <c r="A5026">
        <v>1900</v>
      </c>
      <c r="B5026" t="s">
        <v>512</v>
      </c>
      <c r="C5026" t="s">
        <v>1820</v>
      </c>
      <c r="D5026">
        <v>14</v>
      </c>
    </row>
    <row r="5027" spans="1:4">
      <c r="A5027">
        <v>1900</v>
      </c>
      <c r="B5027" t="s">
        <v>512</v>
      </c>
      <c r="C5027" t="s">
        <v>2193</v>
      </c>
      <c r="D5027">
        <v>22.5</v>
      </c>
    </row>
    <row r="5028" spans="1:4">
      <c r="A5028">
        <v>1900</v>
      </c>
      <c r="B5028" t="s">
        <v>512</v>
      </c>
      <c r="C5028" t="s">
        <v>2193</v>
      </c>
      <c r="D5028">
        <v>25</v>
      </c>
    </row>
    <row r="5029" spans="1:4">
      <c r="A5029">
        <v>1900</v>
      </c>
      <c r="B5029" t="s">
        <v>512</v>
      </c>
      <c r="C5029" t="s">
        <v>1987</v>
      </c>
      <c r="D5029">
        <v>43</v>
      </c>
    </row>
    <row r="5030" spans="1:4">
      <c r="A5030">
        <v>1900</v>
      </c>
      <c r="B5030" t="s">
        <v>512</v>
      </c>
      <c r="C5030" t="s">
        <v>1988</v>
      </c>
      <c r="D5030">
        <v>39.5</v>
      </c>
    </row>
    <row r="5031" spans="1:4">
      <c r="A5031">
        <v>1900</v>
      </c>
      <c r="B5031" t="s">
        <v>512</v>
      </c>
      <c r="C5031" t="s">
        <v>1976</v>
      </c>
      <c r="D5031">
        <v>14</v>
      </c>
    </row>
    <row r="5032" spans="1:4">
      <c r="A5032">
        <v>1900</v>
      </c>
      <c r="B5032" t="s">
        <v>512</v>
      </c>
      <c r="C5032" t="s">
        <v>1976</v>
      </c>
      <c r="D5032">
        <v>10.5</v>
      </c>
    </row>
    <row r="5033" spans="1:4">
      <c r="A5033">
        <v>1900</v>
      </c>
      <c r="B5033" t="s">
        <v>512</v>
      </c>
      <c r="C5033" t="s">
        <v>1989</v>
      </c>
      <c r="D5033">
        <v>7</v>
      </c>
    </row>
    <row r="5034" spans="1:4">
      <c r="A5034">
        <v>1900</v>
      </c>
      <c r="B5034" t="s">
        <v>512</v>
      </c>
      <c r="C5034" t="s">
        <v>1978</v>
      </c>
      <c r="D5034">
        <v>3.5</v>
      </c>
    </row>
    <row r="5035" spans="1:4">
      <c r="A5035">
        <v>1900</v>
      </c>
      <c r="B5035" t="s">
        <v>512</v>
      </c>
      <c r="C5035" t="s">
        <v>2195</v>
      </c>
      <c r="D5035">
        <v>17.600000000000001</v>
      </c>
    </row>
    <row r="5036" spans="1:4">
      <c r="A5036">
        <v>1900</v>
      </c>
      <c r="B5036" t="s">
        <v>512</v>
      </c>
      <c r="C5036" t="s">
        <v>1979</v>
      </c>
      <c r="D5036">
        <v>8</v>
      </c>
    </row>
    <row r="5037" spans="1:4">
      <c r="A5037">
        <v>1900</v>
      </c>
      <c r="B5037" t="s">
        <v>512</v>
      </c>
      <c r="C5037" t="s">
        <v>2196</v>
      </c>
      <c r="D5037">
        <v>5</v>
      </c>
    </row>
    <row r="5038" spans="1:4">
      <c r="A5038">
        <v>1900</v>
      </c>
      <c r="B5038" t="s">
        <v>512</v>
      </c>
      <c r="C5038" t="s">
        <v>1980</v>
      </c>
      <c r="D5038">
        <v>6</v>
      </c>
    </row>
    <row r="5039" spans="1:4">
      <c r="A5039">
        <v>1900</v>
      </c>
      <c r="B5039" t="s">
        <v>512</v>
      </c>
      <c r="C5039" t="s">
        <v>1990</v>
      </c>
      <c r="D5039">
        <v>1.25</v>
      </c>
    </row>
    <row r="5040" spans="1:4">
      <c r="A5040">
        <v>1900</v>
      </c>
      <c r="B5040" t="s">
        <v>512</v>
      </c>
      <c r="C5040" t="s">
        <v>1981</v>
      </c>
      <c r="D5040">
        <v>40.5</v>
      </c>
    </row>
    <row r="5041" spans="1:4">
      <c r="A5041">
        <v>1900</v>
      </c>
      <c r="B5041" t="s">
        <v>512</v>
      </c>
      <c r="C5041" t="s">
        <v>2090</v>
      </c>
      <c r="D5041">
        <v>3</v>
      </c>
    </row>
    <row r="5042" spans="1:4">
      <c r="A5042">
        <v>1900</v>
      </c>
      <c r="B5042" t="s">
        <v>512</v>
      </c>
      <c r="C5042" t="s">
        <v>1982</v>
      </c>
      <c r="D5042">
        <v>18</v>
      </c>
    </row>
    <row r="5043" spans="1:4">
      <c r="A5043">
        <v>1900</v>
      </c>
      <c r="B5043" t="s">
        <v>3647</v>
      </c>
      <c r="C5043" t="s">
        <v>1950</v>
      </c>
      <c r="D5043">
        <v>3.5</v>
      </c>
    </row>
    <row r="5044" spans="1:4">
      <c r="A5044">
        <v>1900</v>
      </c>
      <c r="B5044" t="s">
        <v>3648</v>
      </c>
      <c r="C5044" t="s">
        <v>1955</v>
      </c>
      <c r="D5044">
        <v>3</v>
      </c>
    </row>
    <row r="5045" spans="1:4">
      <c r="A5045">
        <v>1900</v>
      </c>
      <c r="B5045" t="s">
        <v>3648</v>
      </c>
      <c r="C5045" t="s">
        <v>1965</v>
      </c>
      <c r="D5045">
        <v>61</v>
      </c>
    </row>
    <row r="5046" spans="1:4">
      <c r="A5046">
        <v>1900</v>
      </c>
      <c r="B5046" t="s">
        <v>3648</v>
      </c>
      <c r="C5046" t="s">
        <v>578</v>
      </c>
      <c r="D5046">
        <v>20</v>
      </c>
    </row>
    <row r="5047" spans="1:4">
      <c r="A5047">
        <v>1900</v>
      </c>
      <c r="B5047" t="s">
        <v>3648</v>
      </c>
      <c r="C5047" t="s">
        <v>1968</v>
      </c>
      <c r="D5047">
        <v>12</v>
      </c>
    </row>
    <row r="5048" spans="1:4">
      <c r="A5048">
        <v>1900</v>
      </c>
      <c r="B5048" t="s">
        <v>3648</v>
      </c>
      <c r="C5048" t="s">
        <v>471</v>
      </c>
      <c r="D5048">
        <v>18</v>
      </c>
    </row>
    <row r="5049" spans="1:4">
      <c r="A5049">
        <v>1900</v>
      </c>
      <c r="B5049" t="s">
        <v>3648</v>
      </c>
      <c r="C5049" t="s">
        <v>471</v>
      </c>
      <c r="D5049">
        <v>10</v>
      </c>
    </row>
    <row r="5050" spans="1:4">
      <c r="A5050">
        <v>1900</v>
      </c>
      <c r="B5050" t="s">
        <v>3648</v>
      </c>
      <c r="C5050" t="s">
        <v>2198</v>
      </c>
      <c r="D5050">
        <v>5</v>
      </c>
    </row>
    <row r="5051" spans="1:4">
      <c r="A5051">
        <v>1900</v>
      </c>
      <c r="B5051" t="s">
        <v>3648</v>
      </c>
      <c r="C5051" t="s">
        <v>2198</v>
      </c>
      <c r="D5051">
        <v>23</v>
      </c>
    </row>
    <row r="5052" spans="1:4">
      <c r="A5052">
        <v>1900</v>
      </c>
      <c r="B5052" t="s">
        <v>3648</v>
      </c>
      <c r="C5052" t="s">
        <v>472</v>
      </c>
      <c r="D5052">
        <v>11</v>
      </c>
    </row>
    <row r="5053" spans="1:4">
      <c r="A5053">
        <v>1900</v>
      </c>
      <c r="B5053" t="s">
        <v>3648</v>
      </c>
      <c r="C5053" t="s">
        <v>1969</v>
      </c>
      <c r="D5053">
        <v>4</v>
      </c>
    </row>
    <row r="5054" spans="1:4">
      <c r="A5054">
        <v>1900</v>
      </c>
      <c r="B5054" t="s">
        <v>3648</v>
      </c>
      <c r="C5054" t="s">
        <v>1969</v>
      </c>
      <c r="D5054">
        <v>5.71</v>
      </c>
    </row>
    <row r="5055" spans="1:4">
      <c r="A5055">
        <v>1900</v>
      </c>
      <c r="B5055" t="s">
        <v>3648</v>
      </c>
      <c r="C5055" t="s">
        <v>1951</v>
      </c>
      <c r="D5055">
        <v>3</v>
      </c>
    </row>
    <row r="5056" spans="1:4">
      <c r="A5056">
        <v>1900</v>
      </c>
      <c r="B5056" t="s">
        <v>3648</v>
      </c>
      <c r="C5056" t="s">
        <v>1970</v>
      </c>
      <c r="D5056">
        <v>11</v>
      </c>
    </row>
    <row r="5057" spans="1:4">
      <c r="A5057">
        <v>1900</v>
      </c>
      <c r="B5057" t="s">
        <v>3648</v>
      </c>
      <c r="C5057" t="s">
        <v>470</v>
      </c>
      <c r="D5057">
        <v>101</v>
      </c>
    </row>
    <row r="5058" spans="1:4">
      <c r="A5058">
        <v>1900</v>
      </c>
      <c r="B5058" t="s">
        <v>3648</v>
      </c>
      <c r="C5058" t="s">
        <v>470</v>
      </c>
      <c r="D5058">
        <v>202.7</v>
      </c>
    </row>
    <row r="5059" spans="1:4">
      <c r="A5059">
        <v>1900</v>
      </c>
      <c r="B5059" t="s">
        <v>3648</v>
      </c>
      <c r="C5059" t="s">
        <v>470</v>
      </c>
      <c r="D5059">
        <v>205.6</v>
      </c>
    </row>
    <row r="5060" spans="1:4">
      <c r="A5060">
        <v>1900</v>
      </c>
      <c r="B5060" t="s">
        <v>3648</v>
      </c>
      <c r="C5060" t="s">
        <v>470</v>
      </c>
      <c r="D5060">
        <v>205.49</v>
      </c>
    </row>
    <row r="5061" spans="1:4">
      <c r="A5061">
        <v>1900</v>
      </c>
      <c r="B5061" t="s">
        <v>3648</v>
      </c>
      <c r="C5061" t="s">
        <v>470</v>
      </c>
      <c r="D5061">
        <v>90</v>
      </c>
    </row>
    <row r="5062" spans="1:4">
      <c r="A5062">
        <v>1900</v>
      </c>
      <c r="B5062" t="s">
        <v>3648</v>
      </c>
      <c r="C5062" t="s">
        <v>470</v>
      </c>
      <c r="D5062">
        <v>35</v>
      </c>
    </row>
    <row r="5063" spans="1:4">
      <c r="A5063">
        <v>1900</v>
      </c>
      <c r="B5063" t="s">
        <v>3648</v>
      </c>
      <c r="C5063" t="s">
        <v>470</v>
      </c>
      <c r="D5063">
        <v>30</v>
      </c>
    </row>
    <row r="5064" spans="1:4">
      <c r="A5064">
        <v>1900</v>
      </c>
      <c r="B5064" t="s">
        <v>3648</v>
      </c>
      <c r="C5064" t="s">
        <v>470</v>
      </c>
      <c r="D5064">
        <v>37</v>
      </c>
    </row>
    <row r="5065" spans="1:4">
      <c r="A5065">
        <v>1900</v>
      </c>
      <c r="B5065" t="s">
        <v>3648</v>
      </c>
      <c r="C5065" t="s">
        <v>470</v>
      </c>
      <c r="D5065">
        <v>56</v>
      </c>
    </row>
    <row r="5066" spans="1:4">
      <c r="A5066">
        <v>1900</v>
      </c>
      <c r="B5066" t="s">
        <v>3648</v>
      </c>
      <c r="C5066" t="s">
        <v>470</v>
      </c>
      <c r="D5066">
        <v>5</v>
      </c>
    </row>
    <row r="5067" spans="1:4">
      <c r="A5067">
        <v>1900</v>
      </c>
      <c r="B5067" t="s">
        <v>3648</v>
      </c>
      <c r="C5067" t="s">
        <v>470</v>
      </c>
      <c r="D5067">
        <v>16</v>
      </c>
    </row>
    <row r="5068" spans="1:4">
      <c r="A5068">
        <v>1900</v>
      </c>
      <c r="B5068" t="s">
        <v>3648</v>
      </c>
      <c r="C5068" t="s">
        <v>470</v>
      </c>
      <c r="D5068">
        <v>18.62</v>
      </c>
    </row>
    <row r="5069" spans="1:4">
      <c r="A5069">
        <v>1900</v>
      </c>
      <c r="B5069" t="s">
        <v>3648</v>
      </c>
      <c r="C5069" t="s">
        <v>470</v>
      </c>
      <c r="D5069">
        <v>15</v>
      </c>
    </row>
    <row r="5070" spans="1:4">
      <c r="A5070">
        <v>1900</v>
      </c>
      <c r="B5070" t="s">
        <v>3648</v>
      </c>
      <c r="C5070" t="s">
        <v>470</v>
      </c>
      <c r="D5070">
        <v>37.28</v>
      </c>
    </row>
    <row r="5071" spans="1:4">
      <c r="A5071">
        <v>1900</v>
      </c>
      <c r="B5071" t="s">
        <v>3648</v>
      </c>
      <c r="C5071" t="s">
        <v>470</v>
      </c>
      <c r="D5071">
        <v>25.45</v>
      </c>
    </row>
    <row r="5072" spans="1:4">
      <c r="A5072">
        <v>1900</v>
      </c>
      <c r="B5072" t="s">
        <v>3648</v>
      </c>
      <c r="C5072" t="s">
        <v>470</v>
      </c>
      <c r="D5072">
        <v>3.96</v>
      </c>
    </row>
    <row r="5073" spans="1:4">
      <c r="A5073">
        <v>1900</v>
      </c>
      <c r="B5073" t="s">
        <v>3648</v>
      </c>
      <c r="C5073" t="s">
        <v>470</v>
      </c>
      <c r="D5073">
        <v>12</v>
      </c>
    </row>
    <row r="5074" spans="1:4">
      <c r="A5074">
        <v>1900</v>
      </c>
      <c r="B5074" t="s">
        <v>3648</v>
      </c>
      <c r="C5074" t="s">
        <v>715</v>
      </c>
      <c r="D5074">
        <v>3.2</v>
      </c>
    </row>
    <row r="5075" spans="1:4">
      <c r="A5075">
        <v>1900</v>
      </c>
      <c r="B5075" t="s">
        <v>3648</v>
      </c>
      <c r="C5075" t="s">
        <v>1392</v>
      </c>
      <c r="D5075">
        <v>13.5</v>
      </c>
    </row>
    <row r="5076" spans="1:4">
      <c r="A5076">
        <v>1900</v>
      </c>
      <c r="B5076" t="s">
        <v>3648</v>
      </c>
      <c r="C5076" t="s">
        <v>1953</v>
      </c>
      <c r="D5076">
        <v>3</v>
      </c>
    </row>
    <row r="5077" spans="1:4">
      <c r="A5077">
        <v>1900</v>
      </c>
      <c r="B5077" t="s">
        <v>3648</v>
      </c>
      <c r="C5077" t="s">
        <v>2197</v>
      </c>
      <c r="D5077">
        <v>28</v>
      </c>
    </row>
    <row r="5078" spans="1:4">
      <c r="A5078">
        <v>1900</v>
      </c>
      <c r="B5078" t="s">
        <v>3648</v>
      </c>
      <c r="C5078" t="s">
        <v>1961</v>
      </c>
      <c r="D5078">
        <v>31</v>
      </c>
    </row>
    <row r="5079" spans="1:4">
      <c r="A5079">
        <v>1900</v>
      </c>
      <c r="B5079" t="s">
        <v>3648</v>
      </c>
      <c r="C5079" t="s">
        <v>1164</v>
      </c>
      <c r="D5079">
        <v>6</v>
      </c>
    </row>
    <row r="5080" spans="1:4">
      <c r="A5080">
        <v>1900</v>
      </c>
      <c r="B5080" t="s">
        <v>3648</v>
      </c>
      <c r="C5080" t="s">
        <v>1954</v>
      </c>
      <c r="D5080">
        <v>16</v>
      </c>
    </row>
    <row r="5081" spans="1:4">
      <c r="A5081">
        <v>1900</v>
      </c>
      <c r="B5081" t="s">
        <v>3648</v>
      </c>
      <c r="C5081" t="s">
        <v>173</v>
      </c>
      <c r="D5081">
        <v>5</v>
      </c>
    </row>
    <row r="5082" spans="1:4">
      <c r="A5082">
        <v>1900</v>
      </c>
      <c r="B5082" t="s">
        <v>3648</v>
      </c>
      <c r="C5082" t="s">
        <v>1962</v>
      </c>
      <c r="D5082">
        <v>25</v>
      </c>
    </row>
    <row r="5083" spans="1:4">
      <c r="A5083">
        <v>1900</v>
      </c>
      <c r="B5083" t="s">
        <v>3648</v>
      </c>
      <c r="C5083" t="s">
        <v>1956</v>
      </c>
      <c r="D5083">
        <v>8.25</v>
      </c>
    </row>
    <row r="5084" spans="1:4">
      <c r="A5084">
        <v>1900</v>
      </c>
      <c r="B5084" t="s">
        <v>3648</v>
      </c>
      <c r="C5084" t="s">
        <v>1956</v>
      </c>
      <c r="D5084">
        <v>4.2</v>
      </c>
    </row>
    <row r="5085" spans="1:4">
      <c r="A5085">
        <v>1900</v>
      </c>
      <c r="B5085" t="s">
        <v>3648</v>
      </c>
      <c r="C5085" t="s">
        <v>1957</v>
      </c>
      <c r="D5085">
        <v>7.5</v>
      </c>
    </row>
    <row r="5086" spans="1:4">
      <c r="A5086">
        <v>1900</v>
      </c>
      <c r="B5086" t="s">
        <v>3648</v>
      </c>
      <c r="C5086" t="s">
        <v>2074</v>
      </c>
      <c r="D5086">
        <v>6</v>
      </c>
    </row>
    <row r="5087" spans="1:4">
      <c r="A5087">
        <v>1900</v>
      </c>
      <c r="B5087" t="s">
        <v>3648</v>
      </c>
      <c r="C5087" t="s">
        <v>1958</v>
      </c>
      <c r="D5087">
        <v>3.5</v>
      </c>
    </row>
    <row r="5088" spans="1:4">
      <c r="A5088">
        <v>1900</v>
      </c>
      <c r="B5088" t="s">
        <v>3648</v>
      </c>
      <c r="C5088" t="s">
        <v>1963</v>
      </c>
      <c r="D5088">
        <v>5</v>
      </c>
    </row>
    <row r="5089" spans="1:4">
      <c r="A5089">
        <v>1900</v>
      </c>
      <c r="B5089" t="s">
        <v>3648</v>
      </c>
      <c r="C5089" t="s">
        <v>1964</v>
      </c>
      <c r="D5089">
        <v>8</v>
      </c>
    </row>
    <row r="5090" spans="1:4">
      <c r="A5090">
        <v>1900</v>
      </c>
      <c r="B5090" t="s">
        <v>3648</v>
      </c>
      <c r="C5090" t="s">
        <v>1965</v>
      </c>
      <c r="D5090">
        <v>7.2</v>
      </c>
    </row>
    <row r="5091" spans="1:4">
      <c r="A5091">
        <v>1900</v>
      </c>
      <c r="B5091" t="s">
        <v>3648</v>
      </c>
      <c r="C5091" t="s">
        <v>1965</v>
      </c>
      <c r="D5091">
        <v>29.5</v>
      </c>
    </row>
    <row r="5092" spans="1:4">
      <c r="A5092">
        <v>1900</v>
      </c>
      <c r="B5092" t="s">
        <v>3648</v>
      </c>
      <c r="C5092" t="s">
        <v>1959</v>
      </c>
      <c r="D5092">
        <v>17</v>
      </c>
    </row>
    <row r="5093" spans="1:4">
      <c r="A5093">
        <v>1900</v>
      </c>
      <c r="B5093" t="s">
        <v>3648</v>
      </c>
      <c r="C5093" t="s">
        <v>1966</v>
      </c>
      <c r="D5093">
        <v>22</v>
      </c>
    </row>
    <row r="5094" spans="1:4">
      <c r="A5094">
        <v>1900</v>
      </c>
      <c r="B5094" t="s">
        <v>3648</v>
      </c>
      <c r="C5094" t="s">
        <v>1966</v>
      </c>
      <c r="D5094">
        <v>30</v>
      </c>
    </row>
    <row r="5095" spans="1:4">
      <c r="A5095">
        <v>1900</v>
      </c>
      <c r="B5095" t="s">
        <v>3648</v>
      </c>
      <c r="C5095" t="s">
        <v>1960</v>
      </c>
      <c r="D5095">
        <v>6.25</v>
      </c>
    </row>
    <row r="5096" spans="1:4">
      <c r="A5096">
        <v>1900</v>
      </c>
      <c r="B5096" t="s">
        <v>3648</v>
      </c>
      <c r="C5096" t="s">
        <v>2199</v>
      </c>
      <c r="D5096">
        <v>5.5</v>
      </c>
    </row>
    <row r="5097" spans="1:4">
      <c r="A5097">
        <v>1900</v>
      </c>
      <c r="B5097" t="s">
        <v>3648</v>
      </c>
      <c r="C5097" t="s">
        <v>2197</v>
      </c>
      <c r="D5097">
        <v>23</v>
      </c>
    </row>
    <row r="5098" spans="1:4">
      <c r="A5098">
        <v>1900</v>
      </c>
      <c r="B5098" t="s">
        <v>2427</v>
      </c>
      <c r="C5098" t="s">
        <v>442</v>
      </c>
      <c r="D5098">
        <v>100</v>
      </c>
    </row>
    <row r="5099" spans="1:4">
      <c r="A5099">
        <v>1900</v>
      </c>
      <c r="B5099" t="s">
        <v>2427</v>
      </c>
      <c r="C5099" t="s">
        <v>68</v>
      </c>
      <c r="D5099">
        <v>7</v>
      </c>
    </row>
    <row r="5100" spans="1:4">
      <c r="A5100">
        <v>1900</v>
      </c>
      <c r="B5100" t="s">
        <v>2427</v>
      </c>
      <c r="C5100" t="s">
        <v>446</v>
      </c>
      <c r="D5100">
        <v>27</v>
      </c>
    </row>
    <row r="5101" spans="1:4">
      <c r="A5101">
        <v>1900</v>
      </c>
      <c r="B5101" t="s">
        <v>2427</v>
      </c>
      <c r="C5101" t="s">
        <v>448</v>
      </c>
      <c r="D5101">
        <v>31</v>
      </c>
    </row>
    <row r="5102" spans="1:4">
      <c r="A5102">
        <v>1900</v>
      </c>
      <c r="B5102" t="s">
        <v>2427</v>
      </c>
      <c r="C5102" t="s">
        <v>747</v>
      </c>
      <c r="D5102">
        <v>22.5</v>
      </c>
    </row>
    <row r="5103" spans="1:4">
      <c r="A5103">
        <v>1900</v>
      </c>
      <c r="B5103" t="s">
        <v>2427</v>
      </c>
      <c r="C5103" t="s">
        <v>450</v>
      </c>
      <c r="D5103">
        <v>111</v>
      </c>
    </row>
    <row r="5104" spans="1:4">
      <c r="A5104">
        <v>1900</v>
      </c>
      <c r="B5104" t="s">
        <v>2427</v>
      </c>
      <c r="C5104" t="s">
        <v>450</v>
      </c>
      <c r="D5104">
        <v>7.5</v>
      </c>
    </row>
    <row r="5105" spans="1:4">
      <c r="A5105">
        <v>1900</v>
      </c>
      <c r="B5105" t="s">
        <v>2427</v>
      </c>
      <c r="C5105" t="s">
        <v>450</v>
      </c>
      <c r="D5105">
        <v>31.5</v>
      </c>
    </row>
    <row r="5106" spans="1:4">
      <c r="A5106">
        <v>1900</v>
      </c>
      <c r="B5106" t="s">
        <v>2427</v>
      </c>
      <c r="C5106" t="s">
        <v>1973</v>
      </c>
      <c r="D5106">
        <v>5</v>
      </c>
    </row>
    <row r="5107" spans="1:4">
      <c r="A5107">
        <v>1900</v>
      </c>
      <c r="B5107" t="s">
        <v>2427</v>
      </c>
      <c r="C5107" t="s">
        <v>750</v>
      </c>
      <c r="D5107">
        <v>6</v>
      </c>
    </row>
    <row r="5108" spans="1:4">
      <c r="A5108">
        <v>1900</v>
      </c>
      <c r="B5108" t="s">
        <v>2427</v>
      </c>
      <c r="C5108" t="s">
        <v>750</v>
      </c>
      <c r="D5108">
        <v>8.8699999999999992</v>
      </c>
    </row>
    <row r="5109" spans="1:4">
      <c r="A5109">
        <v>1900</v>
      </c>
      <c r="B5109" t="s">
        <v>2427</v>
      </c>
      <c r="C5109" t="s">
        <v>752</v>
      </c>
      <c r="D5109">
        <v>15</v>
      </c>
    </row>
    <row r="5110" spans="1:4">
      <c r="A5110">
        <v>1900</v>
      </c>
      <c r="B5110" t="s">
        <v>2427</v>
      </c>
      <c r="C5110" t="s">
        <v>754</v>
      </c>
      <c r="D5110">
        <v>5.5</v>
      </c>
    </row>
    <row r="5111" spans="1:4">
      <c r="A5111">
        <v>1900</v>
      </c>
      <c r="B5111" t="s">
        <v>2427</v>
      </c>
      <c r="C5111" t="s">
        <v>462</v>
      </c>
      <c r="D5111">
        <v>4</v>
      </c>
    </row>
    <row r="5112" spans="1:4">
      <c r="A5112">
        <v>1900</v>
      </c>
      <c r="B5112" t="s">
        <v>2427</v>
      </c>
      <c r="C5112" t="s">
        <v>757</v>
      </c>
      <c r="D5112">
        <v>8</v>
      </c>
    </row>
    <row r="5113" spans="1:4">
      <c r="A5113">
        <v>1900</v>
      </c>
      <c r="B5113" t="s">
        <v>2427</v>
      </c>
      <c r="C5113" t="s">
        <v>759</v>
      </c>
      <c r="D5113">
        <v>6</v>
      </c>
    </row>
    <row r="5114" spans="1:4">
      <c r="A5114">
        <v>1900</v>
      </c>
      <c r="B5114" t="s">
        <v>2427</v>
      </c>
      <c r="C5114" t="s">
        <v>763</v>
      </c>
      <c r="D5114">
        <v>7</v>
      </c>
    </row>
    <row r="5115" spans="1:4">
      <c r="A5115">
        <v>1900</v>
      </c>
      <c r="B5115" t="s">
        <v>2427</v>
      </c>
      <c r="C5115" t="s">
        <v>763</v>
      </c>
      <c r="D5115">
        <v>2</v>
      </c>
    </row>
    <row r="5116" spans="1:4">
      <c r="A5116">
        <v>1900</v>
      </c>
      <c r="B5116" t="s">
        <v>2427</v>
      </c>
      <c r="C5116" t="s">
        <v>59</v>
      </c>
      <c r="D5116">
        <v>11</v>
      </c>
    </row>
    <row r="5117" spans="1:4">
      <c r="A5117">
        <v>1900</v>
      </c>
      <c r="B5117" t="s">
        <v>2427</v>
      </c>
      <c r="C5117" t="s">
        <v>455</v>
      </c>
      <c r="D5117">
        <v>17.5</v>
      </c>
    </row>
    <row r="5118" spans="1:4">
      <c r="A5118">
        <v>1900</v>
      </c>
      <c r="B5118" t="s">
        <v>2427</v>
      </c>
      <c r="C5118" t="s">
        <v>767</v>
      </c>
      <c r="D5118">
        <v>5</v>
      </c>
    </row>
    <row r="5119" spans="1:4">
      <c r="A5119">
        <v>1900</v>
      </c>
      <c r="B5119" t="s">
        <v>2427</v>
      </c>
      <c r="C5119" t="s">
        <v>440</v>
      </c>
      <c r="D5119">
        <v>5</v>
      </c>
    </row>
    <row r="5120" spans="1:4">
      <c r="A5120">
        <v>1900</v>
      </c>
      <c r="B5120" t="s">
        <v>3649</v>
      </c>
      <c r="C5120" t="s">
        <v>1998</v>
      </c>
      <c r="D5120">
        <v>8.5</v>
      </c>
    </row>
    <row r="5121" spans="1:4">
      <c r="A5121">
        <v>1900</v>
      </c>
      <c r="B5121" t="s">
        <v>3649</v>
      </c>
      <c r="C5121" t="s">
        <v>1991</v>
      </c>
      <c r="D5121">
        <v>2</v>
      </c>
    </row>
    <row r="5122" spans="1:4">
      <c r="A5122">
        <v>1900</v>
      </c>
      <c r="B5122" t="s">
        <v>3649</v>
      </c>
      <c r="C5122" t="s">
        <v>1999</v>
      </c>
      <c r="D5122">
        <v>10</v>
      </c>
    </row>
    <row r="5123" spans="1:4">
      <c r="A5123">
        <v>1900</v>
      </c>
      <c r="B5123" t="s">
        <v>3649</v>
      </c>
      <c r="C5123" t="s">
        <v>1993</v>
      </c>
      <c r="D5123">
        <v>8</v>
      </c>
    </row>
    <row r="5124" spans="1:4">
      <c r="A5124">
        <v>1900</v>
      </c>
      <c r="B5124" t="s">
        <v>3649</v>
      </c>
      <c r="C5124" t="s">
        <v>1995</v>
      </c>
      <c r="D5124">
        <v>14</v>
      </c>
    </row>
    <row r="5125" spans="1:4">
      <c r="A5125">
        <v>1900</v>
      </c>
      <c r="B5125" t="s">
        <v>3649</v>
      </c>
      <c r="C5125" t="s">
        <v>2127</v>
      </c>
      <c r="D5125">
        <v>17.3</v>
      </c>
    </row>
    <row r="5126" spans="1:4">
      <c r="A5126">
        <v>1900</v>
      </c>
      <c r="B5126" t="s">
        <v>3649</v>
      </c>
      <c r="C5126" t="s">
        <v>1996</v>
      </c>
      <c r="D5126">
        <v>35</v>
      </c>
    </row>
    <row r="5127" spans="1:4">
      <c r="A5127">
        <v>1900</v>
      </c>
      <c r="B5127" t="s">
        <v>3649</v>
      </c>
      <c r="C5127" t="s">
        <v>2000</v>
      </c>
      <c r="D5127">
        <v>22.43</v>
      </c>
    </row>
    <row r="5128" spans="1:4">
      <c r="A5128">
        <v>1900</v>
      </c>
      <c r="B5128" t="s">
        <v>3649</v>
      </c>
      <c r="C5128" t="s">
        <v>1997</v>
      </c>
      <c r="D5128">
        <v>6</v>
      </c>
    </row>
    <row r="5129" spans="1:4">
      <c r="A5129">
        <v>1900</v>
      </c>
      <c r="B5129" t="s">
        <v>2524</v>
      </c>
      <c r="C5129" t="s">
        <v>458</v>
      </c>
      <c r="D5129">
        <v>6</v>
      </c>
    </row>
    <row r="5130" spans="1:4">
      <c r="A5130">
        <v>1900</v>
      </c>
      <c r="B5130" t="s">
        <v>2524</v>
      </c>
      <c r="C5130" t="s">
        <v>99</v>
      </c>
      <c r="D5130">
        <v>5</v>
      </c>
    </row>
    <row r="5131" spans="1:4">
      <c r="A5131">
        <v>1900</v>
      </c>
      <c r="B5131" t="s">
        <v>2524</v>
      </c>
      <c r="C5131" t="s">
        <v>101</v>
      </c>
      <c r="D5131">
        <v>7.25</v>
      </c>
    </row>
    <row r="5132" spans="1:4">
      <c r="A5132">
        <v>1900</v>
      </c>
      <c r="B5132" t="s">
        <v>2524</v>
      </c>
      <c r="C5132" t="s">
        <v>2002</v>
      </c>
      <c r="D5132">
        <v>2.5</v>
      </c>
    </row>
    <row r="5133" spans="1:4">
      <c r="A5133">
        <v>1900</v>
      </c>
      <c r="B5133" t="s">
        <v>2524</v>
      </c>
      <c r="C5133" t="s">
        <v>100</v>
      </c>
      <c r="D5133">
        <v>5</v>
      </c>
    </row>
    <row r="5134" spans="1:4">
      <c r="A5134">
        <v>1900</v>
      </c>
      <c r="B5134" t="s">
        <v>2524</v>
      </c>
      <c r="C5134" t="s">
        <v>102</v>
      </c>
      <c r="D5134">
        <v>13</v>
      </c>
    </row>
    <row r="5135" spans="1:4">
      <c r="A5135">
        <v>1900</v>
      </c>
      <c r="B5135" t="s">
        <v>2524</v>
      </c>
      <c r="C5135" t="s">
        <v>105</v>
      </c>
      <c r="D5135">
        <v>140</v>
      </c>
    </row>
    <row r="5136" spans="1:4">
      <c r="A5136">
        <v>1900</v>
      </c>
      <c r="B5136" t="s">
        <v>2524</v>
      </c>
      <c r="C5136" t="s">
        <v>108</v>
      </c>
      <c r="D5136">
        <v>4</v>
      </c>
    </row>
    <row r="5137" spans="1:4">
      <c r="A5137">
        <v>1900</v>
      </c>
      <c r="B5137" t="s">
        <v>2524</v>
      </c>
      <c r="C5137" t="s">
        <v>2001</v>
      </c>
      <c r="D5137">
        <v>10</v>
      </c>
    </row>
    <row r="5138" spans="1:4">
      <c r="A5138">
        <v>1900</v>
      </c>
      <c r="B5138" t="s">
        <v>2524</v>
      </c>
      <c r="C5138" t="s">
        <v>2001</v>
      </c>
      <c r="D5138">
        <v>5.2</v>
      </c>
    </row>
    <row r="5139" spans="1:4">
      <c r="A5139">
        <v>1900</v>
      </c>
      <c r="B5139" t="s">
        <v>2524</v>
      </c>
      <c r="C5139" t="s">
        <v>109</v>
      </c>
      <c r="D5139">
        <v>15</v>
      </c>
    </row>
    <row r="5140" spans="1:4">
      <c r="A5140">
        <v>1900</v>
      </c>
      <c r="B5140" t="s">
        <v>2810</v>
      </c>
      <c r="C5140" t="s">
        <v>210</v>
      </c>
      <c r="D5140">
        <v>4</v>
      </c>
    </row>
    <row r="5141" spans="1:4">
      <c r="A5141">
        <v>1900</v>
      </c>
      <c r="B5141" t="s">
        <v>2810</v>
      </c>
      <c r="C5141" t="s">
        <v>208</v>
      </c>
      <c r="D5141">
        <v>5</v>
      </c>
    </row>
    <row r="5142" spans="1:4">
      <c r="A5142">
        <v>1900</v>
      </c>
      <c r="B5142" t="s">
        <v>2810</v>
      </c>
      <c r="C5142" t="s">
        <v>199</v>
      </c>
      <c r="D5142">
        <v>115</v>
      </c>
    </row>
    <row r="5143" spans="1:4">
      <c r="A5143">
        <v>1900</v>
      </c>
      <c r="B5143" t="s">
        <v>2810</v>
      </c>
      <c r="C5143" t="s">
        <v>199</v>
      </c>
      <c r="D5143">
        <v>35</v>
      </c>
    </row>
    <row r="5144" spans="1:4">
      <c r="A5144">
        <v>1900</v>
      </c>
      <c r="B5144" t="s">
        <v>2810</v>
      </c>
      <c r="C5144" t="s">
        <v>199</v>
      </c>
      <c r="D5144">
        <v>12.4</v>
      </c>
    </row>
    <row r="5145" spans="1:4">
      <c r="A5145">
        <v>1900</v>
      </c>
      <c r="B5145" t="s">
        <v>2810</v>
      </c>
      <c r="C5145" t="s">
        <v>199</v>
      </c>
      <c r="D5145">
        <v>3.75</v>
      </c>
    </row>
    <row r="5146" spans="1:4">
      <c r="A5146">
        <v>1900</v>
      </c>
      <c r="B5146" t="s">
        <v>2810</v>
      </c>
      <c r="C5146" t="s">
        <v>199</v>
      </c>
      <c r="D5146">
        <v>10.9</v>
      </c>
    </row>
    <row r="5147" spans="1:4">
      <c r="A5147">
        <v>1900</v>
      </c>
      <c r="B5147" t="s">
        <v>2810</v>
      </c>
      <c r="C5147" t="s">
        <v>205</v>
      </c>
      <c r="D5147">
        <v>3</v>
      </c>
    </row>
    <row r="5148" spans="1:4">
      <c r="A5148">
        <v>1900</v>
      </c>
      <c r="B5148" t="s">
        <v>2810</v>
      </c>
      <c r="C5148" t="s">
        <v>205</v>
      </c>
      <c r="D5148">
        <v>5.25</v>
      </c>
    </row>
    <row r="5149" spans="1:4">
      <c r="A5149">
        <v>1900</v>
      </c>
      <c r="B5149" t="s">
        <v>3660</v>
      </c>
      <c r="C5149" t="s">
        <v>2201</v>
      </c>
      <c r="D5149">
        <v>17</v>
      </c>
    </row>
    <row r="5150" spans="1:4">
      <c r="A5150">
        <v>1900</v>
      </c>
      <c r="B5150" t="s">
        <v>3291</v>
      </c>
      <c r="C5150" t="s">
        <v>2292</v>
      </c>
      <c r="D5150">
        <v>4.5999999999999996</v>
      </c>
    </row>
    <row r="5151" spans="1:4">
      <c r="A5151">
        <v>1900</v>
      </c>
      <c r="B5151" t="s">
        <v>3291</v>
      </c>
      <c r="C5151" t="s">
        <v>2202</v>
      </c>
      <c r="D5151">
        <v>4.4800000000000004</v>
      </c>
    </row>
    <row r="5152" spans="1:4">
      <c r="A5152">
        <v>1900</v>
      </c>
      <c r="B5152" t="s">
        <v>3291</v>
      </c>
      <c r="C5152" t="s">
        <v>2203</v>
      </c>
      <c r="D5152">
        <v>7.32</v>
      </c>
    </row>
    <row r="5153" spans="1:4">
      <c r="A5153">
        <v>1900</v>
      </c>
      <c r="B5153" t="s">
        <v>3291</v>
      </c>
      <c r="C5153" t="s">
        <v>2204</v>
      </c>
      <c r="D5153">
        <v>4.43</v>
      </c>
    </row>
    <row r="5154" spans="1:4">
      <c r="A5154">
        <v>1899</v>
      </c>
      <c r="B5154" t="s">
        <v>3291</v>
      </c>
      <c r="C5154" t="s">
        <v>2003</v>
      </c>
      <c r="D5154">
        <v>337.673</v>
      </c>
    </row>
    <row r="5155" spans="1:4">
      <c r="A5155">
        <v>1900</v>
      </c>
      <c r="B5155" t="s">
        <v>3291</v>
      </c>
      <c r="C5155" t="s">
        <v>2003</v>
      </c>
      <c r="D5155">
        <v>648</v>
      </c>
    </row>
    <row r="5156" spans="1:4">
      <c r="A5156">
        <v>1900</v>
      </c>
      <c r="B5156" t="s">
        <v>3291</v>
      </c>
      <c r="C5156" t="s">
        <v>2003</v>
      </c>
      <c r="D5156">
        <v>152.92400000000001</v>
      </c>
    </row>
    <row r="5157" spans="1:4">
      <c r="A5157">
        <v>1900</v>
      </c>
      <c r="B5157" t="s">
        <v>3291</v>
      </c>
      <c r="C5157" t="s">
        <v>2003</v>
      </c>
      <c r="D5157">
        <v>12.34</v>
      </c>
    </row>
    <row r="5158" spans="1:4">
      <c r="A5158">
        <v>1900</v>
      </c>
      <c r="B5158" t="s">
        <v>3291</v>
      </c>
      <c r="C5158" t="s">
        <v>2003</v>
      </c>
      <c r="D5158">
        <v>15.5</v>
      </c>
    </row>
    <row r="5159" spans="1:4">
      <c r="A5159">
        <v>1900</v>
      </c>
      <c r="B5159" t="s">
        <v>3291</v>
      </c>
      <c r="C5159" t="s">
        <v>2003</v>
      </c>
      <c r="D5159">
        <v>6</v>
      </c>
    </row>
    <row r="5160" spans="1:4">
      <c r="A5160">
        <v>1900</v>
      </c>
      <c r="B5160" t="s">
        <v>3291</v>
      </c>
      <c r="C5160" t="s">
        <v>2003</v>
      </c>
      <c r="D5160">
        <v>25</v>
      </c>
    </row>
    <row r="5161" spans="1:4">
      <c r="A5161">
        <v>1900</v>
      </c>
      <c r="B5161" t="s">
        <v>3291</v>
      </c>
      <c r="C5161" t="s">
        <v>2004</v>
      </c>
      <c r="D5161">
        <v>46.75</v>
      </c>
    </row>
    <row r="5162" spans="1:4">
      <c r="A5162">
        <v>1900</v>
      </c>
      <c r="B5162" t="s">
        <v>3291</v>
      </c>
      <c r="C5162" t="s">
        <v>2004</v>
      </c>
      <c r="D5162">
        <v>22</v>
      </c>
    </row>
    <row r="5163" spans="1:4">
      <c r="A5163">
        <v>1900</v>
      </c>
      <c r="B5163" t="s">
        <v>3291</v>
      </c>
      <c r="C5163" t="s">
        <v>2004</v>
      </c>
      <c r="D5163">
        <v>9.4</v>
      </c>
    </row>
    <row r="5164" spans="1:4">
      <c r="A5164">
        <v>1900</v>
      </c>
      <c r="B5164" t="s">
        <v>3291</v>
      </c>
      <c r="C5164" t="s">
        <v>2004</v>
      </c>
      <c r="D5164">
        <v>15</v>
      </c>
    </row>
    <row r="5165" spans="1:4">
      <c r="A5165">
        <v>1900</v>
      </c>
      <c r="B5165" t="s">
        <v>3291</v>
      </c>
      <c r="C5165" t="s">
        <v>2004</v>
      </c>
      <c r="D5165">
        <v>10.36</v>
      </c>
    </row>
    <row r="5166" spans="1:4">
      <c r="A5166">
        <v>1900</v>
      </c>
      <c r="B5166" t="s">
        <v>3291</v>
      </c>
      <c r="C5166" t="s">
        <v>2004</v>
      </c>
      <c r="D5166">
        <v>31.93</v>
      </c>
    </row>
    <row r="5167" spans="1:4">
      <c r="A5167">
        <v>1900</v>
      </c>
      <c r="B5167" t="s">
        <v>3291</v>
      </c>
      <c r="C5167" t="s">
        <v>2208</v>
      </c>
      <c r="D5167">
        <v>6.35</v>
      </c>
    </row>
    <row r="5168" spans="1:4">
      <c r="A5168">
        <v>1900</v>
      </c>
      <c r="B5168" t="s">
        <v>3291</v>
      </c>
      <c r="C5168" t="s">
        <v>2005</v>
      </c>
      <c r="D5168">
        <v>5.89</v>
      </c>
    </row>
    <row r="5169" spans="1:4">
      <c r="A5169">
        <v>1900</v>
      </c>
      <c r="B5169" t="s">
        <v>3291</v>
      </c>
      <c r="C5169" t="s">
        <v>2267</v>
      </c>
      <c r="D5169">
        <v>6.97</v>
      </c>
    </row>
    <row r="5170" spans="1:4">
      <c r="A5170">
        <v>1900</v>
      </c>
      <c r="B5170" t="s">
        <v>3291</v>
      </c>
      <c r="C5170" t="s">
        <v>2267</v>
      </c>
      <c r="D5170">
        <v>9.6999999999999993</v>
      </c>
    </row>
    <row r="5171" spans="1:4">
      <c r="A5171">
        <v>1900</v>
      </c>
      <c r="B5171" t="s">
        <v>3291</v>
      </c>
      <c r="C5171" t="s">
        <v>2027</v>
      </c>
      <c r="D5171">
        <v>3</v>
      </c>
    </row>
    <row r="5172" spans="1:4">
      <c r="A5172">
        <v>1900</v>
      </c>
      <c r="B5172" t="s">
        <v>3291</v>
      </c>
      <c r="C5172" t="s">
        <v>2028</v>
      </c>
      <c r="D5172">
        <v>30.52</v>
      </c>
    </row>
    <row r="5173" spans="1:4">
      <c r="A5173">
        <v>1900</v>
      </c>
      <c r="B5173" t="s">
        <v>3291</v>
      </c>
      <c r="C5173" t="s">
        <v>2006</v>
      </c>
      <c r="D5173">
        <v>23.69</v>
      </c>
    </row>
    <row r="5174" spans="1:4">
      <c r="A5174">
        <v>1900</v>
      </c>
      <c r="B5174" t="s">
        <v>3291</v>
      </c>
      <c r="C5174" t="s">
        <v>2006</v>
      </c>
      <c r="D5174">
        <v>5.15</v>
      </c>
    </row>
    <row r="5175" spans="1:4">
      <c r="A5175">
        <v>1900</v>
      </c>
      <c r="B5175" t="s">
        <v>3291</v>
      </c>
      <c r="C5175" t="s">
        <v>2007</v>
      </c>
      <c r="D5175">
        <v>6.83</v>
      </c>
    </row>
    <row r="5176" spans="1:4">
      <c r="A5176">
        <v>1900</v>
      </c>
      <c r="B5176" t="s">
        <v>3291</v>
      </c>
      <c r="C5176" t="s">
        <v>2210</v>
      </c>
      <c r="D5176">
        <v>4.5</v>
      </c>
    </row>
    <row r="5177" spans="1:4">
      <c r="A5177">
        <v>1900</v>
      </c>
      <c r="B5177" t="s">
        <v>3291</v>
      </c>
      <c r="C5177" t="s">
        <v>2002</v>
      </c>
      <c r="D5177">
        <v>6.42</v>
      </c>
    </row>
    <row r="5178" spans="1:4">
      <c r="A5178">
        <v>1900</v>
      </c>
      <c r="B5178" t="s">
        <v>3291</v>
      </c>
      <c r="C5178" t="s">
        <v>2008</v>
      </c>
      <c r="D5178">
        <v>10.75</v>
      </c>
    </row>
    <row r="5179" spans="1:4">
      <c r="A5179">
        <v>1900</v>
      </c>
      <c r="B5179" t="s">
        <v>3291</v>
      </c>
      <c r="C5179" t="s">
        <v>2008</v>
      </c>
      <c r="D5179">
        <v>22.5</v>
      </c>
    </row>
    <row r="5180" spans="1:4">
      <c r="A5180">
        <v>1900</v>
      </c>
      <c r="B5180" t="s">
        <v>3291</v>
      </c>
      <c r="C5180" t="s">
        <v>2211</v>
      </c>
      <c r="D5180">
        <v>15.47</v>
      </c>
    </row>
    <row r="5181" spans="1:4">
      <c r="A5181">
        <v>1900</v>
      </c>
      <c r="B5181" t="s">
        <v>3291</v>
      </c>
      <c r="C5181" t="s">
        <v>2212</v>
      </c>
      <c r="D5181">
        <v>9.32</v>
      </c>
    </row>
    <row r="5182" spans="1:4">
      <c r="A5182">
        <v>1900</v>
      </c>
      <c r="B5182" t="s">
        <v>3291</v>
      </c>
      <c r="C5182" t="s">
        <v>2213</v>
      </c>
      <c r="D5182">
        <v>27.27</v>
      </c>
    </row>
    <row r="5183" spans="1:4">
      <c r="A5183">
        <v>1900</v>
      </c>
      <c r="B5183" t="s">
        <v>3291</v>
      </c>
      <c r="C5183" t="s">
        <v>2214</v>
      </c>
      <c r="D5183">
        <v>20.11</v>
      </c>
    </row>
    <row r="5184" spans="1:4">
      <c r="A5184">
        <v>1900</v>
      </c>
      <c r="B5184" t="s">
        <v>3291</v>
      </c>
      <c r="C5184" t="s">
        <v>2214</v>
      </c>
      <c r="D5184">
        <v>2.2000000000000002</v>
      </c>
    </row>
    <row r="5185" spans="1:4">
      <c r="A5185">
        <v>1900</v>
      </c>
      <c r="B5185" t="s">
        <v>3291</v>
      </c>
      <c r="C5185" t="s">
        <v>2009</v>
      </c>
      <c r="D5185">
        <v>34</v>
      </c>
    </row>
    <row r="5186" spans="1:4">
      <c r="A5186">
        <v>1900</v>
      </c>
      <c r="B5186" t="s">
        <v>3291</v>
      </c>
      <c r="C5186" t="s">
        <v>2009</v>
      </c>
      <c r="D5186">
        <v>1</v>
      </c>
    </row>
    <row r="5187" spans="1:4">
      <c r="A5187">
        <v>1900</v>
      </c>
      <c r="B5187" t="s">
        <v>3291</v>
      </c>
      <c r="C5187" t="s">
        <v>1994</v>
      </c>
      <c r="D5187">
        <v>66.62</v>
      </c>
    </row>
    <row r="5188" spans="1:4">
      <c r="A5188">
        <v>1900</v>
      </c>
      <c r="B5188" t="s">
        <v>3291</v>
      </c>
      <c r="C5188" t="s">
        <v>2216</v>
      </c>
      <c r="D5188">
        <v>12.18</v>
      </c>
    </row>
    <row r="5189" spans="1:4">
      <c r="A5189">
        <v>1900</v>
      </c>
      <c r="B5189" t="s">
        <v>3291</v>
      </c>
      <c r="C5189" t="s">
        <v>2029</v>
      </c>
      <c r="D5189">
        <v>62.9</v>
      </c>
    </row>
    <row r="5190" spans="1:4">
      <c r="A5190">
        <v>1900</v>
      </c>
      <c r="B5190" t="s">
        <v>3291</v>
      </c>
      <c r="C5190" t="s">
        <v>2029</v>
      </c>
      <c r="D5190">
        <v>11.98</v>
      </c>
    </row>
    <row r="5191" spans="1:4">
      <c r="A5191">
        <v>1900</v>
      </c>
      <c r="B5191" t="s">
        <v>3291</v>
      </c>
      <c r="C5191" t="s">
        <v>2084</v>
      </c>
      <c r="D5191">
        <v>10.35</v>
      </c>
    </row>
    <row r="5192" spans="1:4">
      <c r="A5192">
        <v>1900</v>
      </c>
      <c r="B5192" t="s">
        <v>3291</v>
      </c>
      <c r="C5192" t="s">
        <v>2011</v>
      </c>
      <c r="D5192">
        <v>5</v>
      </c>
    </row>
    <row r="5193" spans="1:4">
      <c r="A5193">
        <v>1900</v>
      </c>
      <c r="B5193" t="s">
        <v>3291</v>
      </c>
      <c r="C5193" t="s">
        <v>2011</v>
      </c>
      <c r="D5193">
        <v>7.5</v>
      </c>
    </row>
    <row r="5194" spans="1:4">
      <c r="A5194">
        <v>1900</v>
      </c>
      <c r="B5194" t="s">
        <v>3291</v>
      </c>
      <c r="C5194" t="s">
        <v>2345</v>
      </c>
      <c r="D5194">
        <v>1</v>
      </c>
    </row>
    <row r="5195" spans="1:4">
      <c r="A5195">
        <v>1900</v>
      </c>
      <c r="B5195" t="s">
        <v>3291</v>
      </c>
      <c r="C5195" t="s">
        <v>2012</v>
      </c>
      <c r="D5195">
        <v>32.5</v>
      </c>
    </row>
    <row r="5196" spans="1:4">
      <c r="A5196">
        <v>1900</v>
      </c>
      <c r="B5196" t="s">
        <v>3291</v>
      </c>
      <c r="C5196" t="s">
        <v>2218</v>
      </c>
      <c r="D5196">
        <v>7.33</v>
      </c>
    </row>
    <row r="5197" spans="1:4">
      <c r="A5197">
        <v>1900</v>
      </c>
      <c r="B5197" t="s">
        <v>3291</v>
      </c>
      <c r="C5197" t="s">
        <v>2014</v>
      </c>
      <c r="D5197">
        <v>13.5</v>
      </c>
    </row>
    <row r="5198" spans="1:4">
      <c r="A5198">
        <v>1900</v>
      </c>
      <c r="B5198" t="s">
        <v>3291</v>
      </c>
      <c r="C5198" t="s">
        <v>2014</v>
      </c>
      <c r="D5198">
        <v>18</v>
      </c>
    </row>
    <row r="5199" spans="1:4">
      <c r="A5199">
        <v>1900</v>
      </c>
      <c r="B5199" t="s">
        <v>3291</v>
      </c>
      <c r="C5199" t="s">
        <v>2015</v>
      </c>
      <c r="D5199">
        <v>23.7</v>
      </c>
    </row>
    <row r="5200" spans="1:4">
      <c r="A5200">
        <v>1900</v>
      </c>
      <c r="B5200" t="s">
        <v>3291</v>
      </c>
      <c r="C5200" t="s">
        <v>2015</v>
      </c>
      <c r="D5200">
        <v>19.97</v>
      </c>
    </row>
    <row r="5201" spans="1:4">
      <c r="A5201">
        <v>1900</v>
      </c>
      <c r="B5201" t="s">
        <v>3291</v>
      </c>
      <c r="C5201" t="s">
        <v>2030</v>
      </c>
      <c r="D5201">
        <v>18.25</v>
      </c>
    </row>
    <row r="5202" spans="1:4">
      <c r="A5202">
        <v>1900</v>
      </c>
      <c r="B5202" t="s">
        <v>3291</v>
      </c>
      <c r="C5202" t="s">
        <v>2030</v>
      </c>
      <c r="D5202">
        <v>5.38</v>
      </c>
    </row>
    <row r="5203" spans="1:4">
      <c r="A5203">
        <v>1900</v>
      </c>
      <c r="B5203" t="s">
        <v>3291</v>
      </c>
      <c r="C5203" t="s">
        <v>2016</v>
      </c>
      <c r="D5203">
        <v>13.77</v>
      </c>
    </row>
    <row r="5204" spans="1:4">
      <c r="A5204">
        <v>1900</v>
      </c>
      <c r="B5204" t="s">
        <v>3291</v>
      </c>
      <c r="C5204" t="s">
        <v>2016</v>
      </c>
      <c r="D5204">
        <v>16.350000000000001</v>
      </c>
    </row>
    <row r="5205" spans="1:4">
      <c r="A5205">
        <v>1900</v>
      </c>
      <c r="B5205" t="s">
        <v>3291</v>
      </c>
      <c r="C5205" t="s">
        <v>2016</v>
      </c>
      <c r="D5205">
        <v>16.87</v>
      </c>
    </row>
    <row r="5206" spans="1:4">
      <c r="A5206">
        <v>1900</v>
      </c>
      <c r="B5206" t="s">
        <v>3291</v>
      </c>
      <c r="C5206" t="s">
        <v>2016</v>
      </c>
      <c r="D5206">
        <v>3.3</v>
      </c>
    </row>
    <row r="5207" spans="1:4">
      <c r="A5207">
        <v>1900</v>
      </c>
      <c r="B5207" t="s">
        <v>3291</v>
      </c>
      <c r="C5207" t="s">
        <v>2016</v>
      </c>
      <c r="D5207">
        <v>63</v>
      </c>
    </row>
    <row r="5208" spans="1:4">
      <c r="A5208">
        <v>1900</v>
      </c>
      <c r="B5208" t="s">
        <v>3291</v>
      </c>
      <c r="C5208" t="s">
        <v>717</v>
      </c>
      <c r="D5208">
        <v>20</v>
      </c>
    </row>
    <row r="5209" spans="1:4">
      <c r="A5209">
        <v>1900</v>
      </c>
      <c r="B5209" t="s">
        <v>3291</v>
      </c>
      <c r="C5209" t="s">
        <v>2017</v>
      </c>
      <c r="D5209">
        <v>18</v>
      </c>
    </row>
    <row r="5210" spans="1:4">
      <c r="A5210">
        <v>1900</v>
      </c>
      <c r="B5210" t="s">
        <v>3291</v>
      </c>
      <c r="C5210" t="s">
        <v>2018</v>
      </c>
      <c r="D5210">
        <v>13.5</v>
      </c>
    </row>
    <row r="5211" spans="1:4">
      <c r="A5211">
        <v>1900</v>
      </c>
      <c r="B5211" t="s">
        <v>3291</v>
      </c>
      <c r="C5211" t="s">
        <v>2019</v>
      </c>
      <c r="D5211">
        <v>18.559999999999999</v>
      </c>
    </row>
    <row r="5212" spans="1:4">
      <c r="A5212">
        <v>1900</v>
      </c>
      <c r="B5212" t="s">
        <v>3291</v>
      </c>
      <c r="C5212" t="s">
        <v>2019</v>
      </c>
      <c r="D5212">
        <v>8</v>
      </c>
    </row>
    <row r="5213" spans="1:4">
      <c r="A5213">
        <v>1900</v>
      </c>
      <c r="B5213" t="s">
        <v>3291</v>
      </c>
      <c r="C5213" t="s">
        <v>2219</v>
      </c>
      <c r="D5213">
        <v>26.14</v>
      </c>
    </row>
    <row r="5214" spans="1:4">
      <c r="A5214">
        <v>1900</v>
      </c>
      <c r="B5214" t="s">
        <v>3291</v>
      </c>
      <c r="C5214" t="s">
        <v>2020</v>
      </c>
      <c r="D5214">
        <v>8.11</v>
      </c>
    </row>
    <row r="5215" spans="1:4">
      <c r="A5215">
        <v>1900</v>
      </c>
      <c r="B5215" t="s">
        <v>3291</v>
      </c>
      <c r="C5215" t="s">
        <v>2268</v>
      </c>
      <c r="D5215">
        <v>5.45</v>
      </c>
    </row>
    <row r="5216" spans="1:4">
      <c r="A5216">
        <v>1900</v>
      </c>
      <c r="B5216" t="s">
        <v>3291</v>
      </c>
      <c r="C5216" t="s">
        <v>2268</v>
      </c>
      <c r="D5216">
        <v>30.23</v>
      </c>
    </row>
    <row r="5217" spans="1:4">
      <c r="A5217">
        <v>1900</v>
      </c>
      <c r="B5217" t="s">
        <v>3291</v>
      </c>
      <c r="C5217" t="s">
        <v>2269</v>
      </c>
      <c r="D5217">
        <v>9.6</v>
      </c>
    </row>
    <row r="5218" spans="1:4">
      <c r="A5218">
        <v>1900</v>
      </c>
      <c r="B5218" t="s">
        <v>3291</v>
      </c>
      <c r="C5218" t="s">
        <v>2021</v>
      </c>
      <c r="D5218">
        <v>10.6</v>
      </c>
    </row>
    <row r="5219" spans="1:4">
      <c r="A5219">
        <v>1900</v>
      </c>
      <c r="B5219" t="s">
        <v>3291</v>
      </c>
      <c r="C5219" t="s">
        <v>2022</v>
      </c>
      <c r="D5219">
        <v>9.3000000000000007</v>
      </c>
    </row>
    <row r="5220" spans="1:4">
      <c r="A5220">
        <v>1900</v>
      </c>
      <c r="B5220" t="s">
        <v>3291</v>
      </c>
      <c r="C5220" t="s">
        <v>2022</v>
      </c>
      <c r="D5220">
        <v>4.5999999999999996</v>
      </c>
    </row>
    <row r="5221" spans="1:4">
      <c r="A5221">
        <v>1900</v>
      </c>
      <c r="B5221" t="s">
        <v>3291</v>
      </c>
      <c r="C5221" t="s">
        <v>1959</v>
      </c>
      <c r="D5221">
        <v>41.24</v>
      </c>
    </row>
    <row r="5222" spans="1:4">
      <c r="A5222">
        <v>1900</v>
      </c>
      <c r="B5222" t="s">
        <v>3291</v>
      </c>
      <c r="C5222" t="s">
        <v>1959</v>
      </c>
      <c r="D5222">
        <v>4</v>
      </c>
    </row>
    <row r="5223" spans="1:4">
      <c r="A5223">
        <v>1900</v>
      </c>
      <c r="B5223" t="s">
        <v>3291</v>
      </c>
      <c r="C5223" t="s">
        <v>2129</v>
      </c>
      <c r="D5223">
        <v>5</v>
      </c>
    </row>
    <row r="5224" spans="1:4">
      <c r="A5224">
        <v>1900</v>
      </c>
      <c r="B5224" t="s">
        <v>3291</v>
      </c>
      <c r="C5224" t="s">
        <v>2175</v>
      </c>
      <c r="D5224">
        <v>7.54</v>
      </c>
    </row>
    <row r="5225" spans="1:4">
      <c r="A5225">
        <v>1900</v>
      </c>
      <c r="B5225" t="s">
        <v>3291</v>
      </c>
      <c r="C5225" t="s">
        <v>511</v>
      </c>
      <c r="D5225">
        <v>7</v>
      </c>
    </row>
    <row r="5226" spans="1:4">
      <c r="A5226">
        <v>1900</v>
      </c>
      <c r="B5226" t="s">
        <v>3291</v>
      </c>
      <c r="C5226" t="s">
        <v>2221</v>
      </c>
      <c r="D5226">
        <v>7</v>
      </c>
    </row>
    <row r="5227" spans="1:4">
      <c r="A5227">
        <v>1900</v>
      </c>
      <c r="B5227" t="s">
        <v>3291</v>
      </c>
      <c r="C5227" t="s">
        <v>2222</v>
      </c>
      <c r="D5227">
        <v>8</v>
      </c>
    </row>
    <row r="5228" spans="1:4">
      <c r="A5228">
        <v>1900</v>
      </c>
      <c r="B5228" t="s">
        <v>3291</v>
      </c>
      <c r="C5228" t="s">
        <v>578</v>
      </c>
      <c r="D5228">
        <v>68.7</v>
      </c>
    </row>
    <row r="5229" spans="1:4">
      <c r="A5229">
        <v>1900</v>
      </c>
      <c r="B5229" t="s">
        <v>3291</v>
      </c>
      <c r="C5229" t="s">
        <v>2223</v>
      </c>
      <c r="D5229">
        <v>6.5</v>
      </c>
    </row>
    <row r="5230" spans="1:4">
      <c r="A5230">
        <v>1900</v>
      </c>
      <c r="B5230" t="s">
        <v>3291</v>
      </c>
      <c r="C5230" t="s">
        <v>2023</v>
      </c>
      <c r="D5230">
        <v>18.8</v>
      </c>
    </row>
    <row r="5231" spans="1:4">
      <c r="A5231">
        <v>1900</v>
      </c>
      <c r="B5231" t="s">
        <v>3291</v>
      </c>
      <c r="C5231" t="s">
        <v>2023</v>
      </c>
      <c r="D5231">
        <v>17.25</v>
      </c>
    </row>
    <row r="5232" spans="1:4">
      <c r="A5232">
        <v>1900</v>
      </c>
      <c r="B5232" t="s">
        <v>3291</v>
      </c>
      <c r="C5232" t="s">
        <v>2023</v>
      </c>
      <c r="D5232">
        <v>17.7</v>
      </c>
    </row>
    <row r="5233" spans="1:4">
      <c r="A5233">
        <v>1900</v>
      </c>
      <c r="B5233" t="s">
        <v>3291</v>
      </c>
      <c r="C5233" t="s">
        <v>2023</v>
      </c>
      <c r="D5233">
        <v>15.52</v>
      </c>
    </row>
    <row r="5234" spans="1:4">
      <c r="A5234">
        <v>1900</v>
      </c>
      <c r="B5234" t="s">
        <v>3291</v>
      </c>
      <c r="C5234" t="s">
        <v>2023</v>
      </c>
      <c r="D5234">
        <v>4.0999999999999996</v>
      </c>
    </row>
    <row r="5235" spans="1:4">
      <c r="A5235">
        <v>1900</v>
      </c>
      <c r="B5235" t="s">
        <v>3291</v>
      </c>
      <c r="C5235" t="s">
        <v>2031</v>
      </c>
      <c r="D5235">
        <v>16</v>
      </c>
    </row>
    <row r="5236" spans="1:4">
      <c r="A5236">
        <v>1900</v>
      </c>
      <c r="B5236" t="s">
        <v>3291</v>
      </c>
      <c r="C5236" t="s">
        <v>2270</v>
      </c>
      <c r="D5236">
        <v>5.22</v>
      </c>
    </row>
    <row r="5237" spans="1:4">
      <c r="A5237">
        <v>1900</v>
      </c>
      <c r="B5237" t="s">
        <v>3291</v>
      </c>
      <c r="C5237" t="s">
        <v>2024</v>
      </c>
      <c r="D5237">
        <v>7.3</v>
      </c>
    </row>
    <row r="5238" spans="1:4">
      <c r="A5238">
        <v>1900</v>
      </c>
      <c r="B5238" t="s">
        <v>3291</v>
      </c>
      <c r="C5238" t="s">
        <v>2025</v>
      </c>
      <c r="D5238">
        <v>54</v>
      </c>
    </row>
    <row r="5239" spans="1:4">
      <c r="A5239">
        <v>1900</v>
      </c>
      <c r="B5239" t="s">
        <v>3291</v>
      </c>
      <c r="C5239" t="s">
        <v>2025</v>
      </c>
      <c r="D5239">
        <v>23.34</v>
      </c>
    </row>
    <row r="5240" spans="1:4">
      <c r="A5240">
        <v>1900</v>
      </c>
      <c r="B5240" t="s">
        <v>3291</v>
      </c>
      <c r="C5240" t="s">
        <v>2025</v>
      </c>
      <c r="D5240">
        <v>18</v>
      </c>
    </row>
    <row r="5241" spans="1:4">
      <c r="A5241">
        <v>1900</v>
      </c>
      <c r="B5241" t="s">
        <v>3291</v>
      </c>
      <c r="C5241" t="s">
        <v>2025</v>
      </c>
      <c r="D5241">
        <v>11.9</v>
      </c>
    </row>
    <row r="5242" spans="1:4">
      <c r="A5242">
        <v>1900</v>
      </c>
      <c r="B5242" t="s">
        <v>3291</v>
      </c>
      <c r="C5242" t="s">
        <v>2025</v>
      </c>
      <c r="D5242">
        <v>18</v>
      </c>
    </row>
    <row r="5243" spans="1:4">
      <c r="A5243">
        <v>1900</v>
      </c>
      <c r="B5243" t="s">
        <v>3291</v>
      </c>
      <c r="C5243" t="s">
        <v>2207</v>
      </c>
      <c r="D5243">
        <v>19.7</v>
      </c>
    </row>
    <row r="5244" spans="1:4">
      <c r="A5244">
        <v>1900</v>
      </c>
      <c r="B5244" t="s">
        <v>3291</v>
      </c>
      <c r="C5244" t="s">
        <v>2012</v>
      </c>
      <c r="D5244">
        <v>21.42</v>
      </c>
    </row>
    <row r="5245" spans="1:4">
      <c r="A5245">
        <v>1900</v>
      </c>
      <c r="B5245" t="s">
        <v>2833</v>
      </c>
      <c r="C5245" t="s">
        <v>192</v>
      </c>
      <c r="D5245">
        <v>337</v>
      </c>
    </row>
    <row r="5246" spans="1:4">
      <c r="A5246">
        <v>1900</v>
      </c>
      <c r="B5246" t="s">
        <v>2833</v>
      </c>
      <c r="C5246" t="s">
        <v>194</v>
      </c>
      <c r="D5246">
        <v>6.5</v>
      </c>
    </row>
    <row r="5247" spans="1:4">
      <c r="A5247">
        <v>1900</v>
      </c>
      <c r="B5247" t="s">
        <v>2833</v>
      </c>
      <c r="C5247" t="s">
        <v>566</v>
      </c>
      <c r="D5247">
        <v>9.3000000000000007</v>
      </c>
    </row>
    <row r="5248" spans="1:4">
      <c r="A5248">
        <v>1900</v>
      </c>
      <c r="B5248" t="s">
        <v>2833</v>
      </c>
      <c r="C5248" t="s">
        <v>566</v>
      </c>
      <c r="D5248">
        <v>5.5</v>
      </c>
    </row>
    <row r="5249" spans="1:4">
      <c r="A5249">
        <v>1900</v>
      </c>
      <c r="B5249" t="s">
        <v>2833</v>
      </c>
      <c r="C5249" t="s">
        <v>567</v>
      </c>
      <c r="D5249">
        <v>13.5</v>
      </c>
    </row>
    <row r="5250" spans="1:4">
      <c r="A5250">
        <v>1900</v>
      </c>
      <c r="B5250" t="s">
        <v>2820</v>
      </c>
      <c r="C5250" t="s">
        <v>69</v>
      </c>
      <c r="D5250">
        <v>7.4</v>
      </c>
    </row>
    <row r="5251" spans="1:4">
      <c r="A5251">
        <v>1900</v>
      </c>
      <c r="B5251" t="s">
        <v>2820</v>
      </c>
      <c r="C5251" t="s">
        <v>2037</v>
      </c>
      <c r="D5251">
        <v>9.8000000000000007</v>
      </c>
    </row>
    <row r="5252" spans="1:4">
      <c r="A5252">
        <v>1900</v>
      </c>
      <c r="B5252" t="s">
        <v>2820</v>
      </c>
      <c r="C5252" t="s">
        <v>2037</v>
      </c>
      <c r="D5252">
        <v>16.2</v>
      </c>
    </row>
    <row r="5253" spans="1:4">
      <c r="A5253">
        <v>1900</v>
      </c>
      <c r="B5253" t="s">
        <v>2820</v>
      </c>
      <c r="C5253" t="s">
        <v>2037</v>
      </c>
      <c r="D5253">
        <v>54</v>
      </c>
    </row>
    <row r="5254" spans="1:4">
      <c r="A5254">
        <v>1900</v>
      </c>
      <c r="B5254" t="s">
        <v>2820</v>
      </c>
      <c r="C5254" t="s">
        <v>2037</v>
      </c>
      <c r="D5254">
        <v>26</v>
      </c>
    </row>
    <row r="5255" spans="1:4">
      <c r="A5255">
        <v>1900</v>
      </c>
      <c r="B5255" t="s">
        <v>2820</v>
      </c>
      <c r="C5255" t="s">
        <v>2032</v>
      </c>
      <c r="D5255">
        <v>6.03</v>
      </c>
    </row>
    <row r="5256" spans="1:4">
      <c r="A5256">
        <v>1900</v>
      </c>
      <c r="B5256" t="s">
        <v>2820</v>
      </c>
      <c r="C5256" t="s">
        <v>2227</v>
      </c>
      <c r="D5256">
        <v>7</v>
      </c>
    </row>
    <row r="5257" spans="1:4">
      <c r="A5257">
        <v>1900</v>
      </c>
      <c r="B5257" t="s">
        <v>2820</v>
      </c>
      <c r="C5257" t="s">
        <v>2306</v>
      </c>
      <c r="D5257">
        <v>2.5299999999999998</v>
      </c>
    </row>
    <row r="5258" spans="1:4">
      <c r="A5258">
        <v>1900</v>
      </c>
      <c r="B5258" t="s">
        <v>2820</v>
      </c>
      <c r="C5258" t="s">
        <v>2033</v>
      </c>
      <c r="D5258">
        <v>3</v>
      </c>
    </row>
    <row r="5259" spans="1:4">
      <c r="A5259">
        <v>1900</v>
      </c>
      <c r="B5259" t="s">
        <v>2820</v>
      </c>
      <c r="C5259" t="s">
        <v>1714</v>
      </c>
      <c r="D5259">
        <v>54.71</v>
      </c>
    </row>
    <row r="5260" spans="1:4">
      <c r="A5260">
        <v>1900</v>
      </c>
      <c r="B5260" t="s">
        <v>2820</v>
      </c>
      <c r="C5260" t="s">
        <v>2230</v>
      </c>
      <c r="D5260">
        <v>2.17</v>
      </c>
    </row>
    <row r="5261" spans="1:4">
      <c r="A5261">
        <v>1900</v>
      </c>
      <c r="B5261" t="s">
        <v>2820</v>
      </c>
      <c r="C5261" t="s">
        <v>502</v>
      </c>
      <c r="D5261">
        <v>51.32</v>
      </c>
    </row>
    <row r="5262" spans="1:4">
      <c r="A5262">
        <v>1900</v>
      </c>
      <c r="B5262" t="s">
        <v>2820</v>
      </c>
      <c r="C5262" t="s">
        <v>502</v>
      </c>
      <c r="D5262">
        <v>13.43</v>
      </c>
    </row>
    <row r="5263" spans="1:4">
      <c r="A5263">
        <v>1900</v>
      </c>
      <c r="B5263" t="s">
        <v>2820</v>
      </c>
      <c r="C5263" t="s">
        <v>2034</v>
      </c>
      <c r="D5263">
        <v>17.2</v>
      </c>
    </row>
    <row r="5264" spans="1:4">
      <c r="A5264">
        <v>1900</v>
      </c>
      <c r="B5264" t="s">
        <v>2820</v>
      </c>
      <c r="C5264" t="s">
        <v>2036</v>
      </c>
      <c r="D5264">
        <v>3.47</v>
      </c>
    </row>
    <row r="5265" spans="1:4">
      <c r="A5265">
        <v>1900</v>
      </c>
      <c r="B5265" t="s">
        <v>2820</v>
      </c>
      <c r="C5265" t="s">
        <v>2036</v>
      </c>
      <c r="D5265">
        <v>25</v>
      </c>
    </row>
    <row r="5266" spans="1:4">
      <c r="A5266">
        <v>1900</v>
      </c>
      <c r="B5266" t="s">
        <v>2820</v>
      </c>
      <c r="C5266" t="s">
        <v>2231</v>
      </c>
      <c r="D5266">
        <v>5.85</v>
      </c>
    </row>
    <row r="5267" spans="1:4">
      <c r="A5267">
        <v>1900</v>
      </c>
      <c r="B5267" t="s">
        <v>2820</v>
      </c>
      <c r="C5267" t="s">
        <v>2231</v>
      </c>
      <c r="D5267">
        <v>12</v>
      </c>
    </row>
    <row r="5268" spans="1:4">
      <c r="A5268">
        <v>1900</v>
      </c>
      <c r="B5268" t="s">
        <v>2820</v>
      </c>
      <c r="C5268" t="s">
        <v>2035</v>
      </c>
      <c r="D5268">
        <v>5</v>
      </c>
    </row>
    <row r="5269" spans="1:4">
      <c r="A5269">
        <v>1900</v>
      </c>
      <c r="B5269" t="s">
        <v>2820</v>
      </c>
      <c r="C5269" t="s">
        <v>2305</v>
      </c>
      <c r="D5269">
        <v>6</v>
      </c>
    </row>
    <row r="5270" spans="1:4">
      <c r="A5270">
        <v>1900</v>
      </c>
      <c r="B5270" t="s">
        <v>3650</v>
      </c>
      <c r="C5270" t="s">
        <v>2045</v>
      </c>
      <c r="D5270">
        <v>4</v>
      </c>
    </row>
    <row r="5271" spans="1:4">
      <c r="A5271">
        <v>1900</v>
      </c>
      <c r="B5271" t="s">
        <v>3650</v>
      </c>
      <c r="C5271" t="s">
        <v>2040</v>
      </c>
      <c r="D5271">
        <v>29</v>
      </c>
    </row>
    <row r="5272" spans="1:4">
      <c r="A5272">
        <v>1900</v>
      </c>
      <c r="B5272" t="s">
        <v>3650</v>
      </c>
      <c r="C5272" t="s">
        <v>2041</v>
      </c>
      <c r="D5272">
        <v>101</v>
      </c>
    </row>
    <row r="5273" spans="1:4">
      <c r="A5273">
        <v>1900</v>
      </c>
      <c r="B5273" t="s">
        <v>3650</v>
      </c>
      <c r="C5273" t="s">
        <v>2041</v>
      </c>
      <c r="D5273">
        <v>62</v>
      </c>
    </row>
    <row r="5274" spans="1:4">
      <c r="A5274">
        <v>1900</v>
      </c>
      <c r="B5274" t="s">
        <v>3650</v>
      </c>
      <c r="C5274" t="s">
        <v>2041</v>
      </c>
      <c r="D5274">
        <v>25</v>
      </c>
    </row>
    <row r="5275" spans="1:4">
      <c r="A5275">
        <v>1900</v>
      </c>
      <c r="B5275" t="s">
        <v>3650</v>
      </c>
      <c r="C5275" t="s">
        <v>2041</v>
      </c>
      <c r="D5275">
        <v>54</v>
      </c>
    </row>
    <row r="5276" spans="1:4">
      <c r="A5276">
        <v>1900</v>
      </c>
      <c r="B5276" t="s">
        <v>3650</v>
      </c>
      <c r="C5276" t="s">
        <v>2041</v>
      </c>
      <c r="D5276">
        <v>21.5</v>
      </c>
    </row>
    <row r="5277" spans="1:4">
      <c r="A5277">
        <v>1900</v>
      </c>
      <c r="B5277" t="s">
        <v>3650</v>
      </c>
      <c r="C5277" t="s">
        <v>2041</v>
      </c>
      <c r="D5277">
        <v>17</v>
      </c>
    </row>
    <row r="5278" spans="1:4">
      <c r="A5278">
        <v>1900</v>
      </c>
      <c r="B5278" t="s">
        <v>3650</v>
      </c>
      <c r="C5278" t="s">
        <v>2041</v>
      </c>
      <c r="D5278">
        <v>10.5</v>
      </c>
    </row>
    <row r="5279" spans="1:4">
      <c r="A5279">
        <v>1900</v>
      </c>
      <c r="B5279" t="s">
        <v>3650</v>
      </c>
      <c r="C5279" t="s">
        <v>2041</v>
      </c>
      <c r="D5279">
        <v>17.97</v>
      </c>
    </row>
    <row r="5280" spans="1:4">
      <c r="A5280">
        <v>1900</v>
      </c>
      <c r="B5280" t="s">
        <v>3650</v>
      </c>
      <c r="C5280" t="s">
        <v>2041</v>
      </c>
      <c r="D5280">
        <v>17</v>
      </c>
    </row>
    <row r="5281" spans="1:4">
      <c r="A5281">
        <v>1900</v>
      </c>
      <c r="B5281" t="s">
        <v>3650</v>
      </c>
      <c r="C5281" t="s">
        <v>2041</v>
      </c>
      <c r="D5281">
        <v>60</v>
      </c>
    </row>
    <row r="5282" spans="1:4">
      <c r="A5282">
        <v>1900</v>
      </c>
      <c r="B5282" t="s">
        <v>3650</v>
      </c>
      <c r="C5282" t="s">
        <v>2041</v>
      </c>
      <c r="D5282">
        <v>80</v>
      </c>
    </row>
    <row r="5283" spans="1:4">
      <c r="A5283">
        <v>1900</v>
      </c>
      <c r="B5283" t="s">
        <v>3650</v>
      </c>
      <c r="C5283" t="s">
        <v>2232</v>
      </c>
      <c r="D5283">
        <v>4</v>
      </c>
    </row>
    <row r="5284" spans="1:4">
      <c r="A5284">
        <v>1900</v>
      </c>
      <c r="B5284" t="s">
        <v>3650</v>
      </c>
      <c r="C5284" t="s">
        <v>2233</v>
      </c>
      <c r="D5284">
        <v>2</v>
      </c>
    </row>
    <row r="5285" spans="1:4">
      <c r="A5285">
        <v>1900</v>
      </c>
      <c r="B5285" t="s">
        <v>3650</v>
      </c>
      <c r="C5285" t="s">
        <v>1873</v>
      </c>
      <c r="D5285">
        <v>50</v>
      </c>
    </row>
    <row r="5286" spans="1:4">
      <c r="A5286">
        <v>1900</v>
      </c>
      <c r="B5286" t="s">
        <v>3650</v>
      </c>
      <c r="C5286" t="s">
        <v>1873</v>
      </c>
      <c r="D5286">
        <v>1.75</v>
      </c>
    </row>
    <row r="5287" spans="1:4">
      <c r="A5287">
        <v>1900</v>
      </c>
      <c r="B5287" t="s">
        <v>3650</v>
      </c>
      <c r="C5287" t="s">
        <v>2047</v>
      </c>
      <c r="D5287">
        <v>7.5</v>
      </c>
    </row>
    <row r="5288" spans="1:4">
      <c r="A5288">
        <v>1900</v>
      </c>
      <c r="B5288" t="s">
        <v>3650</v>
      </c>
      <c r="C5288" t="s">
        <v>419</v>
      </c>
      <c r="D5288">
        <v>7</v>
      </c>
    </row>
    <row r="5289" spans="1:4">
      <c r="A5289">
        <v>1900</v>
      </c>
      <c r="B5289" t="s">
        <v>3650</v>
      </c>
      <c r="C5289" t="s">
        <v>2049</v>
      </c>
      <c r="D5289">
        <v>10.5</v>
      </c>
    </row>
    <row r="5290" spans="1:4">
      <c r="A5290">
        <v>1900</v>
      </c>
      <c r="B5290" t="s">
        <v>3650</v>
      </c>
      <c r="C5290" t="s">
        <v>2050</v>
      </c>
      <c r="D5290">
        <v>14</v>
      </c>
    </row>
    <row r="5291" spans="1:4">
      <c r="A5291">
        <v>1900</v>
      </c>
      <c r="B5291" t="s">
        <v>3650</v>
      </c>
      <c r="C5291" t="s">
        <v>2042</v>
      </c>
      <c r="D5291">
        <v>6</v>
      </c>
    </row>
    <row r="5292" spans="1:4">
      <c r="A5292">
        <v>1900</v>
      </c>
      <c r="B5292" t="s">
        <v>3650</v>
      </c>
      <c r="C5292" t="s">
        <v>2051</v>
      </c>
      <c r="D5292">
        <v>6.5</v>
      </c>
    </row>
    <row r="5293" spans="1:4">
      <c r="A5293">
        <v>1900</v>
      </c>
      <c r="B5293" t="s">
        <v>3650</v>
      </c>
      <c r="C5293" t="s">
        <v>2235</v>
      </c>
      <c r="D5293">
        <v>6</v>
      </c>
    </row>
    <row r="5294" spans="1:4">
      <c r="A5294">
        <v>1900</v>
      </c>
      <c r="B5294" t="s">
        <v>3650</v>
      </c>
      <c r="C5294" t="s">
        <v>2052</v>
      </c>
      <c r="D5294">
        <v>15</v>
      </c>
    </row>
    <row r="5295" spans="1:4">
      <c r="A5295">
        <v>1900</v>
      </c>
      <c r="B5295" t="s">
        <v>3650</v>
      </c>
      <c r="C5295" t="s">
        <v>2053</v>
      </c>
      <c r="D5295">
        <v>4</v>
      </c>
    </row>
    <row r="5296" spans="1:4">
      <c r="A5296">
        <v>1900</v>
      </c>
      <c r="B5296" t="s">
        <v>3650</v>
      </c>
      <c r="C5296" t="s">
        <v>2043</v>
      </c>
      <c r="D5296">
        <v>10.5</v>
      </c>
    </row>
    <row r="5297" spans="1:4">
      <c r="A5297">
        <v>1900</v>
      </c>
      <c r="B5297" t="s">
        <v>3650</v>
      </c>
      <c r="C5297" t="s">
        <v>2044</v>
      </c>
      <c r="D5297">
        <v>40</v>
      </c>
    </row>
    <row r="5298" spans="1:4">
      <c r="A5298">
        <v>1900</v>
      </c>
      <c r="B5298" t="s">
        <v>3650</v>
      </c>
      <c r="C5298" t="s">
        <v>785</v>
      </c>
      <c r="D5298">
        <v>8</v>
      </c>
    </row>
    <row r="5299" spans="1:4">
      <c r="A5299">
        <v>1900</v>
      </c>
      <c r="B5299" t="s">
        <v>3651</v>
      </c>
      <c r="C5299" t="s">
        <v>2054</v>
      </c>
      <c r="D5299">
        <v>3</v>
      </c>
    </row>
    <row r="5300" spans="1:4">
      <c r="A5300">
        <v>1900</v>
      </c>
      <c r="B5300" t="s">
        <v>3651</v>
      </c>
      <c r="C5300" t="s">
        <v>364</v>
      </c>
      <c r="D5300">
        <v>36.1</v>
      </c>
    </row>
    <row r="5301" spans="1:4">
      <c r="A5301">
        <v>1900</v>
      </c>
      <c r="B5301" t="s">
        <v>3651</v>
      </c>
      <c r="C5301" t="s">
        <v>364</v>
      </c>
      <c r="D5301">
        <v>3.5</v>
      </c>
    </row>
    <row r="5302" spans="1:4">
      <c r="A5302">
        <v>1900</v>
      </c>
      <c r="B5302" t="s">
        <v>3651</v>
      </c>
      <c r="C5302" t="s">
        <v>364</v>
      </c>
      <c r="D5302">
        <v>6</v>
      </c>
    </row>
    <row r="5303" spans="1:4">
      <c r="A5303">
        <v>1900</v>
      </c>
      <c r="B5303" t="s">
        <v>3651</v>
      </c>
      <c r="C5303" t="s">
        <v>2055</v>
      </c>
      <c r="D5303">
        <v>230</v>
      </c>
    </row>
    <row r="5304" spans="1:4">
      <c r="A5304">
        <v>1900</v>
      </c>
      <c r="B5304" t="s">
        <v>3651</v>
      </c>
      <c r="C5304" t="s">
        <v>2055</v>
      </c>
      <c r="D5304">
        <v>23.606000000000002</v>
      </c>
    </row>
    <row r="5305" spans="1:4">
      <c r="A5305">
        <v>1900</v>
      </c>
      <c r="B5305" t="s">
        <v>3651</v>
      </c>
      <c r="C5305" t="s">
        <v>366</v>
      </c>
      <c r="D5305">
        <v>7.33</v>
      </c>
    </row>
    <row r="5306" spans="1:4">
      <c r="A5306">
        <v>1900</v>
      </c>
      <c r="B5306" t="s">
        <v>3651</v>
      </c>
      <c r="C5306" t="s">
        <v>367</v>
      </c>
      <c r="D5306">
        <v>4</v>
      </c>
    </row>
    <row r="5307" spans="1:4">
      <c r="A5307">
        <v>1900</v>
      </c>
      <c r="B5307" t="s">
        <v>3652</v>
      </c>
      <c r="C5307" t="s">
        <v>419</v>
      </c>
      <c r="D5307">
        <v>6</v>
      </c>
    </row>
    <row r="5308" spans="1:4">
      <c r="A5308">
        <v>1900</v>
      </c>
      <c r="B5308" t="s">
        <v>3652</v>
      </c>
      <c r="C5308" t="s">
        <v>2058</v>
      </c>
      <c r="D5308">
        <v>6</v>
      </c>
    </row>
    <row r="5309" spans="1:4">
      <c r="A5309">
        <v>1900</v>
      </c>
      <c r="B5309" t="s">
        <v>3652</v>
      </c>
      <c r="C5309" t="s">
        <v>2057</v>
      </c>
      <c r="D5309">
        <v>4</v>
      </c>
    </row>
    <row r="5310" spans="1:4">
      <c r="A5310">
        <v>1900</v>
      </c>
      <c r="B5310" t="s">
        <v>3652</v>
      </c>
      <c r="C5310" t="s">
        <v>2057</v>
      </c>
      <c r="D5310">
        <v>2</v>
      </c>
    </row>
    <row r="5311" spans="1:4">
      <c r="A5311">
        <v>1900</v>
      </c>
      <c r="B5311" t="s">
        <v>3652</v>
      </c>
      <c r="C5311" t="s">
        <v>2271</v>
      </c>
      <c r="D5311">
        <v>9</v>
      </c>
    </row>
    <row r="5312" spans="1:4">
      <c r="A5312">
        <v>1900</v>
      </c>
      <c r="B5312" t="s">
        <v>94</v>
      </c>
      <c r="C5312" t="s">
        <v>1457</v>
      </c>
      <c r="D5312">
        <v>2.5</v>
      </c>
    </row>
    <row r="5313" spans="1:4">
      <c r="A5313">
        <v>1900</v>
      </c>
      <c r="B5313" t="s">
        <v>94</v>
      </c>
      <c r="C5313" t="s">
        <v>1820</v>
      </c>
      <c r="D5313">
        <v>3</v>
      </c>
    </row>
    <row r="5314" spans="1:4">
      <c r="A5314">
        <v>1900</v>
      </c>
      <c r="B5314" t="s">
        <v>94</v>
      </c>
      <c r="C5314" t="s">
        <v>2059</v>
      </c>
      <c r="D5314">
        <v>4.5</v>
      </c>
    </row>
    <row r="5315" spans="1:4">
      <c r="A5315">
        <v>1900</v>
      </c>
      <c r="B5315" t="s">
        <v>94</v>
      </c>
      <c r="C5315" t="s">
        <v>97</v>
      </c>
      <c r="D5315">
        <v>136</v>
      </c>
    </row>
    <row r="5316" spans="1:4">
      <c r="A5316">
        <v>1900</v>
      </c>
      <c r="B5316" t="s">
        <v>94</v>
      </c>
      <c r="C5316" t="s">
        <v>97</v>
      </c>
      <c r="D5316">
        <v>16.8</v>
      </c>
    </row>
    <row r="5317" spans="1:4">
      <c r="A5317">
        <v>1900</v>
      </c>
      <c r="B5317" t="s">
        <v>94</v>
      </c>
      <c r="C5317" t="s">
        <v>97</v>
      </c>
      <c r="D5317">
        <v>25</v>
      </c>
    </row>
    <row r="5318" spans="1:4">
      <c r="A5318">
        <v>1900</v>
      </c>
      <c r="B5318" t="s">
        <v>94</v>
      </c>
      <c r="C5318" t="s">
        <v>97</v>
      </c>
      <c r="D5318">
        <v>6</v>
      </c>
    </row>
    <row r="5319" spans="1:4">
      <c r="A5319">
        <v>1900</v>
      </c>
      <c r="B5319" t="s">
        <v>94</v>
      </c>
      <c r="C5319" t="s">
        <v>102</v>
      </c>
      <c r="D5319">
        <v>3</v>
      </c>
    </row>
    <row r="5320" spans="1:4">
      <c r="A5320">
        <v>1900</v>
      </c>
      <c r="B5320" t="s">
        <v>94</v>
      </c>
      <c r="C5320" t="s">
        <v>785</v>
      </c>
      <c r="D5320">
        <v>33</v>
      </c>
    </row>
    <row r="5321" spans="1:4">
      <c r="A5321">
        <v>1900</v>
      </c>
      <c r="B5321" t="s">
        <v>94</v>
      </c>
      <c r="C5321" t="s">
        <v>892</v>
      </c>
      <c r="D5321">
        <v>6.65</v>
      </c>
    </row>
    <row r="5322" spans="1:4">
      <c r="A5322">
        <v>1900</v>
      </c>
      <c r="B5322" t="s">
        <v>94</v>
      </c>
      <c r="C5322" t="s">
        <v>892</v>
      </c>
      <c r="D5322">
        <v>34.479999999999997</v>
      </c>
    </row>
    <row r="5323" spans="1:4">
      <c r="A5323">
        <v>1900</v>
      </c>
      <c r="B5323" t="s">
        <v>94</v>
      </c>
      <c r="C5323" t="s">
        <v>892</v>
      </c>
      <c r="D5323">
        <v>16.36</v>
      </c>
    </row>
    <row r="5324" spans="1:4">
      <c r="A5324">
        <v>1901</v>
      </c>
      <c r="B5324" t="s">
        <v>94</v>
      </c>
      <c r="C5324" t="s">
        <v>892</v>
      </c>
      <c r="D5324">
        <v>419.15</v>
      </c>
    </row>
    <row r="5325" spans="1:4">
      <c r="A5325">
        <v>1900</v>
      </c>
      <c r="B5325" t="s">
        <v>94</v>
      </c>
      <c r="C5325" t="s">
        <v>892</v>
      </c>
      <c r="D5325">
        <v>6.75</v>
      </c>
    </row>
    <row r="5326" spans="1:4">
      <c r="A5326">
        <v>1900</v>
      </c>
      <c r="B5326" t="s">
        <v>94</v>
      </c>
      <c r="C5326" t="s">
        <v>892</v>
      </c>
      <c r="D5326">
        <v>6.79</v>
      </c>
    </row>
    <row r="5327" spans="1:4">
      <c r="A5327">
        <v>1900</v>
      </c>
      <c r="B5327" t="s">
        <v>94</v>
      </c>
      <c r="C5327" t="s">
        <v>892</v>
      </c>
      <c r="D5327">
        <v>60</v>
      </c>
    </row>
    <row r="5328" spans="1:4">
      <c r="A5328">
        <v>1900</v>
      </c>
      <c r="B5328" t="s">
        <v>94</v>
      </c>
      <c r="C5328" t="s">
        <v>892</v>
      </c>
      <c r="D5328">
        <v>10.56</v>
      </c>
    </row>
    <row r="5329" spans="1:4">
      <c r="A5329">
        <v>1900</v>
      </c>
      <c r="B5329" t="s">
        <v>94</v>
      </c>
      <c r="C5329" t="s">
        <v>892</v>
      </c>
      <c r="D5329">
        <v>26</v>
      </c>
    </row>
    <row r="5330" spans="1:4">
      <c r="A5330">
        <v>1900</v>
      </c>
      <c r="B5330" t="s">
        <v>94</v>
      </c>
      <c r="C5330" t="s">
        <v>892</v>
      </c>
      <c r="D5330">
        <v>9.6</v>
      </c>
    </row>
    <row r="5331" spans="1:4">
      <c r="A5331">
        <v>1900</v>
      </c>
      <c r="B5331" t="s">
        <v>94</v>
      </c>
      <c r="C5331" t="s">
        <v>892</v>
      </c>
      <c r="D5331">
        <v>14.62</v>
      </c>
    </row>
    <row r="5332" spans="1:4">
      <c r="A5332">
        <v>1900</v>
      </c>
      <c r="B5332" t="s">
        <v>94</v>
      </c>
      <c r="C5332" t="s">
        <v>892</v>
      </c>
      <c r="D5332">
        <v>21.68</v>
      </c>
    </row>
    <row r="5333" spans="1:4">
      <c r="A5333">
        <v>1900</v>
      </c>
      <c r="B5333" t="s">
        <v>94</v>
      </c>
      <c r="C5333" t="s">
        <v>892</v>
      </c>
      <c r="D5333">
        <v>3</v>
      </c>
    </row>
    <row r="5334" spans="1:4">
      <c r="A5334">
        <v>1900</v>
      </c>
      <c r="B5334" t="s">
        <v>94</v>
      </c>
      <c r="C5334" t="s">
        <v>892</v>
      </c>
      <c r="D5334">
        <v>75.5</v>
      </c>
    </row>
    <row r="5335" spans="1:4">
      <c r="A5335">
        <v>1900</v>
      </c>
      <c r="B5335" t="s">
        <v>94</v>
      </c>
      <c r="C5335" t="s">
        <v>892</v>
      </c>
      <c r="D5335">
        <v>5</v>
      </c>
    </row>
    <row r="5336" spans="1:4">
      <c r="A5336">
        <v>1900</v>
      </c>
      <c r="B5336" t="s">
        <v>94</v>
      </c>
      <c r="C5336" t="s">
        <v>892</v>
      </c>
      <c r="D5336">
        <v>2</v>
      </c>
    </row>
    <row r="5337" spans="1:4">
      <c r="A5337">
        <v>1900</v>
      </c>
      <c r="B5337" t="s">
        <v>94</v>
      </c>
      <c r="C5337" t="s">
        <v>892</v>
      </c>
      <c r="D5337">
        <v>10.5</v>
      </c>
    </row>
    <row r="5338" spans="1:4">
      <c r="A5338">
        <v>1900</v>
      </c>
      <c r="B5338" t="s">
        <v>94</v>
      </c>
      <c r="C5338" t="s">
        <v>892</v>
      </c>
      <c r="D5338">
        <v>18</v>
      </c>
    </row>
    <row r="5339" spans="1:4">
      <c r="A5339">
        <v>1900</v>
      </c>
      <c r="B5339" t="s">
        <v>94</v>
      </c>
      <c r="C5339" t="s">
        <v>892</v>
      </c>
      <c r="D5339">
        <v>28.5</v>
      </c>
    </row>
    <row r="5340" spans="1:4">
      <c r="A5340">
        <v>1900</v>
      </c>
      <c r="B5340" t="s">
        <v>94</v>
      </c>
      <c r="C5340" t="s">
        <v>574</v>
      </c>
      <c r="D5340">
        <v>29</v>
      </c>
    </row>
    <row r="5341" spans="1:4">
      <c r="A5341">
        <v>1900</v>
      </c>
      <c r="B5341" t="s">
        <v>94</v>
      </c>
      <c r="C5341" t="s">
        <v>578</v>
      </c>
      <c r="D5341">
        <v>15.8</v>
      </c>
    </row>
    <row r="5342" spans="1:4">
      <c r="A5342">
        <v>1900</v>
      </c>
      <c r="B5342" t="s">
        <v>94</v>
      </c>
      <c r="C5342" t="s">
        <v>889</v>
      </c>
      <c r="D5342">
        <v>33</v>
      </c>
    </row>
    <row r="5343" spans="1:4">
      <c r="A5343">
        <v>1900</v>
      </c>
      <c r="B5343" t="s">
        <v>3653</v>
      </c>
      <c r="C5343" t="s">
        <v>2061</v>
      </c>
      <c r="D5343">
        <v>6</v>
      </c>
    </row>
    <row r="5344" spans="1:4">
      <c r="A5344">
        <v>1900</v>
      </c>
      <c r="B5344" t="s">
        <v>3653</v>
      </c>
      <c r="C5344" t="s">
        <v>2237</v>
      </c>
      <c r="D5344">
        <v>4</v>
      </c>
    </row>
    <row r="5345" spans="1:4">
      <c r="A5345">
        <v>1900</v>
      </c>
      <c r="B5345" t="s">
        <v>3653</v>
      </c>
      <c r="C5345" t="s">
        <v>2062</v>
      </c>
      <c r="D5345">
        <v>22</v>
      </c>
    </row>
    <row r="5346" spans="1:4">
      <c r="A5346">
        <v>1900</v>
      </c>
      <c r="B5346" t="s">
        <v>3653</v>
      </c>
      <c r="C5346" t="s">
        <v>1343</v>
      </c>
      <c r="D5346">
        <v>8.66</v>
      </c>
    </row>
    <row r="5347" spans="1:4">
      <c r="A5347">
        <v>1900</v>
      </c>
      <c r="B5347" t="s">
        <v>3653</v>
      </c>
      <c r="C5347" t="s">
        <v>1926</v>
      </c>
      <c r="D5347">
        <v>24</v>
      </c>
    </row>
    <row r="5348" spans="1:4">
      <c r="A5348">
        <v>1900</v>
      </c>
      <c r="B5348" t="s">
        <v>2184</v>
      </c>
      <c r="C5348" t="s">
        <v>2183</v>
      </c>
      <c r="D5348">
        <v>12</v>
      </c>
    </row>
    <row r="5349" spans="1:4">
      <c r="A5349">
        <v>1900</v>
      </c>
      <c r="B5349" t="s">
        <v>3020</v>
      </c>
      <c r="C5349" t="s">
        <v>1180</v>
      </c>
      <c r="D5349">
        <v>7</v>
      </c>
    </row>
    <row r="5350" spans="1:4">
      <c r="A5350">
        <v>1900</v>
      </c>
      <c r="B5350" t="s">
        <v>3020</v>
      </c>
      <c r="C5350" t="s">
        <v>1180</v>
      </c>
      <c r="D5350">
        <v>3</v>
      </c>
    </row>
    <row r="5351" spans="1:4">
      <c r="A5351">
        <v>1900</v>
      </c>
      <c r="B5351" t="s">
        <v>3020</v>
      </c>
      <c r="C5351" t="s">
        <v>1180</v>
      </c>
      <c r="D5351">
        <v>4</v>
      </c>
    </row>
    <row r="5352" spans="1:4">
      <c r="A5352">
        <v>1900</v>
      </c>
      <c r="B5352" t="s">
        <v>3020</v>
      </c>
      <c r="C5352" t="s">
        <v>1183</v>
      </c>
      <c r="D5352">
        <v>5.5</v>
      </c>
    </row>
    <row r="5353" spans="1:4">
      <c r="A5353">
        <v>1900</v>
      </c>
      <c r="B5353" t="s">
        <v>3020</v>
      </c>
      <c r="C5353" t="s">
        <v>2063</v>
      </c>
      <c r="D5353">
        <v>2</v>
      </c>
    </row>
    <row r="5354" spans="1:4">
      <c r="A5354">
        <v>1900</v>
      </c>
      <c r="B5354" t="s">
        <v>3020</v>
      </c>
      <c r="C5354" t="s">
        <v>1187</v>
      </c>
      <c r="D5354">
        <v>4.5</v>
      </c>
    </row>
    <row r="5355" spans="1:4">
      <c r="A5355">
        <v>1900</v>
      </c>
      <c r="B5355" t="s">
        <v>3020</v>
      </c>
      <c r="C5355" t="s">
        <v>1189</v>
      </c>
      <c r="D5355">
        <v>6</v>
      </c>
    </row>
    <row r="5356" spans="1:4">
      <c r="A5356">
        <v>1900</v>
      </c>
      <c r="B5356" t="s">
        <v>3020</v>
      </c>
      <c r="C5356" t="s">
        <v>2065</v>
      </c>
      <c r="D5356">
        <v>8.75</v>
      </c>
    </row>
    <row r="5357" spans="1:4">
      <c r="A5357">
        <v>1900</v>
      </c>
      <c r="B5357" t="s">
        <v>2928</v>
      </c>
      <c r="C5357" t="s">
        <v>2137</v>
      </c>
      <c r="D5357">
        <v>8</v>
      </c>
    </row>
    <row r="5358" spans="1:4">
      <c r="A5358">
        <v>1900</v>
      </c>
      <c r="B5358" t="s">
        <v>2928</v>
      </c>
      <c r="C5358" t="s">
        <v>2064</v>
      </c>
      <c r="D5358">
        <v>12.5</v>
      </c>
    </row>
    <row r="5359" spans="1:4">
      <c r="A5359">
        <v>1900</v>
      </c>
      <c r="B5359" t="s">
        <v>2928</v>
      </c>
      <c r="C5359" t="s">
        <v>2068</v>
      </c>
      <c r="D5359">
        <v>2.25</v>
      </c>
    </row>
    <row r="5360" spans="1:4">
      <c r="A5360">
        <v>1900</v>
      </c>
      <c r="B5360" t="s">
        <v>2928</v>
      </c>
      <c r="C5360" t="s">
        <v>2272</v>
      </c>
      <c r="D5360">
        <v>15.45</v>
      </c>
    </row>
    <row r="5361" spans="1:4">
      <c r="A5361">
        <v>1900</v>
      </c>
      <c r="B5361" t="s">
        <v>2928</v>
      </c>
      <c r="C5361" t="s">
        <v>2066</v>
      </c>
      <c r="D5361">
        <v>20.5</v>
      </c>
    </row>
    <row r="5362" spans="1:4">
      <c r="A5362">
        <v>1900</v>
      </c>
      <c r="B5362" t="s">
        <v>2928</v>
      </c>
      <c r="C5362" t="s">
        <v>2067</v>
      </c>
      <c r="D5362">
        <v>14.42</v>
      </c>
    </row>
    <row r="5363" spans="1:4">
      <c r="A5363">
        <v>1900</v>
      </c>
      <c r="B5363" t="s">
        <v>2928</v>
      </c>
      <c r="C5363" t="s">
        <v>718</v>
      </c>
      <c r="D5363">
        <v>15.2</v>
      </c>
    </row>
    <row r="5364" spans="1:4">
      <c r="A5364">
        <v>1900</v>
      </c>
      <c r="B5364" t="s">
        <v>2938</v>
      </c>
      <c r="C5364" t="s">
        <v>7</v>
      </c>
      <c r="D5364">
        <v>24</v>
      </c>
    </row>
    <row r="5365" spans="1:4">
      <c r="A5365">
        <v>1900</v>
      </c>
      <c r="B5365" t="s">
        <v>2938</v>
      </c>
      <c r="C5365" t="s">
        <v>582</v>
      </c>
      <c r="D5365">
        <v>18</v>
      </c>
    </row>
    <row r="5366" spans="1:4">
      <c r="A5366">
        <v>1900</v>
      </c>
      <c r="B5366" t="s">
        <v>2938</v>
      </c>
      <c r="C5366" t="s">
        <v>12</v>
      </c>
      <c r="D5366">
        <v>9</v>
      </c>
    </row>
    <row r="5367" spans="1:4">
      <c r="A5367">
        <v>1900</v>
      </c>
      <c r="B5367" t="s">
        <v>2938</v>
      </c>
      <c r="C5367" t="s">
        <v>370</v>
      </c>
      <c r="D5367">
        <v>7.15</v>
      </c>
    </row>
    <row r="5368" spans="1:4">
      <c r="A5368">
        <v>1900</v>
      </c>
      <c r="B5368" t="s">
        <v>2938</v>
      </c>
      <c r="C5368" t="s">
        <v>14</v>
      </c>
      <c r="D5368">
        <v>15.8</v>
      </c>
    </row>
    <row r="5369" spans="1:4">
      <c r="A5369">
        <v>1900</v>
      </c>
      <c r="B5369" t="s">
        <v>2938</v>
      </c>
      <c r="C5369" t="s">
        <v>14</v>
      </c>
      <c r="D5369">
        <v>30</v>
      </c>
    </row>
    <row r="5370" spans="1:4">
      <c r="A5370">
        <v>1900</v>
      </c>
      <c r="B5370" t="s">
        <v>2938</v>
      </c>
      <c r="C5370" t="s">
        <v>14</v>
      </c>
      <c r="D5370">
        <v>23.1</v>
      </c>
    </row>
    <row r="5371" spans="1:4">
      <c r="A5371">
        <v>1900</v>
      </c>
      <c r="B5371" t="s">
        <v>2938</v>
      </c>
      <c r="C5371" t="s">
        <v>19</v>
      </c>
      <c r="D5371">
        <v>10.8</v>
      </c>
    </row>
    <row r="5372" spans="1:4">
      <c r="A5372">
        <v>1900</v>
      </c>
      <c r="B5372" t="s">
        <v>2938</v>
      </c>
      <c r="C5372" t="s">
        <v>21</v>
      </c>
      <c r="D5372">
        <v>3.5</v>
      </c>
    </row>
    <row r="5373" spans="1:4">
      <c r="A5373">
        <v>1900</v>
      </c>
      <c r="B5373" t="s">
        <v>2938</v>
      </c>
      <c r="C5373" t="s">
        <v>592</v>
      </c>
      <c r="D5373">
        <v>148</v>
      </c>
    </row>
    <row r="5374" spans="1:4">
      <c r="A5374">
        <v>1900</v>
      </c>
      <c r="B5374" t="s">
        <v>2938</v>
      </c>
      <c r="C5374" t="s">
        <v>592</v>
      </c>
      <c r="D5374">
        <v>52</v>
      </c>
    </row>
    <row r="5375" spans="1:4">
      <c r="A5375">
        <v>1900</v>
      </c>
      <c r="B5375" t="s">
        <v>2938</v>
      </c>
      <c r="C5375" t="s">
        <v>24</v>
      </c>
      <c r="D5375">
        <v>235</v>
      </c>
    </row>
    <row r="5376" spans="1:4">
      <c r="A5376">
        <v>1900</v>
      </c>
      <c r="B5376" t="s">
        <v>2938</v>
      </c>
      <c r="C5376" t="s">
        <v>28</v>
      </c>
      <c r="D5376">
        <v>3.5</v>
      </c>
    </row>
    <row r="5377" spans="1:4">
      <c r="A5377">
        <v>1900</v>
      </c>
      <c r="B5377" t="s">
        <v>2938</v>
      </c>
      <c r="C5377" t="s">
        <v>2274</v>
      </c>
      <c r="D5377">
        <v>5.37</v>
      </c>
    </row>
    <row r="5378" spans="1:4">
      <c r="A5378">
        <v>1900</v>
      </c>
      <c r="B5378" t="s">
        <v>2938</v>
      </c>
      <c r="C5378" t="s">
        <v>30</v>
      </c>
      <c r="D5378">
        <v>3.64</v>
      </c>
    </row>
    <row r="5379" spans="1:4">
      <c r="A5379">
        <v>1900</v>
      </c>
      <c r="B5379" t="s">
        <v>2938</v>
      </c>
      <c r="C5379" t="s">
        <v>32</v>
      </c>
      <c r="D5379">
        <v>1.25</v>
      </c>
    </row>
    <row r="5380" spans="1:4">
      <c r="A5380">
        <v>1900</v>
      </c>
      <c r="B5380" t="s">
        <v>2938</v>
      </c>
      <c r="C5380" t="s">
        <v>34</v>
      </c>
      <c r="D5380">
        <v>32.869999999999997</v>
      </c>
    </row>
    <row r="5381" spans="1:4">
      <c r="A5381">
        <v>1900</v>
      </c>
      <c r="B5381" t="s">
        <v>2938</v>
      </c>
      <c r="C5381" t="s">
        <v>34</v>
      </c>
      <c r="D5381">
        <v>6</v>
      </c>
    </row>
    <row r="5382" spans="1:4">
      <c r="A5382">
        <v>1900</v>
      </c>
      <c r="B5382" t="s">
        <v>2938</v>
      </c>
      <c r="C5382" t="s">
        <v>34</v>
      </c>
      <c r="D5382">
        <v>14</v>
      </c>
    </row>
    <row r="5383" spans="1:4">
      <c r="A5383">
        <v>1900</v>
      </c>
      <c r="B5383" t="s">
        <v>2938</v>
      </c>
      <c r="C5383" t="s">
        <v>825</v>
      </c>
      <c r="D5383">
        <v>7</v>
      </c>
    </row>
    <row r="5384" spans="1:4">
      <c r="A5384">
        <v>1900</v>
      </c>
      <c r="B5384" t="s">
        <v>2938</v>
      </c>
      <c r="C5384" t="s">
        <v>36</v>
      </c>
      <c r="D5384">
        <v>5.5</v>
      </c>
    </row>
    <row r="5385" spans="1:4">
      <c r="A5385">
        <v>1900</v>
      </c>
      <c r="B5385" t="s">
        <v>2938</v>
      </c>
      <c r="C5385" t="s">
        <v>36</v>
      </c>
      <c r="D5385">
        <v>10</v>
      </c>
    </row>
    <row r="5386" spans="1:4">
      <c r="A5386">
        <v>1900</v>
      </c>
      <c r="B5386" t="s">
        <v>2938</v>
      </c>
      <c r="C5386" t="s">
        <v>36</v>
      </c>
      <c r="D5386">
        <v>1.5</v>
      </c>
    </row>
    <row r="5387" spans="1:4">
      <c r="A5387">
        <v>1900</v>
      </c>
      <c r="B5387" t="s">
        <v>2938</v>
      </c>
      <c r="C5387" t="s">
        <v>39</v>
      </c>
      <c r="D5387">
        <v>8</v>
      </c>
    </row>
    <row r="5388" spans="1:4">
      <c r="A5388">
        <v>1900</v>
      </c>
      <c r="B5388" t="s">
        <v>2938</v>
      </c>
      <c r="C5388" t="s">
        <v>39</v>
      </c>
      <c r="D5388">
        <v>35</v>
      </c>
    </row>
    <row r="5389" spans="1:4">
      <c r="A5389">
        <v>1900</v>
      </c>
      <c r="B5389" t="s">
        <v>2938</v>
      </c>
      <c r="C5389" t="s">
        <v>47</v>
      </c>
      <c r="D5389">
        <v>3.62</v>
      </c>
    </row>
    <row r="5390" spans="1:4">
      <c r="A5390">
        <v>1900</v>
      </c>
      <c r="B5390" t="s">
        <v>2938</v>
      </c>
      <c r="C5390" t="s">
        <v>49</v>
      </c>
      <c r="D5390">
        <v>9</v>
      </c>
    </row>
    <row r="5391" spans="1:4">
      <c r="A5391">
        <v>1900</v>
      </c>
      <c r="B5391" t="s">
        <v>2938</v>
      </c>
      <c r="C5391" t="s">
        <v>606</v>
      </c>
      <c r="D5391">
        <v>4</v>
      </c>
    </row>
    <row r="5392" spans="1:4">
      <c r="A5392">
        <v>1900</v>
      </c>
      <c r="B5392" t="s">
        <v>2938</v>
      </c>
      <c r="C5392" t="s">
        <v>610</v>
      </c>
      <c r="D5392">
        <v>20</v>
      </c>
    </row>
    <row r="5393" spans="1:4">
      <c r="A5393">
        <v>1900</v>
      </c>
      <c r="B5393" t="s">
        <v>2938</v>
      </c>
      <c r="C5393" t="s">
        <v>957</v>
      </c>
      <c r="D5393">
        <v>6</v>
      </c>
    </row>
    <row r="5394" spans="1:4">
      <c r="A5394">
        <v>1900</v>
      </c>
      <c r="B5394" t="s">
        <v>2938</v>
      </c>
      <c r="C5394" t="s">
        <v>51</v>
      </c>
      <c r="D5394">
        <v>12</v>
      </c>
    </row>
    <row r="5395" spans="1:4">
      <c r="A5395">
        <v>1900</v>
      </c>
      <c r="B5395" t="s">
        <v>2938</v>
      </c>
      <c r="C5395" t="s">
        <v>53</v>
      </c>
      <c r="D5395">
        <v>30</v>
      </c>
    </row>
    <row r="5396" spans="1:4">
      <c r="A5396">
        <v>1900</v>
      </c>
      <c r="B5396" t="s">
        <v>2938</v>
      </c>
      <c r="C5396" t="s">
        <v>612</v>
      </c>
      <c r="D5396">
        <v>4.7</v>
      </c>
    </row>
    <row r="5397" spans="1:4">
      <c r="A5397">
        <v>1900</v>
      </c>
      <c r="B5397" t="s">
        <v>2938</v>
      </c>
      <c r="C5397" t="s">
        <v>10</v>
      </c>
      <c r="D5397">
        <v>17</v>
      </c>
    </row>
    <row r="5398" spans="1:4">
      <c r="A5398">
        <v>1900</v>
      </c>
      <c r="B5398" t="s">
        <v>2186</v>
      </c>
      <c r="C5398" t="s">
        <v>2185</v>
      </c>
      <c r="D5398">
        <v>10.92</v>
      </c>
    </row>
    <row r="5399" spans="1:4">
      <c r="A5399">
        <v>1900</v>
      </c>
      <c r="B5399" t="s">
        <v>2186</v>
      </c>
      <c r="C5399" t="s">
        <v>2069</v>
      </c>
      <c r="D5399">
        <v>2</v>
      </c>
    </row>
    <row r="5400" spans="1:4">
      <c r="A5400">
        <v>1900</v>
      </c>
      <c r="B5400" t="s">
        <v>2963</v>
      </c>
      <c r="C5400" t="s">
        <v>71</v>
      </c>
      <c r="D5400">
        <v>78</v>
      </c>
    </row>
    <row r="5401" spans="1:4">
      <c r="A5401">
        <v>1900</v>
      </c>
      <c r="B5401" t="s">
        <v>2963</v>
      </c>
      <c r="C5401" t="s">
        <v>213</v>
      </c>
      <c r="D5401">
        <v>4.7</v>
      </c>
    </row>
    <row r="5402" spans="1:4">
      <c r="A5402">
        <v>1900</v>
      </c>
      <c r="B5402" t="s">
        <v>2963</v>
      </c>
      <c r="C5402" t="s">
        <v>215</v>
      </c>
      <c r="D5402">
        <v>12.9</v>
      </c>
    </row>
    <row r="5403" spans="1:4">
      <c r="A5403">
        <v>1900</v>
      </c>
      <c r="B5403" t="s">
        <v>2963</v>
      </c>
      <c r="C5403" t="s">
        <v>217</v>
      </c>
      <c r="D5403">
        <v>1.53</v>
      </c>
    </row>
    <row r="5404" spans="1:4">
      <c r="A5404">
        <v>1900</v>
      </c>
      <c r="B5404" t="s">
        <v>2963</v>
      </c>
      <c r="C5404" t="s">
        <v>903</v>
      </c>
      <c r="D5404">
        <v>9.5</v>
      </c>
    </row>
    <row r="5405" spans="1:4">
      <c r="A5405">
        <v>1900</v>
      </c>
      <c r="B5405" t="s">
        <v>2963</v>
      </c>
      <c r="C5405" t="s">
        <v>219</v>
      </c>
      <c r="D5405">
        <v>35.85</v>
      </c>
    </row>
    <row r="5406" spans="1:4">
      <c r="A5406">
        <v>1900</v>
      </c>
      <c r="B5406" t="s">
        <v>2963</v>
      </c>
      <c r="C5406" t="s">
        <v>221</v>
      </c>
      <c r="D5406">
        <v>514.97</v>
      </c>
    </row>
    <row r="5407" spans="1:4">
      <c r="A5407">
        <v>1900</v>
      </c>
      <c r="B5407" t="s">
        <v>2963</v>
      </c>
      <c r="C5407" t="s">
        <v>221</v>
      </c>
      <c r="D5407">
        <v>12.27</v>
      </c>
    </row>
    <row r="5408" spans="1:4">
      <c r="A5408">
        <v>1900</v>
      </c>
      <c r="B5408" t="s">
        <v>2963</v>
      </c>
      <c r="C5408" t="s">
        <v>221</v>
      </c>
      <c r="D5408">
        <v>19.91</v>
      </c>
    </row>
    <row r="5409" spans="1:4">
      <c r="A5409">
        <v>1900</v>
      </c>
      <c r="B5409" t="s">
        <v>2963</v>
      </c>
      <c r="C5409" t="s">
        <v>221</v>
      </c>
      <c r="D5409">
        <v>26.38</v>
      </c>
    </row>
    <row r="5410" spans="1:4">
      <c r="A5410">
        <v>1900</v>
      </c>
      <c r="B5410" t="s">
        <v>2963</v>
      </c>
      <c r="C5410" t="s">
        <v>221</v>
      </c>
      <c r="D5410">
        <v>24.8</v>
      </c>
    </row>
    <row r="5411" spans="1:4">
      <c r="A5411">
        <v>1900</v>
      </c>
      <c r="B5411" t="s">
        <v>2963</v>
      </c>
      <c r="C5411" t="s">
        <v>221</v>
      </c>
      <c r="D5411">
        <v>2.5</v>
      </c>
    </row>
    <row r="5412" spans="1:4">
      <c r="A5412">
        <v>1900</v>
      </c>
      <c r="B5412" t="s">
        <v>2963</v>
      </c>
      <c r="C5412" t="s">
        <v>221</v>
      </c>
      <c r="D5412">
        <v>35</v>
      </c>
    </row>
    <row r="5413" spans="1:4">
      <c r="A5413">
        <v>1900</v>
      </c>
      <c r="B5413" t="s">
        <v>2963</v>
      </c>
      <c r="C5413" t="s">
        <v>230</v>
      </c>
      <c r="D5413">
        <v>164.66</v>
      </c>
    </row>
    <row r="5414" spans="1:4">
      <c r="A5414">
        <v>1900</v>
      </c>
      <c r="B5414" t="s">
        <v>2963</v>
      </c>
      <c r="C5414" t="s">
        <v>230</v>
      </c>
      <c r="D5414">
        <v>93.45</v>
      </c>
    </row>
    <row r="5415" spans="1:4">
      <c r="A5415">
        <v>1900</v>
      </c>
      <c r="B5415" t="s">
        <v>2963</v>
      </c>
      <c r="C5415" t="s">
        <v>230</v>
      </c>
      <c r="D5415">
        <v>19.2</v>
      </c>
    </row>
    <row r="5416" spans="1:4">
      <c r="A5416">
        <v>1900</v>
      </c>
      <c r="B5416" t="s">
        <v>2963</v>
      </c>
      <c r="C5416" t="s">
        <v>230</v>
      </c>
      <c r="D5416">
        <v>30</v>
      </c>
    </row>
    <row r="5417" spans="1:4">
      <c r="A5417">
        <v>1900</v>
      </c>
      <c r="B5417" t="s">
        <v>2963</v>
      </c>
      <c r="C5417" t="s">
        <v>230</v>
      </c>
      <c r="D5417">
        <v>15.62</v>
      </c>
    </row>
    <row r="5418" spans="1:4">
      <c r="A5418">
        <v>1900</v>
      </c>
      <c r="B5418" t="s">
        <v>2963</v>
      </c>
      <c r="C5418" t="s">
        <v>230</v>
      </c>
      <c r="D5418">
        <v>32.950000000000003</v>
      </c>
    </row>
    <row r="5419" spans="1:4">
      <c r="A5419">
        <v>1900</v>
      </c>
      <c r="B5419" t="s">
        <v>2963</v>
      </c>
      <c r="C5419" t="s">
        <v>230</v>
      </c>
      <c r="D5419">
        <v>16.7</v>
      </c>
    </row>
    <row r="5420" spans="1:4">
      <c r="A5420">
        <v>1900</v>
      </c>
      <c r="B5420" t="s">
        <v>2963</v>
      </c>
      <c r="C5420" t="s">
        <v>230</v>
      </c>
      <c r="D5420">
        <v>75</v>
      </c>
    </row>
    <row r="5421" spans="1:4">
      <c r="A5421">
        <v>1900</v>
      </c>
      <c r="B5421" t="s">
        <v>2963</v>
      </c>
      <c r="C5421" t="s">
        <v>230</v>
      </c>
      <c r="D5421">
        <v>10</v>
      </c>
    </row>
    <row r="5422" spans="1:4">
      <c r="A5422">
        <v>1900</v>
      </c>
      <c r="B5422" t="s">
        <v>2963</v>
      </c>
      <c r="C5422" t="s">
        <v>233</v>
      </c>
      <c r="D5422">
        <v>3</v>
      </c>
    </row>
    <row r="5423" spans="1:4">
      <c r="A5423">
        <v>1900</v>
      </c>
      <c r="B5423" t="s">
        <v>2963</v>
      </c>
      <c r="C5423" t="s">
        <v>910</v>
      </c>
      <c r="D5423">
        <v>5.9</v>
      </c>
    </row>
    <row r="5424" spans="1:4">
      <c r="A5424">
        <v>1900</v>
      </c>
      <c r="B5424" t="s">
        <v>2963</v>
      </c>
      <c r="C5424" t="s">
        <v>238</v>
      </c>
      <c r="D5424">
        <v>10.5</v>
      </c>
    </row>
    <row r="5425" spans="1:4">
      <c r="A5425">
        <v>1900</v>
      </c>
      <c r="B5425" t="s">
        <v>2963</v>
      </c>
      <c r="C5425" t="s">
        <v>240</v>
      </c>
      <c r="D5425">
        <v>1.8</v>
      </c>
    </row>
    <row r="5426" spans="1:4">
      <c r="A5426">
        <v>1900</v>
      </c>
      <c r="B5426" t="s">
        <v>2963</v>
      </c>
      <c r="C5426" t="s">
        <v>242</v>
      </c>
      <c r="D5426">
        <v>16.600000000000001</v>
      </c>
    </row>
    <row r="5427" spans="1:4">
      <c r="A5427">
        <v>1900</v>
      </c>
      <c r="B5427" t="s">
        <v>2963</v>
      </c>
      <c r="C5427" t="s">
        <v>242</v>
      </c>
      <c r="D5427">
        <v>3.36</v>
      </c>
    </row>
    <row r="5428" spans="1:4">
      <c r="A5428">
        <v>1900</v>
      </c>
      <c r="B5428" t="s">
        <v>2963</v>
      </c>
      <c r="C5428" t="s">
        <v>242</v>
      </c>
      <c r="D5428">
        <v>9.75</v>
      </c>
    </row>
    <row r="5429" spans="1:4">
      <c r="A5429">
        <v>1900</v>
      </c>
      <c r="B5429" t="s">
        <v>2963</v>
      </c>
      <c r="C5429" t="s">
        <v>242</v>
      </c>
      <c r="D5429">
        <v>19</v>
      </c>
    </row>
    <row r="5430" spans="1:4">
      <c r="A5430">
        <v>1900</v>
      </c>
      <c r="B5430" t="s">
        <v>2963</v>
      </c>
      <c r="C5430" t="s">
        <v>245</v>
      </c>
      <c r="D5430">
        <v>3.25</v>
      </c>
    </row>
    <row r="5431" spans="1:4">
      <c r="A5431">
        <v>1900</v>
      </c>
      <c r="B5431" t="s">
        <v>2963</v>
      </c>
      <c r="C5431" t="s">
        <v>2102</v>
      </c>
      <c r="D5431">
        <v>4</v>
      </c>
    </row>
    <row r="5432" spans="1:4">
      <c r="A5432">
        <v>1900</v>
      </c>
      <c r="B5432" t="s">
        <v>2963</v>
      </c>
      <c r="C5432" t="s">
        <v>250</v>
      </c>
      <c r="D5432">
        <v>3.7</v>
      </c>
    </row>
    <row r="5433" spans="1:4">
      <c r="A5433">
        <v>1900</v>
      </c>
      <c r="B5433" t="s">
        <v>2963</v>
      </c>
      <c r="C5433" t="s">
        <v>846</v>
      </c>
      <c r="D5433">
        <v>4.5</v>
      </c>
    </row>
    <row r="5434" spans="1:4">
      <c r="A5434">
        <v>1900</v>
      </c>
      <c r="B5434" t="s">
        <v>2963</v>
      </c>
      <c r="C5434" t="s">
        <v>619</v>
      </c>
      <c r="D5434">
        <v>17.75</v>
      </c>
    </row>
    <row r="5435" spans="1:4">
      <c r="A5435">
        <v>1900</v>
      </c>
      <c r="B5435" t="s">
        <v>2963</v>
      </c>
      <c r="C5435" t="s">
        <v>254</v>
      </c>
      <c r="D5435">
        <v>10</v>
      </c>
    </row>
    <row r="5436" spans="1:4">
      <c r="A5436">
        <v>1900</v>
      </c>
      <c r="B5436" t="s">
        <v>2963</v>
      </c>
      <c r="C5436" t="s">
        <v>256</v>
      </c>
      <c r="D5436">
        <v>56.72</v>
      </c>
    </row>
    <row r="5437" spans="1:4">
      <c r="A5437">
        <v>1900</v>
      </c>
      <c r="B5437" t="s">
        <v>2963</v>
      </c>
      <c r="C5437" t="s">
        <v>256</v>
      </c>
      <c r="D5437">
        <v>25.33</v>
      </c>
    </row>
    <row r="5438" spans="1:4">
      <c r="A5438">
        <v>1900</v>
      </c>
      <c r="B5438" t="s">
        <v>2963</v>
      </c>
      <c r="C5438" t="s">
        <v>1034</v>
      </c>
      <c r="D5438">
        <v>2.4900000000000002</v>
      </c>
    </row>
    <row r="5439" spans="1:4">
      <c r="A5439">
        <v>1900</v>
      </c>
      <c r="B5439" t="s">
        <v>2963</v>
      </c>
      <c r="C5439" t="s">
        <v>622</v>
      </c>
      <c r="D5439">
        <v>16.5</v>
      </c>
    </row>
    <row r="5440" spans="1:4">
      <c r="A5440">
        <v>1900</v>
      </c>
      <c r="B5440" t="s">
        <v>2963</v>
      </c>
      <c r="C5440" t="s">
        <v>259</v>
      </c>
      <c r="D5440">
        <v>5.0599999999999996</v>
      </c>
    </row>
    <row r="5441" spans="1:4">
      <c r="A5441">
        <v>1900</v>
      </c>
      <c r="B5441" t="s">
        <v>2963</v>
      </c>
      <c r="C5441" t="s">
        <v>259</v>
      </c>
      <c r="D5441">
        <v>4.5</v>
      </c>
    </row>
    <row r="5442" spans="1:4">
      <c r="A5442">
        <v>1900</v>
      </c>
      <c r="B5442" t="s">
        <v>2963</v>
      </c>
      <c r="C5442" t="s">
        <v>264</v>
      </c>
      <c r="D5442">
        <v>3</v>
      </c>
    </row>
    <row r="5443" spans="1:4">
      <c r="A5443">
        <v>1900</v>
      </c>
      <c r="B5443" t="s">
        <v>2963</v>
      </c>
      <c r="C5443" t="s">
        <v>266</v>
      </c>
      <c r="D5443">
        <v>5.75</v>
      </c>
    </row>
    <row r="5444" spans="1:4">
      <c r="A5444">
        <v>1900</v>
      </c>
      <c r="B5444" t="s">
        <v>2963</v>
      </c>
      <c r="C5444" t="s">
        <v>268</v>
      </c>
      <c r="D5444">
        <v>18.670000000000002</v>
      </c>
    </row>
    <row r="5445" spans="1:4">
      <c r="A5445">
        <v>1900</v>
      </c>
      <c r="B5445" t="s">
        <v>2963</v>
      </c>
      <c r="C5445" t="s">
        <v>1712</v>
      </c>
      <c r="D5445">
        <v>4.21</v>
      </c>
    </row>
    <row r="5446" spans="1:4">
      <c r="A5446">
        <v>1900</v>
      </c>
      <c r="B5446" t="s">
        <v>2963</v>
      </c>
      <c r="C5446" t="s">
        <v>1712</v>
      </c>
      <c r="D5446">
        <v>5</v>
      </c>
    </row>
    <row r="5447" spans="1:4">
      <c r="A5447">
        <v>1900</v>
      </c>
      <c r="B5447" t="s">
        <v>2963</v>
      </c>
      <c r="C5447" t="s">
        <v>275</v>
      </c>
      <c r="D5447">
        <v>1.5</v>
      </c>
    </row>
    <row r="5448" spans="1:4">
      <c r="A5448">
        <v>1900</v>
      </c>
      <c r="B5448" t="s">
        <v>2963</v>
      </c>
      <c r="C5448" t="s">
        <v>1714</v>
      </c>
      <c r="D5448">
        <v>8.6999999999999993</v>
      </c>
    </row>
    <row r="5449" spans="1:4">
      <c r="A5449">
        <v>1900</v>
      </c>
      <c r="B5449" t="s">
        <v>2963</v>
      </c>
      <c r="C5449" t="s">
        <v>279</v>
      </c>
      <c r="D5449">
        <v>66.819999999999993</v>
      </c>
    </row>
    <row r="5450" spans="1:4">
      <c r="A5450">
        <v>1900</v>
      </c>
      <c r="B5450" t="s">
        <v>2963</v>
      </c>
      <c r="C5450" t="s">
        <v>282</v>
      </c>
      <c r="D5450">
        <v>12.75</v>
      </c>
    </row>
    <row r="5451" spans="1:4">
      <c r="A5451">
        <v>1900</v>
      </c>
      <c r="B5451" t="s">
        <v>2963</v>
      </c>
      <c r="C5451" t="s">
        <v>284</v>
      </c>
      <c r="D5451">
        <v>6</v>
      </c>
    </row>
    <row r="5452" spans="1:4">
      <c r="A5452">
        <v>1900</v>
      </c>
      <c r="B5452" t="s">
        <v>2963</v>
      </c>
      <c r="C5452" t="s">
        <v>287</v>
      </c>
      <c r="D5452">
        <v>16.21</v>
      </c>
    </row>
    <row r="5453" spans="1:4">
      <c r="A5453">
        <v>1900</v>
      </c>
      <c r="B5453" t="s">
        <v>2963</v>
      </c>
      <c r="C5453" t="s">
        <v>848</v>
      </c>
      <c r="D5453">
        <v>9.1199999999999992</v>
      </c>
    </row>
    <row r="5454" spans="1:4">
      <c r="A5454">
        <v>1900</v>
      </c>
      <c r="B5454" t="s">
        <v>2963</v>
      </c>
      <c r="C5454" t="s">
        <v>291</v>
      </c>
      <c r="D5454">
        <v>14.385</v>
      </c>
    </row>
    <row r="5455" spans="1:4">
      <c r="A5455">
        <v>1900</v>
      </c>
      <c r="B5455" t="s">
        <v>2963</v>
      </c>
      <c r="C5455" t="s">
        <v>291</v>
      </c>
      <c r="D5455">
        <v>20.48</v>
      </c>
    </row>
    <row r="5456" spans="1:4">
      <c r="A5456">
        <v>1900</v>
      </c>
      <c r="B5456" t="s">
        <v>2963</v>
      </c>
      <c r="C5456" t="s">
        <v>291</v>
      </c>
      <c r="D5456">
        <v>24.9</v>
      </c>
    </row>
    <row r="5457" spans="1:4">
      <c r="A5457">
        <v>1900</v>
      </c>
      <c r="B5457" t="s">
        <v>2963</v>
      </c>
      <c r="C5457" t="s">
        <v>291</v>
      </c>
      <c r="D5457">
        <v>109.57</v>
      </c>
    </row>
    <row r="5458" spans="1:4">
      <c r="A5458">
        <v>1900</v>
      </c>
      <c r="B5458" t="s">
        <v>2963</v>
      </c>
      <c r="C5458" t="s">
        <v>291</v>
      </c>
      <c r="D5458">
        <v>209.25</v>
      </c>
    </row>
    <row r="5459" spans="1:4">
      <c r="A5459">
        <v>1900</v>
      </c>
      <c r="B5459" t="s">
        <v>2963</v>
      </c>
      <c r="C5459" t="s">
        <v>291</v>
      </c>
      <c r="D5459">
        <v>28.5</v>
      </c>
    </row>
    <row r="5460" spans="1:4">
      <c r="A5460">
        <v>1900</v>
      </c>
      <c r="B5460" t="s">
        <v>2963</v>
      </c>
      <c r="C5460" t="s">
        <v>291</v>
      </c>
      <c r="D5460">
        <v>6.26</v>
      </c>
    </row>
    <row r="5461" spans="1:4">
      <c r="A5461">
        <v>1900</v>
      </c>
      <c r="B5461" t="s">
        <v>2963</v>
      </c>
      <c r="C5461" t="s">
        <v>291</v>
      </c>
      <c r="D5461">
        <v>7.07</v>
      </c>
    </row>
    <row r="5462" spans="1:4">
      <c r="A5462">
        <v>1900</v>
      </c>
      <c r="B5462" t="s">
        <v>2963</v>
      </c>
      <c r="C5462" t="s">
        <v>291</v>
      </c>
      <c r="D5462">
        <v>54.24</v>
      </c>
    </row>
    <row r="5463" spans="1:4">
      <c r="A5463">
        <v>1900</v>
      </c>
      <c r="B5463" t="s">
        <v>2963</v>
      </c>
      <c r="C5463" t="s">
        <v>291</v>
      </c>
      <c r="D5463">
        <v>21.86</v>
      </c>
    </row>
    <row r="5464" spans="1:4">
      <c r="A5464">
        <v>1900</v>
      </c>
      <c r="B5464" t="s">
        <v>2963</v>
      </c>
      <c r="C5464" t="s">
        <v>2070</v>
      </c>
      <c r="D5464">
        <v>14</v>
      </c>
    </row>
    <row r="5465" spans="1:4">
      <c r="A5465">
        <v>1900</v>
      </c>
      <c r="B5465" t="s">
        <v>2963</v>
      </c>
      <c r="C5465" t="s">
        <v>312</v>
      </c>
      <c r="D5465">
        <v>14</v>
      </c>
    </row>
    <row r="5466" spans="1:4">
      <c r="A5466">
        <v>1900</v>
      </c>
      <c r="B5466" t="s">
        <v>2963</v>
      </c>
      <c r="C5466" t="s">
        <v>314</v>
      </c>
      <c r="D5466">
        <v>13.33</v>
      </c>
    </row>
    <row r="5467" spans="1:4">
      <c r="A5467">
        <v>1900</v>
      </c>
      <c r="B5467" t="s">
        <v>2963</v>
      </c>
      <c r="C5467" t="s">
        <v>721</v>
      </c>
      <c r="D5467">
        <v>4</v>
      </c>
    </row>
    <row r="5468" spans="1:4">
      <c r="A5468">
        <v>1900</v>
      </c>
      <c r="B5468" t="s">
        <v>2963</v>
      </c>
      <c r="C5468" t="s">
        <v>316</v>
      </c>
      <c r="D5468">
        <v>1.5</v>
      </c>
    </row>
    <row r="5469" spans="1:4">
      <c r="A5469">
        <v>1900</v>
      </c>
      <c r="B5469" t="s">
        <v>2963</v>
      </c>
      <c r="C5469" t="s">
        <v>318</v>
      </c>
      <c r="D5469">
        <v>7.75</v>
      </c>
    </row>
    <row r="5470" spans="1:4">
      <c r="A5470">
        <v>1900</v>
      </c>
      <c r="B5470" t="s">
        <v>2963</v>
      </c>
      <c r="C5470" t="s">
        <v>320</v>
      </c>
      <c r="D5470">
        <v>12.25</v>
      </c>
    </row>
    <row r="5471" spans="1:4">
      <c r="A5471">
        <v>1900</v>
      </c>
      <c r="B5471" t="s">
        <v>2963</v>
      </c>
      <c r="C5471" t="s">
        <v>2240</v>
      </c>
      <c r="D5471">
        <v>9.75</v>
      </c>
    </row>
    <row r="5472" spans="1:4">
      <c r="A5472">
        <v>1900</v>
      </c>
      <c r="B5472" t="s">
        <v>2963</v>
      </c>
      <c r="C5472" t="s">
        <v>640</v>
      </c>
      <c r="D5472">
        <v>6.5</v>
      </c>
    </row>
    <row r="5473" spans="1:4">
      <c r="A5473">
        <v>1900</v>
      </c>
      <c r="B5473" t="s">
        <v>2963</v>
      </c>
      <c r="C5473" t="s">
        <v>961</v>
      </c>
      <c r="D5473">
        <v>5.9</v>
      </c>
    </row>
    <row r="5474" spans="1:4">
      <c r="A5474">
        <v>1900</v>
      </c>
      <c r="B5474" t="s">
        <v>2963</v>
      </c>
      <c r="C5474" t="s">
        <v>851</v>
      </c>
      <c r="D5474">
        <v>4.4000000000000004</v>
      </c>
    </row>
    <row r="5475" spans="1:4">
      <c r="A5475">
        <v>1900</v>
      </c>
      <c r="B5475" t="s">
        <v>2963</v>
      </c>
      <c r="C5475" t="s">
        <v>322</v>
      </c>
      <c r="D5475">
        <v>17</v>
      </c>
    </row>
    <row r="5476" spans="1:4">
      <c r="A5476">
        <v>1900</v>
      </c>
      <c r="B5476" t="s">
        <v>2963</v>
      </c>
      <c r="C5476" t="s">
        <v>324</v>
      </c>
      <c r="D5476">
        <v>102.66</v>
      </c>
    </row>
    <row r="5477" spans="1:4">
      <c r="A5477">
        <v>1900</v>
      </c>
      <c r="B5477" t="s">
        <v>2963</v>
      </c>
      <c r="C5477" t="s">
        <v>324</v>
      </c>
      <c r="D5477">
        <v>15.42</v>
      </c>
    </row>
    <row r="5478" spans="1:4">
      <c r="A5478">
        <v>1900</v>
      </c>
      <c r="B5478" t="s">
        <v>2963</v>
      </c>
      <c r="C5478" t="s">
        <v>324</v>
      </c>
      <c r="D5478">
        <v>7.75</v>
      </c>
    </row>
    <row r="5479" spans="1:4">
      <c r="A5479">
        <v>1900</v>
      </c>
      <c r="B5479" t="s">
        <v>2963</v>
      </c>
      <c r="C5479" t="s">
        <v>324</v>
      </c>
      <c r="D5479">
        <v>4.5</v>
      </c>
    </row>
    <row r="5480" spans="1:4">
      <c r="A5480">
        <v>1900</v>
      </c>
      <c r="B5480" t="s">
        <v>2963</v>
      </c>
      <c r="C5480" t="s">
        <v>324</v>
      </c>
      <c r="D5480">
        <v>38</v>
      </c>
    </row>
    <row r="5481" spans="1:4">
      <c r="A5481">
        <v>1900</v>
      </c>
      <c r="B5481" t="s">
        <v>2963</v>
      </c>
      <c r="C5481" t="s">
        <v>327</v>
      </c>
      <c r="D5481">
        <v>1.1399999999999999</v>
      </c>
    </row>
    <row r="5482" spans="1:4">
      <c r="A5482">
        <v>1900</v>
      </c>
      <c r="B5482" t="s">
        <v>2963</v>
      </c>
      <c r="C5482" t="s">
        <v>66</v>
      </c>
      <c r="D5482">
        <v>6.75</v>
      </c>
    </row>
    <row r="5483" spans="1:4">
      <c r="A5483">
        <v>1900</v>
      </c>
      <c r="B5483" t="s">
        <v>2963</v>
      </c>
      <c r="C5483" t="s">
        <v>330</v>
      </c>
      <c r="D5483">
        <v>12.94</v>
      </c>
    </row>
    <row r="5484" spans="1:4">
      <c r="A5484">
        <v>1900</v>
      </c>
      <c r="B5484" t="s">
        <v>2963</v>
      </c>
      <c r="C5484" t="s">
        <v>332</v>
      </c>
      <c r="D5484">
        <v>7</v>
      </c>
    </row>
    <row r="5485" spans="1:4">
      <c r="A5485">
        <v>1900</v>
      </c>
      <c r="B5485" t="s">
        <v>2963</v>
      </c>
      <c r="C5485" t="s">
        <v>658</v>
      </c>
      <c r="D5485">
        <v>956</v>
      </c>
    </row>
    <row r="5486" spans="1:4">
      <c r="A5486">
        <v>1900</v>
      </c>
      <c r="B5486" t="s">
        <v>2963</v>
      </c>
      <c r="C5486" t="s">
        <v>336</v>
      </c>
      <c r="D5486">
        <v>2.6</v>
      </c>
    </row>
    <row r="5487" spans="1:4">
      <c r="A5487">
        <v>1900</v>
      </c>
      <c r="B5487" t="s">
        <v>2963</v>
      </c>
      <c r="C5487" t="s">
        <v>344</v>
      </c>
      <c r="D5487">
        <v>13.22</v>
      </c>
    </row>
    <row r="5488" spans="1:4">
      <c r="A5488">
        <v>1900</v>
      </c>
      <c r="B5488" t="s">
        <v>2963</v>
      </c>
      <c r="C5488" t="s">
        <v>340</v>
      </c>
      <c r="D5488">
        <v>50.51</v>
      </c>
    </row>
    <row r="5489" spans="1:4">
      <c r="A5489">
        <v>1900</v>
      </c>
      <c r="B5489" t="s">
        <v>2963</v>
      </c>
      <c r="C5489" t="s">
        <v>340</v>
      </c>
      <c r="D5489">
        <v>7.46</v>
      </c>
    </row>
    <row r="5490" spans="1:4">
      <c r="A5490">
        <v>1900</v>
      </c>
      <c r="B5490" t="s">
        <v>2963</v>
      </c>
      <c r="C5490" t="s">
        <v>340</v>
      </c>
      <c r="D5490">
        <v>15</v>
      </c>
    </row>
    <row r="5491" spans="1:4">
      <c r="A5491">
        <v>1900</v>
      </c>
      <c r="B5491" t="s">
        <v>2963</v>
      </c>
      <c r="C5491" t="s">
        <v>340</v>
      </c>
      <c r="D5491">
        <v>27</v>
      </c>
    </row>
    <row r="5492" spans="1:4">
      <c r="A5492">
        <v>1900</v>
      </c>
      <c r="B5492" t="s">
        <v>2963</v>
      </c>
      <c r="C5492" t="s">
        <v>352</v>
      </c>
      <c r="D5492">
        <v>10</v>
      </c>
    </row>
    <row r="5493" spans="1:4">
      <c r="A5493">
        <v>1900</v>
      </c>
      <c r="B5493" t="s">
        <v>2963</v>
      </c>
      <c r="C5493" t="s">
        <v>354</v>
      </c>
      <c r="D5493">
        <v>26.69</v>
      </c>
    </row>
    <row r="5494" spans="1:4">
      <c r="A5494">
        <v>1900</v>
      </c>
      <c r="B5494" t="s">
        <v>2963</v>
      </c>
      <c r="C5494" t="s">
        <v>354</v>
      </c>
      <c r="D5494">
        <v>3.08</v>
      </c>
    </row>
    <row r="5495" spans="1:4">
      <c r="A5495">
        <v>1900</v>
      </c>
      <c r="B5495" t="s">
        <v>2963</v>
      </c>
      <c r="C5495" t="s">
        <v>358</v>
      </c>
      <c r="D5495">
        <v>7.35</v>
      </c>
    </row>
    <row r="5496" spans="1:4">
      <c r="A5496">
        <v>1900</v>
      </c>
      <c r="B5496" t="s">
        <v>2963</v>
      </c>
      <c r="C5496" t="s">
        <v>648</v>
      </c>
      <c r="D5496">
        <v>9</v>
      </c>
    </row>
    <row r="5497" spans="1:4">
      <c r="A5497">
        <v>1900</v>
      </c>
      <c r="B5497" t="s">
        <v>2963</v>
      </c>
      <c r="C5497" t="s">
        <v>1789</v>
      </c>
      <c r="D5497">
        <v>14.5</v>
      </c>
    </row>
    <row r="5498" spans="1:4">
      <c r="A5498">
        <v>1900</v>
      </c>
      <c r="B5498" t="s">
        <v>2963</v>
      </c>
      <c r="C5498" t="s">
        <v>360</v>
      </c>
      <c r="D5498">
        <v>5.25</v>
      </c>
    </row>
    <row r="5499" spans="1:4">
      <c r="A5499">
        <v>1900</v>
      </c>
      <c r="B5499" t="s">
        <v>2963</v>
      </c>
      <c r="C5499" t="s">
        <v>362</v>
      </c>
      <c r="D5499">
        <v>18.57</v>
      </c>
    </row>
    <row r="5500" spans="1:4">
      <c r="A5500">
        <v>1900</v>
      </c>
      <c r="B5500" t="s">
        <v>2963</v>
      </c>
      <c r="C5500" t="s">
        <v>221</v>
      </c>
      <c r="D5500">
        <v>45.03</v>
      </c>
    </row>
    <row r="5501" spans="1:4">
      <c r="A5501">
        <v>1900</v>
      </c>
      <c r="B5501" t="s">
        <v>2963</v>
      </c>
      <c r="C5501" t="s">
        <v>221</v>
      </c>
      <c r="D5501">
        <v>136</v>
      </c>
    </row>
    <row r="5502" spans="1:4">
      <c r="A5502">
        <v>1900</v>
      </c>
      <c r="B5502" t="s">
        <v>2963</v>
      </c>
      <c r="C5502" t="s">
        <v>221</v>
      </c>
      <c r="D5502">
        <v>41.71</v>
      </c>
    </row>
    <row r="5503" spans="1:4">
      <c r="A5503">
        <v>1900</v>
      </c>
      <c r="B5503" t="s">
        <v>2963</v>
      </c>
      <c r="C5503" t="s">
        <v>230</v>
      </c>
      <c r="D5503">
        <v>28</v>
      </c>
    </row>
    <row r="5504" spans="1:4">
      <c r="A5504">
        <v>1900</v>
      </c>
      <c r="B5504" t="s">
        <v>2963</v>
      </c>
      <c r="C5504" t="s">
        <v>1032</v>
      </c>
      <c r="D5504">
        <v>4</v>
      </c>
    </row>
    <row r="5505" spans="1:4">
      <c r="A5505">
        <v>1900</v>
      </c>
      <c r="B5505" t="s">
        <v>2963</v>
      </c>
      <c r="C5505" t="s">
        <v>262</v>
      </c>
      <c r="D5505">
        <v>39</v>
      </c>
    </row>
    <row r="5506" spans="1:4">
      <c r="A5506">
        <v>1900</v>
      </c>
      <c r="B5506" t="s">
        <v>2963</v>
      </c>
      <c r="C5506" t="s">
        <v>338</v>
      </c>
      <c r="D5506">
        <v>4</v>
      </c>
    </row>
    <row r="5507" spans="1:4">
      <c r="A5507">
        <v>1900</v>
      </c>
      <c r="B5507" t="s">
        <v>2963</v>
      </c>
      <c r="C5507" t="s">
        <v>338</v>
      </c>
      <c r="D5507">
        <v>28</v>
      </c>
    </row>
    <row r="5508" spans="1:4">
      <c r="A5508">
        <v>1900</v>
      </c>
      <c r="B5508" t="s">
        <v>2963</v>
      </c>
      <c r="C5508" t="s">
        <v>340</v>
      </c>
      <c r="D5508">
        <v>15.5</v>
      </c>
    </row>
    <row r="5509" spans="1:4">
      <c r="A5509">
        <v>1900</v>
      </c>
      <c r="B5509" t="s">
        <v>2963</v>
      </c>
      <c r="C5509" t="s">
        <v>235</v>
      </c>
      <c r="D5509">
        <v>1.5</v>
      </c>
    </row>
    <row r="5510" spans="1:4">
      <c r="A5510">
        <v>1900</v>
      </c>
      <c r="B5510" t="s">
        <v>2963</v>
      </c>
      <c r="C5510" t="s">
        <v>235</v>
      </c>
      <c r="D5510">
        <v>2</v>
      </c>
    </row>
    <row r="5511" spans="1:4">
      <c r="A5511">
        <v>1900</v>
      </c>
      <c r="B5511" t="s">
        <v>3654</v>
      </c>
      <c r="C5511" t="s">
        <v>2077</v>
      </c>
      <c r="D5511">
        <v>7.5</v>
      </c>
    </row>
    <row r="5512" spans="1:4">
      <c r="A5512">
        <v>1900</v>
      </c>
      <c r="B5512" t="s">
        <v>3654</v>
      </c>
      <c r="C5512" t="s">
        <v>2071</v>
      </c>
      <c r="D5512">
        <v>2</v>
      </c>
    </row>
    <row r="5513" spans="1:4">
      <c r="A5513">
        <v>1900</v>
      </c>
      <c r="B5513" t="s">
        <v>3654</v>
      </c>
      <c r="C5513" t="s">
        <v>2072</v>
      </c>
      <c r="D5513">
        <v>6.5</v>
      </c>
    </row>
    <row r="5514" spans="1:4">
      <c r="A5514">
        <v>1900</v>
      </c>
      <c r="B5514" t="s">
        <v>3654</v>
      </c>
      <c r="C5514" t="s">
        <v>2078</v>
      </c>
      <c r="D5514">
        <v>7</v>
      </c>
    </row>
    <row r="5515" spans="1:4">
      <c r="A5515">
        <v>1900</v>
      </c>
      <c r="B5515" t="s">
        <v>3654</v>
      </c>
      <c r="C5515" t="s">
        <v>2074</v>
      </c>
      <c r="D5515">
        <v>55</v>
      </c>
    </row>
    <row r="5516" spans="1:4">
      <c r="A5516">
        <v>1900</v>
      </c>
      <c r="B5516" t="s">
        <v>3654</v>
      </c>
      <c r="C5516" t="s">
        <v>2075</v>
      </c>
      <c r="D5516">
        <v>7</v>
      </c>
    </row>
    <row r="5517" spans="1:4">
      <c r="A5517">
        <v>1900</v>
      </c>
      <c r="B5517" t="s">
        <v>3654</v>
      </c>
      <c r="C5517" t="s">
        <v>2079</v>
      </c>
      <c r="D5517">
        <v>80</v>
      </c>
    </row>
    <row r="5518" spans="1:4">
      <c r="A5518">
        <v>1900</v>
      </c>
      <c r="B5518" t="s">
        <v>3654</v>
      </c>
      <c r="C5518" t="s">
        <v>2079</v>
      </c>
      <c r="D5518">
        <v>5.5</v>
      </c>
    </row>
    <row r="5519" spans="1:4">
      <c r="A5519">
        <v>1900</v>
      </c>
      <c r="B5519" t="s">
        <v>3654</v>
      </c>
      <c r="C5519" t="s">
        <v>2079</v>
      </c>
      <c r="D5519">
        <v>1.5</v>
      </c>
    </row>
    <row r="5520" spans="1:4">
      <c r="A5520">
        <v>1900</v>
      </c>
      <c r="B5520" t="s">
        <v>3655</v>
      </c>
      <c r="C5520" t="s">
        <v>2093</v>
      </c>
      <c r="D5520">
        <v>50</v>
      </c>
    </row>
    <row r="5521" spans="1:4">
      <c r="A5521">
        <v>1900</v>
      </c>
      <c r="B5521" t="s">
        <v>3655</v>
      </c>
      <c r="C5521" t="s">
        <v>2093</v>
      </c>
      <c r="D5521">
        <v>27</v>
      </c>
    </row>
    <row r="5522" spans="1:4">
      <c r="A5522">
        <v>1900</v>
      </c>
      <c r="B5522" t="s">
        <v>3655</v>
      </c>
      <c r="C5522" t="s">
        <v>2081</v>
      </c>
      <c r="D5522">
        <v>6</v>
      </c>
    </row>
    <row r="5523" spans="1:4">
      <c r="A5523">
        <v>1900</v>
      </c>
      <c r="B5523" t="s">
        <v>3655</v>
      </c>
      <c r="C5523" t="s">
        <v>2082</v>
      </c>
      <c r="D5523">
        <v>5</v>
      </c>
    </row>
    <row r="5524" spans="1:4">
      <c r="A5524">
        <v>1900</v>
      </c>
      <c r="B5524" t="s">
        <v>3655</v>
      </c>
      <c r="C5524" t="s">
        <v>2082</v>
      </c>
      <c r="D5524">
        <v>7</v>
      </c>
    </row>
    <row r="5525" spans="1:4">
      <c r="A5525">
        <v>1900</v>
      </c>
      <c r="B5525" t="s">
        <v>3655</v>
      </c>
      <c r="C5525" t="s">
        <v>2275</v>
      </c>
      <c r="D5525">
        <v>5</v>
      </c>
    </row>
    <row r="5526" spans="1:4">
      <c r="A5526">
        <v>1900</v>
      </c>
      <c r="B5526" t="s">
        <v>3655</v>
      </c>
      <c r="C5526" t="s">
        <v>2094</v>
      </c>
      <c r="D5526">
        <v>23</v>
      </c>
    </row>
    <row r="5527" spans="1:4">
      <c r="A5527">
        <v>1900</v>
      </c>
      <c r="B5527" t="s">
        <v>3655</v>
      </c>
      <c r="C5527" t="s">
        <v>1952</v>
      </c>
      <c r="D5527">
        <v>6.25</v>
      </c>
    </row>
    <row r="5528" spans="1:4">
      <c r="A5528">
        <v>1900</v>
      </c>
      <c r="B5528" t="s">
        <v>3655</v>
      </c>
      <c r="C5528" t="s">
        <v>2095</v>
      </c>
      <c r="D5528">
        <v>56</v>
      </c>
    </row>
    <row r="5529" spans="1:4">
      <c r="A5529">
        <v>1900</v>
      </c>
      <c r="B5529" t="s">
        <v>3655</v>
      </c>
      <c r="C5529" t="s">
        <v>2095</v>
      </c>
      <c r="D5529">
        <v>206.58</v>
      </c>
    </row>
    <row r="5530" spans="1:4">
      <c r="A5530">
        <v>1900</v>
      </c>
      <c r="B5530" t="s">
        <v>3655</v>
      </c>
      <c r="C5530" t="s">
        <v>2095</v>
      </c>
      <c r="D5530">
        <v>15</v>
      </c>
    </row>
    <row r="5531" spans="1:4">
      <c r="A5531">
        <v>1900</v>
      </c>
      <c r="B5531" t="s">
        <v>3655</v>
      </c>
      <c r="C5531" t="s">
        <v>2095</v>
      </c>
      <c r="D5531">
        <v>151</v>
      </c>
    </row>
    <row r="5532" spans="1:4">
      <c r="A5532">
        <v>1900</v>
      </c>
      <c r="B5532" t="s">
        <v>3655</v>
      </c>
      <c r="C5532" t="s">
        <v>417</v>
      </c>
      <c r="D5532">
        <v>43</v>
      </c>
    </row>
    <row r="5533" spans="1:4">
      <c r="A5533">
        <v>1900</v>
      </c>
      <c r="B5533" t="s">
        <v>3655</v>
      </c>
      <c r="C5533" t="s">
        <v>417</v>
      </c>
      <c r="D5533">
        <v>14.2</v>
      </c>
    </row>
    <row r="5534" spans="1:4">
      <c r="A5534">
        <v>1900</v>
      </c>
      <c r="B5534" t="s">
        <v>3655</v>
      </c>
      <c r="C5534" t="s">
        <v>417</v>
      </c>
      <c r="D5534">
        <v>84</v>
      </c>
    </row>
    <row r="5535" spans="1:4">
      <c r="A5535">
        <v>1900</v>
      </c>
      <c r="B5535" t="s">
        <v>3655</v>
      </c>
      <c r="C5535" t="s">
        <v>417</v>
      </c>
      <c r="D5535">
        <v>125</v>
      </c>
    </row>
    <row r="5536" spans="1:4">
      <c r="A5536">
        <v>1900</v>
      </c>
      <c r="B5536" t="s">
        <v>3655</v>
      </c>
      <c r="C5536" t="s">
        <v>417</v>
      </c>
      <c r="D5536">
        <v>38.26</v>
      </c>
    </row>
    <row r="5537" spans="1:4">
      <c r="A5537">
        <v>1900</v>
      </c>
      <c r="B5537" t="s">
        <v>3655</v>
      </c>
      <c r="C5537" t="s">
        <v>417</v>
      </c>
      <c r="D5537">
        <v>10.5</v>
      </c>
    </row>
    <row r="5538" spans="1:4">
      <c r="A5538">
        <v>1900</v>
      </c>
      <c r="B5538" t="s">
        <v>3655</v>
      </c>
      <c r="C5538" t="s">
        <v>417</v>
      </c>
      <c r="D5538">
        <v>60</v>
      </c>
    </row>
    <row r="5539" spans="1:4">
      <c r="A5539">
        <v>1900</v>
      </c>
      <c r="B5539" t="s">
        <v>3655</v>
      </c>
      <c r="C5539" t="s">
        <v>68</v>
      </c>
      <c r="D5539">
        <v>98</v>
      </c>
    </row>
    <row r="5540" spans="1:4">
      <c r="A5540">
        <v>1900</v>
      </c>
      <c r="B5540" t="s">
        <v>3655</v>
      </c>
      <c r="C5540" t="s">
        <v>68</v>
      </c>
      <c r="D5540">
        <v>6</v>
      </c>
    </row>
    <row r="5541" spans="1:4">
      <c r="A5541">
        <v>1900</v>
      </c>
      <c r="B5541" t="s">
        <v>3655</v>
      </c>
      <c r="C5541" t="s">
        <v>68</v>
      </c>
      <c r="D5541">
        <v>5</v>
      </c>
    </row>
    <row r="5542" spans="1:4">
      <c r="A5542">
        <v>1900</v>
      </c>
      <c r="B5542" t="s">
        <v>3655</v>
      </c>
      <c r="C5542" t="s">
        <v>2097</v>
      </c>
      <c r="D5542">
        <v>32</v>
      </c>
    </row>
    <row r="5543" spans="1:4">
      <c r="A5543">
        <v>1900</v>
      </c>
      <c r="B5543" t="s">
        <v>3655</v>
      </c>
      <c r="C5543" t="s">
        <v>2097</v>
      </c>
      <c r="D5543">
        <v>15</v>
      </c>
    </row>
    <row r="5544" spans="1:4">
      <c r="A5544">
        <v>1900</v>
      </c>
      <c r="B5544" t="s">
        <v>3655</v>
      </c>
      <c r="C5544" t="s">
        <v>2097</v>
      </c>
      <c r="D5544">
        <v>26</v>
      </c>
    </row>
    <row r="5545" spans="1:4">
      <c r="A5545">
        <v>1900</v>
      </c>
      <c r="B5545" t="s">
        <v>3655</v>
      </c>
      <c r="C5545" t="s">
        <v>2097</v>
      </c>
      <c r="D5545">
        <v>8</v>
      </c>
    </row>
    <row r="5546" spans="1:4">
      <c r="A5546">
        <v>1900</v>
      </c>
      <c r="B5546" t="s">
        <v>3655</v>
      </c>
      <c r="C5546" t="s">
        <v>2097</v>
      </c>
      <c r="D5546">
        <v>22</v>
      </c>
    </row>
    <row r="5547" spans="1:4">
      <c r="A5547">
        <v>1900</v>
      </c>
      <c r="B5547" t="s">
        <v>3655</v>
      </c>
      <c r="C5547" t="s">
        <v>2098</v>
      </c>
      <c r="D5547">
        <v>3.5</v>
      </c>
    </row>
    <row r="5548" spans="1:4">
      <c r="A5548">
        <v>1900</v>
      </c>
      <c r="B5548" t="s">
        <v>3655</v>
      </c>
      <c r="C5548" t="s">
        <v>2099</v>
      </c>
      <c r="D5548">
        <v>7.5</v>
      </c>
    </row>
    <row r="5549" spans="1:4">
      <c r="A5549">
        <v>1900</v>
      </c>
      <c r="B5549" t="s">
        <v>3655</v>
      </c>
      <c r="C5549" t="s">
        <v>2100</v>
      </c>
      <c r="D5549">
        <v>2</v>
      </c>
    </row>
    <row r="5550" spans="1:4">
      <c r="A5550">
        <v>1900</v>
      </c>
      <c r="B5550" t="s">
        <v>3655</v>
      </c>
      <c r="C5550" t="s">
        <v>2101</v>
      </c>
      <c r="D5550">
        <v>9</v>
      </c>
    </row>
    <row r="5551" spans="1:4">
      <c r="A5551">
        <v>1900</v>
      </c>
      <c r="B5551" t="s">
        <v>3655</v>
      </c>
      <c r="C5551" t="s">
        <v>2102</v>
      </c>
      <c r="D5551">
        <v>9.5</v>
      </c>
    </row>
    <row r="5552" spans="1:4">
      <c r="A5552">
        <v>1900</v>
      </c>
      <c r="B5552" t="s">
        <v>3655</v>
      </c>
      <c r="C5552" t="s">
        <v>2072</v>
      </c>
      <c r="D5552">
        <v>1.5</v>
      </c>
    </row>
    <row r="5553" spans="1:4">
      <c r="A5553">
        <v>1900</v>
      </c>
      <c r="B5553" t="s">
        <v>3655</v>
      </c>
      <c r="C5553" t="s">
        <v>2103</v>
      </c>
      <c r="D5553">
        <v>5</v>
      </c>
    </row>
    <row r="5554" spans="1:4">
      <c r="A5554">
        <v>1900</v>
      </c>
      <c r="B5554" t="s">
        <v>3655</v>
      </c>
      <c r="C5554" t="s">
        <v>2104</v>
      </c>
      <c r="D5554">
        <v>15.5</v>
      </c>
    </row>
    <row r="5555" spans="1:4">
      <c r="A5555">
        <v>1900</v>
      </c>
      <c r="B5555" t="s">
        <v>3655</v>
      </c>
      <c r="C5555" t="s">
        <v>2104</v>
      </c>
      <c r="D5555">
        <v>26</v>
      </c>
    </row>
    <row r="5556" spans="1:4">
      <c r="A5556">
        <v>1900</v>
      </c>
      <c r="B5556" t="s">
        <v>3655</v>
      </c>
      <c r="C5556" t="s">
        <v>2104</v>
      </c>
      <c r="D5556">
        <v>9</v>
      </c>
    </row>
    <row r="5557" spans="1:4">
      <c r="A5557">
        <v>1900</v>
      </c>
      <c r="B5557" t="s">
        <v>3655</v>
      </c>
      <c r="C5557" t="s">
        <v>2105</v>
      </c>
      <c r="D5557">
        <v>7.6</v>
      </c>
    </row>
    <row r="5558" spans="1:4">
      <c r="A5558">
        <v>1900</v>
      </c>
      <c r="B5558" t="s">
        <v>3655</v>
      </c>
      <c r="C5558" t="s">
        <v>273</v>
      </c>
      <c r="D5558">
        <v>3.52</v>
      </c>
    </row>
    <row r="5559" spans="1:4">
      <c r="A5559">
        <v>1900</v>
      </c>
      <c r="B5559" t="s">
        <v>3655</v>
      </c>
      <c r="C5559" t="s">
        <v>2106</v>
      </c>
      <c r="D5559">
        <v>11</v>
      </c>
    </row>
    <row r="5560" spans="1:4">
      <c r="A5560">
        <v>1900</v>
      </c>
      <c r="B5560" t="s">
        <v>3655</v>
      </c>
      <c r="C5560" t="s">
        <v>2241</v>
      </c>
      <c r="D5560">
        <v>11.5</v>
      </c>
    </row>
    <row r="5561" spans="1:4">
      <c r="A5561">
        <v>1900</v>
      </c>
      <c r="B5561" t="s">
        <v>3655</v>
      </c>
      <c r="C5561" t="s">
        <v>2084</v>
      </c>
      <c r="D5561">
        <v>8.3000000000000007</v>
      </c>
    </row>
    <row r="5562" spans="1:4">
      <c r="A5562">
        <v>1900</v>
      </c>
      <c r="B5562" t="s">
        <v>3655</v>
      </c>
      <c r="C5562" t="s">
        <v>757</v>
      </c>
      <c r="D5562">
        <v>4</v>
      </c>
    </row>
    <row r="5563" spans="1:4">
      <c r="A5563">
        <v>1900</v>
      </c>
      <c r="B5563" t="s">
        <v>3655</v>
      </c>
      <c r="C5563" t="s">
        <v>1717</v>
      </c>
      <c r="D5563">
        <v>4</v>
      </c>
    </row>
    <row r="5564" spans="1:4">
      <c r="A5564">
        <v>1900</v>
      </c>
      <c r="B5564" t="s">
        <v>3655</v>
      </c>
      <c r="C5564" t="s">
        <v>26</v>
      </c>
      <c r="D5564">
        <v>13</v>
      </c>
    </row>
    <row r="5565" spans="1:4">
      <c r="A5565">
        <v>1900</v>
      </c>
      <c r="B5565" t="s">
        <v>3655</v>
      </c>
      <c r="C5565" t="s">
        <v>2243</v>
      </c>
      <c r="D5565">
        <v>10</v>
      </c>
    </row>
    <row r="5566" spans="1:4">
      <c r="A5566">
        <v>1900</v>
      </c>
      <c r="B5566" t="s">
        <v>3655</v>
      </c>
      <c r="C5566" t="s">
        <v>2107</v>
      </c>
      <c r="D5566">
        <v>4.75</v>
      </c>
    </row>
    <row r="5567" spans="1:4">
      <c r="A5567">
        <v>1900</v>
      </c>
      <c r="B5567" t="s">
        <v>3655</v>
      </c>
      <c r="C5567" t="s">
        <v>2086</v>
      </c>
      <c r="D5567">
        <v>16</v>
      </c>
    </row>
    <row r="5568" spans="1:4">
      <c r="A5568">
        <v>1900</v>
      </c>
      <c r="B5568" t="s">
        <v>3655</v>
      </c>
      <c r="C5568" t="s">
        <v>718</v>
      </c>
      <c r="D5568">
        <v>5</v>
      </c>
    </row>
    <row r="5569" spans="1:4">
      <c r="A5569">
        <v>1900</v>
      </c>
      <c r="B5569" t="s">
        <v>3655</v>
      </c>
      <c r="C5569" t="s">
        <v>2087</v>
      </c>
      <c r="D5569">
        <v>2</v>
      </c>
    </row>
    <row r="5570" spans="1:4">
      <c r="A5570">
        <v>1900</v>
      </c>
      <c r="B5570" t="s">
        <v>3655</v>
      </c>
      <c r="C5570" t="s">
        <v>511</v>
      </c>
      <c r="D5570">
        <v>3.5</v>
      </c>
    </row>
    <row r="5571" spans="1:4">
      <c r="A5571">
        <v>1900</v>
      </c>
      <c r="B5571" t="s">
        <v>3655</v>
      </c>
      <c r="C5571" t="s">
        <v>2088</v>
      </c>
      <c r="D5571">
        <v>19</v>
      </c>
    </row>
    <row r="5572" spans="1:4">
      <c r="A5572">
        <v>1900</v>
      </c>
      <c r="B5572" t="s">
        <v>3655</v>
      </c>
      <c r="C5572" t="s">
        <v>2088</v>
      </c>
      <c r="D5572">
        <v>6.25</v>
      </c>
    </row>
    <row r="5573" spans="1:4">
      <c r="A5573">
        <v>1900</v>
      </c>
      <c r="B5573" t="s">
        <v>3655</v>
      </c>
      <c r="C5573" t="s">
        <v>2088</v>
      </c>
      <c r="D5573">
        <v>18</v>
      </c>
    </row>
    <row r="5574" spans="1:4">
      <c r="A5574">
        <v>1900</v>
      </c>
      <c r="B5574" t="s">
        <v>3655</v>
      </c>
      <c r="C5574" t="s">
        <v>578</v>
      </c>
      <c r="D5574">
        <v>25</v>
      </c>
    </row>
    <row r="5575" spans="1:4">
      <c r="A5575">
        <v>1900</v>
      </c>
      <c r="B5575" t="s">
        <v>3655</v>
      </c>
      <c r="C5575" t="s">
        <v>2108</v>
      </c>
      <c r="D5575">
        <v>2.5</v>
      </c>
    </row>
    <row r="5576" spans="1:4">
      <c r="A5576">
        <v>1900</v>
      </c>
      <c r="B5576" t="s">
        <v>3655</v>
      </c>
      <c r="C5576" t="s">
        <v>2089</v>
      </c>
      <c r="D5576">
        <v>18</v>
      </c>
    </row>
    <row r="5577" spans="1:4">
      <c r="A5577">
        <v>1900</v>
      </c>
      <c r="B5577" t="s">
        <v>3655</v>
      </c>
      <c r="C5577" t="s">
        <v>2089</v>
      </c>
      <c r="D5577">
        <v>5</v>
      </c>
    </row>
    <row r="5578" spans="1:4">
      <c r="A5578">
        <v>1900</v>
      </c>
      <c r="B5578" t="s">
        <v>3655</v>
      </c>
      <c r="C5578" t="s">
        <v>2090</v>
      </c>
      <c r="D5578">
        <v>100</v>
      </c>
    </row>
    <row r="5579" spans="1:4">
      <c r="A5579">
        <v>1900</v>
      </c>
      <c r="B5579" t="s">
        <v>3655</v>
      </c>
      <c r="C5579" t="s">
        <v>2090</v>
      </c>
      <c r="D5579">
        <v>25</v>
      </c>
    </row>
    <row r="5580" spans="1:4">
      <c r="A5580">
        <v>1900</v>
      </c>
      <c r="B5580" t="s">
        <v>3655</v>
      </c>
      <c r="C5580" t="s">
        <v>2090</v>
      </c>
      <c r="D5580">
        <v>14</v>
      </c>
    </row>
    <row r="5581" spans="1:4">
      <c r="A5581">
        <v>1900</v>
      </c>
      <c r="B5581" t="s">
        <v>3655</v>
      </c>
      <c r="C5581" t="s">
        <v>2091</v>
      </c>
      <c r="D5581">
        <v>7.5</v>
      </c>
    </row>
    <row r="5582" spans="1:4">
      <c r="A5582">
        <v>1900</v>
      </c>
      <c r="B5582" t="s">
        <v>3655</v>
      </c>
      <c r="C5582" t="s">
        <v>2092</v>
      </c>
      <c r="D5582">
        <v>27</v>
      </c>
    </row>
    <row r="5583" spans="1:4">
      <c r="A5583">
        <v>1900</v>
      </c>
      <c r="B5583" t="s">
        <v>3655</v>
      </c>
      <c r="C5583" t="s">
        <v>2092</v>
      </c>
      <c r="D5583">
        <v>4.1100000000000003</v>
      </c>
    </row>
    <row r="5584" spans="1:4">
      <c r="A5584">
        <v>1900</v>
      </c>
      <c r="B5584" t="s">
        <v>3655</v>
      </c>
      <c r="C5584" t="s">
        <v>2092</v>
      </c>
      <c r="D5584">
        <v>2.5</v>
      </c>
    </row>
    <row r="5585" spans="1:4">
      <c r="A5585">
        <v>1900</v>
      </c>
      <c r="B5585" t="s">
        <v>3655</v>
      </c>
      <c r="C5585" t="s">
        <v>2109</v>
      </c>
      <c r="D5585">
        <v>10</v>
      </c>
    </row>
    <row r="5586" spans="1:4">
      <c r="A5586">
        <v>1900</v>
      </c>
      <c r="B5586" t="s">
        <v>3655</v>
      </c>
      <c r="C5586" t="s">
        <v>417</v>
      </c>
      <c r="D5586">
        <v>22</v>
      </c>
    </row>
    <row r="5587" spans="1:4">
      <c r="A5587">
        <v>1900</v>
      </c>
      <c r="B5587" t="s">
        <v>2187</v>
      </c>
      <c r="C5587" t="s">
        <v>2198</v>
      </c>
      <c r="D5587">
        <v>2</v>
      </c>
    </row>
    <row r="5588" spans="1:4">
      <c r="A5588">
        <v>1900</v>
      </c>
      <c r="B5588" t="s">
        <v>2187</v>
      </c>
      <c r="C5588" t="s">
        <v>2248</v>
      </c>
      <c r="D5588">
        <v>7</v>
      </c>
    </row>
    <row r="5589" spans="1:4">
      <c r="A5589">
        <v>1900</v>
      </c>
      <c r="B5589" t="s">
        <v>2187</v>
      </c>
      <c r="C5589" t="s">
        <v>2244</v>
      </c>
      <c r="D5589">
        <v>11</v>
      </c>
    </row>
    <row r="5590" spans="1:4">
      <c r="A5590">
        <v>1900</v>
      </c>
      <c r="B5590" t="s">
        <v>2187</v>
      </c>
      <c r="C5590" t="s">
        <v>2320</v>
      </c>
      <c r="D5590">
        <v>6</v>
      </c>
    </row>
    <row r="5591" spans="1:4">
      <c r="A5591">
        <v>1900</v>
      </c>
      <c r="B5591" t="s">
        <v>2187</v>
      </c>
      <c r="C5591" t="s">
        <v>2104</v>
      </c>
      <c r="D5591">
        <v>22</v>
      </c>
    </row>
    <row r="5592" spans="1:4">
      <c r="A5592">
        <v>1900</v>
      </c>
      <c r="B5592" t="s">
        <v>2187</v>
      </c>
      <c r="C5592" t="s">
        <v>2104</v>
      </c>
      <c r="D5592">
        <v>14</v>
      </c>
    </row>
    <row r="5593" spans="1:4">
      <c r="A5593">
        <v>1900</v>
      </c>
      <c r="B5593" t="s">
        <v>2187</v>
      </c>
      <c r="C5593" t="s">
        <v>2104</v>
      </c>
      <c r="D5593">
        <v>13</v>
      </c>
    </row>
    <row r="5594" spans="1:4">
      <c r="A5594">
        <v>1900</v>
      </c>
      <c r="B5594" t="s">
        <v>2187</v>
      </c>
      <c r="C5594" t="s">
        <v>1712</v>
      </c>
      <c r="D5594">
        <v>12</v>
      </c>
    </row>
    <row r="5595" spans="1:4">
      <c r="A5595">
        <v>1900</v>
      </c>
      <c r="B5595" t="s">
        <v>2187</v>
      </c>
      <c r="C5595" t="s">
        <v>2070</v>
      </c>
      <c r="D5595">
        <v>4</v>
      </c>
    </row>
    <row r="5596" spans="1:4">
      <c r="A5596">
        <v>1900</v>
      </c>
      <c r="B5596" t="s">
        <v>2187</v>
      </c>
      <c r="C5596" t="s">
        <v>2245</v>
      </c>
      <c r="D5596">
        <v>8.5</v>
      </c>
    </row>
    <row r="5597" spans="1:4">
      <c r="A5597">
        <v>1900</v>
      </c>
      <c r="B5597" t="s">
        <v>2187</v>
      </c>
      <c r="C5597" t="s">
        <v>1964</v>
      </c>
      <c r="D5597">
        <v>38.5</v>
      </c>
    </row>
    <row r="5598" spans="1:4">
      <c r="A5598">
        <v>1900</v>
      </c>
      <c r="B5598" t="s">
        <v>2187</v>
      </c>
      <c r="C5598" t="s">
        <v>2246</v>
      </c>
      <c r="D5598">
        <v>4</v>
      </c>
    </row>
    <row r="5599" spans="1:4">
      <c r="A5599">
        <v>1900</v>
      </c>
      <c r="B5599" t="s">
        <v>2187</v>
      </c>
      <c r="C5599" t="s">
        <v>2110</v>
      </c>
      <c r="D5599">
        <v>8</v>
      </c>
    </row>
    <row r="5600" spans="1:4">
      <c r="A5600">
        <v>1900</v>
      </c>
      <c r="B5600" t="s">
        <v>2187</v>
      </c>
      <c r="C5600" t="s">
        <v>2111</v>
      </c>
      <c r="D5600">
        <v>4.5</v>
      </c>
    </row>
    <row r="5601" spans="1:4">
      <c r="A5601">
        <v>1900</v>
      </c>
      <c r="B5601" t="s">
        <v>2187</v>
      </c>
      <c r="C5601" t="s">
        <v>2112</v>
      </c>
      <c r="D5601">
        <v>93</v>
      </c>
    </row>
    <row r="5602" spans="1:4">
      <c r="A5602">
        <v>1900</v>
      </c>
      <c r="B5602" t="s">
        <v>2187</v>
      </c>
      <c r="C5602" t="s">
        <v>2112</v>
      </c>
      <c r="D5602">
        <v>5</v>
      </c>
    </row>
    <row r="5603" spans="1:4">
      <c r="A5603">
        <v>1900</v>
      </c>
      <c r="B5603" t="s">
        <v>2187</v>
      </c>
      <c r="C5603" t="s">
        <v>2247</v>
      </c>
      <c r="D5603">
        <v>9</v>
      </c>
    </row>
    <row r="5604" spans="1:4">
      <c r="A5604">
        <v>1900</v>
      </c>
      <c r="B5604" t="s">
        <v>2187</v>
      </c>
      <c r="C5604" t="s">
        <v>1982</v>
      </c>
      <c r="D5604">
        <v>2.75</v>
      </c>
    </row>
    <row r="5605" spans="1:4">
      <c r="A5605">
        <v>1900</v>
      </c>
      <c r="B5605" t="s">
        <v>2187</v>
      </c>
      <c r="C5605" t="s">
        <v>2113</v>
      </c>
      <c r="D5605">
        <v>13</v>
      </c>
    </row>
    <row r="5606" spans="1:4">
      <c r="A5606">
        <v>1900</v>
      </c>
      <c r="B5606" t="s">
        <v>2187</v>
      </c>
      <c r="C5606" t="s">
        <v>2346</v>
      </c>
      <c r="D5606">
        <v>9.5</v>
      </c>
    </row>
    <row r="5607" spans="1:4">
      <c r="A5607">
        <v>1900</v>
      </c>
      <c r="B5607" t="s">
        <v>2187</v>
      </c>
      <c r="C5607" t="s">
        <v>2104</v>
      </c>
      <c r="D5607">
        <v>23</v>
      </c>
    </row>
    <row r="5608" spans="1:4">
      <c r="A5608">
        <v>1900</v>
      </c>
      <c r="B5608" t="s">
        <v>3656</v>
      </c>
      <c r="C5608" t="s">
        <v>71</v>
      </c>
      <c r="D5608">
        <v>3</v>
      </c>
    </row>
    <row r="5609" spans="1:4">
      <c r="A5609">
        <v>1900</v>
      </c>
      <c r="B5609" t="s">
        <v>3656</v>
      </c>
      <c r="C5609" t="s">
        <v>734</v>
      </c>
      <c r="D5609">
        <v>3</v>
      </c>
    </row>
    <row r="5610" spans="1:4">
      <c r="A5610">
        <v>1900</v>
      </c>
      <c r="B5610" t="s">
        <v>3656</v>
      </c>
      <c r="C5610" t="s">
        <v>2114</v>
      </c>
      <c r="D5610">
        <v>2.5</v>
      </c>
    </row>
    <row r="5611" spans="1:4">
      <c r="A5611">
        <v>1900</v>
      </c>
      <c r="B5611" t="s">
        <v>3656</v>
      </c>
      <c r="C5611" t="s">
        <v>502</v>
      </c>
      <c r="D5611">
        <v>32</v>
      </c>
    </row>
    <row r="5612" spans="1:4">
      <c r="A5612">
        <v>1900</v>
      </c>
      <c r="B5612" t="s">
        <v>3656</v>
      </c>
      <c r="C5612" t="s">
        <v>502</v>
      </c>
      <c r="D5612">
        <v>57</v>
      </c>
    </row>
    <row r="5613" spans="1:4">
      <c r="A5613">
        <v>1900</v>
      </c>
      <c r="B5613" t="s">
        <v>3656</v>
      </c>
      <c r="C5613" t="s">
        <v>502</v>
      </c>
      <c r="D5613">
        <v>22</v>
      </c>
    </row>
    <row r="5614" spans="1:4">
      <c r="A5614">
        <v>1900</v>
      </c>
      <c r="B5614" t="s">
        <v>3656</v>
      </c>
      <c r="C5614" t="s">
        <v>502</v>
      </c>
      <c r="D5614">
        <v>6</v>
      </c>
    </row>
    <row r="5615" spans="1:4">
      <c r="A5615">
        <v>1900</v>
      </c>
      <c r="B5615" t="s">
        <v>3656</v>
      </c>
      <c r="C5615" t="s">
        <v>502</v>
      </c>
      <c r="D5615">
        <v>6.5</v>
      </c>
    </row>
    <row r="5616" spans="1:4">
      <c r="A5616">
        <v>1900</v>
      </c>
      <c r="B5616" t="s">
        <v>3656</v>
      </c>
      <c r="C5616" t="s">
        <v>511</v>
      </c>
      <c r="D5616">
        <v>14</v>
      </c>
    </row>
    <row r="5617" spans="1:4">
      <c r="A5617">
        <v>1900</v>
      </c>
      <c r="B5617" t="s">
        <v>3656</v>
      </c>
      <c r="C5617" t="s">
        <v>1324</v>
      </c>
      <c r="D5617">
        <v>2</v>
      </c>
    </row>
    <row r="5618" spans="1:4">
      <c r="A5618">
        <v>1900</v>
      </c>
      <c r="B5618" t="s">
        <v>3656</v>
      </c>
      <c r="C5618" t="s">
        <v>2250</v>
      </c>
      <c r="D5618">
        <v>2</v>
      </c>
    </row>
    <row r="5619" spans="1:4">
      <c r="A5619">
        <v>1900</v>
      </c>
      <c r="B5619" t="s">
        <v>2415</v>
      </c>
      <c r="C5619" t="s">
        <v>2135</v>
      </c>
      <c r="D5619">
        <v>53</v>
      </c>
    </row>
    <row r="5620" spans="1:4">
      <c r="A5620">
        <v>1900</v>
      </c>
      <c r="B5620" t="s">
        <v>2415</v>
      </c>
      <c r="C5620" t="s">
        <v>2135</v>
      </c>
      <c r="D5620">
        <v>10</v>
      </c>
    </row>
    <row r="5621" spans="1:4">
      <c r="A5621">
        <v>1900</v>
      </c>
      <c r="B5621" t="s">
        <v>2415</v>
      </c>
      <c r="C5621" t="s">
        <v>2115</v>
      </c>
      <c r="D5621">
        <v>18.7</v>
      </c>
    </row>
    <row r="5622" spans="1:4">
      <c r="A5622">
        <v>1900</v>
      </c>
      <c r="B5622" t="s">
        <v>2415</v>
      </c>
      <c r="C5622" t="s">
        <v>2115</v>
      </c>
      <c r="D5622">
        <v>6.5</v>
      </c>
    </row>
    <row r="5623" spans="1:4">
      <c r="A5623">
        <v>1900</v>
      </c>
      <c r="B5623" t="s">
        <v>2415</v>
      </c>
      <c r="C5623" t="s">
        <v>2116</v>
      </c>
      <c r="D5623">
        <v>10</v>
      </c>
    </row>
    <row r="5624" spans="1:4">
      <c r="A5624">
        <v>1900</v>
      </c>
      <c r="B5624" t="s">
        <v>2415</v>
      </c>
      <c r="C5624" t="s">
        <v>2116</v>
      </c>
      <c r="D5624">
        <v>1.75</v>
      </c>
    </row>
    <row r="5625" spans="1:4">
      <c r="A5625">
        <v>1900</v>
      </c>
      <c r="B5625" t="s">
        <v>2415</v>
      </c>
      <c r="C5625" t="s">
        <v>2116</v>
      </c>
      <c r="D5625">
        <v>1.55</v>
      </c>
    </row>
    <row r="5626" spans="1:4">
      <c r="A5626">
        <v>1900</v>
      </c>
      <c r="B5626" t="s">
        <v>2415</v>
      </c>
      <c r="C5626" t="s">
        <v>2116</v>
      </c>
      <c r="D5626">
        <v>1.3</v>
      </c>
    </row>
    <row r="5627" spans="1:4">
      <c r="A5627">
        <v>1900</v>
      </c>
      <c r="B5627" t="s">
        <v>2415</v>
      </c>
      <c r="C5627" t="s">
        <v>2116</v>
      </c>
      <c r="D5627">
        <v>45</v>
      </c>
    </row>
    <row r="5628" spans="1:4">
      <c r="A5628">
        <v>1900</v>
      </c>
      <c r="B5628" t="s">
        <v>2415</v>
      </c>
      <c r="C5628" t="s">
        <v>2323</v>
      </c>
      <c r="D5628">
        <v>10</v>
      </c>
    </row>
    <row r="5629" spans="1:4">
      <c r="A5629">
        <v>1900</v>
      </c>
      <c r="B5629" t="s">
        <v>2415</v>
      </c>
      <c r="C5629" t="s">
        <v>2117</v>
      </c>
      <c r="D5629">
        <v>5.25</v>
      </c>
    </row>
    <row r="5630" spans="1:4">
      <c r="A5630">
        <v>1900</v>
      </c>
      <c r="B5630" t="s">
        <v>2415</v>
      </c>
      <c r="C5630" t="s">
        <v>2118</v>
      </c>
      <c r="D5630">
        <v>5.2</v>
      </c>
    </row>
    <row r="5631" spans="1:4">
      <c r="A5631">
        <v>1900</v>
      </c>
      <c r="B5631" t="s">
        <v>2415</v>
      </c>
      <c r="C5631" t="s">
        <v>2118</v>
      </c>
      <c r="D5631">
        <v>21</v>
      </c>
    </row>
    <row r="5632" spans="1:4">
      <c r="A5632">
        <v>1900</v>
      </c>
      <c r="B5632" t="s">
        <v>2415</v>
      </c>
      <c r="C5632" t="s">
        <v>2136</v>
      </c>
      <c r="D5632">
        <v>32.75</v>
      </c>
    </row>
    <row r="5633" spans="1:4">
      <c r="A5633">
        <v>1900</v>
      </c>
      <c r="B5633" t="s">
        <v>2415</v>
      </c>
      <c r="C5633" t="s">
        <v>2276</v>
      </c>
      <c r="D5633">
        <v>2.86</v>
      </c>
    </row>
    <row r="5634" spans="1:4">
      <c r="A5634">
        <v>1900</v>
      </c>
      <c r="B5634" t="s">
        <v>2415</v>
      </c>
      <c r="C5634" t="s">
        <v>2137</v>
      </c>
      <c r="D5634">
        <v>32.869999999999997</v>
      </c>
    </row>
    <row r="5635" spans="1:4">
      <c r="A5635">
        <v>1900</v>
      </c>
      <c r="B5635" t="s">
        <v>2415</v>
      </c>
      <c r="C5635" t="s">
        <v>2137</v>
      </c>
      <c r="D5635">
        <v>12</v>
      </c>
    </row>
    <row r="5636" spans="1:4">
      <c r="A5636">
        <v>1900</v>
      </c>
      <c r="B5636" t="s">
        <v>2415</v>
      </c>
      <c r="C5636" t="s">
        <v>2138</v>
      </c>
      <c r="D5636">
        <v>5.25</v>
      </c>
    </row>
    <row r="5637" spans="1:4">
      <c r="A5637">
        <v>1900</v>
      </c>
      <c r="B5637" t="s">
        <v>2415</v>
      </c>
      <c r="C5637" t="s">
        <v>2138</v>
      </c>
      <c r="D5637">
        <v>2.5</v>
      </c>
    </row>
    <row r="5638" spans="1:4">
      <c r="A5638">
        <v>1900</v>
      </c>
      <c r="B5638" t="s">
        <v>2415</v>
      </c>
      <c r="C5638" t="s">
        <v>2140</v>
      </c>
      <c r="D5638">
        <v>26</v>
      </c>
    </row>
    <row r="5639" spans="1:4">
      <c r="A5639">
        <v>1900</v>
      </c>
      <c r="B5639" t="s">
        <v>2415</v>
      </c>
      <c r="C5639" t="s">
        <v>2140</v>
      </c>
      <c r="D5639">
        <v>3.34</v>
      </c>
    </row>
    <row r="5640" spans="1:4">
      <c r="A5640">
        <v>1900</v>
      </c>
      <c r="B5640" t="s">
        <v>2415</v>
      </c>
      <c r="C5640" t="s">
        <v>2140</v>
      </c>
      <c r="D5640">
        <v>11.5</v>
      </c>
    </row>
    <row r="5641" spans="1:4">
      <c r="A5641">
        <v>1900</v>
      </c>
      <c r="B5641" t="s">
        <v>2415</v>
      </c>
      <c r="C5641" t="s">
        <v>2141</v>
      </c>
      <c r="D5641">
        <v>23</v>
      </c>
    </row>
    <row r="5642" spans="1:4">
      <c r="A5642">
        <v>1900</v>
      </c>
      <c r="B5642" t="s">
        <v>2415</v>
      </c>
      <c r="C5642" t="s">
        <v>2141</v>
      </c>
      <c r="D5642">
        <v>20</v>
      </c>
    </row>
    <row r="5643" spans="1:4">
      <c r="A5643">
        <v>1900</v>
      </c>
      <c r="B5643" t="s">
        <v>2415</v>
      </c>
      <c r="C5643" t="s">
        <v>2251</v>
      </c>
      <c r="D5643">
        <v>4</v>
      </c>
    </row>
    <row r="5644" spans="1:4">
      <c r="A5644">
        <v>1900</v>
      </c>
      <c r="B5644" t="s">
        <v>2415</v>
      </c>
      <c r="C5644" t="s">
        <v>2277</v>
      </c>
      <c r="D5644">
        <v>22.5</v>
      </c>
    </row>
    <row r="5645" spans="1:4">
      <c r="A5645">
        <v>1900</v>
      </c>
      <c r="B5645" t="s">
        <v>2415</v>
      </c>
      <c r="C5645" t="s">
        <v>2143</v>
      </c>
      <c r="D5645">
        <v>9</v>
      </c>
    </row>
    <row r="5646" spans="1:4">
      <c r="A5646">
        <v>1900</v>
      </c>
      <c r="B5646" t="s">
        <v>2415</v>
      </c>
      <c r="C5646" t="s">
        <v>2143</v>
      </c>
      <c r="D5646">
        <v>2.5</v>
      </c>
    </row>
    <row r="5647" spans="1:4">
      <c r="A5647">
        <v>1900</v>
      </c>
      <c r="B5647" t="s">
        <v>2415</v>
      </c>
      <c r="C5647" t="s">
        <v>2143</v>
      </c>
      <c r="D5647">
        <v>9</v>
      </c>
    </row>
    <row r="5648" spans="1:4">
      <c r="A5648">
        <v>1900</v>
      </c>
      <c r="B5648" t="s">
        <v>2415</v>
      </c>
      <c r="C5648" t="s">
        <v>2212</v>
      </c>
      <c r="D5648">
        <v>3.62</v>
      </c>
    </row>
    <row r="5649" spans="1:4">
      <c r="A5649">
        <v>1900</v>
      </c>
      <c r="B5649" t="s">
        <v>2415</v>
      </c>
      <c r="C5649" t="s">
        <v>2120</v>
      </c>
      <c r="D5649">
        <v>46</v>
      </c>
    </row>
    <row r="5650" spans="1:4">
      <c r="A5650">
        <v>1900</v>
      </c>
      <c r="B5650" t="s">
        <v>2415</v>
      </c>
      <c r="C5650" t="s">
        <v>2120</v>
      </c>
      <c r="D5650">
        <v>10</v>
      </c>
    </row>
    <row r="5651" spans="1:4">
      <c r="A5651">
        <v>1900</v>
      </c>
      <c r="B5651" t="s">
        <v>2415</v>
      </c>
      <c r="C5651" t="s">
        <v>2120</v>
      </c>
      <c r="D5651">
        <v>7</v>
      </c>
    </row>
    <row r="5652" spans="1:4">
      <c r="A5652">
        <v>1900</v>
      </c>
      <c r="B5652" t="s">
        <v>2415</v>
      </c>
      <c r="C5652" t="s">
        <v>2120</v>
      </c>
      <c r="D5652">
        <v>10.050000000000001</v>
      </c>
    </row>
    <row r="5653" spans="1:4">
      <c r="A5653">
        <v>1900</v>
      </c>
      <c r="B5653" t="s">
        <v>2415</v>
      </c>
      <c r="C5653" t="s">
        <v>2121</v>
      </c>
      <c r="D5653">
        <v>20</v>
      </c>
    </row>
    <row r="5654" spans="1:4">
      <c r="A5654">
        <v>1900</v>
      </c>
      <c r="B5654" t="s">
        <v>2415</v>
      </c>
      <c r="C5654" t="s">
        <v>2144</v>
      </c>
      <c r="D5654">
        <v>19</v>
      </c>
    </row>
    <row r="5655" spans="1:4">
      <c r="A5655">
        <v>1900</v>
      </c>
      <c r="B5655" t="s">
        <v>2415</v>
      </c>
      <c r="C5655" t="s">
        <v>2278</v>
      </c>
      <c r="D5655">
        <v>5.5</v>
      </c>
    </row>
    <row r="5656" spans="1:4">
      <c r="A5656">
        <v>1900</v>
      </c>
      <c r="B5656" t="s">
        <v>2415</v>
      </c>
      <c r="C5656" t="s">
        <v>273</v>
      </c>
      <c r="D5656">
        <v>63</v>
      </c>
    </row>
    <row r="5657" spans="1:4">
      <c r="A5657">
        <v>1900</v>
      </c>
      <c r="B5657" t="s">
        <v>2415</v>
      </c>
      <c r="C5657" t="s">
        <v>2253</v>
      </c>
      <c r="D5657">
        <v>8.75</v>
      </c>
    </row>
    <row r="5658" spans="1:4">
      <c r="A5658">
        <v>1900</v>
      </c>
      <c r="B5658" t="s">
        <v>2415</v>
      </c>
      <c r="C5658" t="s">
        <v>2254</v>
      </c>
      <c r="D5658">
        <v>10.92</v>
      </c>
    </row>
    <row r="5659" spans="1:4">
      <c r="A5659">
        <v>1900</v>
      </c>
      <c r="B5659" t="s">
        <v>2415</v>
      </c>
      <c r="C5659" t="s">
        <v>1394</v>
      </c>
      <c r="D5659">
        <v>18</v>
      </c>
    </row>
    <row r="5660" spans="1:4">
      <c r="A5660">
        <v>1900</v>
      </c>
      <c r="B5660" t="s">
        <v>2415</v>
      </c>
      <c r="C5660" t="s">
        <v>1394</v>
      </c>
      <c r="D5660">
        <v>6</v>
      </c>
    </row>
    <row r="5661" spans="1:4">
      <c r="A5661">
        <v>1900</v>
      </c>
      <c r="B5661" t="s">
        <v>2415</v>
      </c>
      <c r="C5661" t="s">
        <v>1907</v>
      </c>
      <c r="D5661">
        <v>10</v>
      </c>
    </row>
    <row r="5662" spans="1:4">
      <c r="A5662">
        <v>1900</v>
      </c>
      <c r="B5662" t="s">
        <v>2415</v>
      </c>
      <c r="C5662" t="s">
        <v>2255</v>
      </c>
      <c r="D5662">
        <v>4.5</v>
      </c>
    </row>
    <row r="5663" spans="1:4">
      <c r="A5663">
        <v>1900</v>
      </c>
      <c r="B5663" t="s">
        <v>2415</v>
      </c>
      <c r="C5663" t="s">
        <v>2122</v>
      </c>
      <c r="D5663">
        <v>16</v>
      </c>
    </row>
    <row r="5664" spans="1:4">
      <c r="A5664">
        <v>1900</v>
      </c>
      <c r="B5664" t="s">
        <v>2415</v>
      </c>
      <c r="C5664" t="s">
        <v>2122</v>
      </c>
      <c r="D5664">
        <v>5.75</v>
      </c>
    </row>
    <row r="5665" spans="1:4">
      <c r="A5665">
        <v>1900</v>
      </c>
      <c r="B5665" t="s">
        <v>2415</v>
      </c>
      <c r="C5665" t="s">
        <v>2122</v>
      </c>
      <c r="D5665">
        <v>6</v>
      </c>
    </row>
    <row r="5666" spans="1:4">
      <c r="A5666">
        <v>1900</v>
      </c>
      <c r="B5666" t="s">
        <v>2415</v>
      </c>
      <c r="C5666" t="s">
        <v>2256</v>
      </c>
      <c r="D5666">
        <v>6</v>
      </c>
    </row>
    <row r="5667" spans="1:4">
      <c r="A5667">
        <v>1900</v>
      </c>
      <c r="B5667" t="s">
        <v>2415</v>
      </c>
      <c r="C5667" t="s">
        <v>2257</v>
      </c>
      <c r="D5667">
        <v>4.75</v>
      </c>
    </row>
    <row r="5668" spans="1:4">
      <c r="A5668">
        <v>1900</v>
      </c>
      <c r="B5668" t="s">
        <v>2415</v>
      </c>
      <c r="C5668" t="s">
        <v>2258</v>
      </c>
      <c r="D5668">
        <v>11.5</v>
      </c>
    </row>
    <row r="5669" spans="1:4">
      <c r="A5669">
        <v>1900</v>
      </c>
      <c r="B5669" t="s">
        <v>2415</v>
      </c>
      <c r="C5669" t="s">
        <v>2259</v>
      </c>
      <c r="D5669">
        <v>1.5</v>
      </c>
    </row>
    <row r="5670" spans="1:4">
      <c r="A5670">
        <v>1900</v>
      </c>
      <c r="B5670" t="s">
        <v>2415</v>
      </c>
      <c r="C5670" t="s">
        <v>2279</v>
      </c>
      <c r="D5670">
        <v>5</v>
      </c>
    </row>
    <row r="5671" spans="1:4">
      <c r="A5671">
        <v>1900</v>
      </c>
      <c r="B5671" t="s">
        <v>2415</v>
      </c>
      <c r="C5671" t="s">
        <v>2260</v>
      </c>
      <c r="D5671">
        <v>5</v>
      </c>
    </row>
    <row r="5672" spans="1:4">
      <c r="A5672">
        <v>1900</v>
      </c>
      <c r="B5672" t="s">
        <v>2415</v>
      </c>
      <c r="C5672" t="s">
        <v>1547</v>
      </c>
      <c r="D5672">
        <v>21</v>
      </c>
    </row>
    <row r="5673" spans="1:4">
      <c r="A5673">
        <v>1900</v>
      </c>
      <c r="B5673" t="s">
        <v>2415</v>
      </c>
      <c r="C5673" t="s">
        <v>2331</v>
      </c>
      <c r="D5673">
        <v>13.06</v>
      </c>
    </row>
    <row r="5674" spans="1:4">
      <c r="A5674">
        <v>1900</v>
      </c>
      <c r="B5674" t="s">
        <v>2415</v>
      </c>
      <c r="C5674" t="s">
        <v>2123</v>
      </c>
      <c r="D5674">
        <v>22</v>
      </c>
    </row>
    <row r="5675" spans="1:4">
      <c r="A5675">
        <v>1900</v>
      </c>
      <c r="B5675" t="s">
        <v>2415</v>
      </c>
      <c r="C5675" t="s">
        <v>2123</v>
      </c>
      <c r="D5675">
        <v>4.25</v>
      </c>
    </row>
    <row r="5676" spans="1:4">
      <c r="A5676">
        <v>1900</v>
      </c>
      <c r="B5676" t="s">
        <v>2415</v>
      </c>
      <c r="C5676" t="s">
        <v>2123</v>
      </c>
      <c r="D5676">
        <v>1.5</v>
      </c>
    </row>
    <row r="5677" spans="1:4">
      <c r="A5677">
        <v>1900</v>
      </c>
      <c r="B5677" t="s">
        <v>2415</v>
      </c>
      <c r="C5677" t="s">
        <v>2123</v>
      </c>
      <c r="D5677">
        <v>5.5</v>
      </c>
    </row>
    <row r="5678" spans="1:4">
      <c r="A5678">
        <v>1900</v>
      </c>
      <c r="B5678" t="s">
        <v>2415</v>
      </c>
      <c r="C5678" t="s">
        <v>2123</v>
      </c>
      <c r="D5678">
        <v>6.25</v>
      </c>
    </row>
    <row r="5679" spans="1:4">
      <c r="A5679">
        <v>1900</v>
      </c>
      <c r="B5679" t="s">
        <v>2415</v>
      </c>
      <c r="C5679" t="s">
        <v>2124</v>
      </c>
      <c r="D5679">
        <v>4.5</v>
      </c>
    </row>
    <row r="5680" spans="1:4">
      <c r="A5680">
        <v>1900</v>
      </c>
      <c r="B5680" t="s">
        <v>2415</v>
      </c>
      <c r="C5680" t="s">
        <v>2125</v>
      </c>
      <c r="D5680">
        <v>448.95</v>
      </c>
    </row>
    <row r="5681" spans="1:4">
      <c r="A5681">
        <v>1900</v>
      </c>
      <c r="B5681" t="s">
        <v>2415</v>
      </c>
      <c r="C5681" t="s">
        <v>2125</v>
      </c>
      <c r="D5681">
        <v>10</v>
      </c>
    </row>
    <row r="5682" spans="1:4">
      <c r="A5682">
        <v>1900</v>
      </c>
      <c r="B5682" t="s">
        <v>2415</v>
      </c>
      <c r="C5682" t="s">
        <v>2125</v>
      </c>
      <c r="D5682">
        <v>5.5</v>
      </c>
    </row>
    <row r="5683" spans="1:4">
      <c r="A5683">
        <v>1900</v>
      </c>
      <c r="B5683" t="s">
        <v>2415</v>
      </c>
      <c r="C5683" t="s">
        <v>2125</v>
      </c>
      <c r="D5683">
        <v>21</v>
      </c>
    </row>
    <row r="5684" spans="1:4">
      <c r="A5684">
        <v>1900</v>
      </c>
      <c r="B5684" t="s">
        <v>2415</v>
      </c>
      <c r="C5684" t="s">
        <v>2125</v>
      </c>
      <c r="D5684">
        <v>17</v>
      </c>
    </row>
    <row r="5685" spans="1:4">
      <c r="A5685">
        <v>1900</v>
      </c>
      <c r="B5685" t="s">
        <v>2415</v>
      </c>
      <c r="C5685" t="s">
        <v>2125</v>
      </c>
      <c r="D5685">
        <v>3.5</v>
      </c>
    </row>
    <row r="5686" spans="1:4">
      <c r="A5686">
        <v>1900</v>
      </c>
      <c r="B5686" t="s">
        <v>2415</v>
      </c>
      <c r="C5686" t="s">
        <v>2127</v>
      </c>
      <c r="D5686">
        <v>126.38</v>
      </c>
    </row>
    <row r="5687" spans="1:4">
      <c r="A5687">
        <v>1900</v>
      </c>
      <c r="B5687" t="s">
        <v>2415</v>
      </c>
      <c r="C5687" t="s">
        <v>2127</v>
      </c>
      <c r="D5687">
        <v>25.05</v>
      </c>
    </row>
    <row r="5688" spans="1:4">
      <c r="A5688">
        <v>1900</v>
      </c>
      <c r="B5688" t="s">
        <v>2415</v>
      </c>
      <c r="C5688" t="s">
        <v>2127</v>
      </c>
      <c r="D5688">
        <v>28</v>
      </c>
    </row>
    <row r="5689" spans="1:4">
      <c r="A5689">
        <v>1900</v>
      </c>
      <c r="B5689" t="s">
        <v>2415</v>
      </c>
      <c r="C5689" t="s">
        <v>2127</v>
      </c>
      <c r="D5689">
        <v>11.5</v>
      </c>
    </row>
    <row r="5690" spans="1:4">
      <c r="A5690">
        <v>1900</v>
      </c>
      <c r="B5690" t="s">
        <v>2415</v>
      </c>
      <c r="C5690" t="s">
        <v>2127</v>
      </c>
      <c r="D5690">
        <v>6</v>
      </c>
    </row>
    <row r="5691" spans="1:4">
      <c r="A5691">
        <v>1900</v>
      </c>
      <c r="B5691" t="s">
        <v>2415</v>
      </c>
      <c r="C5691" t="s">
        <v>2127</v>
      </c>
      <c r="D5691">
        <v>117.13</v>
      </c>
    </row>
    <row r="5692" spans="1:4">
      <c r="A5692">
        <v>1900</v>
      </c>
      <c r="B5692" t="s">
        <v>2415</v>
      </c>
      <c r="C5692" t="s">
        <v>2127</v>
      </c>
      <c r="D5692">
        <v>45.4</v>
      </c>
    </row>
    <row r="5693" spans="1:4">
      <c r="A5693">
        <v>1900</v>
      </c>
      <c r="B5693" t="s">
        <v>2415</v>
      </c>
      <c r="C5693" t="s">
        <v>2145</v>
      </c>
      <c r="D5693">
        <v>6</v>
      </c>
    </row>
    <row r="5694" spans="1:4">
      <c r="A5694">
        <v>1900</v>
      </c>
      <c r="B5694" t="s">
        <v>2415</v>
      </c>
      <c r="C5694" t="s">
        <v>2145</v>
      </c>
      <c r="D5694">
        <v>4.0999999999999996</v>
      </c>
    </row>
    <row r="5695" spans="1:4">
      <c r="A5695">
        <v>1900</v>
      </c>
      <c r="B5695" t="s">
        <v>2415</v>
      </c>
      <c r="C5695" t="s">
        <v>2128</v>
      </c>
      <c r="D5695">
        <v>39.299999999999997</v>
      </c>
    </row>
    <row r="5696" spans="1:4">
      <c r="A5696">
        <v>1900</v>
      </c>
      <c r="B5696" t="s">
        <v>2415</v>
      </c>
      <c r="C5696" t="s">
        <v>2128</v>
      </c>
      <c r="D5696">
        <v>5.5</v>
      </c>
    </row>
    <row r="5697" spans="1:4">
      <c r="A5697">
        <v>1900</v>
      </c>
      <c r="B5697" t="s">
        <v>2415</v>
      </c>
      <c r="C5697" t="s">
        <v>2146</v>
      </c>
      <c r="D5697">
        <v>2</v>
      </c>
    </row>
    <row r="5698" spans="1:4">
      <c r="A5698">
        <v>1900</v>
      </c>
      <c r="B5698" t="s">
        <v>2415</v>
      </c>
      <c r="C5698" t="s">
        <v>2262</v>
      </c>
      <c r="D5698">
        <v>10</v>
      </c>
    </row>
    <row r="5699" spans="1:4">
      <c r="A5699">
        <v>1900</v>
      </c>
      <c r="B5699" t="s">
        <v>2415</v>
      </c>
      <c r="C5699" t="s">
        <v>2129</v>
      </c>
      <c r="D5699">
        <v>8</v>
      </c>
    </row>
    <row r="5700" spans="1:4">
      <c r="A5700">
        <v>1900</v>
      </c>
      <c r="B5700" t="s">
        <v>2415</v>
      </c>
      <c r="C5700" t="s">
        <v>2129</v>
      </c>
      <c r="D5700">
        <v>7</v>
      </c>
    </row>
    <row r="5701" spans="1:4">
      <c r="A5701">
        <v>1900</v>
      </c>
      <c r="B5701" t="s">
        <v>2415</v>
      </c>
      <c r="C5701" t="s">
        <v>2129</v>
      </c>
      <c r="D5701">
        <v>7.5</v>
      </c>
    </row>
    <row r="5702" spans="1:4">
      <c r="A5702">
        <v>1900</v>
      </c>
      <c r="B5702" t="s">
        <v>2415</v>
      </c>
      <c r="C5702" t="s">
        <v>2129</v>
      </c>
      <c r="D5702">
        <v>48</v>
      </c>
    </row>
    <row r="5703" spans="1:4">
      <c r="A5703">
        <v>1900</v>
      </c>
      <c r="B5703" t="s">
        <v>2415</v>
      </c>
      <c r="C5703" t="s">
        <v>2130</v>
      </c>
      <c r="D5703">
        <v>57</v>
      </c>
    </row>
    <row r="5704" spans="1:4">
      <c r="A5704">
        <v>1900</v>
      </c>
      <c r="B5704" t="s">
        <v>2415</v>
      </c>
      <c r="C5704" t="s">
        <v>2130</v>
      </c>
      <c r="D5704">
        <v>12</v>
      </c>
    </row>
    <row r="5705" spans="1:4">
      <c r="A5705">
        <v>1900</v>
      </c>
      <c r="B5705" t="s">
        <v>2415</v>
      </c>
      <c r="C5705" t="s">
        <v>2131</v>
      </c>
      <c r="D5705">
        <v>3</v>
      </c>
    </row>
    <row r="5706" spans="1:4">
      <c r="A5706">
        <v>1900</v>
      </c>
      <c r="B5706" t="s">
        <v>2415</v>
      </c>
      <c r="C5706" t="s">
        <v>2131</v>
      </c>
      <c r="D5706">
        <v>16</v>
      </c>
    </row>
    <row r="5707" spans="1:4">
      <c r="A5707">
        <v>1900</v>
      </c>
      <c r="B5707" t="s">
        <v>2415</v>
      </c>
      <c r="C5707" t="s">
        <v>2132</v>
      </c>
      <c r="D5707">
        <v>4.5</v>
      </c>
    </row>
    <row r="5708" spans="1:4">
      <c r="A5708">
        <v>1900</v>
      </c>
      <c r="B5708" t="s">
        <v>2415</v>
      </c>
      <c r="C5708" t="s">
        <v>2133</v>
      </c>
      <c r="D5708">
        <v>2</v>
      </c>
    </row>
    <row r="5709" spans="1:4">
      <c r="A5709">
        <v>1900</v>
      </c>
      <c r="B5709" t="s">
        <v>2415</v>
      </c>
      <c r="C5709" t="s">
        <v>2147</v>
      </c>
      <c r="D5709">
        <v>3.9</v>
      </c>
    </row>
    <row r="5710" spans="1:4">
      <c r="A5710">
        <v>1900</v>
      </c>
      <c r="B5710" t="s">
        <v>2415</v>
      </c>
      <c r="C5710" t="s">
        <v>2263</v>
      </c>
      <c r="D5710">
        <v>4.4400000000000004</v>
      </c>
    </row>
    <row r="5711" spans="1:4">
      <c r="A5711">
        <v>1900</v>
      </c>
      <c r="B5711" t="s">
        <v>2415</v>
      </c>
      <c r="C5711" t="s">
        <v>2264</v>
      </c>
      <c r="D5711">
        <v>10</v>
      </c>
    </row>
    <row r="5712" spans="1:4">
      <c r="A5712">
        <v>1900</v>
      </c>
      <c r="B5712" t="s">
        <v>2415</v>
      </c>
      <c r="C5712" t="s">
        <v>2148</v>
      </c>
      <c r="D5712">
        <v>3.5</v>
      </c>
    </row>
    <row r="5713" spans="1:4">
      <c r="A5713">
        <v>1900</v>
      </c>
      <c r="B5713" t="s">
        <v>2415</v>
      </c>
      <c r="C5713" t="s">
        <v>2091</v>
      </c>
      <c r="D5713">
        <v>8</v>
      </c>
    </row>
    <row r="5714" spans="1:4">
      <c r="A5714">
        <v>1900</v>
      </c>
      <c r="B5714" t="s">
        <v>2415</v>
      </c>
      <c r="C5714" t="s">
        <v>440</v>
      </c>
      <c r="D5714">
        <v>4.5</v>
      </c>
    </row>
    <row r="5715" spans="1:4">
      <c r="A5715">
        <v>1900</v>
      </c>
      <c r="B5715" t="s">
        <v>2415</v>
      </c>
      <c r="C5715" t="s">
        <v>2149</v>
      </c>
      <c r="D5715">
        <v>6</v>
      </c>
    </row>
    <row r="5716" spans="1:4">
      <c r="A5716">
        <v>1900</v>
      </c>
      <c r="B5716" t="s">
        <v>2415</v>
      </c>
      <c r="C5716" t="s">
        <v>2134</v>
      </c>
      <c r="D5716">
        <v>8</v>
      </c>
    </row>
    <row r="5717" spans="1:4">
      <c r="A5717">
        <v>1900</v>
      </c>
      <c r="B5717" t="s">
        <v>2415</v>
      </c>
      <c r="C5717" t="s">
        <v>2134</v>
      </c>
      <c r="D5717">
        <v>2.5</v>
      </c>
    </row>
    <row r="5718" spans="1:4">
      <c r="A5718">
        <v>1900</v>
      </c>
      <c r="B5718" t="s">
        <v>2415</v>
      </c>
      <c r="C5718" t="s">
        <v>2134</v>
      </c>
      <c r="D5718">
        <v>1.8</v>
      </c>
    </row>
    <row r="5719" spans="1:4">
      <c r="A5719">
        <v>1900</v>
      </c>
      <c r="B5719" t="s">
        <v>2415</v>
      </c>
      <c r="C5719" t="s">
        <v>2134</v>
      </c>
      <c r="D5719">
        <v>3.6</v>
      </c>
    </row>
    <row r="5720" spans="1:4">
      <c r="A5720">
        <v>1900</v>
      </c>
      <c r="B5720" t="s">
        <v>2415</v>
      </c>
      <c r="C5720" t="s">
        <v>2151</v>
      </c>
      <c r="D5720">
        <v>4</v>
      </c>
    </row>
    <row r="5721" spans="1:4">
      <c r="A5721">
        <v>1900</v>
      </c>
      <c r="B5721" t="s">
        <v>2415</v>
      </c>
      <c r="C5721" t="s">
        <v>2125</v>
      </c>
      <c r="D5721">
        <v>12</v>
      </c>
    </row>
    <row r="5722" spans="1:4">
      <c r="A5722">
        <v>1900</v>
      </c>
      <c r="B5722" t="s">
        <v>2415</v>
      </c>
      <c r="C5722" t="s">
        <v>2125</v>
      </c>
      <c r="D5722">
        <v>12.3</v>
      </c>
    </row>
    <row r="5723" spans="1:4">
      <c r="A5723">
        <v>1900</v>
      </c>
      <c r="B5723" t="s">
        <v>2415</v>
      </c>
      <c r="C5723" t="s">
        <v>2150</v>
      </c>
      <c r="D5723">
        <v>65</v>
      </c>
    </row>
    <row r="5724" spans="1:4">
      <c r="A5724">
        <v>1900</v>
      </c>
      <c r="B5724" t="s">
        <v>2415</v>
      </c>
      <c r="C5724" t="s">
        <v>2150</v>
      </c>
      <c r="D5724">
        <v>12</v>
      </c>
    </row>
    <row r="5725" spans="1:4">
      <c r="A5725">
        <v>1900</v>
      </c>
      <c r="B5725" t="s">
        <v>2415</v>
      </c>
      <c r="C5725" t="s">
        <v>2119</v>
      </c>
      <c r="D5725">
        <v>9.5</v>
      </c>
    </row>
    <row r="5726" spans="1:4">
      <c r="A5726">
        <v>1900</v>
      </c>
      <c r="B5726" t="s">
        <v>2415</v>
      </c>
      <c r="C5726" t="s">
        <v>324</v>
      </c>
      <c r="D5726">
        <v>3.7</v>
      </c>
    </row>
    <row r="5727" spans="1:4">
      <c r="A5727">
        <v>1900</v>
      </c>
      <c r="B5727" t="s">
        <v>3657</v>
      </c>
      <c r="C5727" t="s">
        <v>2010</v>
      </c>
      <c r="D5727">
        <v>24.5</v>
      </c>
    </row>
    <row r="5728" spans="1:4">
      <c r="A5728">
        <v>1900</v>
      </c>
      <c r="B5728" t="s">
        <v>3657</v>
      </c>
      <c r="C5728" t="s">
        <v>1938</v>
      </c>
      <c r="D5728">
        <v>92</v>
      </c>
    </row>
    <row r="5729" spans="1:4">
      <c r="A5729">
        <v>1900</v>
      </c>
      <c r="B5729" t="s">
        <v>3657</v>
      </c>
      <c r="C5729" t="s">
        <v>1938</v>
      </c>
      <c r="D5729">
        <v>41</v>
      </c>
    </row>
    <row r="5730" spans="1:4">
      <c r="A5730">
        <v>1900</v>
      </c>
      <c r="B5730" t="s">
        <v>3657</v>
      </c>
      <c r="C5730" t="s">
        <v>1938</v>
      </c>
      <c r="D5730">
        <v>16</v>
      </c>
    </row>
    <row r="5731" spans="1:4">
      <c r="A5731">
        <v>1900</v>
      </c>
      <c r="B5731" t="s">
        <v>3657</v>
      </c>
      <c r="C5731" t="s">
        <v>2338</v>
      </c>
      <c r="D5731">
        <v>7.75</v>
      </c>
    </row>
    <row r="5732" spans="1:4">
      <c r="A5732">
        <v>1900</v>
      </c>
      <c r="B5732" t="s">
        <v>3153</v>
      </c>
      <c r="C5732" t="s">
        <v>2153</v>
      </c>
      <c r="D5732">
        <v>4.17</v>
      </c>
    </row>
    <row r="5733" spans="1:4">
      <c r="A5733">
        <v>1900</v>
      </c>
      <c r="B5733" t="s">
        <v>3153</v>
      </c>
      <c r="C5733" t="s">
        <v>2153</v>
      </c>
      <c r="D5733">
        <v>15.48</v>
      </c>
    </row>
    <row r="5734" spans="1:4">
      <c r="A5734">
        <v>1900</v>
      </c>
      <c r="B5734" t="s">
        <v>3153</v>
      </c>
      <c r="C5734" t="s">
        <v>2155</v>
      </c>
      <c r="D5734">
        <v>109.13</v>
      </c>
    </row>
    <row r="5735" spans="1:4">
      <c r="A5735">
        <v>1900</v>
      </c>
      <c r="B5735" t="s">
        <v>3153</v>
      </c>
      <c r="C5735" t="s">
        <v>2155</v>
      </c>
      <c r="D5735">
        <v>19.72</v>
      </c>
    </row>
    <row r="5736" spans="1:4">
      <c r="A5736">
        <v>1900</v>
      </c>
      <c r="B5736" t="s">
        <v>3153</v>
      </c>
      <c r="C5736" t="s">
        <v>2155</v>
      </c>
      <c r="D5736">
        <v>11.15</v>
      </c>
    </row>
    <row r="5737" spans="1:4">
      <c r="A5737">
        <v>1900</v>
      </c>
      <c r="B5737" t="s">
        <v>3153</v>
      </c>
      <c r="C5737" t="s">
        <v>2266</v>
      </c>
      <c r="D5737">
        <v>6</v>
      </c>
    </row>
    <row r="5738" spans="1:4">
      <c r="A5738">
        <v>1900</v>
      </c>
      <c r="B5738" t="s">
        <v>3153</v>
      </c>
      <c r="C5738" t="s">
        <v>2154</v>
      </c>
      <c r="D5738">
        <v>15</v>
      </c>
    </row>
    <row r="5739" spans="1:4">
      <c r="A5739">
        <v>1900</v>
      </c>
      <c r="B5739" t="s">
        <v>3157</v>
      </c>
      <c r="C5739" t="s">
        <v>1903</v>
      </c>
      <c r="D5739">
        <v>34.25</v>
      </c>
    </row>
    <row r="5740" spans="1:4">
      <c r="A5740">
        <v>1900</v>
      </c>
      <c r="B5740" t="s">
        <v>3157</v>
      </c>
      <c r="C5740" t="s">
        <v>1972</v>
      </c>
      <c r="D5740">
        <v>10</v>
      </c>
    </row>
    <row r="5741" spans="1:4">
      <c r="A5741">
        <v>1900</v>
      </c>
      <c r="B5741" t="s">
        <v>3157</v>
      </c>
      <c r="C5741" t="s">
        <v>2156</v>
      </c>
      <c r="D5741">
        <v>3</v>
      </c>
    </row>
    <row r="5742" spans="1:4">
      <c r="A5742">
        <v>1900</v>
      </c>
      <c r="B5742" t="s">
        <v>3162</v>
      </c>
      <c r="C5742" t="s">
        <v>2157</v>
      </c>
      <c r="D5742">
        <v>4.0999999999999996</v>
      </c>
    </row>
    <row r="5743" spans="1:4">
      <c r="A5743">
        <v>1900</v>
      </c>
      <c r="B5743" t="s">
        <v>3162</v>
      </c>
      <c r="C5743" t="s">
        <v>2158</v>
      </c>
      <c r="D5743">
        <v>2</v>
      </c>
    </row>
    <row r="5744" spans="1:4">
      <c r="A5744">
        <v>1900</v>
      </c>
      <c r="B5744" t="s">
        <v>3162</v>
      </c>
      <c r="C5744" t="s">
        <v>2159</v>
      </c>
      <c r="D5744">
        <v>9</v>
      </c>
    </row>
    <row r="5745" spans="1:4">
      <c r="A5745">
        <v>1900</v>
      </c>
      <c r="B5745" t="s">
        <v>3544</v>
      </c>
      <c r="C5745" t="s">
        <v>537</v>
      </c>
      <c r="D5745">
        <v>7</v>
      </c>
    </row>
    <row r="5746" spans="1:4">
      <c r="A5746">
        <v>1900</v>
      </c>
      <c r="B5746" t="s">
        <v>3544</v>
      </c>
      <c r="C5746" t="s">
        <v>415</v>
      </c>
      <c r="D5746">
        <v>33</v>
      </c>
    </row>
    <row r="5747" spans="1:4">
      <c r="A5747">
        <v>1900</v>
      </c>
      <c r="B5747" t="s">
        <v>3544</v>
      </c>
      <c r="C5747" t="s">
        <v>415</v>
      </c>
      <c r="D5747">
        <v>9</v>
      </c>
    </row>
    <row r="5748" spans="1:4">
      <c r="A5748">
        <v>1900</v>
      </c>
      <c r="B5748" t="s">
        <v>3544</v>
      </c>
      <c r="C5748" t="s">
        <v>415</v>
      </c>
      <c r="D5748">
        <v>2.25</v>
      </c>
    </row>
    <row r="5749" spans="1:4">
      <c r="A5749">
        <v>1900</v>
      </c>
      <c r="B5749" t="s">
        <v>3544</v>
      </c>
      <c r="C5749" t="s">
        <v>415</v>
      </c>
      <c r="D5749">
        <v>9</v>
      </c>
    </row>
    <row r="5750" spans="1:4">
      <c r="A5750">
        <v>1900</v>
      </c>
      <c r="B5750" t="s">
        <v>3544</v>
      </c>
      <c r="C5750" t="s">
        <v>415</v>
      </c>
      <c r="D5750">
        <v>15</v>
      </c>
    </row>
    <row r="5751" spans="1:4">
      <c r="A5751">
        <v>1900</v>
      </c>
      <c r="B5751" t="s">
        <v>3544</v>
      </c>
      <c r="C5751" t="s">
        <v>416</v>
      </c>
      <c r="D5751">
        <v>5.5</v>
      </c>
    </row>
    <row r="5752" spans="1:4">
      <c r="A5752">
        <v>1900</v>
      </c>
      <c r="B5752" t="s">
        <v>3544</v>
      </c>
      <c r="C5752" t="s">
        <v>418</v>
      </c>
      <c r="D5752">
        <v>2.5</v>
      </c>
    </row>
    <row r="5753" spans="1:4">
      <c r="A5753">
        <v>1900</v>
      </c>
      <c r="B5753" t="s">
        <v>3544</v>
      </c>
      <c r="C5753" t="s">
        <v>419</v>
      </c>
      <c r="D5753">
        <v>8</v>
      </c>
    </row>
    <row r="5754" spans="1:4">
      <c r="A5754">
        <v>1900</v>
      </c>
      <c r="B5754" t="s">
        <v>3544</v>
      </c>
      <c r="C5754" t="s">
        <v>420</v>
      </c>
      <c r="D5754">
        <v>4</v>
      </c>
    </row>
    <row r="5755" spans="1:4">
      <c r="A5755">
        <v>1900</v>
      </c>
      <c r="B5755" t="s">
        <v>3544</v>
      </c>
      <c r="C5755" t="s">
        <v>421</v>
      </c>
      <c r="D5755">
        <v>24</v>
      </c>
    </row>
    <row r="5756" spans="1:4">
      <c r="A5756">
        <v>1900</v>
      </c>
      <c r="B5756" t="s">
        <v>3544</v>
      </c>
      <c r="C5756" t="s">
        <v>421</v>
      </c>
      <c r="D5756">
        <v>5.5</v>
      </c>
    </row>
    <row r="5757" spans="1:4">
      <c r="A5757">
        <v>1900</v>
      </c>
      <c r="B5757" t="s">
        <v>3544</v>
      </c>
      <c r="C5757" t="s">
        <v>422</v>
      </c>
      <c r="D5757">
        <v>70</v>
      </c>
    </row>
    <row r="5758" spans="1:4">
      <c r="A5758">
        <v>1900</v>
      </c>
      <c r="B5758" t="s">
        <v>3544</v>
      </c>
      <c r="C5758" t="s">
        <v>423</v>
      </c>
      <c r="D5758">
        <v>66.2</v>
      </c>
    </row>
    <row r="5759" spans="1:4">
      <c r="A5759">
        <v>1900</v>
      </c>
      <c r="B5759" t="s">
        <v>3658</v>
      </c>
      <c r="C5759" t="s">
        <v>968</v>
      </c>
      <c r="D5759">
        <v>13.5</v>
      </c>
    </row>
    <row r="5760" spans="1:4">
      <c r="A5760">
        <v>1900</v>
      </c>
      <c r="B5760" t="s">
        <v>3658</v>
      </c>
      <c r="C5760" t="s">
        <v>969</v>
      </c>
      <c r="D5760">
        <v>34</v>
      </c>
    </row>
    <row r="5761" spans="1:4">
      <c r="A5761">
        <v>1900</v>
      </c>
      <c r="B5761" t="s">
        <v>3658</v>
      </c>
      <c r="C5761" t="s">
        <v>969</v>
      </c>
      <c r="D5761">
        <v>11</v>
      </c>
    </row>
    <row r="5762" spans="1:4">
      <c r="A5762">
        <v>1900</v>
      </c>
      <c r="B5762" t="s">
        <v>3658</v>
      </c>
      <c r="C5762" t="s">
        <v>969</v>
      </c>
      <c r="D5762">
        <v>13</v>
      </c>
    </row>
    <row r="5763" spans="1:4">
      <c r="A5763">
        <v>1900</v>
      </c>
      <c r="B5763" t="s">
        <v>3658</v>
      </c>
      <c r="C5763" t="s">
        <v>969</v>
      </c>
      <c r="D5763">
        <v>4</v>
      </c>
    </row>
    <row r="5764" spans="1:4">
      <c r="A5764">
        <v>1900</v>
      </c>
      <c r="B5764" t="s">
        <v>3658</v>
      </c>
      <c r="C5764" t="s">
        <v>2173</v>
      </c>
      <c r="D5764">
        <v>3.5</v>
      </c>
    </row>
    <row r="5765" spans="1:4">
      <c r="A5765">
        <v>1900</v>
      </c>
      <c r="B5765" t="s">
        <v>3658</v>
      </c>
      <c r="C5765" t="s">
        <v>2173</v>
      </c>
      <c r="D5765">
        <v>4</v>
      </c>
    </row>
    <row r="5766" spans="1:4">
      <c r="A5766">
        <v>1900</v>
      </c>
      <c r="B5766" t="s">
        <v>3658</v>
      </c>
      <c r="C5766" t="s">
        <v>2162</v>
      </c>
      <c r="D5766">
        <v>12</v>
      </c>
    </row>
    <row r="5767" spans="1:4">
      <c r="A5767">
        <v>1900</v>
      </c>
      <c r="B5767" t="s">
        <v>3658</v>
      </c>
      <c r="C5767" t="s">
        <v>2162</v>
      </c>
      <c r="D5767">
        <v>7.5</v>
      </c>
    </row>
    <row r="5768" spans="1:4">
      <c r="A5768">
        <v>1900</v>
      </c>
      <c r="B5768" t="s">
        <v>3658</v>
      </c>
      <c r="C5768" t="s">
        <v>2162</v>
      </c>
      <c r="D5768">
        <v>12</v>
      </c>
    </row>
    <row r="5769" spans="1:4">
      <c r="A5769">
        <v>1900</v>
      </c>
      <c r="B5769" t="s">
        <v>3658</v>
      </c>
      <c r="C5769" t="s">
        <v>74</v>
      </c>
      <c r="D5769">
        <v>3.5</v>
      </c>
    </row>
    <row r="5770" spans="1:4">
      <c r="A5770">
        <v>1900</v>
      </c>
      <c r="B5770" t="s">
        <v>3658</v>
      </c>
      <c r="C5770" t="s">
        <v>2163</v>
      </c>
      <c r="D5770">
        <v>35.9</v>
      </c>
    </row>
    <row r="5771" spans="1:4">
      <c r="A5771">
        <v>1900</v>
      </c>
      <c r="B5771" t="s">
        <v>3658</v>
      </c>
      <c r="C5771" t="s">
        <v>2174</v>
      </c>
      <c r="D5771">
        <v>36</v>
      </c>
    </row>
    <row r="5772" spans="1:4">
      <c r="A5772">
        <v>1900</v>
      </c>
      <c r="B5772" t="s">
        <v>3658</v>
      </c>
      <c r="C5772" t="s">
        <v>2164</v>
      </c>
      <c r="D5772">
        <v>3.88</v>
      </c>
    </row>
    <row r="5773" spans="1:4">
      <c r="A5773">
        <v>1900</v>
      </c>
      <c r="B5773" t="s">
        <v>3658</v>
      </c>
      <c r="C5773" t="s">
        <v>2164</v>
      </c>
      <c r="D5773">
        <v>2</v>
      </c>
    </row>
    <row r="5774" spans="1:4">
      <c r="A5774">
        <v>1900</v>
      </c>
      <c r="B5774" t="s">
        <v>3658</v>
      </c>
      <c r="C5774" t="s">
        <v>2165</v>
      </c>
      <c r="D5774">
        <v>1</v>
      </c>
    </row>
    <row r="5775" spans="1:4">
      <c r="A5775">
        <v>1900</v>
      </c>
      <c r="B5775" t="s">
        <v>3658</v>
      </c>
      <c r="C5775" t="s">
        <v>690</v>
      </c>
      <c r="D5775">
        <v>4.5</v>
      </c>
    </row>
    <row r="5776" spans="1:4">
      <c r="A5776">
        <v>1900</v>
      </c>
      <c r="B5776" t="s">
        <v>3658</v>
      </c>
      <c r="C5776" t="s">
        <v>2166</v>
      </c>
      <c r="D5776">
        <v>34</v>
      </c>
    </row>
    <row r="5777" spans="1:4">
      <c r="A5777">
        <v>1900</v>
      </c>
      <c r="B5777" t="s">
        <v>3658</v>
      </c>
      <c r="C5777" t="s">
        <v>2166</v>
      </c>
      <c r="D5777">
        <v>10</v>
      </c>
    </row>
    <row r="5778" spans="1:4">
      <c r="A5778">
        <v>1900</v>
      </c>
      <c r="B5778" t="s">
        <v>3658</v>
      </c>
      <c r="C5778" t="s">
        <v>2166</v>
      </c>
      <c r="D5778">
        <v>5.5</v>
      </c>
    </row>
    <row r="5779" spans="1:4">
      <c r="A5779">
        <v>1900</v>
      </c>
      <c r="B5779" t="s">
        <v>3658</v>
      </c>
      <c r="C5779" t="s">
        <v>2166</v>
      </c>
      <c r="D5779">
        <v>5.8</v>
      </c>
    </row>
    <row r="5780" spans="1:4">
      <c r="A5780">
        <v>1900</v>
      </c>
      <c r="B5780" t="s">
        <v>3658</v>
      </c>
      <c r="C5780" t="s">
        <v>2166</v>
      </c>
      <c r="D5780">
        <v>5.5</v>
      </c>
    </row>
    <row r="5781" spans="1:4">
      <c r="A5781">
        <v>1900</v>
      </c>
      <c r="B5781" t="s">
        <v>3658</v>
      </c>
      <c r="C5781" t="s">
        <v>862</v>
      </c>
      <c r="D5781">
        <v>4</v>
      </c>
    </row>
    <row r="5782" spans="1:4">
      <c r="A5782">
        <v>1900</v>
      </c>
      <c r="B5782" t="s">
        <v>3658</v>
      </c>
      <c r="C5782" t="s">
        <v>862</v>
      </c>
      <c r="D5782">
        <v>4.5</v>
      </c>
    </row>
    <row r="5783" spans="1:4">
      <c r="A5783">
        <v>1900</v>
      </c>
      <c r="B5783" t="s">
        <v>3658</v>
      </c>
      <c r="C5783" t="s">
        <v>2167</v>
      </c>
      <c r="D5783">
        <v>18.899999999999999</v>
      </c>
    </row>
    <row r="5784" spans="1:4">
      <c r="A5784">
        <v>1900</v>
      </c>
      <c r="B5784" t="s">
        <v>3658</v>
      </c>
      <c r="C5784" t="s">
        <v>2168</v>
      </c>
      <c r="D5784">
        <v>3.5</v>
      </c>
    </row>
    <row r="5785" spans="1:4">
      <c r="A5785">
        <v>1900</v>
      </c>
      <c r="B5785" t="s">
        <v>3658</v>
      </c>
      <c r="C5785" t="s">
        <v>2169</v>
      </c>
      <c r="D5785">
        <v>4</v>
      </c>
    </row>
    <row r="5786" spans="1:4">
      <c r="A5786">
        <v>1900</v>
      </c>
      <c r="B5786" t="s">
        <v>3185</v>
      </c>
      <c r="C5786" t="s">
        <v>2178</v>
      </c>
      <c r="D5786">
        <v>2</v>
      </c>
    </row>
    <row r="5787" spans="1:4">
      <c r="A5787">
        <v>1900</v>
      </c>
      <c r="B5787" t="s">
        <v>3185</v>
      </c>
      <c r="C5787" t="s">
        <v>2178</v>
      </c>
      <c r="D5787">
        <v>10</v>
      </c>
    </row>
    <row r="5788" spans="1:4">
      <c r="A5788">
        <v>1900</v>
      </c>
      <c r="B5788" t="s">
        <v>3185</v>
      </c>
      <c r="C5788" t="s">
        <v>2177</v>
      </c>
      <c r="D5788">
        <v>47</v>
      </c>
    </row>
    <row r="5789" spans="1:4">
      <c r="A5789">
        <v>1900</v>
      </c>
      <c r="B5789" t="s">
        <v>3185</v>
      </c>
      <c r="C5789" t="s">
        <v>2177</v>
      </c>
      <c r="D5789">
        <v>33.82</v>
      </c>
    </row>
    <row r="5790" spans="1:4">
      <c r="A5790">
        <v>1900</v>
      </c>
      <c r="B5790" t="s">
        <v>3185</v>
      </c>
      <c r="C5790" t="s">
        <v>2177</v>
      </c>
      <c r="D5790">
        <v>12</v>
      </c>
    </row>
    <row r="5791" spans="1:4">
      <c r="A5791">
        <v>1900</v>
      </c>
      <c r="B5791" t="s">
        <v>55</v>
      </c>
      <c r="C5791" t="s">
        <v>713</v>
      </c>
      <c r="D5791">
        <v>3</v>
      </c>
    </row>
    <row r="5792" spans="1:4">
      <c r="A5792">
        <v>1900</v>
      </c>
      <c r="B5792" t="s">
        <v>55</v>
      </c>
      <c r="C5792" t="s">
        <v>714</v>
      </c>
      <c r="D5792">
        <v>3.5</v>
      </c>
    </row>
    <row r="5793" spans="1:4">
      <c r="A5793">
        <v>1900</v>
      </c>
      <c r="B5793" t="s">
        <v>55</v>
      </c>
      <c r="C5793" t="s">
        <v>715</v>
      </c>
      <c r="D5793">
        <v>15</v>
      </c>
    </row>
    <row r="5794" spans="1:4">
      <c r="A5794">
        <v>1900</v>
      </c>
      <c r="B5794" t="s">
        <v>55</v>
      </c>
      <c r="C5794" t="s">
        <v>2181</v>
      </c>
      <c r="D5794">
        <v>14</v>
      </c>
    </row>
    <row r="5795" spans="1:4">
      <c r="A5795">
        <v>1900</v>
      </c>
      <c r="B5795" t="s">
        <v>55</v>
      </c>
      <c r="C5795" t="s">
        <v>864</v>
      </c>
      <c r="D5795">
        <v>7</v>
      </c>
    </row>
    <row r="5796" spans="1:4">
      <c r="A5796">
        <v>1900</v>
      </c>
      <c r="B5796" t="s">
        <v>55</v>
      </c>
      <c r="C5796" t="s">
        <v>717</v>
      </c>
      <c r="D5796">
        <v>33</v>
      </c>
    </row>
    <row r="5797" spans="1:4">
      <c r="A5797">
        <v>1900</v>
      </c>
      <c r="B5797" t="s">
        <v>55</v>
      </c>
      <c r="C5797" t="s">
        <v>717</v>
      </c>
      <c r="D5797">
        <v>22</v>
      </c>
    </row>
    <row r="5798" spans="1:4">
      <c r="A5798">
        <v>1900</v>
      </c>
      <c r="B5798" t="s">
        <v>55</v>
      </c>
      <c r="C5798" t="s">
        <v>717</v>
      </c>
      <c r="D5798">
        <v>11</v>
      </c>
    </row>
    <row r="5799" spans="1:4">
      <c r="A5799">
        <v>1900</v>
      </c>
      <c r="B5799" t="s">
        <v>55</v>
      </c>
      <c r="C5799" t="s">
        <v>717</v>
      </c>
      <c r="D5799">
        <v>9</v>
      </c>
    </row>
    <row r="5800" spans="1:4">
      <c r="A5800">
        <v>1900</v>
      </c>
      <c r="B5800" t="s">
        <v>55</v>
      </c>
      <c r="C5800" t="s">
        <v>57</v>
      </c>
      <c r="D5800">
        <v>9.5</v>
      </c>
    </row>
    <row r="5801" spans="1:4">
      <c r="A5801">
        <v>1900</v>
      </c>
      <c r="B5801" t="s">
        <v>55</v>
      </c>
      <c r="C5801" t="s">
        <v>718</v>
      </c>
      <c r="D5801">
        <v>11</v>
      </c>
    </row>
    <row r="5802" spans="1:4">
      <c r="A5802">
        <v>1900</v>
      </c>
      <c r="B5802" t="s">
        <v>55</v>
      </c>
      <c r="C5802" t="s">
        <v>924</v>
      </c>
      <c r="D5802">
        <v>2.5</v>
      </c>
    </row>
    <row r="5803" spans="1:4">
      <c r="A5803">
        <v>1900</v>
      </c>
      <c r="B5803" t="s">
        <v>55</v>
      </c>
      <c r="C5803" t="s">
        <v>59</v>
      </c>
      <c r="D5803">
        <v>75</v>
      </c>
    </row>
    <row r="5804" spans="1:4">
      <c r="A5804">
        <v>1900</v>
      </c>
      <c r="B5804" t="s">
        <v>55</v>
      </c>
      <c r="C5804" t="s">
        <v>59</v>
      </c>
      <c r="D5804">
        <v>16.5</v>
      </c>
    </row>
    <row r="5805" spans="1:4">
      <c r="A5805">
        <v>1900</v>
      </c>
      <c r="B5805" t="s">
        <v>55</v>
      </c>
      <c r="C5805" t="s">
        <v>2179</v>
      </c>
      <c r="D5805">
        <v>19</v>
      </c>
    </row>
    <row r="5806" spans="1:4">
      <c r="A5806">
        <v>1900</v>
      </c>
      <c r="B5806" t="s">
        <v>55</v>
      </c>
      <c r="C5806" t="s">
        <v>717</v>
      </c>
      <c r="D5806">
        <v>17</v>
      </c>
    </row>
    <row r="5807" spans="1:4">
      <c r="A5807">
        <v>1900</v>
      </c>
      <c r="B5807" t="s">
        <v>55</v>
      </c>
      <c r="C5807" t="s">
        <v>2180</v>
      </c>
      <c r="D5807">
        <v>8</v>
      </c>
    </row>
    <row r="5808" spans="1:4">
      <c r="A5808">
        <v>1900</v>
      </c>
      <c r="B5808" t="s">
        <v>3188</v>
      </c>
      <c r="C5808" t="s">
        <v>922</v>
      </c>
      <c r="D5808">
        <v>8</v>
      </c>
    </row>
    <row r="5809" spans="1:4">
      <c r="A5809">
        <v>1900</v>
      </c>
      <c r="B5809" t="s">
        <v>3188</v>
      </c>
      <c r="C5809" t="s">
        <v>697</v>
      </c>
      <c r="D5809">
        <v>9</v>
      </c>
    </row>
    <row r="5810" spans="1:4">
      <c r="A5810">
        <v>1900</v>
      </c>
      <c r="B5810" t="s">
        <v>3188</v>
      </c>
      <c r="C5810" t="s">
        <v>698</v>
      </c>
      <c r="D5810">
        <v>5</v>
      </c>
    </row>
    <row r="5811" spans="1:4">
      <c r="A5811">
        <v>1900</v>
      </c>
      <c r="B5811" t="s">
        <v>3188</v>
      </c>
      <c r="C5811" t="s">
        <v>370</v>
      </c>
      <c r="D5811">
        <v>10</v>
      </c>
    </row>
    <row r="5812" spans="1:4">
      <c r="A5812">
        <v>1900</v>
      </c>
      <c r="B5812" t="s">
        <v>3188</v>
      </c>
      <c r="C5812" t="s">
        <v>370</v>
      </c>
      <c r="D5812">
        <v>5</v>
      </c>
    </row>
    <row r="5813" spans="1:4">
      <c r="A5813">
        <v>1900</v>
      </c>
      <c r="B5813" t="s">
        <v>3188</v>
      </c>
      <c r="C5813" t="s">
        <v>370</v>
      </c>
      <c r="D5813">
        <v>15</v>
      </c>
    </row>
    <row r="5814" spans="1:4">
      <c r="A5814">
        <v>1900</v>
      </c>
      <c r="B5814" t="s">
        <v>3188</v>
      </c>
      <c r="C5814" t="s">
        <v>371</v>
      </c>
      <c r="D5814">
        <v>9</v>
      </c>
    </row>
    <row r="5815" spans="1:4">
      <c r="A5815">
        <v>1900</v>
      </c>
      <c r="B5815" t="s">
        <v>3188</v>
      </c>
      <c r="C5815" t="s">
        <v>578</v>
      </c>
      <c r="D5815">
        <v>11.05</v>
      </c>
    </row>
    <row r="5816" spans="1:4">
      <c r="A5816">
        <v>1900</v>
      </c>
      <c r="B5816" t="s">
        <v>3188</v>
      </c>
      <c r="C5816" t="s">
        <v>863</v>
      </c>
      <c r="D5816">
        <v>12</v>
      </c>
    </row>
    <row r="5817" spans="1:4">
      <c r="A5817">
        <v>1900</v>
      </c>
      <c r="B5817" t="s">
        <v>3214</v>
      </c>
      <c r="C5817" t="s">
        <v>1903</v>
      </c>
      <c r="D5817">
        <v>6.87</v>
      </c>
    </row>
    <row r="5818" spans="1:4">
      <c r="A5818">
        <v>1900</v>
      </c>
      <c r="B5818" t="s">
        <v>3214</v>
      </c>
      <c r="C5818" t="s">
        <v>264</v>
      </c>
      <c r="D5818">
        <v>10</v>
      </c>
    </row>
    <row r="5819" spans="1:4">
      <c r="A5819">
        <v>1900</v>
      </c>
      <c r="B5819" t="s">
        <v>3214</v>
      </c>
      <c r="C5819" t="s">
        <v>1911</v>
      </c>
      <c r="D5819">
        <v>8.5</v>
      </c>
    </row>
    <row r="5820" spans="1:4">
      <c r="A5820">
        <v>1900</v>
      </c>
      <c r="B5820" t="s">
        <v>3214</v>
      </c>
      <c r="C5820" t="s">
        <v>1914</v>
      </c>
      <c r="D5820">
        <v>9</v>
      </c>
    </row>
    <row r="5821" spans="1:4">
      <c r="A5821">
        <v>1900</v>
      </c>
      <c r="B5821" t="s">
        <v>3214</v>
      </c>
      <c r="C5821" t="s">
        <v>1914</v>
      </c>
      <c r="D5821">
        <v>7.25</v>
      </c>
    </row>
    <row r="5822" spans="1:4">
      <c r="A5822">
        <v>1900</v>
      </c>
      <c r="B5822" t="s">
        <v>3214</v>
      </c>
      <c r="C5822" t="s">
        <v>1914</v>
      </c>
      <c r="D5822">
        <v>2</v>
      </c>
    </row>
    <row r="5823" spans="1:4">
      <c r="A5823">
        <v>1900</v>
      </c>
      <c r="B5823" t="s">
        <v>3638</v>
      </c>
      <c r="C5823" t="s">
        <v>425</v>
      </c>
      <c r="D5823">
        <v>7</v>
      </c>
    </row>
    <row r="5824" spans="1:4">
      <c r="A5824">
        <v>1900</v>
      </c>
      <c r="B5824" t="s">
        <v>3638</v>
      </c>
      <c r="C5824" t="s">
        <v>426</v>
      </c>
      <c r="D5824">
        <v>18</v>
      </c>
    </row>
    <row r="5825" spans="1:4">
      <c r="A5825">
        <v>1900</v>
      </c>
      <c r="B5825" t="s">
        <v>3638</v>
      </c>
      <c r="C5825" t="s">
        <v>427</v>
      </c>
      <c r="D5825">
        <v>4</v>
      </c>
    </row>
    <row r="5826" spans="1:4">
      <c r="A5826">
        <v>1900</v>
      </c>
      <c r="B5826" t="s">
        <v>3638</v>
      </c>
      <c r="C5826" t="s">
        <v>428</v>
      </c>
      <c r="D5826">
        <v>15</v>
      </c>
    </row>
    <row r="5827" spans="1:4">
      <c r="A5827">
        <v>1900</v>
      </c>
      <c r="B5827" t="s">
        <v>3638</v>
      </c>
      <c r="C5827" t="s">
        <v>428</v>
      </c>
      <c r="D5827">
        <v>4.5</v>
      </c>
    </row>
    <row r="5828" spans="1:4">
      <c r="A5828">
        <v>1900</v>
      </c>
      <c r="B5828" t="s">
        <v>3638</v>
      </c>
      <c r="C5828" t="s">
        <v>428</v>
      </c>
      <c r="D5828">
        <v>13.5</v>
      </c>
    </row>
    <row r="5829" spans="1:4">
      <c r="A5829">
        <v>1900</v>
      </c>
      <c r="B5829" t="s">
        <v>3638</v>
      </c>
      <c r="C5829" t="s">
        <v>428</v>
      </c>
      <c r="D5829">
        <v>10</v>
      </c>
    </row>
    <row r="5830" spans="1:4">
      <c r="A5830">
        <v>1900</v>
      </c>
      <c r="B5830" t="s">
        <v>3638</v>
      </c>
      <c r="C5830" t="s">
        <v>428</v>
      </c>
      <c r="D5830">
        <v>6</v>
      </c>
    </row>
    <row r="5831" spans="1:4">
      <c r="A5831">
        <v>1900</v>
      </c>
      <c r="B5831" t="s">
        <v>3638</v>
      </c>
      <c r="C5831" t="s">
        <v>428</v>
      </c>
      <c r="D5831">
        <v>7.25</v>
      </c>
    </row>
    <row r="5832" spans="1:4">
      <c r="A5832">
        <v>1900</v>
      </c>
      <c r="B5832" t="s">
        <v>3638</v>
      </c>
      <c r="C5832" t="s">
        <v>428</v>
      </c>
      <c r="D5832">
        <v>5</v>
      </c>
    </row>
    <row r="5833" spans="1:4">
      <c r="A5833">
        <v>1900</v>
      </c>
      <c r="B5833" t="s">
        <v>3638</v>
      </c>
      <c r="C5833" t="s">
        <v>428</v>
      </c>
      <c r="D5833">
        <v>16</v>
      </c>
    </row>
    <row r="5834" spans="1:4">
      <c r="A5834">
        <v>1900</v>
      </c>
      <c r="B5834" t="s">
        <v>3638</v>
      </c>
      <c r="C5834" t="s">
        <v>428</v>
      </c>
      <c r="D5834">
        <v>2</v>
      </c>
    </row>
    <row r="5835" spans="1:4">
      <c r="A5835">
        <v>1900</v>
      </c>
      <c r="B5835" t="s">
        <v>3638</v>
      </c>
      <c r="C5835" t="s">
        <v>428</v>
      </c>
      <c r="D5835">
        <v>5.5</v>
      </c>
    </row>
    <row r="5836" spans="1:4">
      <c r="A5836">
        <v>1900</v>
      </c>
      <c r="B5836" t="s">
        <v>3638</v>
      </c>
      <c r="C5836" t="s">
        <v>428</v>
      </c>
      <c r="D5836">
        <v>8.5</v>
      </c>
    </row>
    <row r="5837" spans="1:4">
      <c r="A5837">
        <v>1900</v>
      </c>
      <c r="B5837" t="s">
        <v>3638</v>
      </c>
      <c r="C5837" t="s">
        <v>432</v>
      </c>
      <c r="D5837">
        <v>33.299999999999997</v>
      </c>
    </row>
    <row r="5838" spans="1:4">
      <c r="A5838">
        <v>1900</v>
      </c>
      <c r="B5838" t="s">
        <v>3638</v>
      </c>
      <c r="C5838" t="s">
        <v>435</v>
      </c>
      <c r="D5838">
        <v>60.61</v>
      </c>
    </row>
    <row r="5839" spans="1:4">
      <c r="A5839">
        <v>1900</v>
      </c>
      <c r="B5839" t="s">
        <v>3659</v>
      </c>
      <c r="C5839" t="s">
        <v>457</v>
      </c>
      <c r="D5839">
        <v>3.5</v>
      </c>
    </row>
    <row r="5840" spans="1:4">
      <c r="A5840">
        <v>1900</v>
      </c>
      <c r="B5840" t="s">
        <v>3659</v>
      </c>
      <c r="C5840" t="s">
        <v>457</v>
      </c>
      <c r="D5840">
        <v>9</v>
      </c>
    </row>
    <row r="5841" spans="1:4">
      <c r="A5841">
        <v>1900</v>
      </c>
      <c r="B5841" t="s">
        <v>3659</v>
      </c>
      <c r="C5841" t="s">
        <v>458</v>
      </c>
      <c r="D5841">
        <v>7</v>
      </c>
    </row>
    <row r="5842" spans="1:4">
      <c r="A5842">
        <v>1900</v>
      </c>
      <c r="B5842" t="s">
        <v>3659</v>
      </c>
      <c r="C5842" t="s">
        <v>459</v>
      </c>
      <c r="D5842">
        <v>22</v>
      </c>
    </row>
    <row r="5843" spans="1:4">
      <c r="A5843">
        <v>1900</v>
      </c>
      <c r="B5843" t="s">
        <v>3659</v>
      </c>
      <c r="C5843" t="s">
        <v>460</v>
      </c>
      <c r="D5843">
        <v>5.5</v>
      </c>
    </row>
    <row r="5844" spans="1:4">
      <c r="A5844">
        <v>1900</v>
      </c>
      <c r="B5844" t="s">
        <v>3659</v>
      </c>
      <c r="C5844" t="s">
        <v>926</v>
      </c>
      <c r="D5844">
        <v>14.5</v>
      </c>
    </row>
    <row r="5845" spans="1:4">
      <c r="A5845">
        <v>1900</v>
      </c>
      <c r="B5845" t="s">
        <v>3659</v>
      </c>
      <c r="C5845" t="s">
        <v>461</v>
      </c>
      <c r="D5845">
        <v>7</v>
      </c>
    </row>
    <row r="5846" spans="1:4">
      <c r="A5846">
        <v>1900</v>
      </c>
      <c r="B5846" t="s">
        <v>3659</v>
      </c>
      <c r="C5846" t="s">
        <v>928</v>
      </c>
      <c r="D5846">
        <v>13.95</v>
      </c>
    </row>
    <row r="5847" spans="1:4">
      <c r="A5847">
        <v>1900</v>
      </c>
      <c r="B5847" t="s">
        <v>3659</v>
      </c>
      <c r="C5847" t="s">
        <v>928</v>
      </c>
      <c r="D5847">
        <v>3.5</v>
      </c>
    </row>
    <row r="5848" spans="1:4">
      <c r="A5848">
        <v>1900</v>
      </c>
      <c r="B5848" t="s">
        <v>3659</v>
      </c>
      <c r="C5848" t="s">
        <v>462</v>
      </c>
      <c r="D5848">
        <v>9</v>
      </c>
    </row>
    <row r="5849" spans="1:4">
      <c r="A5849">
        <v>1900</v>
      </c>
      <c r="B5849" t="s">
        <v>3659</v>
      </c>
      <c r="C5849" t="s">
        <v>463</v>
      </c>
      <c r="D5849">
        <v>7.5</v>
      </c>
    </row>
    <row r="5850" spans="1:4">
      <c r="A5850">
        <v>1900</v>
      </c>
      <c r="B5850" t="s">
        <v>3659</v>
      </c>
      <c r="C5850" t="s">
        <v>464</v>
      </c>
      <c r="D5850">
        <v>1.63</v>
      </c>
    </row>
    <row r="5851" spans="1:4">
      <c r="A5851">
        <v>1900</v>
      </c>
      <c r="B5851" t="s">
        <v>3659</v>
      </c>
      <c r="C5851" t="s">
        <v>1345</v>
      </c>
      <c r="D5851">
        <v>141</v>
      </c>
    </row>
    <row r="5852" spans="1:4">
      <c r="A5852">
        <v>1900</v>
      </c>
      <c r="B5852" t="s">
        <v>3659</v>
      </c>
      <c r="C5852" t="s">
        <v>1345</v>
      </c>
      <c r="D5852">
        <v>74</v>
      </c>
    </row>
    <row r="5853" spans="1:4">
      <c r="A5853">
        <v>1900</v>
      </c>
      <c r="B5853" t="s">
        <v>3659</v>
      </c>
      <c r="C5853" t="s">
        <v>465</v>
      </c>
      <c r="D5853">
        <v>4</v>
      </c>
    </row>
    <row r="5854" spans="1:4">
      <c r="A5854">
        <v>1900</v>
      </c>
      <c r="B5854" t="s">
        <v>3659</v>
      </c>
      <c r="C5854" t="s">
        <v>466</v>
      </c>
      <c r="D5854">
        <v>16</v>
      </c>
    </row>
    <row r="5855" spans="1:4">
      <c r="A5855">
        <v>1900</v>
      </c>
      <c r="B5855" t="s">
        <v>3659</v>
      </c>
      <c r="C5855" t="s">
        <v>468</v>
      </c>
      <c r="D5855">
        <v>19</v>
      </c>
    </row>
    <row r="5856" spans="1:4">
      <c r="A5856">
        <v>1900</v>
      </c>
      <c r="B5856" t="s">
        <v>3659</v>
      </c>
      <c r="C5856" t="s">
        <v>469</v>
      </c>
      <c r="D5856">
        <v>26</v>
      </c>
    </row>
    <row r="5857" spans="1:4">
      <c r="A5857">
        <v>1903</v>
      </c>
      <c r="B5857" t="s">
        <v>3642</v>
      </c>
      <c r="C5857" t="s">
        <v>132</v>
      </c>
      <c r="D5857">
        <v>4</v>
      </c>
    </row>
    <row r="5858" spans="1:4">
      <c r="A5858">
        <v>1903</v>
      </c>
      <c r="B5858" t="s">
        <v>3642</v>
      </c>
      <c r="C5858" t="s">
        <v>133</v>
      </c>
      <c r="D5858">
        <v>99.18</v>
      </c>
    </row>
    <row r="5859" spans="1:4">
      <c r="A5859">
        <v>1903</v>
      </c>
      <c r="B5859" t="s">
        <v>3642</v>
      </c>
      <c r="C5859" t="s">
        <v>135</v>
      </c>
      <c r="D5859">
        <v>11.25</v>
      </c>
    </row>
    <row r="5860" spans="1:4">
      <c r="A5860">
        <v>1903</v>
      </c>
      <c r="B5860" t="s">
        <v>3642</v>
      </c>
      <c r="C5860" t="s">
        <v>135</v>
      </c>
      <c r="D5860">
        <v>12</v>
      </c>
    </row>
    <row r="5861" spans="1:4">
      <c r="A5861">
        <v>1903</v>
      </c>
      <c r="B5861" t="s">
        <v>3642</v>
      </c>
      <c r="C5861" t="s">
        <v>136</v>
      </c>
      <c r="D5861">
        <v>5</v>
      </c>
    </row>
    <row r="5862" spans="1:4">
      <c r="A5862">
        <v>1903</v>
      </c>
      <c r="B5862" t="s">
        <v>3642</v>
      </c>
      <c r="C5862" t="s">
        <v>137</v>
      </c>
      <c r="D5862">
        <v>42</v>
      </c>
    </row>
    <row r="5863" spans="1:4">
      <c r="A5863">
        <v>1903</v>
      </c>
      <c r="B5863" t="s">
        <v>3642</v>
      </c>
      <c r="C5863" t="s">
        <v>138</v>
      </c>
      <c r="D5863">
        <v>20</v>
      </c>
    </row>
    <row r="5864" spans="1:4">
      <c r="A5864">
        <v>1903</v>
      </c>
      <c r="B5864" t="s">
        <v>3642</v>
      </c>
      <c r="C5864" t="s">
        <v>139</v>
      </c>
      <c r="D5864">
        <v>2.87</v>
      </c>
    </row>
    <row r="5865" spans="1:4">
      <c r="A5865">
        <v>1903</v>
      </c>
      <c r="B5865" t="s">
        <v>3642</v>
      </c>
      <c r="C5865" t="s">
        <v>139</v>
      </c>
      <c r="D5865">
        <v>3.5</v>
      </c>
    </row>
    <row r="5866" spans="1:4">
      <c r="A5866">
        <v>1903</v>
      </c>
      <c r="B5866" t="s">
        <v>3642</v>
      </c>
      <c r="C5866" t="s">
        <v>2190</v>
      </c>
      <c r="D5866">
        <v>7.33</v>
      </c>
    </row>
    <row r="5867" spans="1:4">
      <c r="A5867">
        <v>1903</v>
      </c>
      <c r="B5867" t="s">
        <v>3642</v>
      </c>
      <c r="C5867" t="s">
        <v>140</v>
      </c>
      <c r="D5867">
        <v>6</v>
      </c>
    </row>
    <row r="5868" spans="1:4">
      <c r="A5868">
        <v>1903</v>
      </c>
      <c r="B5868" t="s">
        <v>3243</v>
      </c>
      <c r="C5868" t="s">
        <v>1921</v>
      </c>
      <c r="D5868">
        <v>11</v>
      </c>
    </row>
    <row r="5869" spans="1:4">
      <c r="A5869">
        <v>1903</v>
      </c>
      <c r="B5869" t="s">
        <v>3243</v>
      </c>
      <c r="C5869" t="s">
        <v>2281</v>
      </c>
      <c r="D5869">
        <v>5</v>
      </c>
    </row>
    <row r="5870" spans="1:4">
      <c r="A5870">
        <v>1903</v>
      </c>
      <c r="B5870" t="s">
        <v>2653</v>
      </c>
      <c r="C5870" t="s">
        <v>1925</v>
      </c>
      <c r="D5870">
        <v>3.5</v>
      </c>
    </row>
    <row r="5871" spans="1:4">
      <c r="A5871">
        <v>1903</v>
      </c>
      <c r="B5871" t="s">
        <v>2653</v>
      </c>
      <c r="C5871" t="s">
        <v>1922</v>
      </c>
      <c r="D5871">
        <v>8</v>
      </c>
    </row>
    <row r="5872" spans="1:4">
      <c r="A5872">
        <v>1903</v>
      </c>
      <c r="B5872" t="s">
        <v>2653</v>
      </c>
      <c r="C5872" t="s">
        <v>1922</v>
      </c>
      <c r="D5872">
        <v>4</v>
      </c>
    </row>
    <row r="5873" spans="1:4">
      <c r="A5873">
        <v>1903</v>
      </c>
      <c r="B5873" t="s">
        <v>2653</v>
      </c>
      <c r="C5873" t="s">
        <v>1923</v>
      </c>
      <c r="D5873">
        <v>12.8</v>
      </c>
    </row>
    <row r="5874" spans="1:4">
      <c r="A5874">
        <v>1903</v>
      </c>
      <c r="B5874" t="s">
        <v>2653</v>
      </c>
      <c r="C5874" t="s">
        <v>1927</v>
      </c>
      <c r="D5874">
        <v>22.5</v>
      </c>
    </row>
    <row r="5875" spans="1:4">
      <c r="A5875">
        <v>1903</v>
      </c>
      <c r="B5875" t="s">
        <v>2653</v>
      </c>
      <c r="C5875" t="s">
        <v>1928</v>
      </c>
      <c r="D5875">
        <v>7</v>
      </c>
    </row>
    <row r="5876" spans="1:4">
      <c r="A5876">
        <v>1903</v>
      </c>
      <c r="B5876" t="s">
        <v>2182</v>
      </c>
      <c r="C5876" t="s">
        <v>2282</v>
      </c>
      <c r="D5876">
        <v>3</v>
      </c>
    </row>
    <row r="5877" spans="1:4">
      <c r="A5877">
        <v>1903</v>
      </c>
      <c r="B5877" t="s">
        <v>2182</v>
      </c>
      <c r="C5877" t="s">
        <v>1930</v>
      </c>
      <c r="D5877">
        <v>18</v>
      </c>
    </row>
    <row r="5878" spans="1:4">
      <c r="A5878">
        <v>1903</v>
      </c>
      <c r="B5878" t="s">
        <v>2182</v>
      </c>
      <c r="C5878" t="s">
        <v>438</v>
      </c>
      <c r="D5878">
        <v>12.3</v>
      </c>
    </row>
    <row r="5879" spans="1:4">
      <c r="A5879">
        <v>1903</v>
      </c>
      <c r="B5879" t="s">
        <v>2182</v>
      </c>
      <c r="C5879" t="s">
        <v>2283</v>
      </c>
      <c r="D5879">
        <v>12</v>
      </c>
    </row>
    <row r="5880" spans="1:4">
      <c r="A5880">
        <v>1903</v>
      </c>
      <c r="B5880" t="s">
        <v>3643</v>
      </c>
      <c r="C5880" t="s">
        <v>2347</v>
      </c>
      <c r="D5880">
        <v>1.9</v>
      </c>
    </row>
    <row r="5881" spans="1:4">
      <c r="A5881">
        <v>1903</v>
      </c>
      <c r="B5881" t="s">
        <v>3643</v>
      </c>
      <c r="C5881" t="s">
        <v>395</v>
      </c>
      <c r="D5881">
        <v>4.5</v>
      </c>
    </row>
    <row r="5882" spans="1:4">
      <c r="A5882">
        <v>1903</v>
      </c>
      <c r="B5882" t="s">
        <v>3643</v>
      </c>
      <c r="C5882" t="s">
        <v>395</v>
      </c>
      <c r="D5882">
        <v>4</v>
      </c>
    </row>
    <row r="5883" spans="1:4">
      <c r="A5883">
        <v>1903</v>
      </c>
      <c r="B5883" t="s">
        <v>3643</v>
      </c>
      <c r="C5883" t="s">
        <v>395</v>
      </c>
      <c r="D5883">
        <v>10</v>
      </c>
    </row>
    <row r="5884" spans="1:4">
      <c r="A5884">
        <v>1903</v>
      </c>
      <c r="B5884" t="s">
        <v>3643</v>
      </c>
      <c r="C5884" t="s">
        <v>1931</v>
      </c>
      <c r="D5884">
        <v>99.86</v>
      </c>
    </row>
    <row r="5885" spans="1:4">
      <c r="A5885">
        <v>1903</v>
      </c>
      <c r="B5885" t="s">
        <v>3643</v>
      </c>
      <c r="C5885" t="s">
        <v>1931</v>
      </c>
      <c r="D5885">
        <v>144</v>
      </c>
    </row>
    <row r="5886" spans="1:4">
      <c r="A5886">
        <v>1903</v>
      </c>
      <c r="B5886" t="s">
        <v>3643</v>
      </c>
      <c r="C5886" t="s">
        <v>1931</v>
      </c>
      <c r="D5886">
        <v>26</v>
      </c>
    </row>
    <row r="5887" spans="1:4">
      <c r="A5887">
        <v>1903</v>
      </c>
      <c r="B5887" t="s">
        <v>3643</v>
      </c>
      <c r="C5887" t="s">
        <v>1931</v>
      </c>
      <c r="D5887">
        <v>452</v>
      </c>
    </row>
    <row r="5888" spans="1:4">
      <c r="A5888">
        <v>1903</v>
      </c>
      <c r="B5888" t="s">
        <v>3643</v>
      </c>
      <c r="C5888" t="s">
        <v>1931</v>
      </c>
      <c r="D5888">
        <v>42</v>
      </c>
    </row>
    <row r="5889" spans="1:4">
      <c r="A5889">
        <v>1903</v>
      </c>
      <c r="B5889" t="s">
        <v>3643</v>
      </c>
      <c r="C5889" t="s">
        <v>373</v>
      </c>
      <c r="D5889">
        <v>4</v>
      </c>
    </row>
    <row r="5890" spans="1:4">
      <c r="A5890">
        <v>1903</v>
      </c>
      <c r="B5890" t="s">
        <v>3643</v>
      </c>
      <c r="C5890" t="s">
        <v>374</v>
      </c>
      <c r="D5890">
        <v>5</v>
      </c>
    </row>
    <row r="5891" spans="1:4">
      <c r="A5891">
        <v>1903</v>
      </c>
      <c r="B5891" t="s">
        <v>3643</v>
      </c>
      <c r="C5891" t="s">
        <v>375</v>
      </c>
      <c r="D5891">
        <v>122</v>
      </c>
    </row>
    <row r="5892" spans="1:4">
      <c r="A5892">
        <v>1903</v>
      </c>
      <c r="B5892" t="s">
        <v>3643</v>
      </c>
      <c r="C5892" t="s">
        <v>1932</v>
      </c>
      <c r="D5892">
        <v>8.6999999999999993</v>
      </c>
    </row>
    <row r="5893" spans="1:4">
      <c r="A5893">
        <v>1903</v>
      </c>
      <c r="B5893" t="s">
        <v>3643</v>
      </c>
      <c r="C5893" t="s">
        <v>1933</v>
      </c>
      <c r="D5893">
        <v>2.5</v>
      </c>
    </row>
    <row r="5894" spans="1:4">
      <c r="A5894">
        <v>1903</v>
      </c>
      <c r="B5894" t="s">
        <v>3643</v>
      </c>
      <c r="C5894" t="s">
        <v>2284</v>
      </c>
      <c r="D5894">
        <v>2</v>
      </c>
    </row>
    <row r="5895" spans="1:4">
      <c r="A5895">
        <v>1903</v>
      </c>
      <c r="B5895" t="s">
        <v>3643</v>
      </c>
      <c r="C5895" t="s">
        <v>1935</v>
      </c>
      <c r="D5895">
        <v>8.6999999999999993</v>
      </c>
    </row>
    <row r="5896" spans="1:4">
      <c r="A5896">
        <v>1903</v>
      </c>
      <c r="B5896" t="s">
        <v>3643</v>
      </c>
      <c r="C5896" t="s">
        <v>957</v>
      </c>
      <c r="D5896">
        <v>10</v>
      </c>
    </row>
    <row r="5897" spans="1:4">
      <c r="A5897">
        <v>1903</v>
      </c>
      <c r="B5897" t="s">
        <v>3643</v>
      </c>
      <c r="C5897" t="s">
        <v>397</v>
      </c>
      <c r="D5897">
        <v>24.5</v>
      </c>
    </row>
    <row r="5898" spans="1:4">
      <c r="A5898">
        <v>1903</v>
      </c>
      <c r="B5898" t="s">
        <v>3643</v>
      </c>
      <c r="C5898" t="s">
        <v>1936</v>
      </c>
      <c r="D5898">
        <v>16</v>
      </c>
    </row>
    <row r="5899" spans="1:4">
      <c r="A5899">
        <v>1903</v>
      </c>
      <c r="B5899" t="s">
        <v>3643</v>
      </c>
      <c r="C5899" t="s">
        <v>381</v>
      </c>
      <c r="D5899">
        <v>18</v>
      </c>
    </row>
    <row r="5900" spans="1:4">
      <c r="A5900">
        <v>1903</v>
      </c>
      <c r="B5900" t="s">
        <v>3643</v>
      </c>
      <c r="C5900" t="s">
        <v>382</v>
      </c>
      <c r="D5900">
        <v>11.5</v>
      </c>
    </row>
    <row r="5901" spans="1:4">
      <c r="A5901">
        <v>1903</v>
      </c>
      <c r="B5901" t="s">
        <v>3643</v>
      </c>
      <c r="C5901" t="s">
        <v>382</v>
      </c>
      <c r="D5901">
        <v>7.67</v>
      </c>
    </row>
    <row r="5902" spans="1:4">
      <c r="A5902">
        <v>1903</v>
      </c>
      <c r="B5902" t="s">
        <v>3643</v>
      </c>
      <c r="C5902" t="s">
        <v>382</v>
      </c>
      <c r="D5902">
        <v>243.56</v>
      </c>
    </row>
    <row r="5903" spans="1:4">
      <c r="A5903">
        <v>1903</v>
      </c>
      <c r="B5903" t="s">
        <v>3643</v>
      </c>
      <c r="C5903" t="s">
        <v>382</v>
      </c>
      <c r="D5903">
        <v>11.5</v>
      </c>
    </row>
    <row r="5904" spans="1:4">
      <c r="A5904">
        <v>1903</v>
      </c>
      <c r="B5904" t="s">
        <v>3643</v>
      </c>
      <c r="C5904" t="s">
        <v>383</v>
      </c>
      <c r="D5904">
        <v>21</v>
      </c>
    </row>
    <row r="5905" spans="1:4">
      <c r="A5905">
        <v>1903</v>
      </c>
      <c r="B5905" t="s">
        <v>3643</v>
      </c>
      <c r="C5905" t="s">
        <v>383</v>
      </c>
      <c r="D5905">
        <v>15</v>
      </c>
    </row>
    <row r="5906" spans="1:4">
      <c r="A5906">
        <v>1903</v>
      </c>
      <c r="B5906" t="s">
        <v>3643</v>
      </c>
      <c r="C5906" t="s">
        <v>668</v>
      </c>
      <c r="D5906">
        <v>5.5</v>
      </c>
    </row>
    <row r="5907" spans="1:4">
      <c r="A5907">
        <v>1903</v>
      </c>
      <c r="B5907" t="s">
        <v>3643</v>
      </c>
      <c r="C5907" t="s">
        <v>384</v>
      </c>
      <c r="D5907">
        <v>8</v>
      </c>
    </row>
    <row r="5908" spans="1:4">
      <c r="A5908">
        <v>1903</v>
      </c>
      <c r="B5908" t="s">
        <v>3643</v>
      </c>
      <c r="C5908" t="s">
        <v>385</v>
      </c>
      <c r="D5908">
        <v>8</v>
      </c>
    </row>
    <row r="5909" spans="1:4">
      <c r="A5909">
        <v>1903</v>
      </c>
      <c r="B5909" t="s">
        <v>3643</v>
      </c>
      <c r="C5909" t="s">
        <v>385</v>
      </c>
      <c r="D5909">
        <v>8.5</v>
      </c>
    </row>
    <row r="5910" spans="1:4">
      <c r="A5910">
        <v>1903</v>
      </c>
      <c r="B5910" t="s">
        <v>3643</v>
      </c>
      <c r="C5910" t="s">
        <v>386</v>
      </c>
      <c r="D5910">
        <v>1.5</v>
      </c>
    </row>
    <row r="5911" spans="1:4">
      <c r="A5911">
        <v>1903</v>
      </c>
      <c r="B5911" t="s">
        <v>3643</v>
      </c>
      <c r="C5911" t="s">
        <v>386</v>
      </c>
      <c r="D5911">
        <v>3</v>
      </c>
    </row>
    <row r="5912" spans="1:4">
      <c r="A5912">
        <v>1903</v>
      </c>
      <c r="B5912" t="s">
        <v>3643</v>
      </c>
      <c r="C5912" t="s">
        <v>386</v>
      </c>
      <c r="D5912">
        <v>4</v>
      </c>
    </row>
    <row r="5913" spans="1:4">
      <c r="A5913">
        <v>1903</v>
      </c>
      <c r="B5913" t="s">
        <v>3643</v>
      </c>
      <c r="C5913" t="s">
        <v>387</v>
      </c>
      <c r="D5913">
        <v>12</v>
      </c>
    </row>
    <row r="5914" spans="1:4">
      <c r="A5914">
        <v>1903</v>
      </c>
      <c r="B5914" t="s">
        <v>3645</v>
      </c>
      <c r="C5914" t="s">
        <v>2348</v>
      </c>
      <c r="D5914">
        <v>5.25</v>
      </c>
    </row>
    <row r="5915" spans="1:4">
      <c r="A5915">
        <v>1903</v>
      </c>
      <c r="B5915" t="s">
        <v>3645</v>
      </c>
      <c r="C5915" t="s">
        <v>1941</v>
      </c>
      <c r="D5915">
        <v>38</v>
      </c>
    </row>
    <row r="5916" spans="1:4">
      <c r="A5916">
        <v>1903</v>
      </c>
      <c r="B5916" t="s">
        <v>3645</v>
      </c>
      <c r="C5916" t="s">
        <v>2192</v>
      </c>
      <c r="D5916">
        <v>12</v>
      </c>
    </row>
    <row r="5917" spans="1:4">
      <c r="A5917">
        <v>1903</v>
      </c>
      <c r="B5917" t="s">
        <v>3645</v>
      </c>
      <c r="C5917" t="s">
        <v>1942</v>
      </c>
      <c r="D5917">
        <v>144.35</v>
      </c>
    </row>
    <row r="5918" spans="1:4">
      <c r="A5918">
        <v>1903</v>
      </c>
      <c r="B5918" t="s">
        <v>3645</v>
      </c>
      <c r="C5918" t="s">
        <v>1942</v>
      </c>
      <c r="D5918">
        <v>24</v>
      </c>
    </row>
    <row r="5919" spans="1:4">
      <c r="A5919">
        <v>1903</v>
      </c>
      <c r="B5919" t="s">
        <v>3645</v>
      </c>
      <c r="C5919" t="s">
        <v>1942</v>
      </c>
      <c r="D5919">
        <v>15</v>
      </c>
    </row>
    <row r="5920" spans="1:4">
      <c r="A5920">
        <v>1903</v>
      </c>
      <c r="B5920" t="s">
        <v>3645</v>
      </c>
      <c r="C5920" t="s">
        <v>1943</v>
      </c>
      <c r="D5920">
        <v>2.25</v>
      </c>
    </row>
    <row r="5921" spans="1:4">
      <c r="A5921">
        <v>1903</v>
      </c>
      <c r="B5921" t="s">
        <v>3645</v>
      </c>
      <c r="C5921" t="s">
        <v>1945</v>
      </c>
      <c r="D5921">
        <v>1.75</v>
      </c>
    </row>
    <row r="5922" spans="1:4">
      <c r="A5922">
        <v>1903</v>
      </c>
      <c r="B5922" t="s">
        <v>3645</v>
      </c>
      <c r="C5922" t="s">
        <v>1946</v>
      </c>
      <c r="D5922">
        <v>24</v>
      </c>
    </row>
    <row r="5923" spans="1:4">
      <c r="A5923">
        <v>1903</v>
      </c>
      <c r="B5923" t="s">
        <v>2549</v>
      </c>
      <c r="C5923" t="s">
        <v>145</v>
      </c>
      <c r="D5923">
        <v>161</v>
      </c>
    </row>
    <row r="5924" spans="1:4">
      <c r="A5924">
        <v>1903</v>
      </c>
      <c r="B5924" t="s">
        <v>2549</v>
      </c>
      <c r="C5924" t="s">
        <v>145</v>
      </c>
      <c r="D5924">
        <v>10</v>
      </c>
    </row>
    <row r="5925" spans="1:4">
      <c r="A5925">
        <v>1903</v>
      </c>
      <c r="B5925" t="s">
        <v>2549</v>
      </c>
      <c r="C5925" t="s">
        <v>537</v>
      </c>
      <c r="D5925">
        <v>7.9</v>
      </c>
    </row>
    <row r="5926" spans="1:4">
      <c r="A5926">
        <v>1903</v>
      </c>
      <c r="B5926" t="s">
        <v>2549</v>
      </c>
      <c r="C5926" t="s">
        <v>147</v>
      </c>
      <c r="D5926">
        <v>11.15</v>
      </c>
    </row>
    <row r="5927" spans="1:4">
      <c r="A5927">
        <v>1903</v>
      </c>
      <c r="B5927" t="s">
        <v>2549</v>
      </c>
      <c r="C5927" t="s">
        <v>151</v>
      </c>
      <c r="D5927">
        <v>76.5</v>
      </c>
    </row>
    <row r="5928" spans="1:4">
      <c r="A5928">
        <v>1903</v>
      </c>
      <c r="B5928" t="s">
        <v>2549</v>
      </c>
      <c r="C5928" t="s">
        <v>151</v>
      </c>
      <c r="D5928">
        <v>18.5</v>
      </c>
    </row>
    <row r="5929" spans="1:4">
      <c r="A5929">
        <v>1903</v>
      </c>
      <c r="B5929" t="s">
        <v>2549</v>
      </c>
      <c r="C5929" t="s">
        <v>151</v>
      </c>
      <c r="D5929">
        <v>10.7</v>
      </c>
    </row>
    <row r="5930" spans="1:4">
      <c r="A5930">
        <v>1903</v>
      </c>
      <c r="B5930" t="s">
        <v>2549</v>
      </c>
      <c r="C5930" t="s">
        <v>153</v>
      </c>
      <c r="D5930">
        <v>19.600000000000001</v>
      </c>
    </row>
    <row r="5931" spans="1:4">
      <c r="A5931">
        <v>1903</v>
      </c>
      <c r="B5931" t="s">
        <v>2549</v>
      </c>
      <c r="C5931" t="s">
        <v>153</v>
      </c>
      <c r="D5931">
        <v>13</v>
      </c>
    </row>
    <row r="5932" spans="1:4">
      <c r="A5932">
        <v>1903</v>
      </c>
      <c r="B5932" t="s">
        <v>2549</v>
      </c>
      <c r="C5932" t="s">
        <v>282</v>
      </c>
      <c r="D5932">
        <v>9.9</v>
      </c>
    </row>
    <row r="5933" spans="1:4">
      <c r="A5933">
        <v>1903</v>
      </c>
      <c r="B5933" t="s">
        <v>2549</v>
      </c>
      <c r="C5933" t="s">
        <v>2285</v>
      </c>
      <c r="D5933">
        <v>10.67</v>
      </c>
    </row>
    <row r="5934" spans="1:4">
      <c r="A5934">
        <v>1903</v>
      </c>
      <c r="B5934" t="s">
        <v>2549</v>
      </c>
      <c r="C5934" t="s">
        <v>155</v>
      </c>
      <c r="D5934">
        <v>23.97</v>
      </c>
    </row>
    <row r="5935" spans="1:4">
      <c r="A5935">
        <v>1903</v>
      </c>
      <c r="B5935" t="s">
        <v>2549</v>
      </c>
      <c r="C5935" t="s">
        <v>155</v>
      </c>
      <c r="D5935">
        <v>68</v>
      </c>
    </row>
    <row r="5936" spans="1:4">
      <c r="A5936">
        <v>1903</v>
      </c>
      <c r="B5936" t="s">
        <v>2549</v>
      </c>
      <c r="C5936" t="s">
        <v>155</v>
      </c>
      <c r="D5936">
        <v>1.36</v>
      </c>
    </row>
    <row r="5937" spans="1:4">
      <c r="A5937">
        <v>1903</v>
      </c>
      <c r="B5937" t="s">
        <v>2549</v>
      </c>
      <c r="C5937" t="s">
        <v>159</v>
      </c>
      <c r="D5937">
        <v>8.07</v>
      </c>
    </row>
    <row r="5938" spans="1:4">
      <c r="A5938">
        <v>1903</v>
      </c>
      <c r="B5938" t="s">
        <v>2549</v>
      </c>
      <c r="C5938" t="s">
        <v>976</v>
      </c>
      <c r="D5938">
        <v>50</v>
      </c>
    </row>
    <row r="5939" spans="1:4">
      <c r="A5939">
        <v>1903</v>
      </c>
      <c r="B5939" t="s">
        <v>2549</v>
      </c>
      <c r="C5939" t="s">
        <v>161</v>
      </c>
      <c r="D5939">
        <v>12.46</v>
      </c>
    </row>
    <row r="5940" spans="1:4">
      <c r="A5940">
        <v>1903</v>
      </c>
      <c r="B5940" t="s">
        <v>2549</v>
      </c>
      <c r="C5940" t="s">
        <v>163</v>
      </c>
      <c r="D5940">
        <v>12.69</v>
      </c>
    </row>
    <row r="5941" spans="1:4">
      <c r="A5941">
        <v>1903</v>
      </c>
      <c r="B5941" t="s">
        <v>2549</v>
      </c>
      <c r="C5941" t="s">
        <v>2349</v>
      </c>
      <c r="D5941">
        <v>4.9000000000000004</v>
      </c>
    </row>
    <row r="5942" spans="1:4">
      <c r="A5942">
        <v>1903</v>
      </c>
      <c r="B5942" t="s">
        <v>2549</v>
      </c>
      <c r="C5942" t="s">
        <v>545</v>
      </c>
      <c r="D5942">
        <v>16</v>
      </c>
    </row>
    <row r="5943" spans="1:4">
      <c r="A5943">
        <v>1903</v>
      </c>
      <c r="B5943" t="s">
        <v>2549</v>
      </c>
      <c r="C5943" t="s">
        <v>977</v>
      </c>
      <c r="D5943">
        <v>13</v>
      </c>
    </row>
    <row r="5944" spans="1:4">
      <c r="A5944">
        <v>1903</v>
      </c>
      <c r="B5944" t="s">
        <v>3661</v>
      </c>
      <c r="C5944" t="s">
        <v>2286</v>
      </c>
      <c r="D5944">
        <v>38.1</v>
      </c>
    </row>
    <row r="5945" spans="1:4">
      <c r="A5945">
        <v>1903</v>
      </c>
      <c r="B5945" t="s">
        <v>3661</v>
      </c>
      <c r="C5945" t="s">
        <v>2287</v>
      </c>
      <c r="D5945">
        <v>3.5</v>
      </c>
    </row>
    <row r="5946" spans="1:4">
      <c r="A5946">
        <v>1903</v>
      </c>
      <c r="B5946" t="s">
        <v>2704</v>
      </c>
      <c r="C5946" t="s">
        <v>440</v>
      </c>
      <c r="D5946">
        <v>145.52000000000001</v>
      </c>
    </row>
    <row r="5947" spans="1:4">
      <c r="A5947">
        <v>1903</v>
      </c>
      <c r="B5947" t="s">
        <v>2704</v>
      </c>
      <c r="C5947" t="s">
        <v>440</v>
      </c>
      <c r="D5947">
        <v>8.8000000000000007</v>
      </c>
    </row>
    <row r="5948" spans="1:4">
      <c r="A5948">
        <v>1903</v>
      </c>
      <c r="B5948" t="s">
        <v>2704</v>
      </c>
      <c r="C5948" t="s">
        <v>440</v>
      </c>
      <c r="D5948">
        <v>36</v>
      </c>
    </row>
    <row r="5949" spans="1:4">
      <c r="A5949">
        <v>1903</v>
      </c>
      <c r="B5949" t="s">
        <v>2704</v>
      </c>
      <c r="C5949" t="s">
        <v>440</v>
      </c>
      <c r="D5949">
        <v>26.4</v>
      </c>
    </row>
    <row r="5950" spans="1:4">
      <c r="A5950">
        <v>1903</v>
      </c>
      <c r="B5950" t="s">
        <v>2704</v>
      </c>
      <c r="C5950" t="s">
        <v>440</v>
      </c>
      <c r="D5950">
        <v>14</v>
      </c>
    </row>
    <row r="5951" spans="1:4">
      <c r="A5951">
        <v>1903</v>
      </c>
      <c r="B5951" t="s">
        <v>2704</v>
      </c>
      <c r="C5951" t="s">
        <v>440</v>
      </c>
      <c r="D5951">
        <v>8</v>
      </c>
    </row>
    <row r="5952" spans="1:4">
      <c r="A5952">
        <v>1903</v>
      </c>
      <c r="B5952" t="s">
        <v>2704</v>
      </c>
      <c r="C5952" t="s">
        <v>440</v>
      </c>
      <c r="D5952">
        <v>10</v>
      </c>
    </row>
    <row r="5953" spans="1:4">
      <c r="A5953">
        <v>1903</v>
      </c>
      <c r="B5953" t="s">
        <v>3646</v>
      </c>
      <c r="C5953" t="s">
        <v>1189</v>
      </c>
      <c r="D5953">
        <v>71</v>
      </c>
    </row>
    <row r="5954" spans="1:4">
      <c r="A5954">
        <v>1903</v>
      </c>
      <c r="B5954" t="s">
        <v>3646</v>
      </c>
      <c r="C5954" t="s">
        <v>1189</v>
      </c>
      <c r="D5954">
        <v>6.75</v>
      </c>
    </row>
    <row r="5955" spans="1:4">
      <c r="A5955">
        <v>1903</v>
      </c>
      <c r="B5955" t="s">
        <v>3646</v>
      </c>
      <c r="C5955" t="s">
        <v>1189</v>
      </c>
      <c r="D5955">
        <v>7</v>
      </c>
    </row>
    <row r="5956" spans="1:4">
      <c r="A5956">
        <v>1903</v>
      </c>
      <c r="B5956" t="s">
        <v>3646</v>
      </c>
      <c r="C5956" t="s">
        <v>1189</v>
      </c>
      <c r="D5956">
        <v>9</v>
      </c>
    </row>
    <row r="5957" spans="1:4">
      <c r="A5957">
        <v>1903</v>
      </c>
      <c r="B5957" t="s">
        <v>3646</v>
      </c>
      <c r="C5957" t="s">
        <v>1189</v>
      </c>
      <c r="D5957">
        <v>2</v>
      </c>
    </row>
    <row r="5958" spans="1:4">
      <c r="A5958">
        <v>1903</v>
      </c>
      <c r="B5958" t="s">
        <v>3646</v>
      </c>
      <c r="C5958" t="s">
        <v>1189</v>
      </c>
      <c r="D5958">
        <v>26</v>
      </c>
    </row>
    <row r="5959" spans="1:4">
      <c r="A5959">
        <v>1903</v>
      </c>
      <c r="B5959" t="s">
        <v>2706</v>
      </c>
      <c r="C5959" t="s">
        <v>1094</v>
      </c>
      <c r="D5959">
        <v>3</v>
      </c>
    </row>
    <row r="5960" spans="1:4">
      <c r="A5960">
        <v>1903</v>
      </c>
      <c r="B5960" t="s">
        <v>2706</v>
      </c>
      <c r="C5960" t="s">
        <v>170</v>
      </c>
      <c r="D5960">
        <v>2</v>
      </c>
    </row>
    <row r="5961" spans="1:4">
      <c r="A5961">
        <v>1903</v>
      </c>
      <c r="B5961" t="s">
        <v>2706</v>
      </c>
      <c r="C5961" t="s">
        <v>173</v>
      </c>
      <c r="D5961">
        <v>18</v>
      </c>
    </row>
    <row r="5962" spans="1:4">
      <c r="A5962">
        <v>1903</v>
      </c>
      <c r="B5962" t="s">
        <v>2706</v>
      </c>
      <c r="C5962" t="s">
        <v>177</v>
      </c>
      <c r="D5962">
        <v>5</v>
      </c>
    </row>
    <row r="5963" spans="1:4">
      <c r="A5963">
        <v>1903</v>
      </c>
      <c r="B5963" t="s">
        <v>2706</v>
      </c>
      <c r="C5963" t="s">
        <v>181</v>
      </c>
      <c r="D5963">
        <v>4</v>
      </c>
    </row>
    <row r="5964" spans="1:4">
      <c r="A5964">
        <v>1903</v>
      </c>
      <c r="B5964" t="s">
        <v>2706</v>
      </c>
      <c r="C5964" t="s">
        <v>547</v>
      </c>
      <c r="D5964">
        <v>19</v>
      </c>
    </row>
    <row r="5965" spans="1:4">
      <c r="A5965">
        <v>1903</v>
      </c>
      <c r="B5965" t="s">
        <v>2706</v>
      </c>
      <c r="C5965" t="s">
        <v>179</v>
      </c>
      <c r="D5965">
        <v>26</v>
      </c>
    </row>
    <row r="5966" spans="1:4">
      <c r="A5966">
        <v>1903</v>
      </c>
      <c r="B5966" t="s">
        <v>2520</v>
      </c>
      <c r="C5966" t="s">
        <v>64</v>
      </c>
      <c r="D5966">
        <v>7</v>
      </c>
    </row>
    <row r="5967" spans="1:4">
      <c r="A5967">
        <v>1903</v>
      </c>
      <c r="B5967" t="s">
        <v>2520</v>
      </c>
      <c r="C5967" t="s">
        <v>551</v>
      </c>
      <c r="D5967">
        <v>142</v>
      </c>
    </row>
    <row r="5968" spans="1:4">
      <c r="A5968">
        <v>1903</v>
      </c>
      <c r="B5968" t="s">
        <v>2520</v>
      </c>
      <c r="C5968" t="s">
        <v>69</v>
      </c>
      <c r="D5968">
        <v>30</v>
      </c>
    </row>
    <row r="5969" spans="1:4">
      <c r="A5969">
        <v>1903</v>
      </c>
      <c r="B5969" t="s">
        <v>2520</v>
      </c>
      <c r="C5969" t="s">
        <v>69</v>
      </c>
      <c r="D5969">
        <v>26</v>
      </c>
    </row>
    <row r="5970" spans="1:4">
      <c r="A5970">
        <v>1903</v>
      </c>
      <c r="B5970" t="s">
        <v>2520</v>
      </c>
      <c r="C5970" t="s">
        <v>68</v>
      </c>
      <c r="D5970">
        <v>4.5</v>
      </c>
    </row>
    <row r="5971" spans="1:4">
      <c r="A5971">
        <v>1903</v>
      </c>
      <c r="B5971" t="s">
        <v>2520</v>
      </c>
      <c r="C5971" t="s">
        <v>73</v>
      </c>
      <c r="D5971">
        <v>6</v>
      </c>
    </row>
    <row r="5972" spans="1:4">
      <c r="A5972">
        <v>1903</v>
      </c>
      <c r="B5972" t="s">
        <v>2520</v>
      </c>
      <c r="C5972" t="s">
        <v>74</v>
      </c>
      <c r="D5972">
        <v>13</v>
      </c>
    </row>
    <row r="5973" spans="1:4">
      <c r="A5973">
        <v>1903</v>
      </c>
      <c r="B5973" t="s">
        <v>2520</v>
      </c>
      <c r="C5973" t="s">
        <v>65</v>
      </c>
      <c r="D5973">
        <v>30</v>
      </c>
    </row>
    <row r="5974" spans="1:4">
      <c r="A5974">
        <v>1903</v>
      </c>
      <c r="B5974" t="s">
        <v>2520</v>
      </c>
      <c r="C5974" t="s">
        <v>66</v>
      </c>
      <c r="D5974">
        <v>6.5</v>
      </c>
    </row>
    <row r="5975" spans="1:4">
      <c r="A5975">
        <v>1903</v>
      </c>
      <c r="B5975" t="s">
        <v>2520</v>
      </c>
      <c r="C5975" t="s">
        <v>67</v>
      </c>
      <c r="D5975">
        <v>55</v>
      </c>
    </row>
    <row r="5976" spans="1:4">
      <c r="A5976">
        <v>1903</v>
      </c>
      <c r="B5976" t="s">
        <v>2520</v>
      </c>
      <c r="C5976" t="s">
        <v>983</v>
      </c>
      <c r="D5976">
        <v>4</v>
      </c>
    </row>
    <row r="5977" spans="1:4">
      <c r="A5977">
        <v>1903</v>
      </c>
      <c r="B5977" t="s">
        <v>3662</v>
      </c>
      <c r="C5977" t="s">
        <v>2288</v>
      </c>
      <c r="D5977">
        <v>12.5</v>
      </c>
    </row>
    <row r="5978" spans="1:4">
      <c r="A5978">
        <v>1903</v>
      </c>
      <c r="B5978" t="s">
        <v>3662</v>
      </c>
      <c r="C5978" t="s">
        <v>2288</v>
      </c>
      <c r="D5978">
        <v>14.5</v>
      </c>
    </row>
    <row r="5979" spans="1:4">
      <c r="A5979">
        <v>1903</v>
      </c>
      <c r="B5979" t="s">
        <v>512</v>
      </c>
      <c r="C5979" t="s">
        <v>1984</v>
      </c>
      <c r="D5979">
        <v>2</v>
      </c>
    </row>
    <row r="5980" spans="1:4">
      <c r="A5980">
        <v>1903</v>
      </c>
      <c r="B5980" t="s">
        <v>512</v>
      </c>
      <c r="C5980" t="s">
        <v>1984</v>
      </c>
      <c r="D5980">
        <v>4.5</v>
      </c>
    </row>
    <row r="5981" spans="1:4">
      <c r="A5981">
        <v>1903</v>
      </c>
      <c r="B5981" t="s">
        <v>512</v>
      </c>
      <c r="C5981" t="s">
        <v>370</v>
      </c>
      <c r="D5981">
        <v>20.5</v>
      </c>
    </row>
    <row r="5982" spans="1:4">
      <c r="A5982">
        <v>1903</v>
      </c>
      <c r="B5982" t="s">
        <v>512</v>
      </c>
      <c r="C5982" t="s">
        <v>1985</v>
      </c>
      <c r="D5982">
        <v>14</v>
      </c>
    </row>
    <row r="5983" spans="1:4">
      <c r="A5983">
        <v>1903</v>
      </c>
      <c r="B5983" t="s">
        <v>512</v>
      </c>
      <c r="C5983" t="s">
        <v>2194</v>
      </c>
      <c r="D5983">
        <v>2</v>
      </c>
    </row>
    <row r="5984" spans="1:4">
      <c r="A5984">
        <v>1903</v>
      </c>
      <c r="B5984" t="s">
        <v>512</v>
      </c>
      <c r="C5984" t="s">
        <v>1820</v>
      </c>
      <c r="D5984">
        <v>12</v>
      </c>
    </row>
    <row r="5985" spans="1:4">
      <c r="A5985">
        <v>1903</v>
      </c>
      <c r="B5985" t="s">
        <v>512</v>
      </c>
      <c r="C5985" t="s">
        <v>2193</v>
      </c>
      <c r="D5985">
        <v>32</v>
      </c>
    </row>
    <row r="5986" spans="1:4">
      <c r="A5986">
        <v>1903</v>
      </c>
      <c r="B5986" t="s">
        <v>512</v>
      </c>
      <c r="C5986" t="s">
        <v>1987</v>
      </c>
      <c r="D5986">
        <v>55</v>
      </c>
    </row>
    <row r="5987" spans="1:4">
      <c r="A5987">
        <v>1903</v>
      </c>
      <c r="B5987" t="s">
        <v>512</v>
      </c>
      <c r="C5987" t="s">
        <v>1988</v>
      </c>
      <c r="D5987">
        <v>65</v>
      </c>
    </row>
    <row r="5988" spans="1:4">
      <c r="A5988">
        <v>1903</v>
      </c>
      <c r="B5988" t="s">
        <v>512</v>
      </c>
      <c r="C5988" t="s">
        <v>1988</v>
      </c>
      <c r="D5988">
        <v>30</v>
      </c>
    </row>
    <row r="5989" spans="1:4">
      <c r="A5989">
        <v>1903</v>
      </c>
      <c r="B5989" t="s">
        <v>512</v>
      </c>
      <c r="C5989" t="s">
        <v>1976</v>
      </c>
      <c r="D5989">
        <v>25</v>
      </c>
    </row>
    <row r="5990" spans="1:4">
      <c r="A5990">
        <v>1903</v>
      </c>
      <c r="B5990" t="s">
        <v>512</v>
      </c>
      <c r="C5990" t="s">
        <v>1977</v>
      </c>
      <c r="D5990">
        <v>4</v>
      </c>
    </row>
    <row r="5991" spans="1:4">
      <c r="A5991">
        <v>1903</v>
      </c>
      <c r="B5991" t="s">
        <v>512</v>
      </c>
      <c r="C5991" t="s">
        <v>2289</v>
      </c>
      <c r="D5991">
        <v>3.5</v>
      </c>
    </row>
    <row r="5992" spans="1:4">
      <c r="A5992">
        <v>1903</v>
      </c>
      <c r="B5992" t="s">
        <v>512</v>
      </c>
      <c r="C5992" t="s">
        <v>1989</v>
      </c>
      <c r="D5992">
        <v>8</v>
      </c>
    </row>
    <row r="5993" spans="1:4">
      <c r="A5993">
        <v>1903</v>
      </c>
      <c r="B5993" t="s">
        <v>512</v>
      </c>
      <c r="C5993" t="s">
        <v>1978</v>
      </c>
      <c r="D5993">
        <v>3.5</v>
      </c>
    </row>
    <row r="5994" spans="1:4">
      <c r="A5994">
        <v>1903</v>
      </c>
      <c r="B5994" t="s">
        <v>512</v>
      </c>
      <c r="C5994" t="s">
        <v>2195</v>
      </c>
      <c r="D5994">
        <v>17.600000000000001</v>
      </c>
    </row>
    <row r="5995" spans="1:4">
      <c r="A5995">
        <v>1903</v>
      </c>
      <c r="B5995" t="s">
        <v>512</v>
      </c>
      <c r="C5995" t="s">
        <v>1979</v>
      </c>
      <c r="D5995">
        <v>8</v>
      </c>
    </row>
    <row r="5996" spans="1:4">
      <c r="A5996">
        <v>1903</v>
      </c>
      <c r="B5996" t="s">
        <v>512</v>
      </c>
      <c r="C5996" t="s">
        <v>2196</v>
      </c>
      <c r="D5996">
        <v>4</v>
      </c>
    </row>
    <row r="5997" spans="1:4">
      <c r="A5997">
        <v>1903</v>
      </c>
      <c r="B5997" t="s">
        <v>512</v>
      </c>
      <c r="C5997" t="s">
        <v>1980</v>
      </c>
      <c r="D5997">
        <v>10</v>
      </c>
    </row>
    <row r="5998" spans="1:4">
      <c r="A5998">
        <v>1903</v>
      </c>
      <c r="B5998" t="s">
        <v>512</v>
      </c>
      <c r="C5998" t="s">
        <v>1990</v>
      </c>
      <c r="D5998">
        <v>1.5</v>
      </c>
    </row>
    <row r="5999" spans="1:4">
      <c r="A5999">
        <v>1903</v>
      </c>
      <c r="B5999" t="s">
        <v>512</v>
      </c>
      <c r="C5999" t="s">
        <v>1981</v>
      </c>
      <c r="D5999">
        <v>43.5</v>
      </c>
    </row>
    <row r="6000" spans="1:4">
      <c r="A6000">
        <v>1903</v>
      </c>
      <c r="B6000" t="s">
        <v>512</v>
      </c>
      <c r="C6000" t="s">
        <v>2090</v>
      </c>
      <c r="D6000">
        <v>3</v>
      </c>
    </row>
    <row r="6001" spans="1:4">
      <c r="A6001">
        <v>1903</v>
      </c>
      <c r="B6001" t="s">
        <v>512</v>
      </c>
      <c r="C6001" t="s">
        <v>1982</v>
      </c>
      <c r="D6001">
        <v>48</v>
      </c>
    </row>
    <row r="6002" spans="1:4">
      <c r="A6002">
        <v>1903</v>
      </c>
      <c r="B6002" t="s">
        <v>3647</v>
      </c>
      <c r="C6002" t="s">
        <v>1950</v>
      </c>
      <c r="D6002">
        <v>3.5</v>
      </c>
    </row>
    <row r="6003" spans="1:4">
      <c r="A6003">
        <v>1903</v>
      </c>
      <c r="B6003" t="s">
        <v>3648</v>
      </c>
      <c r="C6003" t="s">
        <v>1968</v>
      </c>
      <c r="D6003">
        <v>12</v>
      </c>
    </row>
    <row r="6004" spans="1:4">
      <c r="A6004">
        <v>1903</v>
      </c>
      <c r="B6004" t="s">
        <v>3648</v>
      </c>
      <c r="C6004" t="s">
        <v>2198</v>
      </c>
      <c r="D6004">
        <v>48</v>
      </c>
    </row>
    <row r="6005" spans="1:4">
      <c r="A6005">
        <v>1903</v>
      </c>
      <c r="B6005" t="s">
        <v>3648</v>
      </c>
      <c r="C6005" t="s">
        <v>472</v>
      </c>
      <c r="D6005">
        <v>21</v>
      </c>
    </row>
    <row r="6006" spans="1:4">
      <c r="A6006">
        <v>1903</v>
      </c>
      <c r="B6006" t="s">
        <v>3648</v>
      </c>
      <c r="C6006" t="s">
        <v>1969</v>
      </c>
      <c r="D6006">
        <v>4</v>
      </c>
    </row>
    <row r="6007" spans="1:4">
      <c r="A6007">
        <v>1903</v>
      </c>
      <c r="B6007" t="s">
        <v>3648</v>
      </c>
      <c r="C6007" t="s">
        <v>1969</v>
      </c>
      <c r="D6007">
        <v>5.71</v>
      </c>
    </row>
    <row r="6008" spans="1:4">
      <c r="A6008">
        <v>1903</v>
      </c>
      <c r="B6008" t="s">
        <v>3648</v>
      </c>
      <c r="C6008" t="s">
        <v>1951</v>
      </c>
      <c r="D6008">
        <v>3</v>
      </c>
    </row>
    <row r="6009" spans="1:4">
      <c r="A6009">
        <v>1903</v>
      </c>
      <c r="B6009" t="s">
        <v>3648</v>
      </c>
      <c r="C6009" t="s">
        <v>1970</v>
      </c>
      <c r="D6009">
        <v>11</v>
      </c>
    </row>
    <row r="6010" spans="1:4">
      <c r="A6010">
        <v>1903</v>
      </c>
      <c r="B6010" t="s">
        <v>3648</v>
      </c>
      <c r="C6010" t="s">
        <v>1970</v>
      </c>
      <c r="D6010">
        <v>10</v>
      </c>
    </row>
    <row r="6011" spans="1:4">
      <c r="A6011">
        <v>1903</v>
      </c>
      <c r="B6011" t="s">
        <v>3648</v>
      </c>
      <c r="C6011" t="s">
        <v>470</v>
      </c>
      <c r="D6011">
        <v>161</v>
      </c>
    </row>
    <row r="6012" spans="1:4">
      <c r="A6012">
        <v>1903</v>
      </c>
      <c r="B6012" t="s">
        <v>3648</v>
      </c>
      <c r="C6012" t="s">
        <v>470</v>
      </c>
      <c r="D6012">
        <v>202.7</v>
      </c>
    </row>
    <row r="6013" spans="1:4">
      <c r="A6013">
        <v>1903</v>
      </c>
      <c r="B6013" t="s">
        <v>3648</v>
      </c>
      <c r="C6013" t="s">
        <v>470</v>
      </c>
      <c r="D6013">
        <v>230</v>
      </c>
    </row>
    <row r="6014" spans="1:4">
      <c r="A6014">
        <v>1903</v>
      </c>
      <c r="B6014" t="s">
        <v>3648</v>
      </c>
      <c r="C6014" t="s">
        <v>470</v>
      </c>
      <c r="D6014">
        <v>218.71</v>
      </c>
    </row>
    <row r="6015" spans="1:4">
      <c r="A6015">
        <v>1903</v>
      </c>
      <c r="B6015" t="s">
        <v>3648</v>
      </c>
      <c r="C6015" t="s">
        <v>470</v>
      </c>
      <c r="D6015">
        <v>90</v>
      </c>
    </row>
    <row r="6016" spans="1:4">
      <c r="A6016">
        <v>1903</v>
      </c>
      <c r="B6016" t="s">
        <v>3648</v>
      </c>
      <c r="C6016" t="s">
        <v>470</v>
      </c>
      <c r="D6016">
        <v>35</v>
      </c>
    </row>
    <row r="6017" spans="1:4">
      <c r="A6017">
        <v>1903</v>
      </c>
      <c r="B6017" t="s">
        <v>3648</v>
      </c>
      <c r="C6017" t="s">
        <v>470</v>
      </c>
      <c r="D6017">
        <v>22</v>
      </c>
    </row>
    <row r="6018" spans="1:4">
      <c r="A6018">
        <v>1903</v>
      </c>
      <c r="B6018" t="s">
        <v>3648</v>
      </c>
      <c r="C6018" t="s">
        <v>470</v>
      </c>
      <c r="D6018">
        <v>37</v>
      </c>
    </row>
    <row r="6019" spans="1:4">
      <c r="A6019">
        <v>1903</v>
      </c>
      <c r="B6019" t="s">
        <v>3648</v>
      </c>
      <c r="C6019" t="s">
        <v>470</v>
      </c>
      <c r="D6019">
        <v>57.5</v>
      </c>
    </row>
    <row r="6020" spans="1:4">
      <c r="A6020">
        <v>1903</v>
      </c>
      <c r="B6020" t="s">
        <v>3648</v>
      </c>
      <c r="C6020" t="s">
        <v>470</v>
      </c>
      <c r="D6020">
        <v>5</v>
      </c>
    </row>
    <row r="6021" spans="1:4">
      <c r="A6021">
        <v>1903</v>
      </c>
      <c r="B6021" t="s">
        <v>3648</v>
      </c>
      <c r="C6021" t="s">
        <v>470</v>
      </c>
      <c r="D6021">
        <v>60</v>
      </c>
    </row>
    <row r="6022" spans="1:4">
      <c r="A6022">
        <v>1903</v>
      </c>
      <c r="B6022" t="s">
        <v>3648</v>
      </c>
      <c r="C6022" t="s">
        <v>470</v>
      </c>
      <c r="D6022">
        <v>18.62</v>
      </c>
    </row>
    <row r="6023" spans="1:4">
      <c r="A6023">
        <v>1903</v>
      </c>
      <c r="B6023" t="s">
        <v>3648</v>
      </c>
      <c r="C6023" t="s">
        <v>470</v>
      </c>
      <c r="D6023">
        <v>15</v>
      </c>
    </row>
    <row r="6024" spans="1:4">
      <c r="A6024">
        <v>1903</v>
      </c>
      <c r="B6024" t="s">
        <v>3648</v>
      </c>
      <c r="C6024" t="s">
        <v>470</v>
      </c>
      <c r="D6024">
        <v>37.28</v>
      </c>
    </row>
    <row r="6025" spans="1:4">
      <c r="A6025">
        <v>1903</v>
      </c>
      <c r="B6025" t="s">
        <v>3648</v>
      </c>
      <c r="C6025" t="s">
        <v>470</v>
      </c>
      <c r="D6025">
        <v>25.45</v>
      </c>
    </row>
    <row r="6026" spans="1:4">
      <c r="A6026">
        <v>1903</v>
      </c>
      <c r="B6026" t="s">
        <v>3648</v>
      </c>
      <c r="C6026" t="s">
        <v>715</v>
      </c>
      <c r="D6026">
        <v>19</v>
      </c>
    </row>
    <row r="6027" spans="1:4">
      <c r="A6027">
        <v>1903</v>
      </c>
      <c r="B6027" t="s">
        <v>3648</v>
      </c>
      <c r="C6027" t="s">
        <v>715</v>
      </c>
      <c r="D6027">
        <v>17</v>
      </c>
    </row>
    <row r="6028" spans="1:4">
      <c r="A6028">
        <v>1903</v>
      </c>
      <c r="B6028" t="s">
        <v>3648</v>
      </c>
      <c r="C6028" t="s">
        <v>1392</v>
      </c>
      <c r="D6028">
        <v>13.5</v>
      </c>
    </row>
    <row r="6029" spans="1:4">
      <c r="A6029">
        <v>1903</v>
      </c>
      <c r="B6029" t="s">
        <v>3648</v>
      </c>
      <c r="C6029" t="s">
        <v>2350</v>
      </c>
      <c r="D6029">
        <v>8</v>
      </c>
    </row>
    <row r="6030" spans="1:4">
      <c r="A6030">
        <v>1903</v>
      </c>
      <c r="B6030" t="s">
        <v>3648</v>
      </c>
      <c r="C6030" t="s">
        <v>2290</v>
      </c>
      <c r="D6030">
        <v>57</v>
      </c>
    </row>
    <row r="6031" spans="1:4">
      <c r="A6031">
        <v>1903</v>
      </c>
      <c r="B6031" t="s">
        <v>3648</v>
      </c>
      <c r="C6031" t="s">
        <v>1164</v>
      </c>
      <c r="D6031">
        <v>7</v>
      </c>
    </row>
    <row r="6032" spans="1:4">
      <c r="A6032">
        <v>1903</v>
      </c>
      <c r="B6032" t="s">
        <v>3648</v>
      </c>
      <c r="C6032" t="s">
        <v>1954</v>
      </c>
      <c r="D6032">
        <v>20</v>
      </c>
    </row>
    <row r="6033" spans="1:4">
      <c r="A6033">
        <v>1903</v>
      </c>
      <c r="B6033" t="s">
        <v>3648</v>
      </c>
      <c r="C6033" t="s">
        <v>1954</v>
      </c>
      <c r="D6033">
        <v>12.5</v>
      </c>
    </row>
    <row r="6034" spans="1:4">
      <c r="A6034">
        <v>1903</v>
      </c>
      <c r="B6034" t="s">
        <v>3648</v>
      </c>
      <c r="C6034" t="s">
        <v>173</v>
      </c>
      <c r="D6034">
        <v>5</v>
      </c>
    </row>
    <row r="6035" spans="1:4">
      <c r="A6035">
        <v>1903</v>
      </c>
      <c r="B6035" t="s">
        <v>3648</v>
      </c>
      <c r="C6035" t="s">
        <v>1956</v>
      </c>
      <c r="D6035">
        <v>9</v>
      </c>
    </row>
    <row r="6036" spans="1:4">
      <c r="A6036">
        <v>1903</v>
      </c>
      <c r="B6036" t="s">
        <v>3648</v>
      </c>
      <c r="C6036" t="s">
        <v>1956</v>
      </c>
      <c r="D6036">
        <v>4.2</v>
      </c>
    </row>
    <row r="6037" spans="1:4">
      <c r="A6037">
        <v>1903</v>
      </c>
      <c r="B6037" t="s">
        <v>3648</v>
      </c>
      <c r="C6037" t="s">
        <v>1957</v>
      </c>
      <c r="D6037">
        <v>7.5</v>
      </c>
    </row>
    <row r="6038" spans="1:4">
      <c r="A6038">
        <v>1903</v>
      </c>
      <c r="B6038" t="s">
        <v>3648</v>
      </c>
      <c r="C6038" t="s">
        <v>2074</v>
      </c>
      <c r="D6038">
        <v>8</v>
      </c>
    </row>
    <row r="6039" spans="1:4">
      <c r="A6039">
        <v>1903</v>
      </c>
      <c r="B6039" t="s">
        <v>3648</v>
      </c>
      <c r="C6039" t="s">
        <v>757</v>
      </c>
      <c r="D6039">
        <v>17</v>
      </c>
    </row>
    <row r="6040" spans="1:4">
      <c r="A6040">
        <v>1903</v>
      </c>
      <c r="B6040" t="s">
        <v>3648</v>
      </c>
      <c r="C6040" t="s">
        <v>1958</v>
      </c>
      <c r="D6040">
        <v>3.5</v>
      </c>
    </row>
    <row r="6041" spans="1:4">
      <c r="A6041">
        <v>1903</v>
      </c>
      <c r="B6041" t="s">
        <v>3648</v>
      </c>
      <c r="C6041" t="s">
        <v>1963</v>
      </c>
      <c r="D6041">
        <v>6</v>
      </c>
    </row>
    <row r="6042" spans="1:4">
      <c r="A6042">
        <v>1903</v>
      </c>
      <c r="B6042" t="s">
        <v>3648</v>
      </c>
      <c r="C6042" t="s">
        <v>1964</v>
      </c>
      <c r="D6042">
        <v>8</v>
      </c>
    </row>
    <row r="6043" spans="1:4">
      <c r="A6043">
        <v>1903</v>
      </c>
      <c r="B6043" t="s">
        <v>3648</v>
      </c>
      <c r="C6043" t="s">
        <v>690</v>
      </c>
      <c r="D6043">
        <v>19</v>
      </c>
    </row>
    <row r="6044" spans="1:4">
      <c r="A6044">
        <v>1903</v>
      </c>
      <c r="B6044" t="s">
        <v>3648</v>
      </c>
      <c r="C6044" t="s">
        <v>1965</v>
      </c>
      <c r="D6044">
        <v>61</v>
      </c>
    </row>
    <row r="6045" spans="1:4">
      <c r="A6045">
        <v>1903</v>
      </c>
      <c r="B6045" t="s">
        <v>3648</v>
      </c>
      <c r="C6045" t="s">
        <v>1965</v>
      </c>
      <c r="D6045">
        <v>7.2</v>
      </c>
    </row>
    <row r="6046" spans="1:4">
      <c r="A6046">
        <v>1903</v>
      </c>
      <c r="B6046" t="s">
        <v>3648</v>
      </c>
      <c r="C6046" t="s">
        <v>1965</v>
      </c>
      <c r="D6046">
        <v>32</v>
      </c>
    </row>
    <row r="6047" spans="1:4">
      <c r="A6047">
        <v>1903</v>
      </c>
      <c r="B6047" t="s">
        <v>3648</v>
      </c>
      <c r="C6047" t="s">
        <v>1959</v>
      </c>
      <c r="D6047">
        <v>17</v>
      </c>
    </row>
    <row r="6048" spans="1:4">
      <c r="A6048">
        <v>1903</v>
      </c>
      <c r="B6048" t="s">
        <v>3648</v>
      </c>
      <c r="C6048" t="s">
        <v>1959</v>
      </c>
      <c r="D6048">
        <v>36</v>
      </c>
    </row>
    <row r="6049" spans="1:4">
      <c r="A6049">
        <v>1903</v>
      </c>
      <c r="B6049" t="s">
        <v>3648</v>
      </c>
      <c r="C6049" t="s">
        <v>578</v>
      </c>
      <c r="D6049">
        <v>22</v>
      </c>
    </row>
    <row r="6050" spans="1:4">
      <c r="A6050">
        <v>1903</v>
      </c>
      <c r="B6050" t="s">
        <v>3648</v>
      </c>
      <c r="C6050" t="s">
        <v>1960</v>
      </c>
      <c r="D6050">
        <v>6.25</v>
      </c>
    </row>
    <row r="6051" spans="1:4">
      <c r="A6051">
        <v>1903</v>
      </c>
      <c r="B6051" t="s">
        <v>3648</v>
      </c>
      <c r="C6051" t="s">
        <v>2199</v>
      </c>
      <c r="D6051">
        <v>14.5</v>
      </c>
    </row>
    <row r="6052" spans="1:4">
      <c r="A6052">
        <v>1903</v>
      </c>
      <c r="B6052" t="s">
        <v>2427</v>
      </c>
      <c r="C6052" t="s">
        <v>442</v>
      </c>
      <c r="D6052">
        <v>164</v>
      </c>
    </row>
    <row r="6053" spans="1:4">
      <c r="A6053">
        <v>1903</v>
      </c>
      <c r="B6053" t="s">
        <v>2427</v>
      </c>
      <c r="C6053" t="s">
        <v>1971</v>
      </c>
      <c r="D6053">
        <v>2</v>
      </c>
    </row>
    <row r="6054" spans="1:4">
      <c r="A6054">
        <v>1903</v>
      </c>
      <c r="B6054" t="s">
        <v>2427</v>
      </c>
      <c r="C6054" t="s">
        <v>68</v>
      </c>
      <c r="D6054">
        <v>7</v>
      </c>
    </row>
    <row r="6055" spans="1:4">
      <c r="A6055">
        <v>1903</v>
      </c>
      <c r="B6055" t="s">
        <v>2427</v>
      </c>
      <c r="C6055" t="s">
        <v>446</v>
      </c>
      <c r="D6055">
        <v>31</v>
      </c>
    </row>
    <row r="6056" spans="1:4">
      <c r="A6056">
        <v>1903</v>
      </c>
      <c r="B6056" t="s">
        <v>2427</v>
      </c>
      <c r="C6056" t="s">
        <v>448</v>
      </c>
      <c r="D6056">
        <v>31</v>
      </c>
    </row>
    <row r="6057" spans="1:4">
      <c r="A6057">
        <v>1903</v>
      </c>
      <c r="B6057" t="s">
        <v>2427</v>
      </c>
      <c r="C6057" t="s">
        <v>747</v>
      </c>
      <c r="D6057">
        <v>22.5</v>
      </c>
    </row>
    <row r="6058" spans="1:4">
      <c r="A6058">
        <v>1903</v>
      </c>
      <c r="B6058" t="s">
        <v>2427</v>
      </c>
      <c r="C6058" t="s">
        <v>450</v>
      </c>
      <c r="D6058">
        <v>120</v>
      </c>
    </row>
    <row r="6059" spans="1:4">
      <c r="A6059">
        <v>1903</v>
      </c>
      <c r="B6059" t="s">
        <v>2427</v>
      </c>
      <c r="C6059" t="s">
        <v>450</v>
      </c>
      <c r="D6059">
        <v>34</v>
      </c>
    </row>
    <row r="6060" spans="1:4">
      <c r="A6060">
        <v>1903</v>
      </c>
      <c r="B6060" t="s">
        <v>2427</v>
      </c>
      <c r="C6060" t="s">
        <v>450</v>
      </c>
      <c r="D6060">
        <v>7.5</v>
      </c>
    </row>
    <row r="6061" spans="1:4">
      <c r="A6061">
        <v>1903</v>
      </c>
      <c r="B6061" t="s">
        <v>2427</v>
      </c>
      <c r="C6061" t="s">
        <v>450</v>
      </c>
      <c r="D6061">
        <v>31.5</v>
      </c>
    </row>
    <row r="6062" spans="1:4">
      <c r="A6062">
        <v>1903</v>
      </c>
      <c r="B6062" t="s">
        <v>2427</v>
      </c>
      <c r="C6062" t="s">
        <v>450</v>
      </c>
      <c r="D6062">
        <v>19.5</v>
      </c>
    </row>
    <row r="6063" spans="1:4">
      <c r="A6063">
        <v>1903</v>
      </c>
      <c r="B6063" t="s">
        <v>2427</v>
      </c>
      <c r="C6063" t="s">
        <v>450</v>
      </c>
      <c r="D6063">
        <v>90</v>
      </c>
    </row>
    <row r="6064" spans="1:4">
      <c r="A6064">
        <v>1903</v>
      </c>
      <c r="B6064" t="s">
        <v>2427</v>
      </c>
      <c r="C6064" t="s">
        <v>1973</v>
      </c>
      <c r="D6064">
        <v>5</v>
      </c>
    </row>
    <row r="6065" spans="1:4">
      <c r="A6065">
        <v>1903</v>
      </c>
      <c r="B6065" t="s">
        <v>2427</v>
      </c>
      <c r="C6065" t="s">
        <v>750</v>
      </c>
      <c r="D6065">
        <v>10.75</v>
      </c>
    </row>
    <row r="6066" spans="1:4">
      <c r="A6066">
        <v>1903</v>
      </c>
      <c r="B6066" t="s">
        <v>2427</v>
      </c>
      <c r="C6066" t="s">
        <v>752</v>
      </c>
      <c r="D6066">
        <v>17.5</v>
      </c>
    </row>
    <row r="6067" spans="1:4">
      <c r="A6067">
        <v>1903</v>
      </c>
      <c r="B6067" t="s">
        <v>2427</v>
      </c>
      <c r="C6067" t="s">
        <v>754</v>
      </c>
      <c r="D6067">
        <v>5.5</v>
      </c>
    </row>
    <row r="6068" spans="1:4">
      <c r="A6068">
        <v>1903</v>
      </c>
      <c r="B6068" t="s">
        <v>2427</v>
      </c>
      <c r="C6068" t="s">
        <v>462</v>
      </c>
      <c r="D6068">
        <v>4</v>
      </c>
    </row>
    <row r="6069" spans="1:4">
      <c r="A6069">
        <v>1903</v>
      </c>
      <c r="B6069" t="s">
        <v>2427</v>
      </c>
      <c r="C6069" t="s">
        <v>757</v>
      </c>
      <c r="D6069">
        <v>5.25</v>
      </c>
    </row>
    <row r="6070" spans="1:4">
      <c r="A6070">
        <v>1903</v>
      </c>
      <c r="B6070" t="s">
        <v>2427</v>
      </c>
      <c r="C6070" t="s">
        <v>759</v>
      </c>
      <c r="D6070">
        <v>2</v>
      </c>
    </row>
    <row r="6071" spans="1:4">
      <c r="A6071">
        <v>1903</v>
      </c>
      <c r="B6071" t="s">
        <v>2427</v>
      </c>
      <c r="C6071" t="s">
        <v>761</v>
      </c>
      <c r="D6071">
        <v>30</v>
      </c>
    </row>
    <row r="6072" spans="1:4">
      <c r="A6072">
        <v>1903</v>
      </c>
      <c r="B6072" t="s">
        <v>2427</v>
      </c>
      <c r="C6072" t="s">
        <v>763</v>
      </c>
      <c r="D6072">
        <v>9</v>
      </c>
    </row>
    <row r="6073" spans="1:4">
      <c r="A6073">
        <v>1903</v>
      </c>
      <c r="B6073" t="s">
        <v>2427</v>
      </c>
      <c r="C6073" t="s">
        <v>763</v>
      </c>
      <c r="D6073">
        <v>2</v>
      </c>
    </row>
    <row r="6074" spans="1:4">
      <c r="A6074">
        <v>1903</v>
      </c>
      <c r="B6074" t="s">
        <v>2427</v>
      </c>
      <c r="C6074" t="s">
        <v>763</v>
      </c>
      <c r="D6074">
        <v>7</v>
      </c>
    </row>
    <row r="6075" spans="1:4">
      <c r="A6075">
        <v>1903</v>
      </c>
      <c r="B6075" t="s">
        <v>2427</v>
      </c>
      <c r="C6075" t="s">
        <v>1125</v>
      </c>
      <c r="D6075">
        <v>28</v>
      </c>
    </row>
    <row r="6076" spans="1:4">
      <c r="A6076">
        <v>1903</v>
      </c>
      <c r="B6076" t="s">
        <v>2427</v>
      </c>
      <c r="C6076" t="s">
        <v>59</v>
      </c>
      <c r="D6076">
        <v>11</v>
      </c>
    </row>
    <row r="6077" spans="1:4">
      <c r="A6077">
        <v>1903</v>
      </c>
      <c r="B6077" t="s">
        <v>2427</v>
      </c>
      <c r="C6077" t="s">
        <v>59</v>
      </c>
      <c r="D6077">
        <v>33</v>
      </c>
    </row>
    <row r="6078" spans="1:4">
      <c r="A6078">
        <v>1903</v>
      </c>
      <c r="B6078" t="s">
        <v>2427</v>
      </c>
      <c r="C6078" t="s">
        <v>59</v>
      </c>
      <c r="D6078">
        <v>50</v>
      </c>
    </row>
    <row r="6079" spans="1:4">
      <c r="A6079">
        <v>1903</v>
      </c>
      <c r="B6079" t="s">
        <v>2427</v>
      </c>
      <c r="C6079" t="s">
        <v>1114</v>
      </c>
      <c r="D6079">
        <v>29</v>
      </c>
    </row>
    <row r="6080" spans="1:4">
      <c r="A6080">
        <v>1903</v>
      </c>
      <c r="B6080" t="s">
        <v>2427</v>
      </c>
      <c r="C6080" t="s">
        <v>452</v>
      </c>
      <c r="D6080">
        <v>50</v>
      </c>
    </row>
    <row r="6081" spans="1:4">
      <c r="A6081">
        <v>1903</v>
      </c>
      <c r="B6081" t="s">
        <v>2427</v>
      </c>
      <c r="C6081" t="s">
        <v>455</v>
      </c>
      <c r="D6081">
        <v>36</v>
      </c>
    </row>
    <row r="6082" spans="1:4">
      <c r="A6082">
        <v>1903</v>
      </c>
      <c r="B6082" t="s">
        <v>2427</v>
      </c>
      <c r="C6082" t="s">
        <v>767</v>
      </c>
      <c r="D6082">
        <v>8</v>
      </c>
    </row>
    <row r="6083" spans="1:4">
      <c r="A6083">
        <v>1903</v>
      </c>
      <c r="B6083" t="s">
        <v>2427</v>
      </c>
      <c r="C6083" t="s">
        <v>995</v>
      </c>
      <c r="D6083">
        <v>18.5</v>
      </c>
    </row>
    <row r="6084" spans="1:4">
      <c r="A6084">
        <v>1903</v>
      </c>
      <c r="B6084" t="s">
        <v>2427</v>
      </c>
      <c r="C6084" t="s">
        <v>440</v>
      </c>
      <c r="D6084">
        <v>5</v>
      </c>
    </row>
    <row r="6085" spans="1:4">
      <c r="A6085">
        <v>1903</v>
      </c>
      <c r="B6085" t="s">
        <v>3664</v>
      </c>
      <c r="C6085" t="s">
        <v>2351</v>
      </c>
      <c r="D6085">
        <v>19</v>
      </c>
    </row>
    <row r="6086" spans="1:4">
      <c r="A6086">
        <v>1903</v>
      </c>
      <c r="B6086" t="s">
        <v>3649</v>
      </c>
      <c r="C6086" t="s">
        <v>1998</v>
      </c>
      <c r="D6086">
        <v>8.5</v>
      </c>
    </row>
    <row r="6087" spans="1:4">
      <c r="A6087">
        <v>1903</v>
      </c>
      <c r="B6087" t="s">
        <v>3649</v>
      </c>
      <c r="C6087" t="s">
        <v>1991</v>
      </c>
      <c r="D6087">
        <v>2</v>
      </c>
    </row>
    <row r="6088" spans="1:4">
      <c r="A6088">
        <v>1903</v>
      </c>
      <c r="B6088" t="s">
        <v>3649</v>
      </c>
      <c r="C6088" t="s">
        <v>1999</v>
      </c>
      <c r="D6088">
        <v>10</v>
      </c>
    </row>
    <row r="6089" spans="1:4">
      <c r="A6089">
        <v>1903</v>
      </c>
      <c r="B6089" t="s">
        <v>3649</v>
      </c>
      <c r="C6089" t="s">
        <v>1993</v>
      </c>
      <c r="D6089">
        <v>7</v>
      </c>
    </row>
    <row r="6090" spans="1:4">
      <c r="A6090">
        <v>1903</v>
      </c>
      <c r="B6090" t="s">
        <v>3649</v>
      </c>
      <c r="C6090" t="s">
        <v>2291</v>
      </c>
      <c r="D6090">
        <v>9</v>
      </c>
    </row>
    <row r="6091" spans="1:4">
      <c r="A6091">
        <v>1903</v>
      </c>
      <c r="B6091" t="s">
        <v>3649</v>
      </c>
      <c r="C6091" t="s">
        <v>2352</v>
      </c>
      <c r="D6091">
        <v>4.75</v>
      </c>
    </row>
    <row r="6092" spans="1:4">
      <c r="A6092">
        <v>1903</v>
      </c>
      <c r="B6092" t="s">
        <v>3649</v>
      </c>
      <c r="C6092" t="s">
        <v>2127</v>
      </c>
      <c r="D6092">
        <v>14</v>
      </c>
    </row>
    <row r="6093" spans="1:4">
      <c r="A6093">
        <v>1903</v>
      </c>
      <c r="B6093" t="s">
        <v>3649</v>
      </c>
      <c r="C6093" t="s">
        <v>2353</v>
      </c>
      <c r="D6093">
        <v>2</v>
      </c>
    </row>
    <row r="6094" spans="1:4">
      <c r="A6094">
        <v>1903</v>
      </c>
      <c r="B6094" t="s">
        <v>3649</v>
      </c>
      <c r="C6094" t="s">
        <v>1996</v>
      </c>
      <c r="D6094">
        <v>37</v>
      </c>
    </row>
    <row r="6095" spans="1:4">
      <c r="A6095">
        <v>1903</v>
      </c>
      <c r="B6095" t="s">
        <v>3649</v>
      </c>
      <c r="C6095" t="s">
        <v>1996</v>
      </c>
      <c r="D6095">
        <v>7</v>
      </c>
    </row>
    <row r="6096" spans="1:4">
      <c r="A6096">
        <v>1903</v>
      </c>
      <c r="B6096" t="s">
        <v>3649</v>
      </c>
      <c r="C6096" t="s">
        <v>2000</v>
      </c>
      <c r="D6096">
        <v>22.43</v>
      </c>
    </row>
    <row r="6097" spans="1:4">
      <c r="A6097">
        <v>1903</v>
      </c>
      <c r="B6097" t="s">
        <v>3649</v>
      </c>
      <c r="C6097" t="s">
        <v>1997</v>
      </c>
      <c r="D6097">
        <v>6</v>
      </c>
    </row>
    <row r="6098" spans="1:4">
      <c r="A6098">
        <v>1903</v>
      </c>
      <c r="B6098" t="s">
        <v>2524</v>
      </c>
      <c r="C6098" t="s">
        <v>99</v>
      </c>
      <c r="D6098">
        <v>7</v>
      </c>
    </row>
    <row r="6099" spans="1:4">
      <c r="A6099">
        <v>1903</v>
      </c>
      <c r="B6099" t="s">
        <v>2524</v>
      </c>
      <c r="C6099" t="s">
        <v>101</v>
      </c>
      <c r="D6099">
        <v>7.25</v>
      </c>
    </row>
    <row r="6100" spans="1:4">
      <c r="A6100">
        <v>1903</v>
      </c>
      <c r="B6100" t="s">
        <v>2524</v>
      </c>
      <c r="C6100" t="s">
        <v>100</v>
      </c>
      <c r="D6100">
        <v>5</v>
      </c>
    </row>
    <row r="6101" spans="1:4">
      <c r="A6101">
        <v>1903</v>
      </c>
      <c r="B6101" t="s">
        <v>2524</v>
      </c>
      <c r="C6101" t="s">
        <v>102</v>
      </c>
      <c r="D6101">
        <v>15</v>
      </c>
    </row>
    <row r="6102" spans="1:4">
      <c r="A6102">
        <v>1903</v>
      </c>
      <c r="B6102" t="s">
        <v>2524</v>
      </c>
      <c r="C6102" t="s">
        <v>102</v>
      </c>
      <c r="D6102">
        <v>13</v>
      </c>
    </row>
    <row r="6103" spans="1:4">
      <c r="A6103">
        <v>1903</v>
      </c>
      <c r="B6103" t="s">
        <v>2524</v>
      </c>
      <c r="C6103" t="s">
        <v>105</v>
      </c>
      <c r="D6103">
        <v>142</v>
      </c>
    </row>
    <row r="6104" spans="1:4">
      <c r="A6104">
        <v>1903</v>
      </c>
      <c r="B6104" t="s">
        <v>2524</v>
      </c>
      <c r="C6104" t="s">
        <v>105</v>
      </c>
      <c r="D6104">
        <v>3.1</v>
      </c>
    </row>
    <row r="6105" spans="1:4">
      <c r="A6105">
        <v>1903</v>
      </c>
      <c r="B6105" t="s">
        <v>2524</v>
      </c>
      <c r="C6105" t="s">
        <v>105</v>
      </c>
      <c r="D6105">
        <v>16</v>
      </c>
    </row>
    <row r="6106" spans="1:4">
      <c r="A6106">
        <v>1903</v>
      </c>
      <c r="B6106" t="s">
        <v>2524</v>
      </c>
      <c r="C6106" t="s">
        <v>108</v>
      </c>
      <c r="D6106">
        <v>4.2</v>
      </c>
    </row>
    <row r="6107" spans="1:4">
      <c r="A6107">
        <v>1903</v>
      </c>
      <c r="B6107" t="s">
        <v>2524</v>
      </c>
      <c r="C6107" t="s">
        <v>2001</v>
      </c>
      <c r="D6107">
        <v>10</v>
      </c>
    </row>
    <row r="6108" spans="1:4">
      <c r="A6108">
        <v>1903</v>
      </c>
      <c r="B6108" t="s">
        <v>2524</v>
      </c>
      <c r="C6108" t="s">
        <v>109</v>
      </c>
      <c r="D6108">
        <v>15</v>
      </c>
    </row>
    <row r="6109" spans="1:4">
      <c r="A6109">
        <v>1903</v>
      </c>
      <c r="B6109" t="s">
        <v>2810</v>
      </c>
      <c r="C6109" t="s">
        <v>210</v>
      </c>
      <c r="D6109">
        <v>4</v>
      </c>
    </row>
    <row r="6110" spans="1:4">
      <c r="A6110">
        <v>1903</v>
      </c>
      <c r="B6110" t="s">
        <v>2810</v>
      </c>
      <c r="C6110" t="s">
        <v>208</v>
      </c>
      <c r="D6110">
        <v>5</v>
      </c>
    </row>
    <row r="6111" spans="1:4">
      <c r="A6111">
        <v>1903</v>
      </c>
      <c r="B6111" t="s">
        <v>2810</v>
      </c>
      <c r="C6111" t="s">
        <v>199</v>
      </c>
      <c r="D6111">
        <v>180</v>
      </c>
    </row>
    <row r="6112" spans="1:4">
      <c r="A6112">
        <v>1903</v>
      </c>
      <c r="B6112" t="s">
        <v>2810</v>
      </c>
      <c r="C6112" t="s">
        <v>199</v>
      </c>
      <c r="D6112">
        <v>3.75</v>
      </c>
    </row>
    <row r="6113" spans="1:4">
      <c r="A6113">
        <v>1903</v>
      </c>
      <c r="B6113" t="s">
        <v>2810</v>
      </c>
      <c r="C6113" t="s">
        <v>205</v>
      </c>
      <c r="D6113">
        <v>9.5</v>
      </c>
    </row>
    <row r="6114" spans="1:4">
      <c r="A6114">
        <v>1903</v>
      </c>
      <c r="B6114" t="s">
        <v>3660</v>
      </c>
      <c r="C6114" t="s">
        <v>2201</v>
      </c>
      <c r="D6114">
        <v>18</v>
      </c>
    </row>
    <row r="6115" spans="1:4">
      <c r="A6115">
        <v>1903</v>
      </c>
      <c r="B6115" t="s">
        <v>3291</v>
      </c>
      <c r="C6115" t="s">
        <v>2292</v>
      </c>
      <c r="D6115">
        <v>8.9</v>
      </c>
    </row>
    <row r="6116" spans="1:4">
      <c r="A6116">
        <v>1903</v>
      </c>
      <c r="B6116" t="s">
        <v>3291</v>
      </c>
      <c r="C6116" t="s">
        <v>2202</v>
      </c>
      <c r="D6116">
        <v>14.87</v>
      </c>
    </row>
    <row r="6117" spans="1:4">
      <c r="A6117">
        <v>1903</v>
      </c>
      <c r="B6117" t="s">
        <v>3291</v>
      </c>
      <c r="C6117" t="s">
        <v>2203</v>
      </c>
      <c r="D6117">
        <v>7.32</v>
      </c>
    </row>
    <row r="6118" spans="1:4">
      <c r="A6118">
        <v>1903</v>
      </c>
      <c r="B6118" t="s">
        <v>3291</v>
      </c>
      <c r="C6118" t="s">
        <v>2003</v>
      </c>
      <c r="D6118">
        <v>409.40699999999998</v>
      </c>
    </row>
    <row r="6119" spans="1:4">
      <c r="A6119">
        <v>1903</v>
      </c>
      <c r="B6119" t="s">
        <v>3291</v>
      </c>
      <c r="C6119" t="s">
        <v>2003</v>
      </c>
      <c r="D6119">
        <v>860</v>
      </c>
    </row>
    <row r="6120" spans="1:4">
      <c r="A6120">
        <v>1903</v>
      </c>
      <c r="B6120" t="s">
        <v>3291</v>
      </c>
      <c r="C6120" t="s">
        <v>2003</v>
      </c>
      <c r="D6120">
        <v>440.38</v>
      </c>
    </row>
    <row r="6121" spans="1:4">
      <c r="A6121">
        <v>1903</v>
      </c>
      <c r="B6121" t="s">
        <v>3291</v>
      </c>
      <c r="C6121" t="s">
        <v>2003</v>
      </c>
      <c r="D6121">
        <v>11.3</v>
      </c>
    </row>
    <row r="6122" spans="1:4">
      <c r="A6122">
        <v>1903</v>
      </c>
      <c r="B6122" t="s">
        <v>3291</v>
      </c>
      <c r="C6122" t="s">
        <v>2003</v>
      </c>
      <c r="D6122">
        <v>37</v>
      </c>
    </row>
    <row r="6123" spans="1:4">
      <c r="A6123">
        <v>1903</v>
      </c>
      <c r="B6123" t="s">
        <v>3291</v>
      </c>
      <c r="C6123" t="s">
        <v>2003</v>
      </c>
      <c r="D6123">
        <v>9.64</v>
      </c>
    </row>
    <row r="6124" spans="1:4">
      <c r="A6124">
        <v>1903</v>
      </c>
      <c r="B6124" t="s">
        <v>3291</v>
      </c>
      <c r="C6124" t="s">
        <v>2003</v>
      </c>
      <c r="D6124">
        <v>16.600000000000001</v>
      </c>
    </row>
    <row r="6125" spans="1:4">
      <c r="A6125">
        <v>1903</v>
      </c>
      <c r="B6125" t="s">
        <v>3291</v>
      </c>
      <c r="C6125" t="s">
        <v>2004</v>
      </c>
      <c r="D6125">
        <v>379.26</v>
      </c>
    </row>
    <row r="6126" spans="1:4">
      <c r="A6126">
        <v>1903</v>
      </c>
      <c r="B6126" t="s">
        <v>3291</v>
      </c>
      <c r="C6126" t="s">
        <v>2004</v>
      </c>
      <c r="D6126">
        <v>23.8</v>
      </c>
    </row>
    <row r="6127" spans="1:4">
      <c r="A6127">
        <v>1903</v>
      </c>
      <c r="B6127" t="s">
        <v>3291</v>
      </c>
      <c r="C6127" t="s">
        <v>2207</v>
      </c>
      <c r="D6127">
        <v>20.100000000000001</v>
      </c>
    </row>
    <row r="6128" spans="1:4">
      <c r="A6128">
        <v>1903</v>
      </c>
      <c r="B6128" t="s">
        <v>3291</v>
      </c>
      <c r="C6128" t="s">
        <v>1820</v>
      </c>
      <c r="D6128">
        <v>5.38</v>
      </c>
    </row>
    <row r="6129" spans="1:4">
      <c r="A6129">
        <v>1903</v>
      </c>
      <c r="B6129" t="s">
        <v>3291</v>
      </c>
      <c r="C6129" t="s">
        <v>2208</v>
      </c>
      <c r="D6129">
        <v>6.35</v>
      </c>
    </row>
    <row r="6130" spans="1:4">
      <c r="A6130">
        <v>1903</v>
      </c>
      <c r="B6130" t="s">
        <v>3291</v>
      </c>
      <c r="C6130" t="s">
        <v>2005</v>
      </c>
      <c r="D6130">
        <v>5.47</v>
      </c>
    </row>
    <row r="6131" spans="1:4">
      <c r="A6131">
        <v>1903</v>
      </c>
      <c r="B6131" t="s">
        <v>3291</v>
      </c>
      <c r="C6131" t="s">
        <v>2354</v>
      </c>
      <c r="D6131">
        <v>13.8</v>
      </c>
    </row>
    <row r="6132" spans="1:4">
      <c r="A6132">
        <v>1903</v>
      </c>
      <c r="B6132" t="s">
        <v>3291</v>
      </c>
      <c r="C6132" t="s">
        <v>2267</v>
      </c>
      <c r="D6132">
        <v>9.4499999999999993</v>
      </c>
    </row>
    <row r="6133" spans="1:4">
      <c r="A6133">
        <v>1903</v>
      </c>
      <c r="B6133" t="s">
        <v>3291</v>
      </c>
      <c r="C6133" t="s">
        <v>2006</v>
      </c>
      <c r="D6133">
        <v>31.68</v>
      </c>
    </row>
    <row r="6134" spans="1:4">
      <c r="A6134">
        <v>1903</v>
      </c>
      <c r="B6134" t="s">
        <v>3291</v>
      </c>
      <c r="C6134" t="s">
        <v>2007</v>
      </c>
      <c r="D6134">
        <v>6.98</v>
      </c>
    </row>
    <row r="6135" spans="1:4">
      <c r="A6135">
        <v>1903</v>
      </c>
      <c r="B6135" t="s">
        <v>3291</v>
      </c>
      <c r="C6135" t="s">
        <v>2210</v>
      </c>
      <c r="D6135">
        <v>16.100000000000001</v>
      </c>
    </row>
    <row r="6136" spans="1:4">
      <c r="A6136">
        <v>1903</v>
      </c>
      <c r="B6136" t="s">
        <v>3291</v>
      </c>
      <c r="C6136" t="s">
        <v>2002</v>
      </c>
      <c r="D6136">
        <v>6.5</v>
      </c>
    </row>
    <row r="6137" spans="1:4">
      <c r="A6137">
        <v>1903</v>
      </c>
      <c r="B6137" t="s">
        <v>3291</v>
      </c>
      <c r="C6137" t="s">
        <v>2002</v>
      </c>
      <c r="D6137">
        <v>18.78</v>
      </c>
    </row>
    <row r="6138" spans="1:4">
      <c r="A6138">
        <v>1903</v>
      </c>
      <c r="B6138" t="s">
        <v>3291</v>
      </c>
      <c r="C6138" t="s">
        <v>2211</v>
      </c>
      <c r="D6138">
        <v>15.07</v>
      </c>
    </row>
    <row r="6139" spans="1:4">
      <c r="A6139">
        <v>1903</v>
      </c>
      <c r="B6139" t="s">
        <v>3291</v>
      </c>
      <c r="C6139" t="s">
        <v>2211</v>
      </c>
      <c r="D6139">
        <v>7.9</v>
      </c>
    </row>
    <row r="6140" spans="1:4">
      <c r="A6140">
        <v>1903</v>
      </c>
      <c r="B6140" t="s">
        <v>3291</v>
      </c>
      <c r="C6140" t="s">
        <v>2213</v>
      </c>
      <c r="D6140">
        <v>29.5</v>
      </c>
    </row>
    <row r="6141" spans="1:4">
      <c r="A6141">
        <v>1903</v>
      </c>
      <c r="B6141" t="s">
        <v>3291</v>
      </c>
      <c r="C6141" t="s">
        <v>2213</v>
      </c>
      <c r="D6141">
        <v>6.06</v>
      </c>
    </row>
    <row r="6142" spans="1:4">
      <c r="A6142">
        <v>1903</v>
      </c>
      <c r="B6142" t="s">
        <v>3291</v>
      </c>
      <c r="C6142" t="s">
        <v>2009</v>
      </c>
      <c r="D6142">
        <v>42.7</v>
      </c>
    </row>
    <row r="6143" spans="1:4">
      <c r="A6143">
        <v>1903</v>
      </c>
      <c r="B6143" t="s">
        <v>3291</v>
      </c>
      <c r="C6143" t="s">
        <v>2009</v>
      </c>
      <c r="D6143">
        <v>1</v>
      </c>
    </row>
    <row r="6144" spans="1:4">
      <c r="A6144">
        <v>1903</v>
      </c>
      <c r="B6144" t="s">
        <v>3291</v>
      </c>
      <c r="C6144" t="s">
        <v>2009</v>
      </c>
      <c r="D6144">
        <v>4.57</v>
      </c>
    </row>
    <row r="6145" spans="1:4">
      <c r="A6145">
        <v>1903</v>
      </c>
      <c r="B6145" t="s">
        <v>3291</v>
      </c>
      <c r="C6145" t="s">
        <v>2293</v>
      </c>
      <c r="D6145">
        <v>6.36</v>
      </c>
    </row>
    <row r="6146" spans="1:4">
      <c r="A6146">
        <v>1903</v>
      </c>
      <c r="B6146" t="s">
        <v>3291</v>
      </c>
      <c r="C6146" t="s">
        <v>1994</v>
      </c>
      <c r="D6146">
        <v>12.9</v>
      </c>
    </row>
    <row r="6147" spans="1:4">
      <c r="A6147">
        <v>1903</v>
      </c>
      <c r="B6147" t="s">
        <v>3291</v>
      </c>
      <c r="C6147" t="s">
        <v>1994</v>
      </c>
      <c r="D6147">
        <v>6.7</v>
      </c>
    </row>
    <row r="6148" spans="1:4">
      <c r="A6148">
        <v>1903</v>
      </c>
      <c r="B6148" t="s">
        <v>3291</v>
      </c>
      <c r="C6148" t="s">
        <v>2029</v>
      </c>
      <c r="D6148">
        <v>8.11</v>
      </c>
    </row>
    <row r="6149" spans="1:4">
      <c r="A6149">
        <v>1903</v>
      </c>
      <c r="B6149" t="s">
        <v>3291</v>
      </c>
      <c r="C6149" t="s">
        <v>2011</v>
      </c>
      <c r="D6149">
        <v>7.6</v>
      </c>
    </row>
    <row r="6150" spans="1:4">
      <c r="A6150">
        <v>1903</v>
      </c>
      <c r="B6150" t="s">
        <v>3291</v>
      </c>
      <c r="C6150" t="s">
        <v>2217</v>
      </c>
      <c r="D6150">
        <v>1.1000000000000001</v>
      </c>
    </row>
    <row r="6151" spans="1:4">
      <c r="A6151">
        <v>1903</v>
      </c>
      <c r="B6151" t="s">
        <v>3291</v>
      </c>
      <c r="C6151" t="s">
        <v>2295</v>
      </c>
      <c r="D6151">
        <v>29.7</v>
      </c>
    </row>
    <row r="6152" spans="1:4">
      <c r="A6152">
        <v>1903</v>
      </c>
      <c r="B6152" t="s">
        <v>3291</v>
      </c>
      <c r="C6152" t="s">
        <v>2294</v>
      </c>
      <c r="D6152">
        <v>13.4</v>
      </c>
    </row>
    <row r="6153" spans="1:4">
      <c r="A6153">
        <v>1903</v>
      </c>
      <c r="B6153" t="s">
        <v>3291</v>
      </c>
      <c r="C6153" t="s">
        <v>2012</v>
      </c>
      <c r="D6153">
        <v>30.5</v>
      </c>
    </row>
    <row r="6154" spans="1:4">
      <c r="A6154">
        <v>1903</v>
      </c>
      <c r="B6154" t="s">
        <v>3291</v>
      </c>
      <c r="C6154" t="s">
        <v>2012</v>
      </c>
      <c r="D6154">
        <v>28.1</v>
      </c>
    </row>
    <row r="6155" spans="1:4">
      <c r="A6155">
        <v>1903</v>
      </c>
      <c r="B6155" t="s">
        <v>3291</v>
      </c>
      <c r="C6155" t="s">
        <v>2012</v>
      </c>
      <c r="D6155">
        <v>36</v>
      </c>
    </row>
    <row r="6156" spans="1:4">
      <c r="A6156">
        <v>1903</v>
      </c>
      <c r="B6156" t="s">
        <v>3291</v>
      </c>
      <c r="C6156" t="s">
        <v>2014</v>
      </c>
      <c r="D6156">
        <v>19.7</v>
      </c>
    </row>
    <row r="6157" spans="1:4">
      <c r="A6157">
        <v>1903</v>
      </c>
      <c r="B6157" t="s">
        <v>3291</v>
      </c>
      <c r="C6157" t="s">
        <v>2014</v>
      </c>
      <c r="D6157">
        <v>18.8</v>
      </c>
    </row>
    <row r="6158" spans="1:4">
      <c r="A6158">
        <v>1903</v>
      </c>
      <c r="B6158" t="s">
        <v>3291</v>
      </c>
      <c r="C6158" t="s">
        <v>2014</v>
      </c>
      <c r="D6158">
        <v>5.82</v>
      </c>
    </row>
    <row r="6159" spans="1:4">
      <c r="A6159">
        <v>1903</v>
      </c>
      <c r="B6159" t="s">
        <v>3291</v>
      </c>
      <c r="C6159" t="s">
        <v>2015</v>
      </c>
      <c r="D6159">
        <v>21.9</v>
      </c>
    </row>
    <row r="6160" spans="1:4">
      <c r="A6160">
        <v>1903</v>
      </c>
      <c r="B6160" t="s">
        <v>3291</v>
      </c>
      <c r="C6160" t="s">
        <v>2015</v>
      </c>
      <c r="D6160">
        <v>30.6</v>
      </c>
    </row>
    <row r="6161" spans="1:4">
      <c r="A6161">
        <v>1903</v>
      </c>
      <c r="B6161" t="s">
        <v>3291</v>
      </c>
      <c r="C6161" t="s">
        <v>2015</v>
      </c>
      <c r="D6161">
        <v>19.97</v>
      </c>
    </row>
    <row r="6162" spans="1:4">
      <c r="A6162">
        <v>1903</v>
      </c>
      <c r="B6162" t="s">
        <v>3291</v>
      </c>
      <c r="C6162" t="s">
        <v>2030</v>
      </c>
      <c r="D6162">
        <v>23.6</v>
      </c>
    </row>
    <row r="6163" spans="1:4">
      <c r="A6163">
        <v>1903</v>
      </c>
      <c r="B6163" t="s">
        <v>3291</v>
      </c>
      <c r="C6163" t="s">
        <v>2016</v>
      </c>
      <c r="D6163">
        <v>13.9</v>
      </c>
    </row>
    <row r="6164" spans="1:4">
      <c r="A6164">
        <v>1903</v>
      </c>
      <c r="B6164" t="s">
        <v>3291</v>
      </c>
      <c r="C6164" t="s">
        <v>2016</v>
      </c>
      <c r="D6164">
        <v>19.399999999999999</v>
      </c>
    </row>
    <row r="6165" spans="1:4">
      <c r="A6165">
        <v>1903</v>
      </c>
      <c r="B6165" t="s">
        <v>3291</v>
      </c>
      <c r="C6165" t="s">
        <v>2016</v>
      </c>
      <c r="D6165">
        <v>16.95</v>
      </c>
    </row>
    <row r="6166" spans="1:4">
      <c r="A6166">
        <v>1903</v>
      </c>
      <c r="B6166" t="s">
        <v>3291</v>
      </c>
      <c r="C6166" t="s">
        <v>2016</v>
      </c>
      <c r="D6166">
        <v>4.5999999999999996</v>
      </c>
    </row>
    <row r="6167" spans="1:4">
      <c r="A6167">
        <v>1903</v>
      </c>
      <c r="B6167" t="s">
        <v>3291</v>
      </c>
      <c r="C6167" t="s">
        <v>2016</v>
      </c>
      <c r="D6167">
        <v>8.6300000000000008</v>
      </c>
    </row>
    <row r="6168" spans="1:4">
      <c r="A6168">
        <v>1903</v>
      </c>
      <c r="B6168" t="s">
        <v>3291</v>
      </c>
      <c r="C6168" t="s">
        <v>717</v>
      </c>
      <c r="D6168">
        <v>21.05</v>
      </c>
    </row>
    <row r="6169" spans="1:4">
      <c r="A6169">
        <v>1903</v>
      </c>
      <c r="B6169" t="s">
        <v>3291</v>
      </c>
      <c r="C6169" t="s">
        <v>2018</v>
      </c>
      <c r="D6169">
        <v>18.7</v>
      </c>
    </row>
    <row r="6170" spans="1:4">
      <c r="A6170">
        <v>1903</v>
      </c>
      <c r="B6170" t="s">
        <v>3291</v>
      </c>
      <c r="C6170" t="s">
        <v>2019</v>
      </c>
      <c r="D6170">
        <v>26.3</v>
      </c>
    </row>
    <row r="6171" spans="1:4">
      <c r="A6171">
        <v>1903</v>
      </c>
      <c r="B6171" t="s">
        <v>3291</v>
      </c>
      <c r="C6171" t="s">
        <v>2019</v>
      </c>
      <c r="D6171">
        <v>14.8</v>
      </c>
    </row>
    <row r="6172" spans="1:4">
      <c r="A6172">
        <v>1903</v>
      </c>
      <c r="B6172" t="s">
        <v>3291</v>
      </c>
      <c r="C6172" t="s">
        <v>2219</v>
      </c>
      <c r="D6172">
        <v>26.87</v>
      </c>
    </row>
    <row r="6173" spans="1:4">
      <c r="A6173">
        <v>1903</v>
      </c>
      <c r="B6173" t="s">
        <v>3291</v>
      </c>
      <c r="C6173" t="s">
        <v>2296</v>
      </c>
      <c r="D6173">
        <v>66</v>
      </c>
    </row>
    <row r="6174" spans="1:4">
      <c r="A6174">
        <v>1903</v>
      </c>
      <c r="B6174" t="s">
        <v>3291</v>
      </c>
      <c r="C6174" t="s">
        <v>2268</v>
      </c>
      <c r="D6174">
        <v>30.23</v>
      </c>
    </row>
    <row r="6175" spans="1:4">
      <c r="A6175">
        <v>1903</v>
      </c>
      <c r="B6175" t="s">
        <v>3291</v>
      </c>
      <c r="C6175" t="s">
        <v>2297</v>
      </c>
      <c r="D6175">
        <v>6.15</v>
      </c>
    </row>
    <row r="6176" spans="1:4">
      <c r="A6176">
        <v>1903</v>
      </c>
      <c r="B6176" t="s">
        <v>3291</v>
      </c>
      <c r="C6176" t="s">
        <v>2269</v>
      </c>
      <c r="D6176">
        <v>30.46</v>
      </c>
    </row>
    <row r="6177" spans="1:4">
      <c r="A6177">
        <v>1903</v>
      </c>
      <c r="B6177" t="s">
        <v>3291</v>
      </c>
      <c r="C6177" t="s">
        <v>2021</v>
      </c>
      <c r="D6177">
        <v>21.2</v>
      </c>
    </row>
    <row r="6178" spans="1:4">
      <c r="A6178">
        <v>1903</v>
      </c>
      <c r="B6178" t="s">
        <v>3291</v>
      </c>
      <c r="C6178" t="s">
        <v>2220</v>
      </c>
      <c r="D6178">
        <v>8.25</v>
      </c>
    </row>
    <row r="6179" spans="1:4">
      <c r="A6179">
        <v>1903</v>
      </c>
      <c r="B6179" t="s">
        <v>3291</v>
      </c>
      <c r="C6179" t="s">
        <v>2129</v>
      </c>
      <c r="D6179">
        <v>6.4</v>
      </c>
    </row>
    <row r="6180" spans="1:4">
      <c r="A6180">
        <v>1903</v>
      </c>
      <c r="B6180" t="s">
        <v>3291</v>
      </c>
      <c r="C6180" t="s">
        <v>2221</v>
      </c>
      <c r="D6180">
        <v>7</v>
      </c>
    </row>
    <row r="6181" spans="1:4">
      <c r="A6181">
        <v>1903</v>
      </c>
      <c r="B6181" t="s">
        <v>3291</v>
      </c>
      <c r="C6181" t="s">
        <v>2222</v>
      </c>
      <c r="D6181">
        <v>8</v>
      </c>
    </row>
    <row r="6182" spans="1:4">
      <c r="A6182">
        <v>1903</v>
      </c>
      <c r="B6182" t="s">
        <v>3291</v>
      </c>
      <c r="C6182" t="s">
        <v>2222</v>
      </c>
      <c r="D6182">
        <v>20.05</v>
      </c>
    </row>
    <row r="6183" spans="1:4">
      <c r="A6183">
        <v>1903</v>
      </c>
      <c r="B6183" t="s">
        <v>3291</v>
      </c>
      <c r="C6183" t="s">
        <v>578</v>
      </c>
      <c r="D6183">
        <v>92.03</v>
      </c>
    </row>
    <row r="6184" spans="1:4">
      <c r="A6184">
        <v>1903</v>
      </c>
      <c r="B6184" t="s">
        <v>3291</v>
      </c>
      <c r="C6184" t="s">
        <v>2298</v>
      </c>
      <c r="D6184">
        <v>3</v>
      </c>
    </row>
    <row r="6185" spans="1:4">
      <c r="A6185">
        <v>1903</v>
      </c>
      <c r="B6185" t="s">
        <v>3291</v>
      </c>
      <c r="C6185" t="s">
        <v>2023</v>
      </c>
      <c r="D6185">
        <v>11.2</v>
      </c>
    </row>
    <row r="6186" spans="1:4">
      <c r="A6186">
        <v>1903</v>
      </c>
      <c r="B6186" t="s">
        <v>3291</v>
      </c>
      <c r="C6186" t="s">
        <v>2299</v>
      </c>
      <c r="D6186">
        <v>17.899999999999999</v>
      </c>
    </row>
    <row r="6187" spans="1:4">
      <c r="A6187">
        <v>1903</v>
      </c>
      <c r="B6187" t="s">
        <v>3291</v>
      </c>
      <c r="C6187" t="s">
        <v>2355</v>
      </c>
      <c r="D6187">
        <v>7.5</v>
      </c>
    </row>
    <row r="6188" spans="1:4">
      <c r="A6188">
        <v>1903</v>
      </c>
      <c r="B6188" t="s">
        <v>3291</v>
      </c>
      <c r="C6188" t="s">
        <v>2300</v>
      </c>
      <c r="D6188">
        <v>12.12</v>
      </c>
    </row>
    <row r="6189" spans="1:4">
      <c r="A6189">
        <v>1903</v>
      </c>
      <c r="B6189" t="s">
        <v>3291</v>
      </c>
      <c r="C6189" t="s">
        <v>2270</v>
      </c>
      <c r="D6189">
        <v>6.09</v>
      </c>
    </row>
    <row r="6190" spans="1:4">
      <c r="A6190">
        <v>1903</v>
      </c>
      <c r="B6190" t="s">
        <v>3291</v>
      </c>
      <c r="C6190" t="s">
        <v>2301</v>
      </c>
      <c r="D6190">
        <v>13.9</v>
      </c>
    </row>
    <row r="6191" spans="1:4">
      <c r="A6191">
        <v>1903</v>
      </c>
      <c r="B6191" t="s">
        <v>3291</v>
      </c>
      <c r="C6191" t="s">
        <v>2024</v>
      </c>
      <c r="D6191">
        <v>12.3</v>
      </c>
    </row>
    <row r="6192" spans="1:4">
      <c r="A6192">
        <v>1903</v>
      </c>
      <c r="B6192" t="s">
        <v>3291</v>
      </c>
      <c r="C6192" t="s">
        <v>2302</v>
      </c>
      <c r="D6192">
        <v>11.25</v>
      </c>
    </row>
    <row r="6193" spans="1:4">
      <c r="A6193">
        <v>1903</v>
      </c>
      <c r="B6193" t="s">
        <v>3291</v>
      </c>
      <c r="C6193" t="s">
        <v>2025</v>
      </c>
      <c r="D6193">
        <v>136.19999999999999</v>
      </c>
    </row>
    <row r="6194" spans="1:4">
      <c r="A6194">
        <v>1903</v>
      </c>
      <c r="B6194" t="s">
        <v>3291</v>
      </c>
      <c r="C6194" t="s">
        <v>2025</v>
      </c>
      <c r="D6194">
        <v>16.399999999999999</v>
      </c>
    </row>
    <row r="6195" spans="1:4">
      <c r="A6195">
        <v>1903</v>
      </c>
      <c r="B6195" t="s">
        <v>3291</v>
      </c>
      <c r="C6195" t="s">
        <v>2025</v>
      </c>
      <c r="D6195">
        <v>18</v>
      </c>
    </row>
    <row r="6196" spans="1:4">
      <c r="A6196">
        <v>1903</v>
      </c>
      <c r="B6196" t="s">
        <v>3291</v>
      </c>
      <c r="C6196" t="s">
        <v>2025</v>
      </c>
      <c r="D6196">
        <v>8</v>
      </c>
    </row>
    <row r="6197" spans="1:4">
      <c r="A6197">
        <v>1903</v>
      </c>
      <c r="B6197" t="s">
        <v>3291</v>
      </c>
      <c r="C6197" t="s">
        <v>2025</v>
      </c>
      <c r="D6197">
        <v>16</v>
      </c>
    </row>
    <row r="6198" spans="1:4">
      <c r="A6198">
        <v>1903</v>
      </c>
      <c r="B6198" t="s">
        <v>2833</v>
      </c>
      <c r="C6198" t="s">
        <v>194</v>
      </c>
      <c r="D6198">
        <v>6.5</v>
      </c>
    </row>
    <row r="6199" spans="1:4">
      <c r="A6199">
        <v>1903</v>
      </c>
      <c r="B6199" t="s">
        <v>2833</v>
      </c>
      <c r="C6199" t="s">
        <v>194</v>
      </c>
      <c r="D6199">
        <v>17</v>
      </c>
    </row>
    <row r="6200" spans="1:4">
      <c r="A6200">
        <v>1903</v>
      </c>
      <c r="B6200" t="s">
        <v>2833</v>
      </c>
      <c r="C6200" t="s">
        <v>194</v>
      </c>
      <c r="D6200">
        <v>8</v>
      </c>
    </row>
    <row r="6201" spans="1:4">
      <c r="A6201">
        <v>1903</v>
      </c>
      <c r="B6201" t="s">
        <v>2833</v>
      </c>
      <c r="C6201" t="s">
        <v>2226</v>
      </c>
      <c r="D6201">
        <v>9.3000000000000007</v>
      </c>
    </row>
    <row r="6202" spans="1:4">
      <c r="A6202">
        <v>1903</v>
      </c>
      <c r="B6202" t="s">
        <v>2833</v>
      </c>
      <c r="C6202" t="s">
        <v>2226</v>
      </c>
      <c r="D6202">
        <v>5.5</v>
      </c>
    </row>
    <row r="6203" spans="1:4">
      <c r="A6203">
        <v>1903</v>
      </c>
      <c r="B6203" t="s">
        <v>2833</v>
      </c>
      <c r="C6203" t="s">
        <v>567</v>
      </c>
      <c r="D6203">
        <v>13.5</v>
      </c>
    </row>
    <row r="6204" spans="1:4">
      <c r="A6204">
        <v>1903</v>
      </c>
      <c r="B6204" t="s">
        <v>2833</v>
      </c>
      <c r="C6204" t="s">
        <v>567</v>
      </c>
      <c r="D6204">
        <v>13.2</v>
      </c>
    </row>
    <row r="6205" spans="1:4">
      <c r="A6205">
        <v>1903</v>
      </c>
      <c r="B6205" t="s">
        <v>2833</v>
      </c>
      <c r="C6205" t="s">
        <v>192</v>
      </c>
      <c r="D6205">
        <v>354.1</v>
      </c>
    </row>
    <row r="6206" spans="1:4">
      <c r="A6206">
        <v>1903</v>
      </c>
      <c r="B6206" t="s">
        <v>2820</v>
      </c>
      <c r="C6206" t="s">
        <v>69</v>
      </c>
      <c r="D6206">
        <v>13.11</v>
      </c>
    </row>
    <row r="6207" spans="1:4">
      <c r="A6207">
        <v>1903</v>
      </c>
      <c r="B6207" t="s">
        <v>2820</v>
      </c>
      <c r="C6207" t="s">
        <v>2037</v>
      </c>
      <c r="D6207">
        <v>10.8</v>
      </c>
    </row>
    <row r="6208" spans="1:4">
      <c r="A6208">
        <v>1903</v>
      </c>
      <c r="B6208" t="s">
        <v>2820</v>
      </c>
      <c r="C6208" t="s">
        <v>2037</v>
      </c>
      <c r="D6208">
        <v>15.45</v>
      </c>
    </row>
    <row r="6209" spans="1:4">
      <c r="A6209">
        <v>1903</v>
      </c>
      <c r="B6209" t="s">
        <v>2820</v>
      </c>
      <c r="C6209" t="s">
        <v>2037</v>
      </c>
      <c r="D6209">
        <v>27.31</v>
      </c>
    </row>
    <row r="6210" spans="1:4">
      <c r="A6210">
        <v>1903</v>
      </c>
      <c r="B6210" t="s">
        <v>2820</v>
      </c>
      <c r="C6210" t="s">
        <v>2032</v>
      </c>
      <c r="D6210">
        <v>8.25</v>
      </c>
    </row>
    <row r="6211" spans="1:4">
      <c r="A6211">
        <v>1903</v>
      </c>
      <c r="B6211" t="s">
        <v>2820</v>
      </c>
      <c r="C6211" t="s">
        <v>2227</v>
      </c>
      <c r="D6211">
        <v>7</v>
      </c>
    </row>
    <row r="6212" spans="1:4">
      <c r="A6212">
        <v>1903</v>
      </c>
      <c r="B6212" t="s">
        <v>2820</v>
      </c>
      <c r="C6212" t="s">
        <v>2306</v>
      </c>
      <c r="D6212">
        <v>4.37</v>
      </c>
    </row>
    <row r="6213" spans="1:4">
      <c r="A6213">
        <v>1903</v>
      </c>
      <c r="B6213" t="s">
        <v>2820</v>
      </c>
      <c r="C6213" t="s">
        <v>2033</v>
      </c>
      <c r="D6213">
        <v>3</v>
      </c>
    </row>
    <row r="6214" spans="1:4">
      <c r="A6214">
        <v>1903</v>
      </c>
      <c r="B6214" t="s">
        <v>2820</v>
      </c>
      <c r="C6214" t="s">
        <v>2304</v>
      </c>
      <c r="D6214">
        <v>1.6</v>
      </c>
    </row>
    <row r="6215" spans="1:4">
      <c r="A6215">
        <v>1903</v>
      </c>
      <c r="B6215" t="s">
        <v>2820</v>
      </c>
      <c r="C6215" t="s">
        <v>1714</v>
      </c>
      <c r="D6215">
        <v>56.18</v>
      </c>
    </row>
    <row r="6216" spans="1:4">
      <c r="A6216">
        <v>1903</v>
      </c>
      <c r="B6216" t="s">
        <v>2820</v>
      </c>
      <c r="C6216" t="s">
        <v>2230</v>
      </c>
      <c r="D6216">
        <v>2.17</v>
      </c>
    </row>
    <row r="6217" spans="1:4">
      <c r="A6217">
        <v>1903</v>
      </c>
      <c r="B6217" t="s">
        <v>2820</v>
      </c>
      <c r="C6217" t="s">
        <v>502</v>
      </c>
      <c r="D6217">
        <v>89.63</v>
      </c>
    </row>
    <row r="6218" spans="1:4">
      <c r="A6218">
        <v>1903</v>
      </c>
      <c r="B6218" t="s">
        <v>2820</v>
      </c>
      <c r="C6218" t="s">
        <v>502</v>
      </c>
      <c r="D6218">
        <v>14.27</v>
      </c>
    </row>
    <row r="6219" spans="1:4">
      <c r="A6219">
        <v>1903</v>
      </c>
      <c r="B6219" t="s">
        <v>2820</v>
      </c>
      <c r="C6219" t="s">
        <v>2034</v>
      </c>
      <c r="D6219">
        <v>17.2</v>
      </c>
    </row>
    <row r="6220" spans="1:4">
      <c r="A6220">
        <v>1903</v>
      </c>
      <c r="B6220" t="s">
        <v>2820</v>
      </c>
      <c r="C6220" t="s">
        <v>2036</v>
      </c>
      <c r="D6220">
        <v>3.47</v>
      </c>
    </row>
    <row r="6221" spans="1:4">
      <c r="A6221">
        <v>1903</v>
      </c>
      <c r="B6221" t="s">
        <v>2820</v>
      </c>
      <c r="C6221" t="s">
        <v>2036</v>
      </c>
      <c r="D6221">
        <v>21.55</v>
      </c>
    </row>
    <row r="6222" spans="1:4">
      <c r="A6222">
        <v>1903</v>
      </c>
      <c r="B6222" t="s">
        <v>2820</v>
      </c>
      <c r="C6222" t="s">
        <v>2231</v>
      </c>
      <c r="D6222">
        <v>5.85</v>
      </c>
    </row>
    <row r="6223" spans="1:4">
      <c r="A6223">
        <v>1903</v>
      </c>
      <c r="B6223" t="s">
        <v>2820</v>
      </c>
      <c r="C6223" t="s">
        <v>2231</v>
      </c>
      <c r="D6223">
        <v>12.68</v>
      </c>
    </row>
    <row r="6224" spans="1:4">
      <c r="A6224">
        <v>1903</v>
      </c>
      <c r="B6224" t="s">
        <v>2820</v>
      </c>
      <c r="C6224" t="s">
        <v>2035</v>
      </c>
      <c r="D6224">
        <v>5</v>
      </c>
    </row>
    <row r="6225" spans="1:4">
      <c r="A6225">
        <v>1903</v>
      </c>
      <c r="B6225" t="s">
        <v>2820</v>
      </c>
      <c r="C6225" t="s">
        <v>2305</v>
      </c>
      <c r="D6225">
        <v>10</v>
      </c>
    </row>
    <row r="6226" spans="1:4">
      <c r="A6226">
        <v>1903</v>
      </c>
      <c r="B6226" t="s">
        <v>3650</v>
      </c>
      <c r="C6226" t="s">
        <v>2045</v>
      </c>
      <c r="D6226">
        <v>4</v>
      </c>
    </row>
    <row r="6227" spans="1:4">
      <c r="A6227">
        <v>1903</v>
      </c>
      <c r="B6227" t="s">
        <v>3650</v>
      </c>
      <c r="C6227" t="s">
        <v>2040</v>
      </c>
      <c r="D6227">
        <v>33</v>
      </c>
    </row>
    <row r="6228" spans="1:4">
      <c r="A6228">
        <v>1903</v>
      </c>
      <c r="B6228" t="s">
        <v>3650</v>
      </c>
      <c r="C6228" t="s">
        <v>2041</v>
      </c>
      <c r="D6228">
        <v>513.9</v>
      </c>
    </row>
    <row r="6229" spans="1:4">
      <c r="A6229">
        <v>1903</v>
      </c>
      <c r="B6229" t="s">
        <v>3650</v>
      </c>
      <c r="C6229" t="s">
        <v>2041</v>
      </c>
      <c r="D6229">
        <v>100</v>
      </c>
    </row>
    <row r="6230" spans="1:4">
      <c r="A6230">
        <v>1903</v>
      </c>
      <c r="B6230" t="s">
        <v>3650</v>
      </c>
      <c r="C6230" t="s">
        <v>2041</v>
      </c>
      <c r="D6230">
        <v>120.71</v>
      </c>
    </row>
    <row r="6231" spans="1:4">
      <c r="A6231">
        <v>1903</v>
      </c>
      <c r="B6231" t="s">
        <v>3650</v>
      </c>
      <c r="C6231" t="s">
        <v>2041</v>
      </c>
      <c r="D6231">
        <v>17</v>
      </c>
    </row>
    <row r="6232" spans="1:4">
      <c r="A6232">
        <v>1903</v>
      </c>
      <c r="B6232" t="s">
        <v>3650</v>
      </c>
      <c r="C6232" t="s">
        <v>2041</v>
      </c>
      <c r="D6232">
        <v>17.97</v>
      </c>
    </row>
    <row r="6233" spans="1:4">
      <c r="A6233">
        <v>1903</v>
      </c>
      <c r="B6233" t="s">
        <v>3650</v>
      </c>
      <c r="C6233" t="s">
        <v>2041</v>
      </c>
      <c r="D6233">
        <v>17</v>
      </c>
    </row>
    <row r="6234" spans="1:4">
      <c r="A6234">
        <v>1903</v>
      </c>
      <c r="B6234" t="s">
        <v>3650</v>
      </c>
      <c r="C6234" t="s">
        <v>2041</v>
      </c>
      <c r="D6234">
        <v>88</v>
      </c>
    </row>
    <row r="6235" spans="1:4">
      <c r="A6235">
        <v>1903</v>
      </c>
      <c r="B6235" t="s">
        <v>3650</v>
      </c>
      <c r="C6235" t="s">
        <v>2232</v>
      </c>
      <c r="D6235">
        <v>7.5</v>
      </c>
    </row>
    <row r="6236" spans="1:4">
      <c r="A6236">
        <v>1903</v>
      </c>
      <c r="B6236" t="s">
        <v>3650</v>
      </c>
      <c r="C6236" t="s">
        <v>1873</v>
      </c>
      <c r="D6236">
        <v>57.3</v>
      </c>
    </row>
    <row r="6237" spans="1:4">
      <c r="A6237">
        <v>1903</v>
      </c>
      <c r="B6237" t="s">
        <v>3650</v>
      </c>
      <c r="C6237" t="s">
        <v>1873</v>
      </c>
      <c r="D6237">
        <v>40</v>
      </c>
    </row>
    <row r="6238" spans="1:4">
      <c r="A6238">
        <v>1903</v>
      </c>
      <c r="B6238" t="s">
        <v>3650</v>
      </c>
      <c r="C6238" t="s">
        <v>1873</v>
      </c>
      <c r="D6238">
        <v>27</v>
      </c>
    </row>
    <row r="6239" spans="1:4">
      <c r="A6239">
        <v>1903</v>
      </c>
      <c r="B6239" t="s">
        <v>3650</v>
      </c>
      <c r="C6239" t="s">
        <v>1873</v>
      </c>
      <c r="D6239">
        <v>1.75</v>
      </c>
    </row>
    <row r="6240" spans="1:4">
      <c r="A6240">
        <v>1903</v>
      </c>
      <c r="B6240" t="s">
        <v>3650</v>
      </c>
      <c r="C6240" t="s">
        <v>2307</v>
      </c>
      <c r="D6240">
        <v>22</v>
      </c>
    </row>
    <row r="6241" spans="1:4">
      <c r="A6241">
        <v>1903</v>
      </c>
      <c r="B6241" t="s">
        <v>3650</v>
      </c>
      <c r="C6241" t="s">
        <v>2047</v>
      </c>
      <c r="D6241">
        <v>7.5</v>
      </c>
    </row>
    <row r="6242" spans="1:4">
      <c r="A6242">
        <v>1903</v>
      </c>
      <c r="B6242" t="s">
        <v>3650</v>
      </c>
      <c r="C6242" t="s">
        <v>419</v>
      </c>
      <c r="D6242">
        <v>22</v>
      </c>
    </row>
    <row r="6243" spans="1:4">
      <c r="A6243">
        <v>1903</v>
      </c>
      <c r="B6243" t="s">
        <v>3650</v>
      </c>
      <c r="C6243" t="s">
        <v>2048</v>
      </c>
      <c r="D6243">
        <v>50</v>
      </c>
    </row>
    <row r="6244" spans="1:4">
      <c r="A6244">
        <v>1903</v>
      </c>
      <c r="B6244" t="s">
        <v>3650</v>
      </c>
      <c r="C6244" t="s">
        <v>2049</v>
      </c>
      <c r="D6244">
        <v>10.5</v>
      </c>
    </row>
    <row r="6245" spans="1:4">
      <c r="A6245">
        <v>1903</v>
      </c>
      <c r="B6245" t="s">
        <v>3650</v>
      </c>
      <c r="C6245" t="s">
        <v>2050</v>
      </c>
      <c r="D6245">
        <v>14</v>
      </c>
    </row>
    <row r="6246" spans="1:4">
      <c r="A6246">
        <v>1903</v>
      </c>
      <c r="B6246" t="s">
        <v>3650</v>
      </c>
      <c r="C6246" t="s">
        <v>2042</v>
      </c>
      <c r="D6246">
        <v>7</v>
      </c>
    </row>
    <row r="6247" spans="1:4">
      <c r="A6247">
        <v>1903</v>
      </c>
      <c r="B6247" t="s">
        <v>3650</v>
      </c>
      <c r="C6247" t="s">
        <v>2051</v>
      </c>
      <c r="D6247">
        <v>6.5</v>
      </c>
    </row>
    <row r="6248" spans="1:4">
      <c r="A6248">
        <v>1903</v>
      </c>
      <c r="B6248" t="s">
        <v>3650</v>
      </c>
      <c r="C6248" t="s">
        <v>2052</v>
      </c>
      <c r="D6248">
        <v>15</v>
      </c>
    </row>
    <row r="6249" spans="1:4">
      <c r="A6249">
        <v>1903</v>
      </c>
      <c r="B6249" t="s">
        <v>3650</v>
      </c>
      <c r="C6249" t="s">
        <v>2236</v>
      </c>
      <c r="D6249">
        <v>5.2</v>
      </c>
    </row>
    <row r="6250" spans="1:4">
      <c r="A6250">
        <v>1903</v>
      </c>
      <c r="B6250" t="s">
        <v>3650</v>
      </c>
      <c r="C6250" t="s">
        <v>2044</v>
      </c>
      <c r="D6250">
        <v>40</v>
      </c>
    </row>
    <row r="6251" spans="1:4">
      <c r="A6251">
        <v>1903</v>
      </c>
      <c r="B6251" t="s">
        <v>3650</v>
      </c>
      <c r="C6251" t="s">
        <v>2311</v>
      </c>
      <c r="D6251">
        <v>20</v>
      </c>
    </row>
    <row r="6252" spans="1:4">
      <c r="A6252">
        <v>1903</v>
      </c>
      <c r="B6252" t="s">
        <v>3650</v>
      </c>
      <c r="C6252" t="s">
        <v>785</v>
      </c>
      <c r="D6252">
        <v>10.5</v>
      </c>
    </row>
    <row r="6253" spans="1:4">
      <c r="A6253">
        <v>1903</v>
      </c>
      <c r="B6253" t="s">
        <v>3650</v>
      </c>
      <c r="C6253" t="s">
        <v>2356</v>
      </c>
      <c r="D6253">
        <v>8</v>
      </c>
    </row>
    <row r="6254" spans="1:4">
      <c r="A6254">
        <v>1903</v>
      </c>
      <c r="B6254" t="s">
        <v>3650</v>
      </c>
      <c r="C6254" t="s">
        <v>2357</v>
      </c>
      <c r="D6254">
        <v>3</v>
      </c>
    </row>
    <row r="6255" spans="1:4">
      <c r="A6255">
        <v>1903</v>
      </c>
      <c r="B6255" t="s">
        <v>3650</v>
      </c>
      <c r="C6255" t="s">
        <v>2053</v>
      </c>
      <c r="D6255">
        <v>4.5</v>
      </c>
    </row>
    <row r="6256" spans="1:4">
      <c r="A6256">
        <v>1903</v>
      </c>
      <c r="B6256" t="s">
        <v>3651</v>
      </c>
      <c r="C6256" t="s">
        <v>364</v>
      </c>
      <c r="D6256">
        <v>74.45</v>
      </c>
    </row>
    <row r="6257" spans="1:4">
      <c r="A6257">
        <v>1903</v>
      </c>
      <c r="B6257" t="s">
        <v>3651</v>
      </c>
      <c r="C6257" t="s">
        <v>364</v>
      </c>
      <c r="D6257">
        <v>3.5</v>
      </c>
    </row>
    <row r="6258" spans="1:4">
      <c r="A6258">
        <v>1903</v>
      </c>
      <c r="B6258" t="s">
        <v>3651</v>
      </c>
      <c r="C6258" t="s">
        <v>364</v>
      </c>
      <c r="D6258">
        <v>6</v>
      </c>
    </row>
    <row r="6259" spans="1:4">
      <c r="A6259">
        <v>1903</v>
      </c>
      <c r="B6259" t="s">
        <v>3651</v>
      </c>
      <c r="C6259" t="s">
        <v>2055</v>
      </c>
      <c r="D6259">
        <v>255</v>
      </c>
    </row>
    <row r="6260" spans="1:4">
      <c r="A6260">
        <v>1903</v>
      </c>
      <c r="B6260" t="s">
        <v>3651</v>
      </c>
      <c r="C6260" t="s">
        <v>2055</v>
      </c>
      <c r="D6260">
        <v>23.606000000000002</v>
      </c>
    </row>
    <row r="6261" spans="1:4">
      <c r="A6261">
        <v>1903</v>
      </c>
      <c r="B6261" t="s">
        <v>3651</v>
      </c>
      <c r="C6261" t="s">
        <v>2055</v>
      </c>
      <c r="D6261">
        <v>6</v>
      </c>
    </row>
    <row r="6262" spans="1:4">
      <c r="A6262">
        <v>1903</v>
      </c>
      <c r="B6262" t="s">
        <v>3651</v>
      </c>
      <c r="C6262" t="s">
        <v>2055</v>
      </c>
      <c r="D6262">
        <v>3</v>
      </c>
    </row>
    <row r="6263" spans="1:4">
      <c r="A6263">
        <v>1903</v>
      </c>
      <c r="B6263" t="s">
        <v>3651</v>
      </c>
      <c r="C6263" t="s">
        <v>366</v>
      </c>
      <c r="D6263">
        <v>7.33</v>
      </c>
    </row>
    <row r="6264" spans="1:4">
      <c r="A6264">
        <v>1903</v>
      </c>
      <c r="B6264" t="s">
        <v>3651</v>
      </c>
      <c r="C6264" t="s">
        <v>367</v>
      </c>
      <c r="D6264">
        <v>4.5</v>
      </c>
    </row>
    <row r="6265" spans="1:4">
      <c r="A6265">
        <v>1903</v>
      </c>
      <c r="B6265" t="s">
        <v>3652</v>
      </c>
      <c r="C6265" t="s">
        <v>2056</v>
      </c>
      <c r="D6265">
        <v>2</v>
      </c>
    </row>
    <row r="6266" spans="1:4">
      <c r="A6266">
        <v>1903</v>
      </c>
      <c r="B6266" t="s">
        <v>3652</v>
      </c>
      <c r="C6266" t="s">
        <v>419</v>
      </c>
      <c r="D6266">
        <v>8</v>
      </c>
    </row>
    <row r="6267" spans="1:4">
      <c r="A6267">
        <v>1903</v>
      </c>
      <c r="B6267" t="s">
        <v>3652</v>
      </c>
      <c r="C6267" t="s">
        <v>2058</v>
      </c>
      <c r="D6267">
        <v>6</v>
      </c>
    </row>
    <row r="6268" spans="1:4">
      <c r="A6268">
        <v>1903</v>
      </c>
      <c r="B6268" t="s">
        <v>3652</v>
      </c>
      <c r="C6268" t="s">
        <v>2057</v>
      </c>
      <c r="D6268">
        <v>7</v>
      </c>
    </row>
    <row r="6269" spans="1:4">
      <c r="A6269">
        <v>1903</v>
      </c>
      <c r="B6269" t="s">
        <v>3652</v>
      </c>
      <c r="C6269" t="s">
        <v>2271</v>
      </c>
      <c r="D6269">
        <v>11</v>
      </c>
    </row>
    <row r="6270" spans="1:4">
      <c r="A6270">
        <v>1903</v>
      </c>
      <c r="B6270" t="s">
        <v>94</v>
      </c>
      <c r="C6270" t="s">
        <v>1457</v>
      </c>
      <c r="D6270">
        <v>18</v>
      </c>
    </row>
    <row r="6271" spans="1:4">
      <c r="A6271">
        <v>1903</v>
      </c>
      <c r="B6271" t="s">
        <v>94</v>
      </c>
      <c r="C6271" t="s">
        <v>2309</v>
      </c>
      <c r="D6271">
        <v>2</v>
      </c>
    </row>
    <row r="6272" spans="1:4">
      <c r="A6272">
        <v>1903</v>
      </c>
      <c r="B6272" t="s">
        <v>94</v>
      </c>
      <c r="C6272" t="s">
        <v>1820</v>
      </c>
      <c r="D6272">
        <v>3</v>
      </c>
    </row>
    <row r="6273" spans="1:4">
      <c r="A6273">
        <v>1903</v>
      </c>
      <c r="B6273" t="s">
        <v>94</v>
      </c>
      <c r="C6273" t="s">
        <v>2358</v>
      </c>
      <c r="D6273">
        <v>3.5</v>
      </c>
    </row>
    <row r="6274" spans="1:4">
      <c r="A6274">
        <v>1903</v>
      </c>
      <c r="B6274" t="s">
        <v>94</v>
      </c>
      <c r="C6274" t="s">
        <v>2310</v>
      </c>
      <c r="D6274">
        <v>11</v>
      </c>
    </row>
    <row r="6275" spans="1:4">
      <c r="A6275">
        <v>1903</v>
      </c>
      <c r="B6275" t="s">
        <v>94</v>
      </c>
      <c r="C6275" t="s">
        <v>2059</v>
      </c>
      <c r="D6275">
        <v>4.5</v>
      </c>
    </row>
    <row r="6276" spans="1:4">
      <c r="A6276">
        <v>1903</v>
      </c>
      <c r="B6276" t="s">
        <v>94</v>
      </c>
      <c r="C6276" t="s">
        <v>97</v>
      </c>
      <c r="D6276">
        <v>182</v>
      </c>
    </row>
    <row r="6277" spans="1:4">
      <c r="A6277">
        <v>1903</v>
      </c>
      <c r="B6277" t="s">
        <v>94</v>
      </c>
      <c r="C6277" t="s">
        <v>97</v>
      </c>
      <c r="D6277">
        <v>39</v>
      </c>
    </row>
    <row r="6278" spans="1:4">
      <c r="A6278">
        <v>1903</v>
      </c>
      <c r="B6278" t="s">
        <v>94</v>
      </c>
      <c r="C6278" t="s">
        <v>97</v>
      </c>
      <c r="D6278">
        <v>18</v>
      </c>
    </row>
    <row r="6279" spans="1:4">
      <c r="A6279">
        <v>1903</v>
      </c>
      <c r="B6279" t="s">
        <v>94</v>
      </c>
      <c r="C6279" t="s">
        <v>2359</v>
      </c>
      <c r="D6279">
        <v>7</v>
      </c>
    </row>
    <row r="6280" spans="1:4">
      <c r="A6280">
        <v>1903</v>
      </c>
      <c r="B6280" t="s">
        <v>94</v>
      </c>
      <c r="C6280" t="s">
        <v>785</v>
      </c>
      <c r="D6280">
        <v>40</v>
      </c>
    </row>
    <row r="6281" spans="1:4">
      <c r="A6281">
        <v>1903</v>
      </c>
      <c r="B6281" t="s">
        <v>94</v>
      </c>
      <c r="C6281" t="s">
        <v>892</v>
      </c>
      <c r="D6281">
        <v>2</v>
      </c>
    </row>
    <row r="6282" spans="1:4">
      <c r="A6282">
        <v>1903</v>
      </c>
      <c r="B6282" t="s">
        <v>94</v>
      </c>
      <c r="C6282" t="s">
        <v>892</v>
      </c>
      <c r="D6282">
        <v>38.103999999999999</v>
      </c>
    </row>
    <row r="6283" spans="1:4">
      <c r="A6283">
        <v>1903</v>
      </c>
      <c r="B6283" t="s">
        <v>94</v>
      </c>
      <c r="C6283" t="s">
        <v>892</v>
      </c>
      <c r="D6283">
        <v>12.5</v>
      </c>
    </row>
    <row r="6284" spans="1:4">
      <c r="A6284">
        <v>1903</v>
      </c>
      <c r="B6284" t="s">
        <v>94</v>
      </c>
      <c r="C6284" t="s">
        <v>892</v>
      </c>
      <c r="D6284">
        <v>19.75</v>
      </c>
    </row>
    <row r="6285" spans="1:4">
      <c r="A6285">
        <v>1903</v>
      </c>
      <c r="B6285" t="s">
        <v>94</v>
      </c>
      <c r="C6285" t="s">
        <v>892</v>
      </c>
      <c r="D6285">
        <v>31.44</v>
      </c>
    </row>
    <row r="6286" spans="1:4">
      <c r="A6286">
        <v>1903</v>
      </c>
      <c r="B6286" t="s">
        <v>94</v>
      </c>
      <c r="C6286" t="s">
        <v>892</v>
      </c>
      <c r="D6286">
        <v>13.42</v>
      </c>
    </row>
    <row r="6287" spans="1:4">
      <c r="A6287">
        <v>1903</v>
      </c>
      <c r="B6287" t="s">
        <v>94</v>
      </c>
      <c r="C6287" t="s">
        <v>574</v>
      </c>
      <c r="D6287">
        <v>29</v>
      </c>
    </row>
    <row r="6288" spans="1:4">
      <c r="A6288">
        <v>1903</v>
      </c>
      <c r="B6288" t="s">
        <v>94</v>
      </c>
      <c r="C6288" t="s">
        <v>578</v>
      </c>
      <c r="D6288">
        <v>15.8</v>
      </c>
    </row>
    <row r="6289" spans="1:4">
      <c r="A6289">
        <v>1903</v>
      </c>
      <c r="B6289" t="s">
        <v>94</v>
      </c>
      <c r="C6289" t="s">
        <v>578</v>
      </c>
      <c r="D6289">
        <v>4.5</v>
      </c>
    </row>
    <row r="6290" spans="1:4">
      <c r="A6290">
        <v>1903</v>
      </c>
      <c r="B6290" t="s">
        <v>94</v>
      </c>
      <c r="C6290" t="s">
        <v>889</v>
      </c>
      <c r="D6290">
        <v>41</v>
      </c>
    </row>
    <row r="6291" spans="1:4">
      <c r="A6291">
        <v>1903</v>
      </c>
      <c r="B6291" t="s">
        <v>3653</v>
      </c>
      <c r="C6291" t="s">
        <v>2061</v>
      </c>
      <c r="D6291">
        <v>5.75</v>
      </c>
    </row>
    <row r="6292" spans="1:4">
      <c r="A6292">
        <v>1903</v>
      </c>
      <c r="B6292" t="s">
        <v>3653</v>
      </c>
      <c r="C6292" t="s">
        <v>2237</v>
      </c>
      <c r="D6292">
        <v>2.5</v>
      </c>
    </row>
    <row r="6293" spans="1:4">
      <c r="A6293">
        <v>1903</v>
      </c>
      <c r="B6293" t="s">
        <v>3653</v>
      </c>
      <c r="C6293" t="s">
        <v>2062</v>
      </c>
      <c r="D6293">
        <v>25.5</v>
      </c>
    </row>
    <row r="6294" spans="1:4">
      <c r="A6294">
        <v>1903</v>
      </c>
      <c r="B6294" t="s">
        <v>3653</v>
      </c>
      <c r="C6294" t="s">
        <v>1343</v>
      </c>
      <c r="D6294">
        <v>10</v>
      </c>
    </row>
    <row r="6295" spans="1:4">
      <c r="A6295">
        <v>1903</v>
      </c>
      <c r="B6295" t="s">
        <v>3653</v>
      </c>
      <c r="C6295" t="s">
        <v>1926</v>
      </c>
      <c r="D6295">
        <v>17</v>
      </c>
    </row>
    <row r="6296" spans="1:4">
      <c r="A6296">
        <v>1903</v>
      </c>
      <c r="B6296" t="s">
        <v>2184</v>
      </c>
      <c r="C6296" t="s">
        <v>2183</v>
      </c>
      <c r="D6296">
        <v>12</v>
      </c>
    </row>
    <row r="6297" spans="1:4">
      <c r="A6297">
        <v>1903</v>
      </c>
      <c r="B6297" t="s">
        <v>2184</v>
      </c>
      <c r="C6297" t="s">
        <v>2311</v>
      </c>
      <c r="D6297">
        <v>7</v>
      </c>
    </row>
    <row r="6298" spans="1:4">
      <c r="A6298">
        <v>1903</v>
      </c>
      <c r="B6298" t="s">
        <v>3020</v>
      </c>
      <c r="C6298" t="s">
        <v>1180</v>
      </c>
      <c r="D6298">
        <v>7</v>
      </c>
    </row>
    <row r="6299" spans="1:4">
      <c r="A6299">
        <v>1903</v>
      </c>
      <c r="B6299" t="s">
        <v>3020</v>
      </c>
      <c r="C6299" t="s">
        <v>1180</v>
      </c>
      <c r="D6299">
        <v>8</v>
      </c>
    </row>
    <row r="6300" spans="1:4">
      <c r="A6300">
        <v>1903</v>
      </c>
      <c r="B6300" t="s">
        <v>3020</v>
      </c>
      <c r="C6300" t="s">
        <v>1183</v>
      </c>
      <c r="D6300">
        <v>10.3</v>
      </c>
    </row>
    <row r="6301" spans="1:4">
      <c r="A6301">
        <v>1903</v>
      </c>
      <c r="B6301" t="s">
        <v>3020</v>
      </c>
      <c r="C6301" t="s">
        <v>1185</v>
      </c>
      <c r="D6301">
        <v>6</v>
      </c>
    </row>
    <row r="6302" spans="1:4">
      <c r="A6302">
        <v>1903</v>
      </c>
      <c r="B6302" t="s">
        <v>3020</v>
      </c>
      <c r="C6302" t="s">
        <v>2063</v>
      </c>
      <c r="D6302">
        <v>1.5</v>
      </c>
    </row>
    <row r="6303" spans="1:4">
      <c r="A6303">
        <v>1903</v>
      </c>
      <c r="B6303" t="s">
        <v>3020</v>
      </c>
      <c r="C6303" t="s">
        <v>1187</v>
      </c>
      <c r="D6303">
        <v>4.5</v>
      </c>
    </row>
    <row r="6304" spans="1:4">
      <c r="A6304">
        <v>1903</v>
      </c>
      <c r="B6304" t="s">
        <v>3020</v>
      </c>
      <c r="C6304" t="s">
        <v>1189</v>
      </c>
      <c r="D6304">
        <v>16.7</v>
      </c>
    </row>
    <row r="6305" spans="1:4">
      <c r="A6305">
        <v>1903</v>
      </c>
      <c r="B6305" t="s">
        <v>3020</v>
      </c>
      <c r="C6305" t="s">
        <v>1191</v>
      </c>
      <c r="D6305">
        <v>9.3800000000000008</v>
      </c>
    </row>
    <row r="6306" spans="1:4">
      <c r="A6306">
        <v>1903</v>
      </c>
      <c r="B6306" t="s">
        <v>2928</v>
      </c>
      <c r="C6306" t="s">
        <v>2360</v>
      </c>
      <c r="D6306">
        <v>7.75</v>
      </c>
    </row>
    <row r="6307" spans="1:4">
      <c r="A6307">
        <v>1903</v>
      </c>
      <c r="B6307" t="s">
        <v>2928</v>
      </c>
      <c r="C6307" t="s">
        <v>2137</v>
      </c>
      <c r="D6307">
        <v>7.75</v>
      </c>
    </row>
    <row r="6308" spans="1:4">
      <c r="A6308">
        <v>1903</v>
      </c>
      <c r="B6308" t="s">
        <v>2928</v>
      </c>
      <c r="C6308" t="s">
        <v>2361</v>
      </c>
      <c r="D6308">
        <v>8</v>
      </c>
    </row>
    <row r="6309" spans="1:4">
      <c r="A6309">
        <v>1903</v>
      </c>
      <c r="B6309" t="s">
        <v>2928</v>
      </c>
      <c r="C6309" t="s">
        <v>2064</v>
      </c>
      <c r="D6309">
        <v>17.8</v>
      </c>
    </row>
    <row r="6310" spans="1:4">
      <c r="A6310">
        <v>1903</v>
      </c>
      <c r="B6310" t="s">
        <v>2928</v>
      </c>
      <c r="C6310" t="s">
        <v>2064</v>
      </c>
      <c r="D6310">
        <v>12.71</v>
      </c>
    </row>
    <row r="6311" spans="1:4">
      <c r="A6311">
        <v>1903</v>
      </c>
      <c r="B6311" t="s">
        <v>2928</v>
      </c>
      <c r="C6311" t="s">
        <v>2068</v>
      </c>
      <c r="D6311">
        <v>18.2</v>
      </c>
    </row>
    <row r="6312" spans="1:4">
      <c r="A6312">
        <v>1903</v>
      </c>
      <c r="B6312" t="s">
        <v>2928</v>
      </c>
      <c r="C6312" t="s">
        <v>2272</v>
      </c>
      <c r="D6312">
        <v>23.17</v>
      </c>
    </row>
    <row r="6313" spans="1:4">
      <c r="A6313">
        <v>1903</v>
      </c>
      <c r="B6313" t="s">
        <v>2928</v>
      </c>
      <c r="C6313" t="s">
        <v>2312</v>
      </c>
      <c r="D6313">
        <v>6.52</v>
      </c>
    </row>
    <row r="6314" spans="1:4">
      <c r="A6314">
        <v>1903</v>
      </c>
      <c r="B6314" t="s">
        <v>2928</v>
      </c>
      <c r="C6314" t="s">
        <v>2273</v>
      </c>
      <c r="D6314">
        <v>8.8699999999999992</v>
      </c>
    </row>
    <row r="6315" spans="1:4">
      <c r="A6315">
        <v>1903</v>
      </c>
      <c r="B6315" t="s">
        <v>2928</v>
      </c>
      <c r="C6315" t="s">
        <v>2066</v>
      </c>
      <c r="D6315">
        <v>35.5</v>
      </c>
    </row>
    <row r="6316" spans="1:4">
      <c r="A6316">
        <v>1903</v>
      </c>
      <c r="B6316" t="s">
        <v>2928</v>
      </c>
      <c r="C6316" t="s">
        <v>2362</v>
      </c>
      <c r="D6316">
        <v>8.4700000000000006</v>
      </c>
    </row>
    <row r="6317" spans="1:4">
      <c r="A6317">
        <v>1903</v>
      </c>
      <c r="B6317" t="s">
        <v>2928</v>
      </c>
      <c r="C6317" t="s">
        <v>718</v>
      </c>
      <c r="D6317">
        <v>15.7</v>
      </c>
    </row>
    <row r="6318" spans="1:4">
      <c r="A6318">
        <v>1903</v>
      </c>
      <c r="B6318" t="s">
        <v>2928</v>
      </c>
      <c r="C6318" t="s">
        <v>718</v>
      </c>
      <c r="D6318">
        <v>19.28</v>
      </c>
    </row>
    <row r="6319" spans="1:4">
      <c r="A6319">
        <v>1903</v>
      </c>
      <c r="B6319" t="s">
        <v>2928</v>
      </c>
      <c r="C6319" t="s">
        <v>718</v>
      </c>
      <c r="D6319">
        <v>3</v>
      </c>
    </row>
    <row r="6320" spans="1:4">
      <c r="A6320">
        <v>1903</v>
      </c>
      <c r="B6320" t="s">
        <v>2928</v>
      </c>
      <c r="C6320" t="s">
        <v>718</v>
      </c>
      <c r="D6320">
        <v>23.68</v>
      </c>
    </row>
    <row r="6321" spans="1:4">
      <c r="A6321">
        <v>1903</v>
      </c>
      <c r="B6321" t="s">
        <v>2928</v>
      </c>
      <c r="C6321" t="s">
        <v>2363</v>
      </c>
      <c r="D6321">
        <v>5.8</v>
      </c>
    </row>
    <row r="6322" spans="1:4">
      <c r="A6322">
        <v>1903</v>
      </c>
      <c r="B6322" t="s">
        <v>2938</v>
      </c>
      <c r="C6322" t="s">
        <v>7</v>
      </c>
      <c r="D6322">
        <v>2.13</v>
      </c>
    </row>
    <row r="6323" spans="1:4">
      <c r="A6323">
        <v>1903</v>
      </c>
      <c r="B6323" t="s">
        <v>2938</v>
      </c>
      <c r="C6323" t="s">
        <v>10</v>
      </c>
      <c r="D6323">
        <v>17</v>
      </c>
    </row>
    <row r="6324" spans="1:4">
      <c r="A6324">
        <v>1903</v>
      </c>
      <c r="B6324" t="s">
        <v>2938</v>
      </c>
      <c r="C6324" t="s">
        <v>582</v>
      </c>
      <c r="D6324">
        <v>36</v>
      </c>
    </row>
    <row r="6325" spans="1:4">
      <c r="A6325">
        <v>1903</v>
      </c>
      <c r="B6325" t="s">
        <v>2938</v>
      </c>
      <c r="C6325" t="s">
        <v>12</v>
      </c>
      <c r="D6325">
        <v>9</v>
      </c>
    </row>
    <row r="6326" spans="1:4">
      <c r="A6326">
        <v>1903</v>
      </c>
      <c r="B6326" t="s">
        <v>2938</v>
      </c>
      <c r="C6326" t="s">
        <v>370</v>
      </c>
      <c r="D6326">
        <v>7.15</v>
      </c>
    </row>
    <row r="6327" spans="1:4">
      <c r="A6327">
        <v>1903</v>
      </c>
      <c r="B6327" t="s">
        <v>2938</v>
      </c>
      <c r="C6327" t="s">
        <v>14</v>
      </c>
      <c r="D6327">
        <v>37.159999999999997</v>
      </c>
    </row>
    <row r="6328" spans="1:4">
      <c r="A6328">
        <v>1903</v>
      </c>
      <c r="B6328" t="s">
        <v>2938</v>
      </c>
      <c r="C6328" t="s">
        <v>14</v>
      </c>
      <c r="D6328">
        <v>30</v>
      </c>
    </row>
    <row r="6329" spans="1:4">
      <c r="A6329">
        <v>1903</v>
      </c>
      <c r="B6329" t="s">
        <v>2938</v>
      </c>
      <c r="C6329" t="s">
        <v>14</v>
      </c>
      <c r="D6329">
        <v>24.78</v>
      </c>
    </row>
    <row r="6330" spans="1:4">
      <c r="A6330">
        <v>1903</v>
      </c>
      <c r="B6330" t="s">
        <v>2938</v>
      </c>
      <c r="C6330" t="s">
        <v>19</v>
      </c>
      <c r="D6330">
        <v>10.8</v>
      </c>
    </row>
    <row r="6331" spans="1:4">
      <c r="A6331">
        <v>1903</v>
      </c>
      <c r="B6331" t="s">
        <v>2938</v>
      </c>
      <c r="C6331" t="s">
        <v>1010</v>
      </c>
      <c r="D6331">
        <v>20</v>
      </c>
    </row>
    <row r="6332" spans="1:4">
      <c r="A6332">
        <v>1903</v>
      </c>
      <c r="B6332" t="s">
        <v>2938</v>
      </c>
      <c r="C6332" t="s">
        <v>592</v>
      </c>
      <c r="D6332">
        <v>154</v>
      </c>
    </row>
    <row r="6333" spans="1:4">
      <c r="A6333">
        <v>1903</v>
      </c>
      <c r="B6333" t="s">
        <v>2938</v>
      </c>
      <c r="C6333" t="s">
        <v>24</v>
      </c>
      <c r="D6333">
        <v>247</v>
      </c>
    </row>
    <row r="6334" spans="1:4">
      <c r="A6334">
        <v>1903</v>
      </c>
      <c r="B6334" t="s">
        <v>2938</v>
      </c>
      <c r="C6334" t="s">
        <v>28</v>
      </c>
      <c r="D6334">
        <v>5.7</v>
      </c>
    </row>
    <row r="6335" spans="1:4">
      <c r="A6335">
        <v>1903</v>
      </c>
      <c r="B6335" t="s">
        <v>2938</v>
      </c>
      <c r="C6335" t="s">
        <v>2274</v>
      </c>
      <c r="D6335">
        <v>4.97</v>
      </c>
    </row>
    <row r="6336" spans="1:4">
      <c r="A6336">
        <v>1903</v>
      </c>
      <c r="B6336" t="s">
        <v>2938</v>
      </c>
      <c r="C6336" t="s">
        <v>30</v>
      </c>
      <c r="D6336">
        <v>12.31</v>
      </c>
    </row>
    <row r="6337" spans="1:4">
      <c r="A6337">
        <v>1903</v>
      </c>
      <c r="B6337" t="s">
        <v>2938</v>
      </c>
      <c r="C6337" t="s">
        <v>32</v>
      </c>
      <c r="D6337">
        <v>1.25</v>
      </c>
    </row>
    <row r="6338" spans="1:4">
      <c r="A6338">
        <v>1903</v>
      </c>
      <c r="B6338" t="s">
        <v>2938</v>
      </c>
      <c r="C6338" t="s">
        <v>34</v>
      </c>
      <c r="D6338">
        <v>52</v>
      </c>
    </row>
    <row r="6339" spans="1:4">
      <c r="A6339">
        <v>1903</v>
      </c>
      <c r="B6339" t="s">
        <v>2938</v>
      </c>
      <c r="C6339" t="s">
        <v>825</v>
      </c>
      <c r="D6339">
        <v>7</v>
      </c>
    </row>
    <row r="6340" spans="1:4">
      <c r="A6340">
        <v>1903</v>
      </c>
      <c r="B6340" t="s">
        <v>2938</v>
      </c>
      <c r="C6340" t="s">
        <v>36</v>
      </c>
      <c r="D6340">
        <v>10</v>
      </c>
    </row>
    <row r="6341" spans="1:4">
      <c r="A6341">
        <v>1903</v>
      </c>
      <c r="B6341" t="s">
        <v>2938</v>
      </c>
      <c r="C6341" t="s">
        <v>36</v>
      </c>
      <c r="D6341">
        <v>1</v>
      </c>
    </row>
    <row r="6342" spans="1:4">
      <c r="A6342">
        <v>1903</v>
      </c>
      <c r="B6342" t="s">
        <v>2938</v>
      </c>
      <c r="C6342" t="s">
        <v>36</v>
      </c>
      <c r="D6342">
        <v>5.4</v>
      </c>
    </row>
    <row r="6343" spans="1:4">
      <c r="A6343">
        <v>1903</v>
      </c>
      <c r="B6343" t="s">
        <v>2938</v>
      </c>
      <c r="C6343" t="s">
        <v>47</v>
      </c>
      <c r="D6343">
        <v>5.24</v>
      </c>
    </row>
    <row r="6344" spans="1:4">
      <c r="A6344">
        <v>1903</v>
      </c>
      <c r="B6344" t="s">
        <v>2938</v>
      </c>
      <c r="C6344" t="s">
        <v>606</v>
      </c>
      <c r="D6344">
        <v>2.2000000000000002</v>
      </c>
    </row>
    <row r="6345" spans="1:4">
      <c r="A6345">
        <v>1903</v>
      </c>
      <c r="B6345" t="s">
        <v>2938</v>
      </c>
      <c r="C6345" t="s">
        <v>610</v>
      </c>
      <c r="D6345">
        <v>10.16</v>
      </c>
    </row>
    <row r="6346" spans="1:4">
      <c r="A6346">
        <v>1903</v>
      </c>
      <c r="B6346" t="s">
        <v>2938</v>
      </c>
      <c r="C6346" t="s">
        <v>51</v>
      </c>
      <c r="D6346">
        <v>16</v>
      </c>
    </row>
    <row r="6347" spans="1:4">
      <c r="A6347">
        <v>1903</v>
      </c>
      <c r="B6347" t="s">
        <v>2938</v>
      </c>
      <c r="C6347" t="s">
        <v>53</v>
      </c>
      <c r="D6347">
        <v>7.3</v>
      </c>
    </row>
    <row r="6348" spans="1:4">
      <c r="A6348">
        <v>1903</v>
      </c>
      <c r="B6348" t="s">
        <v>2938</v>
      </c>
      <c r="C6348" t="s">
        <v>53</v>
      </c>
      <c r="D6348">
        <v>5.99</v>
      </c>
    </row>
    <row r="6349" spans="1:4">
      <c r="A6349">
        <v>1903</v>
      </c>
      <c r="B6349" t="s">
        <v>2938</v>
      </c>
      <c r="C6349" t="s">
        <v>53</v>
      </c>
      <c r="D6349">
        <v>23.2</v>
      </c>
    </row>
    <row r="6350" spans="1:4">
      <c r="A6350">
        <v>1903</v>
      </c>
      <c r="B6350" t="s">
        <v>2938</v>
      </c>
      <c r="C6350" t="s">
        <v>53</v>
      </c>
      <c r="D6350">
        <v>40</v>
      </c>
    </row>
    <row r="6351" spans="1:4">
      <c r="A6351">
        <v>1903</v>
      </c>
      <c r="B6351" t="s">
        <v>2961</v>
      </c>
      <c r="C6351" t="s">
        <v>2364</v>
      </c>
      <c r="D6351">
        <v>12</v>
      </c>
    </row>
    <row r="6352" spans="1:4">
      <c r="A6352">
        <v>1903</v>
      </c>
      <c r="B6352" t="s">
        <v>2186</v>
      </c>
      <c r="C6352" t="s">
        <v>2185</v>
      </c>
      <c r="D6352">
        <v>13.15</v>
      </c>
    </row>
    <row r="6353" spans="1:4">
      <c r="A6353">
        <v>1903</v>
      </c>
      <c r="B6353" t="s">
        <v>2186</v>
      </c>
      <c r="C6353" t="s">
        <v>2365</v>
      </c>
      <c r="D6353">
        <v>33</v>
      </c>
    </row>
    <row r="6354" spans="1:4">
      <c r="A6354">
        <v>1903</v>
      </c>
      <c r="B6354" t="s">
        <v>2186</v>
      </c>
      <c r="C6354" t="s">
        <v>2069</v>
      </c>
      <c r="D6354">
        <v>2</v>
      </c>
    </row>
    <row r="6355" spans="1:4">
      <c r="A6355">
        <v>1903</v>
      </c>
      <c r="B6355" t="s">
        <v>2963</v>
      </c>
      <c r="C6355" t="s">
        <v>71</v>
      </c>
      <c r="D6355">
        <v>78.3</v>
      </c>
    </row>
    <row r="6356" spans="1:4">
      <c r="A6356">
        <v>1903</v>
      </c>
      <c r="B6356" t="s">
        <v>2963</v>
      </c>
      <c r="C6356" t="s">
        <v>213</v>
      </c>
      <c r="D6356">
        <v>5.38</v>
      </c>
    </row>
    <row r="6357" spans="1:4">
      <c r="A6357">
        <v>1903</v>
      </c>
      <c r="B6357" t="s">
        <v>2963</v>
      </c>
      <c r="C6357" t="s">
        <v>215</v>
      </c>
      <c r="D6357">
        <v>38</v>
      </c>
    </row>
    <row r="6358" spans="1:4">
      <c r="A6358">
        <v>1903</v>
      </c>
      <c r="B6358" t="s">
        <v>2963</v>
      </c>
      <c r="C6358" t="s">
        <v>217</v>
      </c>
      <c r="D6358">
        <v>1.57</v>
      </c>
    </row>
    <row r="6359" spans="1:4">
      <c r="A6359">
        <v>1903</v>
      </c>
      <c r="B6359" t="s">
        <v>2963</v>
      </c>
      <c r="C6359" t="s">
        <v>903</v>
      </c>
      <c r="D6359">
        <v>15</v>
      </c>
    </row>
    <row r="6360" spans="1:4">
      <c r="A6360">
        <v>1903</v>
      </c>
      <c r="B6360" t="s">
        <v>2963</v>
      </c>
      <c r="C6360" t="s">
        <v>219</v>
      </c>
      <c r="D6360">
        <v>37.25</v>
      </c>
    </row>
    <row r="6361" spans="1:4">
      <c r="A6361">
        <v>1903</v>
      </c>
      <c r="B6361" t="s">
        <v>2963</v>
      </c>
      <c r="C6361" t="s">
        <v>221</v>
      </c>
      <c r="D6361">
        <v>679</v>
      </c>
    </row>
    <row r="6362" spans="1:4">
      <c r="A6362">
        <v>1903</v>
      </c>
      <c r="B6362" t="s">
        <v>2963</v>
      </c>
      <c r="C6362" t="s">
        <v>221</v>
      </c>
      <c r="D6362">
        <v>47.22</v>
      </c>
    </row>
    <row r="6363" spans="1:4">
      <c r="A6363">
        <v>1903</v>
      </c>
      <c r="B6363" t="s">
        <v>2963</v>
      </c>
      <c r="C6363" t="s">
        <v>221</v>
      </c>
      <c r="D6363">
        <v>136.9</v>
      </c>
    </row>
    <row r="6364" spans="1:4">
      <c r="A6364">
        <v>1903</v>
      </c>
      <c r="B6364" t="s">
        <v>2963</v>
      </c>
      <c r="C6364" t="s">
        <v>221</v>
      </c>
      <c r="D6364">
        <v>87.73</v>
      </c>
    </row>
    <row r="6365" spans="1:4">
      <c r="A6365">
        <v>1903</v>
      </c>
      <c r="B6365" t="s">
        <v>2963</v>
      </c>
      <c r="C6365" t="s">
        <v>221</v>
      </c>
      <c r="D6365">
        <v>12.27</v>
      </c>
    </row>
    <row r="6366" spans="1:4">
      <c r="A6366">
        <v>1903</v>
      </c>
      <c r="B6366" t="s">
        <v>2963</v>
      </c>
      <c r="C6366" t="s">
        <v>221</v>
      </c>
      <c r="D6366">
        <v>26.38</v>
      </c>
    </row>
    <row r="6367" spans="1:4">
      <c r="A6367">
        <v>1903</v>
      </c>
      <c r="B6367" t="s">
        <v>2963</v>
      </c>
      <c r="C6367" t="s">
        <v>221</v>
      </c>
      <c r="D6367">
        <v>20.85</v>
      </c>
    </row>
    <row r="6368" spans="1:4">
      <c r="A6368">
        <v>1903</v>
      </c>
      <c r="B6368" t="s">
        <v>2963</v>
      </c>
      <c r="C6368" t="s">
        <v>221</v>
      </c>
      <c r="D6368">
        <v>2.5</v>
      </c>
    </row>
    <row r="6369" spans="1:4">
      <c r="A6369">
        <v>1903</v>
      </c>
      <c r="B6369" t="s">
        <v>2963</v>
      </c>
      <c r="C6369" t="s">
        <v>221</v>
      </c>
      <c r="D6369">
        <v>35</v>
      </c>
    </row>
    <row r="6370" spans="1:4">
      <c r="A6370">
        <v>1903</v>
      </c>
      <c r="B6370" t="s">
        <v>2963</v>
      </c>
      <c r="C6370" t="s">
        <v>221</v>
      </c>
      <c r="D6370">
        <v>6.4</v>
      </c>
    </row>
    <row r="6371" spans="1:4">
      <c r="A6371">
        <v>1903</v>
      </c>
      <c r="B6371" t="s">
        <v>2963</v>
      </c>
      <c r="C6371" t="s">
        <v>230</v>
      </c>
      <c r="D6371">
        <v>352.95</v>
      </c>
    </row>
    <row r="6372" spans="1:4">
      <c r="A6372">
        <v>1903</v>
      </c>
      <c r="B6372" t="s">
        <v>2963</v>
      </c>
      <c r="C6372" t="s">
        <v>230</v>
      </c>
      <c r="D6372">
        <v>14.5</v>
      </c>
    </row>
    <row r="6373" spans="1:4">
      <c r="A6373">
        <v>1903</v>
      </c>
      <c r="B6373" t="s">
        <v>2963</v>
      </c>
      <c r="C6373" t="s">
        <v>230</v>
      </c>
      <c r="D6373">
        <v>21.33</v>
      </c>
    </row>
    <row r="6374" spans="1:4">
      <c r="A6374">
        <v>1903</v>
      </c>
      <c r="B6374" t="s">
        <v>2963</v>
      </c>
      <c r="C6374" t="s">
        <v>233</v>
      </c>
      <c r="D6374">
        <v>3</v>
      </c>
    </row>
    <row r="6375" spans="1:4">
      <c r="A6375">
        <v>1903</v>
      </c>
      <c r="B6375" t="s">
        <v>2963</v>
      </c>
      <c r="C6375" t="s">
        <v>1045</v>
      </c>
      <c r="D6375">
        <v>2.9</v>
      </c>
    </row>
    <row r="6376" spans="1:4">
      <c r="A6376">
        <v>1903</v>
      </c>
      <c r="B6376" t="s">
        <v>2963</v>
      </c>
      <c r="C6376" t="s">
        <v>235</v>
      </c>
      <c r="D6376">
        <v>1.5</v>
      </c>
    </row>
    <row r="6377" spans="1:4">
      <c r="A6377">
        <v>1903</v>
      </c>
      <c r="B6377" t="s">
        <v>2963</v>
      </c>
      <c r="C6377" t="s">
        <v>235</v>
      </c>
      <c r="D6377">
        <v>2</v>
      </c>
    </row>
    <row r="6378" spans="1:4">
      <c r="A6378">
        <v>1903</v>
      </c>
      <c r="B6378" t="s">
        <v>2963</v>
      </c>
      <c r="C6378" t="s">
        <v>617</v>
      </c>
      <c r="D6378">
        <v>6.35</v>
      </c>
    </row>
    <row r="6379" spans="1:4">
      <c r="A6379">
        <v>1903</v>
      </c>
      <c r="B6379" t="s">
        <v>2963</v>
      </c>
      <c r="C6379" t="s">
        <v>910</v>
      </c>
      <c r="D6379">
        <v>5.9</v>
      </c>
    </row>
    <row r="6380" spans="1:4">
      <c r="A6380">
        <v>1903</v>
      </c>
      <c r="B6380" t="s">
        <v>2963</v>
      </c>
      <c r="C6380" t="s">
        <v>238</v>
      </c>
      <c r="D6380">
        <v>10.5</v>
      </c>
    </row>
    <row r="6381" spans="1:4">
      <c r="A6381">
        <v>1903</v>
      </c>
      <c r="B6381" t="s">
        <v>2963</v>
      </c>
      <c r="C6381" t="s">
        <v>1030</v>
      </c>
      <c r="D6381">
        <v>3.3</v>
      </c>
    </row>
    <row r="6382" spans="1:4">
      <c r="A6382">
        <v>1903</v>
      </c>
      <c r="B6382" t="s">
        <v>2963</v>
      </c>
      <c r="C6382" t="s">
        <v>242</v>
      </c>
      <c r="D6382">
        <v>14.2</v>
      </c>
    </row>
    <row r="6383" spans="1:4">
      <c r="A6383">
        <v>1903</v>
      </c>
      <c r="B6383" t="s">
        <v>2963</v>
      </c>
      <c r="C6383" t="s">
        <v>242</v>
      </c>
      <c r="D6383">
        <v>9.75</v>
      </c>
    </row>
    <row r="6384" spans="1:4">
      <c r="A6384">
        <v>1903</v>
      </c>
      <c r="B6384" t="s">
        <v>2963</v>
      </c>
      <c r="C6384" t="s">
        <v>242</v>
      </c>
      <c r="D6384">
        <v>16.899999999999999</v>
      </c>
    </row>
    <row r="6385" spans="1:4">
      <c r="A6385">
        <v>1903</v>
      </c>
      <c r="B6385" t="s">
        <v>2963</v>
      </c>
      <c r="C6385" t="s">
        <v>245</v>
      </c>
      <c r="D6385">
        <v>7.25</v>
      </c>
    </row>
    <row r="6386" spans="1:4">
      <c r="A6386">
        <v>1903</v>
      </c>
      <c r="B6386" t="s">
        <v>2963</v>
      </c>
      <c r="C6386" t="s">
        <v>245</v>
      </c>
      <c r="D6386">
        <v>4</v>
      </c>
    </row>
    <row r="6387" spans="1:4">
      <c r="A6387">
        <v>1903</v>
      </c>
      <c r="B6387" t="s">
        <v>2963</v>
      </c>
      <c r="C6387" t="s">
        <v>250</v>
      </c>
      <c r="D6387">
        <v>3.7</v>
      </c>
    </row>
    <row r="6388" spans="1:4">
      <c r="A6388">
        <v>1903</v>
      </c>
      <c r="B6388" t="s">
        <v>2963</v>
      </c>
      <c r="C6388" t="s">
        <v>1164</v>
      </c>
      <c r="D6388">
        <v>15</v>
      </c>
    </row>
    <row r="6389" spans="1:4">
      <c r="A6389">
        <v>1903</v>
      </c>
      <c r="B6389" t="s">
        <v>2963</v>
      </c>
      <c r="C6389" t="s">
        <v>252</v>
      </c>
      <c r="D6389">
        <v>1.04</v>
      </c>
    </row>
    <row r="6390" spans="1:4">
      <c r="A6390">
        <v>1903</v>
      </c>
      <c r="B6390" t="s">
        <v>2963</v>
      </c>
      <c r="C6390" t="s">
        <v>846</v>
      </c>
      <c r="D6390">
        <v>4.66</v>
      </c>
    </row>
    <row r="6391" spans="1:4">
      <c r="A6391">
        <v>1903</v>
      </c>
      <c r="B6391" t="s">
        <v>2963</v>
      </c>
      <c r="C6391" t="s">
        <v>619</v>
      </c>
      <c r="D6391">
        <v>17.75</v>
      </c>
    </row>
    <row r="6392" spans="1:4">
      <c r="A6392">
        <v>1903</v>
      </c>
      <c r="B6392" t="s">
        <v>2963</v>
      </c>
      <c r="C6392" t="s">
        <v>1697</v>
      </c>
      <c r="D6392">
        <v>11.07</v>
      </c>
    </row>
    <row r="6393" spans="1:4">
      <c r="A6393">
        <v>1903</v>
      </c>
      <c r="B6393" t="s">
        <v>2963</v>
      </c>
      <c r="C6393" t="s">
        <v>256</v>
      </c>
      <c r="D6393">
        <v>56.72</v>
      </c>
    </row>
    <row r="6394" spans="1:4">
      <c r="A6394">
        <v>1903</v>
      </c>
      <c r="B6394" t="s">
        <v>2963</v>
      </c>
      <c r="C6394" t="s">
        <v>256</v>
      </c>
      <c r="D6394">
        <v>14.9</v>
      </c>
    </row>
    <row r="6395" spans="1:4">
      <c r="A6395">
        <v>1903</v>
      </c>
      <c r="B6395" t="s">
        <v>2963</v>
      </c>
      <c r="C6395" t="s">
        <v>256</v>
      </c>
      <c r="D6395">
        <v>4.63</v>
      </c>
    </row>
    <row r="6396" spans="1:4">
      <c r="A6396">
        <v>1903</v>
      </c>
      <c r="B6396" t="s">
        <v>2963</v>
      </c>
      <c r="C6396" t="s">
        <v>1034</v>
      </c>
      <c r="D6396">
        <v>10.3</v>
      </c>
    </row>
    <row r="6397" spans="1:4">
      <c r="A6397">
        <v>1903</v>
      </c>
      <c r="B6397" t="s">
        <v>2963</v>
      </c>
      <c r="C6397" t="s">
        <v>1036</v>
      </c>
      <c r="D6397">
        <v>6</v>
      </c>
    </row>
    <row r="6398" spans="1:4">
      <c r="A6398">
        <v>1903</v>
      </c>
      <c r="B6398" t="s">
        <v>2963</v>
      </c>
      <c r="C6398" t="s">
        <v>622</v>
      </c>
      <c r="D6398">
        <v>8</v>
      </c>
    </row>
    <row r="6399" spans="1:4">
      <c r="A6399">
        <v>1903</v>
      </c>
      <c r="B6399" t="s">
        <v>2963</v>
      </c>
      <c r="C6399" t="s">
        <v>259</v>
      </c>
      <c r="D6399">
        <v>5.0599999999999996</v>
      </c>
    </row>
    <row r="6400" spans="1:4">
      <c r="A6400">
        <v>1903</v>
      </c>
      <c r="B6400" t="s">
        <v>2963</v>
      </c>
      <c r="C6400" t="s">
        <v>259</v>
      </c>
      <c r="D6400">
        <v>4.33</v>
      </c>
    </row>
    <row r="6401" spans="1:4">
      <c r="A6401">
        <v>1903</v>
      </c>
      <c r="B6401" t="s">
        <v>2963</v>
      </c>
      <c r="C6401" t="s">
        <v>262</v>
      </c>
      <c r="D6401">
        <v>42</v>
      </c>
    </row>
    <row r="6402" spans="1:4">
      <c r="A6402">
        <v>1903</v>
      </c>
      <c r="B6402" t="s">
        <v>2963</v>
      </c>
      <c r="C6402" t="s">
        <v>264</v>
      </c>
      <c r="D6402">
        <v>3.2</v>
      </c>
    </row>
    <row r="6403" spans="1:4">
      <c r="A6403">
        <v>1903</v>
      </c>
      <c r="B6403" t="s">
        <v>2963</v>
      </c>
      <c r="C6403" t="s">
        <v>266</v>
      </c>
      <c r="D6403">
        <v>7.68</v>
      </c>
    </row>
    <row r="6404" spans="1:4">
      <c r="A6404">
        <v>1903</v>
      </c>
      <c r="B6404" t="s">
        <v>2963</v>
      </c>
      <c r="C6404" t="s">
        <v>268</v>
      </c>
      <c r="D6404">
        <v>20.8</v>
      </c>
    </row>
    <row r="6405" spans="1:4">
      <c r="A6405">
        <v>1903</v>
      </c>
      <c r="B6405" t="s">
        <v>2963</v>
      </c>
      <c r="C6405" t="s">
        <v>1712</v>
      </c>
      <c r="D6405">
        <v>9.1999999999999993</v>
      </c>
    </row>
    <row r="6406" spans="1:4">
      <c r="A6406">
        <v>1903</v>
      </c>
      <c r="B6406" t="s">
        <v>2963</v>
      </c>
      <c r="C6406" t="s">
        <v>1714</v>
      </c>
      <c r="D6406">
        <v>8.6999999999999993</v>
      </c>
    </row>
    <row r="6407" spans="1:4">
      <c r="A6407">
        <v>1903</v>
      </c>
      <c r="B6407" t="s">
        <v>2963</v>
      </c>
      <c r="C6407" t="s">
        <v>279</v>
      </c>
      <c r="D6407">
        <v>74.47</v>
      </c>
    </row>
    <row r="6408" spans="1:4">
      <c r="A6408">
        <v>1903</v>
      </c>
      <c r="B6408" t="s">
        <v>2963</v>
      </c>
      <c r="C6408" t="s">
        <v>279</v>
      </c>
      <c r="D6408">
        <v>3</v>
      </c>
    </row>
    <row r="6409" spans="1:4">
      <c r="A6409">
        <v>1903</v>
      </c>
      <c r="B6409" t="s">
        <v>2963</v>
      </c>
      <c r="C6409" t="s">
        <v>282</v>
      </c>
      <c r="D6409">
        <v>12.84</v>
      </c>
    </row>
    <row r="6410" spans="1:4">
      <c r="A6410">
        <v>1903</v>
      </c>
      <c r="B6410" t="s">
        <v>2963</v>
      </c>
      <c r="C6410" t="s">
        <v>287</v>
      </c>
      <c r="D6410">
        <v>16.5</v>
      </c>
    </row>
    <row r="6411" spans="1:4">
      <c r="A6411">
        <v>1903</v>
      </c>
      <c r="B6411" t="s">
        <v>2963</v>
      </c>
      <c r="C6411" t="s">
        <v>848</v>
      </c>
      <c r="D6411">
        <v>9.27</v>
      </c>
    </row>
    <row r="6412" spans="1:4">
      <c r="A6412">
        <v>1903</v>
      </c>
      <c r="B6412" t="s">
        <v>2963</v>
      </c>
      <c r="C6412" t="s">
        <v>291</v>
      </c>
      <c r="D6412">
        <v>15.12</v>
      </c>
    </row>
    <row r="6413" spans="1:4">
      <c r="A6413">
        <v>1903</v>
      </c>
      <c r="B6413" t="s">
        <v>2963</v>
      </c>
      <c r="C6413" t="s">
        <v>291</v>
      </c>
      <c r="D6413">
        <v>14</v>
      </c>
    </row>
    <row r="6414" spans="1:4">
      <c r="A6414">
        <v>1903</v>
      </c>
      <c r="B6414" t="s">
        <v>2963</v>
      </c>
      <c r="C6414" t="s">
        <v>291</v>
      </c>
      <c r="D6414">
        <v>20.48</v>
      </c>
    </row>
    <row r="6415" spans="1:4">
      <c r="A6415">
        <v>1903</v>
      </c>
      <c r="B6415" t="s">
        <v>2963</v>
      </c>
      <c r="C6415" t="s">
        <v>291</v>
      </c>
      <c r="D6415">
        <v>11.39</v>
      </c>
    </row>
    <row r="6416" spans="1:4">
      <c r="A6416">
        <v>1903</v>
      </c>
      <c r="B6416" t="s">
        <v>2963</v>
      </c>
      <c r="C6416" t="s">
        <v>291</v>
      </c>
      <c r="D6416">
        <v>1.05</v>
      </c>
    </row>
    <row r="6417" spans="1:4">
      <c r="A6417">
        <v>1903</v>
      </c>
      <c r="B6417" t="s">
        <v>2963</v>
      </c>
      <c r="C6417" t="s">
        <v>291</v>
      </c>
      <c r="D6417">
        <v>6</v>
      </c>
    </row>
    <row r="6418" spans="1:4">
      <c r="A6418">
        <v>1903</v>
      </c>
      <c r="B6418" t="s">
        <v>2963</v>
      </c>
      <c r="C6418" t="s">
        <v>291</v>
      </c>
      <c r="D6418">
        <v>117.14</v>
      </c>
    </row>
    <row r="6419" spans="1:4">
      <c r="A6419">
        <v>1903</v>
      </c>
      <c r="B6419" t="s">
        <v>2963</v>
      </c>
      <c r="C6419" t="s">
        <v>291</v>
      </c>
      <c r="D6419">
        <v>197.15</v>
      </c>
    </row>
    <row r="6420" spans="1:4">
      <c r="A6420">
        <v>1903</v>
      </c>
      <c r="B6420" t="s">
        <v>2963</v>
      </c>
      <c r="C6420" t="s">
        <v>291</v>
      </c>
      <c r="D6420">
        <v>3.5</v>
      </c>
    </row>
    <row r="6421" spans="1:4">
      <c r="A6421">
        <v>1903</v>
      </c>
      <c r="B6421" t="s">
        <v>2963</v>
      </c>
      <c r="C6421" t="s">
        <v>291</v>
      </c>
      <c r="D6421">
        <v>7</v>
      </c>
    </row>
    <row r="6422" spans="1:4">
      <c r="A6422">
        <v>1903</v>
      </c>
      <c r="B6422" t="s">
        <v>2963</v>
      </c>
      <c r="C6422" t="s">
        <v>291</v>
      </c>
      <c r="D6422">
        <v>27.24</v>
      </c>
    </row>
    <row r="6423" spans="1:4">
      <c r="A6423">
        <v>1903</v>
      </c>
      <c r="B6423" t="s">
        <v>2963</v>
      </c>
      <c r="C6423" t="s">
        <v>291</v>
      </c>
      <c r="D6423">
        <v>5.6</v>
      </c>
    </row>
    <row r="6424" spans="1:4">
      <c r="A6424">
        <v>1903</v>
      </c>
      <c r="B6424" t="s">
        <v>2963</v>
      </c>
      <c r="C6424" t="s">
        <v>291</v>
      </c>
      <c r="D6424">
        <v>7.61</v>
      </c>
    </row>
    <row r="6425" spans="1:4">
      <c r="A6425">
        <v>1903</v>
      </c>
      <c r="B6425" t="s">
        <v>2963</v>
      </c>
      <c r="C6425" t="s">
        <v>291</v>
      </c>
      <c r="D6425">
        <v>71.099999999999994</v>
      </c>
    </row>
    <row r="6426" spans="1:4">
      <c r="A6426">
        <v>1903</v>
      </c>
      <c r="B6426" t="s">
        <v>2963</v>
      </c>
      <c r="C6426" t="s">
        <v>291</v>
      </c>
      <c r="D6426">
        <v>38.22</v>
      </c>
    </row>
    <row r="6427" spans="1:4">
      <c r="A6427">
        <v>1903</v>
      </c>
      <c r="B6427" t="s">
        <v>2963</v>
      </c>
      <c r="C6427" t="s">
        <v>291</v>
      </c>
      <c r="D6427">
        <v>14.4</v>
      </c>
    </row>
    <row r="6428" spans="1:4">
      <c r="A6428">
        <v>1903</v>
      </c>
      <c r="B6428" t="s">
        <v>2963</v>
      </c>
      <c r="C6428" t="s">
        <v>312</v>
      </c>
      <c r="D6428">
        <v>25.8</v>
      </c>
    </row>
    <row r="6429" spans="1:4">
      <c r="A6429">
        <v>1903</v>
      </c>
      <c r="B6429" t="s">
        <v>2963</v>
      </c>
      <c r="C6429" t="s">
        <v>316</v>
      </c>
      <c r="D6429">
        <v>10</v>
      </c>
    </row>
    <row r="6430" spans="1:4">
      <c r="A6430">
        <v>1903</v>
      </c>
      <c r="B6430" t="s">
        <v>2963</v>
      </c>
      <c r="C6430" t="s">
        <v>314</v>
      </c>
      <c r="D6430">
        <v>5</v>
      </c>
    </row>
    <row r="6431" spans="1:4">
      <c r="A6431">
        <v>1903</v>
      </c>
      <c r="B6431" t="s">
        <v>2963</v>
      </c>
      <c r="C6431" t="s">
        <v>318</v>
      </c>
      <c r="D6431">
        <v>7.75</v>
      </c>
    </row>
    <row r="6432" spans="1:4">
      <c r="A6432">
        <v>1903</v>
      </c>
      <c r="B6432" t="s">
        <v>2963</v>
      </c>
      <c r="C6432" t="s">
        <v>1761</v>
      </c>
      <c r="D6432">
        <v>3</v>
      </c>
    </row>
    <row r="6433" spans="1:4">
      <c r="A6433">
        <v>1903</v>
      </c>
      <c r="B6433" t="s">
        <v>2963</v>
      </c>
      <c r="C6433" t="s">
        <v>320</v>
      </c>
      <c r="D6433">
        <v>11.5</v>
      </c>
    </row>
    <row r="6434" spans="1:4">
      <c r="A6434">
        <v>1903</v>
      </c>
      <c r="B6434" t="s">
        <v>2963</v>
      </c>
      <c r="C6434" t="s">
        <v>1068</v>
      </c>
      <c r="D6434">
        <v>10.4</v>
      </c>
    </row>
    <row r="6435" spans="1:4">
      <c r="A6435">
        <v>1903</v>
      </c>
      <c r="B6435" t="s">
        <v>2963</v>
      </c>
      <c r="C6435" t="s">
        <v>2240</v>
      </c>
      <c r="D6435">
        <v>9.25</v>
      </c>
    </row>
    <row r="6436" spans="1:4">
      <c r="A6436">
        <v>1903</v>
      </c>
      <c r="B6436" t="s">
        <v>2963</v>
      </c>
      <c r="C6436" t="s">
        <v>2313</v>
      </c>
      <c r="D6436">
        <v>20</v>
      </c>
    </row>
    <row r="6437" spans="1:4">
      <c r="A6437">
        <v>1903</v>
      </c>
      <c r="B6437" t="s">
        <v>2963</v>
      </c>
      <c r="C6437" t="s">
        <v>640</v>
      </c>
      <c r="D6437">
        <v>6.5</v>
      </c>
    </row>
    <row r="6438" spans="1:4">
      <c r="A6438">
        <v>1903</v>
      </c>
      <c r="B6438" t="s">
        <v>2963</v>
      </c>
      <c r="C6438" t="s">
        <v>961</v>
      </c>
      <c r="D6438">
        <v>16.5</v>
      </c>
    </row>
    <row r="6439" spans="1:4">
      <c r="A6439">
        <v>1903</v>
      </c>
      <c r="B6439" t="s">
        <v>2963</v>
      </c>
      <c r="C6439" t="s">
        <v>851</v>
      </c>
      <c r="D6439">
        <v>4.4000000000000004</v>
      </c>
    </row>
    <row r="6440" spans="1:4">
      <c r="A6440">
        <v>1903</v>
      </c>
      <c r="B6440" t="s">
        <v>2963</v>
      </c>
      <c r="C6440" t="s">
        <v>322</v>
      </c>
      <c r="D6440">
        <v>17.329999999999998</v>
      </c>
    </row>
    <row r="6441" spans="1:4">
      <c r="A6441">
        <v>1903</v>
      </c>
      <c r="B6441" t="s">
        <v>2963</v>
      </c>
      <c r="C6441" t="s">
        <v>324</v>
      </c>
      <c r="D6441">
        <v>104.9</v>
      </c>
    </row>
    <row r="6442" spans="1:4">
      <c r="A6442">
        <v>1903</v>
      </c>
      <c r="B6442" t="s">
        <v>2963</v>
      </c>
      <c r="C6442" t="s">
        <v>324</v>
      </c>
      <c r="D6442">
        <v>15.42</v>
      </c>
    </row>
    <row r="6443" spans="1:4">
      <c r="A6443">
        <v>1903</v>
      </c>
      <c r="B6443" t="s">
        <v>2963</v>
      </c>
      <c r="C6443" t="s">
        <v>324</v>
      </c>
      <c r="D6443">
        <v>7.75</v>
      </c>
    </row>
    <row r="6444" spans="1:4">
      <c r="A6444">
        <v>1903</v>
      </c>
      <c r="B6444" t="s">
        <v>2963</v>
      </c>
      <c r="C6444" t="s">
        <v>324</v>
      </c>
      <c r="D6444">
        <v>38</v>
      </c>
    </row>
    <row r="6445" spans="1:4">
      <c r="A6445">
        <v>1903</v>
      </c>
      <c r="B6445" t="s">
        <v>2963</v>
      </c>
      <c r="C6445" t="s">
        <v>324</v>
      </c>
      <c r="D6445">
        <v>1.04</v>
      </c>
    </row>
    <row r="6446" spans="1:4">
      <c r="A6446">
        <v>1903</v>
      </c>
      <c r="B6446" t="s">
        <v>2963</v>
      </c>
      <c r="C6446" t="s">
        <v>66</v>
      </c>
      <c r="D6446">
        <v>6.75</v>
      </c>
    </row>
    <row r="6447" spans="1:4">
      <c r="A6447">
        <v>1903</v>
      </c>
      <c r="B6447" t="s">
        <v>2963</v>
      </c>
      <c r="C6447" t="s">
        <v>332</v>
      </c>
      <c r="D6447">
        <v>70</v>
      </c>
    </row>
    <row r="6448" spans="1:4">
      <c r="A6448">
        <v>1903</v>
      </c>
      <c r="B6448" t="s">
        <v>2963</v>
      </c>
      <c r="C6448" t="s">
        <v>658</v>
      </c>
      <c r="D6448">
        <v>0.18099999999999999</v>
      </c>
    </row>
    <row r="6449" spans="1:4">
      <c r="A6449">
        <v>1903</v>
      </c>
      <c r="B6449" t="s">
        <v>2963</v>
      </c>
      <c r="C6449" t="s">
        <v>338</v>
      </c>
      <c r="D6449">
        <v>31</v>
      </c>
    </row>
    <row r="6450" spans="1:4">
      <c r="A6450">
        <v>1903</v>
      </c>
      <c r="B6450" t="s">
        <v>2963</v>
      </c>
      <c r="C6450" t="s">
        <v>338</v>
      </c>
      <c r="D6450">
        <v>27.5</v>
      </c>
    </row>
    <row r="6451" spans="1:4">
      <c r="A6451">
        <v>1903</v>
      </c>
      <c r="B6451" t="s">
        <v>2963</v>
      </c>
      <c r="C6451" t="s">
        <v>338</v>
      </c>
      <c r="D6451">
        <v>4</v>
      </c>
    </row>
    <row r="6452" spans="1:4">
      <c r="A6452">
        <v>1903</v>
      </c>
      <c r="B6452" t="s">
        <v>2963</v>
      </c>
      <c r="C6452" t="s">
        <v>340</v>
      </c>
      <c r="D6452">
        <v>68.2</v>
      </c>
    </row>
    <row r="6453" spans="1:4">
      <c r="A6453">
        <v>1903</v>
      </c>
      <c r="B6453" t="s">
        <v>2963</v>
      </c>
      <c r="C6453" t="s">
        <v>340</v>
      </c>
      <c r="D6453">
        <v>14.31</v>
      </c>
    </row>
    <row r="6454" spans="1:4">
      <c r="A6454">
        <v>1903</v>
      </c>
      <c r="B6454" t="s">
        <v>2963</v>
      </c>
      <c r="C6454" t="s">
        <v>340</v>
      </c>
      <c r="D6454">
        <v>23.03</v>
      </c>
    </row>
    <row r="6455" spans="1:4">
      <c r="A6455">
        <v>1903</v>
      </c>
      <c r="B6455" t="s">
        <v>2963</v>
      </c>
      <c r="C6455" t="s">
        <v>340</v>
      </c>
      <c r="D6455">
        <v>27</v>
      </c>
    </row>
    <row r="6456" spans="1:4">
      <c r="A6456">
        <v>1903</v>
      </c>
      <c r="B6456" t="s">
        <v>2963</v>
      </c>
      <c r="C6456" t="s">
        <v>352</v>
      </c>
      <c r="D6456">
        <v>4</v>
      </c>
    </row>
    <row r="6457" spans="1:4">
      <c r="A6457">
        <v>1903</v>
      </c>
      <c r="B6457" t="s">
        <v>2963</v>
      </c>
      <c r="C6457" t="s">
        <v>354</v>
      </c>
      <c r="D6457">
        <v>87.8</v>
      </c>
    </row>
    <row r="6458" spans="1:4">
      <c r="A6458">
        <v>1903</v>
      </c>
      <c r="B6458" t="s">
        <v>2963</v>
      </c>
      <c r="C6458" t="s">
        <v>358</v>
      </c>
      <c r="D6458">
        <v>10.47</v>
      </c>
    </row>
    <row r="6459" spans="1:4">
      <c r="A6459">
        <v>1903</v>
      </c>
      <c r="B6459" t="s">
        <v>2963</v>
      </c>
      <c r="C6459" t="s">
        <v>648</v>
      </c>
      <c r="D6459">
        <v>9</v>
      </c>
    </row>
    <row r="6460" spans="1:4">
      <c r="A6460">
        <v>1903</v>
      </c>
      <c r="B6460" t="s">
        <v>2963</v>
      </c>
      <c r="C6460" t="s">
        <v>2024</v>
      </c>
      <c r="D6460">
        <v>12.6</v>
      </c>
    </row>
    <row r="6461" spans="1:4">
      <c r="A6461">
        <v>1903</v>
      </c>
      <c r="B6461" t="s">
        <v>2963</v>
      </c>
      <c r="C6461" t="s">
        <v>2314</v>
      </c>
      <c r="D6461">
        <v>22</v>
      </c>
    </row>
    <row r="6462" spans="1:4">
      <c r="A6462">
        <v>1903</v>
      </c>
      <c r="B6462" t="s">
        <v>2963</v>
      </c>
      <c r="C6462" t="s">
        <v>1789</v>
      </c>
      <c r="D6462">
        <v>18.7</v>
      </c>
    </row>
    <row r="6463" spans="1:4">
      <c r="A6463">
        <v>1903</v>
      </c>
      <c r="B6463" t="s">
        <v>2963</v>
      </c>
      <c r="C6463" t="s">
        <v>360</v>
      </c>
      <c r="D6463">
        <v>4.5</v>
      </c>
    </row>
    <row r="6464" spans="1:4">
      <c r="A6464">
        <v>1903</v>
      </c>
      <c r="B6464" t="s">
        <v>2963</v>
      </c>
      <c r="C6464" t="s">
        <v>362</v>
      </c>
      <c r="D6464">
        <v>28.77</v>
      </c>
    </row>
    <row r="6465" spans="1:4">
      <c r="A6465">
        <v>1903</v>
      </c>
      <c r="B6465" t="s">
        <v>3654</v>
      </c>
      <c r="C6465" t="s">
        <v>2072</v>
      </c>
      <c r="D6465">
        <v>6.5</v>
      </c>
    </row>
    <row r="6466" spans="1:4">
      <c r="A6466">
        <v>1903</v>
      </c>
      <c r="B6466" t="s">
        <v>3654</v>
      </c>
      <c r="C6466" t="s">
        <v>2078</v>
      </c>
      <c r="D6466">
        <v>7</v>
      </c>
    </row>
    <row r="6467" spans="1:4">
      <c r="A6467">
        <v>1903</v>
      </c>
      <c r="B6467" t="s">
        <v>3654</v>
      </c>
      <c r="C6467" t="s">
        <v>2074</v>
      </c>
      <c r="D6467">
        <v>55</v>
      </c>
    </row>
    <row r="6468" spans="1:4">
      <c r="A6468">
        <v>1903</v>
      </c>
      <c r="B6468" t="s">
        <v>3654</v>
      </c>
      <c r="C6468" t="s">
        <v>2075</v>
      </c>
      <c r="D6468">
        <v>4</v>
      </c>
    </row>
    <row r="6469" spans="1:4">
      <c r="A6469">
        <v>1903</v>
      </c>
      <c r="B6469" t="s">
        <v>3654</v>
      </c>
      <c r="C6469" t="s">
        <v>2079</v>
      </c>
      <c r="D6469">
        <v>1.5</v>
      </c>
    </row>
    <row r="6470" spans="1:4">
      <c r="A6470">
        <v>1903</v>
      </c>
      <c r="B6470" t="s">
        <v>3654</v>
      </c>
      <c r="C6470" t="s">
        <v>2076</v>
      </c>
      <c r="D6470">
        <v>1.5</v>
      </c>
    </row>
    <row r="6471" spans="1:4">
      <c r="A6471">
        <v>1903</v>
      </c>
      <c r="B6471" t="s">
        <v>3655</v>
      </c>
      <c r="C6471" t="s">
        <v>2093</v>
      </c>
      <c r="D6471">
        <v>95</v>
      </c>
    </row>
    <row r="6472" spans="1:4">
      <c r="A6472">
        <v>1903</v>
      </c>
      <c r="B6472" t="s">
        <v>3655</v>
      </c>
      <c r="C6472" t="s">
        <v>2081</v>
      </c>
      <c r="D6472">
        <v>26</v>
      </c>
    </row>
    <row r="6473" spans="1:4">
      <c r="A6473">
        <v>1903</v>
      </c>
      <c r="B6473" t="s">
        <v>3655</v>
      </c>
      <c r="C6473" t="s">
        <v>2082</v>
      </c>
      <c r="D6473">
        <v>6</v>
      </c>
    </row>
    <row r="6474" spans="1:4">
      <c r="A6474">
        <v>1903</v>
      </c>
      <c r="B6474" t="s">
        <v>3655</v>
      </c>
      <c r="C6474" t="s">
        <v>2082</v>
      </c>
      <c r="D6474">
        <v>26</v>
      </c>
    </row>
    <row r="6475" spans="1:4">
      <c r="A6475">
        <v>1903</v>
      </c>
      <c r="B6475" t="s">
        <v>3655</v>
      </c>
      <c r="C6475" t="s">
        <v>99</v>
      </c>
      <c r="D6475">
        <v>14</v>
      </c>
    </row>
    <row r="6476" spans="1:4">
      <c r="A6476">
        <v>1903</v>
      </c>
      <c r="B6476" t="s">
        <v>3655</v>
      </c>
      <c r="C6476" t="s">
        <v>2094</v>
      </c>
      <c r="D6476">
        <v>50</v>
      </c>
    </row>
    <row r="6477" spans="1:4">
      <c r="A6477">
        <v>1903</v>
      </c>
      <c r="B6477" t="s">
        <v>3655</v>
      </c>
      <c r="C6477" t="s">
        <v>2094</v>
      </c>
      <c r="D6477">
        <v>24</v>
      </c>
    </row>
    <row r="6478" spans="1:4">
      <c r="A6478">
        <v>1903</v>
      </c>
      <c r="B6478" t="s">
        <v>3655</v>
      </c>
      <c r="C6478" t="s">
        <v>1952</v>
      </c>
      <c r="D6478">
        <v>6.25</v>
      </c>
    </row>
    <row r="6479" spans="1:4">
      <c r="A6479">
        <v>1903</v>
      </c>
      <c r="B6479" t="s">
        <v>3655</v>
      </c>
      <c r="C6479" t="s">
        <v>2095</v>
      </c>
      <c r="D6479">
        <v>56</v>
      </c>
    </row>
    <row r="6480" spans="1:4">
      <c r="A6480">
        <v>1903</v>
      </c>
      <c r="B6480" t="s">
        <v>3655</v>
      </c>
      <c r="C6480" t="s">
        <v>2095</v>
      </c>
      <c r="D6480">
        <v>210</v>
      </c>
    </row>
    <row r="6481" spans="1:4">
      <c r="A6481">
        <v>1903</v>
      </c>
      <c r="B6481" t="s">
        <v>3655</v>
      </c>
      <c r="C6481" t="s">
        <v>2095</v>
      </c>
      <c r="D6481">
        <v>30</v>
      </c>
    </row>
    <row r="6482" spans="1:4">
      <c r="A6482">
        <v>1903</v>
      </c>
      <c r="B6482" t="s">
        <v>3655</v>
      </c>
      <c r="C6482" t="s">
        <v>2095</v>
      </c>
      <c r="D6482">
        <v>41.5</v>
      </c>
    </row>
    <row r="6483" spans="1:4">
      <c r="A6483">
        <v>1903</v>
      </c>
      <c r="B6483" t="s">
        <v>3655</v>
      </c>
      <c r="C6483" t="s">
        <v>2095</v>
      </c>
      <c r="D6483">
        <v>0.151</v>
      </c>
    </row>
    <row r="6484" spans="1:4">
      <c r="A6484">
        <v>1903</v>
      </c>
      <c r="B6484" t="s">
        <v>3655</v>
      </c>
      <c r="C6484" t="s">
        <v>2095</v>
      </c>
      <c r="D6484">
        <v>101.24</v>
      </c>
    </row>
    <row r="6485" spans="1:4">
      <c r="A6485">
        <v>1903</v>
      </c>
      <c r="B6485" t="s">
        <v>3655</v>
      </c>
      <c r="C6485" t="s">
        <v>2095</v>
      </c>
      <c r="D6485">
        <v>45</v>
      </c>
    </row>
    <row r="6486" spans="1:4">
      <c r="A6486">
        <v>1903</v>
      </c>
      <c r="B6486" t="s">
        <v>3655</v>
      </c>
      <c r="C6486" t="s">
        <v>2095</v>
      </c>
      <c r="D6486">
        <v>2</v>
      </c>
    </row>
    <row r="6487" spans="1:4">
      <c r="A6487">
        <v>1903</v>
      </c>
      <c r="B6487" t="s">
        <v>3655</v>
      </c>
      <c r="C6487" t="s">
        <v>2095</v>
      </c>
      <c r="D6487">
        <v>40</v>
      </c>
    </row>
    <row r="6488" spans="1:4">
      <c r="A6488">
        <v>1903</v>
      </c>
      <c r="B6488" t="s">
        <v>3655</v>
      </c>
      <c r="C6488" t="s">
        <v>417</v>
      </c>
      <c r="D6488">
        <v>90</v>
      </c>
    </row>
    <row r="6489" spans="1:4">
      <c r="A6489">
        <v>1903</v>
      </c>
      <c r="B6489" t="s">
        <v>3655</v>
      </c>
      <c r="C6489" t="s">
        <v>417</v>
      </c>
      <c r="D6489">
        <v>136</v>
      </c>
    </row>
    <row r="6490" spans="1:4">
      <c r="A6490">
        <v>1903</v>
      </c>
      <c r="B6490" t="s">
        <v>3655</v>
      </c>
      <c r="C6490" t="s">
        <v>417</v>
      </c>
      <c r="D6490">
        <v>41.86</v>
      </c>
    </row>
    <row r="6491" spans="1:4">
      <c r="A6491">
        <v>1903</v>
      </c>
      <c r="B6491" t="s">
        <v>3655</v>
      </c>
      <c r="C6491" t="s">
        <v>417</v>
      </c>
      <c r="D6491">
        <v>95</v>
      </c>
    </row>
    <row r="6492" spans="1:4">
      <c r="A6492">
        <v>1903</v>
      </c>
      <c r="B6492" t="s">
        <v>3655</v>
      </c>
      <c r="C6492" t="s">
        <v>417</v>
      </c>
      <c r="D6492">
        <v>130</v>
      </c>
    </row>
    <row r="6493" spans="1:4">
      <c r="A6493">
        <v>1903</v>
      </c>
      <c r="B6493" t="s">
        <v>3655</v>
      </c>
      <c r="C6493" t="s">
        <v>417</v>
      </c>
      <c r="D6493">
        <v>160</v>
      </c>
    </row>
    <row r="6494" spans="1:4">
      <c r="A6494">
        <v>1903</v>
      </c>
      <c r="B6494" t="s">
        <v>3655</v>
      </c>
      <c r="C6494" t="s">
        <v>68</v>
      </c>
      <c r="D6494">
        <v>106.43</v>
      </c>
    </row>
    <row r="6495" spans="1:4">
      <c r="A6495">
        <v>1903</v>
      </c>
      <c r="B6495" t="s">
        <v>3655</v>
      </c>
      <c r="C6495" t="s">
        <v>68</v>
      </c>
      <c r="D6495">
        <v>5</v>
      </c>
    </row>
    <row r="6496" spans="1:4">
      <c r="A6496">
        <v>1903</v>
      </c>
      <c r="B6496" t="s">
        <v>3655</v>
      </c>
      <c r="C6496" t="s">
        <v>68</v>
      </c>
      <c r="D6496">
        <v>15</v>
      </c>
    </row>
    <row r="6497" spans="1:4">
      <c r="A6497">
        <v>1903</v>
      </c>
      <c r="B6497" t="s">
        <v>3655</v>
      </c>
      <c r="C6497" t="s">
        <v>68</v>
      </c>
      <c r="D6497">
        <v>40</v>
      </c>
    </row>
    <row r="6498" spans="1:4">
      <c r="A6498">
        <v>1903</v>
      </c>
      <c r="B6498" t="s">
        <v>3655</v>
      </c>
      <c r="C6498" t="s">
        <v>68</v>
      </c>
      <c r="D6498">
        <v>16</v>
      </c>
    </row>
    <row r="6499" spans="1:4">
      <c r="A6499">
        <v>1903</v>
      </c>
      <c r="B6499" t="s">
        <v>3655</v>
      </c>
      <c r="C6499" t="s">
        <v>2097</v>
      </c>
      <c r="D6499">
        <v>32</v>
      </c>
    </row>
    <row r="6500" spans="1:4">
      <c r="A6500">
        <v>1903</v>
      </c>
      <c r="B6500" t="s">
        <v>3655</v>
      </c>
      <c r="C6500" t="s">
        <v>2097</v>
      </c>
      <c r="D6500">
        <v>26</v>
      </c>
    </row>
    <row r="6501" spans="1:4">
      <c r="A6501">
        <v>1903</v>
      </c>
      <c r="B6501" t="s">
        <v>3655</v>
      </c>
      <c r="C6501" t="s">
        <v>2097</v>
      </c>
      <c r="D6501">
        <v>8</v>
      </c>
    </row>
    <row r="6502" spans="1:4">
      <c r="A6502">
        <v>1903</v>
      </c>
      <c r="B6502" t="s">
        <v>3655</v>
      </c>
      <c r="C6502" t="s">
        <v>2097</v>
      </c>
      <c r="D6502">
        <v>23.2</v>
      </c>
    </row>
    <row r="6503" spans="1:4">
      <c r="A6503">
        <v>1903</v>
      </c>
      <c r="B6503" t="s">
        <v>3655</v>
      </c>
      <c r="C6503" t="s">
        <v>2097</v>
      </c>
      <c r="D6503">
        <v>43</v>
      </c>
    </row>
    <row r="6504" spans="1:4">
      <c r="A6504">
        <v>1903</v>
      </c>
      <c r="B6504" t="s">
        <v>3655</v>
      </c>
      <c r="C6504" t="s">
        <v>2097</v>
      </c>
      <c r="D6504">
        <v>21</v>
      </c>
    </row>
    <row r="6505" spans="1:4">
      <c r="A6505">
        <v>1903</v>
      </c>
      <c r="B6505" t="s">
        <v>3655</v>
      </c>
      <c r="C6505" t="s">
        <v>2097</v>
      </c>
      <c r="D6505">
        <v>50</v>
      </c>
    </row>
    <row r="6506" spans="1:4">
      <c r="A6506">
        <v>1903</v>
      </c>
      <c r="B6506" t="s">
        <v>3655</v>
      </c>
      <c r="C6506" t="s">
        <v>2097</v>
      </c>
      <c r="D6506">
        <v>35</v>
      </c>
    </row>
    <row r="6507" spans="1:4">
      <c r="A6507">
        <v>1903</v>
      </c>
      <c r="B6507" t="s">
        <v>3655</v>
      </c>
      <c r="C6507" t="s">
        <v>2097</v>
      </c>
      <c r="D6507">
        <v>34</v>
      </c>
    </row>
    <row r="6508" spans="1:4">
      <c r="A6508">
        <v>1903</v>
      </c>
      <c r="B6508" t="s">
        <v>3655</v>
      </c>
      <c r="C6508" t="s">
        <v>2097</v>
      </c>
      <c r="D6508">
        <v>4.25</v>
      </c>
    </row>
    <row r="6509" spans="1:4">
      <c r="A6509">
        <v>1903</v>
      </c>
      <c r="B6509" t="s">
        <v>3655</v>
      </c>
      <c r="C6509" t="s">
        <v>2098</v>
      </c>
      <c r="D6509">
        <v>4</v>
      </c>
    </row>
    <row r="6510" spans="1:4">
      <c r="A6510">
        <v>1903</v>
      </c>
      <c r="B6510" t="s">
        <v>3655</v>
      </c>
      <c r="C6510" t="s">
        <v>2100</v>
      </c>
      <c r="D6510">
        <v>2</v>
      </c>
    </row>
    <row r="6511" spans="1:4">
      <c r="A6511">
        <v>1903</v>
      </c>
      <c r="B6511" t="s">
        <v>3655</v>
      </c>
      <c r="C6511" t="s">
        <v>2101</v>
      </c>
      <c r="D6511">
        <v>12</v>
      </c>
    </row>
    <row r="6512" spans="1:4">
      <c r="A6512">
        <v>1903</v>
      </c>
      <c r="B6512" t="s">
        <v>3655</v>
      </c>
      <c r="C6512" t="s">
        <v>2102</v>
      </c>
      <c r="D6512">
        <v>50</v>
      </c>
    </row>
    <row r="6513" spans="1:4">
      <c r="A6513">
        <v>1903</v>
      </c>
      <c r="B6513" t="s">
        <v>3655</v>
      </c>
      <c r="C6513" t="s">
        <v>2072</v>
      </c>
      <c r="D6513">
        <v>1.5</v>
      </c>
    </row>
    <row r="6514" spans="1:4">
      <c r="A6514">
        <v>1903</v>
      </c>
      <c r="B6514" t="s">
        <v>3655</v>
      </c>
      <c r="C6514" t="s">
        <v>2315</v>
      </c>
      <c r="D6514">
        <v>29</v>
      </c>
    </row>
    <row r="6515" spans="1:4">
      <c r="A6515">
        <v>1903</v>
      </c>
      <c r="B6515" t="s">
        <v>3655</v>
      </c>
      <c r="C6515" t="s">
        <v>2104</v>
      </c>
      <c r="D6515">
        <v>73</v>
      </c>
    </row>
    <row r="6516" spans="1:4">
      <c r="A6516">
        <v>1903</v>
      </c>
      <c r="B6516" t="s">
        <v>3655</v>
      </c>
      <c r="C6516" t="s">
        <v>273</v>
      </c>
      <c r="D6516">
        <v>3.52</v>
      </c>
    </row>
    <row r="6517" spans="1:4">
      <c r="A6517">
        <v>1903</v>
      </c>
      <c r="B6517" t="s">
        <v>3655</v>
      </c>
      <c r="C6517" t="s">
        <v>2106</v>
      </c>
      <c r="D6517">
        <v>11.5</v>
      </c>
    </row>
    <row r="6518" spans="1:4">
      <c r="A6518">
        <v>1903</v>
      </c>
      <c r="B6518" t="s">
        <v>3655</v>
      </c>
      <c r="C6518" t="s">
        <v>2106</v>
      </c>
      <c r="D6518">
        <v>47</v>
      </c>
    </row>
    <row r="6519" spans="1:4">
      <c r="A6519">
        <v>1903</v>
      </c>
      <c r="B6519" t="s">
        <v>3655</v>
      </c>
      <c r="C6519" t="s">
        <v>2241</v>
      </c>
      <c r="D6519">
        <v>11.6</v>
      </c>
    </row>
    <row r="6520" spans="1:4">
      <c r="A6520">
        <v>1903</v>
      </c>
      <c r="B6520" t="s">
        <v>3655</v>
      </c>
      <c r="C6520" t="s">
        <v>2084</v>
      </c>
      <c r="D6520">
        <v>21</v>
      </c>
    </row>
    <row r="6521" spans="1:4">
      <c r="A6521">
        <v>1903</v>
      </c>
      <c r="B6521" t="s">
        <v>3655</v>
      </c>
      <c r="C6521" t="s">
        <v>757</v>
      </c>
      <c r="D6521">
        <v>4.8</v>
      </c>
    </row>
    <row r="6522" spans="1:4">
      <c r="A6522">
        <v>1903</v>
      </c>
      <c r="B6522" t="s">
        <v>3655</v>
      </c>
      <c r="C6522" t="s">
        <v>1717</v>
      </c>
      <c r="D6522">
        <v>5</v>
      </c>
    </row>
    <row r="6523" spans="1:4">
      <c r="A6523">
        <v>1903</v>
      </c>
      <c r="B6523" t="s">
        <v>3655</v>
      </c>
      <c r="C6523" t="s">
        <v>26</v>
      </c>
      <c r="D6523">
        <v>14</v>
      </c>
    </row>
    <row r="6524" spans="1:4">
      <c r="A6524">
        <v>1903</v>
      </c>
      <c r="B6524" t="s">
        <v>3655</v>
      </c>
      <c r="C6524" t="s">
        <v>2243</v>
      </c>
      <c r="D6524">
        <v>13</v>
      </c>
    </row>
    <row r="6525" spans="1:4">
      <c r="A6525">
        <v>1903</v>
      </c>
      <c r="B6525" t="s">
        <v>3655</v>
      </c>
      <c r="C6525" t="s">
        <v>2107</v>
      </c>
      <c r="D6525">
        <v>4.75</v>
      </c>
    </row>
    <row r="6526" spans="1:4">
      <c r="A6526">
        <v>1903</v>
      </c>
      <c r="B6526" t="s">
        <v>3655</v>
      </c>
      <c r="C6526" t="s">
        <v>2086</v>
      </c>
      <c r="D6526">
        <v>16</v>
      </c>
    </row>
    <row r="6527" spans="1:4">
      <c r="A6527">
        <v>1903</v>
      </c>
      <c r="B6527" t="s">
        <v>3655</v>
      </c>
      <c r="C6527" t="s">
        <v>2317</v>
      </c>
      <c r="D6527">
        <v>14.5</v>
      </c>
    </row>
    <row r="6528" spans="1:4">
      <c r="A6528">
        <v>1903</v>
      </c>
      <c r="B6528" t="s">
        <v>3655</v>
      </c>
      <c r="C6528" t="s">
        <v>718</v>
      </c>
      <c r="D6528">
        <v>5.5</v>
      </c>
    </row>
    <row r="6529" spans="1:4">
      <c r="A6529">
        <v>1903</v>
      </c>
      <c r="B6529" t="s">
        <v>3655</v>
      </c>
      <c r="C6529" t="s">
        <v>511</v>
      </c>
      <c r="D6529">
        <v>3.5</v>
      </c>
    </row>
    <row r="6530" spans="1:4">
      <c r="A6530">
        <v>1903</v>
      </c>
      <c r="B6530" t="s">
        <v>3655</v>
      </c>
      <c r="C6530" t="s">
        <v>578</v>
      </c>
      <c r="D6530">
        <v>30.3</v>
      </c>
    </row>
    <row r="6531" spans="1:4">
      <c r="A6531">
        <v>1903</v>
      </c>
      <c r="B6531" t="s">
        <v>3655</v>
      </c>
      <c r="C6531" t="s">
        <v>2108</v>
      </c>
      <c r="D6531">
        <v>18</v>
      </c>
    </row>
    <row r="6532" spans="1:4">
      <c r="A6532">
        <v>1903</v>
      </c>
      <c r="B6532" t="s">
        <v>3655</v>
      </c>
      <c r="C6532" t="s">
        <v>2089</v>
      </c>
      <c r="D6532">
        <v>18</v>
      </c>
    </row>
    <row r="6533" spans="1:4">
      <c r="A6533">
        <v>1903</v>
      </c>
      <c r="B6533" t="s">
        <v>3655</v>
      </c>
      <c r="C6533" t="s">
        <v>2089</v>
      </c>
      <c r="D6533">
        <v>5</v>
      </c>
    </row>
    <row r="6534" spans="1:4">
      <c r="A6534">
        <v>1903</v>
      </c>
      <c r="B6534" t="s">
        <v>3655</v>
      </c>
      <c r="C6534" t="s">
        <v>2090</v>
      </c>
      <c r="D6534">
        <v>102</v>
      </c>
    </row>
    <row r="6535" spans="1:4">
      <c r="A6535">
        <v>1903</v>
      </c>
      <c r="B6535" t="s">
        <v>3655</v>
      </c>
      <c r="C6535" t="s">
        <v>2090</v>
      </c>
      <c r="D6535">
        <v>60</v>
      </c>
    </row>
    <row r="6536" spans="1:4">
      <c r="A6536">
        <v>1903</v>
      </c>
      <c r="B6536" t="s">
        <v>3655</v>
      </c>
      <c r="C6536" t="s">
        <v>2090</v>
      </c>
      <c r="D6536">
        <v>20.2</v>
      </c>
    </row>
    <row r="6537" spans="1:4">
      <c r="A6537">
        <v>1903</v>
      </c>
      <c r="B6537" t="s">
        <v>3655</v>
      </c>
      <c r="C6537" t="s">
        <v>2090</v>
      </c>
      <c r="D6537">
        <v>22.5</v>
      </c>
    </row>
    <row r="6538" spans="1:4">
      <c r="A6538">
        <v>1903</v>
      </c>
      <c r="B6538" t="s">
        <v>3655</v>
      </c>
      <c r="C6538" t="s">
        <v>2090</v>
      </c>
      <c r="D6538">
        <v>75</v>
      </c>
    </row>
    <row r="6539" spans="1:4">
      <c r="A6539">
        <v>1903</v>
      </c>
      <c r="B6539" t="s">
        <v>3655</v>
      </c>
      <c r="C6539" t="s">
        <v>2090</v>
      </c>
      <c r="D6539">
        <v>165</v>
      </c>
    </row>
    <row r="6540" spans="1:4">
      <c r="A6540">
        <v>1903</v>
      </c>
      <c r="B6540" t="s">
        <v>3655</v>
      </c>
      <c r="C6540" t="s">
        <v>2090</v>
      </c>
      <c r="D6540">
        <v>55</v>
      </c>
    </row>
    <row r="6541" spans="1:4">
      <c r="A6541">
        <v>1903</v>
      </c>
      <c r="B6541" t="s">
        <v>3655</v>
      </c>
      <c r="C6541" t="s">
        <v>2091</v>
      </c>
      <c r="D6541">
        <v>7.42</v>
      </c>
    </row>
    <row r="6542" spans="1:4">
      <c r="A6542">
        <v>1903</v>
      </c>
      <c r="B6542" t="s">
        <v>3655</v>
      </c>
      <c r="C6542" t="s">
        <v>2318</v>
      </c>
      <c r="D6542">
        <v>10</v>
      </c>
    </row>
    <row r="6543" spans="1:4">
      <c r="A6543">
        <v>1903</v>
      </c>
      <c r="B6543" t="s">
        <v>3655</v>
      </c>
      <c r="C6543" t="s">
        <v>2319</v>
      </c>
      <c r="D6543">
        <v>22</v>
      </c>
    </row>
    <row r="6544" spans="1:4">
      <c r="A6544">
        <v>1903</v>
      </c>
      <c r="B6544" t="s">
        <v>3655</v>
      </c>
      <c r="C6544" t="s">
        <v>2092</v>
      </c>
      <c r="D6544">
        <v>92</v>
      </c>
    </row>
    <row r="6545" spans="1:4">
      <c r="A6545">
        <v>1903</v>
      </c>
      <c r="B6545" t="s">
        <v>3655</v>
      </c>
      <c r="C6545" t="s">
        <v>2092</v>
      </c>
      <c r="D6545">
        <v>15</v>
      </c>
    </row>
    <row r="6546" spans="1:4">
      <c r="A6546">
        <v>1903</v>
      </c>
      <c r="B6546" t="s">
        <v>3655</v>
      </c>
      <c r="C6546" t="s">
        <v>2092</v>
      </c>
      <c r="D6546">
        <v>3.6</v>
      </c>
    </row>
    <row r="6547" spans="1:4">
      <c r="A6547">
        <v>1903</v>
      </c>
      <c r="B6547" t="s">
        <v>3655</v>
      </c>
      <c r="C6547" t="s">
        <v>2109</v>
      </c>
      <c r="D6547">
        <v>10</v>
      </c>
    </row>
    <row r="6548" spans="1:4">
      <c r="A6548">
        <v>1903</v>
      </c>
      <c r="B6548" t="s">
        <v>3664</v>
      </c>
      <c r="C6548" t="s">
        <v>1196</v>
      </c>
      <c r="D6548">
        <v>7.25</v>
      </c>
    </row>
    <row r="6549" spans="1:4">
      <c r="A6549">
        <v>1903</v>
      </c>
      <c r="B6549" t="s">
        <v>2187</v>
      </c>
      <c r="C6549" t="s">
        <v>471</v>
      </c>
      <c r="D6549">
        <v>16</v>
      </c>
    </row>
    <row r="6550" spans="1:4">
      <c r="A6550">
        <v>1903</v>
      </c>
      <c r="B6550" t="s">
        <v>2187</v>
      </c>
      <c r="C6550" t="s">
        <v>2360</v>
      </c>
      <c r="D6550">
        <v>3.2</v>
      </c>
    </row>
    <row r="6551" spans="1:4">
      <c r="A6551">
        <v>1903</v>
      </c>
      <c r="B6551" t="s">
        <v>2187</v>
      </c>
      <c r="C6551" t="s">
        <v>1937</v>
      </c>
      <c r="D6551">
        <v>10</v>
      </c>
    </row>
    <row r="6552" spans="1:4">
      <c r="A6552">
        <v>1903</v>
      </c>
      <c r="B6552" t="s">
        <v>2187</v>
      </c>
      <c r="C6552" t="s">
        <v>2248</v>
      </c>
      <c r="D6552">
        <v>7</v>
      </c>
    </row>
    <row r="6553" spans="1:4">
      <c r="A6553">
        <v>1903</v>
      </c>
      <c r="B6553" t="s">
        <v>2187</v>
      </c>
      <c r="C6553" t="s">
        <v>2244</v>
      </c>
      <c r="D6553">
        <v>9</v>
      </c>
    </row>
    <row r="6554" spans="1:4">
      <c r="A6554">
        <v>1903</v>
      </c>
      <c r="B6554" t="s">
        <v>2187</v>
      </c>
      <c r="C6554" t="s">
        <v>2320</v>
      </c>
      <c r="D6554">
        <v>6</v>
      </c>
    </row>
    <row r="6555" spans="1:4">
      <c r="A6555">
        <v>1903</v>
      </c>
      <c r="B6555" t="s">
        <v>2187</v>
      </c>
      <c r="C6555" t="s">
        <v>2104</v>
      </c>
      <c r="D6555">
        <v>22</v>
      </c>
    </row>
    <row r="6556" spans="1:4">
      <c r="A6556">
        <v>1903</v>
      </c>
      <c r="B6556" t="s">
        <v>2187</v>
      </c>
      <c r="C6556" t="s">
        <v>2104</v>
      </c>
      <c r="D6556">
        <v>14</v>
      </c>
    </row>
    <row r="6557" spans="1:4">
      <c r="A6557">
        <v>1903</v>
      </c>
      <c r="B6557" t="s">
        <v>2187</v>
      </c>
      <c r="C6557" t="s">
        <v>2104</v>
      </c>
      <c r="D6557">
        <v>13</v>
      </c>
    </row>
    <row r="6558" spans="1:4">
      <c r="A6558">
        <v>1903</v>
      </c>
      <c r="B6558" t="s">
        <v>2187</v>
      </c>
      <c r="C6558" t="s">
        <v>2104</v>
      </c>
      <c r="D6558">
        <v>23</v>
      </c>
    </row>
    <row r="6559" spans="1:4">
      <c r="A6559">
        <v>1903</v>
      </c>
      <c r="B6559" t="s">
        <v>2187</v>
      </c>
      <c r="C6559" t="s">
        <v>1712</v>
      </c>
      <c r="D6559">
        <v>12</v>
      </c>
    </row>
    <row r="6560" spans="1:4">
      <c r="A6560">
        <v>1903</v>
      </c>
      <c r="B6560" t="s">
        <v>2187</v>
      </c>
      <c r="C6560" t="s">
        <v>2152</v>
      </c>
      <c r="D6560">
        <v>30</v>
      </c>
    </row>
    <row r="6561" spans="1:4">
      <c r="A6561">
        <v>1903</v>
      </c>
      <c r="B6561" t="s">
        <v>2187</v>
      </c>
      <c r="C6561" t="s">
        <v>2070</v>
      </c>
      <c r="D6561">
        <v>4.3499999999999996</v>
      </c>
    </row>
    <row r="6562" spans="1:4">
      <c r="A6562">
        <v>1903</v>
      </c>
      <c r="B6562" t="s">
        <v>2187</v>
      </c>
      <c r="C6562" t="s">
        <v>2245</v>
      </c>
      <c r="D6562">
        <v>10.5</v>
      </c>
    </row>
    <row r="6563" spans="1:4">
      <c r="A6563">
        <v>1903</v>
      </c>
      <c r="B6563" t="s">
        <v>2187</v>
      </c>
      <c r="C6563" t="s">
        <v>1964</v>
      </c>
      <c r="D6563">
        <v>43</v>
      </c>
    </row>
    <row r="6564" spans="1:4">
      <c r="A6564">
        <v>1903</v>
      </c>
      <c r="B6564" t="s">
        <v>2187</v>
      </c>
      <c r="C6564" t="s">
        <v>2246</v>
      </c>
      <c r="D6564">
        <v>4</v>
      </c>
    </row>
    <row r="6565" spans="1:4">
      <c r="A6565">
        <v>1903</v>
      </c>
      <c r="B6565" t="s">
        <v>2187</v>
      </c>
      <c r="C6565" t="s">
        <v>2110</v>
      </c>
      <c r="D6565">
        <v>8</v>
      </c>
    </row>
    <row r="6566" spans="1:4">
      <c r="A6566">
        <v>1903</v>
      </c>
      <c r="B6566" t="s">
        <v>2187</v>
      </c>
      <c r="C6566" t="s">
        <v>2321</v>
      </c>
      <c r="D6566">
        <v>28</v>
      </c>
    </row>
    <row r="6567" spans="1:4">
      <c r="A6567">
        <v>1903</v>
      </c>
      <c r="B6567" t="s">
        <v>2187</v>
      </c>
      <c r="C6567" t="s">
        <v>2321</v>
      </c>
      <c r="D6567">
        <v>7</v>
      </c>
    </row>
    <row r="6568" spans="1:4">
      <c r="A6568">
        <v>1903</v>
      </c>
      <c r="B6568" t="s">
        <v>2187</v>
      </c>
      <c r="C6568" t="s">
        <v>1940</v>
      </c>
      <c r="D6568">
        <v>7</v>
      </c>
    </row>
    <row r="6569" spans="1:4">
      <c r="A6569">
        <v>1903</v>
      </c>
      <c r="B6569" t="s">
        <v>2187</v>
      </c>
      <c r="C6569" t="s">
        <v>2111</v>
      </c>
      <c r="D6569">
        <v>4.5</v>
      </c>
    </row>
    <row r="6570" spans="1:4">
      <c r="A6570">
        <v>1903</v>
      </c>
      <c r="B6570" t="s">
        <v>2187</v>
      </c>
      <c r="C6570" t="s">
        <v>2356</v>
      </c>
      <c r="D6570">
        <v>4</v>
      </c>
    </row>
    <row r="6571" spans="1:4">
      <c r="A6571">
        <v>1903</v>
      </c>
      <c r="B6571" t="s">
        <v>2187</v>
      </c>
      <c r="C6571" t="s">
        <v>2112</v>
      </c>
      <c r="D6571">
        <v>99.5</v>
      </c>
    </row>
    <row r="6572" spans="1:4">
      <c r="A6572">
        <v>1903</v>
      </c>
      <c r="B6572" t="s">
        <v>2187</v>
      </c>
      <c r="C6572" t="s">
        <v>2112</v>
      </c>
      <c r="D6572">
        <v>30</v>
      </c>
    </row>
    <row r="6573" spans="1:4">
      <c r="A6573">
        <v>1903</v>
      </c>
      <c r="B6573" t="s">
        <v>2187</v>
      </c>
      <c r="C6573" t="s">
        <v>2113</v>
      </c>
      <c r="D6573">
        <v>13</v>
      </c>
    </row>
    <row r="6574" spans="1:4">
      <c r="A6574">
        <v>1903</v>
      </c>
      <c r="B6574" t="s">
        <v>2187</v>
      </c>
      <c r="C6574" t="s">
        <v>2247</v>
      </c>
      <c r="D6574">
        <v>9</v>
      </c>
    </row>
    <row r="6575" spans="1:4">
      <c r="A6575">
        <v>1903</v>
      </c>
      <c r="B6575" t="s">
        <v>3656</v>
      </c>
      <c r="C6575" t="s">
        <v>734</v>
      </c>
      <c r="D6575">
        <v>5.0999999999999996</v>
      </c>
    </row>
    <row r="6576" spans="1:4">
      <c r="A6576">
        <v>1903</v>
      </c>
      <c r="B6576" t="s">
        <v>3656</v>
      </c>
      <c r="C6576" t="s">
        <v>2114</v>
      </c>
      <c r="D6576">
        <v>2.5</v>
      </c>
    </row>
    <row r="6577" spans="1:4">
      <c r="A6577">
        <v>1903</v>
      </c>
      <c r="B6577" t="s">
        <v>3656</v>
      </c>
      <c r="C6577" t="s">
        <v>1328</v>
      </c>
      <c r="D6577">
        <v>5</v>
      </c>
    </row>
    <row r="6578" spans="1:4">
      <c r="A6578">
        <v>1903</v>
      </c>
      <c r="B6578" t="s">
        <v>3656</v>
      </c>
      <c r="C6578" t="s">
        <v>502</v>
      </c>
      <c r="D6578">
        <v>29</v>
      </c>
    </row>
    <row r="6579" spans="1:4">
      <c r="A6579">
        <v>1903</v>
      </c>
      <c r="B6579" t="s">
        <v>3656</v>
      </c>
      <c r="C6579" t="s">
        <v>502</v>
      </c>
      <c r="D6579">
        <v>70</v>
      </c>
    </row>
    <row r="6580" spans="1:4">
      <c r="A6580">
        <v>1903</v>
      </c>
      <c r="B6580" t="s">
        <v>3656</v>
      </c>
      <c r="C6580" t="s">
        <v>502</v>
      </c>
      <c r="D6580">
        <v>39</v>
      </c>
    </row>
    <row r="6581" spans="1:4">
      <c r="A6581">
        <v>1903</v>
      </c>
      <c r="B6581" t="s">
        <v>3656</v>
      </c>
      <c r="C6581" t="s">
        <v>511</v>
      </c>
      <c r="D6581">
        <v>14</v>
      </c>
    </row>
    <row r="6582" spans="1:4">
      <c r="A6582">
        <v>1903</v>
      </c>
      <c r="B6582" t="s">
        <v>3656</v>
      </c>
      <c r="C6582" t="s">
        <v>1324</v>
      </c>
      <c r="D6582">
        <v>2</v>
      </c>
    </row>
    <row r="6583" spans="1:4">
      <c r="A6583">
        <v>1903</v>
      </c>
      <c r="B6583" t="s">
        <v>2415</v>
      </c>
      <c r="C6583" t="s">
        <v>2135</v>
      </c>
      <c r="D6583">
        <v>50.35</v>
      </c>
    </row>
    <row r="6584" spans="1:4">
      <c r="A6584">
        <v>1903</v>
      </c>
      <c r="B6584" t="s">
        <v>2415</v>
      </c>
      <c r="C6584" t="s">
        <v>2135</v>
      </c>
      <c r="D6584">
        <v>21.43</v>
      </c>
    </row>
    <row r="6585" spans="1:4">
      <c r="A6585">
        <v>1903</v>
      </c>
      <c r="B6585" t="s">
        <v>2415</v>
      </c>
      <c r="C6585" t="s">
        <v>2135</v>
      </c>
      <c r="D6585">
        <v>50.05</v>
      </c>
    </row>
    <row r="6586" spans="1:4">
      <c r="A6586">
        <v>1903</v>
      </c>
      <c r="B6586" t="s">
        <v>2415</v>
      </c>
      <c r="C6586" t="s">
        <v>2115</v>
      </c>
      <c r="D6586">
        <v>20.5</v>
      </c>
    </row>
    <row r="6587" spans="1:4">
      <c r="A6587">
        <v>1903</v>
      </c>
      <c r="B6587" t="s">
        <v>2415</v>
      </c>
      <c r="C6587" t="s">
        <v>2115</v>
      </c>
      <c r="D6587">
        <v>9</v>
      </c>
    </row>
    <row r="6588" spans="1:4">
      <c r="A6588">
        <v>1903</v>
      </c>
      <c r="B6588" t="s">
        <v>2415</v>
      </c>
      <c r="C6588" t="s">
        <v>2037</v>
      </c>
      <c r="D6588">
        <v>2.69</v>
      </c>
    </row>
    <row r="6589" spans="1:4">
      <c r="A6589">
        <v>1903</v>
      </c>
      <c r="B6589" t="s">
        <v>2415</v>
      </c>
      <c r="C6589" t="s">
        <v>2116</v>
      </c>
      <c r="D6589">
        <v>25</v>
      </c>
    </row>
    <row r="6590" spans="1:4">
      <c r="A6590">
        <v>1903</v>
      </c>
      <c r="B6590" t="s">
        <v>2415</v>
      </c>
      <c r="C6590" t="s">
        <v>2116</v>
      </c>
      <c r="D6590">
        <v>3.63</v>
      </c>
    </row>
    <row r="6591" spans="1:4">
      <c r="A6591">
        <v>1903</v>
      </c>
      <c r="B6591" t="s">
        <v>2415</v>
      </c>
      <c r="C6591" t="s">
        <v>2116</v>
      </c>
      <c r="D6591">
        <v>45</v>
      </c>
    </row>
    <row r="6592" spans="1:4">
      <c r="A6592">
        <v>1903</v>
      </c>
      <c r="B6592" t="s">
        <v>2415</v>
      </c>
      <c r="C6592" t="s">
        <v>2323</v>
      </c>
      <c r="D6592">
        <v>10</v>
      </c>
    </row>
    <row r="6593" spans="1:4">
      <c r="A6593">
        <v>1903</v>
      </c>
      <c r="B6593" t="s">
        <v>2415</v>
      </c>
      <c r="C6593" t="s">
        <v>2366</v>
      </c>
      <c r="D6593">
        <v>16.5</v>
      </c>
    </row>
    <row r="6594" spans="1:4">
      <c r="A6594">
        <v>1903</v>
      </c>
      <c r="B6594" t="s">
        <v>2415</v>
      </c>
      <c r="C6594" t="s">
        <v>2117</v>
      </c>
      <c r="D6594">
        <v>22.4</v>
      </c>
    </row>
    <row r="6595" spans="1:4">
      <c r="A6595">
        <v>1903</v>
      </c>
      <c r="B6595" t="s">
        <v>2415</v>
      </c>
      <c r="C6595" t="s">
        <v>2118</v>
      </c>
      <c r="D6595">
        <v>11.47</v>
      </c>
    </row>
    <row r="6596" spans="1:4">
      <c r="A6596">
        <v>1903</v>
      </c>
      <c r="B6596" t="s">
        <v>2415</v>
      </c>
      <c r="C6596" t="s">
        <v>2118</v>
      </c>
      <c r="D6596">
        <v>18.86</v>
      </c>
    </row>
    <row r="6597" spans="1:4">
      <c r="A6597">
        <v>1903</v>
      </c>
      <c r="B6597" t="s">
        <v>2415</v>
      </c>
      <c r="C6597" t="s">
        <v>2324</v>
      </c>
      <c r="D6597">
        <v>8</v>
      </c>
    </row>
    <row r="6598" spans="1:4">
      <c r="A6598">
        <v>1903</v>
      </c>
      <c r="B6598" t="s">
        <v>2415</v>
      </c>
      <c r="C6598" t="s">
        <v>2325</v>
      </c>
      <c r="D6598">
        <v>6</v>
      </c>
    </row>
    <row r="6599" spans="1:4">
      <c r="A6599">
        <v>1903</v>
      </c>
      <c r="B6599" t="s">
        <v>2415</v>
      </c>
      <c r="C6599" t="s">
        <v>2276</v>
      </c>
      <c r="D6599">
        <v>4.8</v>
      </c>
    </row>
    <row r="6600" spans="1:4">
      <c r="A6600">
        <v>1903</v>
      </c>
      <c r="B6600" t="s">
        <v>2415</v>
      </c>
      <c r="C6600" t="s">
        <v>2137</v>
      </c>
      <c r="D6600">
        <v>32.869999999999997</v>
      </c>
    </row>
    <row r="6601" spans="1:4">
      <c r="A6601">
        <v>1903</v>
      </c>
      <c r="B6601" t="s">
        <v>2415</v>
      </c>
      <c r="C6601" t="s">
        <v>2137</v>
      </c>
      <c r="D6601">
        <v>8.83</v>
      </c>
    </row>
    <row r="6602" spans="1:4">
      <c r="A6602">
        <v>1903</v>
      </c>
      <c r="B6602" t="s">
        <v>2415</v>
      </c>
      <c r="C6602" t="s">
        <v>2137</v>
      </c>
      <c r="D6602">
        <v>18.95</v>
      </c>
    </row>
    <row r="6603" spans="1:4">
      <c r="A6603">
        <v>1903</v>
      </c>
      <c r="B6603" t="s">
        <v>2415</v>
      </c>
      <c r="C6603" t="s">
        <v>2137</v>
      </c>
      <c r="D6603">
        <v>13.59</v>
      </c>
    </row>
    <row r="6604" spans="1:4">
      <c r="A6604">
        <v>1903</v>
      </c>
      <c r="B6604" t="s">
        <v>2415</v>
      </c>
      <c r="C6604" t="s">
        <v>2138</v>
      </c>
      <c r="D6604">
        <v>7</v>
      </c>
    </row>
    <row r="6605" spans="1:4">
      <c r="A6605">
        <v>1903</v>
      </c>
      <c r="B6605" t="s">
        <v>2415</v>
      </c>
      <c r="C6605" t="s">
        <v>2138</v>
      </c>
      <c r="D6605">
        <v>12</v>
      </c>
    </row>
    <row r="6606" spans="1:4">
      <c r="A6606">
        <v>1903</v>
      </c>
      <c r="B6606" t="s">
        <v>2415</v>
      </c>
      <c r="C6606" t="s">
        <v>2138</v>
      </c>
      <c r="D6606">
        <v>2.5</v>
      </c>
    </row>
    <row r="6607" spans="1:4">
      <c r="A6607">
        <v>1903</v>
      </c>
      <c r="B6607" t="s">
        <v>2415</v>
      </c>
      <c r="C6607" t="s">
        <v>2367</v>
      </c>
      <c r="D6607">
        <v>15</v>
      </c>
    </row>
    <row r="6608" spans="1:4">
      <c r="A6608">
        <v>1903</v>
      </c>
      <c r="B6608" t="s">
        <v>2415</v>
      </c>
      <c r="C6608" t="s">
        <v>2326</v>
      </c>
      <c r="D6608">
        <v>33</v>
      </c>
    </row>
    <row r="6609" spans="1:4">
      <c r="A6609">
        <v>1903</v>
      </c>
      <c r="B6609" t="s">
        <v>2415</v>
      </c>
      <c r="C6609" t="s">
        <v>2326</v>
      </c>
      <c r="D6609">
        <v>13.4</v>
      </c>
    </row>
    <row r="6610" spans="1:4">
      <c r="A6610">
        <v>1903</v>
      </c>
      <c r="B6610" t="s">
        <v>2415</v>
      </c>
      <c r="C6610" t="s">
        <v>2139</v>
      </c>
      <c r="D6610">
        <v>5</v>
      </c>
    </row>
    <row r="6611" spans="1:4">
      <c r="A6611">
        <v>1903</v>
      </c>
      <c r="B6611" t="s">
        <v>2415</v>
      </c>
      <c r="C6611" t="s">
        <v>2140</v>
      </c>
      <c r="D6611">
        <v>19.3</v>
      </c>
    </row>
    <row r="6612" spans="1:4">
      <c r="A6612">
        <v>1903</v>
      </c>
      <c r="B6612" t="s">
        <v>2415</v>
      </c>
      <c r="C6612" t="s">
        <v>2140</v>
      </c>
      <c r="D6612">
        <v>3.34</v>
      </c>
    </row>
    <row r="6613" spans="1:4">
      <c r="A6613">
        <v>1903</v>
      </c>
      <c r="B6613" t="s">
        <v>2415</v>
      </c>
      <c r="C6613" t="s">
        <v>2140</v>
      </c>
      <c r="D6613">
        <v>11.5</v>
      </c>
    </row>
    <row r="6614" spans="1:4">
      <c r="A6614">
        <v>1903</v>
      </c>
      <c r="B6614" t="s">
        <v>2415</v>
      </c>
      <c r="C6614" t="s">
        <v>2140</v>
      </c>
      <c r="D6614">
        <v>22</v>
      </c>
    </row>
    <row r="6615" spans="1:4">
      <c r="A6615">
        <v>1903</v>
      </c>
      <c r="B6615" t="s">
        <v>2415</v>
      </c>
      <c r="C6615" t="s">
        <v>2141</v>
      </c>
      <c r="D6615">
        <v>31</v>
      </c>
    </row>
    <row r="6616" spans="1:4">
      <c r="A6616">
        <v>1903</v>
      </c>
      <c r="B6616" t="s">
        <v>2415</v>
      </c>
      <c r="C6616" t="s">
        <v>2141</v>
      </c>
      <c r="D6616">
        <v>14</v>
      </c>
    </row>
    <row r="6617" spans="1:4">
      <c r="A6617">
        <v>1903</v>
      </c>
      <c r="B6617" t="s">
        <v>2415</v>
      </c>
      <c r="C6617" t="s">
        <v>2141</v>
      </c>
      <c r="D6617">
        <v>27.5</v>
      </c>
    </row>
    <row r="6618" spans="1:4">
      <c r="A6618">
        <v>1903</v>
      </c>
      <c r="B6618" t="s">
        <v>2415</v>
      </c>
      <c r="C6618" t="s">
        <v>2368</v>
      </c>
      <c r="D6618">
        <v>9.5</v>
      </c>
    </row>
    <row r="6619" spans="1:4">
      <c r="A6619">
        <v>1903</v>
      </c>
      <c r="B6619" t="s">
        <v>2415</v>
      </c>
      <c r="C6619" t="s">
        <v>2277</v>
      </c>
      <c r="D6619">
        <v>28</v>
      </c>
    </row>
    <row r="6620" spans="1:4">
      <c r="A6620">
        <v>1903</v>
      </c>
      <c r="B6620" t="s">
        <v>2415</v>
      </c>
      <c r="C6620" t="s">
        <v>2369</v>
      </c>
      <c r="D6620">
        <v>21.35</v>
      </c>
    </row>
    <row r="6621" spans="1:4">
      <c r="A6621">
        <v>1903</v>
      </c>
      <c r="B6621" t="s">
        <v>2415</v>
      </c>
      <c r="C6621" t="s">
        <v>2212</v>
      </c>
      <c r="D6621">
        <v>3.63</v>
      </c>
    </row>
    <row r="6622" spans="1:4">
      <c r="A6622">
        <v>1903</v>
      </c>
      <c r="B6622" t="s">
        <v>2415</v>
      </c>
      <c r="C6622" t="s">
        <v>2143</v>
      </c>
      <c r="D6622">
        <v>49</v>
      </c>
    </row>
    <row r="6623" spans="1:4">
      <c r="A6623">
        <v>1903</v>
      </c>
      <c r="B6623" t="s">
        <v>2415</v>
      </c>
      <c r="C6623" t="s">
        <v>2120</v>
      </c>
      <c r="D6623">
        <v>20</v>
      </c>
    </row>
    <row r="6624" spans="1:4">
      <c r="A6624">
        <v>1903</v>
      </c>
      <c r="B6624" t="s">
        <v>2415</v>
      </c>
      <c r="C6624" t="s">
        <v>2120</v>
      </c>
      <c r="D6624">
        <v>15.24</v>
      </c>
    </row>
    <row r="6625" spans="1:4">
      <c r="A6625">
        <v>1903</v>
      </c>
      <c r="B6625" t="s">
        <v>2415</v>
      </c>
      <c r="C6625" t="s">
        <v>2120</v>
      </c>
      <c r="D6625">
        <v>7.3</v>
      </c>
    </row>
    <row r="6626" spans="1:4">
      <c r="A6626">
        <v>1903</v>
      </c>
      <c r="B6626" t="s">
        <v>2415</v>
      </c>
      <c r="C6626" t="s">
        <v>2120</v>
      </c>
      <c r="D6626">
        <v>10.7</v>
      </c>
    </row>
    <row r="6627" spans="1:4">
      <c r="A6627">
        <v>1903</v>
      </c>
      <c r="B6627" t="s">
        <v>2415</v>
      </c>
      <c r="C6627" t="s">
        <v>2121</v>
      </c>
      <c r="D6627">
        <v>20</v>
      </c>
    </row>
    <row r="6628" spans="1:4">
      <c r="A6628">
        <v>1903</v>
      </c>
      <c r="B6628" t="s">
        <v>2415</v>
      </c>
      <c r="C6628" t="s">
        <v>2121</v>
      </c>
      <c r="D6628">
        <v>27</v>
      </c>
    </row>
    <row r="6629" spans="1:4">
      <c r="A6629">
        <v>1903</v>
      </c>
      <c r="B6629" t="s">
        <v>2415</v>
      </c>
      <c r="C6629" t="s">
        <v>2252</v>
      </c>
      <c r="D6629">
        <v>4</v>
      </c>
    </row>
    <row r="6630" spans="1:4">
      <c r="A6630">
        <v>1903</v>
      </c>
      <c r="B6630" t="s">
        <v>2415</v>
      </c>
      <c r="C6630" t="s">
        <v>2144</v>
      </c>
      <c r="D6630">
        <v>31.3</v>
      </c>
    </row>
    <row r="6631" spans="1:4">
      <c r="A6631">
        <v>1903</v>
      </c>
      <c r="B6631" t="s">
        <v>2415</v>
      </c>
      <c r="C6631" t="s">
        <v>2278</v>
      </c>
      <c r="D6631">
        <v>5.7</v>
      </c>
    </row>
    <row r="6632" spans="1:4">
      <c r="A6632">
        <v>1903</v>
      </c>
      <c r="B6632" t="s">
        <v>2415</v>
      </c>
      <c r="C6632" t="s">
        <v>273</v>
      </c>
      <c r="D6632">
        <v>92</v>
      </c>
    </row>
    <row r="6633" spans="1:4">
      <c r="A6633">
        <v>1903</v>
      </c>
      <c r="B6633" t="s">
        <v>2415</v>
      </c>
      <c r="C6633" t="s">
        <v>2253</v>
      </c>
      <c r="D6633">
        <v>8.75</v>
      </c>
    </row>
    <row r="6634" spans="1:4">
      <c r="A6634">
        <v>1903</v>
      </c>
      <c r="B6634" t="s">
        <v>2415</v>
      </c>
      <c r="C6634" t="s">
        <v>2254</v>
      </c>
      <c r="D6634">
        <v>14.63</v>
      </c>
    </row>
    <row r="6635" spans="1:4">
      <c r="A6635">
        <v>1903</v>
      </c>
      <c r="B6635" t="s">
        <v>2415</v>
      </c>
      <c r="C6635" t="s">
        <v>2327</v>
      </c>
      <c r="D6635">
        <v>3.25</v>
      </c>
    </row>
    <row r="6636" spans="1:4">
      <c r="A6636">
        <v>1903</v>
      </c>
      <c r="B6636" t="s">
        <v>2415</v>
      </c>
      <c r="C6636" t="s">
        <v>1394</v>
      </c>
      <c r="D6636">
        <v>24</v>
      </c>
    </row>
    <row r="6637" spans="1:4">
      <c r="A6637">
        <v>1903</v>
      </c>
      <c r="B6637" t="s">
        <v>2415</v>
      </c>
      <c r="C6637" t="s">
        <v>2333</v>
      </c>
      <c r="D6637">
        <v>8</v>
      </c>
    </row>
    <row r="6638" spans="1:4">
      <c r="A6638">
        <v>1903</v>
      </c>
      <c r="B6638" t="s">
        <v>2415</v>
      </c>
      <c r="C6638" t="s">
        <v>2328</v>
      </c>
      <c r="D6638">
        <v>6.25</v>
      </c>
    </row>
    <row r="6639" spans="1:4">
      <c r="A6639">
        <v>1903</v>
      </c>
      <c r="B6639" t="s">
        <v>2415</v>
      </c>
      <c r="C6639" t="s">
        <v>2255</v>
      </c>
      <c r="D6639">
        <v>5.5</v>
      </c>
    </row>
    <row r="6640" spans="1:4">
      <c r="A6640">
        <v>1903</v>
      </c>
      <c r="B6640" t="s">
        <v>2415</v>
      </c>
      <c r="C6640" t="s">
        <v>2122</v>
      </c>
      <c r="D6640">
        <v>3</v>
      </c>
    </row>
    <row r="6641" spans="1:4">
      <c r="A6641">
        <v>1903</v>
      </c>
      <c r="B6641" t="s">
        <v>2415</v>
      </c>
      <c r="C6641" t="s">
        <v>2257</v>
      </c>
      <c r="D6641">
        <v>13.19</v>
      </c>
    </row>
    <row r="6642" spans="1:4">
      <c r="A6642">
        <v>1903</v>
      </c>
      <c r="B6642" t="s">
        <v>2415</v>
      </c>
      <c r="C6642" t="s">
        <v>2258</v>
      </c>
      <c r="D6642">
        <v>15.5</v>
      </c>
    </row>
    <row r="6643" spans="1:4">
      <c r="A6643">
        <v>1903</v>
      </c>
      <c r="B6643" t="s">
        <v>2415</v>
      </c>
      <c r="C6643" t="s">
        <v>2258</v>
      </c>
      <c r="D6643">
        <v>11</v>
      </c>
    </row>
    <row r="6644" spans="1:4">
      <c r="A6644">
        <v>1903</v>
      </c>
      <c r="B6644" t="s">
        <v>2415</v>
      </c>
      <c r="C6644" t="s">
        <v>2329</v>
      </c>
      <c r="D6644">
        <v>9</v>
      </c>
    </row>
    <row r="6645" spans="1:4">
      <c r="A6645">
        <v>1903</v>
      </c>
      <c r="B6645" t="s">
        <v>2415</v>
      </c>
      <c r="C6645" t="s">
        <v>2334</v>
      </c>
      <c r="D6645">
        <v>10</v>
      </c>
    </row>
    <row r="6646" spans="1:4">
      <c r="A6646">
        <v>1903</v>
      </c>
      <c r="B6646" t="s">
        <v>2415</v>
      </c>
      <c r="C6646" t="s">
        <v>2259</v>
      </c>
      <c r="D6646">
        <v>1.5</v>
      </c>
    </row>
    <row r="6647" spans="1:4">
      <c r="A6647">
        <v>1903</v>
      </c>
      <c r="B6647" t="s">
        <v>2415</v>
      </c>
      <c r="C6647" t="s">
        <v>2279</v>
      </c>
      <c r="D6647">
        <v>5.5</v>
      </c>
    </row>
    <row r="6648" spans="1:4">
      <c r="A6648">
        <v>1903</v>
      </c>
      <c r="B6648" t="s">
        <v>2415</v>
      </c>
      <c r="C6648" t="s">
        <v>2370</v>
      </c>
      <c r="D6648">
        <v>3</v>
      </c>
    </row>
    <row r="6649" spans="1:4">
      <c r="A6649">
        <v>1903</v>
      </c>
      <c r="B6649" t="s">
        <v>2415</v>
      </c>
      <c r="C6649" t="s">
        <v>2260</v>
      </c>
      <c r="D6649">
        <v>6</v>
      </c>
    </row>
    <row r="6650" spans="1:4">
      <c r="A6650">
        <v>1903</v>
      </c>
      <c r="B6650" t="s">
        <v>2415</v>
      </c>
      <c r="C6650" t="s">
        <v>2260</v>
      </c>
      <c r="D6650">
        <v>20</v>
      </c>
    </row>
    <row r="6651" spans="1:4">
      <c r="A6651">
        <v>1903</v>
      </c>
      <c r="B6651" t="s">
        <v>2415</v>
      </c>
      <c r="C6651" t="s">
        <v>2331</v>
      </c>
      <c r="D6651">
        <v>27.89</v>
      </c>
    </row>
    <row r="6652" spans="1:4">
      <c r="A6652">
        <v>1903</v>
      </c>
      <c r="B6652" t="s">
        <v>2415</v>
      </c>
      <c r="C6652" t="s">
        <v>2123</v>
      </c>
      <c r="D6652">
        <v>5</v>
      </c>
    </row>
    <row r="6653" spans="1:4">
      <c r="A6653">
        <v>1903</v>
      </c>
      <c r="B6653" t="s">
        <v>2415</v>
      </c>
      <c r="C6653" t="s">
        <v>2123</v>
      </c>
      <c r="D6653">
        <v>4.25</v>
      </c>
    </row>
    <row r="6654" spans="1:4">
      <c r="A6654">
        <v>1903</v>
      </c>
      <c r="B6654" t="s">
        <v>2415</v>
      </c>
      <c r="C6654" t="s">
        <v>2123</v>
      </c>
      <c r="D6654">
        <v>6.25</v>
      </c>
    </row>
    <row r="6655" spans="1:4">
      <c r="A6655">
        <v>1903</v>
      </c>
      <c r="B6655" t="s">
        <v>2415</v>
      </c>
      <c r="C6655" t="s">
        <v>2123</v>
      </c>
      <c r="D6655">
        <v>1.5</v>
      </c>
    </row>
    <row r="6656" spans="1:4">
      <c r="A6656">
        <v>1903</v>
      </c>
      <c r="B6656" t="s">
        <v>2415</v>
      </c>
      <c r="C6656" t="s">
        <v>2123</v>
      </c>
      <c r="D6656">
        <v>5.5</v>
      </c>
    </row>
    <row r="6657" spans="1:4">
      <c r="A6657">
        <v>1903</v>
      </c>
      <c r="B6657" t="s">
        <v>2415</v>
      </c>
      <c r="C6657" t="s">
        <v>2019</v>
      </c>
      <c r="D6657">
        <v>13.54</v>
      </c>
    </row>
    <row r="6658" spans="1:4">
      <c r="A6658">
        <v>1903</v>
      </c>
      <c r="B6658" t="s">
        <v>2415</v>
      </c>
      <c r="C6658" t="s">
        <v>2124</v>
      </c>
      <c r="D6658">
        <v>4.58</v>
      </c>
    </row>
    <row r="6659" spans="1:4">
      <c r="A6659">
        <v>1903</v>
      </c>
      <c r="B6659" t="s">
        <v>2415</v>
      </c>
      <c r="C6659" t="s">
        <v>2124</v>
      </c>
      <c r="D6659">
        <v>3</v>
      </c>
    </row>
    <row r="6660" spans="1:4">
      <c r="A6660">
        <v>1903</v>
      </c>
      <c r="B6660" t="s">
        <v>2415</v>
      </c>
      <c r="C6660" t="s">
        <v>2125</v>
      </c>
      <c r="D6660">
        <v>475</v>
      </c>
    </row>
    <row r="6661" spans="1:4">
      <c r="A6661">
        <v>1903</v>
      </c>
      <c r="B6661" t="s">
        <v>2415</v>
      </c>
      <c r="C6661" t="s">
        <v>2125</v>
      </c>
      <c r="D6661">
        <v>12</v>
      </c>
    </row>
    <row r="6662" spans="1:4">
      <c r="A6662">
        <v>1903</v>
      </c>
      <c r="B6662" t="s">
        <v>2415</v>
      </c>
      <c r="C6662" t="s">
        <v>2125</v>
      </c>
      <c r="D6662">
        <v>5</v>
      </c>
    </row>
    <row r="6663" spans="1:4">
      <c r="A6663">
        <v>1903</v>
      </c>
      <c r="B6663" t="s">
        <v>2415</v>
      </c>
      <c r="C6663" t="s">
        <v>2125</v>
      </c>
      <c r="D6663">
        <v>21.14</v>
      </c>
    </row>
    <row r="6664" spans="1:4">
      <c r="A6664">
        <v>1903</v>
      </c>
      <c r="B6664" t="s">
        <v>2415</v>
      </c>
      <c r="C6664" t="s">
        <v>2125</v>
      </c>
      <c r="D6664">
        <v>23.33</v>
      </c>
    </row>
    <row r="6665" spans="1:4">
      <c r="A6665">
        <v>1903</v>
      </c>
      <c r="B6665" t="s">
        <v>2415</v>
      </c>
      <c r="C6665" t="s">
        <v>2125</v>
      </c>
      <c r="D6665">
        <v>20.6</v>
      </c>
    </row>
    <row r="6666" spans="1:4">
      <c r="A6666">
        <v>1903</v>
      </c>
      <c r="B6666" t="s">
        <v>2415</v>
      </c>
      <c r="C6666" t="s">
        <v>2125</v>
      </c>
      <c r="D6666">
        <v>16</v>
      </c>
    </row>
    <row r="6667" spans="1:4">
      <c r="A6667">
        <v>1903</v>
      </c>
      <c r="B6667" t="s">
        <v>2415</v>
      </c>
      <c r="C6667" t="s">
        <v>2125</v>
      </c>
      <c r="D6667">
        <v>17.3</v>
      </c>
    </row>
    <row r="6668" spans="1:4">
      <c r="A6668">
        <v>1903</v>
      </c>
      <c r="B6668" t="s">
        <v>2415</v>
      </c>
      <c r="C6668" t="s">
        <v>2125</v>
      </c>
      <c r="D6668">
        <v>3.5</v>
      </c>
    </row>
    <row r="6669" spans="1:4">
      <c r="A6669">
        <v>1903</v>
      </c>
      <c r="B6669" t="s">
        <v>2415</v>
      </c>
      <c r="C6669" t="s">
        <v>2127</v>
      </c>
      <c r="D6669">
        <v>126.38</v>
      </c>
    </row>
    <row r="6670" spans="1:4">
      <c r="A6670">
        <v>1903</v>
      </c>
      <c r="B6670" t="s">
        <v>2415</v>
      </c>
      <c r="C6670" t="s">
        <v>2127</v>
      </c>
      <c r="D6670">
        <v>55.58</v>
      </c>
    </row>
    <row r="6671" spans="1:4">
      <c r="A6671">
        <v>1903</v>
      </c>
      <c r="B6671" t="s">
        <v>2415</v>
      </c>
      <c r="C6671" t="s">
        <v>2127</v>
      </c>
      <c r="D6671">
        <v>400.68</v>
      </c>
    </row>
    <row r="6672" spans="1:4">
      <c r="A6672">
        <v>1903</v>
      </c>
      <c r="B6672" t="s">
        <v>2415</v>
      </c>
      <c r="C6672" t="s">
        <v>2127</v>
      </c>
      <c r="D6672">
        <v>33.799999999999997</v>
      </c>
    </row>
    <row r="6673" spans="1:4">
      <c r="A6673">
        <v>1903</v>
      </c>
      <c r="B6673" t="s">
        <v>2415</v>
      </c>
      <c r="C6673" t="s">
        <v>2127</v>
      </c>
      <c r="D6673">
        <v>18</v>
      </c>
    </row>
    <row r="6674" spans="1:4">
      <c r="A6674">
        <v>1903</v>
      </c>
      <c r="B6674" t="s">
        <v>2415</v>
      </c>
      <c r="C6674" t="s">
        <v>2127</v>
      </c>
      <c r="D6674">
        <v>11.29</v>
      </c>
    </row>
    <row r="6675" spans="1:4">
      <c r="A6675">
        <v>1903</v>
      </c>
      <c r="B6675" t="s">
        <v>2415</v>
      </c>
      <c r="C6675" t="s">
        <v>2127</v>
      </c>
      <c r="D6675">
        <v>117.13</v>
      </c>
    </row>
    <row r="6676" spans="1:4">
      <c r="A6676">
        <v>1903</v>
      </c>
      <c r="B6676" t="s">
        <v>2415</v>
      </c>
      <c r="C6676" t="s">
        <v>2127</v>
      </c>
      <c r="D6676">
        <v>7.1</v>
      </c>
    </row>
    <row r="6677" spans="1:4">
      <c r="A6677">
        <v>1903</v>
      </c>
      <c r="B6677" t="s">
        <v>2415</v>
      </c>
      <c r="C6677" t="s">
        <v>2145</v>
      </c>
      <c r="D6677">
        <v>6</v>
      </c>
    </row>
    <row r="6678" spans="1:4">
      <c r="A6678">
        <v>1903</v>
      </c>
      <c r="B6678" t="s">
        <v>2415</v>
      </c>
      <c r="C6678" t="s">
        <v>2145</v>
      </c>
      <c r="D6678">
        <v>4.0999999999999996</v>
      </c>
    </row>
    <row r="6679" spans="1:4">
      <c r="A6679">
        <v>1903</v>
      </c>
      <c r="B6679" t="s">
        <v>2415</v>
      </c>
      <c r="C6679" t="s">
        <v>2128</v>
      </c>
      <c r="D6679">
        <v>42.8</v>
      </c>
    </row>
    <row r="6680" spans="1:4">
      <c r="A6680">
        <v>1903</v>
      </c>
      <c r="B6680" t="s">
        <v>2415</v>
      </c>
      <c r="C6680" t="s">
        <v>2128</v>
      </c>
      <c r="D6680">
        <v>5.5</v>
      </c>
    </row>
    <row r="6681" spans="1:4">
      <c r="A6681">
        <v>1903</v>
      </c>
      <c r="B6681" t="s">
        <v>2415</v>
      </c>
      <c r="C6681" t="s">
        <v>2146</v>
      </c>
      <c r="D6681">
        <v>11</v>
      </c>
    </row>
    <row r="6682" spans="1:4">
      <c r="A6682">
        <v>1903</v>
      </c>
      <c r="B6682" t="s">
        <v>2415</v>
      </c>
      <c r="C6682" t="s">
        <v>2262</v>
      </c>
      <c r="D6682">
        <v>10.5</v>
      </c>
    </row>
    <row r="6683" spans="1:4">
      <c r="A6683">
        <v>1903</v>
      </c>
      <c r="B6683" t="s">
        <v>2415</v>
      </c>
      <c r="C6683" t="s">
        <v>2129</v>
      </c>
      <c r="D6683">
        <v>7.5</v>
      </c>
    </row>
    <row r="6684" spans="1:4">
      <c r="A6684">
        <v>1903</v>
      </c>
      <c r="B6684" t="s">
        <v>2415</v>
      </c>
      <c r="C6684" t="s">
        <v>2129</v>
      </c>
      <c r="D6684">
        <v>80</v>
      </c>
    </row>
    <row r="6685" spans="1:4">
      <c r="A6685">
        <v>1903</v>
      </c>
      <c r="B6685" t="s">
        <v>2415</v>
      </c>
      <c r="C6685" t="s">
        <v>2129</v>
      </c>
      <c r="D6685">
        <v>26</v>
      </c>
    </row>
    <row r="6686" spans="1:4">
      <c r="A6686">
        <v>1903</v>
      </c>
      <c r="B6686" t="s">
        <v>2415</v>
      </c>
      <c r="C6686" t="s">
        <v>2130</v>
      </c>
      <c r="D6686">
        <v>77</v>
      </c>
    </row>
    <row r="6687" spans="1:4">
      <c r="A6687">
        <v>1903</v>
      </c>
      <c r="B6687" t="s">
        <v>2415</v>
      </c>
      <c r="C6687" t="s">
        <v>2131</v>
      </c>
      <c r="D6687">
        <v>3.2</v>
      </c>
    </row>
    <row r="6688" spans="1:4">
      <c r="A6688">
        <v>1903</v>
      </c>
      <c r="B6688" t="s">
        <v>2415</v>
      </c>
      <c r="C6688" t="s">
        <v>2131</v>
      </c>
      <c r="D6688">
        <v>19.25</v>
      </c>
    </row>
    <row r="6689" spans="1:4">
      <c r="A6689">
        <v>1903</v>
      </c>
      <c r="B6689" t="s">
        <v>2415</v>
      </c>
      <c r="C6689" t="s">
        <v>2132</v>
      </c>
      <c r="D6689">
        <v>4.9800000000000004</v>
      </c>
    </row>
    <row r="6690" spans="1:4">
      <c r="A6690">
        <v>1903</v>
      </c>
      <c r="B6690" t="s">
        <v>2415</v>
      </c>
      <c r="C6690" t="s">
        <v>2132</v>
      </c>
      <c r="D6690">
        <v>2.33</v>
      </c>
    </row>
    <row r="6691" spans="1:4">
      <c r="A6691">
        <v>1903</v>
      </c>
      <c r="B6691" t="s">
        <v>2415</v>
      </c>
      <c r="C6691" t="s">
        <v>2332</v>
      </c>
      <c r="D6691">
        <v>6</v>
      </c>
    </row>
    <row r="6692" spans="1:4">
      <c r="A6692">
        <v>1903</v>
      </c>
      <c r="B6692" t="s">
        <v>2415</v>
      </c>
      <c r="C6692" t="s">
        <v>2133</v>
      </c>
      <c r="D6692">
        <v>2.75</v>
      </c>
    </row>
    <row r="6693" spans="1:4">
      <c r="A6693">
        <v>1903</v>
      </c>
      <c r="B6693" t="s">
        <v>2415</v>
      </c>
      <c r="C6693" t="s">
        <v>2147</v>
      </c>
      <c r="D6693">
        <v>3.9</v>
      </c>
    </row>
    <row r="6694" spans="1:4">
      <c r="A6694">
        <v>1903</v>
      </c>
      <c r="B6694" t="s">
        <v>2415</v>
      </c>
      <c r="C6694" t="s">
        <v>2263</v>
      </c>
      <c r="D6694">
        <v>27</v>
      </c>
    </row>
    <row r="6695" spans="1:4">
      <c r="A6695">
        <v>1903</v>
      </c>
      <c r="B6695" t="s">
        <v>2415</v>
      </c>
      <c r="C6695" t="s">
        <v>2264</v>
      </c>
      <c r="D6695">
        <v>12</v>
      </c>
    </row>
    <row r="6696" spans="1:4">
      <c r="A6696">
        <v>1903</v>
      </c>
      <c r="B6696" t="s">
        <v>2415</v>
      </c>
      <c r="C6696" t="s">
        <v>2371</v>
      </c>
      <c r="D6696">
        <v>8</v>
      </c>
    </row>
    <row r="6697" spans="1:4">
      <c r="A6697">
        <v>1903</v>
      </c>
      <c r="B6697" t="s">
        <v>2415</v>
      </c>
      <c r="C6697" t="s">
        <v>2091</v>
      </c>
      <c r="D6697">
        <v>20</v>
      </c>
    </row>
    <row r="6698" spans="1:4">
      <c r="A6698">
        <v>1903</v>
      </c>
      <c r="B6698" t="s">
        <v>2415</v>
      </c>
      <c r="C6698" t="s">
        <v>2149</v>
      </c>
      <c r="D6698">
        <v>3.3</v>
      </c>
    </row>
    <row r="6699" spans="1:4">
      <c r="A6699">
        <v>1903</v>
      </c>
      <c r="B6699" t="s">
        <v>2415</v>
      </c>
      <c r="C6699" t="s">
        <v>2270</v>
      </c>
      <c r="D6699">
        <v>6</v>
      </c>
    </row>
    <row r="6700" spans="1:4">
      <c r="A6700">
        <v>1903</v>
      </c>
      <c r="B6700" t="s">
        <v>2415</v>
      </c>
      <c r="C6700" t="s">
        <v>1539</v>
      </c>
      <c r="D6700">
        <v>14</v>
      </c>
    </row>
    <row r="6701" spans="1:4">
      <c r="A6701">
        <v>1903</v>
      </c>
      <c r="B6701" t="s">
        <v>2415</v>
      </c>
      <c r="C6701" t="s">
        <v>2150</v>
      </c>
      <c r="D6701">
        <v>65</v>
      </c>
    </row>
    <row r="6702" spans="1:4">
      <c r="A6702">
        <v>1903</v>
      </c>
      <c r="B6702" t="s">
        <v>2415</v>
      </c>
      <c r="C6702" t="s">
        <v>2150</v>
      </c>
      <c r="D6702">
        <v>12.48</v>
      </c>
    </row>
    <row r="6703" spans="1:4">
      <c r="A6703">
        <v>1903</v>
      </c>
      <c r="B6703" t="s">
        <v>2415</v>
      </c>
      <c r="C6703" t="s">
        <v>2134</v>
      </c>
      <c r="D6703">
        <v>8</v>
      </c>
    </row>
    <row r="6704" spans="1:4">
      <c r="A6704">
        <v>1903</v>
      </c>
      <c r="B6704" t="s">
        <v>2415</v>
      </c>
      <c r="C6704" t="s">
        <v>2134</v>
      </c>
      <c r="D6704">
        <v>2.5</v>
      </c>
    </row>
    <row r="6705" spans="1:4">
      <c r="A6705">
        <v>1903</v>
      </c>
      <c r="B6705" t="s">
        <v>2415</v>
      </c>
      <c r="C6705" t="s">
        <v>2134</v>
      </c>
      <c r="D6705">
        <v>1.8</v>
      </c>
    </row>
    <row r="6706" spans="1:4">
      <c r="A6706">
        <v>1903</v>
      </c>
      <c r="B6706" t="s">
        <v>2415</v>
      </c>
      <c r="C6706" t="s">
        <v>2134</v>
      </c>
      <c r="D6706">
        <v>3.6</v>
      </c>
    </row>
    <row r="6707" spans="1:4">
      <c r="A6707">
        <v>1903</v>
      </c>
      <c r="B6707" t="s">
        <v>2415</v>
      </c>
      <c r="C6707" t="s">
        <v>2151</v>
      </c>
      <c r="D6707">
        <v>12.25</v>
      </c>
    </row>
    <row r="6708" spans="1:4">
      <c r="A6708">
        <v>1903</v>
      </c>
      <c r="B6708" t="s">
        <v>2415</v>
      </c>
      <c r="C6708" t="s">
        <v>2151</v>
      </c>
      <c r="D6708">
        <v>4</v>
      </c>
    </row>
    <row r="6709" spans="1:4">
      <c r="A6709">
        <v>1903</v>
      </c>
      <c r="B6709" t="s">
        <v>2415</v>
      </c>
      <c r="C6709" t="s">
        <v>2151</v>
      </c>
      <c r="D6709">
        <v>6.28</v>
      </c>
    </row>
    <row r="6710" spans="1:4">
      <c r="A6710">
        <v>1903</v>
      </c>
      <c r="B6710" t="s">
        <v>2415</v>
      </c>
      <c r="C6710" t="s">
        <v>2151</v>
      </c>
      <c r="D6710">
        <v>7.93</v>
      </c>
    </row>
    <row r="6711" spans="1:4">
      <c r="A6711">
        <v>1903</v>
      </c>
      <c r="B6711" t="s">
        <v>2415</v>
      </c>
      <c r="C6711" t="s">
        <v>2119</v>
      </c>
      <c r="D6711">
        <v>3.7</v>
      </c>
    </row>
    <row r="6712" spans="1:4">
      <c r="A6712">
        <v>1903</v>
      </c>
      <c r="B6712" t="s">
        <v>2415</v>
      </c>
      <c r="C6712" t="s">
        <v>2127</v>
      </c>
      <c r="D6712">
        <v>84.5</v>
      </c>
    </row>
    <row r="6713" spans="1:4">
      <c r="A6713">
        <v>1903</v>
      </c>
      <c r="B6713" t="s">
        <v>3663</v>
      </c>
      <c r="C6713" t="s">
        <v>2335</v>
      </c>
      <c r="D6713">
        <v>4</v>
      </c>
    </row>
    <row r="6714" spans="1:4">
      <c r="A6714">
        <v>1903</v>
      </c>
      <c r="B6714" t="s">
        <v>3663</v>
      </c>
      <c r="C6714" t="s">
        <v>2372</v>
      </c>
      <c r="D6714">
        <v>4</v>
      </c>
    </row>
    <row r="6715" spans="1:4">
      <c r="A6715">
        <v>1903</v>
      </c>
      <c r="B6715" t="s">
        <v>3663</v>
      </c>
      <c r="C6715" t="s">
        <v>2336</v>
      </c>
      <c r="D6715">
        <v>9.5</v>
      </c>
    </row>
    <row r="6716" spans="1:4">
      <c r="A6716">
        <v>1903</v>
      </c>
      <c r="B6716" t="s">
        <v>3657</v>
      </c>
      <c r="C6716" t="s">
        <v>2373</v>
      </c>
      <c r="D6716">
        <v>26</v>
      </c>
    </row>
    <row r="6717" spans="1:4">
      <c r="A6717">
        <v>1903</v>
      </c>
      <c r="B6717" t="s">
        <v>3657</v>
      </c>
      <c r="C6717" t="s">
        <v>2337</v>
      </c>
      <c r="D6717">
        <v>10.25</v>
      </c>
    </row>
    <row r="6718" spans="1:4">
      <c r="A6718">
        <v>1903</v>
      </c>
      <c r="B6718" t="s">
        <v>3657</v>
      </c>
      <c r="C6718" t="s">
        <v>1938</v>
      </c>
      <c r="D6718">
        <v>118</v>
      </c>
    </row>
    <row r="6719" spans="1:4">
      <c r="A6719">
        <v>1903</v>
      </c>
      <c r="B6719" t="s">
        <v>3657</v>
      </c>
      <c r="C6719" t="s">
        <v>1938</v>
      </c>
      <c r="D6719">
        <v>41</v>
      </c>
    </row>
    <row r="6720" spans="1:4">
      <c r="A6720">
        <v>1903</v>
      </c>
      <c r="B6720" t="s">
        <v>3657</v>
      </c>
      <c r="C6720" t="s">
        <v>1938</v>
      </c>
      <c r="D6720">
        <v>16</v>
      </c>
    </row>
    <row r="6721" spans="1:4">
      <c r="A6721">
        <v>1903</v>
      </c>
      <c r="B6721" t="s">
        <v>3657</v>
      </c>
      <c r="C6721" t="s">
        <v>1939</v>
      </c>
      <c r="D6721">
        <v>56.22</v>
      </c>
    </row>
    <row r="6722" spans="1:4">
      <c r="A6722">
        <v>1903</v>
      </c>
      <c r="B6722" t="s">
        <v>3657</v>
      </c>
      <c r="C6722" t="s">
        <v>2338</v>
      </c>
      <c r="D6722">
        <v>7.75</v>
      </c>
    </row>
    <row r="6723" spans="1:4">
      <c r="A6723">
        <v>1903</v>
      </c>
      <c r="B6723" t="s">
        <v>3153</v>
      </c>
      <c r="C6723" t="s">
        <v>2153</v>
      </c>
      <c r="D6723">
        <v>19.72</v>
      </c>
    </row>
    <row r="6724" spans="1:4">
      <c r="A6724">
        <v>1903</v>
      </c>
      <c r="B6724" t="s">
        <v>3153</v>
      </c>
      <c r="C6724" t="s">
        <v>2155</v>
      </c>
      <c r="D6724">
        <v>300</v>
      </c>
    </row>
    <row r="6725" spans="1:4">
      <c r="A6725">
        <v>1903</v>
      </c>
      <c r="B6725" t="s">
        <v>3153</v>
      </c>
      <c r="C6725" t="s">
        <v>2155</v>
      </c>
      <c r="D6725">
        <v>28</v>
      </c>
    </row>
    <row r="6726" spans="1:4">
      <c r="A6726">
        <v>1903</v>
      </c>
      <c r="B6726" t="s">
        <v>3153</v>
      </c>
      <c r="C6726" t="s">
        <v>2155</v>
      </c>
      <c r="D6726">
        <v>44</v>
      </c>
    </row>
    <row r="6727" spans="1:4">
      <c r="A6727">
        <v>1903</v>
      </c>
      <c r="B6727" t="s">
        <v>3153</v>
      </c>
      <c r="C6727" t="s">
        <v>2031</v>
      </c>
      <c r="D6727">
        <v>18.899999999999999</v>
      </c>
    </row>
    <row r="6728" spans="1:4">
      <c r="A6728">
        <v>1903</v>
      </c>
      <c r="B6728" t="s">
        <v>3153</v>
      </c>
      <c r="C6728" t="s">
        <v>2266</v>
      </c>
      <c r="D6728">
        <v>6.23</v>
      </c>
    </row>
    <row r="6729" spans="1:4">
      <c r="A6729">
        <v>1903</v>
      </c>
      <c r="B6729" t="s">
        <v>3153</v>
      </c>
      <c r="C6729" t="s">
        <v>2154</v>
      </c>
      <c r="D6729">
        <v>22.34</v>
      </c>
    </row>
    <row r="6730" spans="1:4">
      <c r="A6730">
        <v>1903</v>
      </c>
      <c r="B6730" t="s">
        <v>3157</v>
      </c>
      <c r="C6730" t="s">
        <v>1903</v>
      </c>
      <c r="D6730">
        <v>34</v>
      </c>
    </row>
    <row r="6731" spans="1:4">
      <c r="A6731">
        <v>1903</v>
      </c>
      <c r="B6731" t="s">
        <v>3157</v>
      </c>
      <c r="C6731" t="s">
        <v>1972</v>
      </c>
      <c r="D6731">
        <v>14</v>
      </c>
    </row>
    <row r="6732" spans="1:4">
      <c r="A6732">
        <v>1903</v>
      </c>
      <c r="B6732" t="s">
        <v>3157</v>
      </c>
      <c r="C6732" t="s">
        <v>2056</v>
      </c>
      <c r="D6732">
        <v>7</v>
      </c>
    </row>
    <row r="6733" spans="1:4">
      <c r="A6733">
        <v>1903</v>
      </c>
      <c r="B6733" t="s">
        <v>3157</v>
      </c>
      <c r="C6733" t="s">
        <v>2156</v>
      </c>
      <c r="D6733">
        <v>3</v>
      </c>
    </row>
    <row r="6734" spans="1:4">
      <c r="A6734">
        <v>1903</v>
      </c>
      <c r="B6734" t="s">
        <v>3157</v>
      </c>
      <c r="C6734" t="s">
        <v>2339</v>
      </c>
      <c r="D6734">
        <v>17.5</v>
      </c>
    </row>
    <row r="6735" spans="1:4">
      <c r="A6735">
        <v>1903</v>
      </c>
      <c r="B6735" t="s">
        <v>3162</v>
      </c>
      <c r="C6735" t="s">
        <v>2158</v>
      </c>
      <c r="D6735">
        <v>2</v>
      </c>
    </row>
    <row r="6736" spans="1:4">
      <c r="A6736">
        <v>1903</v>
      </c>
      <c r="B6736" t="s">
        <v>3162</v>
      </c>
      <c r="C6736" t="s">
        <v>2159</v>
      </c>
      <c r="D6736">
        <v>9</v>
      </c>
    </row>
    <row r="6737" spans="1:4">
      <c r="A6737">
        <v>1903</v>
      </c>
      <c r="B6737" t="s">
        <v>3544</v>
      </c>
      <c r="C6737" t="s">
        <v>537</v>
      </c>
      <c r="D6737">
        <v>7</v>
      </c>
    </row>
    <row r="6738" spans="1:4">
      <c r="A6738">
        <v>1903</v>
      </c>
      <c r="B6738" t="s">
        <v>3544</v>
      </c>
      <c r="C6738" t="s">
        <v>415</v>
      </c>
      <c r="D6738">
        <v>41</v>
      </c>
    </row>
    <row r="6739" spans="1:4">
      <c r="A6739">
        <v>1903</v>
      </c>
      <c r="B6739" t="s">
        <v>3544</v>
      </c>
      <c r="C6739" t="s">
        <v>415</v>
      </c>
      <c r="D6739">
        <v>8</v>
      </c>
    </row>
    <row r="6740" spans="1:4">
      <c r="A6740">
        <v>1903</v>
      </c>
      <c r="B6740" t="s">
        <v>3544</v>
      </c>
      <c r="C6740" t="s">
        <v>415</v>
      </c>
      <c r="D6740">
        <v>2.25</v>
      </c>
    </row>
    <row r="6741" spans="1:4">
      <c r="A6741">
        <v>1903</v>
      </c>
      <c r="B6741" t="s">
        <v>3544</v>
      </c>
      <c r="C6741" t="s">
        <v>415</v>
      </c>
      <c r="D6741">
        <v>7</v>
      </c>
    </row>
    <row r="6742" spans="1:4">
      <c r="A6742">
        <v>1903</v>
      </c>
      <c r="B6742" t="s">
        <v>3544</v>
      </c>
      <c r="C6742" t="s">
        <v>415</v>
      </c>
      <c r="D6742">
        <v>16</v>
      </c>
    </row>
    <row r="6743" spans="1:4">
      <c r="A6743">
        <v>1903</v>
      </c>
      <c r="B6743" t="s">
        <v>3544</v>
      </c>
      <c r="C6743" t="s">
        <v>416</v>
      </c>
      <c r="D6743">
        <v>5.5</v>
      </c>
    </row>
    <row r="6744" spans="1:4">
      <c r="A6744">
        <v>1903</v>
      </c>
      <c r="B6744" t="s">
        <v>3544</v>
      </c>
      <c r="C6744" t="s">
        <v>419</v>
      </c>
      <c r="D6744">
        <v>8</v>
      </c>
    </row>
    <row r="6745" spans="1:4">
      <c r="A6745">
        <v>1903</v>
      </c>
      <c r="B6745" t="s">
        <v>3544</v>
      </c>
      <c r="C6745" t="s">
        <v>420</v>
      </c>
      <c r="D6745">
        <v>3</v>
      </c>
    </row>
    <row r="6746" spans="1:4">
      <c r="A6746">
        <v>1903</v>
      </c>
      <c r="B6746" t="s">
        <v>3544</v>
      </c>
      <c r="C6746" t="s">
        <v>421</v>
      </c>
      <c r="D6746">
        <v>24</v>
      </c>
    </row>
    <row r="6747" spans="1:4">
      <c r="A6747">
        <v>1903</v>
      </c>
      <c r="B6747" t="s">
        <v>3544</v>
      </c>
      <c r="C6747" t="s">
        <v>421</v>
      </c>
      <c r="D6747">
        <v>6</v>
      </c>
    </row>
    <row r="6748" spans="1:4">
      <c r="A6748">
        <v>1903</v>
      </c>
      <c r="B6748" t="s">
        <v>3544</v>
      </c>
      <c r="C6748" t="s">
        <v>422</v>
      </c>
      <c r="D6748">
        <v>90</v>
      </c>
    </row>
    <row r="6749" spans="1:4">
      <c r="A6749">
        <v>1903</v>
      </c>
      <c r="B6749" t="s">
        <v>3544</v>
      </c>
      <c r="C6749" t="s">
        <v>423</v>
      </c>
      <c r="D6749">
        <v>66.2</v>
      </c>
    </row>
    <row r="6750" spans="1:4">
      <c r="A6750">
        <v>1903</v>
      </c>
      <c r="B6750" t="s">
        <v>3658</v>
      </c>
      <c r="C6750" t="s">
        <v>968</v>
      </c>
      <c r="D6750">
        <v>15.5</v>
      </c>
    </row>
    <row r="6751" spans="1:4">
      <c r="A6751">
        <v>1903</v>
      </c>
      <c r="B6751" t="s">
        <v>3658</v>
      </c>
      <c r="C6751" t="s">
        <v>2170</v>
      </c>
      <c r="D6751">
        <v>30</v>
      </c>
    </row>
    <row r="6752" spans="1:4">
      <c r="A6752">
        <v>1903</v>
      </c>
      <c r="B6752" t="s">
        <v>3658</v>
      </c>
      <c r="C6752" t="s">
        <v>969</v>
      </c>
      <c r="D6752">
        <v>34</v>
      </c>
    </row>
    <row r="6753" spans="1:4">
      <c r="A6753">
        <v>1903</v>
      </c>
      <c r="B6753" t="s">
        <v>3658</v>
      </c>
      <c r="C6753" t="s">
        <v>969</v>
      </c>
      <c r="D6753">
        <v>12</v>
      </c>
    </row>
    <row r="6754" spans="1:4">
      <c r="A6754">
        <v>1903</v>
      </c>
      <c r="B6754" t="s">
        <v>3658</v>
      </c>
      <c r="C6754" t="s">
        <v>969</v>
      </c>
      <c r="D6754">
        <v>13</v>
      </c>
    </row>
    <row r="6755" spans="1:4">
      <c r="A6755">
        <v>1903</v>
      </c>
      <c r="B6755" t="s">
        <v>3658</v>
      </c>
      <c r="C6755" t="s">
        <v>2173</v>
      </c>
      <c r="D6755">
        <v>4</v>
      </c>
    </row>
    <row r="6756" spans="1:4">
      <c r="A6756">
        <v>1903</v>
      </c>
      <c r="B6756" t="s">
        <v>3658</v>
      </c>
      <c r="C6756" t="s">
        <v>2173</v>
      </c>
      <c r="D6756">
        <v>13.5</v>
      </c>
    </row>
    <row r="6757" spans="1:4">
      <c r="A6757">
        <v>1903</v>
      </c>
      <c r="B6757" t="s">
        <v>3658</v>
      </c>
      <c r="C6757" t="s">
        <v>2162</v>
      </c>
      <c r="D6757">
        <v>60</v>
      </c>
    </row>
    <row r="6758" spans="1:4">
      <c r="A6758">
        <v>1903</v>
      </c>
      <c r="B6758" t="s">
        <v>3658</v>
      </c>
      <c r="C6758" t="s">
        <v>2163</v>
      </c>
      <c r="D6758">
        <v>35.9</v>
      </c>
    </row>
    <row r="6759" spans="1:4">
      <c r="A6759">
        <v>1903</v>
      </c>
      <c r="B6759" t="s">
        <v>3658</v>
      </c>
      <c r="C6759" t="s">
        <v>2174</v>
      </c>
      <c r="D6759">
        <v>36</v>
      </c>
    </row>
    <row r="6760" spans="1:4">
      <c r="A6760">
        <v>1903</v>
      </c>
      <c r="B6760" t="s">
        <v>3658</v>
      </c>
      <c r="C6760" t="s">
        <v>2164</v>
      </c>
      <c r="D6760">
        <v>4</v>
      </c>
    </row>
    <row r="6761" spans="1:4">
      <c r="A6761">
        <v>1903</v>
      </c>
      <c r="B6761" t="s">
        <v>3658</v>
      </c>
      <c r="C6761" t="s">
        <v>2165</v>
      </c>
      <c r="D6761">
        <v>5</v>
      </c>
    </row>
    <row r="6762" spans="1:4">
      <c r="A6762">
        <v>1903</v>
      </c>
      <c r="B6762" t="s">
        <v>3658</v>
      </c>
      <c r="C6762" t="s">
        <v>690</v>
      </c>
      <c r="D6762">
        <v>6</v>
      </c>
    </row>
    <row r="6763" spans="1:4">
      <c r="A6763">
        <v>1903</v>
      </c>
      <c r="B6763" t="s">
        <v>3658</v>
      </c>
      <c r="C6763" t="s">
        <v>2166</v>
      </c>
      <c r="D6763">
        <v>45</v>
      </c>
    </row>
    <row r="6764" spans="1:4">
      <c r="A6764">
        <v>1903</v>
      </c>
      <c r="B6764" t="s">
        <v>3658</v>
      </c>
      <c r="C6764" t="s">
        <v>2166</v>
      </c>
      <c r="D6764">
        <v>6.6</v>
      </c>
    </row>
    <row r="6765" spans="1:4">
      <c r="A6765">
        <v>1903</v>
      </c>
      <c r="B6765" t="s">
        <v>3658</v>
      </c>
      <c r="C6765" t="s">
        <v>862</v>
      </c>
      <c r="D6765">
        <v>15</v>
      </c>
    </row>
    <row r="6766" spans="1:4">
      <c r="A6766">
        <v>1903</v>
      </c>
      <c r="B6766" t="s">
        <v>3658</v>
      </c>
      <c r="C6766" t="s">
        <v>2167</v>
      </c>
      <c r="D6766">
        <v>18.899999999999999</v>
      </c>
    </row>
    <row r="6767" spans="1:4">
      <c r="A6767">
        <v>1903</v>
      </c>
      <c r="B6767" t="s">
        <v>3658</v>
      </c>
      <c r="C6767" t="s">
        <v>2168</v>
      </c>
      <c r="D6767">
        <v>3.5</v>
      </c>
    </row>
    <row r="6768" spans="1:4">
      <c r="A6768">
        <v>1903</v>
      </c>
      <c r="B6768" t="s">
        <v>3185</v>
      </c>
      <c r="C6768" t="s">
        <v>2340</v>
      </c>
      <c r="D6768">
        <v>12</v>
      </c>
    </row>
    <row r="6769" spans="1:4">
      <c r="A6769">
        <v>1903</v>
      </c>
      <c r="B6769" t="s">
        <v>3185</v>
      </c>
      <c r="C6769" t="s">
        <v>2177</v>
      </c>
      <c r="D6769">
        <v>76</v>
      </c>
    </row>
    <row r="6770" spans="1:4">
      <c r="A6770">
        <v>1903</v>
      </c>
      <c r="B6770" t="s">
        <v>3185</v>
      </c>
      <c r="C6770" t="s">
        <v>2177</v>
      </c>
      <c r="D6770">
        <v>12</v>
      </c>
    </row>
    <row r="6771" spans="1:4">
      <c r="A6771">
        <v>1903</v>
      </c>
      <c r="B6771" t="s">
        <v>55</v>
      </c>
      <c r="C6771" t="s">
        <v>713</v>
      </c>
      <c r="D6771">
        <v>15</v>
      </c>
    </row>
    <row r="6772" spans="1:4">
      <c r="A6772">
        <v>1903</v>
      </c>
      <c r="B6772" t="s">
        <v>55</v>
      </c>
      <c r="C6772" t="s">
        <v>714</v>
      </c>
      <c r="D6772">
        <v>3.5</v>
      </c>
    </row>
    <row r="6773" spans="1:4">
      <c r="A6773">
        <v>1903</v>
      </c>
      <c r="B6773" t="s">
        <v>55</v>
      </c>
      <c r="C6773" t="s">
        <v>715</v>
      </c>
      <c r="D6773">
        <v>6</v>
      </c>
    </row>
    <row r="6774" spans="1:4">
      <c r="A6774">
        <v>1903</v>
      </c>
      <c r="B6774" t="s">
        <v>55</v>
      </c>
      <c r="C6774" t="s">
        <v>864</v>
      </c>
      <c r="D6774">
        <v>15.75</v>
      </c>
    </row>
    <row r="6775" spans="1:4">
      <c r="A6775">
        <v>1903</v>
      </c>
      <c r="B6775" t="s">
        <v>55</v>
      </c>
      <c r="C6775" t="s">
        <v>2341</v>
      </c>
      <c r="D6775">
        <v>22.25</v>
      </c>
    </row>
    <row r="6776" spans="1:4">
      <c r="A6776">
        <v>1903</v>
      </c>
      <c r="B6776" t="s">
        <v>55</v>
      </c>
      <c r="C6776" t="s">
        <v>2341</v>
      </c>
      <c r="D6776">
        <v>7</v>
      </c>
    </row>
    <row r="6777" spans="1:4">
      <c r="A6777">
        <v>1903</v>
      </c>
      <c r="B6777" t="s">
        <v>55</v>
      </c>
      <c r="C6777" t="s">
        <v>2341</v>
      </c>
      <c r="D6777">
        <v>32</v>
      </c>
    </row>
    <row r="6778" spans="1:4">
      <c r="A6778">
        <v>1903</v>
      </c>
      <c r="B6778" t="s">
        <v>55</v>
      </c>
      <c r="C6778" t="s">
        <v>717</v>
      </c>
      <c r="D6778">
        <v>49</v>
      </c>
    </row>
    <row r="6779" spans="1:4">
      <c r="A6779">
        <v>1903</v>
      </c>
      <c r="B6779" t="s">
        <v>55</v>
      </c>
      <c r="C6779" t="s">
        <v>717</v>
      </c>
      <c r="D6779">
        <v>17</v>
      </c>
    </row>
    <row r="6780" spans="1:4">
      <c r="A6780">
        <v>1903</v>
      </c>
      <c r="B6780" t="s">
        <v>55</v>
      </c>
      <c r="C6780" t="s">
        <v>717</v>
      </c>
      <c r="D6780">
        <v>120</v>
      </c>
    </row>
    <row r="6781" spans="1:4">
      <c r="A6781">
        <v>1903</v>
      </c>
      <c r="B6781" t="s">
        <v>55</v>
      </c>
      <c r="C6781" t="s">
        <v>717</v>
      </c>
      <c r="D6781">
        <v>12</v>
      </c>
    </row>
    <row r="6782" spans="1:4">
      <c r="A6782">
        <v>1903</v>
      </c>
      <c r="B6782" t="s">
        <v>55</v>
      </c>
      <c r="C6782" t="s">
        <v>717</v>
      </c>
      <c r="D6782">
        <v>25</v>
      </c>
    </row>
    <row r="6783" spans="1:4">
      <c r="A6783">
        <v>1903</v>
      </c>
      <c r="B6783" t="s">
        <v>55</v>
      </c>
      <c r="C6783" t="s">
        <v>718</v>
      </c>
      <c r="D6783">
        <v>18</v>
      </c>
    </row>
    <row r="6784" spans="1:4">
      <c r="A6784">
        <v>1903</v>
      </c>
      <c r="B6784" t="s">
        <v>55</v>
      </c>
      <c r="C6784" t="s">
        <v>924</v>
      </c>
      <c r="D6784">
        <v>2.7</v>
      </c>
    </row>
    <row r="6785" spans="1:4">
      <c r="A6785">
        <v>1903</v>
      </c>
      <c r="B6785" t="s">
        <v>55</v>
      </c>
      <c r="C6785" t="s">
        <v>59</v>
      </c>
      <c r="D6785">
        <v>118</v>
      </c>
    </row>
    <row r="6786" spans="1:4">
      <c r="A6786">
        <v>1903</v>
      </c>
      <c r="B6786" t="s">
        <v>55</v>
      </c>
      <c r="C6786" t="s">
        <v>2179</v>
      </c>
      <c r="D6786">
        <v>18.899999999999999</v>
      </c>
    </row>
    <row r="6787" spans="1:4">
      <c r="A6787">
        <v>1903</v>
      </c>
      <c r="B6787" t="s">
        <v>55</v>
      </c>
      <c r="C6787" t="s">
        <v>2180</v>
      </c>
      <c r="D6787">
        <v>8</v>
      </c>
    </row>
    <row r="6788" spans="1:4">
      <c r="A6788">
        <v>1903</v>
      </c>
      <c r="B6788" t="s">
        <v>3188</v>
      </c>
      <c r="C6788" t="s">
        <v>922</v>
      </c>
      <c r="D6788">
        <v>9.1999999999999993</v>
      </c>
    </row>
    <row r="6789" spans="1:4">
      <c r="A6789">
        <v>1903</v>
      </c>
      <c r="B6789" t="s">
        <v>3188</v>
      </c>
      <c r="C6789" t="s">
        <v>1084</v>
      </c>
      <c r="D6789">
        <v>6.5</v>
      </c>
    </row>
    <row r="6790" spans="1:4">
      <c r="A6790">
        <v>1903</v>
      </c>
      <c r="B6790" t="s">
        <v>3188</v>
      </c>
      <c r="C6790" t="s">
        <v>698</v>
      </c>
      <c r="D6790">
        <v>5</v>
      </c>
    </row>
    <row r="6791" spans="1:4">
      <c r="A6791">
        <v>1903</v>
      </c>
      <c r="B6791" t="s">
        <v>3188</v>
      </c>
      <c r="C6791" t="s">
        <v>370</v>
      </c>
      <c r="D6791">
        <v>10</v>
      </c>
    </row>
    <row r="6792" spans="1:4">
      <c r="A6792">
        <v>1903</v>
      </c>
      <c r="B6792" t="s">
        <v>3188</v>
      </c>
      <c r="C6792" t="s">
        <v>370</v>
      </c>
      <c r="D6792">
        <v>5</v>
      </c>
    </row>
    <row r="6793" spans="1:4">
      <c r="A6793">
        <v>1903</v>
      </c>
      <c r="B6793" t="s">
        <v>3188</v>
      </c>
      <c r="C6793" t="s">
        <v>370</v>
      </c>
      <c r="D6793">
        <v>15</v>
      </c>
    </row>
    <row r="6794" spans="1:4">
      <c r="A6794">
        <v>1903</v>
      </c>
      <c r="B6794" t="s">
        <v>3188</v>
      </c>
      <c r="C6794" t="s">
        <v>371</v>
      </c>
      <c r="D6794">
        <v>10</v>
      </c>
    </row>
    <row r="6795" spans="1:4">
      <c r="A6795">
        <v>1903</v>
      </c>
      <c r="B6795" t="s">
        <v>3188</v>
      </c>
      <c r="C6795" t="s">
        <v>1218</v>
      </c>
      <c r="D6795">
        <v>13</v>
      </c>
    </row>
    <row r="6796" spans="1:4">
      <c r="A6796">
        <v>1903</v>
      </c>
      <c r="B6796" t="s">
        <v>3188</v>
      </c>
      <c r="C6796" t="s">
        <v>578</v>
      </c>
      <c r="D6796">
        <v>9</v>
      </c>
    </row>
    <row r="6797" spans="1:4">
      <c r="A6797">
        <v>1903</v>
      </c>
      <c r="B6797" t="s">
        <v>3188</v>
      </c>
      <c r="C6797" t="s">
        <v>863</v>
      </c>
      <c r="D6797">
        <v>12</v>
      </c>
    </row>
    <row r="6798" spans="1:4">
      <c r="A6798">
        <v>1903</v>
      </c>
      <c r="B6798" t="s">
        <v>3214</v>
      </c>
      <c r="C6798" t="s">
        <v>1903</v>
      </c>
      <c r="D6798">
        <v>7</v>
      </c>
    </row>
    <row r="6799" spans="1:4">
      <c r="A6799">
        <v>1903</v>
      </c>
      <c r="B6799" t="s">
        <v>3214</v>
      </c>
      <c r="C6799" t="s">
        <v>1905</v>
      </c>
      <c r="D6799">
        <v>16</v>
      </c>
    </row>
    <row r="6800" spans="1:4">
      <c r="A6800">
        <v>1903</v>
      </c>
      <c r="B6800" t="s">
        <v>3214</v>
      </c>
      <c r="C6800" t="s">
        <v>264</v>
      </c>
      <c r="D6800">
        <v>30</v>
      </c>
    </row>
    <row r="6801" spans="1:4">
      <c r="A6801">
        <v>1903</v>
      </c>
      <c r="B6801" t="s">
        <v>3214</v>
      </c>
      <c r="C6801" t="s">
        <v>1908</v>
      </c>
      <c r="D6801">
        <v>4</v>
      </c>
    </row>
    <row r="6802" spans="1:4">
      <c r="A6802">
        <v>1903</v>
      </c>
      <c r="B6802" t="s">
        <v>3214</v>
      </c>
      <c r="C6802" t="s">
        <v>2374</v>
      </c>
      <c r="D6802">
        <v>4.5</v>
      </c>
    </row>
    <row r="6803" spans="1:4">
      <c r="A6803">
        <v>1903</v>
      </c>
      <c r="B6803" t="s">
        <v>3214</v>
      </c>
      <c r="C6803" t="s">
        <v>1911</v>
      </c>
      <c r="D6803">
        <v>29</v>
      </c>
    </row>
    <row r="6804" spans="1:4">
      <c r="A6804">
        <v>1903</v>
      </c>
      <c r="B6804" t="s">
        <v>3214</v>
      </c>
      <c r="C6804" t="s">
        <v>1914</v>
      </c>
      <c r="D6804">
        <v>90</v>
      </c>
    </row>
    <row r="6805" spans="1:4">
      <c r="A6805">
        <v>1903</v>
      </c>
      <c r="B6805" t="s">
        <v>3214</v>
      </c>
      <c r="C6805" t="s">
        <v>1914</v>
      </c>
      <c r="D6805">
        <v>14.3</v>
      </c>
    </row>
    <row r="6806" spans="1:4">
      <c r="A6806">
        <v>1903</v>
      </c>
      <c r="B6806" t="s">
        <v>3638</v>
      </c>
      <c r="C6806" t="s">
        <v>1228</v>
      </c>
      <c r="D6806">
        <v>14</v>
      </c>
    </row>
    <row r="6807" spans="1:4">
      <c r="A6807">
        <v>1903</v>
      </c>
      <c r="B6807" t="s">
        <v>3638</v>
      </c>
      <c r="C6807" t="s">
        <v>425</v>
      </c>
      <c r="D6807">
        <v>12</v>
      </c>
    </row>
    <row r="6808" spans="1:4">
      <c r="A6808">
        <v>1903</v>
      </c>
      <c r="B6808" t="s">
        <v>3638</v>
      </c>
      <c r="C6808" t="s">
        <v>426</v>
      </c>
      <c r="D6808">
        <v>15</v>
      </c>
    </row>
    <row r="6809" spans="1:4">
      <c r="A6809">
        <v>1903</v>
      </c>
      <c r="B6809" t="s">
        <v>3638</v>
      </c>
      <c r="C6809" t="s">
        <v>427</v>
      </c>
      <c r="D6809">
        <v>4</v>
      </c>
    </row>
    <row r="6810" spans="1:4">
      <c r="A6810">
        <v>1903</v>
      </c>
      <c r="B6810" t="s">
        <v>3638</v>
      </c>
      <c r="C6810" t="s">
        <v>721</v>
      </c>
      <c r="D6810">
        <v>4</v>
      </c>
    </row>
    <row r="6811" spans="1:4">
      <c r="A6811">
        <v>1903</v>
      </c>
      <c r="B6811" t="s">
        <v>3638</v>
      </c>
      <c r="C6811" t="s">
        <v>428</v>
      </c>
      <c r="D6811">
        <v>85</v>
      </c>
    </row>
    <row r="6812" spans="1:4">
      <c r="A6812">
        <v>1903</v>
      </c>
      <c r="B6812" t="s">
        <v>3638</v>
      </c>
      <c r="C6812" t="s">
        <v>428</v>
      </c>
      <c r="D6812">
        <v>13.5</v>
      </c>
    </row>
    <row r="6813" spans="1:4">
      <c r="A6813">
        <v>1903</v>
      </c>
      <c r="B6813" t="s">
        <v>3638</v>
      </c>
      <c r="C6813" t="s">
        <v>428</v>
      </c>
      <c r="D6813">
        <v>5</v>
      </c>
    </row>
    <row r="6814" spans="1:4">
      <c r="A6814">
        <v>1903</v>
      </c>
      <c r="B6814" t="s">
        <v>3638</v>
      </c>
      <c r="C6814" t="s">
        <v>432</v>
      </c>
      <c r="D6814">
        <v>34.950000000000003</v>
      </c>
    </row>
    <row r="6815" spans="1:4">
      <c r="A6815">
        <v>1903</v>
      </c>
      <c r="B6815" t="s">
        <v>3638</v>
      </c>
      <c r="C6815" t="s">
        <v>435</v>
      </c>
      <c r="D6815">
        <v>61</v>
      </c>
    </row>
    <row r="6816" spans="1:4">
      <c r="A6816">
        <v>1903</v>
      </c>
      <c r="B6816" t="s">
        <v>3638</v>
      </c>
      <c r="C6816" t="s">
        <v>435</v>
      </c>
      <c r="D6816">
        <v>65</v>
      </c>
    </row>
    <row r="6817" spans="1:4">
      <c r="A6817">
        <v>1903</v>
      </c>
      <c r="B6817" t="s">
        <v>3638</v>
      </c>
      <c r="C6817" t="s">
        <v>435</v>
      </c>
      <c r="D6817">
        <v>37</v>
      </c>
    </row>
    <row r="6818" spans="1:4">
      <c r="A6818">
        <v>1903</v>
      </c>
      <c r="B6818" t="s">
        <v>3659</v>
      </c>
      <c r="C6818" t="s">
        <v>457</v>
      </c>
      <c r="D6818">
        <v>18</v>
      </c>
    </row>
    <row r="6819" spans="1:4">
      <c r="A6819">
        <v>1903</v>
      </c>
      <c r="B6819" t="s">
        <v>3659</v>
      </c>
      <c r="C6819" t="s">
        <v>458</v>
      </c>
      <c r="D6819">
        <v>7</v>
      </c>
    </row>
    <row r="6820" spans="1:4">
      <c r="A6820">
        <v>1903</v>
      </c>
      <c r="B6820" t="s">
        <v>3659</v>
      </c>
      <c r="C6820" t="s">
        <v>459</v>
      </c>
      <c r="D6820">
        <v>22</v>
      </c>
    </row>
    <row r="6821" spans="1:4">
      <c r="A6821">
        <v>1903</v>
      </c>
      <c r="B6821" t="s">
        <v>3659</v>
      </c>
      <c r="C6821" t="s">
        <v>460</v>
      </c>
      <c r="D6821">
        <v>6.6</v>
      </c>
    </row>
    <row r="6822" spans="1:4">
      <c r="A6822">
        <v>1903</v>
      </c>
      <c r="B6822" t="s">
        <v>3659</v>
      </c>
      <c r="C6822" t="s">
        <v>460</v>
      </c>
      <c r="D6822">
        <v>12.5</v>
      </c>
    </row>
    <row r="6823" spans="1:4">
      <c r="A6823">
        <v>1903</v>
      </c>
      <c r="B6823" t="s">
        <v>3659</v>
      </c>
      <c r="C6823" t="s">
        <v>926</v>
      </c>
      <c r="D6823">
        <v>20</v>
      </c>
    </row>
    <row r="6824" spans="1:4">
      <c r="A6824">
        <v>1903</v>
      </c>
      <c r="B6824" t="s">
        <v>3659</v>
      </c>
      <c r="C6824" t="s">
        <v>461</v>
      </c>
      <c r="D6824">
        <v>7</v>
      </c>
    </row>
    <row r="6825" spans="1:4">
      <c r="A6825">
        <v>1903</v>
      </c>
      <c r="B6825" t="s">
        <v>3659</v>
      </c>
      <c r="C6825" t="s">
        <v>928</v>
      </c>
      <c r="D6825">
        <v>14</v>
      </c>
    </row>
    <row r="6826" spans="1:4">
      <c r="A6826">
        <v>1903</v>
      </c>
      <c r="B6826" t="s">
        <v>3659</v>
      </c>
      <c r="C6826" t="s">
        <v>928</v>
      </c>
      <c r="D6826">
        <v>3.1</v>
      </c>
    </row>
    <row r="6827" spans="1:4">
      <c r="A6827">
        <v>1903</v>
      </c>
      <c r="B6827" t="s">
        <v>3659</v>
      </c>
      <c r="C6827" t="s">
        <v>462</v>
      </c>
      <c r="D6827">
        <v>10.5</v>
      </c>
    </row>
    <row r="6828" spans="1:4">
      <c r="A6828">
        <v>1903</v>
      </c>
      <c r="B6828" t="s">
        <v>3659</v>
      </c>
      <c r="C6828" t="s">
        <v>463</v>
      </c>
      <c r="D6828">
        <v>7.5</v>
      </c>
    </row>
    <row r="6829" spans="1:4">
      <c r="A6829">
        <v>1903</v>
      </c>
      <c r="B6829" t="s">
        <v>3659</v>
      </c>
      <c r="C6829" t="s">
        <v>464</v>
      </c>
      <c r="D6829">
        <v>1.65</v>
      </c>
    </row>
    <row r="6830" spans="1:4">
      <c r="A6830">
        <v>1903</v>
      </c>
      <c r="B6830" t="s">
        <v>3659</v>
      </c>
      <c r="C6830" t="s">
        <v>1345</v>
      </c>
      <c r="D6830">
        <v>146</v>
      </c>
    </row>
    <row r="6831" spans="1:4">
      <c r="A6831">
        <v>1903</v>
      </c>
      <c r="B6831" t="s">
        <v>3659</v>
      </c>
      <c r="C6831" t="s">
        <v>1345</v>
      </c>
      <c r="D6831">
        <v>93</v>
      </c>
    </row>
    <row r="6832" spans="1:4">
      <c r="A6832">
        <v>1903</v>
      </c>
      <c r="B6832" t="s">
        <v>3659</v>
      </c>
      <c r="C6832" t="s">
        <v>465</v>
      </c>
      <c r="D6832">
        <v>4</v>
      </c>
    </row>
    <row r="6833" spans="1:4">
      <c r="A6833">
        <v>1903</v>
      </c>
      <c r="B6833" t="s">
        <v>3659</v>
      </c>
      <c r="C6833" t="s">
        <v>466</v>
      </c>
      <c r="D6833">
        <v>40</v>
      </c>
    </row>
    <row r="6834" spans="1:4">
      <c r="A6834">
        <v>1903</v>
      </c>
      <c r="B6834" t="s">
        <v>3659</v>
      </c>
      <c r="C6834" t="s">
        <v>468</v>
      </c>
      <c r="D6834">
        <v>19.5</v>
      </c>
    </row>
    <row r="6835" spans="1:4">
      <c r="A6835">
        <v>1903</v>
      </c>
      <c r="B6835" t="s">
        <v>3659</v>
      </c>
      <c r="C6835" t="s">
        <v>1088</v>
      </c>
      <c r="D6835">
        <v>30</v>
      </c>
    </row>
    <row r="6836" spans="1:4">
      <c r="A6836">
        <v>1903</v>
      </c>
      <c r="B6836" t="s">
        <v>3659</v>
      </c>
      <c r="C6836" t="s">
        <v>1230</v>
      </c>
      <c r="D6836">
        <v>12</v>
      </c>
    </row>
    <row r="6837" spans="1:4">
      <c r="A6837">
        <v>1903</v>
      </c>
      <c r="B6837" t="s">
        <v>3659</v>
      </c>
      <c r="C6837" t="s">
        <v>1089</v>
      </c>
      <c r="D6837">
        <v>5</v>
      </c>
    </row>
    <row r="6838" spans="1:4">
      <c r="A6838">
        <v>1904</v>
      </c>
      <c r="B6838" t="s">
        <v>3642</v>
      </c>
      <c r="C6838" t="s">
        <v>132</v>
      </c>
      <c r="D6838">
        <v>10</v>
      </c>
    </row>
    <row r="6839" spans="1:4">
      <c r="A6839">
        <v>1904</v>
      </c>
      <c r="B6839" t="s">
        <v>3642</v>
      </c>
      <c r="C6839" t="s">
        <v>133</v>
      </c>
      <c r="D6839">
        <v>110</v>
      </c>
    </row>
    <row r="6840" spans="1:4">
      <c r="A6840">
        <v>1904</v>
      </c>
      <c r="B6840" t="s">
        <v>3642</v>
      </c>
      <c r="C6840" t="s">
        <v>135</v>
      </c>
      <c r="D6840">
        <v>12</v>
      </c>
    </row>
    <row r="6841" spans="1:4">
      <c r="A6841">
        <v>1904</v>
      </c>
      <c r="B6841" t="s">
        <v>3642</v>
      </c>
      <c r="C6841" t="s">
        <v>136</v>
      </c>
      <c r="D6841">
        <v>5.5</v>
      </c>
    </row>
    <row r="6842" spans="1:4">
      <c r="A6842">
        <v>1904</v>
      </c>
      <c r="B6842" t="s">
        <v>3642</v>
      </c>
      <c r="C6842" t="s">
        <v>137</v>
      </c>
      <c r="D6842">
        <v>42</v>
      </c>
    </row>
    <row r="6843" spans="1:4">
      <c r="A6843">
        <v>1904</v>
      </c>
      <c r="B6843" t="s">
        <v>3642</v>
      </c>
      <c r="C6843" t="s">
        <v>138</v>
      </c>
      <c r="D6843">
        <v>20</v>
      </c>
    </row>
    <row r="6844" spans="1:4">
      <c r="A6844">
        <v>1904</v>
      </c>
      <c r="B6844" t="s">
        <v>3642</v>
      </c>
      <c r="C6844" t="s">
        <v>138</v>
      </c>
      <c r="D6844">
        <v>12</v>
      </c>
    </row>
    <row r="6845" spans="1:4">
      <c r="A6845">
        <v>1904</v>
      </c>
      <c r="B6845" t="s">
        <v>3642</v>
      </c>
      <c r="C6845" t="s">
        <v>139</v>
      </c>
      <c r="D6845">
        <v>2.87</v>
      </c>
    </row>
    <row r="6846" spans="1:4">
      <c r="A6846">
        <v>1904</v>
      </c>
      <c r="B6846" t="s">
        <v>3642</v>
      </c>
      <c r="C6846" t="s">
        <v>139</v>
      </c>
      <c r="D6846">
        <v>4.25</v>
      </c>
    </row>
    <row r="6847" spans="1:4">
      <c r="A6847">
        <v>1904</v>
      </c>
      <c r="B6847" t="s">
        <v>3642</v>
      </c>
      <c r="C6847" t="s">
        <v>140</v>
      </c>
      <c r="D6847">
        <v>6.5</v>
      </c>
    </row>
    <row r="6848" spans="1:4">
      <c r="A6848">
        <v>1904</v>
      </c>
      <c r="B6848" t="s">
        <v>3642</v>
      </c>
      <c r="C6848" t="s">
        <v>141</v>
      </c>
      <c r="D6848">
        <v>12</v>
      </c>
    </row>
    <row r="6849" spans="1:4">
      <c r="A6849">
        <v>1904</v>
      </c>
      <c r="B6849" t="s">
        <v>3642</v>
      </c>
      <c r="C6849" t="s">
        <v>142</v>
      </c>
      <c r="D6849">
        <v>7</v>
      </c>
    </row>
    <row r="6850" spans="1:4">
      <c r="A6850">
        <v>1904</v>
      </c>
      <c r="B6850" t="s">
        <v>3243</v>
      </c>
      <c r="C6850" t="s">
        <v>2375</v>
      </c>
      <c r="D6850">
        <v>3</v>
      </c>
    </row>
    <row r="6851" spans="1:4">
      <c r="A6851">
        <v>1904</v>
      </c>
      <c r="B6851" t="s">
        <v>3243</v>
      </c>
      <c r="C6851" t="s">
        <v>1921</v>
      </c>
      <c r="D6851">
        <v>11</v>
      </c>
    </row>
    <row r="6852" spans="1:4">
      <c r="A6852">
        <v>1904</v>
      </c>
      <c r="B6852" t="s">
        <v>3243</v>
      </c>
      <c r="C6852" t="s">
        <v>2281</v>
      </c>
      <c r="D6852">
        <v>5.5</v>
      </c>
    </row>
    <row r="6853" spans="1:4">
      <c r="A6853">
        <v>1904</v>
      </c>
      <c r="B6853" t="s">
        <v>2653</v>
      </c>
      <c r="C6853" t="s">
        <v>1925</v>
      </c>
      <c r="D6853">
        <v>3.5</v>
      </c>
    </row>
    <row r="6854" spans="1:4">
      <c r="A6854">
        <v>1904</v>
      </c>
      <c r="B6854" t="s">
        <v>2653</v>
      </c>
      <c r="C6854" t="s">
        <v>1922</v>
      </c>
      <c r="D6854">
        <v>2</v>
      </c>
    </row>
    <row r="6855" spans="1:4">
      <c r="A6855">
        <v>1904</v>
      </c>
      <c r="B6855" t="s">
        <v>2653</v>
      </c>
      <c r="C6855" t="s">
        <v>1923</v>
      </c>
      <c r="D6855">
        <v>12.8</v>
      </c>
    </row>
    <row r="6856" spans="1:4">
      <c r="A6856">
        <v>1904</v>
      </c>
      <c r="B6856" t="s">
        <v>2653</v>
      </c>
      <c r="C6856" t="s">
        <v>1927</v>
      </c>
      <c r="D6856">
        <v>28</v>
      </c>
    </row>
    <row r="6857" spans="1:4">
      <c r="A6857">
        <v>1904</v>
      </c>
      <c r="B6857" t="s">
        <v>2653</v>
      </c>
      <c r="C6857" t="s">
        <v>1928</v>
      </c>
      <c r="D6857">
        <v>8</v>
      </c>
    </row>
    <row r="6858" spans="1:4">
      <c r="A6858">
        <v>1904</v>
      </c>
      <c r="B6858" t="s">
        <v>2653</v>
      </c>
      <c r="C6858" t="s">
        <v>1929</v>
      </c>
      <c r="D6858">
        <v>10</v>
      </c>
    </row>
    <row r="6859" spans="1:4">
      <c r="A6859">
        <v>1904</v>
      </c>
      <c r="B6859" t="s">
        <v>2182</v>
      </c>
      <c r="C6859" t="s">
        <v>2282</v>
      </c>
      <c r="D6859">
        <v>3</v>
      </c>
    </row>
    <row r="6860" spans="1:4">
      <c r="A6860">
        <v>1904</v>
      </c>
      <c r="B6860" t="s">
        <v>2182</v>
      </c>
      <c r="C6860" t="s">
        <v>1930</v>
      </c>
      <c r="D6860">
        <v>18</v>
      </c>
    </row>
    <row r="6861" spans="1:4">
      <c r="A6861">
        <v>1904</v>
      </c>
      <c r="B6861" t="s">
        <v>2182</v>
      </c>
      <c r="C6861" t="s">
        <v>438</v>
      </c>
      <c r="D6861">
        <v>17</v>
      </c>
    </row>
    <row r="6862" spans="1:4">
      <c r="A6862">
        <v>1904</v>
      </c>
      <c r="B6862" t="s">
        <v>2182</v>
      </c>
      <c r="C6862" t="s">
        <v>2376</v>
      </c>
      <c r="D6862">
        <v>14</v>
      </c>
    </row>
    <row r="6863" spans="1:4">
      <c r="A6863">
        <v>1904</v>
      </c>
      <c r="B6863" t="s">
        <v>3643</v>
      </c>
      <c r="C6863" t="s">
        <v>2377</v>
      </c>
      <c r="D6863">
        <v>7.5</v>
      </c>
    </row>
    <row r="6864" spans="1:4">
      <c r="A6864">
        <v>1904</v>
      </c>
      <c r="B6864" t="s">
        <v>3643</v>
      </c>
      <c r="C6864" t="s">
        <v>2347</v>
      </c>
      <c r="D6864">
        <v>2.2000000000000002</v>
      </c>
    </row>
    <row r="6865" spans="1:4">
      <c r="A6865">
        <v>1904</v>
      </c>
      <c r="B6865" t="s">
        <v>3643</v>
      </c>
      <c r="C6865" t="s">
        <v>394</v>
      </c>
      <c r="D6865">
        <v>5.5</v>
      </c>
    </row>
    <row r="6866" spans="1:4">
      <c r="A6866">
        <v>1904</v>
      </c>
      <c r="B6866" t="s">
        <v>3643</v>
      </c>
      <c r="C6866" t="s">
        <v>395</v>
      </c>
      <c r="D6866">
        <v>11.5</v>
      </c>
    </row>
    <row r="6867" spans="1:4">
      <c r="A6867">
        <v>1904</v>
      </c>
      <c r="B6867" t="s">
        <v>3643</v>
      </c>
      <c r="C6867" t="s">
        <v>1931</v>
      </c>
      <c r="D6867">
        <v>127.62</v>
      </c>
    </row>
    <row r="6868" spans="1:4">
      <c r="A6868">
        <v>1904</v>
      </c>
      <c r="B6868" t="s">
        <v>3643</v>
      </c>
      <c r="C6868" t="s">
        <v>1931</v>
      </c>
      <c r="D6868">
        <v>144</v>
      </c>
    </row>
    <row r="6869" spans="1:4">
      <c r="A6869">
        <v>1904</v>
      </c>
      <c r="B6869" t="s">
        <v>3643</v>
      </c>
      <c r="C6869" t="s">
        <v>1931</v>
      </c>
      <c r="D6869">
        <v>452</v>
      </c>
    </row>
    <row r="6870" spans="1:4">
      <c r="A6870">
        <v>1904</v>
      </c>
      <c r="B6870" t="s">
        <v>3643</v>
      </c>
      <c r="C6870" t="s">
        <v>1931</v>
      </c>
      <c r="D6870">
        <v>78</v>
      </c>
    </row>
    <row r="6871" spans="1:4">
      <c r="A6871">
        <v>1904</v>
      </c>
      <c r="B6871" t="s">
        <v>3643</v>
      </c>
      <c r="C6871" t="s">
        <v>1931</v>
      </c>
      <c r="D6871">
        <v>40</v>
      </c>
    </row>
    <row r="6872" spans="1:4">
      <c r="A6872">
        <v>1904</v>
      </c>
      <c r="B6872" t="s">
        <v>3643</v>
      </c>
      <c r="C6872" t="s">
        <v>373</v>
      </c>
      <c r="D6872">
        <v>4</v>
      </c>
    </row>
    <row r="6873" spans="1:4">
      <c r="A6873">
        <v>1904</v>
      </c>
      <c r="B6873" t="s">
        <v>3643</v>
      </c>
      <c r="C6873" t="s">
        <v>2378</v>
      </c>
      <c r="D6873">
        <v>1.5</v>
      </c>
    </row>
    <row r="6874" spans="1:4">
      <c r="A6874">
        <v>1904</v>
      </c>
      <c r="B6874" t="s">
        <v>3643</v>
      </c>
      <c r="C6874" t="s">
        <v>374</v>
      </c>
      <c r="D6874">
        <v>6.5</v>
      </c>
    </row>
    <row r="6875" spans="1:4">
      <c r="A6875">
        <v>1904</v>
      </c>
      <c r="B6875" t="s">
        <v>3643</v>
      </c>
      <c r="C6875" t="s">
        <v>375</v>
      </c>
      <c r="D6875">
        <v>122.8</v>
      </c>
    </row>
    <row r="6876" spans="1:4">
      <c r="A6876">
        <v>1904</v>
      </c>
      <c r="B6876" t="s">
        <v>3643</v>
      </c>
      <c r="C6876" t="s">
        <v>375</v>
      </c>
      <c r="D6876">
        <v>7</v>
      </c>
    </row>
    <row r="6877" spans="1:4">
      <c r="A6877">
        <v>1904</v>
      </c>
      <c r="B6877" t="s">
        <v>3643</v>
      </c>
      <c r="C6877" t="s">
        <v>1932</v>
      </c>
      <c r="D6877">
        <v>8.6999999999999993</v>
      </c>
    </row>
    <row r="6878" spans="1:4">
      <c r="A6878">
        <v>1904</v>
      </c>
      <c r="B6878" t="s">
        <v>3643</v>
      </c>
      <c r="C6878" t="s">
        <v>1933</v>
      </c>
      <c r="D6878">
        <v>2.5</v>
      </c>
    </row>
    <row r="6879" spans="1:4">
      <c r="A6879">
        <v>1904</v>
      </c>
      <c r="B6879" t="s">
        <v>3643</v>
      </c>
      <c r="C6879" t="s">
        <v>2284</v>
      </c>
      <c r="D6879">
        <v>2</v>
      </c>
    </row>
    <row r="6880" spans="1:4">
      <c r="A6880">
        <v>1904</v>
      </c>
      <c r="B6880" t="s">
        <v>3643</v>
      </c>
      <c r="C6880" t="s">
        <v>1934</v>
      </c>
      <c r="D6880">
        <v>2.56</v>
      </c>
    </row>
    <row r="6881" spans="1:4">
      <c r="A6881">
        <v>1904</v>
      </c>
      <c r="B6881" t="s">
        <v>3643</v>
      </c>
      <c r="C6881" t="s">
        <v>957</v>
      </c>
      <c r="D6881">
        <v>10</v>
      </c>
    </row>
    <row r="6882" spans="1:4">
      <c r="A6882">
        <v>1904</v>
      </c>
      <c r="B6882" t="s">
        <v>3643</v>
      </c>
      <c r="C6882" t="s">
        <v>397</v>
      </c>
      <c r="D6882">
        <v>24.5</v>
      </c>
    </row>
    <row r="6883" spans="1:4">
      <c r="A6883">
        <v>1904</v>
      </c>
      <c r="B6883" t="s">
        <v>3643</v>
      </c>
      <c r="C6883" t="s">
        <v>1936</v>
      </c>
      <c r="D6883">
        <v>33</v>
      </c>
    </row>
    <row r="6884" spans="1:4">
      <c r="A6884">
        <v>1904</v>
      </c>
      <c r="B6884" t="s">
        <v>3643</v>
      </c>
      <c r="C6884" t="s">
        <v>381</v>
      </c>
      <c r="D6884">
        <v>18</v>
      </c>
    </row>
    <row r="6885" spans="1:4">
      <c r="A6885">
        <v>1904</v>
      </c>
      <c r="B6885" t="s">
        <v>3643</v>
      </c>
      <c r="C6885" t="s">
        <v>382</v>
      </c>
      <c r="D6885">
        <v>11.5</v>
      </c>
    </row>
    <row r="6886" spans="1:4">
      <c r="A6886">
        <v>1904</v>
      </c>
      <c r="B6886" t="s">
        <v>3643</v>
      </c>
      <c r="C6886" t="s">
        <v>382</v>
      </c>
      <c r="D6886">
        <v>7.67</v>
      </c>
    </row>
    <row r="6887" spans="1:4">
      <c r="A6887">
        <v>1904</v>
      </c>
      <c r="B6887" t="s">
        <v>3643</v>
      </c>
      <c r="C6887" t="s">
        <v>382</v>
      </c>
      <c r="D6887">
        <v>253.43</v>
      </c>
    </row>
    <row r="6888" spans="1:4">
      <c r="A6888">
        <v>1904</v>
      </c>
      <c r="B6888" t="s">
        <v>3643</v>
      </c>
      <c r="C6888" t="s">
        <v>382</v>
      </c>
      <c r="D6888">
        <v>11.5</v>
      </c>
    </row>
    <row r="6889" spans="1:4">
      <c r="A6889">
        <v>1904</v>
      </c>
      <c r="B6889" t="s">
        <v>3643</v>
      </c>
      <c r="C6889" t="s">
        <v>382</v>
      </c>
      <c r="D6889">
        <v>13.5</v>
      </c>
    </row>
    <row r="6890" spans="1:4">
      <c r="A6890">
        <v>1904</v>
      </c>
      <c r="B6890" t="s">
        <v>3643</v>
      </c>
      <c r="C6890" t="s">
        <v>382</v>
      </c>
      <c r="D6890">
        <v>30</v>
      </c>
    </row>
    <row r="6891" spans="1:4">
      <c r="A6891">
        <v>1904</v>
      </c>
      <c r="B6891" t="s">
        <v>3643</v>
      </c>
      <c r="C6891" t="s">
        <v>383</v>
      </c>
      <c r="D6891">
        <v>21</v>
      </c>
    </row>
    <row r="6892" spans="1:4">
      <c r="A6892">
        <v>1904</v>
      </c>
      <c r="B6892" t="s">
        <v>3643</v>
      </c>
      <c r="C6892" t="s">
        <v>383</v>
      </c>
      <c r="D6892">
        <v>15</v>
      </c>
    </row>
    <row r="6893" spans="1:4">
      <c r="A6893">
        <v>1904</v>
      </c>
      <c r="B6893" t="s">
        <v>3643</v>
      </c>
      <c r="C6893" t="s">
        <v>383</v>
      </c>
      <c r="D6893">
        <v>18</v>
      </c>
    </row>
    <row r="6894" spans="1:4">
      <c r="A6894">
        <v>1904</v>
      </c>
      <c r="B6894" t="s">
        <v>3643</v>
      </c>
      <c r="C6894" t="s">
        <v>384</v>
      </c>
      <c r="D6894">
        <v>8</v>
      </c>
    </row>
    <row r="6895" spans="1:4">
      <c r="A6895">
        <v>1904</v>
      </c>
      <c r="B6895" t="s">
        <v>3643</v>
      </c>
      <c r="C6895" t="s">
        <v>385</v>
      </c>
      <c r="D6895">
        <v>8</v>
      </c>
    </row>
    <row r="6896" spans="1:4">
      <c r="A6896">
        <v>1904</v>
      </c>
      <c r="B6896" t="s">
        <v>3643</v>
      </c>
      <c r="C6896" t="s">
        <v>385</v>
      </c>
      <c r="D6896">
        <v>8.5</v>
      </c>
    </row>
    <row r="6897" spans="1:4">
      <c r="A6897">
        <v>1904</v>
      </c>
      <c r="B6897" t="s">
        <v>3643</v>
      </c>
      <c r="C6897" t="s">
        <v>386</v>
      </c>
      <c r="D6897">
        <v>1.5</v>
      </c>
    </row>
    <row r="6898" spans="1:4">
      <c r="A6898">
        <v>1904</v>
      </c>
      <c r="B6898" t="s">
        <v>3643</v>
      </c>
      <c r="C6898" t="s">
        <v>386</v>
      </c>
      <c r="D6898">
        <v>7</v>
      </c>
    </row>
    <row r="6899" spans="1:4">
      <c r="A6899">
        <v>1904</v>
      </c>
      <c r="B6899" t="s">
        <v>3643</v>
      </c>
      <c r="C6899" t="s">
        <v>387</v>
      </c>
      <c r="D6899">
        <v>12</v>
      </c>
    </row>
    <row r="6900" spans="1:4">
      <c r="A6900">
        <v>1904</v>
      </c>
      <c r="B6900" t="s">
        <v>3645</v>
      </c>
      <c r="C6900" t="s">
        <v>2348</v>
      </c>
      <c r="D6900">
        <v>7</v>
      </c>
    </row>
    <row r="6901" spans="1:4">
      <c r="A6901">
        <v>1904</v>
      </c>
      <c r="B6901" t="s">
        <v>3645</v>
      </c>
      <c r="C6901" t="s">
        <v>1941</v>
      </c>
      <c r="D6901">
        <v>38</v>
      </c>
    </row>
    <row r="6902" spans="1:4">
      <c r="A6902">
        <v>1904</v>
      </c>
      <c r="B6902" t="s">
        <v>3645</v>
      </c>
      <c r="C6902" t="s">
        <v>2192</v>
      </c>
      <c r="D6902">
        <v>75</v>
      </c>
    </row>
    <row r="6903" spans="1:4">
      <c r="A6903">
        <v>1904</v>
      </c>
      <c r="B6903" t="s">
        <v>3645</v>
      </c>
      <c r="C6903" t="s">
        <v>1942</v>
      </c>
      <c r="D6903">
        <v>152</v>
      </c>
    </row>
    <row r="6904" spans="1:4">
      <c r="A6904">
        <v>1904</v>
      </c>
      <c r="B6904" t="s">
        <v>3645</v>
      </c>
      <c r="C6904" t="s">
        <v>1942</v>
      </c>
      <c r="D6904">
        <v>24</v>
      </c>
    </row>
    <row r="6905" spans="1:4">
      <c r="A6905">
        <v>1904</v>
      </c>
      <c r="B6905" t="s">
        <v>3645</v>
      </c>
      <c r="C6905" t="s">
        <v>1942</v>
      </c>
      <c r="D6905">
        <v>30</v>
      </c>
    </row>
    <row r="6906" spans="1:4">
      <c r="A6906">
        <v>1904</v>
      </c>
      <c r="B6906" t="s">
        <v>3645</v>
      </c>
      <c r="C6906" t="s">
        <v>1943</v>
      </c>
      <c r="D6906">
        <v>2.25</v>
      </c>
    </row>
    <row r="6907" spans="1:4">
      <c r="A6907">
        <v>1904</v>
      </c>
      <c r="B6907" t="s">
        <v>3645</v>
      </c>
      <c r="C6907" t="s">
        <v>1945</v>
      </c>
      <c r="D6907">
        <v>1.75</v>
      </c>
    </row>
    <row r="6908" spans="1:4">
      <c r="A6908">
        <v>1904</v>
      </c>
      <c r="B6908" t="s">
        <v>3645</v>
      </c>
      <c r="C6908" t="s">
        <v>1946</v>
      </c>
      <c r="D6908">
        <v>30</v>
      </c>
    </row>
    <row r="6909" spans="1:4">
      <c r="A6909">
        <v>1904</v>
      </c>
      <c r="B6909" t="s">
        <v>3645</v>
      </c>
      <c r="C6909" t="s">
        <v>2379</v>
      </c>
      <c r="D6909">
        <v>13</v>
      </c>
    </row>
    <row r="6910" spans="1:4">
      <c r="A6910">
        <v>1904</v>
      </c>
      <c r="B6910" t="s">
        <v>2549</v>
      </c>
      <c r="C6910" t="s">
        <v>145</v>
      </c>
      <c r="D6910">
        <v>175</v>
      </c>
    </row>
    <row r="6911" spans="1:4">
      <c r="A6911">
        <v>1904</v>
      </c>
      <c r="B6911" t="s">
        <v>2549</v>
      </c>
      <c r="C6911" t="s">
        <v>537</v>
      </c>
      <c r="D6911">
        <v>10.8</v>
      </c>
    </row>
    <row r="6912" spans="1:4">
      <c r="A6912">
        <v>1904</v>
      </c>
      <c r="B6912" t="s">
        <v>2549</v>
      </c>
      <c r="C6912" t="s">
        <v>147</v>
      </c>
      <c r="D6912">
        <v>11.73</v>
      </c>
    </row>
    <row r="6913" spans="1:4">
      <c r="A6913">
        <v>1904</v>
      </c>
      <c r="B6913" t="s">
        <v>2549</v>
      </c>
      <c r="C6913" t="s">
        <v>147</v>
      </c>
      <c r="D6913">
        <v>15</v>
      </c>
    </row>
    <row r="6914" spans="1:4">
      <c r="A6914">
        <v>1904</v>
      </c>
      <c r="B6914" t="s">
        <v>2549</v>
      </c>
      <c r="C6914" t="s">
        <v>2380</v>
      </c>
      <c r="D6914">
        <v>8.66</v>
      </c>
    </row>
    <row r="6915" spans="1:4">
      <c r="A6915">
        <v>1904</v>
      </c>
      <c r="B6915" t="s">
        <v>2549</v>
      </c>
      <c r="C6915" t="s">
        <v>1032</v>
      </c>
      <c r="D6915">
        <v>8.64</v>
      </c>
    </row>
    <row r="6916" spans="1:4">
      <c r="A6916">
        <v>1904</v>
      </c>
      <c r="B6916" t="s">
        <v>2549</v>
      </c>
      <c r="C6916" t="s">
        <v>151</v>
      </c>
      <c r="D6916">
        <v>78.599999999999994</v>
      </c>
    </row>
    <row r="6917" spans="1:4">
      <c r="A6917">
        <v>1904</v>
      </c>
      <c r="B6917" t="s">
        <v>2549</v>
      </c>
      <c r="C6917" t="s">
        <v>151</v>
      </c>
      <c r="D6917">
        <v>17.3</v>
      </c>
    </row>
    <row r="6918" spans="1:4">
      <c r="A6918">
        <v>1904</v>
      </c>
      <c r="B6918" t="s">
        <v>2549</v>
      </c>
      <c r="C6918" t="s">
        <v>151</v>
      </c>
      <c r="D6918">
        <v>10.8</v>
      </c>
    </row>
    <row r="6919" spans="1:4">
      <c r="A6919">
        <v>1904</v>
      </c>
      <c r="B6919" t="s">
        <v>2549</v>
      </c>
      <c r="C6919" t="s">
        <v>153</v>
      </c>
      <c r="D6919">
        <v>20.3</v>
      </c>
    </row>
    <row r="6920" spans="1:4">
      <c r="A6920">
        <v>1904</v>
      </c>
      <c r="B6920" t="s">
        <v>2549</v>
      </c>
      <c r="C6920" t="s">
        <v>153</v>
      </c>
      <c r="D6920">
        <v>12.34</v>
      </c>
    </row>
    <row r="6921" spans="1:4">
      <c r="A6921">
        <v>1904</v>
      </c>
      <c r="B6921" t="s">
        <v>2549</v>
      </c>
      <c r="C6921" t="s">
        <v>282</v>
      </c>
      <c r="D6921">
        <v>11.88</v>
      </c>
    </row>
    <row r="6922" spans="1:4">
      <c r="A6922">
        <v>1904</v>
      </c>
      <c r="B6922" t="s">
        <v>2549</v>
      </c>
      <c r="C6922" t="s">
        <v>2285</v>
      </c>
      <c r="D6922">
        <v>10.67</v>
      </c>
    </row>
    <row r="6923" spans="1:4">
      <c r="A6923">
        <v>1904</v>
      </c>
      <c r="B6923" t="s">
        <v>2549</v>
      </c>
      <c r="C6923" t="s">
        <v>155</v>
      </c>
      <c r="D6923">
        <v>109</v>
      </c>
    </row>
    <row r="6924" spans="1:4">
      <c r="A6924">
        <v>1904</v>
      </c>
      <c r="B6924" t="s">
        <v>2549</v>
      </c>
      <c r="C6924" t="s">
        <v>155</v>
      </c>
      <c r="D6924">
        <v>1.36</v>
      </c>
    </row>
    <row r="6925" spans="1:4">
      <c r="A6925">
        <v>1904</v>
      </c>
      <c r="B6925" t="s">
        <v>2549</v>
      </c>
      <c r="C6925" t="s">
        <v>159</v>
      </c>
      <c r="D6925">
        <v>8.07</v>
      </c>
    </row>
    <row r="6926" spans="1:4">
      <c r="A6926">
        <v>1904</v>
      </c>
      <c r="B6926" t="s">
        <v>2549</v>
      </c>
      <c r="C6926" t="s">
        <v>161</v>
      </c>
      <c r="D6926">
        <v>17.649999999999999</v>
      </c>
    </row>
    <row r="6927" spans="1:4">
      <c r="A6927">
        <v>1904</v>
      </c>
      <c r="B6927" t="s">
        <v>2549</v>
      </c>
      <c r="C6927" t="s">
        <v>976</v>
      </c>
      <c r="D6927">
        <v>31.51</v>
      </c>
    </row>
    <row r="6928" spans="1:4">
      <c r="A6928">
        <v>1904</v>
      </c>
      <c r="B6928" t="s">
        <v>2549</v>
      </c>
      <c r="C6928" t="s">
        <v>163</v>
      </c>
      <c r="D6928">
        <v>15.07</v>
      </c>
    </row>
    <row r="6929" spans="1:4">
      <c r="A6929">
        <v>1904</v>
      </c>
      <c r="B6929" t="s">
        <v>2549</v>
      </c>
      <c r="C6929" t="s">
        <v>2349</v>
      </c>
      <c r="D6929">
        <v>4.91</v>
      </c>
    </row>
    <row r="6930" spans="1:4">
      <c r="A6930">
        <v>1904</v>
      </c>
      <c r="B6930" t="s">
        <v>2549</v>
      </c>
      <c r="C6930" t="s">
        <v>545</v>
      </c>
      <c r="D6930">
        <v>16</v>
      </c>
    </row>
    <row r="6931" spans="1:4">
      <c r="A6931">
        <v>1904</v>
      </c>
      <c r="B6931" t="s">
        <v>2549</v>
      </c>
      <c r="C6931" t="s">
        <v>977</v>
      </c>
      <c r="D6931">
        <v>13.03</v>
      </c>
    </row>
    <row r="6932" spans="1:4">
      <c r="A6932">
        <v>1904</v>
      </c>
      <c r="B6932" t="s">
        <v>2549</v>
      </c>
      <c r="C6932" t="s">
        <v>2381</v>
      </c>
      <c r="D6932">
        <v>7.5</v>
      </c>
    </row>
    <row r="6933" spans="1:4">
      <c r="A6933">
        <v>1904</v>
      </c>
      <c r="B6933" t="s">
        <v>2549</v>
      </c>
      <c r="C6933" t="s">
        <v>2382</v>
      </c>
      <c r="D6933">
        <v>10</v>
      </c>
    </row>
    <row r="6934" spans="1:4">
      <c r="A6934">
        <v>1904</v>
      </c>
      <c r="B6934" t="s">
        <v>2704</v>
      </c>
      <c r="C6934" t="s">
        <v>440</v>
      </c>
      <c r="D6934">
        <v>145.52000000000001</v>
      </c>
    </row>
    <row r="6935" spans="1:4">
      <c r="A6935">
        <v>1904</v>
      </c>
      <c r="B6935" t="s">
        <v>2704</v>
      </c>
      <c r="C6935" t="s">
        <v>440</v>
      </c>
      <c r="D6935">
        <v>2</v>
      </c>
    </row>
    <row r="6936" spans="1:4">
      <c r="A6936">
        <v>1904</v>
      </c>
      <c r="B6936" t="s">
        <v>2704</v>
      </c>
      <c r="C6936" t="s">
        <v>440</v>
      </c>
      <c r="D6936">
        <v>40.69</v>
      </c>
    </row>
    <row r="6937" spans="1:4">
      <c r="A6937">
        <v>1904</v>
      </c>
      <c r="B6937" t="s">
        <v>2704</v>
      </c>
      <c r="C6937" t="s">
        <v>440</v>
      </c>
      <c r="D6937">
        <v>23.66</v>
      </c>
    </row>
    <row r="6938" spans="1:4">
      <c r="A6938">
        <v>1904</v>
      </c>
      <c r="B6938" t="s">
        <v>2704</v>
      </c>
      <c r="C6938" t="s">
        <v>440</v>
      </c>
      <c r="D6938">
        <v>11.9</v>
      </c>
    </row>
    <row r="6939" spans="1:4">
      <c r="A6939">
        <v>1904</v>
      </c>
      <c r="B6939" t="s">
        <v>2704</v>
      </c>
      <c r="C6939" t="s">
        <v>440</v>
      </c>
      <c r="D6939">
        <v>8</v>
      </c>
    </row>
    <row r="6940" spans="1:4">
      <c r="A6940">
        <v>1904</v>
      </c>
      <c r="B6940" t="s">
        <v>2704</v>
      </c>
      <c r="C6940" t="s">
        <v>440</v>
      </c>
      <c r="D6940">
        <v>10</v>
      </c>
    </row>
    <row r="6941" spans="1:4">
      <c r="A6941">
        <v>1904</v>
      </c>
      <c r="B6941" t="s">
        <v>3646</v>
      </c>
      <c r="C6941" t="s">
        <v>2383</v>
      </c>
      <c r="D6941">
        <v>4</v>
      </c>
    </row>
    <row r="6942" spans="1:4">
      <c r="A6942">
        <v>1904</v>
      </c>
      <c r="B6942" t="s">
        <v>3646</v>
      </c>
      <c r="C6942" t="s">
        <v>1189</v>
      </c>
      <c r="D6942">
        <v>71</v>
      </c>
    </row>
    <row r="6943" spans="1:4">
      <c r="A6943">
        <v>1904</v>
      </c>
      <c r="B6943" t="s">
        <v>3646</v>
      </c>
      <c r="C6943" t="s">
        <v>1189</v>
      </c>
      <c r="D6943">
        <v>16</v>
      </c>
    </row>
    <row r="6944" spans="1:4">
      <c r="A6944">
        <v>1904</v>
      </c>
      <c r="B6944" t="s">
        <v>3646</v>
      </c>
      <c r="C6944" t="s">
        <v>1189</v>
      </c>
      <c r="D6944">
        <v>19</v>
      </c>
    </row>
    <row r="6945" spans="1:4">
      <c r="A6945">
        <v>1904</v>
      </c>
      <c r="B6945" t="s">
        <v>3646</v>
      </c>
      <c r="C6945" t="s">
        <v>1189</v>
      </c>
      <c r="D6945">
        <v>26</v>
      </c>
    </row>
    <row r="6946" spans="1:4">
      <c r="A6946">
        <v>1904</v>
      </c>
      <c r="B6946" t="s">
        <v>2706</v>
      </c>
      <c r="C6946" t="s">
        <v>1094</v>
      </c>
      <c r="D6946">
        <v>3</v>
      </c>
    </row>
    <row r="6947" spans="1:4">
      <c r="A6947">
        <v>1904</v>
      </c>
      <c r="B6947" t="s">
        <v>2706</v>
      </c>
      <c r="C6947" t="s">
        <v>1232</v>
      </c>
      <c r="D6947">
        <v>12</v>
      </c>
    </row>
    <row r="6948" spans="1:4">
      <c r="A6948">
        <v>1904</v>
      </c>
      <c r="B6948" t="s">
        <v>2706</v>
      </c>
      <c r="C6948" t="s">
        <v>170</v>
      </c>
      <c r="D6948">
        <v>2</v>
      </c>
    </row>
    <row r="6949" spans="1:4">
      <c r="A6949">
        <v>1904</v>
      </c>
      <c r="B6949" t="s">
        <v>2706</v>
      </c>
      <c r="C6949" t="s">
        <v>173</v>
      </c>
      <c r="D6949">
        <v>20.05</v>
      </c>
    </row>
    <row r="6950" spans="1:4">
      <c r="A6950">
        <v>1904</v>
      </c>
      <c r="B6950" t="s">
        <v>2706</v>
      </c>
      <c r="C6950" t="s">
        <v>173</v>
      </c>
      <c r="D6950">
        <v>6</v>
      </c>
    </row>
    <row r="6951" spans="1:4">
      <c r="A6951">
        <v>1904</v>
      </c>
      <c r="B6951" t="s">
        <v>2706</v>
      </c>
      <c r="C6951" t="s">
        <v>177</v>
      </c>
      <c r="D6951">
        <v>5.5</v>
      </c>
    </row>
    <row r="6952" spans="1:4">
      <c r="A6952">
        <v>1904</v>
      </c>
      <c r="B6952" t="s">
        <v>2706</v>
      </c>
      <c r="C6952" t="s">
        <v>181</v>
      </c>
      <c r="D6952">
        <v>4</v>
      </c>
    </row>
    <row r="6953" spans="1:4">
      <c r="A6953">
        <v>1904</v>
      </c>
      <c r="B6953" t="s">
        <v>2706</v>
      </c>
      <c r="C6953" t="s">
        <v>547</v>
      </c>
      <c r="D6953">
        <v>19</v>
      </c>
    </row>
    <row r="6954" spans="1:4">
      <c r="A6954">
        <v>1904</v>
      </c>
      <c r="B6954" t="s">
        <v>2706</v>
      </c>
      <c r="C6954" t="s">
        <v>179</v>
      </c>
      <c r="D6954">
        <v>26.64</v>
      </c>
    </row>
    <row r="6955" spans="1:4">
      <c r="A6955">
        <v>1904</v>
      </c>
      <c r="B6955" t="s">
        <v>2520</v>
      </c>
      <c r="C6955" t="s">
        <v>64</v>
      </c>
      <c r="D6955">
        <v>7</v>
      </c>
    </row>
    <row r="6956" spans="1:4">
      <c r="A6956">
        <v>1904</v>
      </c>
      <c r="B6956" t="s">
        <v>2520</v>
      </c>
      <c r="C6956" t="s">
        <v>551</v>
      </c>
      <c r="D6956">
        <v>142</v>
      </c>
    </row>
    <row r="6957" spans="1:4">
      <c r="A6957">
        <v>1904</v>
      </c>
      <c r="B6957" t="s">
        <v>2520</v>
      </c>
      <c r="C6957" t="s">
        <v>551</v>
      </c>
      <c r="D6957">
        <v>22</v>
      </c>
    </row>
    <row r="6958" spans="1:4">
      <c r="A6958">
        <v>1904</v>
      </c>
      <c r="B6958" t="s">
        <v>2520</v>
      </c>
      <c r="C6958" t="s">
        <v>69</v>
      </c>
      <c r="D6958">
        <v>30</v>
      </c>
    </row>
    <row r="6959" spans="1:4">
      <c r="A6959">
        <v>1904</v>
      </c>
      <c r="B6959" t="s">
        <v>2520</v>
      </c>
      <c r="C6959" t="s">
        <v>69</v>
      </c>
      <c r="D6959">
        <v>26</v>
      </c>
    </row>
    <row r="6960" spans="1:4">
      <c r="A6960">
        <v>1904</v>
      </c>
      <c r="B6960" t="s">
        <v>2520</v>
      </c>
      <c r="C6960" t="s">
        <v>68</v>
      </c>
      <c r="D6960">
        <v>26.72</v>
      </c>
    </row>
    <row r="6961" spans="1:4">
      <c r="A6961">
        <v>1904</v>
      </c>
      <c r="B6961" t="s">
        <v>2520</v>
      </c>
      <c r="C6961" t="s">
        <v>68</v>
      </c>
      <c r="D6961">
        <v>26.72</v>
      </c>
    </row>
    <row r="6962" spans="1:4">
      <c r="A6962">
        <v>1904</v>
      </c>
      <c r="B6962" t="s">
        <v>2520</v>
      </c>
      <c r="C6962" t="s">
        <v>73</v>
      </c>
      <c r="D6962">
        <v>6</v>
      </c>
    </row>
    <row r="6963" spans="1:4">
      <c r="A6963">
        <v>1904</v>
      </c>
      <c r="B6963" t="s">
        <v>2520</v>
      </c>
      <c r="C6963" t="s">
        <v>1098</v>
      </c>
      <c r="D6963">
        <v>7.5</v>
      </c>
    </row>
    <row r="6964" spans="1:4">
      <c r="A6964">
        <v>1904</v>
      </c>
      <c r="B6964" t="s">
        <v>2520</v>
      </c>
      <c r="C6964" t="s">
        <v>65</v>
      </c>
      <c r="D6964">
        <v>30</v>
      </c>
    </row>
    <row r="6965" spans="1:4">
      <c r="A6965">
        <v>1904</v>
      </c>
      <c r="B6965" t="s">
        <v>2520</v>
      </c>
      <c r="C6965" t="s">
        <v>66</v>
      </c>
      <c r="D6965">
        <v>6.5</v>
      </c>
    </row>
    <row r="6966" spans="1:4">
      <c r="A6966">
        <v>1904</v>
      </c>
      <c r="B6966" t="s">
        <v>2520</v>
      </c>
      <c r="C6966" t="s">
        <v>983</v>
      </c>
      <c r="D6966">
        <v>4</v>
      </c>
    </row>
    <row r="6967" spans="1:4">
      <c r="A6967">
        <v>1904</v>
      </c>
      <c r="B6967" t="s">
        <v>2520</v>
      </c>
      <c r="C6967" t="s">
        <v>67</v>
      </c>
      <c r="D6967">
        <v>55.62</v>
      </c>
    </row>
    <row r="6968" spans="1:4">
      <c r="A6968">
        <v>1904</v>
      </c>
      <c r="B6968" t="s">
        <v>3661</v>
      </c>
      <c r="C6968" t="s">
        <v>2286</v>
      </c>
      <c r="D6968">
        <v>48.22</v>
      </c>
    </row>
    <row r="6969" spans="1:4">
      <c r="A6969">
        <v>1904</v>
      </c>
      <c r="B6969" t="s">
        <v>3661</v>
      </c>
      <c r="C6969" t="s">
        <v>2287</v>
      </c>
      <c r="D6969">
        <v>3.5</v>
      </c>
    </row>
    <row r="6970" spans="1:4">
      <c r="A6970">
        <v>1904</v>
      </c>
      <c r="B6970" t="s">
        <v>3662</v>
      </c>
      <c r="C6970" t="s">
        <v>2288</v>
      </c>
      <c r="D6970">
        <v>23.48</v>
      </c>
    </row>
    <row r="6971" spans="1:4">
      <c r="A6971">
        <v>1904</v>
      </c>
      <c r="B6971" t="s">
        <v>3647</v>
      </c>
      <c r="C6971" t="s">
        <v>1950</v>
      </c>
      <c r="D6971">
        <v>3.5</v>
      </c>
    </row>
    <row r="6972" spans="1:4">
      <c r="A6972">
        <v>1904</v>
      </c>
      <c r="B6972" t="s">
        <v>3648</v>
      </c>
      <c r="C6972" t="s">
        <v>1968</v>
      </c>
      <c r="D6972">
        <v>16</v>
      </c>
    </row>
    <row r="6973" spans="1:4">
      <c r="A6973">
        <v>1904</v>
      </c>
      <c r="B6973" t="s">
        <v>3648</v>
      </c>
      <c r="C6973" t="s">
        <v>471</v>
      </c>
      <c r="D6973">
        <v>72</v>
      </c>
    </row>
    <row r="6974" spans="1:4">
      <c r="A6974">
        <v>1904</v>
      </c>
      <c r="B6974" t="s">
        <v>3648</v>
      </c>
      <c r="C6974" t="s">
        <v>472</v>
      </c>
      <c r="D6974">
        <v>21</v>
      </c>
    </row>
    <row r="6975" spans="1:4">
      <c r="A6975">
        <v>1904</v>
      </c>
      <c r="B6975" t="s">
        <v>3648</v>
      </c>
      <c r="C6975" t="s">
        <v>1969</v>
      </c>
      <c r="D6975">
        <v>9.5</v>
      </c>
    </row>
    <row r="6976" spans="1:4">
      <c r="A6976">
        <v>1904</v>
      </c>
      <c r="B6976" t="s">
        <v>3648</v>
      </c>
      <c r="C6976" t="s">
        <v>1951</v>
      </c>
      <c r="D6976">
        <v>3</v>
      </c>
    </row>
    <row r="6977" spans="1:4">
      <c r="A6977">
        <v>1904</v>
      </c>
      <c r="B6977" t="s">
        <v>3648</v>
      </c>
      <c r="C6977" t="s">
        <v>1970</v>
      </c>
      <c r="D6977">
        <v>11</v>
      </c>
    </row>
    <row r="6978" spans="1:4">
      <c r="A6978">
        <v>1904</v>
      </c>
      <c r="B6978" t="s">
        <v>3648</v>
      </c>
      <c r="C6978" t="s">
        <v>1970</v>
      </c>
      <c r="D6978">
        <v>53</v>
      </c>
    </row>
    <row r="6979" spans="1:4">
      <c r="A6979">
        <v>1904</v>
      </c>
      <c r="B6979" t="s">
        <v>3648</v>
      </c>
      <c r="C6979" t="s">
        <v>470</v>
      </c>
      <c r="D6979">
        <v>486.32</v>
      </c>
    </row>
    <row r="6980" spans="1:4">
      <c r="A6980">
        <v>1904</v>
      </c>
      <c r="B6980" t="s">
        <v>3648</v>
      </c>
      <c r="C6980" t="s">
        <v>470</v>
      </c>
      <c r="D6980">
        <v>230</v>
      </c>
    </row>
    <row r="6981" spans="1:4">
      <c r="A6981">
        <v>1904</v>
      </c>
      <c r="B6981" t="s">
        <v>3648</v>
      </c>
      <c r="C6981" t="s">
        <v>470</v>
      </c>
      <c r="D6981">
        <v>218.71</v>
      </c>
    </row>
    <row r="6982" spans="1:4">
      <c r="A6982">
        <v>1904</v>
      </c>
      <c r="B6982" t="s">
        <v>3648</v>
      </c>
      <c r="C6982" t="s">
        <v>470</v>
      </c>
      <c r="D6982">
        <v>48</v>
      </c>
    </row>
    <row r="6983" spans="1:4">
      <c r="A6983">
        <v>1904</v>
      </c>
      <c r="B6983" t="s">
        <v>3648</v>
      </c>
      <c r="C6983" t="s">
        <v>470</v>
      </c>
      <c r="D6983">
        <v>35</v>
      </c>
    </row>
    <row r="6984" spans="1:4">
      <c r="A6984">
        <v>1904</v>
      </c>
      <c r="B6984" t="s">
        <v>3648</v>
      </c>
      <c r="C6984" t="s">
        <v>470</v>
      </c>
      <c r="D6984">
        <v>30</v>
      </c>
    </row>
    <row r="6985" spans="1:4">
      <c r="A6985">
        <v>1904</v>
      </c>
      <c r="B6985" t="s">
        <v>3648</v>
      </c>
      <c r="C6985" t="s">
        <v>470</v>
      </c>
      <c r="D6985">
        <v>37.5</v>
      </c>
    </row>
    <row r="6986" spans="1:4">
      <c r="A6986">
        <v>1904</v>
      </c>
      <c r="B6986" t="s">
        <v>3648</v>
      </c>
      <c r="C6986" t="s">
        <v>470</v>
      </c>
      <c r="D6986">
        <v>33.5</v>
      </c>
    </row>
    <row r="6987" spans="1:4">
      <c r="A6987">
        <v>1904</v>
      </c>
      <c r="B6987" t="s">
        <v>3648</v>
      </c>
      <c r="C6987" t="s">
        <v>470</v>
      </c>
      <c r="D6987">
        <v>5</v>
      </c>
    </row>
    <row r="6988" spans="1:4">
      <c r="A6988">
        <v>1904</v>
      </c>
      <c r="B6988" t="s">
        <v>3648</v>
      </c>
      <c r="C6988" t="s">
        <v>470</v>
      </c>
      <c r="D6988">
        <v>60</v>
      </c>
    </row>
    <row r="6989" spans="1:4">
      <c r="A6989">
        <v>1904</v>
      </c>
      <c r="B6989" t="s">
        <v>3648</v>
      </c>
      <c r="C6989" t="s">
        <v>470</v>
      </c>
      <c r="D6989">
        <v>18.62</v>
      </c>
    </row>
    <row r="6990" spans="1:4">
      <c r="A6990">
        <v>1904</v>
      </c>
      <c r="B6990" t="s">
        <v>3648</v>
      </c>
      <c r="C6990" t="s">
        <v>470</v>
      </c>
      <c r="D6990">
        <v>15</v>
      </c>
    </row>
    <row r="6991" spans="1:4">
      <c r="A6991">
        <v>1904</v>
      </c>
      <c r="B6991" t="s">
        <v>3648</v>
      </c>
      <c r="C6991" t="s">
        <v>470</v>
      </c>
      <c r="D6991">
        <v>37.6</v>
      </c>
    </row>
    <row r="6992" spans="1:4">
      <c r="A6992">
        <v>1904</v>
      </c>
      <c r="B6992" t="s">
        <v>3648</v>
      </c>
      <c r="C6992" t="s">
        <v>470</v>
      </c>
      <c r="D6992">
        <v>25.45</v>
      </c>
    </row>
    <row r="6993" spans="1:4">
      <c r="A6993">
        <v>1904</v>
      </c>
      <c r="B6993" t="s">
        <v>3648</v>
      </c>
      <c r="C6993" t="s">
        <v>470</v>
      </c>
      <c r="D6993">
        <v>83</v>
      </c>
    </row>
    <row r="6994" spans="1:4">
      <c r="A6994">
        <v>1904</v>
      </c>
      <c r="B6994" t="s">
        <v>3648</v>
      </c>
      <c r="C6994" t="s">
        <v>715</v>
      </c>
      <c r="D6994">
        <v>14</v>
      </c>
    </row>
    <row r="6995" spans="1:4">
      <c r="A6995">
        <v>1904</v>
      </c>
      <c r="B6995" t="s">
        <v>3648</v>
      </c>
      <c r="C6995" t="s">
        <v>1392</v>
      </c>
      <c r="D6995">
        <v>13.5</v>
      </c>
    </row>
    <row r="6996" spans="1:4">
      <c r="A6996">
        <v>1904</v>
      </c>
      <c r="B6996" t="s">
        <v>3648</v>
      </c>
      <c r="C6996" t="s">
        <v>2350</v>
      </c>
      <c r="D6996">
        <v>8</v>
      </c>
    </row>
    <row r="6997" spans="1:4">
      <c r="A6997">
        <v>1904</v>
      </c>
      <c r="B6997" t="s">
        <v>3648</v>
      </c>
      <c r="C6997" t="s">
        <v>2197</v>
      </c>
      <c r="D6997">
        <v>4</v>
      </c>
    </row>
    <row r="6998" spans="1:4">
      <c r="A6998">
        <v>1904</v>
      </c>
      <c r="B6998" t="s">
        <v>3648</v>
      </c>
      <c r="C6998" t="s">
        <v>1164</v>
      </c>
      <c r="D6998">
        <v>8</v>
      </c>
    </row>
    <row r="6999" spans="1:4">
      <c r="A6999">
        <v>1904</v>
      </c>
      <c r="B6999" t="s">
        <v>3648</v>
      </c>
      <c r="C6999" t="s">
        <v>1954</v>
      </c>
      <c r="D6999">
        <v>20</v>
      </c>
    </row>
    <row r="7000" spans="1:4">
      <c r="A7000">
        <v>1904</v>
      </c>
      <c r="B7000" t="s">
        <v>3648</v>
      </c>
      <c r="C7000" t="s">
        <v>1954</v>
      </c>
      <c r="D7000">
        <v>12.5</v>
      </c>
    </row>
    <row r="7001" spans="1:4">
      <c r="A7001">
        <v>1904</v>
      </c>
      <c r="B7001" t="s">
        <v>3648</v>
      </c>
      <c r="C7001" t="s">
        <v>1954</v>
      </c>
      <c r="D7001">
        <v>42</v>
      </c>
    </row>
    <row r="7002" spans="1:4">
      <c r="A7002">
        <v>1904</v>
      </c>
      <c r="B7002" t="s">
        <v>3648</v>
      </c>
      <c r="C7002" t="s">
        <v>1954</v>
      </c>
      <c r="D7002">
        <v>70</v>
      </c>
    </row>
    <row r="7003" spans="1:4">
      <c r="A7003">
        <v>1904</v>
      </c>
      <c r="B7003" t="s">
        <v>3648</v>
      </c>
      <c r="C7003" t="s">
        <v>173</v>
      </c>
      <c r="D7003">
        <v>5</v>
      </c>
    </row>
    <row r="7004" spans="1:4">
      <c r="A7004">
        <v>1904</v>
      </c>
      <c r="B7004" t="s">
        <v>3648</v>
      </c>
      <c r="C7004" t="s">
        <v>1962</v>
      </c>
      <c r="D7004">
        <v>40</v>
      </c>
    </row>
    <row r="7005" spans="1:4">
      <c r="A7005">
        <v>1904</v>
      </c>
      <c r="B7005" t="s">
        <v>3648</v>
      </c>
      <c r="C7005" t="s">
        <v>1962</v>
      </c>
      <c r="D7005">
        <v>39</v>
      </c>
    </row>
    <row r="7006" spans="1:4">
      <c r="A7006">
        <v>1904</v>
      </c>
      <c r="B7006" t="s">
        <v>3648</v>
      </c>
      <c r="C7006" t="s">
        <v>1956</v>
      </c>
      <c r="D7006">
        <v>9</v>
      </c>
    </row>
    <row r="7007" spans="1:4">
      <c r="A7007">
        <v>1904</v>
      </c>
      <c r="B7007" t="s">
        <v>3648</v>
      </c>
      <c r="C7007" t="s">
        <v>1956</v>
      </c>
      <c r="D7007">
        <v>4.2</v>
      </c>
    </row>
    <row r="7008" spans="1:4">
      <c r="A7008">
        <v>1904</v>
      </c>
      <c r="B7008" t="s">
        <v>3648</v>
      </c>
      <c r="C7008" t="s">
        <v>1957</v>
      </c>
      <c r="D7008">
        <v>36.6</v>
      </c>
    </row>
    <row r="7009" spans="1:4">
      <c r="A7009">
        <v>1904</v>
      </c>
      <c r="B7009" t="s">
        <v>3648</v>
      </c>
      <c r="C7009" t="s">
        <v>2074</v>
      </c>
      <c r="D7009">
        <v>8</v>
      </c>
    </row>
    <row r="7010" spans="1:4">
      <c r="A7010">
        <v>1904</v>
      </c>
      <c r="B7010" t="s">
        <v>3648</v>
      </c>
      <c r="C7010" t="s">
        <v>2384</v>
      </c>
      <c r="D7010">
        <v>95</v>
      </c>
    </row>
    <row r="7011" spans="1:4">
      <c r="A7011">
        <v>1904</v>
      </c>
      <c r="B7011" t="s">
        <v>3648</v>
      </c>
      <c r="C7011" t="s">
        <v>757</v>
      </c>
      <c r="D7011">
        <v>17</v>
      </c>
    </row>
    <row r="7012" spans="1:4">
      <c r="A7012">
        <v>1904</v>
      </c>
      <c r="B7012" t="s">
        <v>3648</v>
      </c>
      <c r="C7012" t="s">
        <v>1958</v>
      </c>
      <c r="D7012">
        <v>3.5</v>
      </c>
    </row>
    <row r="7013" spans="1:4">
      <c r="A7013">
        <v>1904</v>
      </c>
      <c r="B7013" t="s">
        <v>3648</v>
      </c>
      <c r="C7013" t="s">
        <v>1963</v>
      </c>
      <c r="D7013">
        <v>7</v>
      </c>
    </row>
    <row r="7014" spans="1:4">
      <c r="A7014">
        <v>1904</v>
      </c>
      <c r="B7014" t="s">
        <v>3648</v>
      </c>
      <c r="C7014" t="s">
        <v>1717</v>
      </c>
      <c r="D7014">
        <v>91</v>
      </c>
    </row>
    <row r="7015" spans="1:4">
      <c r="A7015">
        <v>1904</v>
      </c>
      <c r="B7015" t="s">
        <v>3648</v>
      </c>
      <c r="C7015" t="s">
        <v>1964</v>
      </c>
      <c r="D7015">
        <v>8</v>
      </c>
    </row>
    <row r="7016" spans="1:4">
      <c r="A7016">
        <v>1904</v>
      </c>
      <c r="B7016" t="s">
        <v>3648</v>
      </c>
      <c r="C7016" t="s">
        <v>690</v>
      </c>
      <c r="D7016">
        <v>19</v>
      </c>
    </row>
    <row r="7017" spans="1:4">
      <c r="A7017">
        <v>1904</v>
      </c>
      <c r="B7017" t="s">
        <v>3648</v>
      </c>
      <c r="C7017" t="s">
        <v>1965</v>
      </c>
      <c r="D7017">
        <v>61</v>
      </c>
    </row>
    <row r="7018" spans="1:4">
      <c r="A7018">
        <v>1904</v>
      </c>
      <c r="B7018" t="s">
        <v>3648</v>
      </c>
      <c r="C7018" t="s">
        <v>1965</v>
      </c>
      <c r="D7018">
        <v>8</v>
      </c>
    </row>
    <row r="7019" spans="1:4">
      <c r="A7019">
        <v>1904</v>
      </c>
      <c r="B7019" t="s">
        <v>3648</v>
      </c>
      <c r="C7019" t="s">
        <v>1965</v>
      </c>
      <c r="D7019">
        <v>35</v>
      </c>
    </row>
    <row r="7020" spans="1:4">
      <c r="A7020">
        <v>1904</v>
      </c>
      <c r="B7020" t="s">
        <v>3648</v>
      </c>
      <c r="C7020" t="s">
        <v>1959</v>
      </c>
      <c r="D7020">
        <v>17</v>
      </c>
    </row>
    <row r="7021" spans="1:4">
      <c r="A7021">
        <v>1904</v>
      </c>
      <c r="B7021" t="s">
        <v>3648</v>
      </c>
      <c r="C7021" t="s">
        <v>1966</v>
      </c>
      <c r="D7021">
        <v>36</v>
      </c>
    </row>
    <row r="7022" spans="1:4">
      <c r="A7022">
        <v>1904</v>
      </c>
      <c r="B7022" t="s">
        <v>3648</v>
      </c>
      <c r="C7022" t="s">
        <v>1966</v>
      </c>
      <c r="D7022">
        <v>28</v>
      </c>
    </row>
    <row r="7023" spans="1:4">
      <c r="A7023">
        <v>1904</v>
      </c>
      <c r="B7023" t="s">
        <v>3648</v>
      </c>
      <c r="C7023" t="s">
        <v>2385</v>
      </c>
      <c r="D7023">
        <v>18</v>
      </c>
    </row>
    <row r="7024" spans="1:4">
      <c r="A7024">
        <v>1904</v>
      </c>
      <c r="B7024" t="s">
        <v>3648</v>
      </c>
      <c r="C7024" t="s">
        <v>578</v>
      </c>
      <c r="D7024">
        <v>24</v>
      </c>
    </row>
    <row r="7025" spans="1:4">
      <c r="A7025">
        <v>1904</v>
      </c>
      <c r="B7025" t="s">
        <v>3648</v>
      </c>
      <c r="C7025" t="s">
        <v>1960</v>
      </c>
      <c r="D7025">
        <v>6.5</v>
      </c>
    </row>
    <row r="7026" spans="1:4">
      <c r="A7026">
        <v>1904</v>
      </c>
      <c r="B7026" t="s">
        <v>3648</v>
      </c>
      <c r="C7026" t="s">
        <v>2199</v>
      </c>
      <c r="D7026">
        <v>14.5</v>
      </c>
    </row>
    <row r="7027" spans="1:4">
      <c r="A7027">
        <v>1904</v>
      </c>
      <c r="B7027" t="s">
        <v>2427</v>
      </c>
      <c r="C7027" t="s">
        <v>442</v>
      </c>
      <c r="D7027">
        <v>230</v>
      </c>
    </row>
    <row r="7028" spans="1:4">
      <c r="A7028">
        <v>1904</v>
      </c>
      <c r="B7028" t="s">
        <v>2427</v>
      </c>
      <c r="C7028" t="s">
        <v>1971</v>
      </c>
      <c r="D7028">
        <v>2</v>
      </c>
    </row>
    <row r="7029" spans="1:4">
      <c r="A7029">
        <v>1904</v>
      </c>
      <c r="B7029" t="s">
        <v>2427</v>
      </c>
      <c r="C7029" t="s">
        <v>68</v>
      </c>
      <c r="D7029">
        <v>7</v>
      </c>
    </row>
    <row r="7030" spans="1:4">
      <c r="A7030">
        <v>1904</v>
      </c>
      <c r="B7030" t="s">
        <v>2427</v>
      </c>
      <c r="C7030" t="s">
        <v>446</v>
      </c>
      <c r="D7030">
        <v>30.44</v>
      </c>
    </row>
    <row r="7031" spans="1:4">
      <c r="A7031">
        <v>1904</v>
      </c>
      <c r="B7031" t="s">
        <v>2427</v>
      </c>
      <c r="C7031" t="s">
        <v>448</v>
      </c>
      <c r="D7031">
        <v>46</v>
      </c>
    </row>
    <row r="7032" spans="1:4">
      <c r="A7032">
        <v>1904</v>
      </c>
      <c r="B7032" t="s">
        <v>2427</v>
      </c>
      <c r="C7032" t="s">
        <v>448</v>
      </c>
      <c r="D7032">
        <v>46</v>
      </c>
    </row>
    <row r="7033" spans="1:4">
      <c r="A7033">
        <v>1904</v>
      </c>
      <c r="B7033" t="s">
        <v>2427</v>
      </c>
      <c r="C7033" t="s">
        <v>747</v>
      </c>
      <c r="D7033">
        <v>25.5</v>
      </c>
    </row>
    <row r="7034" spans="1:4">
      <c r="A7034">
        <v>1904</v>
      </c>
      <c r="B7034" t="s">
        <v>2427</v>
      </c>
      <c r="C7034" t="s">
        <v>450</v>
      </c>
      <c r="D7034">
        <v>125</v>
      </c>
    </row>
    <row r="7035" spans="1:4">
      <c r="A7035">
        <v>1904</v>
      </c>
      <c r="B7035" t="s">
        <v>2427</v>
      </c>
      <c r="C7035" t="s">
        <v>450</v>
      </c>
      <c r="D7035">
        <v>63</v>
      </c>
    </row>
    <row r="7036" spans="1:4">
      <c r="A7036">
        <v>1904</v>
      </c>
      <c r="B7036" t="s">
        <v>2427</v>
      </c>
      <c r="C7036" t="s">
        <v>450</v>
      </c>
      <c r="D7036">
        <v>7.5</v>
      </c>
    </row>
    <row r="7037" spans="1:4">
      <c r="A7037">
        <v>1904</v>
      </c>
      <c r="B7037" t="s">
        <v>2427</v>
      </c>
      <c r="C7037" t="s">
        <v>450</v>
      </c>
      <c r="D7037">
        <v>31.5</v>
      </c>
    </row>
    <row r="7038" spans="1:4">
      <c r="A7038">
        <v>1904</v>
      </c>
      <c r="B7038" t="s">
        <v>2427</v>
      </c>
      <c r="C7038" t="s">
        <v>450</v>
      </c>
      <c r="D7038">
        <v>40</v>
      </c>
    </row>
    <row r="7039" spans="1:4">
      <c r="A7039">
        <v>1904</v>
      </c>
      <c r="B7039" t="s">
        <v>2427</v>
      </c>
      <c r="C7039" t="s">
        <v>450</v>
      </c>
      <c r="D7039">
        <v>90</v>
      </c>
    </row>
    <row r="7040" spans="1:4">
      <c r="A7040">
        <v>1904</v>
      </c>
      <c r="B7040" t="s">
        <v>2427</v>
      </c>
      <c r="C7040" t="s">
        <v>450</v>
      </c>
      <c r="D7040">
        <v>14</v>
      </c>
    </row>
    <row r="7041" spans="1:4">
      <c r="A7041">
        <v>1904</v>
      </c>
      <c r="B7041" t="s">
        <v>2427</v>
      </c>
      <c r="C7041" t="s">
        <v>1973</v>
      </c>
      <c r="D7041">
        <v>5</v>
      </c>
    </row>
    <row r="7042" spans="1:4">
      <c r="A7042">
        <v>1904</v>
      </c>
      <c r="B7042" t="s">
        <v>2427</v>
      </c>
      <c r="C7042" t="s">
        <v>750</v>
      </c>
      <c r="D7042">
        <v>30</v>
      </c>
    </row>
    <row r="7043" spans="1:4">
      <c r="A7043">
        <v>1904</v>
      </c>
      <c r="B7043" t="s">
        <v>2427</v>
      </c>
      <c r="C7043" t="s">
        <v>750</v>
      </c>
      <c r="D7043">
        <v>10.75</v>
      </c>
    </row>
    <row r="7044" spans="1:4">
      <c r="A7044">
        <v>1904</v>
      </c>
      <c r="B7044" t="s">
        <v>2427</v>
      </c>
      <c r="C7044" t="s">
        <v>752</v>
      </c>
      <c r="D7044">
        <v>17.5</v>
      </c>
    </row>
    <row r="7045" spans="1:4">
      <c r="A7045">
        <v>1904</v>
      </c>
      <c r="B7045" t="s">
        <v>2427</v>
      </c>
      <c r="C7045" t="s">
        <v>1108</v>
      </c>
      <c r="D7045">
        <v>14</v>
      </c>
    </row>
    <row r="7046" spans="1:4">
      <c r="A7046">
        <v>1904</v>
      </c>
      <c r="B7046" t="s">
        <v>2427</v>
      </c>
      <c r="C7046" t="s">
        <v>754</v>
      </c>
      <c r="D7046">
        <v>5.5</v>
      </c>
    </row>
    <row r="7047" spans="1:4">
      <c r="A7047">
        <v>1904</v>
      </c>
      <c r="B7047" t="s">
        <v>2427</v>
      </c>
      <c r="C7047" t="s">
        <v>462</v>
      </c>
      <c r="D7047">
        <v>4</v>
      </c>
    </row>
    <row r="7048" spans="1:4">
      <c r="A7048">
        <v>1904</v>
      </c>
      <c r="B7048" t="s">
        <v>2427</v>
      </c>
      <c r="C7048" t="s">
        <v>757</v>
      </c>
      <c r="D7048">
        <v>20</v>
      </c>
    </row>
    <row r="7049" spans="1:4">
      <c r="A7049">
        <v>1904</v>
      </c>
      <c r="B7049" t="s">
        <v>2427</v>
      </c>
      <c r="C7049" t="s">
        <v>757</v>
      </c>
      <c r="D7049">
        <v>5.25</v>
      </c>
    </row>
    <row r="7050" spans="1:4">
      <c r="A7050">
        <v>1904</v>
      </c>
      <c r="B7050" t="s">
        <v>2427</v>
      </c>
      <c r="C7050" t="s">
        <v>759</v>
      </c>
      <c r="D7050">
        <v>2</v>
      </c>
    </row>
    <row r="7051" spans="1:4">
      <c r="A7051">
        <v>1904</v>
      </c>
      <c r="B7051" t="s">
        <v>2427</v>
      </c>
      <c r="C7051" t="s">
        <v>761</v>
      </c>
      <c r="D7051">
        <v>46.3</v>
      </c>
    </row>
    <row r="7052" spans="1:4">
      <c r="A7052">
        <v>1904</v>
      </c>
      <c r="B7052" t="s">
        <v>2427</v>
      </c>
      <c r="C7052" t="s">
        <v>763</v>
      </c>
      <c r="D7052">
        <v>20</v>
      </c>
    </row>
    <row r="7053" spans="1:4">
      <c r="A7053">
        <v>1904</v>
      </c>
      <c r="B7053" t="s">
        <v>2427</v>
      </c>
      <c r="C7053" t="s">
        <v>763</v>
      </c>
      <c r="D7053">
        <v>2</v>
      </c>
    </row>
    <row r="7054" spans="1:4">
      <c r="A7054">
        <v>1904</v>
      </c>
      <c r="B7054" t="s">
        <v>2427</v>
      </c>
      <c r="C7054" t="s">
        <v>1125</v>
      </c>
      <c r="D7054">
        <v>28.25</v>
      </c>
    </row>
    <row r="7055" spans="1:4">
      <c r="A7055">
        <v>1904</v>
      </c>
      <c r="B7055" t="s">
        <v>2427</v>
      </c>
      <c r="C7055" t="s">
        <v>59</v>
      </c>
      <c r="D7055">
        <v>11</v>
      </c>
    </row>
    <row r="7056" spans="1:4">
      <c r="A7056">
        <v>1904</v>
      </c>
      <c r="B7056" t="s">
        <v>2427</v>
      </c>
      <c r="C7056" t="s">
        <v>59</v>
      </c>
      <c r="D7056">
        <v>33</v>
      </c>
    </row>
    <row r="7057" spans="1:4">
      <c r="A7057">
        <v>1904</v>
      </c>
      <c r="B7057" t="s">
        <v>2427</v>
      </c>
      <c r="C7057" t="s">
        <v>59</v>
      </c>
      <c r="D7057">
        <v>50</v>
      </c>
    </row>
    <row r="7058" spans="1:4">
      <c r="A7058">
        <v>1904</v>
      </c>
      <c r="B7058" t="s">
        <v>2427</v>
      </c>
      <c r="C7058" t="s">
        <v>1114</v>
      </c>
      <c r="D7058">
        <v>26</v>
      </c>
    </row>
    <row r="7059" spans="1:4">
      <c r="A7059">
        <v>1904</v>
      </c>
      <c r="B7059" t="s">
        <v>2427</v>
      </c>
      <c r="C7059" t="s">
        <v>452</v>
      </c>
      <c r="D7059">
        <v>50</v>
      </c>
    </row>
    <row r="7060" spans="1:4">
      <c r="A7060">
        <v>1904</v>
      </c>
      <c r="B7060" t="s">
        <v>2427</v>
      </c>
      <c r="C7060" t="s">
        <v>452</v>
      </c>
      <c r="D7060">
        <v>11</v>
      </c>
    </row>
    <row r="7061" spans="1:4">
      <c r="A7061">
        <v>1904</v>
      </c>
      <c r="B7061" t="s">
        <v>2427</v>
      </c>
      <c r="C7061" t="s">
        <v>455</v>
      </c>
      <c r="D7061">
        <v>15.75</v>
      </c>
    </row>
    <row r="7062" spans="1:4">
      <c r="A7062">
        <v>1904</v>
      </c>
      <c r="B7062" t="s">
        <v>2427</v>
      </c>
      <c r="C7062" t="s">
        <v>455</v>
      </c>
      <c r="D7062">
        <v>54.19</v>
      </c>
    </row>
    <row r="7063" spans="1:4">
      <c r="A7063">
        <v>1904</v>
      </c>
      <c r="B7063" t="s">
        <v>2427</v>
      </c>
      <c r="C7063" t="s">
        <v>767</v>
      </c>
      <c r="D7063">
        <v>8</v>
      </c>
    </row>
    <row r="7064" spans="1:4">
      <c r="A7064">
        <v>1904</v>
      </c>
      <c r="B7064" t="s">
        <v>2427</v>
      </c>
      <c r="C7064" t="s">
        <v>995</v>
      </c>
      <c r="D7064">
        <v>18.5</v>
      </c>
    </row>
    <row r="7065" spans="1:4">
      <c r="A7065">
        <v>1904</v>
      </c>
      <c r="B7065" t="s">
        <v>2427</v>
      </c>
      <c r="C7065" t="s">
        <v>995</v>
      </c>
      <c r="D7065">
        <v>40</v>
      </c>
    </row>
    <row r="7066" spans="1:4">
      <c r="A7066">
        <v>1904</v>
      </c>
      <c r="B7066" t="s">
        <v>2427</v>
      </c>
      <c r="C7066" t="s">
        <v>440</v>
      </c>
      <c r="D7066">
        <v>5</v>
      </c>
    </row>
    <row r="7067" spans="1:4">
      <c r="A7067">
        <v>1904</v>
      </c>
      <c r="B7067" t="s">
        <v>2427</v>
      </c>
      <c r="C7067" t="s">
        <v>367</v>
      </c>
      <c r="D7067">
        <v>5</v>
      </c>
    </row>
    <row r="7068" spans="1:4">
      <c r="A7068">
        <v>1904</v>
      </c>
      <c r="B7068" t="s">
        <v>512</v>
      </c>
      <c r="C7068" t="s">
        <v>1984</v>
      </c>
      <c r="D7068">
        <v>12</v>
      </c>
    </row>
    <row r="7069" spans="1:4">
      <c r="A7069">
        <v>1904</v>
      </c>
      <c r="B7069" t="s">
        <v>512</v>
      </c>
      <c r="C7069" t="s">
        <v>1984</v>
      </c>
      <c r="D7069">
        <v>5</v>
      </c>
    </row>
    <row r="7070" spans="1:4">
      <c r="A7070">
        <v>1904</v>
      </c>
      <c r="B7070" t="s">
        <v>512</v>
      </c>
      <c r="C7070" t="s">
        <v>370</v>
      </c>
      <c r="D7070">
        <v>20.5</v>
      </c>
    </row>
    <row r="7071" spans="1:4">
      <c r="A7071">
        <v>1904</v>
      </c>
      <c r="B7071" t="s">
        <v>512</v>
      </c>
      <c r="C7071" t="s">
        <v>1985</v>
      </c>
      <c r="D7071">
        <v>14</v>
      </c>
    </row>
    <row r="7072" spans="1:4">
      <c r="A7072">
        <v>1904</v>
      </c>
      <c r="B7072" t="s">
        <v>512</v>
      </c>
      <c r="C7072" t="s">
        <v>2194</v>
      </c>
      <c r="D7072">
        <v>2</v>
      </c>
    </row>
    <row r="7073" spans="1:4">
      <c r="A7073">
        <v>1904</v>
      </c>
      <c r="B7073" t="s">
        <v>512</v>
      </c>
      <c r="C7073" t="s">
        <v>1820</v>
      </c>
      <c r="D7073">
        <v>12</v>
      </c>
    </row>
    <row r="7074" spans="1:4">
      <c r="A7074">
        <v>1904</v>
      </c>
      <c r="B7074" t="s">
        <v>512</v>
      </c>
      <c r="C7074" t="s">
        <v>2193</v>
      </c>
      <c r="D7074">
        <v>31.97</v>
      </c>
    </row>
    <row r="7075" spans="1:4">
      <c r="A7075">
        <v>1904</v>
      </c>
      <c r="B7075" t="s">
        <v>512</v>
      </c>
      <c r="C7075" t="s">
        <v>1987</v>
      </c>
      <c r="D7075">
        <v>55</v>
      </c>
    </row>
    <row r="7076" spans="1:4">
      <c r="A7076">
        <v>1904</v>
      </c>
      <c r="B7076" t="s">
        <v>512</v>
      </c>
      <c r="C7076" t="s">
        <v>1988</v>
      </c>
      <c r="D7076">
        <v>75</v>
      </c>
    </row>
    <row r="7077" spans="1:4">
      <c r="A7077">
        <v>1904</v>
      </c>
      <c r="B7077" t="s">
        <v>512</v>
      </c>
      <c r="C7077" t="s">
        <v>1988</v>
      </c>
      <c r="D7077">
        <v>35</v>
      </c>
    </row>
    <row r="7078" spans="1:4">
      <c r="A7078">
        <v>1904</v>
      </c>
      <c r="B7078" t="s">
        <v>512</v>
      </c>
      <c r="C7078" t="s">
        <v>1976</v>
      </c>
      <c r="D7078">
        <v>25</v>
      </c>
    </row>
    <row r="7079" spans="1:4">
      <c r="A7079">
        <v>1904</v>
      </c>
      <c r="B7079" t="s">
        <v>512</v>
      </c>
      <c r="C7079" t="s">
        <v>2386</v>
      </c>
      <c r="D7079">
        <v>4</v>
      </c>
    </row>
    <row r="7080" spans="1:4">
      <c r="A7080">
        <v>1904</v>
      </c>
      <c r="B7080" t="s">
        <v>512</v>
      </c>
      <c r="C7080" t="s">
        <v>1977</v>
      </c>
      <c r="D7080">
        <v>4</v>
      </c>
    </row>
    <row r="7081" spans="1:4">
      <c r="A7081">
        <v>1904</v>
      </c>
      <c r="B7081" t="s">
        <v>512</v>
      </c>
      <c r="C7081" t="s">
        <v>2289</v>
      </c>
      <c r="D7081">
        <v>3.5</v>
      </c>
    </row>
    <row r="7082" spans="1:4">
      <c r="A7082">
        <v>1904</v>
      </c>
      <c r="B7082" t="s">
        <v>512</v>
      </c>
      <c r="C7082" t="s">
        <v>1989</v>
      </c>
      <c r="D7082">
        <v>8</v>
      </c>
    </row>
    <row r="7083" spans="1:4">
      <c r="A7083">
        <v>1904</v>
      </c>
      <c r="B7083" t="s">
        <v>512</v>
      </c>
      <c r="C7083" t="s">
        <v>1978</v>
      </c>
      <c r="D7083">
        <v>3.5</v>
      </c>
    </row>
    <row r="7084" spans="1:4">
      <c r="A7084">
        <v>1904</v>
      </c>
      <c r="B7084" t="s">
        <v>512</v>
      </c>
      <c r="C7084" t="s">
        <v>2195</v>
      </c>
      <c r="D7084">
        <v>17.600000000000001</v>
      </c>
    </row>
    <row r="7085" spans="1:4">
      <c r="A7085">
        <v>1904</v>
      </c>
      <c r="B7085" t="s">
        <v>512</v>
      </c>
      <c r="C7085" t="s">
        <v>1979</v>
      </c>
      <c r="D7085">
        <v>9</v>
      </c>
    </row>
    <row r="7086" spans="1:4">
      <c r="A7086">
        <v>1904</v>
      </c>
      <c r="B7086" t="s">
        <v>512</v>
      </c>
      <c r="C7086" t="s">
        <v>2196</v>
      </c>
      <c r="D7086">
        <v>4</v>
      </c>
    </row>
    <row r="7087" spans="1:4">
      <c r="A7087">
        <v>1904</v>
      </c>
      <c r="B7087" t="s">
        <v>512</v>
      </c>
      <c r="C7087" t="s">
        <v>1980</v>
      </c>
      <c r="D7087">
        <v>10</v>
      </c>
    </row>
    <row r="7088" spans="1:4">
      <c r="A7088">
        <v>1904</v>
      </c>
      <c r="B7088" t="s">
        <v>512</v>
      </c>
      <c r="C7088" t="s">
        <v>1990</v>
      </c>
      <c r="D7088">
        <v>1.5</v>
      </c>
    </row>
    <row r="7089" spans="1:4">
      <c r="A7089">
        <v>1904</v>
      </c>
      <c r="B7089" t="s">
        <v>512</v>
      </c>
      <c r="C7089" t="s">
        <v>1981</v>
      </c>
      <c r="D7089">
        <v>43.5</v>
      </c>
    </row>
    <row r="7090" spans="1:4">
      <c r="A7090">
        <v>1904</v>
      </c>
      <c r="B7090" t="s">
        <v>512</v>
      </c>
      <c r="C7090" t="s">
        <v>2090</v>
      </c>
      <c r="D7090">
        <v>3</v>
      </c>
    </row>
    <row r="7091" spans="1:4">
      <c r="A7091">
        <v>1904</v>
      </c>
      <c r="B7091" t="s">
        <v>512</v>
      </c>
      <c r="C7091" t="s">
        <v>1982</v>
      </c>
      <c r="D7091">
        <v>40</v>
      </c>
    </row>
    <row r="7092" spans="1:4">
      <c r="A7092">
        <v>1904</v>
      </c>
      <c r="B7092" t="s">
        <v>3649</v>
      </c>
      <c r="C7092" t="s">
        <v>1998</v>
      </c>
      <c r="D7092">
        <v>12</v>
      </c>
    </row>
    <row r="7093" spans="1:4">
      <c r="A7093">
        <v>1904</v>
      </c>
      <c r="B7093" t="s">
        <v>3649</v>
      </c>
      <c r="C7093" t="s">
        <v>1991</v>
      </c>
      <c r="D7093">
        <v>2</v>
      </c>
    </row>
    <row r="7094" spans="1:4">
      <c r="A7094">
        <v>1904</v>
      </c>
      <c r="B7094" t="s">
        <v>3649</v>
      </c>
      <c r="C7094" t="s">
        <v>1999</v>
      </c>
      <c r="D7094">
        <v>10</v>
      </c>
    </row>
    <row r="7095" spans="1:4">
      <c r="A7095">
        <v>1904</v>
      </c>
      <c r="B7095" t="s">
        <v>3649</v>
      </c>
      <c r="C7095" t="s">
        <v>1993</v>
      </c>
      <c r="D7095">
        <v>7</v>
      </c>
    </row>
    <row r="7096" spans="1:4">
      <c r="A7096">
        <v>1904</v>
      </c>
      <c r="B7096" t="s">
        <v>3649</v>
      </c>
      <c r="C7096" t="s">
        <v>2291</v>
      </c>
      <c r="D7096">
        <v>9</v>
      </c>
    </row>
    <row r="7097" spans="1:4">
      <c r="A7097">
        <v>1904</v>
      </c>
      <c r="B7097" t="s">
        <v>3649</v>
      </c>
      <c r="C7097" t="s">
        <v>2353</v>
      </c>
      <c r="D7097">
        <v>2</v>
      </c>
    </row>
    <row r="7098" spans="1:4">
      <c r="A7098">
        <v>1904</v>
      </c>
      <c r="B7098" t="s">
        <v>3649</v>
      </c>
      <c r="C7098" t="s">
        <v>2352</v>
      </c>
      <c r="D7098">
        <v>4.75</v>
      </c>
    </row>
    <row r="7099" spans="1:4">
      <c r="A7099">
        <v>1904</v>
      </c>
      <c r="B7099" t="s">
        <v>3649</v>
      </c>
      <c r="C7099" t="s">
        <v>2127</v>
      </c>
      <c r="D7099">
        <v>14</v>
      </c>
    </row>
    <row r="7100" spans="1:4">
      <c r="A7100">
        <v>1904</v>
      </c>
      <c r="B7100" t="s">
        <v>3649</v>
      </c>
      <c r="C7100" t="s">
        <v>1996</v>
      </c>
      <c r="D7100">
        <v>34</v>
      </c>
    </row>
    <row r="7101" spans="1:4">
      <c r="A7101">
        <v>1904</v>
      </c>
      <c r="B7101" t="s">
        <v>3649</v>
      </c>
      <c r="C7101" t="s">
        <v>2000</v>
      </c>
      <c r="D7101">
        <v>22.43</v>
      </c>
    </row>
    <row r="7102" spans="1:4">
      <c r="A7102">
        <v>1904</v>
      </c>
      <c r="B7102" t="s">
        <v>3649</v>
      </c>
      <c r="C7102" t="s">
        <v>1997</v>
      </c>
      <c r="D7102">
        <v>6</v>
      </c>
    </row>
    <row r="7103" spans="1:4">
      <c r="A7103">
        <v>1904</v>
      </c>
      <c r="B7103" t="s">
        <v>2524</v>
      </c>
      <c r="C7103" t="s">
        <v>99</v>
      </c>
      <c r="D7103">
        <v>7.5</v>
      </c>
    </row>
    <row r="7104" spans="1:4">
      <c r="A7104">
        <v>1904</v>
      </c>
      <c r="B7104" t="s">
        <v>2524</v>
      </c>
      <c r="C7104" t="s">
        <v>101</v>
      </c>
      <c r="D7104">
        <v>7.25</v>
      </c>
    </row>
    <row r="7105" spans="1:4">
      <c r="A7105">
        <v>1904</v>
      </c>
      <c r="B7105" t="s">
        <v>2524</v>
      </c>
      <c r="C7105" t="s">
        <v>100</v>
      </c>
      <c r="D7105">
        <v>6</v>
      </c>
    </row>
    <row r="7106" spans="1:4">
      <c r="A7106">
        <v>1904</v>
      </c>
      <c r="B7106" t="s">
        <v>2524</v>
      </c>
      <c r="C7106" t="s">
        <v>102</v>
      </c>
      <c r="D7106">
        <v>15</v>
      </c>
    </row>
    <row r="7107" spans="1:4">
      <c r="A7107">
        <v>1904</v>
      </c>
      <c r="B7107" t="s">
        <v>2524</v>
      </c>
      <c r="C7107" t="s">
        <v>102</v>
      </c>
      <c r="D7107">
        <v>13</v>
      </c>
    </row>
    <row r="7108" spans="1:4">
      <c r="A7108">
        <v>1904</v>
      </c>
      <c r="B7108" t="s">
        <v>2524</v>
      </c>
      <c r="C7108" t="s">
        <v>105</v>
      </c>
      <c r="D7108">
        <v>150</v>
      </c>
    </row>
    <row r="7109" spans="1:4">
      <c r="A7109">
        <v>1904</v>
      </c>
      <c r="B7109" t="s">
        <v>2524</v>
      </c>
      <c r="C7109" t="s">
        <v>105</v>
      </c>
      <c r="D7109">
        <v>6.5</v>
      </c>
    </row>
    <row r="7110" spans="1:4">
      <c r="A7110">
        <v>1904</v>
      </c>
      <c r="B7110" t="s">
        <v>2524</v>
      </c>
      <c r="C7110" t="s">
        <v>105</v>
      </c>
      <c r="D7110">
        <v>16</v>
      </c>
    </row>
    <row r="7111" spans="1:4">
      <c r="A7111">
        <v>1904</v>
      </c>
      <c r="B7111" t="s">
        <v>2524</v>
      </c>
      <c r="C7111" t="s">
        <v>108</v>
      </c>
      <c r="D7111">
        <v>4.2</v>
      </c>
    </row>
    <row r="7112" spans="1:4">
      <c r="A7112">
        <v>1904</v>
      </c>
      <c r="B7112" t="s">
        <v>2524</v>
      </c>
      <c r="C7112" t="s">
        <v>2001</v>
      </c>
      <c r="D7112">
        <v>10</v>
      </c>
    </row>
    <row r="7113" spans="1:4">
      <c r="A7113">
        <v>1904</v>
      </c>
      <c r="B7113" t="s">
        <v>2524</v>
      </c>
      <c r="C7113" t="s">
        <v>109</v>
      </c>
      <c r="D7113">
        <v>15</v>
      </c>
    </row>
    <row r="7114" spans="1:4">
      <c r="A7114">
        <v>1904</v>
      </c>
      <c r="B7114" t="s">
        <v>2810</v>
      </c>
      <c r="C7114" t="s">
        <v>210</v>
      </c>
      <c r="D7114">
        <v>4</v>
      </c>
    </row>
    <row r="7115" spans="1:4">
      <c r="A7115">
        <v>1904</v>
      </c>
      <c r="B7115" t="s">
        <v>2810</v>
      </c>
      <c r="C7115" t="s">
        <v>208</v>
      </c>
      <c r="D7115">
        <v>5</v>
      </c>
    </row>
    <row r="7116" spans="1:4">
      <c r="A7116">
        <v>1904</v>
      </c>
      <c r="B7116" t="s">
        <v>2810</v>
      </c>
      <c r="C7116" t="s">
        <v>199</v>
      </c>
      <c r="D7116">
        <v>198</v>
      </c>
    </row>
    <row r="7117" spans="1:4">
      <c r="A7117">
        <v>1904</v>
      </c>
      <c r="B7117" t="s">
        <v>2810</v>
      </c>
      <c r="C7117" t="s">
        <v>199</v>
      </c>
      <c r="D7117">
        <v>3.75</v>
      </c>
    </row>
    <row r="7118" spans="1:4">
      <c r="A7118">
        <v>1904</v>
      </c>
      <c r="B7118" t="s">
        <v>2810</v>
      </c>
      <c r="C7118" t="s">
        <v>205</v>
      </c>
      <c r="D7118">
        <v>9.75</v>
      </c>
    </row>
    <row r="7119" spans="1:4">
      <c r="A7119">
        <v>1904</v>
      </c>
      <c r="B7119" t="s">
        <v>2810</v>
      </c>
      <c r="C7119" t="s">
        <v>205</v>
      </c>
      <c r="D7119">
        <v>1.25</v>
      </c>
    </row>
    <row r="7120" spans="1:4">
      <c r="A7120">
        <v>1904</v>
      </c>
      <c r="B7120" t="s">
        <v>3660</v>
      </c>
      <c r="C7120" t="s">
        <v>2201</v>
      </c>
      <c r="D7120">
        <v>18</v>
      </c>
    </row>
    <row r="7121" spans="1:4">
      <c r="A7121">
        <v>1904</v>
      </c>
      <c r="B7121" t="s">
        <v>3291</v>
      </c>
      <c r="C7121" t="s">
        <v>2292</v>
      </c>
      <c r="D7121">
        <v>4</v>
      </c>
    </row>
    <row r="7122" spans="1:4">
      <c r="A7122">
        <v>1904</v>
      </c>
      <c r="B7122" t="s">
        <v>3291</v>
      </c>
      <c r="C7122" t="s">
        <v>2202</v>
      </c>
      <c r="D7122">
        <v>18.32</v>
      </c>
    </row>
    <row r="7123" spans="1:4">
      <c r="A7123">
        <v>1904</v>
      </c>
      <c r="B7123" t="s">
        <v>3291</v>
      </c>
      <c r="C7123" t="s">
        <v>2203</v>
      </c>
      <c r="D7123">
        <v>7.32</v>
      </c>
    </row>
    <row r="7124" spans="1:4">
      <c r="A7124">
        <v>1904</v>
      </c>
      <c r="B7124" t="s">
        <v>3291</v>
      </c>
      <c r="C7124" t="s">
        <v>2003</v>
      </c>
      <c r="D7124">
        <v>437.49900000000002</v>
      </c>
    </row>
    <row r="7125" spans="1:4">
      <c r="A7125">
        <v>1904</v>
      </c>
      <c r="B7125" t="s">
        <v>3291</v>
      </c>
      <c r="C7125" t="s">
        <v>2003</v>
      </c>
      <c r="D7125">
        <v>821</v>
      </c>
    </row>
    <row r="7126" spans="1:4">
      <c r="A7126">
        <v>1904</v>
      </c>
      <c r="B7126" t="s">
        <v>3291</v>
      </c>
      <c r="C7126" t="s">
        <v>2003</v>
      </c>
      <c r="D7126">
        <v>487.9</v>
      </c>
    </row>
    <row r="7127" spans="1:4">
      <c r="A7127">
        <v>1904</v>
      </c>
      <c r="B7127" t="s">
        <v>3291</v>
      </c>
      <c r="C7127" t="s">
        <v>2003</v>
      </c>
      <c r="D7127">
        <v>15.75</v>
      </c>
    </row>
    <row r="7128" spans="1:4">
      <c r="A7128">
        <v>1904</v>
      </c>
      <c r="B7128" t="s">
        <v>3291</v>
      </c>
      <c r="C7128" t="s">
        <v>2003</v>
      </c>
      <c r="D7128">
        <v>32.33</v>
      </c>
    </row>
    <row r="7129" spans="1:4">
      <c r="A7129">
        <v>1904</v>
      </c>
      <c r="B7129" t="s">
        <v>3291</v>
      </c>
      <c r="C7129" t="s">
        <v>2003</v>
      </c>
      <c r="D7129">
        <v>9.89</v>
      </c>
    </row>
    <row r="7130" spans="1:4">
      <c r="A7130">
        <v>1904</v>
      </c>
      <c r="B7130" t="s">
        <v>3291</v>
      </c>
      <c r="C7130" t="s">
        <v>2003</v>
      </c>
      <c r="D7130">
        <v>17.899999999999999</v>
      </c>
    </row>
    <row r="7131" spans="1:4">
      <c r="A7131">
        <v>1904</v>
      </c>
      <c r="B7131" t="s">
        <v>3291</v>
      </c>
      <c r="C7131" t="s">
        <v>2003</v>
      </c>
      <c r="D7131">
        <v>70</v>
      </c>
    </row>
    <row r="7132" spans="1:4">
      <c r="A7132">
        <v>1904</v>
      </c>
      <c r="B7132" t="s">
        <v>3291</v>
      </c>
      <c r="C7132" t="s">
        <v>2003</v>
      </c>
      <c r="D7132">
        <v>7.7</v>
      </c>
    </row>
    <row r="7133" spans="1:4">
      <c r="A7133">
        <v>1904</v>
      </c>
      <c r="B7133" t="s">
        <v>3291</v>
      </c>
      <c r="C7133" t="s">
        <v>2003</v>
      </c>
      <c r="D7133">
        <v>3.04</v>
      </c>
    </row>
    <row r="7134" spans="1:4">
      <c r="A7134">
        <v>1904</v>
      </c>
      <c r="B7134" t="s">
        <v>3291</v>
      </c>
      <c r="C7134" t="s">
        <v>2004</v>
      </c>
      <c r="D7134">
        <v>363.09500000000003</v>
      </c>
    </row>
    <row r="7135" spans="1:4">
      <c r="A7135">
        <v>1904</v>
      </c>
      <c r="B7135" t="s">
        <v>3291</v>
      </c>
      <c r="C7135" t="s">
        <v>2004</v>
      </c>
      <c r="D7135">
        <v>23.8</v>
      </c>
    </row>
    <row r="7136" spans="1:4">
      <c r="A7136">
        <v>1904</v>
      </c>
      <c r="B7136" t="s">
        <v>3291</v>
      </c>
      <c r="C7136" t="s">
        <v>2207</v>
      </c>
      <c r="D7136">
        <v>20.100000000000001</v>
      </c>
    </row>
    <row r="7137" spans="1:4">
      <c r="A7137">
        <v>1904</v>
      </c>
      <c r="B7137" t="s">
        <v>3291</v>
      </c>
      <c r="C7137" t="s">
        <v>2208</v>
      </c>
      <c r="D7137">
        <v>6.43</v>
      </c>
    </row>
    <row r="7138" spans="1:4">
      <c r="A7138">
        <v>1904</v>
      </c>
      <c r="B7138" t="s">
        <v>3291</v>
      </c>
      <c r="C7138" t="s">
        <v>2005</v>
      </c>
      <c r="D7138">
        <v>5.47</v>
      </c>
    </row>
    <row r="7139" spans="1:4">
      <c r="A7139">
        <v>1904</v>
      </c>
      <c r="B7139" t="s">
        <v>3291</v>
      </c>
      <c r="C7139" t="s">
        <v>2354</v>
      </c>
      <c r="D7139">
        <v>20.75</v>
      </c>
    </row>
    <row r="7140" spans="1:4">
      <c r="A7140">
        <v>1904</v>
      </c>
      <c r="B7140" t="s">
        <v>3291</v>
      </c>
      <c r="C7140" t="s">
        <v>2267</v>
      </c>
      <c r="D7140">
        <v>9.4499999999999993</v>
      </c>
    </row>
    <row r="7141" spans="1:4">
      <c r="A7141">
        <v>1904</v>
      </c>
      <c r="B7141" t="s">
        <v>3291</v>
      </c>
      <c r="C7141" t="s">
        <v>2006</v>
      </c>
      <c r="D7141">
        <v>32.11</v>
      </c>
    </row>
    <row r="7142" spans="1:4">
      <c r="A7142">
        <v>1904</v>
      </c>
      <c r="B7142" t="s">
        <v>3291</v>
      </c>
      <c r="C7142" t="s">
        <v>2210</v>
      </c>
      <c r="D7142">
        <v>16.100000000000001</v>
      </c>
    </row>
    <row r="7143" spans="1:4">
      <c r="A7143">
        <v>1904</v>
      </c>
      <c r="B7143" t="s">
        <v>3291</v>
      </c>
      <c r="C7143" t="s">
        <v>2002</v>
      </c>
      <c r="D7143">
        <v>6.5</v>
      </c>
    </row>
    <row r="7144" spans="1:4">
      <c r="A7144">
        <v>1904</v>
      </c>
      <c r="B7144" t="s">
        <v>3291</v>
      </c>
      <c r="C7144" t="s">
        <v>2002</v>
      </c>
      <c r="D7144">
        <v>18.78</v>
      </c>
    </row>
    <row r="7145" spans="1:4">
      <c r="A7145">
        <v>1904</v>
      </c>
      <c r="B7145" t="s">
        <v>3291</v>
      </c>
      <c r="C7145" t="s">
        <v>2008</v>
      </c>
      <c r="D7145">
        <v>17.68</v>
      </c>
    </row>
    <row r="7146" spans="1:4">
      <c r="A7146">
        <v>1904</v>
      </c>
      <c r="B7146" t="s">
        <v>3291</v>
      </c>
      <c r="C7146" t="s">
        <v>2211</v>
      </c>
      <c r="D7146">
        <v>9.43</v>
      </c>
    </row>
    <row r="7147" spans="1:4">
      <c r="A7147">
        <v>1904</v>
      </c>
      <c r="B7147" t="s">
        <v>3291</v>
      </c>
      <c r="C7147" t="s">
        <v>2211</v>
      </c>
      <c r="D7147">
        <v>14.6</v>
      </c>
    </row>
    <row r="7148" spans="1:4">
      <c r="A7148">
        <v>1904</v>
      </c>
      <c r="B7148" t="s">
        <v>3291</v>
      </c>
      <c r="C7148" t="s">
        <v>2213</v>
      </c>
      <c r="D7148">
        <v>29.5</v>
      </c>
    </row>
    <row r="7149" spans="1:4">
      <c r="A7149">
        <v>1904</v>
      </c>
      <c r="B7149" t="s">
        <v>3291</v>
      </c>
      <c r="C7149" t="s">
        <v>2213</v>
      </c>
      <c r="D7149">
        <v>8.24</v>
      </c>
    </row>
    <row r="7150" spans="1:4">
      <c r="A7150">
        <v>1904</v>
      </c>
      <c r="B7150" t="s">
        <v>3291</v>
      </c>
      <c r="C7150" t="s">
        <v>2213</v>
      </c>
      <c r="D7150">
        <v>2</v>
      </c>
    </row>
    <row r="7151" spans="1:4">
      <c r="A7151">
        <v>1904</v>
      </c>
      <c r="B7151" t="s">
        <v>3291</v>
      </c>
      <c r="C7151" t="s">
        <v>2009</v>
      </c>
      <c r="D7151">
        <v>46.02</v>
      </c>
    </row>
    <row r="7152" spans="1:4">
      <c r="A7152">
        <v>1904</v>
      </c>
      <c r="B7152" t="s">
        <v>3291</v>
      </c>
      <c r="C7152" t="s">
        <v>2009</v>
      </c>
      <c r="D7152">
        <v>1</v>
      </c>
    </row>
    <row r="7153" spans="1:4">
      <c r="A7153">
        <v>1904</v>
      </c>
      <c r="B7153" t="s">
        <v>3291</v>
      </c>
      <c r="C7153" t="s">
        <v>2009</v>
      </c>
      <c r="D7153">
        <v>4.57</v>
      </c>
    </row>
    <row r="7154" spans="1:4">
      <c r="A7154">
        <v>1904</v>
      </c>
      <c r="B7154" t="s">
        <v>3291</v>
      </c>
      <c r="C7154" t="s">
        <v>2293</v>
      </c>
      <c r="D7154">
        <v>6.42</v>
      </c>
    </row>
    <row r="7155" spans="1:4">
      <c r="A7155">
        <v>1904</v>
      </c>
      <c r="B7155" t="s">
        <v>3291</v>
      </c>
      <c r="C7155" t="s">
        <v>1994</v>
      </c>
      <c r="D7155">
        <v>19.899999999999999</v>
      </c>
    </row>
    <row r="7156" spans="1:4">
      <c r="A7156">
        <v>1904</v>
      </c>
      <c r="B7156" t="s">
        <v>3291</v>
      </c>
      <c r="C7156" t="s">
        <v>1994</v>
      </c>
      <c r="D7156">
        <v>13.2</v>
      </c>
    </row>
    <row r="7157" spans="1:4">
      <c r="A7157">
        <v>1904</v>
      </c>
      <c r="B7157" t="s">
        <v>3291</v>
      </c>
      <c r="C7157" t="s">
        <v>2029</v>
      </c>
      <c r="D7157">
        <v>3.3</v>
      </c>
    </row>
    <row r="7158" spans="1:4">
      <c r="A7158">
        <v>1904</v>
      </c>
      <c r="B7158" t="s">
        <v>3291</v>
      </c>
      <c r="C7158" t="s">
        <v>2029</v>
      </c>
      <c r="D7158">
        <v>1.1000000000000001</v>
      </c>
    </row>
    <row r="7159" spans="1:4">
      <c r="A7159">
        <v>1904</v>
      </c>
      <c r="B7159" t="s">
        <v>3291</v>
      </c>
      <c r="C7159" t="s">
        <v>2217</v>
      </c>
      <c r="D7159">
        <v>14.81</v>
      </c>
    </row>
    <row r="7160" spans="1:4">
      <c r="A7160">
        <v>1904</v>
      </c>
      <c r="B7160" t="s">
        <v>3291</v>
      </c>
      <c r="C7160" t="s">
        <v>2295</v>
      </c>
      <c r="D7160">
        <v>22.2</v>
      </c>
    </row>
    <row r="7161" spans="1:4">
      <c r="A7161">
        <v>1904</v>
      </c>
      <c r="B7161" t="s">
        <v>3291</v>
      </c>
      <c r="C7161" t="s">
        <v>2012</v>
      </c>
      <c r="D7161">
        <v>30.5</v>
      </c>
    </row>
    <row r="7162" spans="1:4">
      <c r="A7162">
        <v>1904</v>
      </c>
      <c r="B7162" t="s">
        <v>3291</v>
      </c>
      <c r="C7162" t="s">
        <v>2012</v>
      </c>
      <c r="D7162">
        <v>28.1</v>
      </c>
    </row>
    <row r="7163" spans="1:4">
      <c r="A7163">
        <v>1904</v>
      </c>
      <c r="B7163" t="s">
        <v>3291</v>
      </c>
      <c r="C7163" t="s">
        <v>2012</v>
      </c>
      <c r="D7163">
        <v>36</v>
      </c>
    </row>
    <row r="7164" spans="1:4">
      <c r="A7164">
        <v>1904</v>
      </c>
      <c r="B7164" t="s">
        <v>3291</v>
      </c>
      <c r="C7164" t="s">
        <v>2387</v>
      </c>
      <c r="D7164">
        <v>7</v>
      </c>
    </row>
    <row r="7165" spans="1:4">
      <c r="A7165">
        <v>1904</v>
      </c>
      <c r="B7165" t="s">
        <v>3291</v>
      </c>
      <c r="C7165" t="s">
        <v>2014</v>
      </c>
      <c r="D7165">
        <v>19.7</v>
      </c>
    </row>
    <row r="7166" spans="1:4">
      <c r="A7166">
        <v>1904</v>
      </c>
      <c r="B7166" t="s">
        <v>3291</v>
      </c>
      <c r="C7166" t="s">
        <v>2014</v>
      </c>
      <c r="D7166">
        <v>19.079999999999998</v>
      </c>
    </row>
    <row r="7167" spans="1:4">
      <c r="A7167">
        <v>1904</v>
      </c>
      <c r="B7167" t="s">
        <v>3291</v>
      </c>
      <c r="C7167" t="s">
        <v>2014</v>
      </c>
      <c r="D7167">
        <v>21.9</v>
      </c>
    </row>
    <row r="7168" spans="1:4">
      <c r="A7168">
        <v>1904</v>
      </c>
      <c r="B7168" t="s">
        <v>3291</v>
      </c>
      <c r="C7168" t="s">
        <v>2015</v>
      </c>
      <c r="D7168">
        <v>30.6</v>
      </c>
    </row>
    <row r="7169" spans="1:4">
      <c r="A7169">
        <v>1904</v>
      </c>
      <c r="B7169" t="s">
        <v>3291</v>
      </c>
      <c r="C7169" t="s">
        <v>2015</v>
      </c>
      <c r="D7169">
        <v>9.84</v>
      </c>
    </row>
    <row r="7170" spans="1:4">
      <c r="A7170">
        <v>1904</v>
      </c>
      <c r="B7170" t="s">
        <v>3291</v>
      </c>
      <c r="C7170" t="s">
        <v>2015</v>
      </c>
      <c r="D7170">
        <v>5.82</v>
      </c>
    </row>
    <row r="7171" spans="1:4">
      <c r="A7171">
        <v>1904</v>
      </c>
      <c r="B7171" t="s">
        <v>3291</v>
      </c>
      <c r="C7171" t="s">
        <v>2030</v>
      </c>
      <c r="D7171">
        <v>23.6</v>
      </c>
    </row>
    <row r="7172" spans="1:4">
      <c r="A7172">
        <v>1904</v>
      </c>
      <c r="B7172" t="s">
        <v>3291</v>
      </c>
      <c r="C7172" t="s">
        <v>2016</v>
      </c>
      <c r="D7172">
        <v>13.49</v>
      </c>
    </row>
    <row r="7173" spans="1:4">
      <c r="A7173">
        <v>1904</v>
      </c>
      <c r="B7173" t="s">
        <v>3291</v>
      </c>
      <c r="C7173" t="s">
        <v>2016</v>
      </c>
      <c r="D7173">
        <v>18.399999999999999</v>
      </c>
    </row>
    <row r="7174" spans="1:4">
      <c r="A7174">
        <v>1904</v>
      </c>
      <c r="B7174" t="s">
        <v>3291</v>
      </c>
      <c r="C7174" t="s">
        <v>2016</v>
      </c>
      <c r="D7174">
        <v>9.7799999999999994</v>
      </c>
    </row>
    <row r="7175" spans="1:4">
      <c r="A7175">
        <v>1904</v>
      </c>
      <c r="B7175" t="s">
        <v>3291</v>
      </c>
      <c r="C7175" t="s">
        <v>2016</v>
      </c>
      <c r="D7175">
        <v>4.5999999999999996</v>
      </c>
    </row>
    <row r="7176" spans="1:4">
      <c r="A7176">
        <v>1904</v>
      </c>
      <c r="B7176" t="s">
        <v>3291</v>
      </c>
      <c r="C7176" t="s">
        <v>2016</v>
      </c>
      <c r="D7176">
        <v>4.9000000000000004</v>
      </c>
    </row>
    <row r="7177" spans="1:4">
      <c r="A7177">
        <v>1904</v>
      </c>
      <c r="B7177" t="s">
        <v>3291</v>
      </c>
      <c r="C7177" t="s">
        <v>717</v>
      </c>
      <c r="D7177">
        <v>21.05</v>
      </c>
    </row>
    <row r="7178" spans="1:4">
      <c r="A7178">
        <v>1904</v>
      </c>
      <c r="B7178" t="s">
        <v>3291</v>
      </c>
      <c r="C7178" t="s">
        <v>2018</v>
      </c>
      <c r="D7178">
        <v>26.05</v>
      </c>
    </row>
    <row r="7179" spans="1:4">
      <c r="A7179">
        <v>1904</v>
      </c>
      <c r="B7179" t="s">
        <v>3291</v>
      </c>
      <c r="C7179" t="s">
        <v>2019</v>
      </c>
      <c r="D7179">
        <v>26.3</v>
      </c>
    </row>
    <row r="7180" spans="1:4">
      <c r="A7180">
        <v>1904</v>
      </c>
      <c r="B7180" t="s">
        <v>3291</v>
      </c>
      <c r="C7180" t="s">
        <v>2019</v>
      </c>
      <c r="D7180">
        <v>15.8</v>
      </c>
    </row>
    <row r="7181" spans="1:4">
      <c r="A7181">
        <v>1904</v>
      </c>
      <c r="B7181" t="s">
        <v>3291</v>
      </c>
      <c r="C7181" t="s">
        <v>2219</v>
      </c>
      <c r="D7181">
        <v>21.63</v>
      </c>
    </row>
    <row r="7182" spans="1:4">
      <c r="A7182">
        <v>1904</v>
      </c>
      <c r="B7182" t="s">
        <v>3291</v>
      </c>
      <c r="C7182" t="s">
        <v>2296</v>
      </c>
      <c r="D7182">
        <v>0.66</v>
      </c>
    </row>
    <row r="7183" spans="1:4">
      <c r="A7183">
        <v>1904</v>
      </c>
      <c r="B7183" t="s">
        <v>3291</v>
      </c>
      <c r="C7183" t="s">
        <v>2268</v>
      </c>
      <c r="D7183">
        <v>30.23</v>
      </c>
    </row>
    <row r="7184" spans="1:4">
      <c r="A7184">
        <v>1904</v>
      </c>
      <c r="B7184" t="s">
        <v>3291</v>
      </c>
      <c r="C7184" t="s">
        <v>2297</v>
      </c>
      <c r="D7184">
        <v>6.23</v>
      </c>
    </row>
    <row r="7185" spans="1:4">
      <c r="A7185">
        <v>1904</v>
      </c>
      <c r="B7185" t="s">
        <v>3291</v>
      </c>
      <c r="C7185" t="s">
        <v>2269</v>
      </c>
      <c r="D7185">
        <v>30.55</v>
      </c>
    </row>
    <row r="7186" spans="1:4">
      <c r="A7186">
        <v>1904</v>
      </c>
      <c r="B7186" t="s">
        <v>3291</v>
      </c>
      <c r="C7186" t="s">
        <v>2021</v>
      </c>
      <c r="D7186">
        <v>25.33</v>
      </c>
    </row>
    <row r="7187" spans="1:4">
      <c r="A7187">
        <v>1904</v>
      </c>
      <c r="B7187" t="s">
        <v>3291</v>
      </c>
      <c r="C7187" t="s">
        <v>2022</v>
      </c>
      <c r="D7187">
        <v>6.4</v>
      </c>
    </row>
    <row r="7188" spans="1:4">
      <c r="A7188">
        <v>1904</v>
      </c>
      <c r="B7188" t="s">
        <v>3291</v>
      </c>
      <c r="C7188" t="s">
        <v>2220</v>
      </c>
      <c r="D7188">
        <v>10.57</v>
      </c>
    </row>
    <row r="7189" spans="1:4">
      <c r="A7189">
        <v>1904</v>
      </c>
      <c r="B7189" t="s">
        <v>3291</v>
      </c>
      <c r="C7189" t="s">
        <v>2129</v>
      </c>
      <c r="D7189">
        <v>7.2</v>
      </c>
    </row>
    <row r="7190" spans="1:4">
      <c r="A7190">
        <v>1904</v>
      </c>
      <c r="B7190" t="s">
        <v>3291</v>
      </c>
      <c r="C7190" t="s">
        <v>2221</v>
      </c>
      <c r="D7190">
        <v>7</v>
      </c>
    </row>
    <row r="7191" spans="1:4">
      <c r="A7191">
        <v>1904</v>
      </c>
      <c r="B7191" t="s">
        <v>3291</v>
      </c>
      <c r="C7191" t="s">
        <v>2222</v>
      </c>
      <c r="D7191">
        <v>8.1300000000000008</v>
      </c>
    </row>
    <row r="7192" spans="1:4">
      <c r="A7192">
        <v>1904</v>
      </c>
      <c r="B7192" t="s">
        <v>3291</v>
      </c>
      <c r="C7192" t="s">
        <v>2222</v>
      </c>
      <c r="D7192">
        <v>20.66</v>
      </c>
    </row>
    <row r="7193" spans="1:4">
      <c r="A7193">
        <v>1904</v>
      </c>
      <c r="B7193" t="s">
        <v>3291</v>
      </c>
      <c r="C7193" t="s">
        <v>578</v>
      </c>
      <c r="D7193">
        <v>93.75</v>
      </c>
    </row>
    <row r="7194" spans="1:4">
      <c r="A7194">
        <v>1904</v>
      </c>
      <c r="B7194" t="s">
        <v>3291</v>
      </c>
      <c r="C7194" t="s">
        <v>2298</v>
      </c>
      <c r="D7194">
        <v>12.5</v>
      </c>
    </row>
    <row r="7195" spans="1:4">
      <c r="A7195">
        <v>1904</v>
      </c>
      <c r="B7195" t="s">
        <v>3291</v>
      </c>
      <c r="C7195" t="s">
        <v>2023</v>
      </c>
      <c r="D7195">
        <v>11.4</v>
      </c>
    </row>
    <row r="7196" spans="1:4">
      <c r="A7196">
        <v>1904</v>
      </c>
      <c r="B7196" t="s">
        <v>3291</v>
      </c>
      <c r="C7196" t="s">
        <v>2299</v>
      </c>
      <c r="D7196">
        <v>17.899999999999999</v>
      </c>
    </row>
    <row r="7197" spans="1:4">
      <c r="A7197">
        <v>1904</v>
      </c>
      <c r="B7197" t="s">
        <v>3291</v>
      </c>
      <c r="C7197" t="s">
        <v>2355</v>
      </c>
      <c r="D7197">
        <v>7</v>
      </c>
    </row>
    <row r="7198" spans="1:4">
      <c r="A7198">
        <v>1904</v>
      </c>
      <c r="B7198" t="s">
        <v>3291</v>
      </c>
      <c r="C7198" t="s">
        <v>2388</v>
      </c>
      <c r="D7198">
        <v>6.4</v>
      </c>
    </row>
    <row r="7199" spans="1:4">
      <c r="A7199">
        <v>1904</v>
      </c>
      <c r="B7199" t="s">
        <v>3291</v>
      </c>
      <c r="C7199" t="s">
        <v>2300</v>
      </c>
      <c r="D7199">
        <v>12.12</v>
      </c>
    </row>
    <row r="7200" spans="1:4">
      <c r="A7200">
        <v>1904</v>
      </c>
      <c r="B7200" t="s">
        <v>3291</v>
      </c>
      <c r="C7200" t="s">
        <v>2270</v>
      </c>
      <c r="D7200">
        <v>6.09</v>
      </c>
    </row>
    <row r="7201" spans="1:4">
      <c r="A7201">
        <v>1904</v>
      </c>
      <c r="B7201" t="s">
        <v>3291</v>
      </c>
      <c r="C7201" t="s">
        <v>2301</v>
      </c>
      <c r="D7201">
        <v>13.9</v>
      </c>
    </row>
    <row r="7202" spans="1:4">
      <c r="A7202">
        <v>1904</v>
      </c>
      <c r="B7202" t="s">
        <v>3291</v>
      </c>
      <c r="C7202" t="s">
        <v>2024</v>
      </c>
      <c r="D7202">
        <v>16.93</v>
      </c>
    </row>
    <row r="7203" spans="1:4">
      <c r="A7203">
        <v>1904</v>
      </c>
      <c r="B7203" t="s">
        <v>3291</v>
      </c>
      <c r="C7203" t="s">
        <v>2302</v>
      </c>
      <c r="D7203">
        <v>11.25</v>
      </c>
    </row>
    <row r="7204" spans="1:4">
      <c r="A7204">
        <v>1904</v>
      </c>
      <c r="B7204" t="s">
        <v>3291</v>
      </c>
      <c r="C7204" t="s">
        <v>2025</v>
      </c>
      <c r="D7204">
        <v>133.47999999999999</v>
      </c>
    </row>
    <row r="7205" spans="1:4">
      <c r="A7205">
        <v>1904</v>
      </c>
      <c r="B7205" t="s">
        <v>3291</v>
      </c>
      <c r="C7205" t="s">
        <v>2025</v>
      </c>
      <c r="D7205">
        <v>16.399999999999999</v>
      </c>
    </row>
    <row r="7206" spans="1:4">
      <c r="A7206">
        <v>1904</v>
      </c>
      <c r="B7206" t="s">
        <v>3291</v>
      </c>
      <c r="C7206" t="s">
        <v>2025</v>
      </c>
      <c r="D7206">
        <v>15.5</v>
      </c>
    </row>
    <row r="7207" spans="1:4">
      <c r="A7207">
        <v>1904</v>
      </c>
      <c r="B7207" t="s">
        <v>2833</v>
      </c>
      <c r="C7207" t="s">
        <v>192</v>
      </c>
      <c r="D7207">
        <v>379</v>
      </c>
    </row>
    <row r="7208" spans="1:4">
      <c r="A7208">
        <v>1904</v>
      </c>
      <c r="B7208" t="s">
        <v>2833</v>
      </c>
      <c r="C7208" t="s">
        <v>1145</v>
      </c>
      <c r="D7208">
        <v>19</v>
      </c>
    </row>
    <row r="7209" spans="1:4">
      <c r="A7209">
        <v>1904</v>
      </c>
      <c r="B7209" t="s">
        <v>2833</v>
      </c>
      <c r="C7209" t="s">
        <v>194</v>
      </c>
      <c r="D7209">
        <v>6.5</v>
      </c>
    </row>
    <row r="7210" spans="1:4">
      <c r="A7210">
        <v>1904</v>
      </c>
      <c r="B7210" t="s">
        <v>2833</v>
      </c>
      <c r="C7210" t="s">
        <v>194</v>
      </c>
      <c r="D7210">
        <v>17.5</v>
      </c>
    </row>
    <row r="7211" spans="1:4">
      <c r="A7211">
        <v>1904</v>
      </c>
      <c r="B7211" t="s">
        <v>2833</v>
      </c>
      <c r="C7211" t="s">
        <v>194</v>
      </c>
      <c r="D7211">
        <v>8</v>
      </c>
    </row>
    <row r="7212" spans="1:4">
      <c r="A7212">
        <v>1904</v>
      </c>
      <c r="B7212" t="s">
        <v>2833</v>
      </c>
      <c r="C7212" t="s">
        <v>566</v>
      </c>
      <c r="D7212">
        <v>9.3000000000000007</v>
      </c>
    </row>
    <row r="7213" spans="1:4">
      <c r="A7213">
        <v>1904</v>
      </c>
      <c r="B7213" t="s">
        <v>2833</v>
      </c>
      <c r="C7213" t="s">
        <v>566</v>
      </c>
      <c r="D7213">
        <v>5</v>
      </c>
    </row>
    <row r="7214" spans="1:4">
      <c r="A7214">
        <v>1904</v>
      </c>
      <c r="B7214" t="s">
        <v>2833</v>
      </c>
      <c r="C7214" t="s">
        <v>567</v>
      </c>
      <c r="D7214">
        <v>13.5</v>
      </c>
    </row>
    <row r="7215" spans="1:4">
      <c r="A7215">
        <v>1904</v>
      </c>
      <c r="B7215" t="s">
        <v>2833</v>
      </c>
      <c r="C7215" t="s">
        <v>567</v>
      </c>
      <c r="D7215">
        <v>11.2</v>
      </c>
    </row>
    <row r="7216" spans="1:4">
      <c r="A7216">
        <v>1904</v>
      </c>
      <c r="B7216" t="s">
        <v>2820</v>
      </c>
      <c r="C7216" t="s">
        <v>69</v>
      </c>
      <c r="D7216">
        <v>27.67</v>
      </c>
    </row>
    <row r="7217" spans="1:4">
      <c r="A7217">
        <v>1904</v>
      </c>
      <c r="B7217" t="s">
        <v>2820</v>
      </c>
      <c r="C7217" t="s">
        <v>2037</v>
      </c>
      <c r="D7217">
        <v>13.3</v>
      </c>
    </row>
    <row r="7218" spans="1:4">
      <c r="A7218">
        <v>1904</v>
      </c>
      <c r="B7218" t="s">
        <v>2820</v>
      </c>
      <c r="C7218" t="s">
        <v>2037</v>
      </c>
      <c r="D7218">
        <v>16.7</v>
      </c>
    </row>
    <row r="7219" spans="1:4">
      <c r="A7219">
        <v>1904</v>
      </c>
      <c r="B7219" t="s">
        <v>2820</v>
      </c>
      <c r="C7219" t="s">
        <v>2037</v>
      </c>
      <c r="D7219">
        <v>6.13</v>
      </c>
    </row>
    <row r="7220" spans="1:4">
      <c r="A7220">
        <v>1904</v>
      </c>
      <c r="B7220" t="s">
        <v>2820</v>
      </c>
      <c r="C7220" t="s">
        <v>2037</v>
      </c>
      <c r="D7220">
        <v>28</v>
      </c>
    </row>
    <row r="7221" spans="1:4">
      <c r="A7221">
        <v>1904</v>
      </c>
      <c r="B7221" t="s">
        <v>2820</v>
      </c>
      <c r="C7221" t="s">
        <v>2032</v>
      </c>
      <c r="D7221">
        <v>8.25</v>
      </c>
    </row>
    <row r="7222" spans="1:4">
      <c r="A7222">
        <v>1904</v>
      </c>
      <c r="B7222" t="s">
        <v>2820</v>
      </c>
      <c r="C7222" t="s">
        <v>72</v>
      </c>
      <c r="D7222">
        <v>16</v>
      </c>
    </row>
    <row r="7223" spans="1:4">
      <c r="A7223">
        <v>1904</v>
      </c>
      <c r="B7223" t="s">
        <v>2820</v>
      </c>
      <c r="C7223" t="s">
        <v>2227</v>
      </c>
      <c r="D7223">
        <v>7</v>
      </c>
    </row>
    <row r="7224" spans="1:4">
      <c r="A7224">
        <v>1904</v>
      </c>
      <c r="B7224" t="s">
        <v>2820</v>
      </c>
      <c r="C7224" t="s">
        <v>2306</v>
      </c>
      <c r="D7224">
        <v>3</v>
      </c>
    </row>
    <row r="7225" spans="1:4">
      <c r="A7225">
        <v>1904</v>
      </c>
      <c r="B7225" t="s">
        <v>2820</v>
      </c>
      <c r="C7225" t="s">
        <v>2304</v>
      </c>
      <c r="D7225">
        <v>4.37</v>
      </c>
    </row>
    <row r="7226" spans="1:4">
      <c r="A7226">
        <v>1904</v>
      </c>
      <c r="B7226" t="s">
        <v>2820</v>
      </c>
      <c r="C7226" t="s">
        <v>2033</v>
      </c>
      <c r="D7226">
        <v>1.6</v>
      </c>
    </row>
    <row r="7227" spans="1:4">
      <c r="A7227">
        <v>1904</v>
      </c>
      <c r="B7227" t="s">
        <v>2820</v>
      </c>
      <c r="C7227" t="s">
        <v>1714</v>
      </c>
      <c r="D7227">
        <v>59.2</v>
      </c>
    </row>
    <row r="7228" spans="1:4">
      <c r="A7228">
        <v>1904</v>
      </c>
      <c r="B7228" t="s">
        <v>2820</v>
      </c>
      <c r="C7228" t="s">
        <v>2230</v>
      </c>
      <c r="D7228">
        <v>2.14</v>
      </c>
    </row>
    <row r="7229" spans="1:4">
      <c r="A7229">
        <v>1904</v>
      </c>
      <c r="B7229" t="s">
        <v>2820</v>
      </c>
      <c r="C7229" t="s">
        <v>502</v>
      </c>
      <c r="D7229">
        <v>93.75</v>
      </c>
    </row>
    <row r="7230" spans="1:4">
      <c r="A7230">
        <v>1904</v>
      </c>
      <c r="B7230" t="s">
        <v>2820</v>
      </c>
      <c r="C7230" t="s">
        <v>2034</v>
      </c>
      <c r="D7230">
        <v>21.85</v>
      </c>
    </row>
    <row r="7231" spans="1:4">
      <c r="A7231">
        <v>1904</v>
      </c>
      <c r="B7231" t="s">
        <v>2820</v>
      </c>
      <c r="C7231" t="s">
        <v>2036</v>
      </c>
      <c r="D7231">
        <v>3.47</v>
      </c>
    </row>
    <row r="7232" spans="1:4">
      <c r="A7232">
        <v>1904</v>
      </c>
      <c r="B7232" t="s">
        <v>2820</v>
      </c>
      <c r="C7232" t="s">
        <v>2036</v>
      </c>
      <c r="D7232">
        <v>22.12</v>
      </c>
    </row>
    <row r="7233" spans="1:4">
      <c r="A7233">
        <v>1904</v>
      </c>
      <c r="B7233" t="s">
        <v>2820</v>
      </c>
      <c r="C7233" t="s">
        <v>2231</v>
      </c>
      <c r="D7233">
        <v>5.85</v>
      </c>
    </row>
    <row r="7234" spans="1:4">
      <c r="A7234">
        <v>1904</v>
      </c>
      <c r="B7234" t="s">
        <v>2820</v>
      </c>
      <c r="C7234" t="s">
        <v>2231</v>
      </c>
      <c r="D7234">
        <v>12.68</v>
      </c>
    </row>
    <row r="7235" spans="1:4">
      <c r="A7235">
        <v>1904</v>
      </c>
      <c r="B7235" t="s">
        <v>2820</v>
      </c>
      <c r="C7235" t="s">
        <v>2035</v>
      </c>
      <c r="D7235">
        <v>5</v>
      </c>
    </row>
    <row r="7236" spans="1:4">
      <c r="A7236">
        <v>1904</v>
      </c>
      <c r="B7236" t="s">
        <v>3650</v>
      </c>
      <c r="C7236" t="s">
        <v>2045</v>
      </c>
      <c r="D7236">
        <v>4</v>
      </c>
    </row>
    <row r="7237" spans="1:4">
      <c r="A7237">
        <v>1904</v>
      </c>
      <c r="B7237" t="s">
        <v>3650</v>
      </c>
      <c r="C7237" t="s">
        <v>2389</v>
      </c>
      <c r="D7237">
        <v>80</v>
      </c>
    </row>
    <row r="7238" spans="1:4">
      <c r="A7238">
        <v>1904</v>
      </c>
      <c r="B7238" t="s">
        <v>3650</v>
      </c>
      <c r="C7238" t="s">
        <v>2041</v>
      </c>
      <c r="D7238">
        <v>384.9</v>
      </c>
    </row>
    <row r="7239" spans="1:4">
      <c r="A7239">
        <v>1904</v>
      </c>
      <c r="B7239" t="s">
        <v>3650</v>
      </c>
      <c r="C7239" t="s">
        <v>2041</v>
      </c>
      <c r="D7239">
        <v>100</v>
      </c>
    </row>
    <row r="7240" spans="1:4">
      <c r="A7240">
        <v>1904</v>
      </c>
      <c r="B7240" t="s">
        <v>3650</v>
      </c>
      <c r="C7240" t="s">
        <v>2041</v>
      </c>
      <c r="D7240">
        <v>123.9</v>
      </c>
    </row>
    <row r="7241" spans="1:4">
      <c r="A7241">
        <v>1904</v>
      </c>
      <c r="B7241" t="s">
        <v>3650</v>
      </c>
      <c r="C7241" t="s">
        <v>2041</v>
      </c>
      <c r="D7241">
        <v>15</v>
      </c>
    </row>
    <row r="7242" spans="1:4">
      <c r="A7242">
        <v>1904</v>
      </c>
      <c r="B7242" t="s">
        <v>3650</v>
      </c>
      <c r="C7242" t="s">
        <v>2232</v>
      </c>
      <c r="D7242">
        <v>7.5</v>
      </c>
    </row>
    <row r="7243" spans="1:4">
      <c r="A7243">
        <v>1904</v>
      </c>
      <c r="B7243" t="s">
        <v>3650</v>
      </c>
      <c r="C7243" t="s">
        <v>1873</v>
      </c>
      <c r="D7243">
        <v>58.3</v>
      </c>
    </row>
    <row r="7244" spans="1:4">
      <c r="A7244">
        <v>1904</v>
      </c>
      <c r="B7244" t="s">
        <v>3650</v>
      </c>
      <c r="C7244" t="s">
        <v>1873</v>
      </c>
      <c r="D7244">
        <v>40</v>
      </c>
    </row>
    <row r="7245" spans="1:4">
      <c r="A7245">
        <v>1904</v>
      </c>
      <c r="B7245" t="s">
        <v>3650</v>
      </c>
      <c r="C7245" t="s">
        <v>1873</v>
      </c>
      <c r="D7245">
        <v>42</v>
      </c>
    </row>
    <row r="7246" spans="1:4">
      <c r="A7246">
        <v>1904</v>
      </c>
      <c r="B7246" t="s">
        <v>3650</v>
      </c>
      <c r="C7246" t="s">
        <v>2307</v>
      </c>
      <c r="D7246">
        <v>26.16</v>
      </c>
    </row>
    <row r="7247" spans="1:4">
      <c r="A7247">
        <v>1904</v>
      </c>
      <c r="B7247" t="s">
        <v>3650</v>
      </c>
      <c r="C7247" t="s">
        <v>2047</v>
      </c>
      <c r="D7247">
        <v>7.5</v>
      </c>
    </row>
    <row r="7248" spans="1:4">
      <c r="A7248">
        <v>1904</v>
      </c>
      <c r="B7248" t="s">
        <v>3650</v>
      </c>
      <c r="C7248" t="s">
        <v>419</v>
      </c>
      <c r="D7248">
        <v>66</v>
      </c>
    </row>
    <row r="7249" spans="1:4">
      <c r="A7249">
        <v>1904</v>
      </c>
      <c r="B7249" t="s">
        <v>3650</v>
      </c>
      <c r="C7249" t="s">
        <v>419</v>
      </c>
      <c r="D7249">
        <v>46</v>
      </c>
    </row>
    <row r="7250" spans="1:4">
      <c r="A7250">
        <v>1904</v>
      </c>
      <c r="B7250" t="s">
        <v>3650</v>
      </c>
      <c r="C7250" t="s">
        <v>2048</v>
      </c>
      <c r="D7250">
        <v>50</v>
      </c>
    </row>
    <row r="7251" spans="1:4">
      <c r="A7251">
        <v>1904</v>
      </c>
      <c r="B7251" t="s">
        <v>3650</v>
      </c>
      <c r="C7251" t="s">
        <v>2049</v>
      </c>
      <c r="D7251">
        <v>38</v>
      </c>
    </row>
    <row r="7252" spans="1:4">
      <c r="A7252">
        <v>1904</v>
      </c>
      <c r="B7252" t="s">
        <v>3650</v>
      </c>
      <c r="C7252" t="s">
        <v>2050</v>
      </c>
      <c r="D7252">
        <v>14</v>
      </c>
    </row>
    <row r="7253" spans="1:4">
      <c r="A7253">
        <v>1904</v>
      </c>
      <c r="B7253" t="s">
        <v>3650</v>
      </c>
      <c r="C7253" t="s">
        <v>2042</v>
      </c>
      <c r="D7253">
        <v>7</v>
      </c>
    </row>
    <row r="7254" spans="1:4">
      <c r="A7254">
        <v>1904</v>
      </c>
      <c r="B7254" t="s">
        <v>3650</v>
      </c>
      <c r="C7254" t="s">
        <v>2051</v>
      </c>
      <c r="D7254">
        <v>15</v>
      </c>
    </row>
    <row r="7255" spans="1:4">
      <c r="A7255">
        <v>1904</v>
      </c>
      <c r="B7255" t="s">
        <v>3650</v>
      </c>
      <c r="C7255" t="s">
        <v>1358</v>
      </c>
      <c r="D7255">
        <v>70</v>
      </c>
    </row>
    <row r="7256" spans="1:4">
      <c r="A7256">
        <v>1904</v>
      </c>
      <c r="B7256" t="s">
        <v>3650</v>
      </c>
      <c r="C7256" t="s">
        <v>2052</v>
      </c>
      <c r="D7256">
        <v>15</v>
      </c>
    </row>
    <row r="7257" spans="1:4">
      <c r="A7257">
        <v>1904</v>
      </c>
      <c r="B7257" t="s">
        <v>3650</v>
      </c>
      <c r="C7257" t="s">
        <v>2053</v>
      </c>
      <c r="D7257">
        <v>4.5</v>
      </c>
    </row>
    <row r="7258" spans="1:4">
      <c r="A7258">
        <v>1904</v>
      </c>
      <c r="B7258" t="s">
        <v>3650</v>
      </c>
      <c r="C7258" t="s">
        <v>2043</v>
      </c>
      <c r="D7258">
        <v>12</v>
      </c>
    </row>
    <row r="7259" spans="1:4">
      <c r="A7259">
        <v>1904</v>
      </c>
      <c r="B7259" t="s">
        <v>3650</v>
      </c>
      <c r="C7259" t="s">
        <v>2044</v>
      </c>
      <c r="D7259">
        <v>40</v>
      </c>
    </row>
    <row r="7260" spans="1:4">
      <c r="A7260">
        <v>1904</v>
      </c>
      <c r="B7260" t="s">
        <v>3650</v>
      </c>
      <c r="C7260" t="s">
        <v>785</v>
      </c>
      <c r="D7260">
        <v>10.5</v>
      </c>
    </row>
    <row r="7261" spans="1:4">
      <c r="A7261">
        <v>1904</v>
      </c>
      <c r="B7261" t="s">
        <v>3650</v>
      </c>
      <c r="C7261" t="s">
        <v>2356</v>
      </c>
      <c r="D7261">
        <v>8</v>
      </c>
    </row>
    <row r="7262" spans="1:4">
      <c r="A7262">
        <v>1904</v>
      </c>
      <c r="B7262" t="s">
        <v>3650</v>
      </c>
      <c r="C7262" t="s">
        <v>2357</v>
      </c>
      <c r="D7262">
        <v>13</v>
      </c>
    </row>
    <row r="7263" spans="1:4">
      <c r="A7263">
        <v>1904</v>
      </c>
      <c r="B7263" t="s">
        <v>3650</v>
      </c>
      <c r="C7263" t="s">
        <v>364</v>
      </c>
      <c r="D7263">
        <v>74.45</v>
      </c>
    </row>
    <row r="7264" spans="1:4">
      <c r="A7264">
        <v>1904</v>
      </c>
      <c r="B7264" t="s">
        <v>3651</v>
      </c>
      <c r="C7264" t="s">
        <v>364</v>
      </c>
      <c r="D7264">
        <v>3.5</v>
      </c>
    </row>
    <row r="7265" spans="1:4">
      <c r="A7265">
        <v>1904</v>
      </c>
      <c r="B7265" t="s">
        <v>3651</v>
      </c>
      <c r="C7265" t="s">
        <v>364</v>
      </c>
      <c r="D7265">
        <v>6</v>
      </c>
    </row>
    <row r="7266" spans="1:4">
      <c r="A7266">
        <v>1904</v>
      </c>
      <c r="B7266" t="s">
        <v>3651</v>
      </c>
      <c r="C7266" t="s">
        <v>2055</v>
      </c>
      <c r="D7266">
        <v>252.61</v>
      </c>
    </row>
    <row r="7267" spans="1:4">
      <c r="A7267">
        <v>1904</v>
      </c>
      <c r="B7267" t="s">
        <v>3651</v>
      </c>
      <c r="C7267" t="s">
        <v>2055</v>
      </c>
      <c r="D7267">
        <v>20.25</v>
      </c>
    </row>
    <row r="7268" spans="1:4">
      <c r="A7268">
        <v>1904</v>
      </c>
      <c r="B7268" t="s">
        <v>3651</v>
      </c>
      <c r="C7268" t="s">
        <v>2055</v>
      </c>
      <c r="D7268">
        <v>6</v>
      </c>
    </row>
    <row r="7269" spans="1:4">
      <c r="A7269">
        <v>1904</v>
      </c>
      <c r="B7269" t="s">
        <v>3651</v>
      </c>
      <c r="C7269" t="s">
        <v>2055</v>
      </c>
      <c r="D7269">
        <v>2.5</v>
      </c>
    </row>
    <row r="7270" spans="1:4">
      <c r="A7270">
        <v>1904</v>
      </c>
      <c r="B7270" t="s">
        <v>3651</v>
      </c>
      <c r="C7270" t="s">
        <v>366</v>
      </c>
      <c r="D7270">
        <v>7.33</v>
      </c>
    </row>
    <row r="7271" spans="1:4">
      <c r="A7271">
        <v>1904</v>
      </c>
      <c r="B7271" t="s">
        <v>3651</v>
      </c>
      <c r="C7271" t="s">
        <v>367</v>
      </c>
      <c r="D7271">
        <v>5</v>
      </c>
    </row>
    <row r="7272" spans="1:4">
      <c r="A7272">
        <v>1904</v>
      </c>
      <c r="B7272" t="s">
        <v>3652</v>
      </c>
      <c r="C7272" t="s">
        <v>2343</v>
      </c>
      <c r="D7272">
        <v>7</v>
      </c>
    </row>
    <row r="7273" spans="1:4">
      <c r="A7273">
        <v>1904</v>
      </c>
      <c r="B7273" t="s">
        <v>3652</v>
      </c>
      <c r="C7273" t="s">
        <v>2056</v>
      </c>
      <c r="D7273">
        <v>2</v>
      </c>
    </row>
    <row r="7274" spans="1:4">
      <c r="A7274">
        <v>1904</v>
      </c>
      <c r="B7274" t="s">
        <v>3652</v>
      </c>
      <c r="C7274" t="s">
        <v>419</v>
      </c>
      <c r="D7274">
        <v>5.2</v>
      </c>
    </row>
    <row r="7275" spans="1:4">
      <c r="A7275">
        <v>1904</v>
      </c>
      <c r="B7275" t="s">
        <v>3652</v>
      </c>
      <c r="C7275" t="s">
        <v>2058</v>
      </c>
      <c r="D7275">
        <v>7.5</v>
      </c>
    </row>
    <row r="7276" spans="1:4">
      <c r="A7276">
        <v>1904</v>
      </c>
      <c r="B7276" t="s">
        <v>3652</v>
      </c>
      <c r="C7276" t="s">
        <v>2057</v>
      </c>
      <c r="D7276">
        <v>7</v>
      </c>
    </row>
    <row r="7277" spans="1:4">
      <c r="A7277">
        <v>1904</v>
      </c>
      <c r="B7277" t="s">
        <v>3652</v>
      </c>
      <c r="C7277" t="s">
        <v>2130</v>
      </c>
      <c r="D7277">
        <v>8</v>
      </c>
    </row>
    <row r="7278" spans="1:4">
      <c r="A7278">
        <v>1904</v>
      </c>
      <c r="B7278" t="s">
        <v>3652</v>
      </c>
      <c r="C7278" t="s">
        <v>2271</v>
      </c>
      <c r="D7278">
        <v>18</v>
      </c>
    </row>
    <row r="7279" spans="1:4">
      <c r="A7279">
        <v>1904</v>
      </c>
      <c r="B7279" t="s">
        <v>94</v>
      </c>
      <c r="C7279" t="s">
        <v>1457</v>
      </c>
      <c r="D7279">
        <v>18</v>
      </c>
    </row>
    <row r="7280" spans="1:4">
      <c r="A7280">
        <v>1904</v>
      </c>
      <c r="B7280" t="s">
        <v>94</v>
      </c>
      <c r="C7280" t="s">
        <v>2309</v>
      </c>
      <c r="D7280">
        <v>2</v>
      </c>
    </row>
    <row r="7281" spans="1:4">
      <c r="A7281">
        <v>1904</v>
      </c>
      <c r="B7281" t="s">
        <v>94</v>
      </c>
      <c r="C7281" t="s">
        <v>1820</v>
      </c>
      <c r="D7281">
        <v>3</v>
      </c>
    </row>
    <row r="7282" spans="1:4">
      <c r="A7282">
        <v>1904</v>
      </c>
      <c r="B7282" t="s">
        <v>94</v>
      </c>
      <c r="C7282" t="s">
        <v>2310</v>
      </c>
      <c r="D7282">
        <v>11</v>
      </c>
    </row>
    <row r="7283" spans="1:4">
      <c r="A7283">
        <v>1904</v>
      </c>
      <c r="B7283" t="s">
        <v>94</v>
      </c>
      <c r="C7283" t="s">
        <v>2059</v>
      </c>
      <c r="D7283">
        <v>4.5</v>
      </c>
    </row>
    <row r="7284" spans="1:4">
      <c r="A7284">
        <v>1904</v>
      </c>
      <c r="B7284" t="s">
        <v>94</v>
      </c>
      <c r="C7284" t="s">
        <v>97</v>
      </c>
      <c r="D7284">
        <v>211.03</v>
      </c>
    </row>
    <row r="7285" spans="1:4">
      <c r="A7285">
        <v>1904</v>
      </c>
      <c r="B7285" t="s">
        <v>94</v>
      </c>
      <c r="C7285" t="s">
        <v>97</v>
      </c>
      <c r="D7285">
        <v>40</v>
      </c>
    </row>
    <row r="7286" spans="1:4">
      <c r="A7286">
        <v>1904</v>
      </c>
      <c r="B7286" t="s">
        <v>94</v>
      </c>
      <c r="C7286" t="s">
        <v>97</v>
      </c>
      <c r="D7286">
        <v>18</v>
      </c>
    </row>
    <row r="7287" spans="1:4">
      <c r="A7287">
        <v>1904</v>
      </c>
      <c r="B7287" t="s">
        <v>94</v>
      </c>
      <c r="C7287" t="s">
        <v>2359</v>
      </c>
      <c r="D7287">
        <v>7</v>
      </c>
    </row>
    <row r="7288" spans="1:4">
      <c r="A7288">
        <v>1904</v>
      </c>
      <c r="B7288" t="s">
        <v>94</v>
      </c>
      <c r="C7288" t="s">
        <v>785</v>
      </c>
      <c r="D7288">
        <v>40</v>
      </c>
    </row>
    <row r="7289" spans="1:4">
      <c r="A7289">
        <v>1904</v>
      </c>
      <c r="B7289" t="s">
        <v>94</v>
      </c>
      <c r="C7289" t="s">
        <v>892</v>
      </c>
      <c r="D7289">
        <v>358.65</v>
      </c>
    </row>
    <row r="7290" spans="1:4">
      <c r="A7290">
        <v>1904</v>
      </c>
      <c r="B7290" t="s">
        <v>94</v>
      </c>
      <c r="C7290" t="s">
        <v>892</v>
      </c>
      <c r="D7290">
        <v>2</v>
      </c>
    </row>
    <row r="7291" spans="1:4">
      <c r="A7291">
        <v>1904</v>
      </c>
      <c r="B7291" t="s">
        <v>94</v>
      </c>
      <c r="C7291" t="s">
        <v>892</v>
      </c>
      <c r="D7291">
        <v>38.081000000000003</v>
      </c>
    </row>
    <row r="7292" spans="1:4">
      <c r="A7292">
        <v>1904</v>
      </c>
      <c r="B7292" t="s">
        <v>94</v>
      </c>
      <c r="C7292" t="s">
        <v>892</v>
      </c>
      <c r="D7292">
        <v>31.44</v>
      </c>
    </row>
    <row r="7293" spans="1:4">
      <c r="A7293">
        <v>1904</v>
      </c>
      <c r="B7293" t="s">
        <v>94</v>
      </c>
      <c r="C7293" t="s">
        <v>892</v>
      </c>
      <c r="D7293">
        <v>13.42</v>
      </c>
    </row>
    <row r="7294" spans="1:4">
      <c r="A7294">
        <v>1904</v>
      </c>
      <c r="B7294" t="s">
        <v>94</v>
      </c>
      <c r="C7294" t="s">
        <v>892</v>
      </c>
      <c r="D7294">
        <v>12.5</v>
      </c>
    </row>
    <row r="7295" spans="1:4">
      <c r="A7295">
        <v>1904</v>
      </c>
      <c r="B7295" t="s">
        <v>94</v>
      </c>
      <c r="C7295" t="s">
        <v>892</v>
      </c>
      <c r="D7295">
        <v>19.75</v>
      </c>
    </row>
    <row r="7296" spans="1:4">
      <c r="A7296">
        <v>1904</v>
      </c>
      <c r="B7296" t="s">
        <v>94</v>
      </c>
      <c r="C7296" t="s">
        <v>892</v>
      </c>
      <c r="D7296">
        <v>44</v>
      </c>
    </row>
    <row r="7297" spans="1:4">
      <c r="A7297">
        <v>1904</v>
      </c>
      <c r="B7297" t="s">
        <v>94</v>
      </c>
      <c r="C7297" t="s">
        <v>574</v>
      </c>
      <c r="D7297">
        <v>27</v>
      </c>
    </row>
    <row r="7298" spans="1:4">
      <c r="A7298">
        <v>1904</v>
      </c>
      <c r="B7298" t="s">
        <v>94</v>
      </c>
      <c r="C7298" t="s">
        <v>578</v>
      </c>
      <c r="D7298">
        <v>15.8</v>
      </c>
    </row>
    <row r="7299" spans="1:4">
      <c r="A7299">
        <v>1904</v>
      </c>
      <c r="B7299" t="s">
        <v>94</v>
      </c>
      <c r="C7299" t="s">
        <v>578</v>
      </c>
      <c r="D7299">
        <v>4.5</v>
      </c>
    </row>
    <row r="7300" spans="1:4">
      <c r="A7300">
        <v>1904</v>
      </c>
      <c r="B7300" t="s">
        <v>94</v>
      </c>
      <c r="C7300" t="s">
        <v>889</v>
      </c>
      <c r="D7300">
        <v>47</v>
      </c>
    </row>
    <row r="7301" spans="1:4">
      <c r="A7301">
        <v>1904</v>
      </c>
      <c r="B7301" t="s">
        <v>3653</v>
      </c>
      <c r="C7301" t="s">
        <v>2061</v>
      </c>
      <c r="D7301">
        <v>5.76</v>
      </c>
    </row>
    <row r="7302" spans="1:4">
      <c r="A7302">
        <v>1904</v>
      </c>
      <c r="B7302" t="s">
        <v>3653</v>
      </c>
      <c r="C7302" t="s">
        <v>2237</v>
      </c>
      <c r="D7302">
        <v>2.5</v>
      </c>
    </row>
    <row r="7303" spans="1:4">
      <c r="A7303">
        <v>1904</v>
      </c>
      <c r="B7303" t="s">
        <v>3653</v>
      </c>
      <c r="C7303" t="s">
        <v>2062</v>
      </c>
      <c r="D7303">
        <v>25.5</v>
      </c>
    </row>
    <row r="7304" spans="1:4">
      <c r="A7304">
        <v>1904</v>
      </c>
      <c r="B7304" t="s">
        <v>3653</v>
      </c>
      <c r="C7304" t="s">
        <v>1343</v>
      </c>
      <c r="D7304">
        <v>10</v>
      </c>
    </row>
    <row r="7305" spans="1:4">
      <c r="A7305">
        <v>1904</v>
      </c>
      <c r="B7305" t="s">
        <v>3653</v>
      </c>
      <c r="C7305" t="s">
        <v>1926</v>
      </c>
      <c r="D7305">
        <v>17</v>
      </c>
    </row>
    <row r="7306" spans="1:4">
      <c r="A7306">
        <v>1904</v>
      </c>
      <c r="B7306" t="s">
        <v>2184</v>
      </c>
      <c r="C7306" t="s">
        <v>2183</v>
      </c>
      <c r="D7306">
        <v>12</v>
      </c>
    </row>
    <row r="7307" spans="1:4">
      <c r="A7307">
        <v>1904</v>
      </c>
      <c r="B7307" t="s">
        <v>3020</v>
      </c>
      <c r="C7307" t="s">
        <v>1180</v>
      </c>
      <c r="D7307">
        <v>14.16</v>
      </c>
    </row>
    <row r="7308" spans="1:4">
      <c r="A7308">
        <v>1904</v>
      </c>
      <c r="B7308" t="s">
        <v>3020</v>
      </c>
      <c r="C7308" t="s">
        <v>1180</v>
      </c>
      <c r="D7308">
        <v>8</v>
      </c>
    </row>
    <row r="7309" spans="1:4">
      <c r="A7309">
        <v>1904</v>
      </c>
      <c r="B7309" t="s">
        <v>3020</v>
      </c>
      <c r="C7309" t="s">
        <v>1183</v>
      </c>
      <c r="D7309">
        <v>10.3</v>
      </c>
    </row>
    <row r="7310" spans="1:4">
      <c r="A7310">
        <v>1904</v>
      </c>
      <c r="B7310" t="s">
        <v>3020</v>
      </c>
      <c r="C7310" t="s">
        <v>1185</v>
      </c>
      <c r="D7310">
        <v>6</v>
      </c>
    </row>
    <row r="7311" spans="1:4">
      <c r="A7311">
        <v>1904</v>
      </c>
      <c r="B7311" t="s">
        <v>3020</v>
      </c>
      <c r="C7311" t="s">
        <v>2063</v>
      </c>
      <c r="D7311">
        <v>1.5</v>
      </c>
    </row>
    <row r="7312" spans="1:4">
      <c r="A7312">
        <v>1904</v>
      </c>
      <c r="B7312" t="s">
        <v>3020</v>
      </c>
      <c r="C7312" t="s">
        <v>1187</v>
      </c>
      <c r="D7312">
        <v>4.5</v>
      </c>
    </row>
    <row r="7313" spans="1:4">
      <c r="A7313">
        <v>1904</v>
      </c>
      <c r="B7313" t="s">
        <v>3020</v>
      </c>
      <c r="C7313" t="s">
        <v>2390</v>
      </c>
      <c r="D7313">
        <v>16.7</v>
      </c>
    </row>
    <row r="7314" spans="1:4">
      <c r="A7314">
        <v>1904</v>
      </c>
      <c r="B7314" t="s">
        <v>3020</v>
      </c>
      <c r="C7314" t="s">
        <v>1191</v>
      </c>
      <c r="D7314">
        <v>9.3800000000000008</v>
      </c>
    </row>
    <row r="7315" spans="1:4">
      <c r="A7315">
        <v>1904</v>
      </c>
      <c r="B7315" t="s">
        <v>3030</v>
      </c>
      <c r="C7315" t="s">
        <v>2391</v>
      </c>
      <c r="D7315">
        <v>1.6</v>
      </c>
    </row>
    <row r="7316" spans="1:4">
      <c r="A7316">
        <v>1904</v>
      </c>
      <c r="B7316" t="s">
        <v>2928</v>
      </c>
      <c r="C7316" t="s">
        <v>2360</v>
      </c>
      <c r="D7316">
        <v>4</v>
      </c>
    </row>
    <row r="7317" spans="1:4">
      <c r="A7317">
        <v>1904</v>
      </c>
      <c r="B7317" t="s">
        <v>2928</v>
      </c>
      <c r="C7317" t="s">
        <v>2392</v>
      </c>
      <c r="D7317">
        <v>2</v>
      </c>
    </row>
    <row r="7318" spans="1:4">
      <c r="A7318">
        <v>1904</v>
      </c>
      <c r="B7318" t="s">
        <v>2928</v>
      </c>
      <c r="C7318" t="s">
        <v>2137</v>
      </c>
      <c r="D7318">
        <v>8</v>
      </c>
    </row>
    <row r="7319" spans="1:4">
      <c r="A7319">
        <v>1904</v>
      </c>
      <c r="B7319" t="s">
        <v>2928</v>
      </c>
      <c r="C7319" t="s">
        <v>2361</v>
      </c>
      <c r="D7319">
        <v>8</v>
      </c>
    </row>
    <row r="7320" spans="1:4">
      <c r="A7320">
        <v>1904</v>
      </c>
      <c r="B7320" t="s">
        <v>2928</v>
      </c>
      <c r="C7320" t="s">
        <v>2064</v>
      </c>
      <c r="D7320">
        <v>18.3</v>
      </c>
    </row>
    <row r="7321" spans="1:4">
      <c r="A7321">
        <v>1904</v>
      </c>
      <c r="B7321" t="s">
        <v>2928</v>
      </c>
      <c r="C7321" t="s">
        <v>2064</v>
      </c>
      <c r="D7321">
        <v>12.71</v>
      </c>
    </row>
    <row r="7322" spans="1:4">
      <c r="A7322">
        <v>1904</v>
      </c>
      <c r="B7322" t="s">
        <v>2928</v>
      </c>
      <c r="C7322" t="s">
        <v>2068</v>
      </c>
      <c r="D7322">
        <v>18.2</v>
      </c>
    </row>
    <row r="7323" spans="1:4">
      <c r="A7323">
        <v>1904</v>
      </c>
      <c r="B7323" t="s">
        <v>2928</v>
      </c>
      <c r="C7323" t="s">
        <v>2272</v>
      </c>
      <c r="D7323">
        <v>20.170000000000002</v>
      </c>
    </row>
    <row r="7324" spans="1:4">
      <c r="A7324">
        <v>1904</v>
      </c>
      <c r="B7324" t="s">
        <v>2928</v>
      </c>
      <c r="C7324" t="s">
        <v>262</v>
      </c>
      <c r="D7324">
        <v>29.7</v>
      </c>
    </row>
    <row r="7325" spans="1:4">
      <c r="A7325">
        <v>1904</v>
      </c>
      <c r="B7325" t="s">
        <v>2928</v>
      </c>
      <c r="C7325" t="s">
        <v>2312</v>
      </c>
      <c r="D7325">
        <v>6.52</v>
      </c>
    </row>
    <row r="7326" spans="1:4">
      <c r="A7326">
        <v>1904</v>
      </c>
      <c r="B7326" t="s">
        <v>2928</v>
      </c>
      <c r="C7326" t="s">
        <v>2273</v>
      </c>
      <c r="D7326">
        <v>8.8699999999999992</v>
      </c>
    </row>
    <row r="7327" spans="1:4">
      <c r="A7327">
        <v>1904</v>
      </c>
      <c r="B7327" t="s">
        <v>2928</v>
      </c>
      <c r="C7327" t="s">
        <v>2066</v>
      </c>
      <c r="D7327">
        <v>36.1</v>
      </c>
    </row>
    <row r="7328" spans="1:4">
      <c r="A7328">
        <v>1904</v>
      </c>
      <c r="B7328" t="s">
        <v>2928</v>
      </c>
      <c r="C7328" t="s">
        <v>2066</v>
      </c>
      <c r="D7328">
        <v>15.5</v>
      </c>
    </row>
    <row r="7329" spans="1:4">
      <c r="A7329">
        <v>1904</v>
      </c>
      <c r="B7329" t="s">
        <v>2928</v>
      </c>
      <c r="C7329" t="s">
        <v>2362</v>
      </c>
      <c r="D7329">
        <v>8.4700000000000006</v>
      </c>
    </row>
    <row r="7330" spans="1:4">
      <c r="A7330">
        <v>1904</v>
      </c>
      <c r="B7330" t="s">
        <v>2928</v>
      </c>
      <c r="C7330" t="s">
        <v>718</v>
      </c>
      <c r="D7330">
        <v>42</v>
      </c>
    </row>
    <row r="7331" spans="1:4">
      <c r="A7331">
        <v>1904</v>
      </c>
      <c r="B7331" t="s">
        <v>2928</v>
      </c>
      <c r="C7331" t="s">
        <v>718</v>
      </c>
      <c r="D7331">
        <v>19.29</v>
      </c>
    </row>
    <row r="7332" spans="1:4">
      <c r="A7332">
        <v>1904</v>
      </c>
      <c r="B7332" t="s">
        <v>2928</v>
      </c>
      <c r="C7332" t="s">
        <v>718</v>
      </c>
      <c r="D7332">
        <v>3</v>
      </c>
    </row>
    <row r="7333" spans="1:4">
      <c r="A7333">
        <v>1904</v>
      </c>
      <c r="B7333" t="s">
        <v>2928</v>
      </c>
      <c r="C7333" t="s">
        <v>718</v>
      </c>
      <c r="D7333">
        <v>12.2</v>
      </c>
    </row>
    <row r="7334" spans="1:4">
      <c r="A7334">
        <v>1904</v>
      </c>
      <c r="B7334" t="s">
        <v>2928</v>
      </c>
      <c r="C7334" t="s">
        <v>2363</v>
      </c>
      <c r="D7334">
        <v>5.8</v>
      </c>
    </row>
    <row r="7335" spans="1:4">
      <c r="A7335">
        <v>1904</v>
      </c>
      <c r="B7335" t="s">
        <v>2938</v>
      </c>
      <c r="C7335" t="s">
        <v>7</v>
      </c>
      <c r="D7335">
        <v>24.5</v>
      </c>
    </row>
    <row r="7336" spans="1:4">
      <c r="A7336">
        <v>1904</v>
      </c>
      <c r="B7336" t="s">
        <v>2938</v>
      </c>
      <c r="C7336" t="s">
        <v>7</v>
      </c>
      <c r="D7336">
        <v>2.13</v>
      </c>
    </row>
    <row r="7337" spans="1:4">
      <c r="A7337">
        <v>1904</v>
      </c>
      <c r="B7337" t="s">
        <v>2938</v>
      </c>
      <c r="C7337" t="s">
        <v>10</v>
      </c>
      <c r="D7337">
        <v>17</v>
      </c>
    </row>
    <row r="7338" spans="1:4">
      <c r="A7338">
        <v>1904</v>
      </c>
      <c r="B7338" t="s">
        <v>2938</v>
      </c>
      <c r="C7338" t="s">
        <v>10</v>
      </c>
      <c r="D7338">
        <v>17</v>
      </c>
    </row>
    <row r="7339" spans="1:4">
      <c r="A7339">
        <v>1904</v>
      </c>
      <c r="B7339" t="s">
        <v>2938</v>
      </c>
      <c r="C7339" t="s">
        <v>582</v>
      </c>
      <c r="D7339">
        <v>36</v>
      </c>
    </row>
    <row r="7340" spans="1:4">
      <c r="A7340">
        <v>1904</v>
      </c>
      <c r="B7340" t="s">
        <v>2938</v>
      </c>
      <c r="C7340" t="s">
        <v>12</v>
      </c>
      <c r="D7340">
        <v>9</v>
      </c>
    </row>
    <row r="7341" spans="1:4">
      <c r="A7341">
        <v>1904</v>
      </c>
      <c r="B7341" t="s">
        <v>2938</v>
      </c>
      <c r="C7341" t="s">
        <v>370</v>
      </c>
      <c r="D7341">
        <v>7.15</v>
      </c>
    </row>
    <row r="7342" spans="1:4">
      <c r="A7342">
        <v>1904</v>
      </c>
      <c r="B7342" t="s">
        <v>2938</v>
      </c>
      <c r="C7342" t="s">
        <v>370</v>
      </c>
      <c r="D7342">
        <v>6.6</v>
      </c>
    </row>
    <row r="7343" spans="1:4">
      <c r="A7343">
        <v>1904</v>
      </c>
      <c r="B7343" t="s">
        <v>2938</v>
      </c>
      <c r="C7343" t="s">
        <v>14</v>
      </c>
      <c r="D7343">
        <v>53.56</v>
      </c>
    </row>
    <row r="7344" spans="1:4">
      <c r="A7344">
        <v>1904</v>
      </c>
      <c r="B7344" t="s">
        <v>2938</v>
      </c>
      <c r="C7344" t="s">
        <v>14</v>
      </c>
      <c r="D7344">
        <v>24.78</v>
      </c>
    </row>
    <row r="7345" spans="1:4">
      <c r="A7345">
        <v>1904</v>
      </c>
      <c r="B7345" t="s">
        <v>2938</v>
      </c>
      <c r="C7345" t="s">
        <v>14</v>
      </c>
      <c r="D7345">
        <v>31</v>
      </c>
    </row>
    <row r="7346" spans="1:4">
      <c r="A7346">
        <v>1904</v>
      </c>
      <c r="B7346" t="s">
        <v>2938</v>
      </c>
      <c r="C7346" t="s">
        <v>19</v>
      </c>
      <c r="D7346">
        <v>10.4</v>
      </c>
    </row>
    <row r="7347" spans="1:4">
      <c r="A7347">
        <v>1904</v>
      </c>
      <c r="B7347" t="s">
        <v>2938</v>
      </c>
      <c r="C7347" t="s">
        <v>19</v>
      </c>
      <c r="D7347">
        <v>2</v>
      </c>
    </row>
    <row r="7348" spans="1:4">
      <c r="A7348">
        <v>1904</v>
      </c>
      <c r="B7348" t="s">
        <v>2938</v>
      </c>
      <c r="C7348" t="s">
        <v>1010</v>
      </c>
      <c r="D7348">
        <v>20.9</v>
      </c>
    </row>
    <row r="7349" spans="1:4">
      <c r="A7349">
        <v>1904</v>
      </c>
      <c r="B7349" t="s">
        <v>2938</v>
      </c>
      <c r="C7349" t="s">
        <v>592</v>
      </c>
      <c r="D7349">
        <v>154.69999999999999</v>
      </c>
    </row>
    <row r="7350" spans="1:4">
      <c r="A7350">
        <v>1904</v>
      </c>
      <c r="B7350" t="s">
        <v>2938</v>
      </c>
      <c r="C7350" t="s">
        <v>24</v>
      </c>
      <c r="D7350">
        <v>499</v>
      </c>
    </row>
    <row r="7351" spans="1:4">
      <c r="A7351">
        <v>1904</v>
      </c>
      <c r="B7351" t="s">
        <v>2938</v>
      </c>
      <c r="C7351" t="s">
        <v>24</v>
      </c>
      <c r="D7351">
        <v>247</v>
      </c>
    </row>
    <row r="7352" spans="1:4">
      <c r="A7352">
        <v>1904</v>
      </c>
      <c r="B7352" t="s">
        <v>2938</v>
      </c>
      <c r="C7352" t="s">
        <v>28</v>
      </c>
      <c r="D7352">
        <v>10</v>
      </c>
    </row>
    <row r="7353" spans="1:4">
      <c r="A7353">
        <v>1904</v>
      </c>
      <c r="B7353" t="s">
        <v>2938</v>
      </c>
      <c r="C7353" t="s">
        <v>2274</v>
      </c>
      <c r="D7353">
        <v>4.97</v>
      </c>
    </row>
    <row r="7354" spans="1:4">
      <c r="A7354">
        <v>1904</v>
      </c>
      <c r="B7354" t="s">
        <v>2938</v>
      </c>
      <c r="C7354" t="s">
        <v>30</v>
      </c>
      <c r="D7354">
        <v>12.54</v>
      </c>
    </row>
    <row r="7355" spans="1:4">
      <c r="A7355">
        <v>1904</v>
      </c>
      <c r="B7355" t="s">
        <v>2938</v>
      </c>
      <c r="C7355" t="s">
        <v>1017</v>
      </c>
      <c r="D7355">
        <v>6.98</v>
      </c>
    </row>
    <row r="7356" spans="1:4">
      <c r="A7356">
        <v>1904</v>
      </c>
      <c r="B7356" t="s">
        <v>2938</v>
      </c>
      <c r="C7356" t="s">
        <v>1158</v>
      </c>
      <c r="D7356">
        <v>20</v>
      </c>
    </row>
    <row r="7357" spans="1:4">
      <c r="A7357">
        <v>1904</v>
      </c>
      <c r="B7357" t="s">
        <v>2938</v>
      </c>
      <c r="C7357" t="s">
        <v>32</v>
      </c>
      <c r="D7357">
        <v>1.25</v>
      </c>
    </row>
    <row r="7358" spans="1:4">
      <c r="A7358">
        <v>1904</v>
      </c>
      <c r="B7358" t="s">
        <v>2938</v>
      </c>
      <c r="C7358" t="s">
        <v>34</v>
      </c>
      <c r="D7358">
        <v>70</v>
      </c>
    </row>
    <row r="7359" spans="1:4">
      <c r="A7359">
        <v>1904</v>
      </c>
      <c r="B7359" t="s">
        <v>2938</v>
      </c>
      <c r="C7359" t="s">
        <v>825</v>
      </c>
      <c r="D7359">
        <v>7</v>
      </c>
    </row>
    <row r="7360" spans="1:4">
      <c r="A7360">
        <v>1904</v>
      </c>
      <c r="B7360" t="s">
        <v>2938</v>
      </c>
      <c r="C7360" t="s">
        <v>36</v>
      </c>
      <c r="D7360">
        <v>15.1</v>
      </c>
    </row>
    <row r="7361" spans="1:4">
      <c r="A7361">
        <v>1904</v>
      </c>
      <c r="B7361" t="s">
        <v>2938</v>
      </c>
      <c r="C7361" t="s">
        <v>36</v>
      </c>
      <c r="D7361">
        <v>1.5</v>
      </c>
    </row>
    <row r="7362" spans="1:4">
      <c r="A7362">
        <v>1904</v>
      </c>
      <c r="B7362" t="s">
        <v>2938</v>
      </c>
      <c r="C7362" t="s">
        <v>36</v>
      </c>
      <c r="D7362">
        <v>15.1</v>
      </c>
    </row>
    <row r="7363" spans="1:4">
      <c r="A7363">
        <v>1904</v>
      </c>
      <c r="B7363" t="s">
        <v>2938</v>
      </c>
      <c r="C7363" t="s">
        <v>1160</v>
      </c>
      <c r="D7363">
        <v>8.5</v>
      </c>
    </row>
    <row r="7364" spans="1:4">
      <c r="A7364">
        <v>1904</v>
      </c>
      <c r="B7364" t="s">
        <v>2938</v>
      </c>
      <c r="C7364" t="s">
        <v>47</v>
      </c>
      <c r="D7364">
        <v>5.24</v>
      </c>
    </row>
    <row r="7365" spans="1:4">
      <c r="A7365">
        <v>1904</v>
      </c>
      <c r="B7365" t="s">
        <v>2938</v>
      </c>
      <c r="C7365" t="s">
        <v>606</v>
      </c>
      <c r="D7365">
        <v>3.125</v>
      </c>
    </row>
    <row r="7366" spans="1:4">
      <c r="A7366">
        <v>1904</v>
      </c>
      <c r="B7366" t="s">
        <v>2938</v>
      </c>
      <c r="C7366" t="s">
        <v>610</v>
      </c>
      <c r="D7366">
        <v>10.199999999999999</v>
      </c>
    </row>
    <row r="7367" spans="1:4">
      <c r="A7367">
        <v>1904</v>
      </c>
      <c r="B7367" t="s">
        <v>2938</v>
      </c>
      <c r="C7367" t="s">
        <v>51</v>
      </c>
      <c r="D7367">
        <v>6.9</v>
      </c>
    </row>
    <row r="7368" spans="1:4">
      <c r="A7368">
        <v>1904</v>
      </c>
      <c r="B7368" t="s">
        <v>2938</v>
      </c>
      <c r="C7368" t="s">
        <v>53</v>
      </c>
      <c r="D7368">
        <v>40</v>
      </c>
    </row>
    <row r="7369" spans="1:4">
      <c r="A7369">
        <v>1904</v>
      </c>
      <c r="B7369" t="s">
        <v>2938</v>
      </c>
      <c r="C7369" t="s">
        <v>53</v>
      </c>
      <c r="D7369">
        <v>7.3</v>
      </c>
    </row>
    <row r="7370" spans="1:4">
      <c r="A7370">
        <v>1904</v>
      </c>
      <c r="B7370" t="s">
        <v>2938</v>
      </c>
      <c r="C7370" t="s">
        <v>53</v>
      </c>
      <c r="D7370">
        <v>7</v>
      </c>
    </row>
    <row r="7371" spans="1:4">
      <c r="A7371">
        <v>1904</v>
      </c>
      <c r="B7371" t="s">
        <v>2938</v>
      </c>
      <c r="C7371" t="s">
        <v>53</v>
      </c>
      <c r="D7371">
        <v>11.03</v>
      </c>
    </row>
    <row r="7372" spans="1:4">
      <c r="A7372">
        <v>1904</v>
      </c>
      <c r="B7372" t="s">
        <v>2938</v>
      </c>
      <c r="C7372" t="s">
        <v>53</v>
      </c>
      <c r="D7372">
        <v>5.99</v>
      </c>
    </row>
    <row r="7373" spans="1:4">
      <c r="A7373">
        <v>1904</v>
      </c>
      <c r="B7373" t="s">
        <v>2938</v>
      </c>
      <c r="C7373" t="s">
        <v>53</v>
      </c>
      <c r="D7373">
        <v>22.64</v>
      </c>
    </row>
    <row r="7374" spans="1:4">
      <c r="A7374">
        <v>1904</v>
      </c>
      <c r="B7374" t="s">
        <v>2961</v>
      </c>
      <c r="C7374" t="s">
        <v>2364</v>
      </c>
      <c r="D7374">
        <v>10.76</v>
      </c>
    </row>
    <row r="7375" spans="1:4">
      <c r="A7375">
        <v>1904</v>
      </c>
      <c r="B7375" t="s">
        <v>2186</v>
      </c>
      <c r="C7375" t="s">
        <v>2185</v>
      </c>
      <c r="D7375">
        <v>13.15</v>
      </c>
    </row>
    <row r="7376" spans="1:4">
      <c r="A7376">
        <v>1904</v>
      </c>
      <c r="B7376" t="s">
        <v>2186</v>
      </c>
      <c r="C7376" t="s">
        <v>2365</v>
      </c>
      <c r="D7376">
        <v>30.86</v>
      </c>
    </row>
    <row r="7377" spans="1:4">
      <c r="A7377">
        <v>1904</v>
      </c>
      <c r="B7377" t="s">
        <v>2186</v>
      </c>
      <c r="C7377" t="s">
        <v>2069</v>
      </c>
      <c r="D7377">
        <v>2</v>
      </c>
    </row>
    <row r="7378" spans="1:4">
      <c r="A7378">
        <v>1904</v>
      </c>
      <c r="B7378" t="s">
        <v>2963</v>
      </c>
      <c r="C7378" t="s">
        <v>71</v>
      </c>
      <c r="D7378">
        <v>66.8</v>
      </c>
    </row>
    <row r="7379" spans="1:4">
      <c r="A7379">
        <v>1904</v>
      </c>
      <c r="B7379" t="s">
        <v>2963</v>
      </c>
      <c r="C7379" t="s">
        <v>71</v>
      </c>
      <c r="D7379">
        <v>2.57</v>
      </c>
    </row>
    <row r="7380" spans="1:4">
      <c r="A7380">
        <v>1904</v>
      </c>
      <c r="B7380" t="s">
        <v>2963</v>
      </c>
      <c r="C7380" t="s">
        <v>213</v>
      </c>
      <c r="D7380">
        <v>37.18</v>
      </c>
    </row>
    <row r="7381" spans="1:4">
      <c r="A7381">
        <v>1904</v>
      </c>
      <c r="B7381" t="s">
        <v>2963</v>
      </c>
      <c r="C7381" t="s">
        <v>217</v>
      </c>
      <c r="D7381">
        <v>1.57</v>
      </c>
    </row>
    <row r="7382" spans="1:4">
      <c r="A7382">
        <v>1904</v>
      </c>
      <c r="B7382" t="s">
        <v>2963</v>
      </c>
      <c r="C7382" t="s">
        <v>903</v>
      </c>
      <c r="D7382">
        <v>15</v>
      </c>
    </row>
    <row r="7383" spans="1:4">
      <c r="A7383">
        <v>1904</v>
      </c>
      <c r="B7383" t="s">
        <v>2963</v>
      </c>
      <c r="C7383" t="s">
        <v>219</v>
      </c>
      <c r="D7383">
        <v>43.75</v>
      </c>
    </row>
    <row r="7384" spans="1:4">
      <c r="A7384">
        <v>1904</v>
      </c>
      <c r="B7384" t="s">
        <v>2963</v>
      </c>
      <c r="C7384" t="s">
        <v>221</v>
      </c>
      <c r="D7384">
        <v>529.79999999999995</v>
      </c>
    </row>
    <row r="7385" spans="1:4">
      <c r="A7385">
        <v>1904</v>
      </c>
      <c r="B7385" t="s">
        <v>2963</v>
      </c>
      <c r="C7385" t="s">
        <v>221</v>
      </c>
      <c r="D7385">
        <v>1.27</v>
      </c>
    </row>
    <row r="7386" spans="1:4">
      <c r="A7386">
        <v>1904</v>
      </c>
      <c r="B7386" t="s">
        <v>2963</v>
      </c>
      <c r="C7386" t="s">
        <v>221</v>
      </c>
      <c r="D7386">
        <v>47.92</v>
      </c>
    </row>
    <row r="7387" spans="1:4">
      <c r="A7387">
        <v>1904</v>
      </c>
      <c r="B7387" t="s">
        <v>2963</v>
      </c>
      <c r="C7387" t="s">
        <v>221</v>
      </c>
      <c r="D7387">
        <v>132.88999999999999</v>
      </c>
    </row>
    <row r="7388" spans="1:4">
      <c r="A7388">
        <v>1904</v>
      </c>
      <c r="B7388" t="s">
        <v>2963</v>
      </c>
      <c r="C7388" t="s">
        <v>221</v>
      </c>
      <c r="D7388">
        <v>91.88</v>
      </c>
    </row>
    <row r="7389" spans="1:4">
      <c r="A7389">
        <v>1904</v>
      </c>
      <c r="B7389" t="s">
        <v>2963</v>
      </c>
      <c r="C7389" t="s">
        <v>221</v>
      </c>
      <c r="D7389">
        <v>14.25</v>
      </c>
    </row>
    <row r="7390" spans="1:4">
      <c r="A7390">
        <v>1904</v>
      </c>
      <c r="B7390" t="s">
        <v>2963</v>
      </c>
      <c r="C7390" t="s">
        <v>221</v>
      </c>
      <c r="D7390">
        <v>26.38</v>
      </c>
    </row>
    <row r="7391" spans="1:4">
      <c r="A7391">
        <v>1904</v>
      </c>
      <c r="B7391" t="s">
        <v>2963</v>
      </c>
      <c r="C7391" t="s">
        <v>221</v>
      </c>
      <c r="D7391">
        <v>21.92</v>
      </c>
    </row>
    <row r="7392" spans="1:4">
      <c r="A7392">
        <v>1904</v>
      </c>
      <c r="B7392" t="s">
        <v>2963</v>
      </c>
      <c r="C7392" t="s">
        <v>221</v>
      </c>
      <c r="D7392">
        <v>2.5</v>
      </c>
    </row>
    <row r="7393" spans="1:4">
      <c r="A7393">
        <v>1904</v>
      </c>
      <c r="B7393" t="s">
        <v>2963</v>
      </c>
      <c r="C7393" t="s">
        <v>221</v>
      </c>
      <c r="D7393">
        <v>25.1</v>
      </c>
    </row>
    <row r="7394" spans="1:4">
      <c r="A7394">
        <v>1904</v>
      </c>
      <c r="B7394" t="s">
        <v>2963</v>
      </c>
      <c r="C7394" t="s">
        <v>230</v>
      </c>
      <c r="D7394">
        <v>6.4</v>
      </c>
    </row>
    <row r="7395" spans="1:4">
      <c r="A7395">
        <v>1904</v>
      </c>
      <c r="B7395" t="s">
        <v>2963</v>
      </c>
      <c r="C7395" t="s">
        <v>230</v>
      </c>
      <c r="D7395">
        <v>330.49</v>
      </c>
    </row>
    <row r="7396" spans="1:4">
      <c r="A7396">
        <v>1904</v>
      </c>
      <c r="B7396" t="s">
        <v>2963</v>
      </c>
      <c r="C7396" t="s">
        <v>230</v>
      </c>
      <c r="D7396">
        <v>15</v>
      </c>
    </row>
    <row r="7397" spans="1:4">
      <c r="A7397">
        <v>1904</v>
      </c>
      <c r="B7397" t="s">
        <v>2963</v>
      </c>
      <c r="C7397" t="s">
        <v>230</v>
      </c>
      <c r="D7397">
        <v>14.71</v>
      </c>
    </row>
    <row r="7398" spans="1:4">
      <c r="A7398">
        <v>1904</v>
      </c>
      <c r="B7398" t="s">
        <v>2963</v>
      </c>
      <c r="C7398" t="s">
        <v>233</v>
      </c>
      <c r="D7398">
        <v>3</v>
      </c>
    </row>
    <row r="7399" spans="1:4">
      <c r="A7399">
        <v>1904</v>
      </c>
      <c r="B7399" t="s">
        <v>2963</v>
      </c>
      <c r="C7399" t="s">
        <v>233</v>
      </c>
      <c r="D7399">
        <v>7</v>
      </c>
    </row>
    <row r="7400" spans="1:4">
      <c r="A7400">
        <v>1904</v>
      </c>
      <c r="B7400" t="s">
        <v>2963</v>
      </c>
      <c r="C7400" t="s">
        <v>2393</v>
      </c>
      <c r="D7400">
        <v>28</v>
      </c>
    </row>
    <row r="7401" spans="1:4">
      <c r="A7401">
        <v>1904</v>
      </c>
      <c r="B7401" t="s">
        <v>2963</v>
      </c>
      <c r="C7401" t="s">
        <v>235</v>
      </c>
      <c r="D7401">
        <v>1.5</v>
      </c>
    </row>
    <row r="7402" spans="1:4">
      <c r="A7402">
        <v>1904</v>
      </c>
      <c r="B7402" t="s">
        <v>2963</v>
      </c>
      <c r="C7402" t="s">
        <v>235</v>
      </c>
      <c r="D7402">
        <v>2</v>
      </c>
    </row>
    <row r="7403" spans="1:4">
      <c r="A7403">
        <v>1904</v>
      </c>
      <c r="B7403" t="s">
        <v>2963</v>
      </c>
      <c r="C7403" t="s">
        <v>617</v>
      </c>
      <c r="D7403">
        <v>6.73</v>
      </c>
    </row>
    <row r="7404" spans="1:4">
      <c r="A7404">
        <v>1904</v>
      </c>
      <c r="B7404" t="s">
        <v>2963</v>
      </c>
      <c r="C7404" t="s">
        <v>910</v>
      </c>
      <c r="D7404">
        <v>5.9</v>
      </c>
    </row>
    <row r="7405" spans="1:4">
      <c r="A7405">
        <v>1904</v>
      </c>
      <c r="B7405" t="s">
        <v>2963</v>
      </c>
      <c r="C7405" t="s">
        <v>238</v>
      </c>
      <c r="D7405">
        <v>10.039999999999999</v>
      </c>
    </row>
    <row r="7406" spans="1:4">
      <c r="A7406">
        <v>1904</v>
      </c>
      <c r="B7406" t="s">
        <v>2963</v>
      </c>
      <c r="C7406" t="s">
        <v>1030</v>
      </c>
      <c r="D7406">
        <v>3.25</v>
      </c>
    </row>
    <row r="7407" spans="1:4">
      <c r="A7407">
        <v>1904</v>
      </c>
      <c r="B7407" t="s">
        <v>2963</v>
      </c>
      <c r="C7407" t="s">
        <v>1030</v>
      </c>
      <c r="D7407">
        <v>3.3</v>
      </c>
    </row>
    <row r="7408" spans="1:4">
      <c r="A7408">
        <v>1904</v>
      </c>
      <c r="B7408" t="s">
        <v>2963</v>
      </c>
      <c r="C7408" t="s">
        <v>242</v>
      </c>
      <c r="D7408">
        <v>14.2</v>
      </c>
    </row>
    <row r="7409" spans="1:4">
      <c r="A7409">
        <v>1904</v>
      </c>
      <c r="B7409" t="s">
        <v>2963</v>
      </c>
      <c r="C7409" t="s">
        <v>242</v>
      </c>
      <c r="D7409">
        <v>9.31</v>
      </c>
    </row>
    <row r="7410" spans="1:4">
      <c r="A7410">
        <v>1904</v>
      </c>
      <c r="B7410" t="s">
        <v>2963</v>
      </c>
      <c r="C7410" t="s">
        <v>242</v>
      </c>
      <c r="D7410">
        <v>16.41</v>
      </c>
    </row>
    <row r="7411" spans="1:4">
      <c r="A7411">
        <v>1904</v>
      </c>
      <c r="B7411" t="s">
        <v>2963</v>
      </c>
      <c r="C7411" t="s">
        <v>245</v>
      </c>
      <c r="D7411">
        <v>2.86</v>
      </c>
    </row>
    <row r="7412" spans="1:4">
      <c r="A7412">
        <v>1904</v>
      </c>
      <c r="B7412" t="s">
        <v>2963</v>
      </c>
      <c r="C7412" t="s">
        <v>245</v>
      </c>
      <c r="D7412">
        <v>4.37</v>
      </c>
    </row>
    <row r="7413" spans="1:4">
      <c r="A7413">
        <v>1904</v>
      </c>
      <c r="B7413" t="s">
        <v>2963</v>
      </c>
      <c r="C7413" t="s">
        <v>250</v>
      </c>
      <c r="D7413">
        <v>3.7</v>
      </c>
    </row>
    <row r="7414" spans="1:4">
      <c r="A7414">
        <v>1904</v>
      </c>
      <c r="B7414" t="s">
        <v>2963</v>
      </c>
      <c r="C7414" t="s">
        <v>1164</v>
      </c>
      <c r="D7414">
        <v>21.5</v>
      </c>
    </row>
    <row r="7415" spans="1:4">
      <c r="A7415">
        <v>1904</v>
      </c>
      <c r="B7415" t="s">
        <v>2963</v>
      </c>
      <c r="C7415" t="s">
        <v>252</v>
      </c>
      <c r="D7415">
        <v>1.04</v>
      </c>
    </row>
    <row r="7416" spans="1:4">
      <c r="A7416">
        <v>1904</v>
      </c>
      <c r="B7416" t="s">
        <v>2963</v>
      </c>
      <c r="C7416" t="s">
        <v>846</v>
      </c>
      <c r="D7416">
        <v>4.66</v>
      </c>
    </row>
    <row r="7417" spans="1:4">
      <c r="A7417">
        <v>1904</v>
      </c>
      <c r="B7417" t="s">
        <v>2963</v>
      </c>
      <c r="C7417" t="s">
        <v>619</v>
      </c>
      <c r="D7417">
        <v>17.75</v>
      </c>
    </row>
    <row r="7418" spans="1:4">
      <c r="A7418">
        <v>1904</v>
      </c>
      <c r="B7418" t="s">
        <v>2963</v>
      </c>
      <c r="C7418" t="s">
        <v>1697</v>
      </c>
      <c r="D7418">
        <v>129.43</v>
      </c>
    </row>
    <row r="7419" spans="1:4">
      <c r="A7419">
        <v>1904</v>
      </c>
      <c r="B7419" t="s">
        <v>2963</v>
      </c>
      <c r="C7419" t="s">
        <v>256</v>
      </c>
      <c r="D7419">
        <v>118</v>
      </c>
    </row>
    <row r="7420" spans="1:4">
      <c r="A7420">
        <v>1904</v>
      </c>
      <c r="B7420" t="s">
        <v>2963</v>
      </c>
      <c r="C7420" t="s">
        <v>256</v>
      </c>
      <c r="D7420">
        <v>4.6500000000000004</v>
      </c>
    </row>
    <row r="7421" spans="1:4">
      <c r="A7421">
        <v>1904</v>
      </c>
      <c r="B7421" t="s">
        <v>2963</v>
      </c>
      <c r="C7421" t="s">
        <v>1034</v>
      </c>
      <c r="D7421">
        <v>11.25</v>
      </c>
    </row>
    <row r="7422" spans="1:4">
      <c r="A7422">
        <v>1904</v>
      </c>
      <c r="B7422" t="s">
        <v>2963</v>
      </c>
      <c r="C7422" t="s">
        <v>1036</v>
      </c>
      <c r="D7422">
        <v>5.26</v>
      </c>
    </row>
    <row r="7423" spans="1:4">
      <c r="A7423">
        <v>1904</v>
      </c>
      <c r="B7423" t="s">
        <v>2963</v>
      </c>
      <c r="C7423" t="s">
        <v>622</v>
      </c>
      <c r="D7423">
        <v>8</v>
      </c>
    </row>
    <row r="7424" spans="1:4">
      <c r="A7424">
        <v>1904</v>
      </c>
      <c r="B7424" t="s">
        <v>2963</v>
      </c>
      <c r="C7424" t="s">
        <v>259</v>
      </c>
      <c r="D7424">
        <v>5.0599999999999996</v>
      </c>
    </row>
    <row r="7425" spans="1:4">
      <c r="A7425">
        <v>1904</v>
      </c>
      <c r="B7425" t="s">
        <v>2963</v>
      </c>
      <c r="C7425" t="s">
        <v>259</v>
      </c>
      <c r="D7425">
        <v>4.33</v>
      </c>
    </row>
    <row r="7426" spans="1:4">
      <c r="A7426">
        <v>1904</v>
      </c>
      <c r="B7426" t="s">
        <v>2963</v>
      </c>
      <c r="C7426" t="s">
        <v>262</v>
      </c>
      <c r="D7426">
        <v>42.4</v>
      </c>
    </row>
    <row r="7427" spans="1:4">
      <c r="A7427">
        <v>1904</v>
      </c>
      <c r="B7427" t="s">
        <v>2963</v>
      </c>
      <c r="C7427" t="s">
        <v>264</v>
      </c>
      <c r="D7427">
        <v>3.2</v>
      </c>
    </row>
    <row r="7428" spans="1:4">
      <c r="A7428">
        <v>1904</v>
      </c>
      <c r="B7428" t="s">
        <v>2963</v>
      </c>
      <c r="C7428" t="s">
        <v>266</v>
      </c>
      <c r="D7428">
        <v>7.68</v>
      </c>
    </row>
    <row r="7429" spans="1:4">
      <c r="A7429">
        <v>1904</v>
      </c>
      <c r="B7429" t="s">
        <v>2963</v>
      </c>
      <c r="C7429" t="s">
        <v>268</v>
      </c>
      <c r="D7429">
        <v>20.8</v>
      </c>
    </row>
    <row r="7430" spans="1:4">
      <c r="A7430">
        <v>1904</v>
      </c>
      <c r="B7430" t="s">
        <v>2963</v>
      </c>
      <c r="C7430" t="s">
        <v>268</v>
      </c>
      <c r="D7430">
        <v>19</v>
      </c>
    </row>
    <row r="7431" spans="1:4">
      <c r="A7431">
        <v>1904</v>
      </c>
      <c r="B7431" t="s">
        <v>2963</v>
      </c>
      <c r="C7431" t="s">
        <v>1712</v>
      </c>
      <c r="D7431">
        <v>9.1999999999999993</v>
      </c>
    </row>
    <row r="7432" spans="1:4">
      <c r="A7432">
        <v>1904</v>
      </c>
      <c r="B7432" t="s">
        <v>2963</v>
      </c>
      <c r="C7432" t="s">
        <v>1714</v>
      </c>
      <c r="D7432">
        <v>8.6999999999999993</v>
      </c>
    </row>
    <row r="7433" spans="1:4">
      <c r="A7433">
        <v>1904</v>
      </c>
      <c r="B7433" t="s">
        <v>2963</v>
      </c>
      <c r="C7433" t="s">
        <v>279</v>
      </c>
      <c r="D7433">
        <v>74.47</v>
      </c>
    </row>
    <row r="7434" spans="1:4">
      <c r="A7434">
        <v>1904</v>
      </c>
      <c r="B7434" t="s">
        <v>2963</v>
      </c>
      <c r="C7434" t="s">
        <v>279</v>
      </c>
      <c r="D7434">
        <v>2.74</v>
      </c>
    </row>
    <row r="7435" spans="1:4">
      <c r="A7435">
        <v>1904</v>
      </c>
      <c r="B7435" t="s">
        <v>2963</v>
      </c>
      <c r="C7435" t="s">
        <v>282</v>
      </c>
      <c r="D7435">
        <v>12.84</v>
      </c>
    </row>
    <row r="7436" spans="1:4">
      <c r="A7436">
        <v>1904</v>
      </c>
      <c r="B7436" t="s">
        <v>2963</v>
      </c>
      <c r="C7436" t="s">
        <v>287</v>
      </c>
      <c r="D7436">
        <v>16.5</v>
      </c>
    </row>
    <row r="7437" spans="1:4">
      <c r="A7437">
        <v>1904</v>
      </c>
      <c r="B7437" t="s">
        <v>2963</v>
      </c>
      <c r="C7437" t="s">
        <v>848</v>
      </c>
      <c r="D7437">
        <v>9.27</v>
      </c>
    </row>
    <row r="7438" spans="1:4">
      <c r="A7438">
        <v>1904</v>
      </c>
      <c r="B7438" t="s">
        <v>2963</v>
      </c>
      <c r="C7438" t="s">
        <v>291</v>
      </c>
      <c r="D7438">
        <v>478.42599999999999</v>
      </c>
    </row>
    <row r="7439" spans="1:4">
      <c r="A7439">
        <v>1904</v>
      </c>
      <c r="B7439" t="s">
        <v>2963</v>
      </c>
      <c r="C7439" t="s">
        <v>291</v>
      </c>
      <c r="D7439">
        <v>53.42</v>
      </c>
    </row>
    <row r="7440" spans="1:4">
      <c r="A7440">
        <v>1904</v>
      </c>
      <c r="B7440" t="s">
        <v>2963</v>
      </c>
      <c r="C7440" t="s">
        <v>291</v>
      </c>
      <c r="D7440">
        <v>15.12</v>
      </c>
    </row>
    <row r="7441" spans="1:4">
      <c r="A7441">
        <v>1904</v>
      </c>
      <c r="B7441" t="s">
        <v>2963</v>
      </c>
      <c r="C7441" t="s">
        <v>291</v>
      </c>
      <c r="D7441">
        <v>3.29</v>
      </c>
    </row>
    <row r="7442" spans="1:4">
      <c r="A7442">
        <v>1904</v>
      </c>
      <c r="B7442" t="s">
        <v>2963</v>
      </c>
      <c r="C7442" t="s">
        <v>291</v>
      </c>
      <c r="D7442">
        <v>1.05</v>
      </c>
    </row>
    <row r="7443" spans="1:4">
      <c r="A7443">
        <v>1904</v>
      </c>
      <c r="B7443" t="s">
        <v>2963</v>
      </c>
      <c r="C7443" t="s">
        <v>291</v>
      </c>
      <c r="D7443">
        <v>0.96</v>
      </c>
    </row>
    <row r="7444" spans="1:4">
      <c r="A7444">
        <v>1904</v>
      </c>
      <c r="B7444" t="s">
        <v>2963</v>
      </c>
      <c r="C7444" t="s">
        <v>291</v>
      </c>
      <c r="D7444">
        <v>6.72</v>
      </c>
    </row>
    <row r="7445" spans="1:4">
      <c r="A7445">
        <v>1904</v>
      </c>
      <c r="B7445" t="s">
        <v>2963</v>
      </c>
      <c r="C7445" t="s">
        <v>291</v>
      </c>
      <c r="D7445">
        <v>27.24</v>
      </c>
    </row>
    <row r="7446" spans="1:4">
      <c r="A7446">
        <v>1904</v>
      </c>
      <c r="B7446" t="s">
        <v>2963</v>
      </c>
      <c r="C7446" t="s">
        <v>291</v>
      </c>
      <c r="D7446">
        <v>14.97</v>
      </c>
    </row>
    <row r="7447" spans="1:4">
      <c r="A7447">
        <v>1904</v>
      </c>
      <c r="B7447" t="s">
        <v>2963</v>
      </c>
      <c r="C7447" t="s">
        <v>291</v>
      </c>
      <c r="D7447">
        <v>11.39</v>
      </c>
    </row>
    <row r="7448" spans="1:4">
      <c r="A7448">
        <v>1904</v>
      </c>
      <c r="B7448" t="s">
        <v>2963</v>
      </c>
      <c r="C7448" t="s">
        <v>291</v>
      </c>
      <c r="D7448">
        <v>6.4</v>
      </c>
    </row>
    <row r="7449" spans="1:4">
      <c r="A7449">
        <v>1904</v>
      </c>
      <c r="B7449" t="s">
        <v>2963</v>
      </c>
      <c r="C7449" t="s">
        <v>291</v>
      </c>
      <c r="D7449">
        <v>76.48</v>
      </c>
    </row>
    <row r="7450" spans="1:4">
      <c r="A7450">
        <v>1904</v>
      </c>
      <c r="B7450" t="s">
        <v>2963</v>
      </c>
      <c r="C7450" t="s">
        <v>291</v>
      </c>
      <c r="D7450">
        <v>7</v>
      </c>
    </row>
    <row r="7451" spans="1:4">
      <c r="A7451">
        <v>1904</v>
      </c>
      <c r="B7451" t="s">
        <v>2963</v>
      </c>
      <c r="C7451" t="s">
        <v>291</v>
      </c>
      <c r="D7451">
        <v>32.97</v>
      </c>
    </row>
    <row r="7452" spans="1:4">
      <c r="A7452">
        <v>1904</v>
      </c>
      <c r="B7452" t="s">
        <v>2963</v>
      </c>
      <c r="C7452" t="s">
        <v>291</v>
      </c>
      <c r="D7452">
        <v>119.33</v>
      </c>
    </row>
    <row r="7453" spans="1:4">
      <c r="A7453">
        <v>1904</v>
      </c>
      <c r="B7453" t="s">
        <v>2963</v>
      </c>
      <c r="C7453" t="s">
        <v>2070</v>
      </c>
      <c r="D7453">
        <v>14.4</v>
      </c>
    </row>
    <row r="7454" spans="1:4">
      <c r="A7454">
        <v>1904</v>
      </c>
      <c r="B7454" t="s">
        <v>2963</v>
      </c>
      <c r="C7454" t="s">
        <v>312</v>
      </c>
      <c r="D7454">
        <v>10</v>
      </c>
    </row>
    <row r="7455" spans="1:4">
      <c r="A7455">
        <v>1904</v>
      </c>
      <c r="B7455" t="s">
        <v>2963</v>
      </c>
      <c r="C7455" t="s">
        <v>314</v>
      </c>
      <c r="D7455">
        <v>26</v>
      </c>
    </row>
    <row r="7456" spans="1:4">
      <c r="A7456">
        <v>1904</v>
      </c>
      <c r="B7456" t="s">
        <v>2963</v>
      </c>
      <c r="C7456" t="s">
        <v>316</v>
      </c>
      <c r="D7456">
        <v>8.8000000000000007</v>
      </c>
    </row>
    <row r="7457" spans="1:4">
      <c r="A7457">
        <v>1904</v>
      </c>
      <c r="B7457" t="s">
        <v>2963</v>
      </c>
      <c r="C7457" t="s">
        <v>318</v>
      </c>
      <c r="D7457">
        <v>50</v>
      </c>
    </row>
    <row r="7458" spans="1:4">
      <c r="A7458">
        <v>1904</v>
      </c>
      <c r="B7458" t="s">
        <v>2963</v>
      </c>
      <c r="C7458" t="s">
        <v>1761</v>
      </c>
      <c r="D7458">
        <v>3</v>
      </c>
    </row>
    <row r="7459" spans="1:4">
      <c r="A7459">
        <v>1904</v>
      </c>
      <c r="B7459" t="s">
        <v>2963</v>
      </c>
      <c r="C7459" t="s">
        <v>320</v>
      </c>
      <c r="D7459">
        <v>11.1</v>
      </c>
    </row>
    <row r="7460" spans="1:4">
      <c r="A7460">
        <v>1904</v>
      </c>
      <c r="B7460" t="s">
        <v>2963</v>
      </c>
      <c r="C7460" t="s">
        <v>1068</v>
      </c>
      <c r="D7460">
        <v>10.4</v>
      </c>
    </row>
    <row r="7461" spans="1:4">
      <c r="A7461">
        <v>1904</v>
      </c>
      <c r="B7461" t="s">
        <v>2963</v>
      </c>
      <c r="C7461" t="s">
        <v>2240</v>
      </c>
      <c r="D7461">
        <v>9.25</v>
      </c>
    </row>
    <row r="7462" spans="1:4">
      <c r="A7462">
        <v>1904</v>
      </c>
      <c r="B7462" t="s">
        <v>2963</v>
      </c>
      <c r="C7462" t="s">
        <v>2313</v>
      </c>
      <c r="D7462">
        <v>20</v>
      </c>
    </row>
    <row r="7463" spans="1:4">
      <c r="A7463">
        <v>1904</v>
      </c>
      <c r="B7463" t="s">
        <v>2963</v>
      </c>
      <c r="C7463" t="s">
        <v>640</v>
      </c>
      <c r="D7463">
        <v>6.5</v>
      </c>
    </row>
    <row r="7464" spans="1:4">
      <c r="A7464">
        <v>1904</v>
      </c>
      <c r="B7464" t="s">
        <v>2963</v>
      </c>
      <c r="C7464" t="s">
        <v>961</v>
      </c>
      <c r="D7464">
        <v>16.5</v>
      </c>
    </row>
    <row r="7465" spans="1:4">
      <c r="A7465">
        <v>1904</v>
      </c>
      <c r="B7465" t="s">
        <v>2963</v>
      </c>
      <c r="C7465" t="s">
        <v>851</v>
      </c>
      <c r="D7465">
        <v>4.4000000000000004</v>
      </c>
    </row>
    <row r="7466" spans="1:4">
      <c r="A7466">
        <v>1904</v>
      </c>
      <c r="B7466" t="s">
        <v>2963</v>
      </c>
      <c r="C7466" t="s">
        <v>322</v>
      </c>
      <c r="D7466">
        <v>17.329999999999998</v>
      </c>
    </row>
    <row r="7467" spans="1:4">
      <c r="A7467">
        <v>1904</v>
      </c>
      <c r="B7467" t="s">
        <v>2963</v>
      </c>
      <c r="C7467" t="s">
        <v>324</v>
      </c>
      <c r="D7467">
        <v>86.89</v>
      </c>
    </row>
    <row r="7468" spans="1:4">
      <c r="A7468">
        <v>1904</v>
      </c>
      <c r="B7468" t="s">
        <v>2963</v>
      </c>
      <c r="C7468" t="s">
        <v>324</v>
      </c>
      <c r="D7468">
        <v>18.7</v>
      </c>
    </row>
    <row r="7469" spans="1:4">
      <c r="A7469">
        <v>1904</v>
      </c>
      <c r="B7469" t="s">
        <v>2963</v>
      </c>
      <c r="C7469" t="s">
        <v>324</v>
      </c>
      <c r="D7469">
        <v>7.75</v>
      </c>
    </row>
    <row r="7470" spans="1:4">
      <c r="A7470">
        <v>1904</v>
      </c>
      <c r="B7470" t="s">
        <v>2963</v>
      </c>
      <c r="C7470" t="s">
        <v>327</v>
      </c>
      <c r="D7470">
        <v>1.04</v>
      </c>
    </row>
    <row r="7471" spans="1:4">
      <c r="A7471">
        <v>1904</v>
      </c>
      <c r="B7471" t="s">
        <v>2963</v>
      </c>
      <c r="C7471" t="s">
        <v>66</v>
      </c>
      <c r="D7471">
        <v>6.86</v>
      </c>
    </row>
    <row r="7472" spans="1:4">
      <c r="A7472">
        <v>1904</v>
      </c>
      <c r="B7472" t="s">
        <v>2963</v>
      </c>
      <c r="C7472" t="s">
        <v>2394</v>
      </c>
      <c r="D7472">
        <v>1.66</v>
      </c>
    </row>
    <row r="7473" spans="1:4">
      <c r="A7473">
        <v>1904</v>
      </c>
      <c r="B7473" t="s">
        <v>2963</v>
      </c>
      <c r="C7473" t="s">
        <v>332</v>
      </c>
      <c r="D7473">
        <v>78.680000000000007</v>
      </c>
    </row>
    <row r="7474" spans="1:4">
      <c r="A7474">
        <v>1904</v>
      </c>
      <c r="B7474" t="s">
        <v>2963</v>
      </c>
      <c r="C7474" t="s">
        <v>658</v>
      </c>
      <c r="D7474">
        <v>18</v>
      </c>
    </row>
    <row r="7475" spans="1:4">
      <c r="A7475">
        <v>1904</v>
      </c>
      <c r="B7475" t="s">
        <v>2963</v>
      </c>
      <c r="C7475" t="s">
        <v>658</v>
      </c>
      <c r="D7475">
        <v>1.6</v>
      </c>
    </row>
    <row r="7476" spans="1:4">
      <c r="A7476">
        <v>1904</v>
      </c>
      <c r="B7476" t="s">
        <v>2963</v>
      </c>
      <c r="C7476" t="s">
        <v>338</v>
      </c>
      <c r="D7476">
        <v>31.02</v>
      </c>
    </row>
    <row r="7477" spans="1:4">
      <c r="A7477">
        <v>1904</v>
      </c>
      <c r="B7477" t="s">
        <v>2963</v>
      </c>
      <c r="C7477" t="s">
        <v>338</v>
      </c>
      <c r="D7477">
        <v>27.69</v>
      </c>
    </row>
    <row r="7478" spans="1:4">
      <c r="A7478">
        <v>1904</v>
      </c>
      <c r="B7478" t="s">
        <v>2963</v>
      </c>
      <c r="C7478" t="s">
        <v>338</v>
      </c>
      <c r="D7478">
        <v>4</v>
      </c>
    </row>
    <row r="7479" spans="1:4">
      <c r="A7479">
        <v>1904</v>
      </c>
      <c r="B7479" t="s">
        <v>2963</v>
      </c>
      <c r="C7479" t="s">
        <v>340</v>
      </c>
      <c r="D7479">
        <v>72.39</v>
      </c>
    </row>
    <row r="7480" spans="1:4">
      <c r="A7480">
        <v>1904</v>
      </c>
      <c r="B7480" t="s">
        <v>2963</v>
      </c>
      <c r="C7480" t="s">
        <v>340</v>
      </c>
      <c r="D7480">
        <v>18.079999999999998</v>
      </c>
    </row>
    <row r="7481" spans="1:4">
      <c r="A7481">
        <v>1904</v>
      </c>
      <c r="B7481" t="s">
        <v>2963</v>
      </c>
      <c r="C7481" t="s">
        <v>340</v>
      </c>
      <c r="D7481">
        <v>23.53</v>
      </c>
    </row>
    <row r="7482" spans="1:4">
      <c r="A7482">
        <v>1904</v>
      </c>
      <c r="B7482" t="s">
        <v>2963</v>
      </c>
      <c r="C7482" t="s">
        <v>352</v>
      </c>
      <c r="D7482">
        <v>4</v>
      </c>
    </row>
    <row r="7483" spans="1:4">
      <c r="A7483">
        <v>1904</v>
      </c>
      <c r="B7483" t="s">
        <v>2963</v>
      </c>
      <c r="C7483" t="s">
        <v>354</v>
      </c>
      <c r="D7483">
        <v>107.51</v>
      </c>
    </row>
    <row r="7484" spans="1:4">
      <c r="A7484">
        <v>1904</v>
      </c>
      <c r="B7484" t="s">
        <v>2963</v>
      </c>
      <c r="C7484" t="s">
        <v>358</v>
      </c>
      <c r="D7484">
        <v>10.47</v>
      </c>
    </row>
    <row r="7485" spans="1:4">
      <c r="A7485">
        <v>1904</v>
      </c>
      <c r="B7485" t="s">
        <v>2963</v>
      </c>
      <c r="C7485" t="s">
        <v>358</v>
      </c>
      <c r="D7485">
        <v>7.69</v>
      </c>
    </row>
    <row r="7486" spans="1:4">
      <c r="A7486">
        <v>1904</v>
      </c>
      <c r="B7486" t="s">
        <v>2963</v>
      </c>
      <c r="C7486" t="s">
        <v>648</v>
      </c>
      <c r="D7486">
        <v>9</v>
      </c>
    </row>
    <row r="7487" spans="1:4">
      <c r="A7487">
        <v>1904</v>
      </c>
      <c r="B7487" t="s">
        <v>2963</v>
      </c>
      <c r="C7487" t="s">
        <v>2024</v>
      </c>
      <c r="D7487">
        <v>15</v>
      </c>
    </row>
    <row r="7488" spans="1:4">
      <c r="A7488">
        <v>1904</v>
      </c>
      <c r="B7488" t="s">
        <v>2963</v>
      </c>
      <c r="C7488" t="s">
        <v>2314</v>
      </c>
      <c r="D7488">
        <v>22</v>
      </c>
    </row>
    <row r="7489" spans="1:4">
      <c r="A7489">
        <v>1904</v>
      </c>
      <c r="B7489" t="s">
        <v>2963</v>
      </c>
      <c r="C7489" t="s">
        <v>1789</v>
      </c>
      <c r="D7489">
        <v>21.05</v>
      </c>
    </row>
    <row r="7490" spans="1:4">
      <c r="A7490">
        <v>1904</v>
      </c>
      <c r="B7490" t="s">
        <v>2963</v>
      </c>
      <c r="C7490" t="s">
        <v>360</v>
      </c>
      <c r="D7490">
        <v>4.5</v>
      </c>
    </row>
    <row r="7491" spans="1:4">
      <c r="A7491">
        <v>1904</v>
      </c>
      <c r="B7491" t="s">
        <v>2963</v>
      </c>
      <c r="C7491" t="s">
        <v>362</v>
      </c>
      <c r="D7491">
        <v>36.01</v>
      </c>
    </row>
    <row r="7492" spans="1:4">
      <c r="A7492">
        <v>1904</v>
      </c>
      <c r="B7492" t="s">
        <v>3654</v>
      </c>
      <c r="C7492" t="s">
        <v>2072</v>
      </c>
      <c r="D7492">
        <v>6.5</v>
      </c>
    </row>
    <row r="7493" spans="1:4">
      <c r="A7493">
        <v>1904</v>
      </c>
      <c r="B7493" t="s">
        <v>3654</v>
      </c>
      <c r="C7493" t="s">
        <v>2072</v>
      </c>
      <c r="D7493">
        <v>7</v>
      </c>
    </row>
    <row r="7494" spans="1:4">
      <c r="A7494">
        <v>1904</v>
      </c>
      <c r="B7494" t="s">
        <v>3654</v>
      </c>
      <c r="C7494" t="s">
        <v>2074</v>
      </c>
      <c r="D7494">
        <v>55</v>
      </c>
    </row>
    <row r="7495" spans="1:4">
      <c r="A7495">
        <v>1904</v>
      </c>
      <c r="B7495" t="s">
        <v>3654</v>
      </c>
      <c r="C7495" t="s">
        <v>2075</v>
      </c>
      <c r="D7495">
        <v>4</v>
      </c>
    </row>
    <row r="7496" spans="1:4">
      <c r="A7496">
        <v>1904</v>
      </c>
      <c r="B7496" t="s">
        <v>3654</v>
      </c>
      <c r="C7496" t="s">
        <v>2079</v>
      </c>
      <c r="D7496">
        <v>94.93</v>
      </c>
    </row>
    <row r="7497" spans="1:4">
      <c r="A7497">
        <v>1904</v>
      </c>
      <c r="B7497" t="s">
        <v>3654</v>
      </c>
      <c r="C7497" t="s">
        <v>2076</v>
      </c>
      <c r="D7497">
        <v>1.5</v>
      </c>
    </row>
    <row r="7498" spans="1:4">
      <c r="A7498">
        <v>1904</v>
      </c>
      <c r="B7498" t="s">
        <v>3654</v>
      </c>
      <c r="C7498" t="s">
        <v>2395</v>
      </c>
      <c r="D7498">
        <v>16</v>
      </c>
    </row>
    <row r="7499" spans="1:4">
      <c r="A7499">
        <v>1904</v>
      </c>
      <c r="B7499" t="s">
        <v>3665</v>
      </c>
      <c r="C7499" t="s">
        <v>2183</v>
      </c>
      <c r="D7499">
        <v>7</v>
      </c>
    </row>
    <row r="7500" spans="1:4">
      <c r="A7500">
        <v>1904</v>
      </c>
      <c r="B7500" t="s">
        <v>3655</v>
      </c>
      <c r="C7500" t="s">
        <v>2093</v>
      </c>
      <c r="D7500">
        <v>98</v>
      </c>
    </row>
    <row r="7501" spans="1:4">
      <c r="A7501">
        <v>1904</v>
      </c>
      <c r="B7501" t="s">
        <v>3655</v>
      </c>
      <c r="C7501" t="s">
        <v>2081</v>
      </c>
      <c r="D7501">
        <v>35</v>
      </c>
    </row>
    <row r="7502" spans="1:4">
      <c r="A7502">
        <v>1904</v>
      </c>
      <c r="B7502" t="s">
        <v>3655</v>
      </c>
      <c r="C7502" t="s">
        <v>2081</v>
      </c>
      <c r="D7502">
        <v>4</v>
      </c>
    </row>
    <row r="7503" spans="1:4">
      <c r="A7503">
        <v>1904</v>
      </c>
      <c r="B7503" t="s">
        <v>3655</v>
      </c>
      <c r="C7503" t="s">
        <v>2082</v>
      </c>
      <c r="D7503">
        <v>6</v>
      </c>
    </row>
    <row r="7504" spans="1:4">
      <c r="A7504">
        <v>1904</v>
      </c>
      <c r="B7504" t="s">
        <v>3655</v>
      </c>
      <c r="C7504" t="s">
        <v>2082</v>
      </c>
      <c r="D7504">
        <v>26</v>
      </c>
    </row>
    <row r="7505" spans="1:4">
      <c r="A7505">
        <v>1904</v>
      </c>
      <c r="B7505" t="s">
        <v>3655</v>
      </c>
      <c r="C7505" t="s">
        <v>99</v>
      </c>
      <c r="D7505">
        <v>14</v>
      </c>
    </row>
    <row r="7506" spans="1:4">
      <c r="A7506">
        <v>1904</v>
      </c>
      <c r="B7506" t="s">
        <v>3655</v>
      </c>
      <c r="C7506" t="s">
        <v>2094</v>
      </c>
      <c r="D7506">
        <v>55</v>
      </c>
    </row>
    <row r="7507" spans="1:4">
      <c r="A7507">
        <v>1904</v>
      </c>
      <c r="B7507" t="s">
        <v>3655</v>
      </c>
      <c r="C7507" t="s">
        <v>2094</v>
      </c>
      <c r="D7507">
        <v>24</v>
      </c>
    </row>
    <row r="7508" spans="1:4">
      <c r="A7508">
        <v>1904</v>
      </c>
      <c r="B7508" t="s">
        <v>3655</v>
      </c>
      <c r="C7508" t="s">
        <v>1952</v>
      </c>
      <c r="D7508">
        <v>6.25</v>
      </c>
    </row>
    <row r="7509" spans="1:4">
      <c r="A7509">
        <v>1904</v>
      </c>
      <c r="B7509" t="s">
        <v>3655</v>
      </c>
      <c r="C7509" t="s">
        <v>2095</v>
      </c>
      <c r="D7509">
        <v>57.55</v>
      </c>
    </row>
    <row r="7510" spans="1:4">
      <c r="A7510">
        <v>1904</v>
      </c>
      <c r="B7510" t="s">
        <v>3655</v>
      </c>
      <c r="C7510" t="s">
        <v>2095</v>
      </c>
      <c r="D7510">
        <v>57.55</v>
      </c>
    </row>
    <row r="7511" spans="1:4">
      <c r="A7511">
        <v>1904</v>
      </c>
      <c r="B7511" t="s">
        <v>3655</v>
      </c>
      <c r="C7511" t="s">
        <v>2095</v>
      </c>
      <c r="D7511">
        <v>216</v>
      </c>
    </row>
    <row r="7512" spans="1:4">
      <c r="A7512">
        <v>1904</v>
      </c>
      <c r="B7512" t="s">
        <v>3655</v>
      </c>
      <c r="C7512" t="s">
        <v>2095</v>
      </c>
      <c r="D7512">
        <v>57</v>
      </c>
    </row>
    <row r="7513" spans="1:4">
      <c r="A7513">
        <v>1904</v>
      </c>
      <c r="B7513" t="s">
        <v>3655</v>
      </c>
      <c r="C7513" t="s">
        <v>2095</v>
      </c>
      <c r="D7513">
        <v>26</v>
      </c>
    </row>
    <row r="7514" spans="1:4">
      <c r="A7514">
        <v>1904</v>
      </c>
      <c r="B7514" t="s">
        <v>3655</v>
      </c>
      <c r="C7514" t="s">
        <v>2095</v>
      </c>
      <c r="D7514">
        <v>30.06</v>
      </c>
    </row>
    <row r="7515" spans="1:4">
      <c r="A7515">
        <v>1904</v>
      </c>
      <c r="B7515" t="s">
        <v>3655</v>
      </c>
      <c r="C7515" t="s">
        <v>2095</v>
      </c>
      <c r="D7515">
        <v>41.5</v>
      </c>
    </row>
    <row r="7516" spans="1:4">
      <c r="A7516">
        <v>1904</v>
      </c>
      <c r="B7516" t="s">
        <v>3655</v>
      </c>
      <c r="C7516" t="s">
        <v>2095</v>
      </c>
      <c r="D7516">
        <v>0.15</v>
      </c>
    </row>
    <row r="7517" spans="1:4">
      <c r="A7517">
        <v>1904</v>
      </c>
      <c r="B7517" t="s">
        <v>3655</v>
      </c>
      <c r="C7517" t="s">
        <v>2095</v>
      </c>
      <c r="D7517">
        <v>101.24</v>
      </c>
    </row>
    <row r="7518" spans="1:4">
      <c r="A7518">
        <v>1904</v>
      </c>
      <c r="B7518" t="s">
        <v>3655</v>
      </c>
      <c r="C7518" t="s">
        <v>2095</v>
      </c>
      <c r="D7518">
        <v>50</v>
      </c>
    </row>
    <row r="7519" spans="1:4">
      <c r="A7519">
        <v>1904</v>
      </c>
      <c r="B7519" t="s">
        <v>3655</v>
      </c>
      <c r="C7519" t="s">
        <v>2095</v>
      </c>
      <c r="D7519">
        <v>2</v>
      </c>
    </row>
    <row r="7520" spans="1:4">
      <c r="A7520">
        <v>1904</v>
      </c>
      <c r="B7520" t="s">
        <v>3655</v>
      </c>
      <c r="C7520" t="s">
        <v>2095</v>
      </c>
      <c r="D7520">
        <v>40</v>
      </c>
    </row>
    <row r="7521" spans="1:4">
      <c r="A7521">
        <v>1904</v>
      </c>
      <c r="B7521" t="s">
        <v>3655</v>
      </c>
      <c r="C7521" t="s">
        <v>2095</v>
      </c>
      <c r="D7521">
        <v>10</v>
      </c>
    </row>
    <row r="7522" spans="1:4">
      <c r="A7522">
        <v>1904</v>
      </c>
      <c r="B7522" t="s">
        <v>3655</v>
      </c>
      <c r="C7522" t="s">
        <v>417</v>
      </c>
      <c r="D7522">
        <v>213</v>
      </c>
    </row>
    <row r="7523" spans="1:4">
      <c r="A7523">
        <v>1904</v>
      </c>
      <c r="B7523" t="s">
        <v>3655</v>
      </c>
      <c r="C7523" t="s">
        <v>417</v>
      </c>
      <c r="D7523">
        <v>41.86</v>
      </c>
    </row>
    <row r="7524" spans="1:4">
      <c r="A7524">
        <v>1904</v>
      </c>
      <c r="B7524" t="s">
        <v>3655</v>
      </c>
      <c r="C7524" t="s">
        <v>417</v>
      </c>
      <c r="D7524">
        <v>95</v>
      </c>
    </row>
    <row r="7525" spans="1:4">
      <c r="A7525">
        <v>1904</v>
      </c>
      <c r="B7525" t="s">
        <v>3655</v>
      </c>
      <c r="C7525" t="s">
        <v>417</v>
      </c>
      <c r="D7525">
        <v>134</v>
      </c>
    </row>
    <row r="7526" spans="1:4">
      <c r="A7526">
        <v>1904</v>
      </c>
      <c r="B7526" t="s">
        <v>3655</v>
      </c>
      <c r="C7526" t="s">
        <v>417</v>
      </c>
      <c r="D7526">
        <v>30</v>
      </c>
    </row>
    <row r="7527" spans="1:4">
      <c r="A7527">
        <v>1904</v>
      </c>
      <c r="B7527" t="s">
        <v>3655</v>
      </c>
      <c r="C7527" t="s">
        <v>417</v>
      </c>
      <c r="D7527">
        <v>160</v>
      </c>
    </row>
    <row r="7528" spans="1:4">
      <c r="A7528">
        <v>1904</v>
      </c>
      <c r="B7528" t="s">
        <v>3655</v>
      </c>
      <c r="C7528" t="s">
        <v>68</v>
      </c>
      <c r="D7528">
        <v>106.43</v>
      </c>
    </row>
    <row r="7529" spans="1:4">
      <c r="A7529">
        <v>1904</v>
      </c>
      <c r="B7529" t="s">
        <v>3655</v>
      </c>
      <c r="C7529" t="s">
        <v>68</v>
      </c>
      <c r="D7529">
        <v>16</v>
      </c>
    </row>
    <row r="7530" spans="1:4">
      <c r="A7530">
        <v>1904</v>
      </c>
      <c r="B7530" t="s">
        <v>3655</v>
      </c>
      <c r="C7530" t="s">
        <v>68</v>
      </c>
      <c r="D7530">
        <v>15</v>
      </c>
    </row>
    <row r="7531" spans="1:4">
      <c r="A7531">
        <v>1904</v>
      </c>
      <c r="B7531" t="s">
        <v>3655</v>
      </c>
      <c r="C7531" t="s">
        <v>68</v>
      </c>
      <c r="D7531">
        <v>52</v>
      </c>
    </row>
    <row r="7532" spans="1:4">
      <c r="A7532">
        <v>1904</v>
      </c>
      <c r="B7532" t="s">
        <v>3655</v>
      </c>
      <c r="C7532" t="s">
        <v>68</v>
      </c>
      <c r="D7532">
        <v>7</v>
      </c>
    </row>
    <row r="7533" spans="1:4">
      <c r="A7533">
        <v>1904</v>
      </c>
      <c r="B7533" t="s">
        <v>3655</v>
      </c>
      <c r="C7533" t="s">
        <v>68</v>
      </c>
      <c r="D7533">
        <v>61</v>
      </c>
    </row>
    <row r="7534" spans="1:4">
      <c r="A7534">
        <v>1904</v>
      </c>
      <c r="B7534" t="s">
        <v>3655</v>
      </c>
      <c r="C7534" t="s">
        <v>68</v>
      </c>
      <c r="D7534">
        <v>78</v>
      </c>
    </row>
    <row r="7535" spans="1:4">
      <c r="A7535">
        <v>1904</v>
      </c>
      <c r="B7535" t="s">
        <v>3655</v>
      </c>
      <c r="C7535" t="s">
        <v>68</v>
      </c>
      <c r="D7535">
        <v>6.1</v>
      </c>
    </row>
    <row r="7536" spans="1:4">
      <c r="A7536">
        <v>1904</v>
      </c>
      <c r="B7536" t="s">
        <v>3655</v>
      </c>
      <c r="C7536" t="s">
        <v>68</v>
      </c>
      <c r="D7536">
        <v>40</v>
      </c>
    </row>
    <row r="7537" spans="1:4">
      <c r="A7537">
        <v>1904</v>
      </c>
      <c r="B7537" t="s">
        <v>3655</v>
      </c>
      <c r="C7537" t="s">
        <v>2097</v>
      </c>
      <c r="D7537">
        <v>32</v>
      </c>
    </row>
    <row r="7538" spans="1:4">
      <c r="A7538">
        <v>1904</v>
      </c>
      <c r="B7538" t="s">
        <v>3655</v>
      </c>
      <c r="C7538" t="s">
        <v>2097</v>
      </c>
      <c r="D7538">
        <v>42.5</v>
      </c>
    </row>
    <row r="7539" spans="1:4">
      <c r="A7539">
        <v>1904</v>
      </c>
      <c r="B7539" t="s">
        <v>3655</v>
      </c>
      <c r="C7539" t="s">
        <v>2097</v>
      </c>
      <c r="D7539">
        <v>8</v>
      </c>
    </row>
    <row r="7540" spans="1:4">
      <c r="A7540">
        <v>1904</v>
      </c>
      <c r="B7540" t="s">
        <v>3655</v>
      </c>
      <c r="C7540" t="s">
        <v>2097</v>
      </c>
      <c r="D7540">
        <v>31.1</v>
      </c>
    </row>
    <row r="7541" spans="1:4">
      <c r="A7541">
        <v>1904</v>
      </c>
      <c r="B7541" t="s">
        <v>3655</v>
      </c>
      <c r="C7541" t="s">
        <v>2097</v>
      </c>
      <c r="D7541">
        <v>46</v>
      </c>
    </row>
    <row r="7542" spans="1:4">
      <c r="A7542">
        <v>1904</v>
      </c>
      <c r="B7542" t="s">
        <v>3655</v>
      </c>
      <c r="C7542" t="s">
        <v>2097</v>
      </c>
      <c r="D7542">
        <v>43</v>
      </c>
    </row>
    <row r="7543" spans="1:4">
      <c r="A7543">
        <v>1904</v>
      </c>
      <c r="B7543" t="s">
        <v>3655</v>
      </c>
      <c r="C7543" t="s">
        <v>2097</v>
      </c>
      <c r="D7543">
        <v>45</v>
      </c>
    </row>
    <row r="7544" spans="1:4">
      <c r="A7544">
        <v>1904</v>
      </c>
      <c r="B7544" t="s">
        <v>3655</v>
      </c>
      <c r="C7544" t="s">
        <v>2097</v>
      </c>
      <c r="D7544">
        <v>21</v>
      </c>
    </row>
    <row r="7545" spans="1:4">
      <c r="A7545">
        <v>1904</v>
      </c>
      <c r="B7545" t="s">
        <v>3655</v>
      </c>
      <c r="C7545" t="s">
        <v>2097</v>
      </c>
      <c r="D7545">
        <v>7.25</v>
      </c>
    </row>
    <row r="7546" spans="1:4">
      <c r="A7546">
        <v>1904</v>
      </c>
      <c r="B7546" t="s">
        <v>3655</v>
      </c>
      <c r="C7546" t="s">
        <v>2097</v>
      </c>
      <c r="D7546">
        <v>50</v>
      </c>
    </row>
    <row r="7547" spans="1:4">
      <c r="A7547">
        <v>1904</v>
      </c>
      <c r="B7547" t="s">
        <v>3655</v>
      </c>
      <c r="C7547" t="s">
        <v>2097</v>
      </c>
      <c r="D7547">
        <v>25</v>
      </c>
    </row>
    <row r="7548" spans="1:4">
      <c r="A7548">
        <v>1904</v>
      </c>
      <c r="B7548" t="s">
        <v>3655</v>
      </c>
      <c r="C7548" t="s">
        <v>2097</v>
      </c>
      <c r="D7548">
        <v>35</v>
      </c>
    </row>
    <row r="7549" spans="1:4">
      <c r="A7549">
        <v>1904</v>
      </c>
      <c r="B7549" t="s">
        <v>3655</v>
      </c>
      <c r="C7549" t="s">
        <v>2097</v>
      </c>
      <c r="D7549">
        <v>34</v>
      </c>
    </row>
    <row r="7550" spans="1:4">
      <c r="A7550">
        <v>1904</v>
      </c>
      <c r="B7550" t="s">
        <v>3655</v>
      </c>
      <c r="C7550" t="s">
        <v>2097</v>
      </c>
      <c r="D7550">
        <v>28</v>
      </c>
    </row>
    <row r="7551" spans="1:4">
      <c r="A7551">
        <v>1904</v>
      </c>
      <c r="B7551" t="s">
        <v>3655</v>
      </c>
      <c r="C7551" t="s">
        <v>2097</v>
      </c>
      <c r="D7551">
        <v>55</v>
      </c>
    </row>
    <row r="7552" spans="1:4">
      <c r="A7552">
        <v>1904</v>
      </c>
      <c r="B7552" t="s">
        <v>3655</v>
      </c>
      <c r="C7552" t="s">
        <v>2098</v>
      </c>
      <c r="D7552">
        <v>4.5</v>
      </c>
    </row>
    <row r="7553" spans="1:4">
      <c r="A7553">
        <v>1904</v>
      </c>
      <c r="B7553" t="s">
        <v>3655</v>
      </c>
      <c r="C7553" t="s">
        <v>2100</v>
      </c>
      <c r="D7553">
        <v>2</v>
      </c>
    </row>
    <row r="7554" spans="1:4">
      <c r="A7554">
        <v>1904</v>
      </c>
      <c r="B7554" t="s">
        <v>3655</v>
      </c>
      <c r="C7554" t="s">
        <v>2101</v>
      </c>
      <c r="D7554">
        <v>15</v>
      </c>
    </row>
    <row r="7555" spans="1:4">
      <c r="A7555">
        <v>1904</v>
      </c>
      <c r="B7555" t="s">
        <v>3655</v>
      </c>
      <c r="C7555" t="s">
        <v>2396</v>
      </c>
      <c r="D7555">
        <v>48</v>
      </c>
    </row>
    <row r="7556" spans="1:4">
      <c r="A7556">
        <v>1904</v>
      </c>
      <c r="B7556" t="s">
        <v>3655</v>
      </c>
      <c r="C7556" t="s">
        <v>2102</v>
      </c>
      <c r="D7556">
        <v>50</v>
      </c>
    </row>
    <row r="7557" spans="1:4">
      <c r="A7557">
        <v>1904</v>
      </c>
      <c r="B7557" t="s">
        <v>3655</v>
      </c>
      <c r="C7557" t="s">
        <v>2072</v>
      </c>
      <c r="D7557">
        <v>1.5</v>
      </c>
    </row>
    <row r="7558" spans="1:4">
      <c r="A7558">
        <v>1904</v>
      </c>
      <c r="B7558" t="s">
        <v>3655</v>
      </c>
      <c r="C7558" t="s">
        <v>2315</v>
      </c>
      <c r="D7558">
        <v>35</v>
      </c>
    </row>
    <row r="7559" spans="1:4">
      <c r="A7559">
        <v>1904</v>
      </c>
      <c r="B7559" t="s">
        <v>3655</v>
      </c>
      <c r="C7559" t="s">
        <v>2104</v>
      </c>
      <c r="D7559">
        <v>72.5</v>
      </c>
    </row>
    <row r="7560" spans="1:4">
      <c r="A7560">
        <v>1904</v>
      </c>
      <c r="B7560" t="s">
        <v>3655</v>
      </c>
      <c r="C7560" t="s">
        <v>2397</v>
      </c>
      <c r="D7560">
        <v>27</v>
      </c>
    </row>
    <row r="7561" spans="1:4">
      <c r="A7561">
        <v>1904</v>
      </c>
      <c r="B7561" t="s">
        <v>3655</v>
      </c>
      <c r="C7561" t="s">
        <v>273</v>
      </c>
      <c r="D7561">
        <v>3.52</v>
      </c>
    </row>
    <row r="7562" spans="1:4">
      <c r="A7562">
        <v>1904</v>
      </c>
      <c r="B7562" t="s">
        <v>3655</v>
      </c>
      <c r="C7562" t="s">
        <v>1394</v>
      </c>
      <c r="D7562">
        <v>11</v>
      </c>
    </row>
    <row r="7563" spans="1:4">
      <c r="A7563">
        <v>1904</v>
      </c>
      <c r="B7563" t="s">
        <v>3655</v>
      </c>
      <c r="C7563" t="s">
        <v>2106</v>
      </c>
      <c r="D7563">
        <v>12.5</v>
      </c>
    </row>
    <row r="7564" spans="1:4">
      <c r="A7564">
        <v>1904</v>
      </c>
      <c r="B7564" t="s">
        <v>3655</v>
      </c>
      <c r="C7564" t="s">
        <v>2106</v>
      </c>
      <c r="D7564">
        <v>88.5</v>
      </c>
    </row>
    <row r="7565" spans="1:4">
      <c r="A7565">
        <v>1904</v>
      </c>
      <c r="B7565" t="s">
        <v>3655</v>
      </c>
      <c r="C7565" t="s">
        <v>2241</v>
      </c>
      <c r="D7565">
        <v>11.6</v>
      </c>
    </row>
    <row r="7566" spans="1:4">
      <c r="A7566">
        <v>1904</v>
      </c>
      <c r="B7566" t="s">
        <v>3655</v>
      </c>
      <c r="C7566" t="s">
        <v>2398</v>
      </c>
      <c r="D7566">
        <v>58</v>
      </c>
    </row>
    <row r="7567" spans="1:4">
      <c r="A7567">
        <v>1904</v>
      </c>
      <c r="B7567" t="s">
        <v>3655</v>
      </c>
      <c r="C7567" t="s">
        <v>2084</v>
      </c>
      <c r="D7567">
        <v>21</v>
      </c>
    </row>
    <row r="7568" spans="1:4">
      <c r="A7568">
        <v>1904</v>
      </c>
      <c r="B7568" t="s">
        <v>3655</v>
      </c>
      <c r="C7568" t="s">
        <v>2084</v>
      </c>
      <c r="D7568">
        <v>53</v>
      </c>
    </row>
    <row r="7569" spans="1:4">
      <c r="A7569">
        <v>1904</v>
      </c>
      <c r="B7569" t="s">
        <v>3655</v>
      </c>
      <c r="C7569" t="s">
        <v>757</v>
      </c>
      <c r="D7569">
        <v>4.8</v>
      </c>
    </row>
    <row r="7570" spans="1:4">
      <c r="A7570">
        <v>1904</v>
      </c>
      <c r="B7570" t="s">
        <v>3655</v>
      </c>
      <c r="C7570" t="s">
        <v>1717</v>
      </c>
      <c r="D7570">
        <v>5</v>
      </c>
    </row>
    <row r="7571" spans="1:4">
      <c r="A7571">
        <v>1904</v>
      </c>
      <c r="B7571" t="s">
        <v>3655</v>
      </c>
      <c r="C7571" t="s">
        <v>26</v>
      </c>
      <c r="D7571">
        <v>14</v>
      </c>
    </row>
    <row r="7572" spans="1:4">
      <c r="A7572">
        <v>1904</v>
      </c>
      <c r="B7572" t="s">
        <v>3655</v>
      </c>
      <c r="C7572" t="s">
        <v>2243</v>
      </c>
      <c r="D7572">
        <v>13</v>
      </c>
    </row>
    <row r="7573" spans="1:4">
      <c r="A7573">
        <v>1904</v>
      </c>
      <c r="B7573" t="s">
        <v>3655</v>
      </c>
      <c r="C7573" t="s">
        <v>2086</v>
      </c>
      <c r="D7573">
        <v>16</v>
      </c>
    </row>
    <row r="7574" spans="1:4">
      <c r="A7574">
        <v>1904</v>
      </c>
      <c r="B7574" t="s">
        <v>3655</v>
      </c>
      <c r="C7574" t="s">
        <v>2317</v>
      </c>
      <c r="D7574">
        <v>14.5</v>
      </c>
    </row>
    <row r="7575" spans="1:4">
      <c r="A7575">
        <v>1904</v>
      </c>
      <c r="B7575" t="s">
        <v>3655</v>
      </c>
      <c r="C7575" t="s">
        <v>718</v>
      </c>
      <c r="D7575">
        <v>8</v>
      </c>
    </row>
    <row r="7576" spans="1:4">
      <c r="A7576">
        <v>1904</v>
      </c>
      <c r="B7576" t="s">
        <v>3655</v>
      </c>
      <c r="C7576" t="s">
        <v>511</v>
      </c>
      <c r="D7576">
        <v>3.5</v>
      </c>
    </row>
    <row r="7577" spans="1:4">
      <c r="A7577">
        <v>1904</v>
      </c>
      <c r="B7577" t="s">
        <v>3655</v>
      </c>
      <c r="C7577" t="s">
        <v>578</v>
      </c>
      <c r="D7577">
        <v>28.6</v>
      </c>
    </row>
    <row r="7578" spans="1:4">
      <c r="A7578">
        <v>1904</v>
      </c>
      <c r="B7578" t="s">
        <v>3655</v>
      </c>
      <c r="C7578" t="s">
        <v>578</v>
      </c>
      <c r="D7578">
        <v>29</v>
      </c>
    </row>
    <row r="7579" spans="1:4">
      <c r="A7579">
        <v>1904</v>
      </c>
      <c r="B7579" t="s">
        <v>3655</v>
      </c>
      <c r="C7579" t="s">
        <v>2108</v>
      </c>
      <c r="D7579">
        <v>18</v>
      </c>
    </row>
    <row r="7580" spans="1:4">
      <c r="A7580">
        <v>1904</v>
      </c>
      <c r="B7580" t="s">
        <v>3655</v>
      </c>
      <c r="C7580" t="s">
        <v>2108</v>
      </c>
      <c r="D7580">
        <v>3</v>
      </c>
    </row>
    <row r="7581" spans="1:4">
      <c r="A7581">
        <v>1904</v>
      </c>
      <c r="B7581" t="s">
        <v>3655</v>
      </c>
      <c r="C7581" t="s">
        <v>2108</v>
      </c>
      <c r="D7581">
        <v>9</v>
      </c>
    </row>
    <row r="7582" spans="1:4">
      <c r="A7582">
        <v>1904</v>
      </c>
      <c r="B7582" t="s">
        <v>3655</v>
      </c>
      <c r="C7582" t="s">
        <v>2089</v>
      </c>
      <c r="D7582">
        <v>18</v>
      </c>
    </row>
    <row r="7583" spans="1:4">
      <c r="A7583">
        <v>1904</v>
      </c>
      <c r="B7583" t="s">
        <v>3655</v>
      </c>
      <c r="C7583" t="s">
        <v>2089</v>
      </c>
      <c r="D7583">
        <v>5</v>
      </c>
    </row>
    <row r="7584" spans="1:4">
      <c r="A7584">
        <v>1904</v>
      </c>
      <c r="B7584" t="s">
        <v>3655</v>
      </c>
      <c r="C7584" t="s">
        <v>2090</v>
      </c>
      <c r="D7584">
        <v>110.75</v>
      </c>
    </row>
    <row r="7585" spans="1:4">
      <c r="A7585">
        <v>1904</v>
      </c>
      <c r="B7585" t="s">
        <v>3655</v>
      </c>
      <c r="C7585" t="s">
        <v>2090</v>
      </c>
      <c r="D7585">
        <v>60</v>
      </c>
    </row>
    <row r="7586" spans="1:4">
      <c r="A7586">
        <v>1904</v>
      </c>
      <c r="B7586" t="s">
        <v>3655</v>
      </c>
      <c r="C7586" t="s">
        <v>2090</v>
      </c>
      <c r="D7586">
        <v>20.2</v>
      </c>
    </row>
    <row r="7587" spans="1:4">
      <c r="A7587">
        <v>1904</v>
      </c>
      <c r="B7587" t="s">
        <v>3655</v>
      </c>
      <c r="C7587" t="s">
        <v>2090</v>
      </c>
      <c r="D7587">
        <v>22.5</v>
      </c>
    </row>
    <row r="7588" spans="1:4">
      <c r="A7588">
        <v>1904</v>
      </c>
      <c r="B7588" t="s">
        <v>3655</v>
      </c>
      <c r="C7588" t="s">
        <v>2090</v>
      </c>
      <c r="D7588">
        <v>80</v>
      </c>
    </row>
    <row r="7589" spans="1:4">
      <c r="A7589">
        <v>1904</v>
      </c>
      <c r="B7589" t="s">
        <v>3655</v>
      </c>
      <c r="C7589" t="s">
        <v>2090</v>
      </c>
      <c r="D7589">
        <v>100</v>
      </c>
    </row>
    <row r="7590" spans="1:4">
      <c r="A7590">
        <v>1904</v>
      </c>
      <c r="B7590" t="s">
        <v>3655</v>
      </c>
      <c r="C7590" t="s">
        <v>2090</v>
      </c>
      <c r="D7590">
        <v>165</v>
      </c>
    </row>
    <row r="7591" spans="1:4">
      <c r="A7591">
        <v>1904</v>
      </c>
      <c r="B7591" t="s">
        <v>3655</v>
      </c>
      <c r="C7591" t="s">
        <v>2090</v>
      </c>
      <c r="D7591">
        <v>60</v>
      </c>
    </row>
    <row r="7592" spans="1:4">
      <c r="A7592">
        <v>1904</v>
      </c>
      <c r="B7592" t="s">
        <v>3655</v>
      </c>
      <c r="C7592" t="s">
        <v>2318</v>
      </c>
      <c r="D7592">
        <v>13</v>
      </c>
    </row>
    <row r="7593" spans="1:4">
      <c r="A7593">
        <v>1904</v>
      </c>
      <c r="B7593" t="s">
        <v>3655</v>
      </c>
      <c r="C7593" t="s">
        <v>2319</v>
      </c>
      <c r="D7593">
        <v>20</v>
      </c>
    </row>
    <row r="7594" spans="1:4">
      <c r="A7594">
        <v>1904</v>
      </c>
      <c r="B7594" t="s">
        <v>3655</v>
      </c>
      <c r="C7594" t="s">
        <v>2092</v>
      </c>
      <c r="D7594">
        <v>92</v>
      </c>
    </row>
    <row r="7595" spans="1:4">
      <c r="A7595">
        <v>1904</v>
      </c>
      <c r="B7595" t="s">
        <v>3655</v>
      </c>
      <c r="C7595" t="s">
        <v>2092</v>
      </c>
      <c r="D7595">
        <v>40.049999999999997</v>
      </c>
    </row>
    <row r="7596" spans="1:4">
      <c r="A7596">
        <v>1904</v>
      </c>
      <c r="B7596" t="s">
        <v>3655</v>
      </c>
      <c r="C7596" t="s">
        <v>2092</v>
      </c>
      <c r="D7596">
        <v>15</v>
      </c>
    </row>
    <row r="7597" spans="1:4">
      <c r="A7597">
        <v>1904</v>
      </c>
      <c r="B7597" t="s">
        <v>3655</v>
      </c>
      <c r="C7597" t="s">
        <v>2092</v>
      </c>
      <c r="D7597">
        <v>7</v>
      </c>
    </row>
    <row r="7598" spans="1:4">
      <c r="A7598">
        <v>1904</v>
      </c>
      <c r="B7598" t="s">
        <v>3655</v>
      </c>
      <c r="C7598" t="s">
        <v>2109</v>
      </c>
      <c r="D7598">
        <v>14</v>
      </c>
    </row>
    <row r="7599" spans="1:4">
      <c r="A7599">
        <v>1904</v>
      </c>
      <c r="B7599" t="s">
        <v>3664</v>
      </c>
      <c r="C7599" t="s">
        <v>2351</v>
      </c>
      <c r="D7599">
        <v>39</v>
      </c>
    </row>
    <row r="7600" spans="1:4">
      <c r="A7600">
        <v>1904</v>
      </c>
      <c r="B7600" t="s">
        <v>3664</v>
      </c>
      <c r="C7600" t="s">
        <v>1196</v>
      </c>
      <c r="D7600">
        <v>10.79</v>
      </c>
    </row>
    <row r="7601" spans="1:4">
      <c r="A7601">
        <v>1904</v>
      </c>
      <c r="B7601" t="s">
        <v>2187</v>
      </c>
      <c r="C7601" t="s">
        <v>471</v>
      </c>
      <c r="D7601">
        <v>16</v>
      </c>
    </row>
    <row r="7602" spans="1:4">
      <c r="A7602">
        <v>1904</v>
      </c>
      <c r="B7602" t="s">
        <v>2187</v>
      </c>
      <c r="C7602" t="s">
        <v>2360</v>
      </c>
      <c r="D7602">
        <v>3.2</v>
      </c>
    </row>
    <row r="7603" spans="1:4">
      <c r="A7603">
        <v>1904</v>
      </c>
      <c r="B7603" t="s">
        <v>2187</v>
      </c>
      <c r="C7603" t="s">
        <v>1937</v>
      </c>
      <c r="D7603">
        <v>10</v>
      </c>
    </row>
    <row r="7604" spans="1:4">
      <c r="A7604">
        <v>1904</v>
      </c>
      <c r="B7604" t="s">
        <v>2187</v>
      </c>
      <c r="C7604" t="s">
        <v>2248</v>
      </c>
      <c r="D7604">
        <v>6</v>
      </c>
    </row>
    <row r="7605" spans="1:4">
      <c r="A7605">
        <v>1904</v>
      </c>
      <c r="B7605" t="s">
        <v>2187</v>
      </c>
      <c r="C7605" t="s">
        <v>2244</v>
      </c>
      <c r="D7605">
        <v>11</v>
      </c>
    </row>
    <row r="7606" spans="1:4">
      <c r="A7606">
        <v>1904</v>
      </c>
      <c r="B7606" t="s">
        <v>2187</v>
      </c>
      <c r="C7606" t="s">
        <v>2320</v>
      </c>
      <c r="D7606">
        <v>6</v>
      </c>
    </row>
    <row r="7607" spans="1:4">
      <c r="A7607">
        <v>1904</v>
      </c>
      <c r="B7607" t="s">
        <v>2187</v>
      </c>
      <c r="C7607" t="s">
        <v>2104</v>
      </c>
      <c r="D7607">
        <v>63</v>
      </c>
    </row>
    <row r="7608" spans="1:4">
      <c r="A7608">
        <v>1904</v>
      </c>
      <c r="B7608" t="s">
        <v>2187</v>
      </c>
      <c r="C7608" t="s">
        <v>2104</v>
      </c>
      <c r="D7608">
        <v>23</v>
      </c>
    </row>
    <row r="7609" spans="1:4">
      <c r="A7609">
        <v>1904</v>
      </c>
      <c r="B7609" t="s">
        <v>2187</v>
      </c>
      <c r="C7609" t="s">
        <v>1712</v>
      </c>
      <c r="D7609">
        <v>12</v>
      </c>
    </row>
    <row r="7610" spans="1:4">
      <c r="A7610">
        <v>1904</v>
      </c>
      <c r="B7610" t="s">
        <v>2187</v>
      </c>
      <c r="C7610" t="s">
        <v>2152</v>
      </c>
      <c r="D7610">
        <v>30</v>
      </c>
    </row>
    <row r="7611" spans="1:4">
      <c r="A7611">
        <v>1904</v>
      </c>
      <c r="B7611" t="s">
        <v>2187</v>
      </c>
      <c r="C7611" t="s">
        <v>2152</v>
      </c>
      <c r="D7611">
        <v>5</v>
      </c>
    </row>
    <row r="7612" spans="1:4">
      <c r="A7612">
        <v>1904</v>
      </c>
      <c r="B7612" t="s">
        <v>2187</v>
      </c>
      <c r="C7612" t="s">
        <v>2245</v>
      </c>
      <c r="D7612">
        <v>10.5</v>
      </c>
    </row>
    <row r="7613" spans="1:4">
      <c r="A7613">
        <v>1904</v>
      </c>
      <c r="B7613" t="s">
        <v>2187</v>
      </c>
      <c r="C7613" t="s">
        <v>1964</v>
      </c>
      <c r="D7613">
        <v>41</v>
      </c>
    </row>
    <row r="7614" spans="1:4">
      <c r="A7614">
        <v>1904</v>
      </c>
      <c r="B7614" t="s">
        <v>2187</v>
      </c>
      <c r="C7614" t="s">
        <v>2246</v>
      </c>
      <c r="D7614">
        <v>6</v>
      </c>
    </row>
    <row r="7615" spans="1:4">
      <c r="A7615">
        <v>1904</v>
      </c>
      <c r="B7615" t="s">
        <v>2187</v>
      </c>
      <c r="C7615" t="s">
        <v>2110</v>
      </c>
      <c r="D7615">
        <v>9.5</v>
      </c>
    </row>
    <row r="7616" spans="1:4">
      <c r="A7616">
        <v>1904</v>
      </c>
      <c r="B7616" t="s">
        <v>2187</v>
      </c>
      <c r="C7616" t="s">
        <v>2321</v>
      </c>
      <c r="D7616">
        <v>35.53</v>
      </c>
    </row>
    <row r="7617" spans="1:4">
      <c r="A7617">
        <v>1904</v>
      </c>
      <c r="B7617" t="s">
        <v>2187</v>
      </c>
      <c r="C7617" t="s">
        <v>1940</v>
      </c>
      <c r="D7617">
        <v>7</v>
      </c>
    </row>
    <row r="7618" spans="1:4">
      <c r="A7618">
        <v>1904</v>
      </c>
      <c r="B7618" t="s">
        <v>2187</v>
      </c>
      <c r="C7618" t="s">
        <v>2111</v>
      </c>
      <c r="D7618">
        <v>4.5</v>
      </c>
    </row>
    <row r="7619" spans="1:4">
      <c r="A7619">
        <v>1904</v>
      </c>
      <c r="B7619" t="s">
        <v>2187</v>
      </c>
      <c r="C7619" t="s">
        <v>2356</v>
      </c>
      <c r="D7619">
        <v>18</v>
      </c>
    </row>
    <row r="7620" spans="1:4">
      <c r="A7620">
        <v>1904</v>
      </c>
      <c r="B7620" t="s">
        <v>2187</v>
      </c>
      <c r="C7620" t="s">
        <v>2112</v>
      </c>
      <c r="D7620">
        <v>103</v>
      </c>
    </row>
    <row r="7621" spans="1:4">
      <c r="A7621">
        <v>1904</v>
      </c>
      <c r="B7621" t="s">
        <v>2187</v>
      </c>
      <c r="C7621" t="s">
        <v>2112</v>
      </c>
      <c r="D7621">
        <v>30</v>
      </c>
    </row>
    <row r="7622" spans="1:4">
      <c r="A7622">
        <v>1904</v>
      </c>
      <c r="B7622" t="s">
        <v>2187</v>
      </c>
      <c r="C7622" t="s">
        <v>2247</v>
      </c>
      <c r="D7622">
        <v>10</v>
      </c>
    </row>
    <row r="7623" spans="1:4">
      <c r="A7623">
        <v>1904</v>
      </c>
      <c r="B7623" t="s">
        <v>2187</v>
      </c>
      <c r="C7623" t="s">
        <v>2113</v>
      </c>
      <c r="D7623">
        <v>25.2</v>
      </c>
    </row>
    <row r="7624" spans="1:4">
      <c r="A7624">
        <v>1904</v>
      </c>
      <c r="B7624" t="s">
        <v>2187</v>
      </c>
      <c r="C7624" t="s">
        <v>2322</v>
      </c>
      <c r="D7624">
        <v>12</v>
      </c>
    </row>
    <row r="7625" spans="1:4">
      <c r="A7625">
        <v>1904</v>
      </c>
      <c r="B7625" t="s">
        <v>3656</v>
      </c>
      <c r="C7625" t="s">
        <v>734</v>
      </c>
      <c r="D7625">
        <v>5.0999999999999996</v>
      </c>
    </row>
    <row r="7626" spans="1:4">
      <c r="A7626">
        <v>1904</v>
      </c>
      <c r="B7626" t="s">
        <v>3656</v>
      </c>
      <c r="C7626" t="s">
        <v>1328</v>
      </c>
      <c r="D7626">
        <v>5</v>
      </c>
    </row>
    <row r="7627" spans="1:4">
      <c r="A7627">
        <v>1904</v>
      </c>
      <c r="B7627" t="s">
        <v>3656</v>
      </c>
      <c r="C7627" t="s">
        <v>502</v>
      </c>
      <c r="D7627">
        <v>37</v>
      </c>
    </row>
    <row r="7628" spans="1:4">
      <c r="A7628">
        <v>1904</v>
      </c>
      <c r="B7628" t="s">
        <v>3656</v>
      </c>
      <c r="C7628" t="s">
        <v>502</v>
      </c>
      <c r="D7628">
        <v>77</v>
      </c>
    </row>
    <row r="7629" spans="1:4">
      <c r="A7629">
        <v>1904</v>
      </c>
      <c r="B7629" t="s">
        <v>3656</v>
      </c>
      <c r="C7629" t="s">
        <v>502</v>
      </c>
      <c r="D7629">
        <v>65</v>
      </c>
    </row>
    <row r="7630" spans="1:4">
      <c r="A7630">
        <v>1904</v>
      </c>
      <c r="B7630" t="s">
        <v>3656</v>
      </c>
      <c r="C7630" t="s">
        <v>511</v>
      </c>
      <c r="D7630">
        <v>12</v>
      </c>
    </row>
    <row r="7631" spans="1:4">
      <c r="A7631">
        <v>1904</v>
      </c>
      <c r="B7631" t="s">
        <v>3656</v>
      </c>
      <c r="C7631" t="s">
        <v>1324</v>
      </c>
      <c r="D7631">
        <v>2</v>
      </c>
    </row>
    <row r="7632" spans="1:4">
      <c r="A7632">
        <v>1904</v>
      </c>
      <c r="B7632" t="s">
        <v>2415</v>
      </c>
      <c r="C7632" t="s">
        <v>2135</v>
      </c>
      <c r="D7632">
        <v>50</v>
      </c>
    </row>
    <row r="7633" spans="1:4">
      <c r="A7633">
        <v>1904</v>
      </c>
      <c r="B7633" t="s">
        <v>2415</v>
      </c>
      <c r="C7633" t="s">
        <v>2135</v>
      </c>
      <c r="D7633">
        <v>20</v>
      </c>
    </row>
    <row r="7634" spans="1:4">
      <c r="A7634">
        <v>1904</v>
      </c>
      <c r="B7634" t="s">
        <v>2415</v>
      </c>
      <c r="C7634" t="s">
        <v>2135</v>
      </c>
      <c r="D7634">
        <v>52.05</v>
      </c>
    </row>
    <row r="7635" spans="1:4">
      <c r="A7635">
        <v>1904</v>
      </c>
      <c r="B7635" t="s">
        <v>2415</v>
      </c>
      <c r="C7635" t="s">
        <v>2115</v>
      </c>
      <c r="D7635">
        <v>41.4</v>
      </c>
    </row>
    <row r="7636" spans="1:4">
      <c r="A7636">
        <v>1904</v>
      </c>
      <c r="B7636" t="s">
        <v>2415</v>
      </c>
      <c r="C7636" t="s">
        <v>2115</v>
      </c>
      <c r="D7636">
        <v>9.42</v>
      </c>
    </row>
    <row r="7637" spans="1:4">
      <c r="A7637">
        <v>1904</v>
      </c>
      <c r="B7637" t="s">
        <v>2415</v>
      </c>
      <c r="C7637" t="s">
        <v>2037</v>
      </c>
      <c r="D7637">
        <v>2.69</v>
      </c>
    </row>
    <row r="7638" spans="1:4">
      <c r="A7638">
        <v>1904</v>
      </c>
      <c r="B7638" t="s">
        <v>2415</v>
      </c>
      <c r="C7638" t="s">
        <v>2116</v>
      </c>
      <c r="D7638">
        <v>32</v>
      </c>
    </row>
    <row r="7639" spans="1:4">
      <c r="A7639">
        <v>1904</v>
      </c>
      <c r="B7639" t="s">
        <v>2415</v>
      </c>
      <c r="C7639" t="s">
        <v>2116</v>
      </c>
      <c r="D7639">
        <v>45</v>
      </c>
    </row>
    <row r="7640" spans="1:4">
      <c r="A7640">
        <v>1904</v>
      </c>
      <c r="B7640" t="s">
        <v>2415</v>
      </c>
      <c r="C7640" t="s">
        <v>2323</v>
      </c>
      <c r="D7640">
        <v>10</v>
      </c>
    </row>
    <row r="7641" spans="1:4">
      <c r="A7641">
        <v>1904</v>
      </c>
      <c r="B7641" t="s">
        <v>2415</v>
      </c>
      <c r="C7641" t="s">
        <v>2366</v>
      </c>
      <c r="D7641">
        <v>18</v>
      </c>
    </row>
    <row r="7642" spans="1:4">
      <c r="A7642">
        <v>1904</v>
      </c>
      <c r="B7642" t="s">
        <v>2415</v>
      </c>
      <c r="C7642" t="s">
        <v>2399</v>
      </c>
      <c r="D7642">
        <v>20</v>
      </c>
    </row>
    <row r="7643" spans="1:4">
      <c r="A7643">
        <v>1904</v>
      </c>
      <c r="B7643" t="s">
        <v>2415</v>
      </c>
      <c r="C7643" t="s">
        <v>2118</v>
      </c>
      <c r="D7643">
        <v>11.47</v>
      </c>
    </row>
    <row r="7644" spans="1:4">
      <c r="A7644">
        <v>1904</v>
      </c>
      <c r="B7644" t="s">
        <v>2415</v>
      </c>
      <c r="C7644" t="s">
        <v>2118</v>
      </c>
      <c r="D7644">
        <v>18.86</v>
      </c>
    </row>
    <row r="7645" spans="1:4">
      <c r="A7645">
        <v>1904</v>
      </c>
      <c r="B7645" t="s">
        <v>2415</v>
      </c>
      <c r="C7645" t="s">
        <v>2324</v>
      </c>
      <c r="D7645">
        <v>9</v>
      </c>
    </row>
    <row r="7646" spans="1:4">
      <c r="A7646">
        <v>1904</v>
      </c>
      <c r="B7646" t="s">
        <v>2415</v>
      </c>
      <c r="C7646" t="s">
        <v>2325</v>
      </c>
      <c r="D7646">
        <v>6.3</v>
      </c>
    </row>
    <row r="7647" spans="1:4">
      <c r="A7647">
        <v>1904</v>
      </c>
      <c r="B7647" t="s">
        <v>2415</v>
      </c>
      <c r="C7647" t="s">
        <v>2137</v>
      </c>
      <c r="D7647">
        <v>32.869999999999997</v>
      </c>
    </row>
    <row r="7648" spans="1:4">
      <c r="A7648">
        <v>1904</v>
      </c>
      <c r="B7648" t="s">
        <v>2415</v>
      </c>
      <c r="C7648" t="s">
        <v>2137</v>
      </c>
      <c r="D7648">
        <v>8.83</v>
      </c>
    </row>
    <row r="7649" spans="1:4">
      <c r="A7649">
        <v>1904</v>
      </c>
      <c r="B7649" t="s">
        <v>2415</v>
      </c>
      <c r="C7649" t="s">
        <v>2137</v>
      </c>
      <c r="D7649">
        <v>5.36</v>
      </c>
    </row>
    <row r="7650" spans="1:4">
      <c r="A7650">
        <v>1904</v>
      </c>
      <c r="B7650" t="s">
        <v>2415</v>
      </c>
      <c r="C7650" t="s">
        <v>2137</v>
      </c>
      <c r="D7650">
        <v>15.08</v>
      </c>
    </row>
    <row r="7651" spans="1:4">
      <c r="A7651">
        <v>1904</v>
      </c>
      <c r="B7651" t="s">
        <v>2415</v>
      </c>
      <c r="C7651" t="s">
        <v>2138</v>
      </c>
      <c r="D7651">
        <v>6.5</v>
      </c>
    </row>
    <row r="7652" spans="1:4">
      <c r="A7652">
        <v>1904</v>
      </c>
      <c r="B7652" t="s">
        <v>2415</v>
      </c>
      <c r="C7652" t="s">
        <v>2138</v>
      </c>
      <c r="D7652">
        <v>12</v>
      </c>
    </row>
    <row r="7653" spans="1:4">
      <c r="A7653">
        <v>1904</v>
      </c>
      <c r="B7653" t="s">
        <v>2415</v>
      </c>
      <c r="C7653" t="s">
        <v>2138</v>
      </c>
      <c r="D7653">
        <v>2.5</v>
      </c>
    </row>
    <row r="7654" spans="1:4">
      <c r="A7654">
        <v>1904</v>
      </c>
      <c r="B7654" t="s">
        <v>2415</v>
      </c>
      <c r="C7654" t="s">
        <v>2367</v>
      </c>
      <c r="D7654">
        <v>15</v>
      </c>
    </row>
    <row r="7655" spans="1:4">
      <c r="A7655">
        <v>1904</v>
      </c>
      <c r="B7655" t="s">
        <v>2415</v>
      </c>
      <c r="C7655" t="s">
        <v>2326</v>
      </c>
      <c r="D7655">
        <v>33</v>
      </c>
    </row>
    <row r="7656" spans="1:4">
      <c r="A7656">
        <v>1904</v>
      </c>
      <c r="B7656" t="s">
        <v>2415</v>
      </c>
      <c r="C7656" t="s">
        <v>2326</v>
      </c>
      <c r="D7656">
        <v>13.4</v>
      </c>
    </row>
    <row r="7657" spans="1:4">
      <c r="A7657">
        <v>1904</v>
      </c>
      <c r="B7657" t="s">
        <v>2415</v>
      </c>
      <c r="C7657" t="s">
        <v>2139</v>
      </c>
      <c r="D7657">
        <v>5</v>
      </c>
    </row>
    <row r="7658" spans="1:4">
      <c r="A7658">
        <v>1904</v>
      </c>
      <c r="B7658" t="s">
        <v>2415</v>
      </c>
      <c r="C7658" t="s">
        <v>2400</v>
      </c>
      <c r="D7658">
        <v>5.9</v>
      </c>
    </row>
    <row r="7659" spans="1:4">
      <c r="A7659">
        <v>1904</v>
      </c>
      <c r="B7659" t="s">
        <v>2415</v>
      </c>
      <c r="C7659" t="s">
        <v>2140</v>
      </c>
      <c r="D7659">
        <v>7.48</v>
      </c>
    </row>
    <row r="7660" spans="1:4">
      <c r="A7660">
        <v>1904</v>
      </c>
      <c r="B7660" t="s">
        <v>2415</v>
      </c>
      <c r="C7660" t="s">
        <v>2140</v>
      </c>
      <c r="D7660">
        <v>3.3410000000000002</v>
      </c>
    </row>
    <row r="7661" spans="1:4">
      <c r="A7661">
        <v>1904</v>
      </c>
      <c r="B7661" t="s">
        <v>2415</v>
      </c>
      <c r="C7661" t="s">
        <v>2140</v>
      </c>
      <c r="D7661">
        <v>11.5</v>
      </c>
    </row>
    <row r="7662" spans="1:4">
      <c r="A7662">
        <v>1904</v>
      </c>
      <c r="B7662" t="s">
        <v>2415</v>
      </c>
      <c r="C7662" t="s">
        <v>2140</v>
      </c>
      <c r="D7662">
        <v>23.4</v>
      </c>
    </row>
    <row r="7663" spans="1:4">
      <c r="A7663">
        <v>1904</v>
      </c>
      <c r="B7663" t="s">
        <v>2415</v>
      </c>
      <c r="C7663" t="s">
        <v>2141</v>
      </c>
      <c r="D7663">
        <v>31</v>
      </c>
    </row>
    <row r="7664" spans="1:4">
      <c r="A7664">
        <v>1904</v>
      </c>
      <c r="B7664" t="s">
        <v>2415</v>
      </c>
      <c r="C7664" t="s">
        <v>2141</v>
      </c>
      <c r="D7664">
        <v>17</v>
      </c>
    </row>
    <row r="7665" spans="1:4">
      <c r="A7665">
        <v>1904</v>
      </c>
      <c r="B7665" t="s">
        <v>2415</v>
      </c>
      <c r="C7665" t="s">
        <v>2141</v>
      </c>
      <c r="D7665">
        <v>27.5</v>
      </c>
    </row>
    <row r="7666" spans="1:4">
      <c r="A7666">
        <v>1904</v>
      </c>
      <c r="B7666" t="s">
        <v>2415</v>
      </c>
      <c r="C7666" t="s">
        <v>2141</v>
      </c>
      <c r="D7666">
        <v>45</v>
      </c>
    </row>
    <row r="7667" spans="1:4">
      <c r="A7667">
        <v>1904</v>
      </c>
      <c r="B7667" t="s">
        <v>2415</v>
      </c>
      <c r="C7667" t="s">
        <v>2141</v>
      </c>
      <c r="D7667">
        <v>33</v>
      </c>
    </row>
    <row r="7668" spans="1:4">
      <c r="A7668">
        <v>1904</v>
      </c>
      <c r="B7668" t="s">
        <v>2415</v>
      </c>
      <c r="C7668" t="s">
        <v>2141</v>
      </c>
      <c r="D7668">
        <v>17.5</v>
      </c>
    </row>
    <row r="7669" spans="1:4">
      <c r="A7669">
        <v>1904</v>
      </c>
      <c r="B7669" t="s">
        <v>2415</v>
      </c>
      <c r="C7669" t="s">
        <v>2119</v>
      </c>
      <c r="D7669">
        <v>9.5</v>
      </c>
    </row>
    <row r="7670" spans="1:4">
      <c r="A7670">
        <v>1904</v>
      </c>
      <c r="B7670" t="s">
        <v>2415</v>
      </c>
      <c r="C7670" t="s">
        <v>2277</v>
      </c>
      <c r="D7670">
        <v>22</v>
      </c>
    </row>
    <row r="7671" spans="1:4">
      <c r="A7671">
        <v>1904</v>
      </c>
      <c r="B7671" t="s">
        <v>2415</v>
      </c>
      <c r="C7671" t="s">
        <v>2143</v>
      </c>
      <c r="D7671">
        <v>21.35</v>
      </c>
    </row>
    <row r="7672" spans="1:4">
      <c r="A7672">
        <v>1904</v>
      </c>
      <c r="B7672" t="s">
        <v>2415</v>
      </c>
      <c r="C7672" t="s">
        <v>2212</v>
      </c>
      <c r="D7672">
        <v>3.63</v>
      </c>
    </row>
    <row r="7673" spans="1:4">
      <c r="A7673">
        <v>1904</v>
      </c>
      <c r="B7673" t="s">
        <v>2415</v>
      </c>
      <c r="C7673" t="s">
        <v>2120</v>
      </c>
      <c r="D7673">
        <v>50</v>
      </c>
    </row>
    <row r="7674" spans="1:4">
      <c r="A7674">
        <v>1904</v>
      </c>
      <c r="B7674" t="s">
        <v>2415</v>
      </c>
      <c r="C7674" t="s">
        <v>2120</v>
      </c>
      <c r="D7674">
        <v>8.0500000000000007</v>
      </c>
    </row>
    <row r="7675" spans="1:4">
      <c r="A7675">
        <v>1904</v>
      </c>
      <c r="B7675" t="s">
        <v>2415</v>
      </c>
      <c r="C7675" t="s">
        <v>2120</v>
      </c>
      <c r="D7675">
        <v>10.9</v>
      </c>
    </row>
    <row r="7676" spans="1:4">
      <c r="A7676">
        <v>1904</v>
      </c>
      <c r="B7676" t="s">
        <v>2415</v>
      </c>
      <c r="C7676" t="s">
        <v>2121</v>
      </c>
      <c r="D7676">
        <v>20.09</v>
      </c>
    </row>
    <row r="7677" spans="1:4">
      <c r="A7677">
        <v>1904</v>
      </c>
      <c r="B7677" t="s">
        <v>2415</v>
      </c>
      <c r="C7677" t="s">
        <v>2121</v>
      </c>
      <c r="D7677">
        <v>27</v>
      </c>
    </row>
    <row r="7678" spans="1:4">
      <c r="A7678">
        <v>1904</v>
      </c>
      <c r="B7678" t="s">
        <v>2415</v>
      </c>
      <c r="C7678" t="s">
        <v>2252</v>
      </c>
      <c r="D7678">
        <v>3.54</v>
      </c>
    </row>
    <row r="7679" spans="1:4">
      <c r="A7679">
        <v>1904</v>
      </c>
      <c r="B7679" t="s">
        <v>2415</v>
      </c>
      <c r="C7679" t="s">
        <v>2401</v>
      </c>
      <c r="D7679">
        <v>4.5</v>
      </c>
    </row>
    <row r="7680" spans="1:4">
      <c r="A7680">
        <v>1904</v>
      </c>
      <c r="B7680" t="s">
        <v>2415</v>
      </c>
      <c r="C7680" t="s">
        <v>2144</v>
      </c>
      <c r="D7680">
        <v>31.3</v>
      </c>
    </row>
    <row r="7681" spans="1:4">
      <c r="A7681">
        <v>1904</v>
      </c>
      <c r="B7681" t="s">
        <v>2415</v>
      </c>
      <c r="C7681" t="s">
        <v>2278</v>
      </c>
      <c r="D7681">
        <v>5.7</v>
      </c>
    </row>
    <row r="7682" spans="1:4">
      <c r="A7682">
        <v>1904</v>
      </c>
      <c r="B7682" t="s">
        <v>2415</v>
      </c>
      <c r="C7682" t="s">
        <v>273</v>
      </c>
      <c r="D7682">
        <v>96.2</v>
      </c>
    </row>
    <row r="7683" spans="1:4">
      <c r="A7683">
        <v>1904</v>
      </c>
      <c r="B7683" t="s">
        <v>2415</v>
      </c>
      <c r="C7683" t="s">
        <v>273</v>
      </c>
      <c r="D7683">
        <v>4.5</v>
      </c>
    </row>
    <row r="7684" spans="1:4">
      <c r="A7684">
        <v>1904</v>
      </c>
      <c r="B7684" t="s">
        <v>2415</v>
      </c>
      <c r="C7684" t="s">
        <v>273</v>
      </c>
      <c r="D7684">
        <v>12.13</v>
      </c>
    </row>
    <row r="7685" spans="1:4">
      <c r="A7685">
        <v>1904</v>
      </c>
      <c r="B7685" t="s">
        <v>2415</v>
      </c>
      <c r="C7685" t="s">
        <v>2253</v>
      </c>
      <c r="D7685">
        <v>8.75</v>
      </c>
    </row>
    <row r="7686" spans="1:4">
      <c r="A7686">
        <v>1904</v>
      </c>
      <c r="B7686" t="s">
        <v>2415</v>
      </c>
      <c r="C7686" t="s">
        <v>2254</v>
      </c>
      <c r="D7686">
        <v>19.68</v>
      </c>
    </row>
    <row r="7687" spans="1:4">
      <c r="A7687">
        <v>1904</v>
      </c>
      <c r="B7687" t="s">
        <v>2415</v>
      </c>
      <c r="C7687" t="s">
        <v>1394</v>
      </c>
      <c r="D7687">
        <v>24</v>
      </c>
    </row>
    <row r="7688" spans="1:4">
      <c r="A7688">
        <v>1904</v>
      </c>
      <c r="B7688" t="s">
        <v>2415</v>
      </c>
      <c r="C7688" t="s">
        <v>2333</v>
      </c>
      <c r="D7688">
        <v>21.5</v>
      </c>
    </row>
    <row r="7689" spans="1:4">
      <c r="A7689">
        <v>1904</v>
      </c>
      <c r="B7689" t="s">
        <v>2415</v>
      </c>
      <c r="C7689" t="s">
        <v>2328</v>
      </c>
      <c r="D7689">
        <v>9</v>
      </c>
    </row>
    <row r="7690" spans="1:4">
      <c r="A7690">
        <v>1904</v>
      </c>
      <c r="B7690" t="s">
        <v>2415</v>
      </c>
      <c r="C7690" t="s">
        <v>2402</v>
      </c>
      <c r="D7690">
        <v>8</v>
      </c>
    </row>
    <row r="7691" spans="1:4">
      <c r="A7691">
        <v>1904</v>
      </c>
      <c r="B7691" t="s">
        <v>2415</v>
      </c>
      <c r="C7691" t="s">
        <v>2255</v>
      </c>
      <c r="D7691">
        <v>5.5</v>
      </c>
    </row>
    <row r="7692" spans="1:4">
      <c r="A7692">
        <v>1904</v>
      </c>
      <c r="B7692" t="s">
        <v>2415</v>
      </c>
      <c r="C7692" t="s">
        <v>2122</v>
      </c>
      <c r="D7692">
        <v>2</v>
      </c>
    </row>
    <row r="7693" spans="1:4">
      <c r="A7693">
        <v>1904</v>
      </c>
      <c r="B7693" t="s">
        <v>2415</v>
      </c>
      <c r="C7693" t="s">
        <v>2257</v>
      </c>
      <c r="D7693">
        <v>12.12</v>
      </c>
    </row>
    <row r="7694" spans="1:4">
      <c r="A7694">
        <v>1904</v>
      </c>
      <c r="B7694" t="s">
        <v>2415</v>
      </c>
      <c r="C7694" t="s">
        <v>2258</v>
      </c>
      <c r="D7694">
        <v>17.399999999999999</v>
      </c>
    </row>
    <row r="7695" spans="1:4">
      <c r="A7695">
        <v>1904</v>
      </c>
      <c r="B7695" t="s">
        <v>2415</v>
      </c>
      <c r="C7695" t="s">
        <v>2258</v>
      </c>
      <c r="D7695">
        <v>11</v>
      </c>
    </row>
    <row r="7696" spans="1:4">
      <c r="A7696">
        <v>1904</v>
      </c>
      <c r="B7696" t="s">
        <v>2415</v>
      </c>
      <c r="C7696" t="s">
        <v>1958</v>
      </c>
      <c r="D7696">
        <v>23.5</v>
      </c>
    </row>
    <row r="7697" spans="1:4">
      <c r="A7697">
        <v>1904</v>
      </c>
      <c r="B7697" t="s">
        <v>2415</v>
      </c>
      <c r="C7697" t="s">
        <v>2334</v>
      </c>
      <c r="D7697">
        <v>4</v>
      </c>
    </row>
    <row r="7698" spans="1:4">
      <c r="A7698">
        <v>1904</v>
      </c>
      <c r="B7698" t="s">
        <v>2415</v>
      </c>
      <c r="C7698" t="s">
        <v>2279</v>
      </c>
      <c r="D7698">
        <v>5.5</v>
      </c>
    </row>
    <row r="7699" spans="1:4">
      <c r="A7699">
        <v>1904</v>
      </c>
      <c r="B7699" t="s">
        <v>2415</v>
      </c>
      <c r="C7699" t="s">
        <v>2370</v>
      </c>
      <c r="D7699">
        <v>3</v>
      </c>
    </row>
    <row r="7700" spans="1:4">
      <c r="A7700">
        <v>1904</v>
      </c>
      <c r="B7700" t="s">
        <v>2415</v>
      </c>
      <c r="C7700" t="s">
        <v>2260</v>
      </c>
      <c r="D7700">
        <v>6</v>
      </c>
    </row>
    <row r="7701" spans="1:4">
      <c r="A7701">
        <v>1904</v>
      </c>
      <c r="B7701" t="s">
        <v>2415</v>
      </c>
      <c r="C7701" t="s">
        <v>2331</v>
      </c>
      <c r="D7701">
        <v>18.7</v>
      </c>
    </row>
    <row r="7702" spans="1:4">
      <c r="A7702">
        <v>1904</v>
      </c>
      <c r="B7702" t="s">
        <v>2415</v>
      </c>
      <c r="C7702" t="s">
        <v>2123</v>
      </c>
      <c r="D7702">
        <v>51.08</v>
      </c>
    </row>
    <row r="7703" spans="1:4">
      <c r="A7703">
        <v>1904</v>
      </c>
      <c r="B7703" t="s">
        <v>2415</v>
      </c>
      <c r="C7703" t="s">
        <v>2123</v>
      </c>
      <c r="D7703">
        <v>4.25</v>
      </c>
    </row>
    <row r="7704" spans="1:4">
      <c r="A7704">
        <v>1904</v>
      </c>
      <c r="B7704" t="s">
        <v>2415</v>
      </c>
      <c r="C7704" t="s">
        <v>2123</v>
      </c>
      <c r="D7704">
        <v>6.25</v>
      </c>
    </row>
    <row r="7705" spans="1:4">
      <c r="A7705">
        <v>1904</v>
      </c>
      <c r="B7705" t="s">
        <v>2415</v>
      </c>
      <c r="C7705" t="s">
        <v>2123</v>
      </c>
      <c r="D7705">
        <v>1.5</v>
      </c>
    </row>
    <row r="7706" spans="1:4">
      <c r="A7706">
        <v>1904</v>
      </c>
      <c r="B7706" t="s">
        <v>2415</v>
      </c>
      <c r="C7706" t="s">
        <v>2123</v>
      </c>
      <c r="D7706">
        <v>5.5</v>
      </c>
    </row>
    <row r="7707" spans="1:4">
      <c r="A7707">
        <v>1904</v>
      </c>
      <c r="B7707" t="s">
        <v>2415</v>
      </c>
      <c r="C7707" t="s">
        <v>2123</v>
      </c>
      <c r="D7707">
        <v>12.5</v>
      </c>
    </row>
    <row r="7708" spans="1:4">
      <c r="A7708">
        <v>1904</v>
      </c>
      <c r="B7708" t="s">
        <v>2415</v>
      </c>
      <c r="C7708" t="s">
        <v>2124</v>
      </c>
      <c r="D7708">
        <v>32</v>
      </c>
    </row>
    <row r="7709" spans="1:4">
      <c r="A7709">
        <v>1904</v>
      </c>
      <c r="B7709" t="s">
        <v>2415</v>
      </c>
      <c r="C7709" t="s">
        <v>2125</v>
      </c>
      <c r="D7709">
        <v>514.75</v>
      </c>
    </row>
    <row r="7710" spans="1:4">
      <c r="A7710">
        <v>1904</v>
      </c>
      <c r="B7710" t="s">
        <v>2415</v>
      </c>
      <c r="C7710" t="s">
        <v>2125</v>
      </c>
      <c r="D7710">
        <v>217.1</v>
      </c>
    </row>
    <row r="7711" spans="1:4">
      <c r="A7711">
        <v>1904</v>
      </c>
      <c r="B7711" t="s">
        <v>2415</v>
      </c>
      <c r="C7711" t="s">
        <v>2125</v>
      </c>
      <c r="D7711">
        <v>12</v>
      </c>
    </row>
    <row r="7712" spans="1:4">
      <c r="A7712">
        <v>1904</v>
      </c>
      <c r="B7712" t="s">
        <v>2415</v>
      </c>
      <c r="C7712" t="s">
        <v>2125</v>
      </c>
      <c r="D7712">
        <v>10</v>
      </c>
    </row>
    <row r="7713" spans="1:4">
      <c r="A7713">
        <v>1904</v>
      </c>
      <c r="B7713" t="s">
        <v>2415</v>
      </c>
      <c r="C7713" t="s">
        <v>2125</v>
      </c>
      <c r="D7713">
        <v>16.66</v>
      </c>
    </row>
    <row r="7714" spans="1:4">
      <c r="A7714">
        <v>1904</v>
      </c>
      <c r="B7714" t="s">
        <v>2415</v>
      </c>
      <c r="C7714" t="s">
        <v>2125</v>
      </c>
      <c r="D7714">
        <v>20.11</v>
      </c>
    </row>
    <row r="7715" spans="1:4">
      <c r="A7715">
        <v>1904</v>
      </c>
      <c r="B7715" t="s">
        <v>2415</v>
      </c>
      <c r="C7715" t="s">
        <v>2125</v>
      </c>
      <c r="D7715">
        <v>20.6</v>
      </c>
    </row>
    <row r="7716" spans="1:4">
      <c r="A7716">
        <v>1904</v>
      </c>
      <c r="B7716" t="s">
        <v>2415</v>
      </c>
      <c r="C7716" t="s">
        <v>2125</v>
      </c>
      <c r="D7716">
        <v>16.18</v>
      </c>
    </row>
    <row r="7717" spans="1:4">
      <c r="A7717">
        <v>1904</v>
      </c>
      <c r="B7717" t="s">
        <v>2415</v>
      </c>
      <c r="C7717" t="s">
        <v>2125</v>
      </c>
      <c r="D7717">
        <v>16</v>
      </c>
    </row>
    <row r="7718" spans="1:4">
      <c r="A7718">
        <v>1904</v>
      </c>
      <c r="B7718" t="s">
        <v>2415</v>
      </c>
      <c r="C7718" t="s">
        <v>2125</v>
      </c>
      <c r="D7718">
        <v>3.5</v>
      </c>
    </row>
    <row r="7719" spans="1:4">
      <c r="A7719">
        <v>1904</v>
      </c>
      <c r="B7719" t="s">
        <v>2415</v>
      </c>
      <c r="C7719" t="s">
        <v>2125</v>
      </c>
      <c r="D7719">
        <v>40</v>
      </c>
    </row>
    <row r="7720" spans="1:4">
      <c r="A7720">
        <v>1904</v>
      </c>
      <c r="B7720" t="s">
        <v>2415</v>
      </c>
      <c r="C7720" t="s">
        <v>2403</v>
      </c>
      <c r="D7720">
        <v>4</v>
      </c>
    </row>
    <row r="7721" spans="1:4">
      <c r="A7721">
        <v>1904</v>
      </c>
      <c r="B7721" t="s">
        <v>2415</v>
      </c>
      <c r="C7721" t="s">
        <v>2127</v>
      </c>
      <c r="D7721">
        <v>450</v>
      </c>
    </row>
    <row r="7722" spans="1:4">
      <c r="A7722">
        <v>1904</v>
      </c>
      <c r="B7722" t="s">
        <v>2415</v>
      </c>
      <c r="C7722" t="s">
        <v>2127</v>
      </c>
      <c r="D7722">
        <v>19.93</v>
      </c>
    </row>
    <row r="7723" spans="1:4">
      <c r="A7723">
        <v>1904</v>
      </c>
      <c r="B7723" t="s">
        <v>2415</v>
      </c>
      <c r="C7723" t="s">
        <v>2127</v>
      </c>
      <c r="D7723">
        <v>60.06</v>
      </c>
    </row>
    <row r="7724" spans="1:4">
      <c r="A7724">
        <v>1904</v>
      </c>
      <c r="B7724" t="s">
        <v>2415</v>
      </c>
      <c r="C7724" t="s">
        <v>2127</v>
      </c>
      <c r="D7724">
        <v>14.6</v>
      </c>
    </row>
    <row r="7725" spans="1:4">
      <c r="A7725">
        <v>1904</v>
      </c>
      <c r="B7725" t="s">
        <v>2415</v>
      </c>
      <c r="C7725" t="s">
        <v>2127</v>
      </c>
      <c r="D7725">
        <v>117.13</v>
      </c>
    </row>
    <row r="7726" spans="1:4">
      <c r="A7726">
        <v>1904</v>
      </c>
      <c r="B7726" t="s">
        <v>2415</v>
      </c>
      <c r="C7726" t="s">
        <v>2127</v>
      </c>
      <c r="D7726">
        <v>33.799999999999997</v>
      </c>
    </row>
    <row r="7727" spans="1:4">
      <c r="A7727">
        <v>1904</v>
      </c>
      <c r="B7727" t="s">
        <v>2415</v>
      </c>
      <c r="C7727" t="s">
        <v>2127</v>
      </c>
      <c r="D7727">
        <v>34.25</v>
      </c>
    </row>
    <row r="7728" spans="1:4">
      <c r="A7728">
        <v>1904</v>
      </c>
      <c r="B7728" t="s">
        <v>2415</v>
      </c>
      <c r="C7728" t="s">
        <v>2127</v>
      </c>
      <c r="D7728">
        <v>7.1</v>
      </c>
    </row>
    <row r="7729" spans="1:4">
      <c r="A7729">
        <v>1904</v>
      </c>
      <c r="B7729" t="s">
        <v>2415</v>
      </c>
      <c r="C7729" t="s">
        <v>2127</v>
      </c>
      <c r="D7729">
        <v>3.5</v>
      </c>
    </row>
    <row r="7730" spans="1:4">
      <c r="A7730">
        <v>1904</v>
      </c>
      <c r="B7730" t="s">
        <v>2415</v>
      </c>
      <c r="C7730" t="s">
        <v>2022</v>
      </c>
      <c r="D7730">
        <v>3.5</v>
      </c>
    </row>
    <row r="7731" spans="1:4">
      <c r="A7731">
        <v>1904</v>
      </c>
      <c r="B7731" t="s">
        <v>2415</v>
      </c>
      <c r="C7731" t="s">
        <v>2145</v>
      </c>
      <c r="D7731">
        <v>6.3</v>
      </c>
    </row>
    <row r="7732" spans="1:4">
      <c r="A7732">
        <v>1904</v>
      </c>
      <c r="B7732" t="s">
        <v>2415</v>
      </c>
      <c r="C7732" t="s">
        <v>2145</v>
      </c>
      <c r="D7732">
        <v>4.0999999999999996</v>
      </c>
    </row>
    <row r="7733" spans="1:4">
      <c r="A7733">
        <v>1904</v>
      </c>
      <c r="B7733" t="s">
        <v>2415</v>
      </c>
      <c r="C7733" t="s">
        <v>2145</v>
      </c>
      <c r="D7733">
        <v>25</v>
      </c>
    </row>
    <row r="7734" spans="1:4">
      <c r="A7734">
        <v>1904</v>
      </c>
      <c r="B7734" t="s">
        <v>2415</v>
      </c>
      <c r="C7734" t="s">
        <v>2128</v>
      </c>
      <c r="D7734">
        <v>42.8</v>
      </c>
    </row>
    <row r="7735" spans="1:4">
      <c r="A7735">
        <v>1904</v>
      </c>
      <c r="B7735" t="s">
        <v>2415</v>
      </c>
      <c r="C7735" t="s">
        <v>2128</v>
      </c>
      <c r="D7735">
        <v>5.5</v>
      </c>
    </row>
    <row r="7736" spans="1:4">
      <c r="A7736">
        <v>1904</v>
      </c>
      <c r="B7736" t="s">
        <v>2415</v>
      </c>
      <c r="C7736" t="s">
        <v>2146</v>
      </c>
      <c r="D7736">
        <v>20</v>
      </c>
    </row>
    <row r="7737" spans="1:4">
      <c r="A7737">
        <v>1904</v>
      </c>
      <c r="B7737" t="s">
        <v>2415</v>
      </c>
      <c r="C7737" t="s">
        <v>2262</v>
      </c>
      <c r="D7737">
        <v>10.5</v>
      </c>
    </row>
    <row r="7738" spans="1:4">
      <c r="A7738">
        <v>1904</v>
      </c>
      <c r="B7738" t="s">
        <v>2415</v>
      </c>
      <c r="C7738" t="s">
        <v>2129</v>
      </c>
      <c r="D7738">
        <v>8</v>
      </c>
    </row>
    <row r="7739" spans="1:4">
      <c r="A7739">
        <v>1904</v>
      </c>
      <c r="B7739" t="s">
        <v>2415</v>
      </c>
      <c r="C7739" t="s">
        <v>2129</v>
      </c>
      <c r="D7739">
        <v>7.5</v>
      </c>
    </row>
    <row r="7740" spans="1:4">
      <c r="A7740">
        <v>1904</v>
      </c>
      <c r="B7740" t="s">
        <v>2415</v>
      </c>
      <c r="C7740" t="s">
        <v>2129</v>
      </c>
      <c r="D7740">
        <v>80</v>
      </c>
    </row>
    <row r="7741" spans="1:4">
      <c r="A7741">
        <v>1904</v>
      </c>
      <c r="B7741" t="s">
        <v>2415</v>
      </c>
      <c r="C7741" t="s">
        <v>2130</v>
      </c>
      <c r="D7741">
        <v>38.1</v>
      </c>
    </row>
    <row r="7742" spans="1:4">
      <c r="A7742">
        <v>1904</v>
      </c>
      <c r="B7742" t="s">
        <v>2415</v>
      </c>
      <c r="C7742" t="s">
        <v>2130</v>
      </c>
      <c r="D7742">
        <v>4</v>
      </c>
    </row>
    <row r="7743" spans="1:4">
      <c r="A7743">
        <v>1904</v>
      </c>
      <c r="B7743" t="s">
        <v>2415</v>
      </c>
      <c r="C7743" t="s">
        <v>2131</v>
      </c>
      <c r="D7743">
        <v>3.6</v>
      </c>
    </row>
    <row r="7744" spans="1:4">
      <c r="A7744">
        <v>1904</v>
      </c>
      <c r="B7744" t="s">
        <v>2415</v>
      </c>
      <c r="C7744" t="s">
        <v>2132</v>
      </c>
      <c r="D7744">
        <v>5.5510000000000002</v>
      </c>
    </row>
    <row r="7745" spans="1:4">
      <c r="A7745">
        <v>1904</v>
      </c>
      <c r="B7745" t="s">
        <v>2415</v>
      </c>
      <c r="C7745" t="s">
        <v>2332</v>
      </c>
      <c r="D7745">
        <v>6</v>
      </c>
    </row>
    <row r="7746" spans="1:4">
      <c r="A7746">
        <v>1904</v>
      </c>
      <c r="B7746" t="s">
        <v>2415</v>
      </c>
      <c r="C7746" t="s">
        <v>2133</v>
      </c>
      <c r="D7746">
        <v>2.75</v>
      </c>
    </row>
    <row r="7747" spans="1:4">
      <c r="A7747">
        <v>1904</v>
      </c>
      <c r="B7747" t="s">
        <v>2415</v>
      </c>
      <c r="C7747" t="s">
        <v>2147</v>
      </c>
      <c r="D7747">
        <v>3.9</v>
      </c>
    </row>
    <row r="7748" spans="1:4">
      <c r="A7748">
        <v>1904</v>
      </c>
      <c r="B7748" t="s">
        <v>2415</v>
      </c>
      <c r="C7748" t="s">
        <v>2263</v>
      </c>
      <c r="D7748">
        <v>7.6</v>
      </c>
    </row>
    <row r="7749" spans="1:4">
      <c r="A7749">
        <v>1904</v>
      </c>
      <c r="B7749" t="s">
        <v>2415</v>
      </c>
      <c r="C7749" t="s">
        <v>2264</v>
      </c>
      <c r="D7749">
        <v>15.47</v>
      </c>
    </row>
    <row r="7750" spans="1:4">
      <c r="A7750">
        <v>1904</v>
      </c>
      <c r="B7750" t="s">
        <v>2415</v>
      </c>
      <c r="C7750" t="s">
        <v>2371</v>
      </c>
      <c r="D7750">
        <v>8</v>
      </c>
    </row>
    <row r="7751" spans="1:4">
      <c r="A7751">
        <v>1904</v>
      </c>
      <c r="B7751" t="s">
        <v>2415</v>
      </c>
      <c r="C7751" t="s">
        <v>2404</v>
      </c>
      <c r="D7751">
        <v>10.210000000000001</v>
      </c>
    </row>
    <row r="7752" spans="1:4">
      <c r="A7752">
        <v>1904</v>
      </c>
      <c r="B7752" t="s">
        <v>2415</v>
      </c>
      <c r="C7752" t="s">
        <v>2148</v>
      </c>
      <c r="D7752">
        <v>12.61</v>
      </c>
    </row>
    <row r="7753" spans="1:4">
      <c r="A7753">
        <v>1904</v>
      </c>
      <c r="B7753" t="s">
        <v>2415</v>
      </c>
      <c r="C7753" t="s">
        <v>2091</v>
      </c>
      <c r="D7753">
        <v>20.25</v>
      </c>
    </row>
    <row r="7754" spans="1:4">
      <c r="A7754">
        <v>1904</v>
      </c>
      <c r="B7754" t="s">
        <v>2415</v>
      </c>
      <c r="C7754" t="s">
        <v>440</v>
      </c>
      <c r="D7754">
        <v>13.8</v>
      </c>
    </row>
    <row r="7755" spans="1:4">
      <c r="A7755">
        <v>1904</v>
      </c>
      <c r="B7755" t="s">
        <v>2415</v>
      </c>
      <c r="C7755" t="s">
        <v>2405</v>
      </c>
      <c r="D7755">
        <v>15</v>
      </c>
    </row>
    <row r="7756" spans="1:4">
      <c r="A7756">
        <v>1904</v>
      </c>
      <c r="B7756" t="s">
        <v>2415</v>
      </c>
      <c r="C7756" t="s">
        <v>2149</v>
      </c>
      <c r="D7756">
        <v>18.25</v>
      </c>
    </row>
    <row r="7757" spans="1:4">
      <c r="A7757">
        <v>1904</v>
      </c>
      <c r="B7757" t="s">
        <v>2415</v>
      </c>
      <c r="C7757" t="s">
        <v>2149</v>
      </c>
      <c r="D7757">
        <v>29</v>
      </c>
    </row>
    <row r="7758" spans="1:4">
      <c r="A7758">
        <v>1904</v>
      </c>
      <c r="B7758" t="s">
        <v>2415</v>
      </c>
      <c r="C7758" t="s">
        <v>2406</v>
      </c>
      <c r="D7758">
        <v>6</v>
      </c>
    </row>
    <row r="7759" spans="1:4">
      <c r="A7759">
        <v>1904</v>
      </c>
      <c r="B7759" t="s">
        <v>2415</v>
      </c>
      <c r="C7759" t="s">
        <v>1539</v>
      </c>
      <c r="D7759">
        <v>14</v>
      </c>
    </row>
    <row r="7760" spans="1:4">
      <c r="A7760">
        <v>1904</v>
      </c>
      <c r="B7760" t="s">
        <v>2415</v>
      </c>
      <c r="C7760" t="s">
        <v>2150</v>
      </c>
      <c r="D7760">
        <v>65</v>
      </c>
    </row>
    <row r="7761" spans="1:4">
      <c r="A7761">
        <v>1904</v>
      </c>
      <c r="B7761" t="s">
        <v>2415</v>
      </c>
      <c r="C7761" t="s">
        <v>2134</v>
      </c>
      <c r="D7761">
        <v>8.25</v>
      </c>
    </row>
    <row r="7762" spans="1:4">
      <c r="A7762">
        <v>1904</v>
      </c>
      <c r="B7762" t="s">
        <v>2415</v>
      </c>
      <c r="C7762" t="s">
        <v>2134</v>
      </c>
      <c r="D7762">
        <v>2.5</v>
      </c>
    </row>
    <row r="7763" spans="1:4">
      <c r="A7763">
        <v>1904</v>
      </c>
      <c r="B7763" t="s">
        <v>2415</v>
      </c>
      <c r="C7763" t="s">
        <v>2134</v>
      </c>
      <c r="D7763">
        <v>3.6</v>
      </c>
    </row>
    <row r="7764" spans="1:4">
      <c r="A7764">
        <v>1904</v>
      </c>
      <c r="B7764" t="s">
        <v>2415</v>
      </c>
      <c r="C7764" t="s">
        <v>2151</v>
      </c>
      <c r="D7764">
        <v>14.39</v>
      </c>
    </row>
    <row r="7765" spans="1:4">
      <c r="A7765">
        <v>1904</v>
      </c>
      <c r="B7765" t="s">
        <v>2415</v>
      </c>
      <c r="C7765" t="s">
        <v>2151</v>
      </c>
      <c r="D7765">
        <v>4</v>
      </c>
    </row>
    <row r="7766" spans="1:4">
      <c r="A7766">
        <v>1904</v>
      </c>
      <c r="B7766" t="s">
        <v>2415</v>
      </c>
      <c r="C7766" t="s">
        <v>2151</v>
      </c>
      <c r="D7766">
        <v>7.99</v>
      </c>
    </row>
    <row r="7767" spans="1:4">
      <c r="A7767">
        <v>1904</v>
      </c>
      <c r="B7767" t="s">
        <v>2415</v>
      </c>
      <c r="C7767" t="s">
        <v>2151</v>
      </c>
      <c r="D7767">
        <v>6.28</v>
      </c>
    </row>
    <row r="7768" spans="1:4">
      <c r="A7768">
        <v>1904</v>
      </c>
      <c r="B7768" t="s">
        <v>2415</v>
      </c>
      <c r="C7768" t="s">
        <v>2151</v>
      </c>
      <c r="D7768">
        <v>6.44</v>
      </c>
    </row>
    <row r="7769" spans="1:4">
      <c r="A7769">
        <v>1904</v>
      </c>
      <c r="B7769" t="s">
        <v>2415</v>
      </c>
      <c r="C7769" t="s">
        <v>2151</v>
      </c>
      <c r="D7769">
        <v>11</v>
      </c>
    </row>
    <row r="7770" spans="1:4">
      <c r="A7770">
        <v>1904</v>
      </c>
      <c r="B7770" t="s">
        <v>2415</v>
      </c>
      <c r="C7770" t="s">
        <v>2127</v>
      </c>
      <c r="D7770">
        <v>100</v>
      </c>
    </row>
    <row r="7771" spans="1:4">
      <c r="A7771">
        <v>1904</v>
      </c>
      <c r="B7771" t="s">
        <v>2415</v>
      </c>
      <c r="C7771" t="s">
        <v>2407</v>
      </c>
      <c r="D7771">
        <v>8.5</v>
      </c>
    </row>
    <row r="7772" spans="1:4">
      <c r="A7772">
        <v>1904</v>
      </c>
      <c r="B7772" t="s">
        <v>2415</v>
      </c>
      <c r="C7772" t="s">
        <v>2150</v>
      </c>
      <c r="D7772">
        <v>12.48</v>
      </c>
    </row>
    <row r="7773" spans="1:4">
      <c r="A7773">
        <v>1904</v>
      </c>
      <c r="B7773" t="s">
        <v>3629</v>
      </c>
      <c r="C7773" t="s">
        <v>2408</v>
      </c>
      <c r="D7773">
        <v>40</v>
      </c>
    </row>
    <row r="7774" spans="1:4">
      <c r="A7774">
        <v>1904</v>
      </c>
      <c r="B7774" t="s">
        <v>3663</v>
      </c>
      <c r="C7774" t="s">
        <v>2335</v>
      </c>
      <c r="D7774">
        <v>4</v>
      </c>
    </row>
    <row r="7775" spans="1:4">
      <c r="A7775">
        <v>1904</v>
      </c>
      <c r="B7775" t="s">
        <v>3663</v>
      </c>
      <c r="C7775" t="s">
        <v>2336</v>
      </c>
      <c r="D7775">
        <v>9.5</v>
      </c>
    </row>
    <row r="7776" spans="1:4">
      <c r="A7776">
        <v>1904</v>
      </c>
      <c r="B7776" t="s">
        <v>3630</v>
      </c>
      <c r="C7776" t="s">
        <v>2372</v>
      </c>
      <c r="D7776">
        <v>4.5</v>
      </c>
    </row>
    <row r="7777" spans="1:4">
      <c r="A7777">
        <v>1904</v>
      </c>
      <c r="B7777" t="s">
        <v>3657</v>
      </c>
      <c r="C7777" t="s">
        <v>2409</v>
      </c>
      <c r="D7777">
        <v>26</v>
      </c>
    </row>
    <row r="7778" spans="1:4">
      <c r="A7778">
        <v>1904</v>
      </c>
      <c r="B7778" t="s">
        <v>3657</v>
      </c>
      <c r="C7778" t="s">
        <v>2337</v>
      </c>
      <c r="D7778">
        <v>10.45</v>
      </c>
    </row>
    <row r="7779" spans="1:4">
      <c r="A7779">
        <v>1904</v>
      </c>
      <c r="B7779" t="s">
        <v>3657</v>
      </c>
      <c r="C7779" t="s">
        <v>1938</v>
      </c>
      <c r="D7779">
        <v>119.54</v>
      </c>
    </row>
    <row r="7780" spans="1:4">
      <c r="A7780">
        <v>1904</v>
      </c>
      <c r="B7780" t="s">
        <v>3657</v>
      </c>
      <c r="C7780" t="s">
        <v>1938</v>
      </c>
      <c r="D7780">
        <v>41</v>
      </c>
    </row>
    <row r="7781" spans="1:4">
      <c r="A7781">
        <v>1904</v>
      </c>
      <c r="B7781" t="s">
        <v>3657</v>
      </c>
      <c r="C7781" t="s">
        <v>1938</v>
      </c>
      <c r="D7781">
        <v>16</v>
      </c>
    </row>
    <row r="7782" spans="1:4">
      <c r="A7782">
        <v>1904</v>
      </c>
      <c r="B7782" t="s">
        <v>3657</v>
      </c>
      <c r="C7782" t="s">
        <v>1938</v>
      </c>
      <c r="D7782">
        <v>8.5</v>
      </c>
    </row>
    <row r="7783" spans="1:4">
      <c r="A7783">
        <v>1904</v>
      </c>
      <c r="B7783" t="s">
        <v>3657</v>
      </c>
      <c r="C7783" t="s">
        <v>1939</v>
      </c>
      <c r="D7783">
        <v>56.22</v>
      </c>
    </row>
    <row r="7784" spans="1:4">
      <c r="A7784">
        <v>1904</v>
      </c>
      <c r="B7784" t="s">
        <v>3657</v>
      </c>
      <c r="C7784" t="s">
        <v>2265</v>
      </c>
      <c r="D7784">
        <v>7</v>
      </c>
    </row>
    <row r="7785" spans="1:4">
      <c r="A7785">
        <v>1904</v>
      </c>
      <c r="B7785" t="s">
        <v>3153</v>
      </c>
      <c r="C7785" t="s">
        <v>2153</v>
      </c>
      <c r="D7785">
        <v>20.13</v>
      </c>
    </row>
    <row r="7786" spans="1:4">
      <c r="A7786">
        <v>1904</v>
      </c>
      <c r="B7786" t="s">
        <v>3153</v>
      </c>
      <c r="C7786" t="s">
        <v>2410</v>
      </c>
      <c r="D7786">
        <v>9.5</v>
      </c>
    </row>
    <row r="7787" spans="1:4">
      <c r="A7787">
        <v>1904</v>
      </c>
      <c r="B7787" t="s">
        <v>3153</v>
      </c>
      <c r="C7787" t="s">
        <v>2155</v>
      </c>
      <c r="D7787">
        <v>28</v>
      </c>
    </row>
    <row r="7788" spans="1:4">
      <c r="A7788">
        <v>1904</v>
      </c>
      <c r="B7788" t="s">
        <v>3153</v>
      </c>
      <c r="C7788" t="s">
        <v>2155</v>
      </c>
      <c r="D7788">
        <v>33</v>
      </c>
    </row>
    <row r="7789" spans="1:4">
      <c r="A7789">
        <v>1904</v>
      </c>
      <c r="B7789" t="s">
        <v>3153</v>
      </c>
      <c r="C7789" t="s">
        <v>2031</v>
      </c>
      <c r="D7789">
        <v>18.899999999999999</v>
      </c>
    </row>
    <row r="7790" spans="1:4">
      <c r="A7790">
        <v>1904</v>
      </c>
      <c r="B7790" t="s">
        <v>3153</v>
      </c>
      <c r="C7790" t="s">
        <v>2266</v>
      </c>
      <c r="D7790">
        <v>6.23</v>
      </c>
    </row>
    <row r="7791" spans="1:4">
      <c r="A7791">
        <v>1904</v>
      </c>
      <c r="B7791" t="s">
        <v>3153</v>
      </c>
      <c r="C7791" t="s">
        <v>2154</v>
      </c>
      <c r="D7791">
        <v>22.34</v>
      </c>
    </row>
    <row r="7792" spans="1:4">
      <c r="A7792">
        <v>1904</v>
      </c>
      <c r="B7792" t="s">
        <v>3153</v>
      </c>
      <c r="C7792" t="s">
        <v>2155</v>
      </c>
      <c r="D7792">
        <v>300</v>
      </c>
    </row>
    <row r="7793" spans="1:4">
      <c r="A7793">
        <v>1904</v>
      </c>
      <c r="B7793" t="s">
        <v>3157</v>
      </c>
      <c r="C7793" t="s">
        <v>1903</v>
      </c>
      <c r="D7793">
        <v>41</v>
      </c>
    </row>
    <row r="7794" spans="1:4">
      <c r="A7794">
        <v>1904</v>
      </c>
      <c r="B7794" t="s">
        <v>3157</v>
      </c>
      <c r="C7794" t="s">
        <v>1972</v>
      </c>
      <c r="D7794">
        <v>14</v>
      </c>
    </row>
    <row r="7795" spans="1:4">
      <c r="A7795">
        <v>1904</v>
      </c>
      <c r="B7795" t="s">
        <v>3157</v>
      </c>
      <c r="C7795" t="s">
        <v>2056</v>
      </c>
      <c r="D7795">
        <v>7</v>
      </c>
    </row>
    <row r="7796" spans="1:4">
      <c r="A7796">
        <v>1904</v>
      </c>
      <c r="B7796" t="s">
        <v>3157</v>
      </c>
      <c r="C7796" t="s">
        <v>2156</v>
      </c>
      <c r="D7796">
        <v>3</v>
      </c>
    </row>
    <row r="7797" spans="1:4">
      <c r="A7797">
        <v>1904</v>
      </c>
      <c r="B7797" t="s">
        <v>3157</v>
      </c>
      <c r="C7797" t="s">
        <v>2339</v>
      </c>
      <c r="D7797">
        <v>17.5</v>
      </c>
    </row>
    <row r="7798" spans="1:4">
      <c r="A7798">
        <v>1904</v>
      </c>
      <c r="B7798" t="s">
        <v>3162</v>
      </c>
      <c r="C7798" t="s">
        <v>2411</v>
      </c>
      <c r="D7798">
        <v>3</v>
      </c>
    </row>
    <row r="7799" spans="1:4">
      <c r="A7799">
        <v>1904</v>
      </c>
      <c r="B7799" t="s">
        <v>3544</v>
      </c>
      <c r="C7799" t="s">
        <v>537</v>
      </c>
      <c r="D7799">
        <v>7</v>
      </c>
    </row>
    <row r="7800" spans="1:4">
      <c r="A7800">
        <v>1904</v>
      </c>
      <c r="B7800" t="s">
        <v>3544</v>
      </c>
      <c r="C7800" t="s">
        <v>415</v>
      </c>
      <c r="D7800">
        <v>41</v>
      </c>
    </row>
    <row r="7801" spans="1:4">
      <c r="A7801">
        <v>1904</v>
      </c>
      <c r="B7801" t="s">
        <v>3544</v>
      </c>
      <c r="C7801" t="s">
        <v>415</v>
      </c>
      <c r="D7801">
        <v>8</v>
      </c>
    </row>
    <row r="7802" spans="1:4">
      <c r="A7802">
        <v>1904</v>
      </c>
      <c r="B7802" t="s">
        <v>3544</v>
      </c>
      <c r="C7802" t="s">
        <v>415</v>
      </c>
      <c r="D7802">
        <v>75</v>
      </c>
    </row>
    <row r="7803" spans="1:4">
      <c r="A7803">
        <v>1904</v>
      </c>
      <c r="B7803" t="s">
        <v>3544</v>
      </c>
      <c r="C7803" t="s">
        <v>415</v>
      </c>
      <c r="D7803">
        <v>30</v>
      </c>
    </row>
    <row r="7804" spans="1:4">
      <c r="A7804">
        <v>1904</v>
      </c>
      <c r="B7804" t="s">
        <v>3544</v>
      </c>
      <c r="C7804" t="s">
        <v>416</v>
      </c>
      <c r="D7804">
        <v>5.5</v>
      </c>
    </row>
    <row r="7805" spans="1:4">
      <c r="A7805">
        <v>1904</v>
      </c>
      <c r="B7805" t="s">
        <v>3544</v>
      </c>
      <c r="C7805" t="s">
        <v>419</v>
      </c>
      <c r="D7805">
        <v>5</v>
      </c>
    </row>
    <row r="7806" spans="1:4">
      <c r="A7806">
        <v>1904</v>
      </c>
      <c r="B7806" t="s">
        <v>3544</v>
      </c>
      <c r="C7806" t="s">
        <v>420</v>
      </c>
      <c r="D7806">
        <v>3.5</v>
      </c>
    </row>
    <row r="7807" spans="1:4">
      <c r="A7807">
        <v>1904</v>
      </c>
      <c r="B7807" t="s">
        <v>3544</v>
      </c>
      <c r="C7807" t="s">
        <v>421</v>
      </c>
      <c r="D7807">
        <v>30</v>
      </c>
    </row>
    <row r="7808" spans="1:4">
      <c r="A7808">
        <v>1904</v>
      </c>
      <c r="B7808" t="s">
        <v>3544</v>
      </c>
      <c r="C7808" t="s">
        <v>421</v>
      </c>
      <c r="D7808">
        <v>6</v>
      </c>
    </row>
    <row r="7809" spans="1:4">
      <c r="A7809">
        <v>1904</v>
      </c>
      <c r="B7809" t="s">
        <v>3544</v>
      </c>
      <c r="C7809" t="s">
        <v>422</v>
      </c>
      <c r="D7809">
        <v>90</v>
      </c>
    </row>
    <row r="7810" spans="1:4">
      <c r="A7810">
        <v>1904</v>
      </c>
      <c r="B7810" t="s">
        <v>3544</v>
      </c>
      <c r="C7810" t="s">
        <v>423</v>
      </c>
      <c r="D7810">
        <v>66.2</v>
      </c>
    </row>
    <row r="7811" spans="1:4">
      <c r="A7811">
        <v>1904</v>
      </c>
      <c r="B7811" t="s">
        <v>3544</v>
      </c>
      <c r="C7811" t="s">
        <v>415</v>
      </c>
      <c r="D7811">
        <v>7</v>
      </c>
    </row>
    <row r="7812" spans="1:4">
      <c r="A7812">
        <v>1904</v>
      </c>
      <c r="B7812" t="s">
        <v>3658</v>
      </c>
      <c r="C7812" t="s">
        <v>968</v>
      </c>
      <c r="D7812">
        <v>15.5</v>
      </c>
    </row>
    <row r="7813" spans="1:4">
      <c r="A7813">
        <v>1904</v>
      </c>
      <c r="B7813" t="s">
        <v>3658</v>
      </c>
      <c r="C7813" t="s">
        <v>2170</v>
      </c>
      <c r="D7813">
        <v>55</v>
      </c>
    </row>
    <row r="7814" spans="1:4">
      <c r="A7814">
        <v>1904</v>
      </c>
      <c r="B7814" t="s">
        <v>3658</v>
      </c>
      <c r="C7814" t="s">
        <v>2170</v>
      </c>
      <c r="D7814">
        <v>11</v>
      </c>
    </row>
    <row r="7815" spans="1:4">
      <c r="A7815">
        <v>1904</v>
      </c>
      <c r="B7815" t="s">
        <v>3658</v>
      </c>
      <c r="C7815" t="s">
        <v>2171</v>
      </c>
      <c r="D7815">
        <v>3.75</v>
      </c>
    </row>
    <row r="7816" spans="1:4">
      <c r="A7816">
        <v>1904</v>
      </c>
      <c r="B7816" t="s">
        <v>3658</v>
      </c>
      <c r="C7816" t="s">
        <v>969</v>
      </c>
      <c r="D7816">
        <v>35</v>
      </c>
    </row>
    <row r="7817" spans="1:4">
      <c r="A7817">
        <v>1904</v>
      </c>
      <c r="B7817" t="s">
        <v>3658</v>
      </c>
      <c r="C7817" t="s">
        <v>969</v>
      </c>
      <c r="D7817">
        <v>13</v>
      </c>
    </row>
    <row r="7818" spans="1:4">
      <c r="A7818">
        <v>1904</v>
      </c>
      <c r="B7818" t="s">
        <v>3658</v>
      </c>
      <c r="C7818" t="s">
        <v>969</v>
      </c>
      <c r="D7818">
        <v>12</v>
      </c>
    </row>
    <row r="7819" spans="1:4">
      <c r="A7819">
        <v>1904</v>
      </c>
      <c r="B7819" t="s">
        <v>3658</v>
      </c>
      <c r="C7819" t="s">
        <v>2173</v>
      </c>
      <c r="D7819">
        <v>16.059999999999999</v>
      </c>
    </row>
    <row r="7820" spans="1:4">
      <c r="A7820">
        <v>1904</v>
      </c>
      <c r="B7820" t="s">
        <v>3658</v>
      </c>
      <c r="C7820" t="s">
        <v>2173</v>
      </c>
      <c r="D7820">
        <v>13.5</v>
      </c>
    </row>
    <row r="7821" spans="1:4">
      <c r="A7821">
        <v>1904</v>
      </c>
      <c r="B7821" t="s">
        <v>3658</v>
      </c>
      <c r="C7821" t="s">
        <v>2162</v>
      </c>
      <c r="D7821">
        <v>60</v>
      </c>
    </row>
    <row r="7822" spans="1:4">
      <c r="A7822">
        <v>1904</v>
      </c>
      <c r="B7822" t="s">
        <v>3658</v>
      </c>
      <c r="C7822" t="s">
        <v>2163</v>
      </c>
      <c r="D7822">
        <v>35.35</v>
      </c>
    </row>
    <row r="7823" spans="1:4">
      <c r="A7823">
        <v>1904</v>
      </c>
      <c r="B7823" t="s">
        <v>3658</v>
      </c>
      <c r="C7823" t="s">
        <v>2174</v>
      </c>
      <c r="D7823">
        <v>39.700000000000003</v>
      </c>
    </row>
    <row r="7824" spans="1:4">
      <c r="A7824">
        <v>1904</v>
      </c>
      <c r="B7824" t="s">
        <v>3658</v>
      </c>
      <c r="C7824" t="s">
        <v>2164</v>
      </c>
      <c r="D7824">
        <v>4</v>
      </c>
    </row>
    <row r="7825" spans="1:4">
      <c r="A7825">
        <v>1904</v>
      </c>
      <c r="B7825" t="s">
        <v>3658</v>
      </c>
      <c r="C7825" t="s">
        <v>2165</v>
      </c>
      <c r="D7825">
        <v>5</v>
      </c>
    </row>
    <row r="7826" spans="1:4">
      <c r="A7826">
        <v>1904</v>
      </c>
      <c r="B7826" t="s">
        <v>3658</v>
      </c>
      <c r="C7826" t="s">
        <v>690</v>
      </c>
      <c r="D7826">
        <v>6</v>
      </c>
    </row>
    <row r="7827" spans="1:4">
      <c r="A7827">
        <v>1904</v>
      </c>
      <c r="B7827" t="s">
        <v>3658</v>
      </c>
      <c r="C7827" t="s">
        <v>2166</v>
      </c>
      <c r="D7827">
        <v>45</v>
      </c>
    </row>
    <row r="7828" spans="1:4">
      <c r="A7828">
        <v>1904</v>
      </c>
      <c r="B7828" t="s">
        <v>3658</v>
      </c>
      <c r="C7828" t="s">
        <v>862</v>
      </c>
      <c r="D7828">
        <v>16</v>
      </c>
    </row>
    <row r="7829" spans="1:4">
      <c r="A7829">
        <v>1904</v>
      </c>
      <c r="B7829" t="s">
        <v>3658</v>
      </c>
      <c r="C7829" t="s">
        <v>2167</v>
      </c>
      <c r="D7829">
        <v>18.899999999999999</v>
      </c>
    </row>
    <row r="7830" spans="1:4">
      <c r="A7830">
        <v>1904</v>
      </c>
      <c r="B7830" t="s">
        <v>3658</v>
      </c>
      <c r="C7830" t="s">
        <v>2168</v>
      </c>
      <c r="D7830">
        <v>3.5</v>
      </c>
    </row>
    <row r="7831" spans="1:4">
      <c r="A7831">
        <v>1904</v>
      </c>
      <c r="B7831" t="s">
        <v>3185</v>
      </c>
      <c r="C7831" t="s">
        <v>2340</v>
      </c>
      <c r="D7831">
        <v>12</v>
      </c>
    </row>
    <row r="7832" spans="1:4">
      <c r="A7832">
        <v>1904</v>
      </c>
      <c r="B7832" t="s">
        <v>3185</v>
      </c>
      <c r="C7832" t="s">
        <v>2177</v>
      </c>
      <c r="D7832">
        <v>4</v>
      </c>
    </row>
    <row r="7833" spans="1:4">
      <c r="A7833">
        <v>1904</v>
      </c>
      <c r="B7833" t="s">
        <v>3185</v>
      </c>
      <c r="C7833" t="s">
        <v>2177</v>
      </c>
      <c r="D7833">
        <v>2</v>
      </c>
    </row>
    <row r="7834" spans="1:4">
      <c r="A7834">
        <v>1904</v>
      </c>
      <c r="B7834" t="s">
        <v>55</v>
      </c>
      <c r="C7834" t="s">
        <v>713</v>
      </c>
      <c r="D7834">
        <v>13.51</v>
      </c>
    </row>
    <row r="7835" spans="1:4">
      <c r="A7835">
        <v>1904</v>
      </c>
      <c r="B7835" t="s">
        <v>55</v>
      </c>
      <c r="C7835" t="s">
        <v>714</v>
      </c>
      <c r="D7835">
        <v>3.4</v>
      </c>
    </row>
    <row r="7836" spans="1:4">
      <c r="A7836">
        <v>1904</v>
      </c>
      <c r="B7836" t="s">
        <v>55</v>
      </c>
      <c r="C7836" t="s">
        <v>715</v>
      </c>
      <c r="D7836">
        <v>5.91</v>
      </c>
    </row>
    <row r="7837" spans="1:4">
      <c r="A7837">
        <v>1904</v>
      </c>
      <c r="B7837" t="s">
        <v>55</v>
      </c>
      <c r="C7837" t="s">
        <v>2412</v>
      </c>
      <c r="D7837">
        <v>3</v>
      </c>
    </row>
    <row r="7838" spans="1:4">
      <c r="A7838">
        <v>1904</v>
      </c>
      <c r="B7838" t="s">
        <v>55</v>
      </c>
      <c r="C7838" t="s">
        <v>2181</v>
      </c>
      <c r="D7838">
        <v>16.64</v>
      </c>
    </row>
    <row r="7839" spans="1:4">
      <c r="A7839">
        <v>1904</v>
      </c>
      <c r="B7839" t="s">
        <v>55</v>
      </c>
      <c r="C7839" t="s">
        <v>864</v>
      </c>
      <c r="D7839">
        <v>13.49</v>
      </c>
    </row>
    <row r="7840" spans="1:4">
      <c r="A7840">
        <v>1904</v>
      </c>
      <c r="B7840" t="s">
        <v>55</v>
      </c>
      <c r="C7840" t="s">
        <v>2341</v>
      </c>
      <c r="D7840">
        <v>29.25</v>
      </c>
    </row>
    <row r="7841" spans="1:4">
      <c r="A7841">
        <v>1904</v>
      </c>
      <c r="B7841" t="s">
        <v>55</v>
      </c>
      <c r="C7841" t="s">
        <v>2341</v>
      </c>
      <c r="D7841">
        <v>9.25</v>
      </c>
    </row>
    <row r="7842" spans="1:4">
      <c r="A7842">
        <v>1904</v>
      </c>
      <c r="B7842" t="s">
        <v>55</v>
      </c>
      <c r="C7842" t="s">
        <v>2341</v>
      </c>
      <c r="D7842">
        <v>32</v>
      </c>
    </row>
    <row r="7843" spans="1:4">
      <c r="A7843">
        <v>1904</v>
      </c>
      <c r="B7843" t="s">
        <v>55</v>
      </c>
      <c r="C7843" t="s">
        <v>717</v>
      </c>
      <c r="D7843">
        <v>53</v>
      </c>
    </row>
    <row r="7844" spans="1:4">
      <c r="A7844">
        <v>1904</v>
      </c>
      <c r="B7844" t="s">
        <v>55</v>
      </c>
      <c r="C7844" t="s">
        <v>717</v>
      </c>
      <c r="D7844">
        <v>25</v>
      </c>
    </row>
    <row r="7845" spans="1:4">
      <c r="A7845">
        <v>1904</v>
      </c>
      <c r="B7845" t="s">
        <v>55</v>
      </c>
      <c r="C7845" t="s">
        <v>717</v>
      </c>
      <c r="D7845">
        <v>9</v>
      </c>
    </row>
    <row r="7846" spans="1:4">
      <c r="A7846">
        <v>1904</v>
      </c>
      <c r="B7846" t="s">
        <v>55</v>
      </c>
      <c r="C7846" t="s">
        <v>717</v>
      </c>
      <c r="D7846">
        <v>30</v>
      </c>
    </row>
    <row r="7847" spans="1:4">
      <c r="A7847">
        <v>1904</v>
      </c>
      <c r="B7847" t="s">
        <v>55</v>
      </c>
      <c r="C7847" t="s">
        <v>718</v>
      </c>
      <c r="D7847">
        <v>14.25</v>
      </c>
    </row>
    <row r="7848" spans="1:4">
      <c r="A7848">
        <v>1904</v>
      </c>
      <c r="B7848" t="s">
        <v>55</v>
      </c>
      <c r="C7848" t="s">
        <v>924</v>
      </c>
      <c r="D7848">
        <v>2.63</v>
      </c>
    </row>
    <row r="7849" spans="1:4">
      <c r="A7849">
        <v>1904</v>
      </c>
      <c r="B7849" t="s">
        <v>55</v>
      </c>
      <c r="C7849" t="s">
        <v>59</v>
      </c>
      <c r="D7849">
        <v>118</v>
      </c>
    </row>
    <row r="7850" spans="1:4">
      <c r="A7850">
        <v>1904</v>
      </c>
      <c r="B7850" t="s">
        <v>55</v>
      </c>
      <c r="C7850" t="s">
        <v>2179</v>
      </c>
      <c r="D7850">
        <v>19.329999999999998</v>
      </c>
    </row>
    <row r="7851" spans="1:4">
      <c r="A7851">
        <v>1904</v>
      </c>
      <c r="B7851" t="s">
        <v>55</v>
      </c>
      <c r="C7851" t="s">
        <v>2180</v>
      </c>
      <c r="D7851">
        <v>8.5</v>
      </c>
    </row>
    <row r="7852" spans="1:4">
      <c r="A7852">
        <v>1904</v>
      </c>
      <c r="B7852" t="s">
        <v>55</v>
      </c>
      <c r="C7852" t="s">
        <v>2413</v>
      </c>
      <c r="D7852">
        <v>2</v>
      </c>
    </row>
    <row r="7853" spans="1:4">
      <c r="A7853">
        <v>1904</v>
      </c>
      <c r="B7853" t="s">
        <v>3188</v>
      </c>
      <c r="C7853" t="s">
        <v>922</v>
      </c>
      <c r="D7853">
        <v>9.1999999999999993</v>
      </c>
    </row>
    <row r="7854" spans="1:4">
      <c r="A7854">
        <v>1904</v>
      </c>
      <c r="B7854" t="s">
        <v>3188</v>
      </c>
      <c r="C7854" t="s">
        <v>1084</v>
      </c>
      <c r="D7854">
        <v>7.5</v>
      </c>
    </row>
    <row r="7855" spans="1:4">
      <c r="A7855">
        <v>1904</v>
      </c>
      <c r="B7855" t="s">
        <v>3188</v>
      </c>
      <c r="C7855" t="s">
        <v>698</v>
      </c>
      <c r="D7855">
        <v>5</v>
      </c>
    </row>
    <row r="7856" spans="1:4">
      <c r="A7856">
        <v>1904</v>
      </c>
      <c r="B7856" t="s">
        <v>3188</v>
      </c>
      <c r="C7856" t="s">
        <v>370</v>
      </c>
      <c r="D7856">
        <v>10</v>
      </c>
    </row>
    <row r="7857" spans="1:4">
      <c r="A7857">
        <v>1904</v>
      </c>
      <c r="B7857" t="s">
        <v>3188</v>
      </c>
      <c r="C7857" t="s">
        <v>370</v>
      </c>
      <c r="D7857">
        <v>5</v>
      </c>
    </row>
    <row r="7858" spans="1:4">
      <c r="A7858">
        <v>1904</v>
      </c>
      <c r="B7858" t="s">
        <v>3188</v>
      </c>
      <c r="C7858" t="s">
        <v>370</v>
      </c>
      <c r="D7858">
        <v>16</v>
      </c>
    </row>
    <row r="7859" spans="1:4">
      <c r="A7859">
        <v>1904</v>
      </c>
      <c r="B7859" t="s">
        <v>3188</v>
      </c>
      <c r="C7859" t="s">
        <v>371</v>
      </c>
      <c r="D7859">
        <v>25</v>
      </c>
    </row>
    <row r="7860" spans="1:4">
      <c r="A7860">
        <v>1904</v>
      </c>
      <c r="B7860" t="s">
        <v>3188</v>
      </c>
      <c r="C7860" t="s">
        <v>1218</v>
      </c>
      <c r="D7860">
        <v>13</v>
      </c>
    </row>
    <row r="7861" spans="1:4">
      <c r="A7861">
        <v>1904</v>
      </c>
      <c r="B7861" t="s">
        <v>3188</v>
      </c>
      <c r="C7861" t="s">
        <v>578</v>
      </c>
      <c r="D7861">
        <v>9</v>
      </c>
    </row>
    <row r="7862" spans="1:4">
      <c r="A7862">
        <v>1904</v>
      </c>
      <c r="B7862" t="s">
        <v>3188</v>
      </c>
      <c r="C7862" t="s">
        <v>863</v>
      </c>
      <c r="D7862">
        <v>12</v>
      </c>
    </row>
    <row r="7863" spans="1:4">
      <c r="A7863">
        <v>1904</v>
      </c>
      <c r="B7863" t="s">
        <v>3214</v>
      </c>
      <c r="C7863" t="s">
        <v>1903</v>
      </c>
      <c r="D7863">
        <v>8</v>
      </c>
    </row>
    <row r="7864" spans="1:4">
      <c r="A7864">
        <v>1904</v>
      </c>
      <c r="B7864" t="s">
        <v>3214</v>
      </c>
      <c r="C7864" t="s">
        <v>1905</v>
      </c>
      <c r="D7864">
        <v>16</v>
      </c>
    </row>
    <row r="7865" spans="1:4">
      <c r="A7865">
        <v>1904</v>
      </c>
      <c r="B7865" t="s">
        <v>3214</v>
      </c>
      <c r="C7865" t="s">
        <v>264</v>
      </c>
      <c r="D7865">
        <v>32</v>
      </c>
    </row>
    <row r="7866" spans="1:4">
      <c r="A7866">
        <v>1904</v>
      </c>
      <c r="B7866" t="s">
        <v>3214</v>
      </c>
      <c r="C7866" t="s">
        <v>1908</v>
      </c>
      <c r="D7866">
        <v>4</v>
      </c>
    </row>
    <row r="7867" spans="1:4">
      <c r="A7867">
        <v>1904</v>
      </c>
      <c r="B7867" t="s">
        <v>3214</v>
      </c>
      <c r="C7867" t="s">
        <v>1911</v>
      </c>
      <c r="D7867">
        <v>29.1</v>
      </c>
    </row>
    <row r="7868" spans="1:4">
      <c r="A7868">
        <v>1904</v>
      </c>
      <c r="B7868" t="s">
        <v>3214</v>
      </c>
      <c r="C7868" t="s">
        <v>1914</v>
      </c>
      <c r="D7868">
        <v>90</v>
      </c>
    </row>
    <row r="7869" spans="1:4">
      <c r="A7869">
        <v>1904</v>
      </c>
      <c r="B7869" t="s">
        <v>3214</v>
      </c>
      <c r="C7869" t="s">
        <v>1914</v>
      </c>
      <c r="D7869">
        <v>20.79</v>
      </c>
    </row>
    <row r="7870" spans="1:4">
      <c r="A7870">
        <v>1904</v>
      </c>
      <c r="B7870" t="s">
        <v>3214</v>
      </c>
      <c r="C7870" t="s">
        <v>1914</v>
      </c>
      <c r="D7870">
        <v>17.5</v>
      </c>
    </row>
    <row r="7871" spans="1:4">
      <c r="A7871">
        <v>1904</v>
      </c>
      <c r="B7871" t="s">
        <v>3214</v>
      </c>
      <c r="C7871" t="s">
        <v>1914</v>
      </c>
      <c r="D7871">
        <v>10</v>
      </c>
    </row>
    <row r="7872" spans="1:4">
      <c r="A7872">
        <v>1904</v>
      </c>
      <c r="B7872" t="s">
        <v>3638</v>
      </c>
      <c r="C7872" t="s">
        <v>2414</v>
      </c>
      <c r="D7872">
        <v>32</v>
      </c>
    </row>
    <row r="7873" spans="1:4">
      <c r="A7873">
        <v>1904</v>
      </c>
      <c r="B7873" t="s">
        <v>3638</v>
      </c>
      <c r="C7873" t="s">
        <v>1226</v>
      </c>
      <c r="D7873">
        <v>5</v>
      </c>
    </row>
    <row r="7874" spans="1:4">
      <c r="A7874">
        <v>1904</v>
      </c>
      <c r="B7874" t="s">
        <v>3638</v>
      </c>
      <c r="C7874" t="s">
        <v>1227</v>
      </c>
      <c r="D7874">
        <v>13.67</v>
      </c>
    </row>
    <row r="7875" spans="1:4">
      <c r="A7875">
        <v>1904</v>
      </c>
      <c r="B7875" t="s">
        <v>3638</v>
      </c>
      <c r="C7875" t="s">
        <v>1228</v>
      </c>
      <c r="D7875">
        <v>4.5</v>
      </c>
    </row>
    <row r="7876" spans="1:4">
      <c r="A7876">
        <v>1904</v>
      </c>
      <c r="B7876" t="s">
        <v>3638</v>
      </c>
      <c r="C7876" t="s">
        <v>425</v>
      </c>
      <c r="D7876">
        <v>12</v>
      </c>
    </row>
    <row r="7877" spans="1:4">
      <c r="A7877">
        <v>1904</v>
      </c>
      <c r="B7877" t="s">
        <v>3638</v>
      </c>
      <c r="C7877" t="s">
        <v>425</v>
      </c>
      <c r="D7877">
        <v>4</v>
      </c>
    </row>
    <row r="7878" spans="1:4">
      <c r="A7878">
        <v>1904</v>
      </c>
      <c r="B7878" t="s">
        <v>3638</v>
      </c>
      <c r="C7878" t="s">
        <v>721</v>
      </c>
      <c r="D7878">
        <v>4.25</v>
      </c>
    </row>
    <row r="7879" spans="1:4">
      <c r="A7879">
        <v>1904</v>
      </c>
      <c r="B7879" t="s">
        <v>3638</v>
      </c>
      <c r="C7879" t="s">
        <v>721</v>
      </c>
      <c r="D7879">
        <v>6</v>
      </c>
    </row>
    <row r="7880" spans="1:4">
      <c r="A7880">
        <v>1904</v>
      </c>
      <c r="B7880" t="s">
        <v>3638</v>
      </c>
      <c r="C7880" t="s">
        <v>428</v>
      </c>
      <c r="D7880">
        <v>93</v>
      </c>
    </row>
    <row r="7881" spans="1:4">
      <c r="A7881">
        <v>1904</v>
      </c>
      <c r="B7881" t="s">
        <v>3638</v>
      </c>
      <c r="C7881" t="s">
        <v>428</v>
      </c>
      <c r="D7881">
        <v>5</v>
      </c>
    </row>
    <row r="7882" spans="1:4">
      <c r="A7882">
        <v>1904</v>
      </c>
      <c r="B7882" t="s">
        <v>3638</v>
      </c>
      <c r="C7882" t="s">
        <v>428</v>
      </c>
      <c r="D7882">
        <v>13.5</v>
      </c>
    </row>
    <row r="7883" spans="1:4">
      <c r="A7883">
        <v>1904</v>
      </c>
      <c r="B7883" t="s">
        <v>3638</v>
      </c>
      <c r="C7883" t="s">
        <v>432</v>
      </c>
      <c r="D7883">
        <v>12</v>
      </c>
    </row>
    <row r="7884" spans="1:4">
      <c r="A7884">
        <v>1904</v>
      </c>
      <c r="B7884" t="s">
        <v>3638</v>
      </c>
      <c r="C7884" t="s">
        <v>432</v>
      </c>
      <c r="D7884">
        <v>42</v>
      </c>
    </row>
    <row r="7885" spans="1:4">
      <c r="A7885">
        <v>1904</v>
      </c>
      <c r="B7885" t="s">
        <v>3638</v>
      </c>
      <c r="C7885" t="s">
        <v>435</v>
      </c>
      <c r="D7885">
        <v>52</v>
      </c>
    </row>
    <row r="7886" spans="1:4">
      <c r="A7886">
        <v>1904</v>
      </c>
      <c r="B7886" t="s">
        <v>3638</v>
      </c>
      <c r="C7886" t="s">
        <v>435</v>
      </c>
      <c r="D7886">
        <v>86.9</v>
      </c>
    </row>
    <row r="7887" spans="1:4">
      <c r="A7887">
        <v>1904</v>
      </c>
      <c r="B7887" t="s">
        <v>3638</v>
      </c>
      <c r="C7887" t="s">
        <v>435</v>
      </c>
      <c r="D7887">
        <v>37</v>
      </c>
    </row>
    <row r="7888" spans="1:4">
      <c r="A7888">
        <v>1904</v>
      </c>
      <c r="B7888" t="s">
        <v>3659</v>
      </c>
      <c r="C7888" t="s">
        <v>457</v>
      </c>
      <c r="D7888">
        <v>18</v>
      </c>
    </row>
    <row r="7889" spans="1:4">
      <c r="A7889">
        <v>1904</v>
      </c>
      <c r="B7889" t="s">
        <v>3659</v>
      </c>
      <c r="C7889" t="s">
        <v>458</v>
      </c>
      <c r="D7889">
        <v>7</v>
      </c>
    </row>
    <row r="7890" spans="1:4">
      <c r="A7890">
        <v>1904</v>
      </c>
      <c r="B7890" t="s">
        <v>3659</v>
      </c>
      <c r="C7890" t="s">
        <v>459</v>
      </c>
      <c r="D7890">
        <v>22</v>
      </c>
    </row>
    <row r="7891" spans="1:4">
      <c r="A7891">
        <v>1904</v>
      </c>
      <c r="B7891" t="s">
        <v>3659</v>
      </c>
      <c r="C7891" t="s">
        <v>460</v>
      </c>
      <c r="D7891">
        <v>19.5</v>
      </c>
    </row>
    <row r="7892" spans="1:4">
      <c r="A7892">
        <v>1904</v>
      </c>
      <c r="B7892" t="s">
        <v>3659</v>
      </c>
      <c r="C7892" t="s">
        <v>926</v>
      </c>
      <c r="D7892">
        <v>22</v>
      </c>
    </row>
    <row r="7893" spans="1:4">
      <c r="A7893">
        <v>1904</v>
      </c>
      <c r="B7893" t="s">
        <v>3659</v>
      </c>
      <c r="C7893" t="s">
        <v>926</v>
      </c>
      <c r="D7893">
        <v>22</v>
      </c>
    </row>
    <row r="7894" spans="1:4">
      <c r="A7894">
        <v>1904</v>
      </c>
      <c r="B7894" t="s">
        <v>3659</v>
      </c>
      <c r="C7894" t="s">
        <v>461</v>
      </c>
      <c r="D7894">
        <v>7</v>
      </c>
    </row>
    <row r="7895" spans="1:4">
      <c r="A7895">
        <v>1904</v>
      </c>
      <c r="B7895" t="s">
        <v>3659</v>
      </c>
      <c r="C7895" t="s">
        <v>928</v>
      </c>
      <c r="D7895">
        <v>14</v>
      </c>
    </row>
    <row r="7896" spans="1:4">
      <c r="A7896">
        <v>1904</v>
      </c>
      <c r="B7896" t="s">
        <v>3659</v>
      </c>
      <c r="C7896" t="s">
        <v>928</v>
      </c>
      <c r="D7896">
        <v>3.1</v>
      </c>
    </row>
    <row r="7897" spans="1:4">
      <c r="A7897">
        <v>1904</v>
      </c>
      <c r="B7897" t="s">
        <v>3659</v>
      </c>
      <c r="C7897" t="s">
        <v>462</v>
      </c>
      <c r="D7897">
        <v>10.5</v>
      </c>
    </row>
    <row r="7898" spans="1:4">
      <c r="A7898">
        <v>1904</v>
      </c>
      <c r="B7898" t="s">
        <v>3659</v>
      </c>
      <c r="C7898" t="s">
        <v>1231</v>
      </c>
      <c r="D7898">
        <v>9.5</v>
      </c>
    </row>
    <row r="7899" spans="1:4">
      <c r="A7899">
        <v>1904</v>
      </c>
      <c r="B7899" t="s">
        <v>3659</v>
      </c>
      <c r="C7899" t="s">
        <v>464</v>
      </c>
      <c r="D7899">
        <v>1.8</v>
      </c>
    </row>
    <row r="7900" spans="1:4">
      <c r="A7900">
        <v>1904</v>
      </c>
      <c r="B7900" t="s">
        <v>3659</v>
      </c>
      <c r="C7900" t="s">
        <v>1345</v>
      </c>
      <c r="D7900">
        <v>150</v>
      </c>
    </row>
    <row r="7901" spans="1:4">
      <c r="A7901">
        <v>1904</v>
      </c>
      <c r="B7901" t="s">
        <v>3659</v>
      </c>
      <c r="C7901" t="s">
        <v>1345</v>
      </c>
      <c r="D7901">
        <v>102</v>
      </c>
    </row>
    <row r="7902" spans="1:4">
      <c r="A7902">
        <v>1904</v>
      </c>
      <c r="B7902" t="s">
        <v>3659</v>
      </c>
      <c r="C7902" t="s">
        <v>1345</v>
      </c>
      <c r="D7902">
        <v>19</v>
      </c>
    </row>
    <row r="7903" spans="1:4">
      <c r="A7903">
        <v>1904</v>
      </c>
      <c r="B7903" t="s">
        <v>3659</v>
      </c>
      <c r="C7903" t="s">
        <v>466</v>
      </c>
      <c r="D7903">
        <v>40</v>
      </c>
    </row>
    <row r="7904" spans="1:4">
      <c r="A7904">
        <v>1904</v>
      </c>
      <c r="B7904" t="s">
        <v>3659</v>
      </c>
      <c r="C7904" t="s">
        <v>468</v>
      </c>
      <c r="D7904">
        <v>31</v>
      </c>
    </row>
    <row r="7905" spans="1:4">
      <c r="A7905">
        <v>1904</v>
      </c>
      <c r="B7905" t="s">
        <v>3659</v>
      </c>
      <c r="C7905" t="s">
        <v>1088</v>
      </c>
      <c r="D7905">
        <v>30</v>
      </c>
    </row>
    <row r="7906" spans="1:4">
      <c r="A7906">
        <v>1904</v>
      </c>
      <c r="B7906" t="s">
        <v>3659</v>
      </c>
      <c r="C7906" t="s">
        <v>1230</v>
      </c>
      <c r="D7906">
        <v>12</v>
      </c>
    </row>
    <row r="7907" spans="1:4">
      <c r="A7907">
        <v>1904</v>
      </c>
      <c r="B7907" t="s">
        <v>3659</v>
      </c>
      <c r="C7907" t="s">
        <v>1089</v>
      </c>
      <c r="D7907">
        <v>5</v>
      </c>
    </row>
    <row r="7908" spans="1:4">
      <c r="A7908">
        <v>1904</v>
      </c>
      <c r="B7908" t="s">
        <v>2415</v>
      </c>
      <c r="C7908" t="s">
        <v>2120</v>
      </c>
      <c r="D7908">
        <v>7.3</v>
      </c>
    </row>
    <row r="7909" spans="1:4">
      <c r="A7909">
        <v>1904</v>
      </c>
      <c r="B7909" t="s">
        <v>2415</v>
      </c>
      <c r="C7909" t="s">
        <v>2327</v>
      </c>
      <c r="D7909">
        <v>5</v>
      </c>
    </row>
    <row r="7910" spans="1:4">
      <c r="A7910">
        <v>1904</v>
      </c>
      <c r="B7910" t="s">
        <v>2415</v>
      </c>
      <c r="C7910" t="s">
        <v>2132</v>
      </c>
      <c r="D7910">
        <v>2.46</v>
      </c>
    </row>
    <row r="7911" spans="1:4">
      <c r="A7911">
        <v>1904</v>
      </c>
      <c r="B7911" t="s">
        <v>2415</v>
      </c>
      <c r="C7911" t="s">
        <v>2132</v>
      </c>
      <c r="D7911">
        <v>12</v>
      </c>
    </row>
    <row r="7912" spans="1:4">
      <c r="A7912">
        <v>1904</v>
      </c>
      <c r="B7912" t="s">
        <v>2415</v>
      </c>
      <c r="C7912" t="s">
        <v>2134</v>
      </c>
      <c r="D7912">
        <v>1.8</v>
      </c>
    </row>
    <row r="7913" spans="1:4">
      <c r="A7913">
        <v>1905</v>
      </c>
      <c r="B7913" t="s">
        <v>3642</v>
      </c>
      <c r="C7913" t="s">
        <v>132</v>
      </c>
      <c r="D7913">
        <v>10.5</v>
      </c>
    </row>
    <row r="7914" spans="1:4">
      <c r="A7914">
        <v>1905</v>
      </c>
      <c r="B7914" t="s">
        <v>3642</v>
      </c>
      <c r="C7914" t="s">
        <v>133</v>
      </c>
      <c r="D7914">
        <v>112.5</v>
      </c>
    </row>
    <row r="7915" spans="1:4">
      <c r="A7915">
        <v>1905</v>
      </c>
      <c r="B7915" t="s">
        <v>3642</v>
      </c>
      <c r="C7915" t="s">
        <v>135</v>
      </c>
      <c r="D7915">
        <v>12</v>
      </c>
    </row>
    <row r="7916" spans="1:4">
      <c r="A7916">
        <v>1905</v>
      </c>
      <c r="B7916" t="s">
        <v>3642</v>
      </c>
      <c r="C7916" t="s">
        <v>136</v>
      </c>
      <c r="D7916">
        <v>5.5</v>
      </c>
    </row>
    <row r="7917" spans="1:4">
      <c r="A7917">
        <v>1905</v>
      </c>
      <c r="B7917" t="s">
        <v>3642</v>
      </c>
      <c r="C7917" t="s">
        <v>137</v>
      </c>
      <c r="D7917">
        <v>44</v>
      </c>
    </row>
    <row r="7918" spans="1:4">
      <c r="A7918">
        <v>1905</v>
      </c>
      <c r="B7918" t="s">
        <v>3642</v>
      </c>
      <c r="C7918" t="s">
        <v>138</v>
      </c>
      <c r="D7918">
        <v>24</v>
      </c>
    </row>
    <row r="7919" spans="1:4">
      <c r="A7919">
        <v>1905</v>
      </c>
      <c r="B7919" t="s">
        <v>3642</v>
      </c>
      <c r="C7919" t="s">
        <v>138</v>
      </c>
      <c r="D7919">
        <v>14.5</v>
      </c>
    </row>
    <row r="7920" spans="1:4">
      <c r="A7920">
        <v>1905</v>
      </c>
      <c r="B7920" t="s">
        <v>3642</v>
      </c>
      <c r="C7920" t="s">
        <v>139</v>
      </c>
      <c r="D7920">
        <v>4.25</v>
      </c>
    </row>
    <row r="7921" spans="1:4">
      <c r="A7921">
        <v>1905</v>
      </c>
      <c r="B7921" t="s">
        <v>3642</v>
      </c>
      <c r="C7921" t="s">
        <v>140</v>
      </c>
      <c r="D7921">
        <v>6.5</v>
      </c>
    </row>
    <row r="7922" spans="1:4">
      <c r="A7922">
        <v>1905</v>
      </c>
      <c r="B7922" t="s">
        <v>3642</v>
      </c>
      <c r="C7922" t="s">
        <v>141</v>
      </c>
      <c r="D7922">
        <v>11.68</v>
      </c>
    </row>
    <row r="7923" spans="1:4">
      <c r="A7923">
        <v>1905</v>
      </c>
      <c r="B7923" t="s">
        <v>3642</v>
      </c>
      <c r="C7923" t="s">
        <v>142</v>
      </c>
      <c r="D7923">
        <v>9</v>
      </c>
    </row>
    <row r="7924" spans="1:4">
      <c r="A7924">
        <v>1905</v>
      </c>
      <c r="B7924" t="s">
        <v>3243</v>
      </c>
      <c r="C7924" t="s">
        <v>2375</v>
      </c>
      <c r="D7924">
        <v>4</v>
      </c>
    </row>
    <row r="7925" spans="1:4">
      <c r="A7925">
        <v>1905</v>
      </c>
      <c r="B7925" t="s">
        <v>3243</v>
      </c>
      <c r="C7925" t="s">
        <v>1921</v>
      </c>
      <c r="D7925">
        <v>12</v>
      </c>
    </row>
    <row r="7926" spans="1:4">
      <c r="A7926">
        <v>1905</v>
      </c>
      <c r="B7926" t="s">
        <v>3243</v>
      </c>
      <c r="C7926" t="s">
        <v>2281</v>
      </c>
      <c r="D7926">
        <v>5.5</v>
      </c>
    </row>
    <row r="7927" spans="1:4">
      <c r="A7927">
        <v>1905</v>
      </c>
      <c r="B7927" t="s">
        <v>2653</v>
      </c>
      <c r="C7927" t="s">
        <v>1925</v>
      </c>
      <c r="D7927">
        <v>3.5</v>
      </c>
    </row>
    <row r="7928" spans="1:4">
      <c r="A7928">
        <v>1905</v>
      </c>
      <c r="B7928" t="s">
        <v>2653</v>
      </c>
      <c r="C7928" t="s">
        <v>1923</v>
      </c>
      <c r="D7928">
        <v>12.8</v>
      </c>
    </row>
    <row r="7929" spans="1:4">
      <c r="A7929">
        <v>1905</v>
      </c>
      <c r="B7929" t="s">
        <v>2653</v>
      </c>
      <c r="C7929" t="s">
        <v>1923</v>
      </c>
      <c r="D7929">
        <v>10</v>
      </c>
    </row>
    <row r="7930" spans="1:4">
      <c r="A7930">
        <v>1905</v>
      </c>
      <c r="B7930" t="s">
        <v>2653</v>
      </c>
      <c r="C7930" t="s">
        <v>1922</v>
      </c>
      <c r="D7930">
        <v>12</v>
      </c>
    </row>
    <row r="7931" spans="1:4">
      <c r="A7931">
        <v>1905</v>
      </c>
      <c r="B7931" t="s">
        <v>2653</v>
      </c>
      <c r="C7931" t="s">
        <v>1927</v>
      </c>
      <c r="D7931">
        <v>33</v>
      </c>
    </row>
    <row r="7932" spans="1:4">
      <c r="A7932">
        <v>1905</v>
      </c>
      <c r="B7932" t="s">
        <v>2653</v>
      </c>
      <c r="C7932" t="s">
        <v>1928</v>
      </c>
      <c r="D7932">
        <v>7</v>
      </c>
    </row>
    <row r="7933" spans="1:4">
      <c r="A7933">
        <v>1905</v>
      </c>
      <c r="B7933" t="s">
        <v>2653</v>
      </c>
      <c r="C7933" t="s">
        <v>1929</v>
      </c>
      <c r="D7933">
        <v>12</v>
      </c>
    </row>
    <row r="7934" spans="1:4">
      <c r="A7934">
        <v>1905</v>
      </c>
      <c r="B7934" t="s">
        <v>2653</v>
      </c>
      <c r="C7934" t="s">
        <v>2416</v>
      </c>
      <c r="D7934">
        <v>1.5</v>
      </c>
    </row>
    <row r="7935" spans="1:4">
      <c r="A7935">
        <v>1905</v>
      </c>
      <c r="B7935" t="s">
        <v>3643</v>
      </c>
      <c r="C7935" t="s">
        <v>2377</v>
      </c>
      <c r="D7935">
        <v>7.5</v>
      </c>
    </row>
    <row r="7936" spans="1:4">
      <c r="A7936">
        <v>1905</v>
      </c>
      <c r="B7936" t="s">
        <v>3643</v>
      </c>
      <c r="C7936" t="s">
        <v>2417</v>
      </c>
      <c r="D7936">
        <v>4.9000000000000004</v>
      </c>
    </row>
    <row r="7937" spans="1:4">
      <c r="A7937">
        <v>1905</v>
      </c>
      <c r="B7937" t="s">
        <v>3643</v>
      </c>
      <c r="C7937" t="s">
        <v>2347</v>
      </c>
      <c r="D7937">
        <v>2.2000000000000002</v>
      </c>
    </row>
    <row r="7938" spans="1:4">
      <c r="A7938">
        <v>1905</v>
      </c>
      <c r="B7938" t="s">
        <v>3643</v>
      </c>
      <c r="C7938" t="s">
        <v>394</v>
      </c>
      <c r="D7938">
        <v>9</v>
      </c>
    </row>
    <row r="7939" spans="1:4">
      <c r="A7939">
        <v>1905</v>
      </c>
      <c r="B7939" t="s">
        <v>3643</v>
      </c>
      <c r="C7939" t="s">
        <v>395</v>
      </c>
      <c r="D7939">
        <v>15.5</v>
      </c>
    </row>
    <row r="7940" spans="1:4">
      <c r="A7940">
        <v>1905</v>
      </c>
      <c r="B7940" t="s">
        <v>3643</v>
      </c>
      <c r="C7940" t="s">
        <v>2418</v>
      </c>
      <c r="D7940">
        <v>5.0999999999999996</v>
      </c>
    </row>
    <row r="7941" spans="1:4">
      <c r="A7941">
        <v>1905</v>
      </c>
      <c r="B7941" t="s">
        <v>3643</v>
      </c>
      <c r="C7941" t="s">
        <v>1931</v>
      </c>
      <c r="D7941">
        <v>135</v>
      </c>
    </row>
    <row r="7942" spans="1:4">
      <c r="A7942">
        <v>1905</v>
      </c>
      <c r="B7942" t="s">
        <v>3643</v>
      </c>
      <c r="C7942" t="s">
        <v>1931</v>
      </c>
      <c r="D7942">
        <v>185</v>
      </c>
    </row>
    <row r="7943" spans="1:4">
      <c r="A7943">
        <v>1905</v>
      </c>
      <c r="B7943" t="s">
        <v>3643</v>
      </c>
      <c r="C7943" t="s">
        <v>1931</v>
      </c>
      <c r="D7943">
        <v>452</v>
      </c>
    </row>
    <row r="7944" spans="1:4">
      <c r="A7944">
        <v>1905</v>
      </c>
      <c r="B7944" t="s">
        <v>3643</v>
      </c>
      <c r="C7944" t="s">
        <v>1931</v>
      </c>
      <c r="D7944">
        <v>174.6</v>
      </c>
    </row>
    <row r="7945" spans="1:4">
      <c r="A7945">
        <v>1905</v>
      </c>
      <c r="B7945" t="s">
        <v>3643</v>
      </c>
      <c r="C7945" t="s">
        <v>1931</v>
      </c>
      <c r="D7945">
        <v>40.5</v>
      </c>
    </row>
    <row r="7946" spans="1:4">
      <c r="A7946">
        <v>1905</v>
      </c>
      <c r="B7946" t="s">
        <v>3643</v>
      </c>
      <c r="C7946" t="s">
        <v>373</v>
      </c>
      <c r="D7946">
        <v>3</v>
      </c>
    </row>
    <row r="7947" spans="1:4">
      <c r="A7947">
        <v>1905</v>
      </c>
      <c r="B7947" t="s">
        <v>3643</v>
      </c>
      <c r="C7947" t="s">
        <v>2378</v>
      </c>
      <c r="D7947">
        <v>1.5</v>
      </c>
    </row>
    <row r="7948" spans="1:4">
      <c r="A7948">
        <v>1905</v>
      </c>
      <c r="B7948" t="s">
        <v>3643</v>
      </c>
      <c r="C7948" t="s">
        <v>374</v>
      </c>
      <c r="D7948">
        <v>6.7</v>
      </c>
    </row>
    <row r="7949" spans="1:4">
      <c r="A7949">
        <v>1905</v>
      </c>
      <c r="B7949" t="s">
        <v>3643</v>
      </c>
      <c r="C7949" t="s">
        <v>375</v>
      </c>
      <c r="D7949">
        <v>122.8</v>
      </c>
    </row>
    <row r="7950" spans="1:4">
      <c r="A7950">
        <v>1905</v>
      </c>
      <c r="B7950" t="s">
        <v>3643</v>
      </c>
      <c r="C7950" t="s">
        <v>375</v>
      </c>
      <c r="D7950">
        <v>12.29</v>
      </c>
    </row>
    <row r="7951" spans="1:4">
      <c r="A7951">
        <v>1905</v>
      </c>
      <c r="B7951" t="s">
        <v>3643</v>
      </c>
      <c r="C7951" t="s">
        <v>1932</v>
      </c>
      <c r="D7951">
        <v>8.6999999999999993</v>
      </c>
    </row>
    <row r="7952" spans="1:4">
      <c r="A7952">
        <v>1905</v>
      </c>
      <c r="B7952" t="s">
        <v>3643</v>
      </c>
      <c r="C7952" t="s">
        <v>1933</v>
      </c>
      <c r="D7952">
        <v>2.25</v>
      </c>
    </row>
    <row r="7953" spans="1:4">
      <c r="A7953">
        <v>1905</v>
      </c>
      <c r="B7953" t="s">
        <v>3643</v>
      </c>
      <c r="C7953" t="s">
        <v>2284</v>
      </c>
      <c r="D7953">
        <v>30</v>
      </c>
    </row>
    <row r="7954" spans="1:4">
      <c r="A7954">
        <v>1905</v>
      </c>
      <c r="B7954" t="s">
        <v>3643</v>
      </c>
      <c r="C7954" t="s">
        <v>2284</v>
      </c>
      <c r="D7954">
        <v>2</v>
      </c>
    </row>
    <row r="7955" spans="1:4">
      <c r="A7955">
        <v>1905</v>
      </c>
      <c r="B7955" t="s">
        <v>3643</v>
      </c>
      <c r="C7955" t="s">
        <v>1408</v>
      </c>
      <c r="D7955">
        <v>10</v>
      </c>
    </row>
    <row r="7956" spans="1:4">
      <c r="A7956">
        <v>1905</v>
      </c>
      <c r="B7956" t="s">
        <v>3643</v>
      </c>
      <c r="C7956" t="s">
        <v>1934</v>
      </c>
      <c r="D7956">
        <v>2.56</v>
      </c>
    </row>
    <row r="7957" spans="1:4">
      <c r="A7957">
        <v>1905</v>
      </c>
      <c r="B7957" t="s">
        <v>3643</v>
      </c>
      <c r="C7957" t="s">
        <v>957</v>
      </c>
      <c r="D7957">
        <v>10</v>
      </c>
    </row>
    <row r="7958" spans="1:4">
      <c r="A7958">
        <v>1905</v>
      </c>
      <c r="B7958" t="s">
        <v>3643</v>
      </c>
      <c r="C7958" t="s">
        <v>397</v>
      </c>
      <c r="D7958">
        <v>28</v>
      </c>
    </row>
    <row r="7959" spans="1:4">
      <c r="A7959">
        <v>1905</v>
      </c>
      <c r="B7959" t="s">
        <v>3643</v>
      </c>
      <c r="C7959" t="s">
        <v>1936</v>
      </c>
      <c r="D7959">
        <v>31.443000000000001</v>
      </c>
    </row>
    <row r="7960" spans="1:4">
      <c r="A7960">
        <v>1905</v>
      </c>
      <c r="B7960" t="s">
        <v>3643</v>
      </c>
      <c r="C7960" t="s">
        <v>381</v>
      </c>
      <c r="D7960">
        <v>17</v>
      </c>
    </row>
    <row r="7961" spans="1:4">
      <c r="A7961">
        <v>1905</v>
      </c>
      <c r="B7961" t="s">
        <v>3643</v>
      </c>
      <c r="C7961" t="s">
        <v>382</v>
      </c>
      <c r="D7961">
        <v>11.5</v>
      </c>
    </row>
    <row r="7962" spans="1:4">
      <c r="A7962">
        <v>1905</v>
      </c>
      <c r="B7962" t="s">
        <v>3643</v>
      </c>
      <c r="C7962" t="s">
        <v>382</v>
      </c>
      <c r="D7962">
        <v>7.67</v>
      </c>
    </row>
    <row r="7963" spans="1:4">
      <c r="A7963">
        <v>1905</v>
      </c>
      <c r="B7963" t="s">
        <v>3643</v>
      </c>
      <c r="C7963" t="s">
        <v>382</v>
      </c>
      <c r="D7963">
        <v>253</v>
      </c>
    </row>
    <row r="7964" spans="1:4">
      <c r="A7964">
        <v>1905</v>
      </c>
      <c r="B7964" t="s">
        <v>3643</v>
      </c>
      <c r="C7964" t="s">
        <v>382</v>
      </c>
      <c r="D7964">
        <v>11.5</v>
      </c>
    </row>
    <row r="7965" spans="1:4">
      <c r="A7965">
        <v>1905</v>
      </c>
      <c r="B7965" t="s">
        <v>3643</v>
      </c>
      <c r="C7965" t="s">
        <v>382</v>
      </c>
      <c r="D7965">
        <v>4.4000000000000004</v>
      </c>
    </row>
    <row r="7966" spans="1:4">
      <c r="A7966">
        <v>1905</v>
      </c>
      <c r="B7966" t="s">
        <v>3643</v>
      </c>
      <c r="C7966" t="s">
        <v>382</v>
      </c>
      <c r="D7966">
        <v>15.36</v>
      </c>
    </row>
    <row r="7967" spans="1:4">
      <c r="A7967">
        <v>1905</v>
      </c>
      <c r="B7967" t="s">
        <v>3643</v>
      </c>
      <c r="C7967" t="s">
        <v>383</v>
      </c>
      <c r="D7967">
        <v>21</v>
      </c>
    </row>
    <row r="7968" spans="1:4">
      <c r="A7968">
        <v>1905</v>
      </c>
      <c r="B7968" t="s">
        <v>3643</v>
      </c>
      <c r="C7968" t="s">
        <v>383</v>
      </c>
      <c r="D7968">
        <v>15.5</v>
      </c>
    </row>
    <row r="7969" spans="1:4">
      <c r="A7969">
        <v>1905</v>
      </c>
      <c r="B7969" t="s">
        <v>3643</v>
      </c>
      <c r="C7969" t="s">
        <v>383</v>
      </c>
      <c r="D7969">
        <v>30</v>
      </c>
    </row>
    <row r="7970" spans="1:4">
      <c r="A7970">
        <v>1905</v>
      </c>
      <c r="B7970" t="s">
        <v>3643</v>
      </c>
      <c r="C7970" t="s">
        <v>384</v>
      </c>
      <c r="D7970">
        <v>8</v>
      </c>
    </row>
    <row r="7971" spans="1:4">
      <c r="A7971">
        <v>1905</v>
      </c>
      <c r="B7971" t="s">
        <v>3643</v>
      </c>
      <c r="C7971" t="s">
        <v>385</v>
      </c>
      <c r="D7971">
        <v>18</v>
      </c>
    </row>
    <row r="7972" spans="1:4">
      <c r="A7972">
        <v>1905</v>
      </c>
      <c r="B7972" t="s">
        <v>3643</v>
      </c>
      <c r="C7972" t="s">
        <v>386</v>
      </c>
      <c r="D7972">
        <v>7</v>
      </c>
    </row>
    <row r="7973" spans="1:4">
      <c r="A7973">
        <v>1905</v>
      </c>
      <c r="B7973" t="s">
        <v>3643</v>
      </c>
      <c r="C7973" t="s">
        <v>386</v>
      </c>
      <c r="D7973">
        <v>1.5</v>
      </c>
    </row>
    <row r="7974" spans="1:4">
      <c r="A7974">
        <v>1905</v>
      </c>
      <c r="B7974" t="s">
        <v>3643</v>
      </c>
      <c r="C7974" t="s">
        <v>387</v>
      </c>
      <c r="D7974">
        <v>12</v>
      </c>
    </row>
    <row r="7975" spans="1:4">
      <c r="A7975">
        <v>1905</v>
      </c>
      <c r="B7975" t="s">
        <v>3643</v>
      </c>
      <c r="C7975" t="s">
        <v>2419</v>
      </c>
      <c r="D7975">
        <v>19.5</v>
      </c>
    </row>
    <row r="7976" spans="1:4">
      <c r="A7976">
        <v>1905</v>
      </c>
      <c r="B7976" t="s">
        <v>3645</v>
      </c>
      <c r="C7976" t="s">
        <v>2348</v>
      </c>
      <c r="D7976">
        <v>11</v>
      </c>
    </row>
    <row r="7977" spans="1:4">
      <c r="A7977">
        <v>1905</v>
      </c>
      <c r="B7977" t="s">
        <v>3645</v>
      </c>
      <c r="C7977" t="s">
        <v>1941</v>
      </c>
      <c r="D7977">
        <v>38</v>
      </c>
    </row>
    <row r="7978" spans="1:4">
      <c r="A7978">
        <v>1905</v>
      </c>
      <c r="B7978" t="s">
        <v>3645</v>
      </c>
      <c r="C7978" t="s">
        <v>2192</v>
      </c>
      <c r="D7978">
        <v>75</v>
      </c>
    </row>
    <row r="7979" spans="1:4">
      <c r="A7979">
        <v>1905</v>
      </c>
      <c r="B7979" t="s">
        <v>3645</v>
      </c>
      <c r="C7979" t="s">
        <v>1942</v>
      </c>
      <c r="D7979">
        <v>25.27</v>
      </c>
    </row>
    <row r="7980" spans="1:4">
      <c r="A7980">
        <v>1905</v>
      </c>
      <c r="B7980" t="s">
        <v>3645</v>
      </c>
      <c r="C7980" t="s">
        <v>1942</v>
      </c>
      <c r="D7980">
        <v>153.66999999999999</v>
      </c>
    </row>
    <row r="7981" spans="1:4">
      <c r="A7981">
        <v>1905</v>
      </c>
      <c r="B7981" t="s">
        <v>3645</v>
      </c>
      <c r="C7981" t="s">
        <v>1942</v>
      </c>
      <c r="D7981">
        <v>24</v>
      </c>
    </row>
    <row r="7982" spans="1:4">
      <c r="A7982">
        <v>1905</v>
      </c>
      <c r="B7982" t="s">
        <v>3645</v>
      </c>
      <c r="C7982" t="s">
        <v>1943</v>
      </c>
      <c r="D7982">
        <v>2.38</v>
      </c>
    </row>
    <row r="7983" spans="1:4">
      <c r="A7983">
        <v>1905</v>
      </c>
      <c r="B7983" t="s">
        <v>3645</v>
      </c>
      <c r="C7983" t="s">
        <v>1946</v>
      </c>
      <c r="D7983">
        <v>30</v>
      </c>
    </row>
    <row r="7984" spans="1:4">
      <c r="A7984">
        <v>1905</v>
      </c>
      <c r="B7984" t="s">
        <v>2549</v>
      </c>
      <c r="C7984" t="s">
        <v>2420</v>
      </c>
      <c r="D7984">
        <v>7.19</v>
      </c>
    </row>
    <row r="7985" spans="1:4">
      <c r="A7985">
        <v>1905</v>
      </c>
      <c r="B7985" t="s">
        <v>3645</v>
      </c>
      <c r="C7985" t="s">
        <v>2379</v>
      </c>
      <c r="D7985">
        <v>13</v>
      </c>
    </row>
    <row r="7986" spans="1:4">
      <c r="A7986">
        <v>1905</v>
      </c>
      <c r="B7986" t="s">
        <v>2549</v>
      </c>
      <c r="C7986" t="s">
        <v>145</v>
      </c>
      <c r="D7986">
        <v>175</v>
      </c>
    </row>
    <row r="7987" spans="1:4">
      <c r="A7987">
        <v>1905</v>
      </c>
      <c r="B7987" t="s">
        <v>2549</v>
      </c>
      <c r="C7987" t="s">
        <v>537</v>
      </c>
      <c r="D7987">
        <v>12</v>
      </c>
    </row>
    <row r="7988" spans="1:4">
      <c r="A7988">
        <v>1905</v>
      </c>
      <c r="B7988" t="s">
        <v>2549</v>
      </c>
      <c r="C7988" t="s">
        <v>145</v>
      </c>
      <c r="D7988">
        <v>6.532</v>
      </c>
    </row>
    <row r="7989" spans="1:4">
      <c r="A7989">
        <v>1905</v>
      </c>
      <c r="B7989" t="s">
        <v>2549</v>
      </c>
      <c r="C7989" t="s">
        <v>147</v>
      </c>
      <c r="D7989">
        <v>16</v>
      </c>
    </row>
    <row r="7990" spans="1:4">
      <c r="A7990">
        <v>1905</v>
      </c>
      <c r="B7990" t="s">
        <v>2549</v>
      </c>
      <c r="C7990" t="s">
        <v>147</v>
      </c>
      <c r="D7990">
        <v>11.73</v>
      </c>
    </row>
    <row r="7991" spans="1:4">
      <c r="A7991">
        <v>1905</v>
      </c>
      <c r="B7991" t="s">
        <v>2549</v>
      </c>
      <c r="C7991" t="s">
        <v>2421</v>
      </c>
      <c r="D7991">
        <v>8.66</v>
      </c>
    </row>
    <row r="7992" spans="1:4">
      <c r="A7992">
        <v>1905</v>
      </c>
      <c r="B7992" t="s">
        <v>2549</v>
      </c>
      <c r="C7992" t="s">
        <v>1032</v>
      </c>
      <c r="D7992">
        <v>9.4239999999999995</v>
      </c>
    </row>
    <row r="7993" spans="1:4">
      <c r="A7993">
        <v>1905</v>
      </c>
      <c r="B7993" t="s">
        <v>2549</v>
      </c>
      <c r="C7993" t="s">
        <v>151</v>
      </c>
      <c r="D7993">
        <v>78.8</v>
      </c>
    </row>
    <row r="7994" spans="1:4">
      <c r="A7994">
        <v>1905</v>
      </c>
      <c r="B7994" t="s">
        <v>2549</v>
      </c>
      <c r="C7994" t="s">
        <v>151</v>
      </c>
      <c r="D7994">
        <v>17.3</v>
      </c>
    </row>
    <row r="7995" spans="1:4">
      <c r="A7995">
        <v>1905</v>
      </c>
      <c r="B7995" t="s">
        <v>2549</v>
      </c>
      <c r="C7995" t="s">
        <v>151</v>
      </c>
      <c r="D7995">
        <v>10.8</v>
      </c>
    </row>
    <row r="7996" spans="1:4">
      <c r="A7996">
        <v>1905</v>
      </c>
      <c r="B7996" t="s">
        <v>2549</v>
      </c>
      <c r="C7996" t="s">
        <v>153</v>
      </c>
      <c r="D7996">
        <v>20.3</v>
      </c>
    </row>
    <row r="7997" spans="1:4">
      <c r="A7997">
        <v>1905</v>
      </c>
      <c r="B7997" t="s">
        <v>2549</v>
      </c>
      <c r="C7997" t="s">
        <v>153</v>
      </c>
      <c r="D7997">
        <v>12.34</v>
      </c>
    </row>
    <row r="7998" spans="1:4">
      <c r="A7998">
        <v>1905</v>
      </c>
      <c r="B7998" t="s">
        <v>2549</v>
      </c>
      <c r="C7998" t="s">
        <v>282</v>
      </c>
      <c r="D7998">
        <v>10.41</v>
      </c>
    </row>
    <row r="7999" spans="1:4">
      <c r="A7999">
        <v>1905</v>
      </c>
      <c r="B7999" t="s">
        <v>2549</v>
      </c>
      <c r="C7999" t="s">
        <v>2285</v>
      </c>
      <c r="D7999">
        <v>10.462999999999999</v>
      </c>
    </row>
    <row r="8000" spans="1:4">
      <c r="A8000">
        <v>1905</v>
      </c>
      <c r="B8000" t="s">
        <v>2549</v>
      </c>
      <c r="C8000" t="s">
        <v>155</v>
      </c>
      <c r="D8000">
        <v>209.36199999999999</v>
      </c>
    </row>
    <row r="8001" spans="1:4">
      <c r="A8001">
        <v>1905</v>
      </c>
      <c r="B8001" t="s">
        <v>2549</v>
      </c>
      <c r="C8001" t="s">
        <v>155</v>
      </c>
      <c r="D8001">
        <v>11.581</v>
      </c>
    </row>
    <row r="8002" spans="1:4">
      <c r="A8002">
        <v>1905</v>
      </c>
      <c r="B8002" t="s">
        <v>2549</v>
      </c>
      <c r="C8002" t="s">
        <v>155</v>
      </c>
      <c r="D8002">
        <v>1.36</v>
      </c>
    </row>
    <row r="8003" spans="1:4">
      <c r="A8003">
        <v>1905</v>
      </c>
      <c r="B8003" t="s">
        <v>2549</v>
      </c>
      <c r="C8003" t="s">
        <v>159</v>
      </c>
      <c r="D8003">
        <v>7</v>
      </c>
    </row>
    <row r="8004" spans="1:4">
      <c r="A8004">
        <v>1905</v>
      </c>
      <c r="B8004" t="s">
        <v>2549</v>
      </c>
      <c r="C8004" t="s">
        <v>161</v>
      </c>
      <c r="D8004">
        <v>17.004000000000001</v>
      </c>
    </row>
    <row r="8005" spans="1:4">
      <c r="A8005">
        <v>1905</v>
      </c>
      <c r="B8005" t="s">
        <v>2549</v>
      </c>
      <c r="C8005" t="s">
        <v>976</v>
      </c>
      <c r="D8005">
        <v>3</v>
      </c>
    </row>
    <row r="8006" spans="1:4">
      <c r="A8006">
        <v>1905</v>
      </c>
      <c r="B8006" t="s">
        <v>2549</v>
      </c>
      <c r="C8006" t="s">
        <v>163</v>
      </c>
      <c r="D8006">
        <v>19.07</v>
      </c>
    </row>
    <row r="8007" spans="1:4">
      <c r="A8007">
        <v>1905</v>
      </c>
      <c r="B8007" t="s">
        <v>2549</v>
      </c>
      <c r="C8007" t="s">
        <v>2349</v>
      </c>
      <c r="D8007">
        <v>4.91</v>
      </c>
    </row>
    <row r="8008" spans="1:4">
      <c r="A8008">
        <v>1905</v>
      </c>
      <c r="B8008" t="s">
        <v>2549</v>
      </c>
      <c r="C8008" t="s">
        <v>545</v>
      </c>
      <c r="D8008">
        <v>31</v>
      </c>
    </row>
    <row r="8009" spans="1:4">
      <c r="A8009">
        <v>1905</v>
      </c>
      <c r="B8009" t="s">
        <v>2549</v>
      </c>
      <c r="C8009" t="s">
        <v>977</v>
      </c>
      <c r="D8009">
        <v>13.03</v>
      </c>
    </row>
    <row r="8010" spans="1:4">
      <c r="A8010">
        <v>1905</v>
      </c>
      <c r="B8010" t="s">
        <v>2549</v>
      </c>
      <c r="C8010" t="s">
        <v>2381</v>
      </c>
      <c r="D8010">
        <v>7.5</v>
      </c>
    </row>
    <row r="8011" spans="1:4">
      <c r="A8011">
        <v>1905</v>
      </c>
      <c r="B8011" t="s">
        <v>2549</v>
      </c>
      <c r="C8011" t="s">
        <v>2422</v>
      </c>
      <c r="D8011">
        <v>11</v>
      </c>
    </row>
    <row r="8012" spans="1:4">
      <c r="A8012">
        <v>1905</v>
      </c>
      <c r="B8012" t="s">
        <v>2549</v>
      </c>
      <c r="C8012" t="s">
        <v>2382</v>
      </c>
      <c r="D8012">
        <v>10</v>
      </c>
    </row>
    <row r="8013" spans="1:4">
      <c r="A8013">
        <v>1905</v>
      </c>
      <c r="B8013" t="s">
        <v>3646</v>
      </c>
      <c r="C8013" t="s">
        <v>282</v>
      </c>
      <c r="D8013">
        <v>4</v>
      </c>
    </row>
    <row r="8014" spans="1:4">
      <c r="A8014">
        <v>1905</v>
      </c>
      <c r="B8014" t="s">
        <v>3646</v>
      </c>
      <c r="C8014" t="s">
        <v>1547</v>
      </c>
      <c r="D8014">
        <v>16</v>
      </c>
    </row>
    <row r="8015" spans="1:4">
      <c r="A8015">
        <v>1905</v>
      </c>
      <c r="B8015" t="s">
        <v>3646</v>
      </c>
      <c r="C8015" t="s">
        <v>1189</v>
      </c>
      <c r="D8015">
        <v>20.5</v>
      </c>
    </row>
    <row r="8016" spans="1:4">
      <c r="A8016">
        <v>1905</v>
      </c>
      <c r="B8016" t="s">
        <v>3646</v>
      </c>
      <c r="C8016" t="s">
        <v>1189</v>
      </c>
      <c r="D8016">
        <v>26</v>
      </c>
    </row>
    <row r="8017" spans="1:4">
      <c r="A8017">
        <v>1905</v>
      </c>
      <c r="B8017" t="s">
        <v>2704</v>
      </c>
      <c r="C8017" t="s">
        <v>440</v>
      </c>
      <c r="D8017">
        <v>147.18</v>
      </c>
    </row>
    <row r="8018" spans="1:4">
      <c r="A8018">
        <v>1905</v>
      </c>
      <c r="B8018" t="s">
        <v>2704</v>
      </c>
      <c r="C8018" t="s">
        <v>440</v>
      </c>
      <c r="D8018">
        <v>2</v>
      </c>
    </row>
    <row r="8019" spans="1:4">
      <c r="A8019">
        <v>1905</v>
      </c>
      <c r="B8019" t="s">
        <v>2704</v>
      </c>
      <c r="C8019" t="s">
        <v>440</v>
      </c>
      <c r="D8019">
        <v>40.69</v>
      </c>
    </row>
    <row r="8020" spans="1:4">
      <c r="A8020">
        <v>1905</v>
      </c>
      <c r="B8020" t="s">
        <v>2704</v>
      </c>
      <c r="C8020" t="s">
        <v>440</v>
      </c>
      <c r="D8020">
        <v>26.07</v>
      </c>
    </row>
    <row r="8021" spans="1:4">
      <c r="A8021">
        <v>1905</v>
      </c>
      <c r="B8021" t="s">
        <v>2704</v>
      </c>
      <c r="C8021" t="s">
        <v>440</v>
      </c>
      <c r="D8021">
        <v>21.5</v>
      </c>
    </row>
    <row r="8022" spans="1:4">
      <c r="A8022">
        <v>1905</v>
      </c>
      <c r="B8022" t="s">
        <v>2704</v>
      </c>
      <c r="C8022" t="s">
        <v>440</v>
      </c>
      <c r="D8022">
        <v>8</v>
      </c>
    </row>
    <row r="8023" spans="1:4">
      <c r="A8023">
        <v>1905</v>
      </c>
      <c r="B8023" t="s">
        <v>2704</v>
      </c>
      <c r="C8023" t="s">
        <v>440</v>
      </c>
      <c r="D8023">
        <v>10</v>
      </c>
    </row>
    <row r="8024" spans="1:4">
      <c r="A8024">
        <v>1905</v>
      </c>
      <c r="B8024" t="s">
        <v>2706</v>
      </c>
      <c r="C8024" t="s">
        <v>1232</v>
      </c>
      <c r="D8024">
        <v>12</v>
      </c>
    </row>
    <row r="8025" spans="1:4">
      <c r="A8025">
        <v>1905</v>
      </c>
      <c r="B8025" t="s">
        <v>2706</v>
      </c>
      <c r="C8025" t="s">
        <v>1094</v>
      </c>
      <c r="D8025">
        <v>3</v>
      </c>
    </row>
    <row r="8026" spans="1:4">
      <c r="A8026">
        <v>1905</v>
      </c>
      <c r="B8026" t="s">
        <v>2706</v>
      </c>
      <c r="C8026" t="s">
        <v>170</v>
      </c>
      <c r="D8026">
        <v>2</v>
      </c>
    </row>
    <row r="8027" spans="1:4">
      <c r="A8027">
        <v>1905</v>
      </c>
      <c r="B8027" t="s">
        <v>2706</v>
      </c>
      <c r="C8027" t="s">
        <v>173</v>
      </c>
      <c r="D8027">
        <v>20.97</v>
      </c>
    </row>
    <row r="8028" spans="1:4">
      <c r="A8028">
        <v>1905</v>
      </c>
      <c r="B8028" t="s">
        <v>2706</v>
      </c>
      <c r="C8028" t="s">
        <v>173</v>
      </c>
      <c r="D8028">
        <v>4.5</v>
      </c>
    </row>
    <row r="8029" spans="1:4">
      <c r="A8029">
        <v>1905</v>
      </c>
      <c r="B8029" t="s">
        <v>2706</v>
      </c>
      <c r="C8029" t="s">
        <v>177</v>
      </c>
      <c r="D8029">
        <v>5.5</v>
      </c>
    </row>
    <row r="8030" spans="1:4">
      <c r="A8030">
        <v>1905</v>
      </c>
      <c r="B8030" t="s">
        <v>2706</v>
      </c>
      <c r="C8030" t="s">
        <v>181</v>
      </c>
      <c r="D8030">
        <v>3</v>
      </c>
    </row>
    <row r="8031" spans="1:4">
      <c r="A8031">
        <v>1905</v>
      </c>
      <c r="B8031" t="s">
        <v>2706</v>
      </c>
      <c r="C8031" t="s">
        <v>547</v>
      </c>
      <c r="D8031">
        <v>20</v>
      </c>
    </row>
    <row r="8032" spans="1:4">
      <c r="A8032">
        <v>1905</v>
      </c>
      <c r="B8032" t="s">
        <v>2706</v>
      </c>
      <c r="C8032" t="s">
        <v>179</v>
      </c>
      <c r="D8032">
        <v>26.78</v>
      </c>
    </row>
    <row r="8033" spans="1:4">
      <c r="A8033">
        <v>1905</v>
      </c>
      <c r="B8033" t="s">
        <v>2520</v>
      </c>
      <c r="C8033" t="s">
        <v>64</v>
      </c>
      <c r="D8033">
        <v>6.25</v>
      </c>
    </row>
    <row r="8034" spans="1:4">
      <c r="A8034">
        <v>1905</v>
      </c>
      <c r="B8034" t="s">
        <v>2520</v>
      </c>
      <c r="C8034" t="s">
        <v>551</v>
      </c>
      <c r="D8034">
        <v>142</v>
      </c>
    </row>
    <row r="8035" spans="1:4">
      <c r="A8035">
        <v>1905</v>
      </c>
      <c r="B8035" t="s">
        <v>2520</v>
      </c>
      <c r="C8035" t="s">
        <v>69</v>
      </c>
      <c r="D8035">
        <v>29.33</v>
      </c>
    </row>
    <row r="8036" spans="1:4">
      <c r="A8036">
        <v>1905</v>
      </c>
      <c r="B8036" t="s">
        <v>2520</v>
      </c>
      <c r="C8036" t="s">
        <v>551</v>
      </c>
      <c r="D8036">
        <v>20</v>
      </c>
    </row>
    <row r="8037" spans="1:4">
      <c r="A8037">
        <v>1905</v>
      </c>
      <c r="B8037" t="s">
        <v>2520</v>
      </c>
      <c r="C8037" t="s">
        <v>69</v>
      </c>
      <c r="D8037">
        <v>26</v>
      </c>
    </row>
    <row r="8038" spans="1:4">
      <c r="A8038">
        <v>1905</v>
      </c>
      <c r="B8038" t="s">
        <v>2520</v>
      </c>
      <c r="C8038" t="s">
        <v>68</v>
      </c>
      <c r="D8038">
        <v>24.72</v>
      </c>
    </row>
    <row r="8039" spans="1:4">
      <c r="A8039">
        <v>1905</v>
      </c>
      <c r="B8039" t="s">
        <v>2520</v>
      </c>
      <c r="C8039" t="s">
        <v>73</v>
      </c>
      <c r="D8039">
        <v>6</v>
      </c>
    </row>
    <row r="8040" spans="1:4">
      <c r="A8040">
        <v>1905</v>
      </c>
      <c r="B8040" t="s">
        <v>2520</v>
      </c>
      <c r="C8040" t="s">
        <v>1098</v>
      </c>
      <c r="D8040">
        <v>34</v>
      </c>
    </row>
    <row r="8041" spans="1:4">
      <c r="A8041">
        <v>1905</v>
      </c>
      <c r="B8041" t="s">
        <v>2520</v>
      </c>
      <c r="C8041" t="s">
        <v>65</v>
      </c>
      <c r="D8041">
        <v>30</v>
      </c>
    </row>
    <row r="8042" spans="1:4">
      <c r="A8042">
        <v>1905</v>
      </c>
      <c r="B8042" t="s">
        <v>2520</v>
      </c>
      <c r="C8042" t="s">
        <v>66</v>
      </c>
      <c r="D8042">
        <v>8.5</v>
      </c>
    </row>
    <row r="8043" spans="1:4">
      <c r="A8043">
        <v>1905</v>
      </c>
      <c r="B8043" t="s">
        <v>2520</v>
      </c>
      <c r="C8043" t="s">
        <v>67</v>
      </c>
      <c r="D8043">
        <v>57.19</v>
      </c>
    </row>
    <row r="8044" spans="1:4">
      <c r="A8044">
        <v>1905</v>
      </c>
      <c r="B8044" t="s">
        <v>2520</v>
      </c>
      <c r="C8044" t="s">
        <v>983</v>
      </c>
      <c r="D8044">
        <v>4</v>
      </c>
    </row>
    <row r="8045" spans="1:4">
      <c r="A8045">
        <v>1905</v>
      </c>
      <c r="B8045" t="s">
        <v>2520</v>
      </c>
      <c r="C8045" t="s">
        <v>440</v>
      </c>
      <c r="D8045">
        <v>4</v>
      </c>
    </row>
    <row r="8046" spans="1:4">
      <c r="A8046">
        <v>1905</v>
      </c>
      <c r="B8046" t="s">
        <v>3647</v>
      </c>
      <c r="C8046" t="s">
        <v>2423</v>
      </c>
      <c r="D8046">
        <v>7</v>
      </c>
    </row>
    <row r="8047" spans="1:4">
      <c r="A8047">
        <v>1905</v>
      </c>
      <c r="B8047" t="s">
        <v>3647</v>
      </c>
      <c r="C8047" t="s">
        <v>2414</v>
      </c>
      <c r="D8047">
        <v>37</v>
      </c>
    </row>
    <row r="8048" spans="1:4">
      <c r="A8048">
        <v>1905</v>
      </c>
      <c r="B8048" t="s">
        <v>3648</v>
      </c>
      <c r="C8048" t="s">
        <v>1968</v>
      </c>
      <c r="D8048">
        <v>50</v>
      </c>
    </row>
    <row r="8049" spans="1:4">
      <c r="A8049">
        <v>1905</v>
      </c>
      <c r="B8049" t="s">
        <v>3648</v>
      </c>
      <c r="C8049" t="s">
        <v>471</v>
      </c>
      <c r="D8049">
        <v>59.84</v>
      </c>
    </row>
    <row r="8050" spans="1:4">
      <c r="A8050">
        <v>1905</v>
      </c>
      <c r="B8050" t="s">
        <v>3666</v>
      </c>
      <c r="C8050" t="s">
        <v>471</v>
      </c>
      <c r="D8050">
        <v>29</v>
      </c>
    </row>
    <row r="8051" spans="1:4">
      <c r="A8051">
        <v>1905</v>
      </c>
      <c r="B8051" t="s">
        <v>3648</v>
      </c>
      <c r="C8051" t="s">
        <v>472</v>
      </c>
      <c r="D8051">
        <v>22</v>
      </c>
    </row>
    <row r="8052" spans="1:4">
      <c r="A8052">
        <v>1905</v>
      </c>
      <c r="B8052" t="s">
        <v>3648</v>
      </c>
      <c r="C8052" t="s">
        <v>1969</v>
      </c>
      <c r="D8052">
        <v>9.5</v>
      </c>
    </row>
    <row r="8053" spans="1:4">
      <c r="A8053">
        <v>1905</v>
      </c>
      <c r="B8053" t="s">
        <v>3648</v>
      </c>
      <c r="C8053" t="s">
        <v>1951</v>
      </c>
      <c r="D8053">
        <v>3</v>
      </c>
    </row>
    <row r="8054" spans="1:4">
      <c r="A8054">
        <v>1905</v>
      </c>
      <c r="B8054" t="s">
        <v>3648</v>
      </c>
      <c r="C8054" t="s">
        <v>1970</v>
      </c>
      <c r="D8054">
        <v>11</v>
      </c>
    </row>
    <row r="8055" spans="1:4">
      <c r="A8055">
        <v>1905</v>
      </c>
      <c r="B8055" t="s">
        <v>3648</v>
      </c>
      <c r="C8055" t="s">
        <v>1970</v>
      </c>
      <c r="D8055">
        <v>61</v>
      </c>
    </row>
    <row r="8056" spans="1:4">
      <c r="A8056">
        <v>1905</v>
      </c>
      <c r="B8056" t="s">
        <v>3648</v>
      </c>
      <c r="C8056" t="s">
        <v>470</v>
      </c>
      <c r="D8056">
        <v>486.32</v>
      </c>
    </row>
    <row r="8057" spans="1:4">
      <c r="A8057">
        <v>1905</v>
      </c>
      <c r="B8057" t="s">
        <v>3648</v>
      </c>
      <c r="C8057" t="s">
        <v>470</v>
      </c>
      <c r="D8057">
        <v>230</v>
      </c>
    </row>
    <row r="8058" spans="1:4">
      <c r="A8058">
        <v>1905</v>
      </c>
      <c r="B8058" t="s">
        <v>3648</v>
      </c>
      <c r="C8058" t="s">
        <v>470</v>
      </c>
      <c r="D8058">
        <v>218.95</v>
      </c>
    </row>
    <row r="8059" spans="1:4">
      <c r="A8059">
        <v>1905</v>
      </c>
      <c r="B8059" t="s">
        <v>3666</v>
      </c>
      <c r="C8059" t="s">
        <v>470</v>
      </c>
      <c r="D8059">
        <v>48</v>
      </c>
    </row>
    <row r="8060" spans="1:4">
      <c r="A8060">
        <v>1905</v>
      </c>
      <c r="B8060" t="s">
        <v>3648</v>
      </c>
      <c r="C8060" t="s">
        <v>470</v>
      </c>
      <c r="D8060">
        <v>31.3</v>
      </c>
    </row>
    <row r="8061" spans="1:4">
      <c r="A8061">
        <v>1905</v>
      </c>
      <c r="B8061" t="s">
        <v>3648</v>
      </c>
      <c r="C8061" t="s">
        <v>470</v>
      </c>
      <c r="D8061">
        <v>30</v>
      </c>
    </row>
    <row r="8062" spans="1:4">
      <c r="A8062">
        <v>1905</v>
      </c>
      <c r="B8062" t="s">
        <v>3648</v>
      </c>
      <c r="C8062" t="s">
        <v>470</v>
      </c>
      <c r="D8062">
        <v>18.62</v>
      </c>
    </row>
    <row r="8063" spans="1:4">
      <c r="A8063">
        <v>1905</v>
      </c>
      <c r="B8063" t="s">
        <v>3648</v>
      </c>
      <c r="C8063" t="s">
        <v>470</v>
      </c>
      <c r="D8063">
        <v>6.5</v>
      </c>
    </row>
    <row r="8064" spans="1:4">
      <c r="A8064">
        <v>1905</v>
      </c>
      <c r="B8064" t="s">
        <v>3648</v>
      </c>
      <c r="C8064" t="s">
        <v>470</v>
      </c>
      <c r="D8064">
        <v>41.98</v>
      </c>
    </row>
    <row r="8065" spans="1:4">
      <c r="A8065">
        <v>1905</v>
      </c>
      <c r="B8065" t="s">
        <v>3648</v>
      </c>
      <c r="C8065" t="s">
        <v>470</v>
      </c>
      <c r="D8065">
        <v>25.45</v>
      </c>
    </row>
    <row r="8066" spans="1:4">
      <c r="A8066">
        <v>1905</v>
      </c>
      <c r="B8066" t="s">
        <v>3648</v>
      </c>
      <c r="C8066" t="s">
        <v>470</v>
      </c>
      <c r="D8066">
        <v>83</v>
      </c>
    </row>
    <row r="8067" spans="1:4">
      <c r="A8067">
        <v>1905</v>
      </c>
      <c r="B8067" t="s">
        <v>3648</v>
      </c>
      <c r="C8067" t="s">
        <v>715</v>
      </c>
      <c r="D8067">
        <v>14</v>
      </c>
    </row>
    <row r="8068" spans="1:4">
      <c r="A8068">
        <v>1905</v>
      </c>
      <c r="B8068" t="s">
        <v>3648</v>
      </c>
      <c r="C8068" t="s">
        <v>1392</v>
      </c>
      <c r="D8068">
        <v>13.5</v>
      </c>
    </row>
    <row r="8069" spans="1:4">
      <c r="A8069">
        <v>1905</v>
      </c>
      <c r="B8069" t="s">
        <v>3648</v>
      </c>
      <c r="C8069" t="s">
        <v>2350</v>
      </c>
      <c r="D8069">
        <v>7.57</v>
      </c>
    </row>
    <row r="8070" spans="1:4">
      <c r="A8070">
        <v>1905</v>
      </c>
      <c r="B8070" t="s">
        <v>3648</v>
      </c>
      <c r="C8070" t="s">
        <v>2197</v>
      </c>
      <c r="D8070">
        <v>115.76</v>
      </c>
    </row>
    <row r="8071" spans="1:4">
      <c r="A8071">
        <v>1905</v>
      </c>
      <c r="B8071" t="s">
        <v>3648</v>
      </c>
      <c r="C8071" t="s">
        <v>2197</v>
      </c>
      <c r="D8071">
        <v>72.17</v>
      </c>
    </row>
    <row r="8072" spans="1:4">
      <c r="A8072">
        <v>1905</v>
      </c>
      <c r="B8072" t="s">
        <v>3648</v>
      </c>
      <c r="C8072" t="s">
        <v>2197</v>
      </c>
      <c r="D8072">
        <v>9.65</v>
      </c>
    </row>
    <row r="8073" spans="1:4">
      <c r="A8073">
        <v>1905</v>
      </c>
      <c r="B8073" t="s">
        <v>3648</v>
      </c>
      <c r="C8073" t="s">
        <v>1164</v>
      </c>
      <c r="D8073">
        <v>7.5</v>
      </c>
    </row>
    <row r="8074" spans="1:4">
      <c r="A8074">
        <v>1905</v>
      </c>
      <c r="B8074" t="s">
        <v>3648</v>
      </c>
      <c r="C8074" t="s">
        <v>1954</v>
      </c>
      <c r="D8074">
        <v>19.5</v>
      </c>
    </row>
    <row r="8075" spans="1:4">
      <c r="A8075">
        <v>1905</v>
      </c>
      <c r="B8075" t="s">
        <v>3648</v>
      </c>
      <c r="C8075" t="s">
        <v>1954</v>
      </c>
      <c r="D8075">
        <v>13.5</v>
      </c>
    </row>
    <row r="8076" spans="1:4">
      <c r="A8076">
        <v>1905</v>
      </c>
      <c r="B8076" t="s">
        <v>3648</v>
      </c>
      <c r="C8076" t="s">
        <v>1954</v>
      </c>
      <c r="D8076">
        <v>70</v>
      </c>
    </row>
    <row r="8077" spans="1:4">
      <c r="A8077">
        <v>1905</v>
      </c>
      <c r="B8077" t="s">
        <v>3648</v>
      </c>
      <c r="C8077" t="s">
        <v>173</v>
      </c>
      <c r="D8077">
        <v>5</v>
      </c>
    </row>
    <row r="8078" spans="1:4">
      <c r="A8078">
        <v>1905</v>
      </c>
      <c r="B8078" t="s">
        <v>3648</v>
      </c>
      <c r="C8078" t="s">
        <v>1962</v>
      </c>
      <c r="D8078">
        <v>40</v>
      </c>
    </row>
    <row r="8079" spans="1:4">
      <c r="A8079">
        <v>1905</v>
      </c>
      <c r="B8079" t="s">
        <v>3648</v>
      </c>
      <c r="C8079" t="s">
        <v>1962</v>
      </c>
      <c r="D8079">
        <v>41</v>
      </c>
    </row>
    <row r="8080" spans="1:4">
      <c r="A8080">
        <v>1905</v>
      </c>
      <c r="B8080" t="s">
        <v>3648</v>
      </c>
      <c r="C8080" t="s">
        <v>1962</v>
      </c>
      <c r="D8080">
        <v>22</v>
      </c>
    </row>
    <row r="8081" spans="1:4">
      <c r="A8081">
        <v>1905</v>
      </c>
      <c r="B8081" t="s">
        <v>3648</v>
      </c>
      <c r="C8081" t="s">
        <v>1956</v>
      </c>
      <c r="D8081">
        <v>8.5</v>
      </c>
    </row>
    <row r="8082" spans="1:4">
      <c r="A8082">
        <v>1905</v>
      </c>
      <c r="B8082" t="s">
        <v>3648</v>
      </c>
      <c r="C8082" t="s">
        <v>1956</v>
      </c>
      <c r="D8082">
        <v>4.2</v>
      </c>
    </row>
    <row r="8083" spans="1:4">
      <c r="A8083">
        <v>1905</v>
      </c>
      <c r="B8083" t="s">
        <v>3648</v>
      </c>
      <c r="C8083" t="s">
        <v>2424</v>
      </c>
      <c r="D8083">
        <v>4.5</v>
      </c>
    </row>
    <row r="8084" spans="1:4">
      <c r="A8084">
        <v>1905</v>
      </c>
      <c r="B8084" t="s">
        <v>3648</v>
      </c>
      <c r="C8084" t="s">
        <v>1957</v>
      </c>
      <c r="D8084">
        <v>36.6</v>
      </c>
    </row>
    <row r="8085" spans="1:4">
      <c r="A8085">
        <v>1905</v>
      </c>
      <c r="B8085" t="s">
        <v>3648</v>
      </c>
      <c r="C8085" t="s">
        <v>2074</v>
      </c>
      <c r="D8085">
        <v>8</v>
      </c>
    </row>
    <row r="8086" spans="1:4">
      <c r="A8086">
        <v>1905</v>
      </c>
      <c r="B8086" t="s">
        <v>3648</v>
      </c>
      <c r="C8086" t="s">
        <v>2384</v>
      </c>
      <c r="D8086">
        <v>19.600000000000001</v>
      </c>
    </row>
    <row r="8087" spans="1:4">
      <c r="A8087">
        <v>1905</v>
      </c>
      <c r="B8087" t="s">
        <v>3648</v>
      </c>
      <c r="C8087" t="s">
        <v>757</v>
      </c>
      <c r="D8087">
        <v>16.27</v>
      </c>
    </row>
    <row r="8088" spans="1:4">
      <c r="A8088">
        <v>1905</v>
      </c>
      <c r="B8088" t="s">
        <v>3648</v>
      </c>
      <c r="C8088" t="s">
        <v>1958</v>
      </c>
      <c r="D8088">
        <v>3.62</v>
      </c>
    </row>
    <row r="8089" spans="1:4">
      <c r="A8089">
        <v>1905</v>
      </c>
      <c r="B8089" t="s">
        <v>3648</v>
      </c>
      <c r="C8089" t="s">
        <v>1963</v>
      </c>
      <c r="D8089">
        <v>8</v>
      </c>
    </row>
    <row r="8090" spans="1:4">
      <c r="A8090">
        <v>1905</v>
      </c>
      <c r="B8090" t="s">
        <v>3648</v>
      </c>
      <c r="C8090" t="s">
        <v>1964</v>
      </c>
      <c r="D8090">
        <v>7.5</v>
      </c>
    </row>
    <row r="8091" spans="1:4">
      <c r="A8091">
        <v>1905</v>
      </c>
      <c r="B8091" t="s">
        <v>3648</v>
      </c>
      <c r="C8091" t="s">
        <v>1965</v>
      </c>
      <c r="D8091">
        <v>67</v>
      </c>
    </row>
    <row r="8092" spans="1:4">
      <c r="A8092">
        <v>1905</v>
      </c>
      <c r="B8092" t="s">
        <v>3648</v>
      </c>
      <c r="C8092" t="s">
        <v>1965</v>
      </c>
      <c r="D8092">
        <v>8</v>
      </c>
    </row>
    <row r="8093" spans="1:4">
      <c r="A8093">
        <v>1905</v>
      </c>
      <c r="B8093" t="s">
        <v>3648</v>
      </c>
      <c r="C8093" t="s">
        <v>1965</v>
      </c>
      <c r="D8093">
        <v>8</v>
      </c>
    </row>
    <row r="8094" spans="1:4">
      <c r="A8094">
        <v>1905</v>
      </c>
      <c r="B8094" t="s">
        <v>3648</v>
      </c>
      <c r="C8094" t="s">
        <v>2425</v>
      </c>
      <c r="D8094">
        <v>10.9</v>
      </c>
    </row>
    <row r="8095" spans="1:4">
      <c r="A8095">
        <v>1905</v>
      </c>
      <c r="B8095" t="s">
        <v>3648</v>
      </c>
      <c r="C8095" t="s">
        <v>1959</v>
      </c>
      <c r="D8095">
        <v>13</v>
      </c>
    </row>
    <row r="8096" spans="1:4">
      <c r="A8096">
        <v>1905</v>
      </c>
      <c r="B8096" t="s">
        <v>3648</v>
      </c>
      <c r="C8096" t="s">
        <v>1966</v>
      </c>
      <c r="D8096">
        <v>64</v>
      </c>
    </row>
    <row r="8097" spans="1:4">
      <c r="A8097">
        <v>1905</v>
      </c>
      <c r="B8097" t="s">
        <v>3648</v>
      </c>
      <c r="C8097" t="s">
        <v>1966</v>
      </c>
      <c r="D8097">
        <v>28</v>
      </c>
    </row>
    <row r="8098" spans="1:4">
      <c r="A8098">
        <v>1905</v>
      </c>
      <c r="B8098" t="s">
        <v>3648</v>
      </c>
      <c r="C8098" t="s">
        <v>1966</v>
      </c>
      <c r="D8098">
        <v>35.756</v>
      </c>
    </row>
    <row r="8099" spans="1:4">
      <c r="A8099">
        <v>1905</v>
      </c>
      <c r="B8099" t="s">
        <v>3648</v>
      </c>
      <c r="C8099" t="s">
        <v>578</v>
      </c>
      <c r="D8099">
        <v>24.5</v>
      </c>
    </row>
    <row r="8100" spans="1:4">
      <c r="A8100">
        <v>1905</v>
      </c>
      <c r="B8100" t="s">
        <v>3648</v>
      </c>
      <c r="C8100" t="s">
        <v>578</v>
      </c>
      <c r="D8100">
        <v>40</v>
      </c>
    </row>
    <row r="8101" spans="1:4">
      <c r="A8101">
        <v>1905</v>
      </c>
      <c r="B8101" t="s">
        <v>3648</v>
      </c>
      <c r="C8101" t="s">
        <v>2385</v>
      </c>
      <c r="D8101">
        <v>16.29</v>
      </c>
    </row>
    <row r="8102" spans="1:4">
      <c r="A8102">
        <v>1905</v>
      </c>
      <c r="B8102" t="s">
        <v>3648</v>
      </c>
      <c r="C8102" t="s">
        <v>1960</v>
      </c>
      <c r="D8102">
        <v>6.5</v>
      </c>
    </row>
    <row r="8103" spans="1:4">
      <c r="A8103">
        <v>1905</v>
      </c>
      <c r="B8103" t="s">
        <v>3648</v>
      </c>
      <c r="C8103" t="s">
        <v>2199</v>
      </c>
      <c r="D8103">
        <v>14.5</v>
      </c>
    </row>
    <row r="8104" spans="1:4">
      <c r="A8104">
        <v>1905</v>
      </c>
      <c r="B8104" t="s">
        <v>3648</v>
      </c>
      <c r="C8104" t="s">
        <v>2426</v>
      </c>
      <c r="D8104">
        <v>1.5</v>
      </c>
    </row>
    <row r="8105" spans="1:4">
      <c r="A8105">
        <v>1905</v>
      </c>
      <c r="B8105" t="s">
        <v>2427</v>
      </c>
      <c r="C8105" t="s">
        <v>442</v>
      </c>
      <c r="D8105">
        <v>260</v>
      </c>
    </row>
    <row r="8106" spans="1:4">
      <c r="A8106">
        <v>1905</v>
      </c>
      <c r="B8106" t="s">
        <v>2427</v>
      </c>
      <c r="C8106" t="s">
        <v>1236</v>
      </c>
      <c r="D8106">
        <v>3.3</v>
      </c>
    </row>
    <row r="8107" spans="1:4">
      <c r="A8107">
        <v>1905</v>
      </c>
      <c r="B8107" t="s">
        <v>2427</v>
      </c>
      <c r="C8107" t="s">
        <v>1971</v>
      </c>
      <c r="D8107">
        <v>2</v>
      </c>
    </row>
    <row r="8108" spans="1:4">
      <c r="A8108">
        <v>1905</v>
      </c>
      <c r="B8108" t="s">
        <v>2427</v>
      </c>
      <c r="C8108" t="s">
        <v>68</v>
      </c>
      <c r="D8108">
        <v>6.5</v>
      </c>
    </row>
    <row r="8109" spans="1:4">
      <c r="A8109">
        <v>1905</v>
      </c>
      <c r="B8109" t="s">
        <v>2427</v>
      </c>
      <c r="C8109" t="s">
        <v>446</v>
      </c>
      <c r="D8109">
        <v>30.44</v>
      </c>
    </row>
    <row r="8110" spans="1:4">
      <c r="A8110">
        <v>1905</v>
      </c>
      <c r="B8110" t="s">
        <v>2427</v>
      </c>
      <c r="C8110" t="s">
        <v>446</v>
      </c>
      <c r="D8110">
        <v>12</v>
      </c>
    </row>
    <row r="8111" spans="1:4">
      <c r="A8111">
        <v>1905</v>
      </c>
      <c r="B8111" t="s">
        <v>2427</v>
      </c>
      <c r="C8111" t="s">
        <v>446</v>
      </c>
      <c r="D8111">
        <v>30</v>
      </c>
    </row>
    <row r="8112" spans="1:4">
      <c r="A8112">
        <v>1905</v>
      </c>
      <c r="B8112" t="s">
        <v>2427</v>
      </c>
      <c r="C8112" t="s">
        <v>446</v>
      </c>
      <c r="D8112">
        <v>12.5</v>
      </c>
    </row>
    <row r="8113" spans="1:4">
      <c r="A8113">
        <v>1905</v>
      </c>
      <c r="B8113" t="s">
        <v>2427</v>
      </c>
      <c r="C8113" t="s">
        <v>448</v>
      </c>
      <c r="D8113">
        <v>147</v>
      </c>
    </row>
    <row r="8114" spans="1:4">
      <c r="A8114">
        <v>1905</v>
      </c>
      <c r="B8114" t="s">
        <v>2427</v>
      </c>
      <c r="C8114" t="s">
        <v>448</v>
      </c>
      <c r="D8114">
        <v>46</v>
      </c>
    </row>
    <row r="8115" spans="1:4">
      <c r="A8115">
        <v>1905</v>
      </c>
      <c r="B8115" t="s">
        <v>2427</v>
      </c>
      <c r="C8115" t="s">
        <v>448</v>
      </c>
      <c r="D8115">
        <v>46</v>
      </c>
    </row>
    <row r="8116" spans="1:4">
      <c r="A8116">
        <v>1905</v>
      </c>
      <c r="B8116" t="s">
        <v>2427</v>
      </c>
      <c r="C8116" t="s">
        <v>448</v>
      </c>
      <c r="D8116">
        <v>30</v>
      </c>
    </row>
    <row r="8117" spans="1:4">
      <c r="A8117">
        <v>1905</v>
      </c>
      <c r="B8117" t="s">
        <v>2427</v>
      </c>
      <c r="C8117" t="s">
        <v>747</v>
      </c>
      <c r="D8117">
        <v>25.5</v>
      </c>
    </row>
    <row r="8118" spans="1:4">
      <c r="A8118">
        <v>1905</v>
      </c>
      <c r="B8118" t="s">
        <v>2427</v>
      </c>
      <c r="C8118" t="s">
        <v>450</v>
      </c>
      <c r="D8118">
        <v>136</v>
      </c>
    </row>
    <row r="8119" spans="1:4">
      <c r="A8119">
        <v>1905</v>
      </c>
      <c r="B8119" t="s">
        <v>2427</v>
      </c>
      <c r="C8119" t="s">
        <v>450</v>
      </c>
      <c r="D8119">
        <v>63</v>
      </c>
    </row>
    <row r="8120" spans="1:4">
      <c r="A8120">
        <v>1905</v>
      </c>
      <c r="B8120" t="s">
        <v>2427</v>
      </c>
      <c r="C8120" t="s">
        <v>450</v>
      </c>
      <c r="D8120">
        <v>31.5</v>
      </c>
    </row>
    <row r="8121" spans="1:4">
      <c r="A8121">
        <v>1905</v>
      </c>
      <c r="B8121" t="s">
        <v>2427</v>
      </c>
      <c r="C8121" t="s">
        <v>450</v>
      </c>
      <c r="D8121">
        <v>41.5</v>
      </c>
    </row>
    <row r="8122" spans="1:4">
      <c r="A8122">
        <v>1905</v>
      </c>
      <c r="B8122" t="s">
        <v>2427</v>
      </c>
      <c r="C8122" t="s">
        <v>450</v>
      </c>
      <c r="D8122">
        <v>40</v>
      </c>
    </row>
    <row r="8123" spans="1:4">
      <c r="A8123">
        <v>1905</v>
      </c>
      <c r="B8123" t="s">
        <v>2427</v>
      </c>
      <c r="C8123" t="s">
        <v>450</v>
      </c>
      <c r="D8123">
        <v>93</v>
      </c>
    </row>
    <row r="8124" spans="1:4">
      <c r="A8124">
        <v>1905</v>
      </c>
      <c r="B8124" t="s">
        <v>2427</v>
      </c>
      <c r="C8124" t="s">
        <v>450</v>
      </c>
      <c r="D8124">
        <v>14</v>
      </c>
    </row>
    <row r="8125" spans="1:4">
      <c r="A8125">
        <v>1905</v>
      </c>
      <c r="B8125" t="s">
        <v>2427</v>
      </c>
      <c r="C8125" t="s">
        <v>1973</v>
      </c>
      <c r="D8125">
        <v>5</v>
      </c>
    </row>
    <row r="8126" spans="1:4">
      <c r="A8126">
        <v>1905</v>
      </c>
      <c r="B8126" t="s">
        <v>2427</v>
      </c>
      <c r="C8126" t="s">
        <v>750</v>
      </c>
      <c r="D8126">
        <v>21</v>
      </c>
    </row>
    <row r="8127" spans="1:4">
      <c r="A8127">
        <v>1905</v>
      </c>
      <c r="B8127" t="s">
        <v>2427</v>
      </c>
      <c r="C8127" t="s">
        <v>750</v>
      </c>
      <c r="D8127">
        <v>11.5</v>
      </c>
    </row>
    <row r="8128" spans="1:4">
      <c r="A8128">
        <v>1905</v>
      </c>
      <c r="B8128" t="s">
        <v>2427</v>
      </c>
      <c r="C8128" t="s">
        <v>752</v>
      </c>
      <c r="D8128">
        <v>17.5</v>
      </c>
    </row>
    <row r="8129" spans="1:4">
      <c r="A8129">
        <v>1905</v>
      </c>
      <c r="B8129" t="s">
        <v>2427</v>
      </c>
      <c r="C8129" t="s">
        <v>1108</v>
      </c>
      <c r="D8129">
        <v>14</v>
      </c>
    </row>
    <row r="8130" spans="1:4">
      <c r="A8130">
        <v>1905</v>
      </c>
      <c r="B8130" t="s">
        <v>2427</v>
      </c>
      <c r="C8130" t="s">
        <v>754</v>
      </c>
      <c r="D8130">
        <v>5.5</v>
      </c>
    </row>
    <row r="8131" spans="1:4">
      <c r="A8131">
        <v>1905</v>
      </c>
      <c r="B8131" t="s">
        <v>2427</v>
      </c>
      <c r="C8131" t="s">
        <v>462</v>
      </c>
      <c r="D8131">
        <v>4</v>
      </c>
    </row>
    <row r="8132" spans="1:4">
      <c r="A8132">
        <v>1905</v>
      </c>
      <c r="B8132" t="s">
        <v>2427</v>
      </c>
      <c r="C8132" t="s">
        <v>757</v>
      </c>
      <c r="D8132">
        <v>20</v>
      </c>
    </row>
    <row r="8133" spans="1:4">
      <c r="A8133">
        <v>1905</v>
      </c>
      <c r="B8133" t="s">
        <v>2427</v>
      </c>
      <c r="C8133" t="s">
        <v>759</v>
      </c>
      <c r="D8133">
        <v>4.03</v>
      </c>
    </row>
    <row r="8134" spans="1:4">
      <c r="A8134">
        <v>1905</v>
      </c>
      <c r="B8134" t="s">
        <v>2427</v>
      </c>
      <c r="C8134" t="s">
        <v>759</v>
      </c>
      <c r="D8134">
        <v>4</v>
      </c>
    </row>
    <row r="8135" spans="1:4">
      <c r="A8135">
        <v>1905</v>
      </c>
      <c r="B8135" t="s">
        <v>2427</v>
      </c>
      <c r="C8135" t="s">
        <v>761</v>
      </c>
      <c r="D8135">
        <v>42</v>
      </c>
    </row>
    <row r="8136" spans="1:4">
      <c r="A8136">
        <v>1905</v>
      </c>
      <c r="B8136" t="s">
        <v>2427</v>
      </c>
      <c r="C8136" t="s">
        <v>763</v>
      </c>
      <c r="D8136">
        <v>23</v>
      </c>
    </row>
    <row r="8137" spans="1:4">
      <c r="A8137">
        <v>1905</v>
      </c>
      <c r="B8137" t="s">
        <v>2427</v>
      </c>
      <c r="C8137" t="s">
        <v>1125</v>
      </c>
      <c r="D8137">
        <v>30.06</v>
      </c>
    </row>
    <row r="8138" spans="1:4">
      <c r="A8138">
        <v>1905</v>
      </c>
      <c r="B8138" t="s">
        <v>2427</v>
      </c>
      <c r="C8138" t="s">
        <v>59</v>
      </c>
      <c r="D8138">
        <v>25</v>
      </c>
    </row>
    <row r="8139" spans="1:4">
      <c r="A8139">
        <v>1905</v>
      </c>
      <c r="B8139" t="s">
        <v>2427</v>
      </c>
      <c r="C8139" t="s">
        <v>59</v>
      </c>
      <c r="D8139">
        <v>11</v>
      </c>
    </row>
    <row r="8140" spans="1:4">
      <c r="A8140">
        <v>1905</v>
      </c>
      <c r="B8140" t="s">
        <v>2427</v>
      </c>
      <c r="C8140" t="s">
        <v>1114</v>
      </c>
      <c r="D8140">
        <v>25.8</v>
      </c>
    </row>
    <row r="8141" spans="1:4">
      <c r="A8141">
        <v>1905</v>
      </c>
      <c r="B8141" t="s">
        <v>2427</v>
      </c>
      <c r="C8141" t="s">
        <v>452</v>
      </c>
      <c r="D8141">
        <v>50</v>
      </c>
    </row>
    <row r="8142" spans="1:4">
      <c r="A8142">
        <v>1905</v>
      </c>
      <c r="B8142" t="s">
        <v>2427</v>
      </c>
      <c r="C8142" t="s">
        <v>452</v>
      </c>
      <c r="D8142">
        <v>70</v>
      </c>
    </row>
    <row r="8143" spans="1:4">
      <c r="A8143">
        <v>1905</v>
      </c>
      <c r="B8143" t="s">
        <v>2427</v>
      </c>
      <c r="C8143" t="s">
        <v>455</v>
      </c>
      <c r="D8143">
        <v>38.44</v>
      </c>
    </row>
    <row r="8144" spans="1:4">
      <c r="A8144">
        <v>1905</v>
      </c>
      <c r="B8144" t="s">
        <v>2427</v>
      </c>
      <c r="C8144" t="s">
        <v>767</v>
      </c>
      <c r="D8144">
        <v>9</v>
      </c>
    </row>
    <row r="8145" spans="1:4">
      <c r="A8145">
        <v>1905</v>
      </c>
      <c r="B8145" t="s">
        <v>2427</v>
      </c>
      <c r="C8145" t="s">
        <v>995</v>
      </c>
      <c r="D8145">
        <v>18.5</v>
      </c>
    </row>
    <row r="8146" spans="1:4">
      <c r="A8146">
        <v>1905</v>
      </c>
      <c r="B8146" t="s">
        <v>2427</v>
      </c>
      <c r="C8146" t="s">
        <v>1237</v>
      </c>
      <c r="D8146">
        <v>5</v>
      </c>
    </row>
    <row r="8147" spans="1:4">
      <c r="A8147">
        <v>1905</v>
      </c>
      <c r="B8147" t="s">
        <v>2427</v>
      </c>
      <c r="C8147" t="s">
        <v>440</v>
      </c>
      <c r="D8147">
        <v>2.8</v>
      </c>
    </row>
    <row r="8148" spans="1:4">
      <c r="A8148">
        <v>1905</v>
      </c>
      <c r="B8148" t="s">
        <v>3664</v>
      </c>
      <c r="C8148" t="s">
        <v>2351</v>
      </c>
      <c r="D8148">
        <v>21.5</v>
      </c>
    </row>
    <row r="8149" spans="1:4">
      <c r="A8149">
        <v>1905</v>
      </c>
      <c r="B8149" t="s">
        <v>3664</v>
      </c>
      <c r="C8149" t="s">
        <v>1497</v>
      </c>
      <c r="D8149">
        <v>5.5</v>
      </c>
    </row>
    <row r="8150" spans="1:4">
      <c r="A8150">
        <v>1905</v>
      </c>
      <c r="B8150" t="s">
        <v>512</v>
      </c>
      <c r="C8150" t="s">
        <v>1984</v>
      </c>
      <c r="D8150">
        <v>2</v>
      </c>
    </row>
    <row r="8151" spans="1:4">
      <c r="A8151">
        <v>1905</v>
      </c>
      <c r="B8151" t="s">
        <v>512</v>
      </c>
      <c r="C8151" t="s">
        <v>1984</v>
      </c>
      <c r="D8151">
        <v>5</v>
      </c>
    </row>
    <row r="8152" spans="1:4">
      <c r="A8152">
        <v>1905</v>
      </c>
      <c r="B8152" t="s">
        <v>512</v>
      </c>
      <c r="C8152" t="s">
        <v>370</v>
      </c>
      <c r="D8152">
        <v>16</v>
      </c>
    </row>
    <row r="8153" spans="1:4">
      <c r="A8153">
        <v>1905</v>
      </c>
      <c r="B8153" t="s">
        <v>512</v>
      </c>
      <c r="C8153" t="s">
        <v>1985</v>
      </c>
      <c r="D8153">
        <v>14.21</v>
      </c>
    </row>
    <row r="8154" spans="1:4">
      <c r="A8154">
        <v>1905</v>
      </c>
      <c r="B8154" t="s">
        <v>512</v>
      </c>
      <c r="C8154" t="s">
        <v>1985</v>
      </c>
      <c r="D8154">
        <v>30</v>
      </c>
    </row>
    <row r="8155" spans="1:4">
      <c r="A8155">
        <v>1905</v>
      </c>
      <c r="B8155" t="s">
        <v>512</v>
      </c>
      <c r="C8155" t="s">
        <v>2194</v>
      </c>
      <c r="D8155">
        <v>2</v>
      </c>
    </row>
    <row r="8156" spans="1:4">
      <c r="A8156">
        <v>1905</v>
      </c>
      <c r="B8156" t="s">
        <v>512</v>
      </c>
      <c r="C8156" t="s">
        <v>1820</v>
      </c>
      <c r="D8156">
        <v>36.4</v>
      </c>
    </row>
    <row r="8157" spans="1:4">
      <c r="A8157">
        <v>1905</v>
      </c>
      <c r="B8157" t="s">
        <v>512</v>
      </c>
      <c r="C8157" t="s">
        <v>1820</v>
      </c>
      <c r="D8157">
        <v>14</v>
      </c>
    </row>
    <row r="8158" spans="1:4">
      <c r="A8158">
        <v>1905</v>
      </c>
      <c r="B8158" t="s">
        <v>512</v>
      </c>
      <c r="C8158" t="s">
        <v>2193</v>
      </c>
      <c r="D8158">
        <v>31.97</v>
      </c>
    </row>
    <row r="8159" spans="1:4">
      <c r="A8159">
        <v>1905</v>
      </c>
      <c r="B8159" t="s">
        <v>512</v>
      </c>
      <c r="C8159" t="s">
        <v>1987</v>
      </c>
      <c r="D8159">
        <v>65</v>
      </c>
    </row>
    <row r="8160" spans="1:4">
      <c r="A8160">
        <v>1905</v>
      </c>
      <c r="B8160" t="s">
        <v>512</v>
      </c>
      <c r="C8160" t="s">
        <v>1987</v>
      </c>
      <c r="D8160">
        <v>4</v>
      </c>
    </row>
    <row r="8161" spans="1:4">
      <c r="A8161">
        <v>1905</v>
      </c>
      <c r="B8161" t="s">
        <v>512</v>
      </c>
      <c r="C8161" t="s">
        <v>1988</v>
      </c>
      <c r="D8161">
        <v>65</v>
      </c>
    </row>
    <row r="8162" spans="1:4">
      <c r="A8162">
        <v>1905</v>
      </c>
      <c r="B8162" t="s">
        <v>512</v>
      </c>
      <c r="C8162" t="s">
        <v>1988</v>
      </c>
      <c r="D8162">
        <v>35</v>
      </c>
    </row>
    <row r="8163" spans="1:4">
      <c r="A8163">
        <v>1905</v>
      </c>
      <c r="B8163" t="s">
        <v>512</v>
      </c>
      <c r="C8163" t="s">
        <v>1976</v>
      </c>
      <c r="D8163">
        <v>17</v>
      </c>
    </row>
    <row r="8164" spans="1:4">
      <c r="A8164">
        <v>1905</v>
      </c>
      <c r="B8164" t="s">
        <v>512</v>
      </c>
      <c r="C8164" t="s">
        <v>2386</v>
      </c>
      <c r="D8164">
        <v>4</v>
      </c>
    </row>
    <row r="8165" spans="1:4">
      <c r="A8165">
        <v>1905</v>
      </c>
      <c r="B8165" t="s">
        <v>512</v>
      </c>
      <c r="C8165" t="s">
        <v>1977</v>
      </c>
      <c r="D8165">
        <v>4</v>
      </c>
    </row>
    <row r="8166" spans="1:4">
      <c r="A8166">
        <v>1905</v>
      </c>
      <c r="B8166" t="s">
        <v>512</v>
      </c>
      <c r="C8166" t="s">
        <v>2289</v>
      </c>
      <c r="D8166">
        <v>3.33</v>
      </c>
    </row>
    <row r="8167" spans="1:4">
      <c r="A8167">
        <v>1905</v>
      </c>
      <c r="B8167" t="s">
        <v>512</v>
      </c>
      <c r="C8167" t="s">
        <v>1989</v>
      </c>
      <c r="D8167">
        <v>8</v>
      </c>
    </row>
    <row r="8168" spans="1:4">
      <c r="A8168">
        <v>1905</v>
      </c>
      <c r="B8168" t="s">
        <v>512</v>
      </c>
      <c r="C8168" t="s">
        <v>1978</v>
      </c>
      <c r="D8168">
        <v>3.5</v>
      </c>
    </row>
    <row r="8169" spans="1:4">
      <c r="A8169">
        <v>1905</v>
      </c>
      <c r="B8169" t="s">
        <v>512</v>
      </c>
      <c r="C8169" t="s">
        <v>2195</v>
      </c>
      <c r="D8169">
        <v>16.8</v>
      </c>
    </row>
    <row r="8170" spans="1:4">
      <c r="A8170">
        <v>1905</v>
      </c>
      <c r="B8170" t="s">
        <v>512</v>
      </c>
      <c r="C8170" t="s">
        <v>1979</v>
      </c>
      <c r="D8170">
        <v>12</v>
      </c>
    </row>
    <row r="8171" spans="1:4">
      <c r="A8171">
        <v>1905</v>
      </c>
      <c r="B8171" t="s">
        <v>512</v>
      </c>
      <c r="C8171" t="s">
        <v>2196</v>
      </c>
      <c r="D8171">
        <v>4</v>
      </c>
    </row>
    <row r="8172" spans="1:4">
      <c r="A8172">
        <v>1905</v>
      </c>
      <c r="B8172" t="s">
        <v>512</v>
      </c>
      <c r="C8172" t="s">
        <v>1980</v>
      </c>
      <c r="D8172">
        <v>11.5</v>
      </c>
    </row>
    <row r="8173" spans="1:4">
      <c r="A8173">
        <v>1905</v>
      </c>
      <c r="B8173" t="s">
        <v>512</v>
      </c>
      <c r="C8173" t="s">
        <v>1990</v>
      </c>
      <c r="D8173">
        <v>1.5</v>
      </c>
    </row>
    <row r="8174" spans="1:4">
      <c r="A8174">
        <v>1905</v>
      </c>
      <c r="B8174" t="s">
        <v>512</v>
      </c>
      <c r="C8174" t="s">
        <v>1981</v>
      </c>
      <c r="D8174">
        <v>43.5</v>
      </c>
    </row>
    <row r="8175" spans="1:4">
      <c r="A8175">
        <v>1905</v>
      </c>
      <c r="B8175" t="s">
        <v>512</v>
      </c>
      <c r="C8175" t="s">
        <v>2090</v>
      </c>
      <c r="D8175">
        <v>2.75</v>
      </c>
    </row>
    <row r="8176" spans="1:4">
      <c r="A8176">
        <v>1905</v>
      </c>
      <c r="B8176" t="s">
        <v>512</v>
      </c>
      <c r="C8176" t="s">
        <v>1982</v>
      </c>
      <c r="D8176">
        <v>89</v>
      </c>
    </row>
    <row r="8177" spans="1:4">
      <c r="A8177">
        <v>1905</v>
      </c>
      <c r="B8177" t="s">
        <v>3649</v>
      </c>
      <c r="C8177" t="s">
        <v>1998</v>
      </c>
      <c r="D8177">
        <v>12</v>
      </c>
    </row>
    <row r="8178" spans="1:4">
      <c r="A8178">
        <v>1905</v>
      </c>
      <c r="B8178" t="s">
        <v>3649</v>
      </c>
      <c r="C8178" t="s">
        <v>1991</v>
      </c>
      <c r="D8178">
        <v>2</v>
      </c>
    </row>
    <row r="8179" spans="1:4">
      <c r="A8179">
        <v>1905</v>
      </c>
      <c r="B8179" t="s">
        <v>3649</v>
      </c>
      <c r="C8179" t="s">
        <v>1999</v>
      </c>
      <c r="D8179">
        <v>9</v>
      </c>
    </row>
    <row r="8180" spans="1:4">
      <c r="A8180">
        <v>1905</v>
      </c>
      <c r="B8180" t="s">
        <v>3649</v>
      </c>
      <c r="C8180" t="s">
        <v>1993</v>
      </c>
      <c r="D8180">
        <v>7</v>
      </c>
    </row>
    <row r="8181" spans="1:4">
      <c r="A8181">
        <v>1905</v>
      </c>
      <c r="B8181" t="s">
        <v>3649</v>
      </c>
      <c r="C8181" t="s">
        <v>2291</v>
      </c>
      <c r="D8181">
        <v>10.02</v>
      </c>
    </row>
    <row r="8182" spans="1:4">
      <c r="A8182">
        <v>1905</v>
      </c>
      <c r="B8182" t="s">
        <v>3649</v>
      </c>
      <c r="C8182" t="s">
        <v>2352</v>
      </c>
      <c r="D8182">
        <v>4.75</v>
      </c>
    </row>
    <row r="8183" spans="1:4">
      <c r="A8183">
        <v>1905</v>
      </c>
      <c r="B8183" t="s">
        <v>3649</v>
      </c>
      <c r="C8183" t="s">
        <v>2127</v>
      </c>
      <c r="D8183">
        <v>14</v>
      </c>
    </row>
    <row r="8184" spans="1:4">
      <c r="A8184">
        <v>1905</v>
      </c>
      <c r="B8184" t="s">
        <v>3649</v>
      </c>
      <c r="C8184" t="s">
        <v>2353</v>
      </c>
      <c r="D8184">
        <v>2</v>
      </c>
    </row>
    <row r="8185" spans="1:4">
      <c r="A8185">
        <v>1905</v>
      </c>
      <c r="B8185" t="s">
        <v>3649</v>
      </c>
      <c r="C8185" t="s">
        <v>1996</v>
      </c>
      <c r="D8185">
        <v>34</v>
      </c>
    </row>
    <row r="8186" spans="1:4">
      <c r="A8186">
        <v>1905</v>
      </c>
      <c r="B8186" t="s">
        <v>3649</v>
      </c>
      <c r="C8186" t="s">
        <v>2000</v>
      </c>
      <c r="D8186">
        <v>22.43</v>
      </c>
    </row>
    <row r="8187" spans="1:4">
      <c r="A8187">
        <v>1905</v>
      </c>
      <c r="B8187" t="s">
        <v>3649</v>
      </c>
      <c r="C8187" t="s">
        <v>1997</v>
      </c>
      <c r="D8187">
        <v>6</v>
      </c>
    </row>
    <row r="8188" spans="1:4">
      <c r="A8188">
        <v>1905</v>
      </c>
      <c r="B8188" t="s">
        <v>2524</v>
      </c>
      <c r="C8188" t="s">
        <v>99</v>
      </c>
      <c r="D8188">
        <v>7.5</v>
      </c>
    </row>
    <row r="8189" spans="1:4">
      <c r="A8189">
        <v>1905</v>
      </c>
      <c r="B8189" t="s">
        <v>2524</v>
      </c>
      <c r="C8189" t="s">
        <v>101</v>
      </c>
      <c r="D8189">
        <v>8.6</v>
      </c>
    </row>
    <row r="8190" spans="1:4">
      <c r="A8190">
        <v>1905</v>
      </c>
      <c r="B8190" t="s">
        <v>2524</v>
      </c>
      <c r="C8190" t="s">
        <v>100</v>
      </c>
      <c r="D8190">
        <v>10</v>
      </c>
    </row>
    <row r="8191" spans="1:4">
      <c r="A8191">
        <v>1905</v>
      </c>
      <c r="B8191" t="s">
        <v>2524</v>
      </c>
      <c r="C8191" t="s">
        <v>102</v>
      </c>
      <c r="D8191">
        <v>15</v>
      </c>
    </row>
    <row r="8192" spans="1:4">
      <c r="A8192">
        <v>1905</v>
      </c>
      <c r="B8192" t="s">
        <v>2524</v>
      </c>
      <c r="C8192" t="s">
        <v>102</v>
      </c>
      <c r="D8192">
        <v>35</v>
      </c>
    </row>
    <row r="8193" spans="1:4">
      <c r="A8193">
        <v>1905</v>
      </c>
      <c r="B8193" t="s">
        <v>2524</v>
      </c>
      <c r="C8193" t="s">
        <v>102</v>
      </c>
      <c r="D8193">
        <v>13</v>
      </c>
    </row>
    <row r="8194" spans="1:4">
      <c r="A8194">
        <v>1905</v>
      </c>
      <c r="B8194" t="s">
        <v>2524</v>
      </c>
      <c r="C8194" t="s">
        <v>105</v>
      </c>
      <c r="D8194">
        <v>150</v>
      </c>
    </row>
    <row r="8195" spans="1:4">
      <c r="A8195">
        <v>1905</v>
      </c>
      <c r="B8195" t="s">
        <v>2524</v>
      </c>
      <c r="C8195" t="s">
        <v>105</v>
      </c>
      <c r="D8195">
        <v>6.5</v>
      </c>
    </row>
    <row r="8196" spans="1:4">
      <c r="A8196">
        <v>1905</v>
      </c>
      <c r="B8196" t="s">
        <v>2524</v>
      </c>
      <c r="C8196" t="s">
        <v>105</v>
      </c>
      <c r="D8196">
        <v>16</v>
      </c>
    </row>
    <row r="8197" spans="1:4">
      <c r="A8197">
        <v>1905</v>
      </c>
      <c r="B8197" t="s">
        <v>2524</v>
      </c>
      <c r="C8197" t="s">
        <v>108</v>
      </c>
      <c r="D8197">
        <v>4.2</v>
      </c>
    </row>
    <row r="8198" spans="1:4">
      <c r="A8198">
        <v>1905</v>
      </c>
      <c r="B8198" t="s">
        <v>2524</v>
      </c>
      <c r="C8198" t="s">
        <v>2001</v>
      </c>
      <c r="D8198">
        <v>10</v>
      </c>
    </row>
    <row r="8199" spans="1:4">
      <c r="A8199">
        <v>1905</v>
      </c>
      <c r="B8199" t="s">
        <v>2524</v>
      </c>
      <c r="C8199" t="s">
        <v>109</v>
      </c>
      <c r="D8199">
        <v>15</v>
      </c>
    </row>
    <row r="8200" spans="1:4">
      <c r="A8200">
        <v>1905</v>
      </c>
      <c r="B8200" t="s">
        <v>2524</v>
      </c>
      <c r="C8200" t="s">
        <v>2428</v>
      </c>
      <c r="D8200">
        <v>1.5</v>
      </c>
    </row>
    <row r="8201" spans="1:4">
      <c r="A8201">
        <v>1905</v>
      </c>
      <c r="B8201" t="s">
        <v>2810</v>
      </c>
      <c r="C8201" t="s">
        <v>210</v>
      </c>
      <c r="D8201">
        <v>4</v>
      </c>
    </row>
    <row r="8202" spans="1:4">
      <c r="A8202">
        <v>1905</v>
      </c>
      <c r="B8202" t="s">
        <v>2810</v>
      </c>
      <c r="C8202" t="s">
        <v>208</v>
      </c>
      <c r="D8202">
        <v>1.25</v>
      </c>
    </row>
    <row r="8203" spans="1:4">
      <c r="A8203">
        <v>1905</v>
      </c>
      <c r="B8203" t="s">
        <v>2810</v>
      </c>
      <c r="C8203" t="s">
        <v>199</v>
      </c>
      <c r="D8203">
        <v>198</v>
      </c>
    </row>
    <row r="8204" spans="1:4">
      <c r="A8204">
        <v>1905</v>
      </c>
      <c r="B8204" t="s">
        <v>2810</v>
      </c>
      <c r="C8204" t="s">
        <v>199</v>
      </c>
      <c r="D8204">
        <v>3.75</v>
      </c>
    </row>
    <row r="8205" spans="1:4">
      <c r="A8205">
        <v>1905</v>
      </c>
      <c r="B8205" t="s">
        <v>2810</v>
      </c>
      <c r="C8205" t="s">
        <v>205</v>
      </c>
      <c r="D8205">
        <v>12</v>
      </c>
    </row>
    <row r="8206" spans="1:4">
      <c r="A8206">
        <v>1905</v>
      </c>
      <c r="B8206" t="s">
        <v>2810</v>
      </c>
      <c r="C8206" t="s">
        <v>2429</v>
      </c>
      <c r="D8206">
        <v>27.67</v>
      </c>
    </row>
    <row r="8207" spans="1:4">
      <c r="A8207">
        <v>1905</v>
      </c>
      <c r="B8207" t="s">
        <v>2820</v>
      </c>
      <c r="C8207" t="s">
        <v>2037</v>
      </c>
      <c r="D8207">
        <v>13.3</v>
      </c>
    </row>
    <row r="8208" spans="1:4">
      <c r="A8208">
        <v>1905</v>
      </c>
      <c r="B8208" t="s">
        <v>2820</v>
      </c>
      <c r="C8208" t="s">
        <v>2037</v>
      </c>
      <c r="D8208">
        <v>16.7</v>
      </c>
    </row>
    <row r="8209" spans="1:4">
      <c r="A8209">
        <v>1905</v>
      </c>
      <c r="B8209" t="s">
        <v>2820</v>
      </c>
      <c r="C8209" t="s">
        <v>2037</v>
      </c>
      <c r="D8209">
        <v>6.13</v>
      </c>
    </row>
    <row r="8210" spans="1:4">
      <c r="A8210">
        <v>1905</v>
      </c>
      <c r="B8210" t="s">
        <v>2820</v>
      </c>
      <c r="C8210" t="s">
        <v>2037</v>
      </c>
      <c r="D8210">
        <v>26</v>
      </c>
    </row>
    <row r="8211" spans="1:4">
      <c r="A8211">
        <v>1905</v>
      </c>
      <c r="B8211" t="s">
        <v>2820</v>
      </c>
      <c r="C8211" t="s">
        <v>2032</v>
      </c>
      <c r="D8211">
        <v>8.25</v>
      </c>
    </row>
    <row r="8212" spans="1:4">
      <c r="A8212">
        <v>1905</v>
      </c>
      <c r="B8212" t="s">
        <v>2820</v>
      </c>
      <c r="C8212" t="s">
        <v>72</v>
      </c>
      <c r="D8212">
        <v>15.4</v>
      </c>
    </row>
    <row r="8213" spans="1:4">
      <c r="A8213">
        <v>1905</v>
      </c>
      <c r="B8213" t="s">
        <v>2820</v>
      </c>
      <c r="C8213" t="s">
        <v>2227</v>
      </c>
      <c r="D8213">
        <v>7</v>
      </c>
    </row>
    <row r="8214" spans="1:4">
      <c r="A8214">
        <v>1905</v>
      </c>
      <c r="B8214" t="s">
        <v>2820</v>
      </c>
      <c r="C8214" t="s">
        <v>2306</v>
      </c>
      <c r="D8214">
        <v>4.37</v>
      </c>
    </row>
    <row r="8215" spans="1:4">
      <c r="A8215">
        <v>1905</v>
      </c>
      <c r="B8215" t="s">
        <v>2820</v>
      </c>
      <c r="C8215" t="s">
        <v>2033</v>
      </c>
      <c r="D8215">
        <v>3</v>
      </c>
    </row>
    <row r="8216" spans="1:4">
      <c r="A8216">
        <v>1905</v>
      </c>
      <c r="B8216" t="s">
        <v>2820</v>
      </c>
      <c r="C8216" t="s">
        <v>1714</v>
      </c>
      <c r="D8216">
        <v>93.75</v>
      </c>
    </row>
    <row r="8217" spans="1:4">
      <c r="A8217">
        <v>1905</v>
      </c>
      <c r="B8217" t="s">
        <v>2820</v>
      </c>
      <c r="C8217" t="s">
        <v>2034</v>
      </c>
      <c r="D8217">
        <v>22.35</v>
      </c>
    </row>
    <row r="8218" spans="1:4">
      <c r="A8218">
        <v>1905</v>
      </c>
      <c r="B8218" t="s">
        <v>2820</v>
      </c>
      <c r="C8218" t="s">
        <v>2034</v>
      </c>
      <c r="D8218">
        <v>9</v>
      </c>
    </row>
    <row r="8219" spans="1:4">
      <c r="A8219">
        <v>1905</v>
      </c>
      <c r="B8219" t="s">
        <v>2820</v>
      </c>
      <c r="C8219" t="s">
        <v>2036</v>
      </c>
      <c r="D8219">
        <v>37.506999999999998</v>
      </c>
    </row>
    <row r="8220" spans="1:4">
      <c r="A8220">
        <v>1905</v>
      </c>
      <c r="B8220" t="s">
        <v>2820</v>
      </c>
      <c r="C8220" t="s">
        <v>2036</v>
      </c>
      <c r="D8220">
        <v>22.12</v>
      </c>
    </row>
    <row r="8221" spans="1:4">
      <c r="A8221">
        <v>1905</v>
      </c>
      <c r="B8221" t="s">
        <v>2820</v>
      </c>
      <c r="C8221" t="s">
        <v>2036</v>
      </c>
      <c r="D8221">
        <v>3.47</v>
      </c>
    </row>
    <row r="8222" spans="1:4">
      <c r="A8222">
        <v>1905</v>
      </c>
      <c r="B8222" t="s">
        <v>2820</v>
      </c>
      <c r="C8222" t="s">
        <v>2231</v>
      </c>
      <c r="D8222">
        <v>5.85</v>
      </c>
    </row>
    <row r="8223" spans="1:4">
      <c r="A8223">
        <v>1905</v>
      </c>
      <c r="B8223" t="s">
        <v>2820</v>
      </c>
      <c r="C8223" t="s">
        <v>2231</v>
      </c>
      <c r="D8223">
        <v>12.68</v>
      </c>
    </row>
    <row r="8224" spans="1:4">
      <c r="A8224">
        <v>1905</v>
      </c>
      <c r="B8224" t="s">
        <v>2820</v>
      </c>
      <c r="C8224" t="s">
        <v>2035</v>
      </c>
      <c r="D8224">
        <v>5</v>
      </c>
    </row>
    <row r="8225" spans="1:4">
      <c r="A8225">
        <v>1905</v>
      </c>
      <c r="B8225" t="s">
        <v>2820</v>
      </c>
      <c r="C8225" t="s">
        <v>2035</v>
      </c>
      <c r="D8225">
        <v>6.1</v>
      </c>
    </row>
    <row r="8226" spans="1:4">
      <c r="A8226">
        <v>1905</v>
      </c>
      <c r="B8226" t="s">
        <v>2833</v>
      </c>
      <c r="C8226" t="s">
        <v>192</v>
      </c>
      <c r="D8226">
        <v>379</v>
      </c>
    </row>
    <row r="8227" spans="1:4">
      <c r="A8227">
        <v>1905</v>
      </c>
      <c r="B8227" t="s">
        <v>2833</v>
      </c>
      <c r="C8227" t="s">
        <v>1145</v>
      </c>
      <c r="D8227">
        <v>3.25</v>
      </c>
    </row>
    <row r="8228" spans="1:4">
      <c r="A8228">
        <v>1905</v>
      </c>
      <c r="B8228" t="s">
        <v>2833</v>
      </c>
      <c r="C8228" t="s">
        <v>194</v>
      </c>
      <c r="D8228">
        <v>6.5</v>
      </c>
    </row>
    <row r="8229" spans="1:4">
      <c r="A8229">
        <v>1905</v>
      </c>
      <c r="B8229" t="s">
        <v>2833</v>
      </c>
      <c r="C8229" t="s">
        <v>194</v>
      </c>
      <c r="D8229">
        <v>17.5</v>
      </c>
    </row>
    <row r="8230" spans="1:4">
      <c r="A8230">
        <v>1905</v>
      </c>
      <c r="B8230" t="s">
        <v>2833</v>
      </c>
      <c r="C8230" t="s">
        <v>2226</v>
      </c>
      <c r="D8230">
        <v>15</v>
      </c>
    </row>
    <row r="8231" spans="1:4">
      <c r="A8231">
        <v>1905</v>
      </c>
      <c r="B8231" t="s">
        <v>2833</v>
      </c>
      <c r="C8231" t="s">
        <v>2226</v>
      </c>
      <c r="D8231">
        <v>5.5</v>
      </c>
    </row>
    <row r="8232" spans="1:4">
      <c r="A8232">
        <v>1905</v>
      </c>
      <c r="B8232" t="s">
        <v>2833</v>
      </c>
      <c r="C8232" t="s">
        <v>567</v>
      </c>
      <c r="D8232">
        <v>13.5</v>
      </c>
    </row>
    <row r="8233" spans="1:4">
      <c r="A8233">
        <v>1905</v>
      </c>
      <c r="B8233" t="s">
        <v>2833</v>
      </c>
      <c r="C8233" t="s">
        <v>567</v>
      </c>
      <c r="D8233">
        <v>11</v>
      </c>
    </row>
    <row r="8234" spans="1:4">
      <c r="A8234">
        <v>1905</v>
      </c>
      <c r="B8234" t="s">
        <v>2833</v>
      </c>
      <c r="C8234" t="s">
        <v>1265</v>
      </c>
      <c r="D8234">
        <v>8</v>
      </c>
    </row>
    <row r="8235" spans="1:4">
      <c r="A8235">
        <v>1905</v>
      </c>
      <c r="B8235" t="s">
        <v>3291</v>
      </c>
      <c r="C8235" t="s">
        <v>2292</v>
      </c>
      <c r="D8235">
        <v>8.75</v>
      </c>
    </row>
    <row r="8236" spans="1:4">
      <c r="A8236">
        <v>1905</v>
      </c>
      <c r="B8236" t="s">
        <v>3291</v>
      </c>
      <c r="C8236" t="s">
        <v>2202</v>
      </c>
      <c r="D8236">
        <v>15.711</v>
      </c>
    </row>
    <row r="8237" spans="1:4">
      <c r="A8237">
        <v>1905</v>
      </c>
      <c r="B8237" t="s">
        <v>3291</v>
      </c>
      <c r="C8237" t="s">
        <v>2203</v>
      </c>
      <c r="D8237">
        <v>7.32</v>
      </c>
    </row>
    <row r="8238" spans="1:4">
      <c r="A8238">
        <v>1905</v>
      </c>
      <c r="B8238" t="s">
        <v>3291</v>
      </c>
      <c r="C8238" t="s">
        <v>2003</v>
      </c>
      <c r="D8238">
        <v>444.82600000000002</v>
      </c>
    </row>
    <row r="8239" spans="1:4">
      <c r="A8239">
        <v>1905</v>
      </c>
      <c r="B8239" t="s">
        <v>3291</v>
      </c>
      <c r="C8239" t="s">
        <v>2003</v>
      </c>
      <c r="D8239">
        <v>852</v>
      </c>
    </row>
    <row r="8240" spans="1:4">
      <c r="A8240">
        <v>1905</v>
      </c>
      <c r="B8240" t="s">
        <v>3291</v>
      </c>
      <c r="C8240" t="s">
        <v>2003</v>
      </c>
      <c r="D8240">
        <v>524.20000000000005</v>
      </c>
    </row>
    <row r="8241" spans="1:4">
      <c r="A8241">
        <v>1905</v>
      </c>
      <c r="B8241" t="s">
        <v>3291</v>
      </c>
      <c r="C8241" t="s">
        <v>2003</v>
      </c>
      <c r="D8241">
        <v>9.89</v>
      </c>
    </row>
    <row r="8242" spans="1:4">
      <c r="A8242">
        <v>1905</v>
      </c>
      <c r="B8242" t="s">
        <v>3291</v>
      </c>
      <c r="C8242" t="s">
        <v>2003</v>
      </c>
      <c r="D8242">
        <v>75</v>
      </c>
    </row>
    <row r="8243" spans="1:4">
      <c r="A8243">
        <v>1905</v>
      </c>
      <c r="B8243" t="s">
        <v>3291</v>
      </c>
      <c r="C8243" t="s">
        <v>2004</v>
      </c>
      <c r="D8243">
        <v>364.185</v>
      </c>
    </row>
    <row r="8244" spans="1:4">
      <c r="A8244">
        <v>1905</v>
      </c>
      <c r="B8244" t="s">
        <v>3291</v>
      </c>
      <c r="C8244" t="s">
        <v>2004</v>
      </c>
      <c r="D8244">
        <v>27.53</v>
      </c>
    </row>
    <row r="8245" spans="1:4">
      <c r="A8245">
        <v>1905</v>
      </c>
      <c r="B8245" t="s">
        <v>3291</v>
      </c>
      <c r="C8245" t="s">
        <v>2004</v>
      </c>
      <c r="D8245">
        <v>23.8</v>
      </c>
    </row>
    <row r="8246" spans="1:4">
      <c r="A8246">
        <v>1905</v>
      </c>
      <c r="B8246" t="s">
        <v>3291</v>
      </c>
      <c r="C8246" t="s">
        <v>2207</v>
      </c>
      <c r="D8246">
        <v>20.100000000000001</v>
      </c>
    </row>
    <row r="8247" spans="1:4">
      <c r="A8247">
        <v>1905</v>
      </c>
      <c r="B8247" t="s">
        <v>3291</v>
      </c>
      <c r="C8247" t="s">
        <v>2094</v>
      </c>
      <c r="D8247">
        <v>17.239999999999998</v>
      </c>
    </row>
    <row r="8248" spans="1:4">
      <c r="A8248">
        <v>1905</v>
      </c>
      <c r="B8248" t="s">
        <v>3291</v>
      </c>
      <c r="C8248" t="s">
        <v>2208</v>
      </c>
      <c r="D8248">
        <v>6.35</v>
      </c>
    </row>
    <row r="8249" spans="1:4">
      <c r="A8249">
        <v>1905</v>
      </c>
      <c r="B8249" t="s">
        <v>3291</v>
      </c>
      <c r="C8249" t="s">
        <v>2005</v>
      </c>
      <c r="D8249">
        <v>6.5949999999999998</v>
      </c>
    </row>
    <row r="8250" spans="1:4">
      <c r="A8250">
        <v>1905</v>
      </c>
      <c r="B8250" t="s">
        <v>3291</v>
      </c>
      <c r="C8250" t="s">
        <v>2005</v>
      </c>
      <c r="D8250">
        <v>1.135</v>
      </c>
    </row>
    <row r="8251" spans="1:4">
      <c r="A8251">
        <v>1905</v>
      </c>
      <c r="B8251" t="s">
        <v>3291</v>
      </c>
      <c r="C8251" t="s">
        <v>2267</v>
      </c>
      <c r="D8251">
        <v>9.4499999999999993</v>
      </c>
    </row>
    <row r="8252" spans="1:4">
      <c r="A8252">
        <v>1905</v>
      </c>
      <c r="B8252" t="s">
        <v>3291</v>
      </c>
      <c r="C8252" t="s">
        <v>2006</v>
      </c>
      <c r="D8252">
        <v>32.11</v>
      </c>
    </row>
    <row r="8253" spans="1:4">
      <c r="A8253">
        <v>1905</v>
      </c>
      <c r="B8253" t="s">
        <v>3291</v>
      </c>
      <c r="C8253" t="s">
        <v>2006</v>
      </c>
      <c r="D8253">
        <v>8.5860000000000003</v>
      </c>
    </row>
    <row r="8254" spans="1:4">
      <c r="A8254">
        <v>1905</v>
      </c>
      <c r="B8254" t="s">
        <v>3291</v>
      </c>
      <c r="C8254" t="s">
        <v>2210</v>
      </c>
      <c r="D8254">
        <v>16.100000000000001</v>
      </c>
    </row>
    <row r="8255" spans="1:4">
      <c r="A8255">
        <v>1905</v>
      </c>
      <c r="B8255" t="s">
        <v>3291</v>
      </c>
      <c r="C8255" t="s">
        <v>2002</v>
      </c>
      <c r="D8255">
        <v>6.02</v>
      </c>
    </row>
    <row r="8256" spans="1:4">
      <c r="A8256">
        <v>1905</v>
      </c>
      <c r="B8256" t="s">
        <v>3291</v>
      </c>
      <c r="C8256" t="s">
        <v>2002</v>
      </c>
      <c r="D8256">
        <v>18.183</v>
      </c>
    </row>
    <row r="8257" spans="1:4">
      <c r="A8257">
        <v>1905</v>
      </c>
      <c r="B8257" t="s">
        <v>3291</v>
      </c>
      <c r="C8257" t="s">
        <v>2211</v>
      </c>
      <c r="D8257">
        <v>17.681000000000001</v>
      </c>
    </row>
    <row r="8258" spans="1:4">
      <c r="A8258">
        <v>1905</v>
      </c>
      <c r="B8258" t="s">
        <v>3291</v>
      </c>
      <c r="C8258" t="s">
        <v>2211</v>
      </c>
      <c r="D8258">
        <v>14.7</v>
      </c>
    </row>
    <row r="8259" spans="1:4">
      <c r="A8259">
        <v>1905</v>
      </c>
      <c r="B8259" t="s">
        <v>3291</v>
      </c>
      <c r="C8259" t="s">
        <v>2211</v>
      </c>
      <c r="D8259">
        <v>8.0299999999999994</v>
      </c>
    </row>
    <row r="8260" spans="1:4">
      <c r="A8260">
        <v>1905</v>
      </c>
      <c r="B8260" t="s">
        <v>3291</v>
      </c>
      <c r="C8260" t="s">
        <v>2213</v>
      </c>
      <c r="D8260">
        <v>8.24</v>
      </c>
    </row>
    <row r="8261" spans="1:4">
      <c r="A8261">
        <v>1905</v>
      </c>
      <c r="B8261" t="s">
        <v>3291</v>
      </c>
      <c r="C8261" t="s">
        <v>2213</v>
      </c>
      <c r="D8261">
        <v>29.5</v>
      </c>
    </row>
    <row r="8262" spans="1:4">
      <c r="A8262">
        <v>1905</v>
      </c>
      <c r="B8262" t="s">
        <v>3291</v>
      </c>
      <c r="C8262" t="s">
        <v>2213</v>
      </c>
      <c r="D8262">
        <v>2.8</v>
      </c>
    </row>
    <row r="8263" spans="1:4">
      <c r="A8263">
        <v>1905</v>
      </c>
      <c r="B8263" t="s">
        <v>3291</v>
      </c>
      <c r="C8263" t="s">
        <v>2430</v>
      </c>
      <c r="D8263">
        <v>10</v>
      </c>
    </row>
    <row r="8264" spans="1:4">
      <c r="A8264">
        <v>1905</v>
      </c>
      <c r="B8264" t="s">
        <v>3291</v>
      </c>
      <c r="C8264" t="s">
        <v>2009</v>
      </c>
      <c r="D8264">
        <v>46.02</v>
      </c>
    </row>
    <row r="8265" spans="1:4">
      <c r="A8265">
        <v>1905</v>
      </c>
      <c r="B8265" t="s">
        <v>3291</v>
      </c>
      <c r="C8265" t="s">
        <v>2009</v>
      </c>
      <c r="D8265">
        <v>1</v>
      </c>
    </row>
    <row r="8266" spans="1:4">
      <c r="A8266">
        <v>1905</v>
      </c>
      <c r="B8266" t="s">
        <v>3291</v>
      </c>
      <c r="C8266" t="s">
        <v>2293</v>
      </c>
      <c r="D8266">
        <v>6.42</v>
      </c>
    </row>
    <row r="8267" spans="1:4">
      <c r="A8267">
        <v>1905</v>
      </c>
      <c r="B8267" t="s">
        <v>3291</v>
      </c>
      <c r="C8267" t="s">
        <v>2009</v>
      </c>
      <c r="D8267">
        <v>4.57</v>
      </c>
    </row>
    <row r="8268" spans="1:4">
      <c r="A8268">
        <v>1905</v>
      </c>
      <c r="B8268" t="s">
        <v>3291</v>
      </c>
      <c r="C8268" t="s">
        <v>1994</v>
      </c>
      <c r="D8268">
        <v>13</v>
      </c>
    </row>
    <row r="8269" spans="1:4">
      <c r="A8269">
        <v>1905</v>
      </c>
      <c r="B8269" t="s">
        <v>3291</v>
      </c>
      <c r="C8269" t="s">
        <v>2029</v>
      </c>
      <c r="D8269">
        <v>3.3</v>
      </c>
    </row>
    <row r="8270" spans="1:4">
      <c r="A8270">
        <v>1905</v>
      </c>
      <c r="B8270" t="s">
        <v>3291</v>
      </c>
      <c r="C8270" t="s">
        <v>2294</v>
      </c>
      <c r="D8270">
        <v>14.55</v>
      </c>
    </row>
    <row r="8271" spans="1:4">
      <c r="A8271">
        <v>1905</v>
      </c>
      <c r="B8271" t="s">
        <v>3291</v>
      </c>
      <c r="C8271" t="s">
        <v>2295</v>
      </c>
      <c r="D8271">
        <v>22.2</v>
      </c>
    </row>
    <row r="8272" spans="1:4">
      <c r="A8272">
        <v>1905</v>
      </c>
      <c r="B8272" t="s">
        <v>3291</v>
      </c>
      <c r="C8272" t="s">
        <v>2012</v>
      </c>
      <c r="D8272">
        <v>30.5</v>
      </c>
    </row>
    <row r="8273" spans="1:4">
      <c r="A8273">
        <v>1905</v>
      </c>
      <c r="B8273" t="s">
        <v>3291</v>
      </c>
      <c r="C8273" t="s">
        <v>2012</v>
      </c>
      <c r="D8273">
        <v>50</v>
      </c>
    </row>
    <row r="8274" spans="1:4">
      <c r="A8274">
        <v>1905</v>
      </c>
      <c r="B8274" t="s">
        <v>3291</v>
      </c>
      <c r="C8274" t="s">
        <v>2012</v>
      </c>
      <c r="D8274">
        <v>28.1</v>
      </c>
    </row>
    <row r="8275" spans="1:4">
      <c r="A8275">
        <v>1905</v>
      </c>
      <c r="B8275" t="s">
        <v>3291</v>
      </c>
      <c r="C8275" t="s">
        <v>2014</v>
      </c>
      <c r="D8275">
        <v>19.7</v>
      </c>
    </row>
    <row r="8276" spans="1:4">
      <c r="A8276">
        <v>1905</v>
      </c>
      <c r="B8276" t="s">
        <v>3291</v>
      </c>
      <c r="C8276" t="s">
        <v>2014</v>
      </c>
      <c r="D8276">
        <v>19.079999999999998</v>
      </c>
    </row>
    <row r="8277" spans="1:4">
      <c r="A8277">
        <v>1905</v>
      </c>
      <c r="B8277" t="s">
        <v>3291</v>
      </c>
      <c r="C8277" t="s">
        <v>2014</v>
      </c>
      <c r="D8277">
        <v>5.82</v>
      </c>
    </row>
    <row r="8278" spans="1:4">
      <c r="A8278">
        <v>1905</v>
      </c>
      <c r="B8278" t="s">
        <v>3291</v>
      </c>
      <c r="C8278" t="s">
        <v>2015</v>
      </c>
      <c r="D8278">
        <v>21.9</v>
      </c>
    </row>
    <row r="8279" spans="1:4">
      <c r="A8279">
        <v>1905</v>
      </c>
      <c r="B8279" t="s">
        <v>3291</v>
      </c>
      <c r="C8279" t="s">
        <v>2015</v>
      </c>
      <c r="D8279">
        <v>24.67</v>
      </c>
    </row>
    <row r="8280" spans="1:4">
      <c r="A8280">
        <v>1905</v>
      </c>
      <c r="B8280" t="s">
        <v>3291</v>
      </c>
      <c r="C8280" t="s">
        <v>2015</v>
      </c>
      <c r="D8280">
        <v>9.84</v>
      </c>
    </row>
    <row r="8281" spans="1:4">
      <c r="A8281">
        <v>1905</v>
      </c>
      <c r="B8281" t="s">
        <v>3291</v>
      </c>
      <c r="C8281" t="s">
        <v>2030</v>
      </c>
      <c r="D8281">
        <v>23.8</v>
      </c>
    </row>
    <row r="8282" spans="1:4">
      <c r="A8282">
        <v>1905</v>
      </c>
      <c r="B8282" t="s">
        <v>3291</v>
      </c>
      <c r="C8282" t="s">
        <v>2016</v>
      </c>
      <c r="D8282">
        <v>36</v>
      </c>
    </row>
    <row r="8283" spans="1:4">
      <c r="A8283">
        <v>1905</v>
      </c>
      <c r="B8283" t="s">
        <v>3291</v>
      </c>
      <c r="C8283" t="s">
        <v>2016</v>
      </c>
      <c r="D8283">
        <v>13.49</v>
      </c>
    </row>
    <row r="8284" spans="1:4">
      <c r="A8284">
        <v>1905</v>
      </c>
      <c r="B8284" t="s">
        <v>3291</v>
      </c>
      <c r="C8284" t="s">
        <v>2016</v>
      </c>
      <c r="D8284">
        <v>4.9000000000000004</v>
      </c>
    </row>
    <row r="8285" spans="1:4">
      <c r="A8285">
        <v>1905</v>
      </c>
      <c r="B8285" t="s">
        <v>3291</v>
      </c>
      <c r="C8285" t="s">
        <v>2016</v>
      </c>
      <c r="D8285">
        <v>9.7799999999999994</v>
      </c>
    </row>
    <row r="8286" spans="1:4">
      <c r="A8286">
        <v>1905</v>
      </c>
      <c r="B8286" t="s">
        <v>3291</v>
      </c>
      <c r="C8286" t="s">
        <v>2016</v>
      </c>
      <c r="D8286">
        <v>4.5999999999999996</v>
      </c>
    </row>
    <row r="8287" spans="1:4">
      <c r="A8287">
        <v>1905</v>
      </c>
      <c r="B8287" t="s">
        <v>3291</v>
      </c>
      <c r="C8287" t="s">
        <v>2018</v>
      </c>
      <c r="D8287">
        <v>26.05</v>
      </c>
    </row>
    <row r="8288" spans="1:4">
      <c r="A8288">
        <v>1905</v>
      </c>
      <c r="B8288" t="s">
        <v>3291</v>
      </c>
      <c r="C8288" t="s">
        <v>2019</v>
      </c>
      <c r="D8288">
        <v>26.3</v>
      </c>
    </row>
    <row r="8289" spans="1:4">
      <c r="A8289">
        <v>1905</v>
      </c>
      <c r="B8289" t="s">
        <v>3291</v>
      </c>
      <c r="C8289" t="s">
        <v>2019</v>
      </c>
      <c r="D8289">
        <v>15.8</v>
      </c>
    </row>
    <row r="8290" spans="1:4">
      <c r="A8290">
        <v>1905</v>
      </c>
      <c r="B8290" t="s">
        <v>3291</v>
      </c>
      <c r="C8290" t="s">
        <v>2296</v>
      </c>
      <c r="D8290">
        <v>0.66</v>
      </c>
    </row>
    <row r="8291" spans="1:4">
      <c r="A8291">
        <v>1905</v>
      </c>
      <c r="B8291" t="s">
        <v>3291</v>
      </c>
      <c r="C8291" t="s">
        <v>2268</v>
      </c>
      <c r="D8291">
        <v>30.23</v>
      </c>
    </row>
    <row r="8292" spans="1:4">
      <c r="A8292">
        <v>1905</v>
      </c>
      <c r="B8292" t="s">
        <v>3291</v>
      </c>
      <c r="C8292" t="s">
        <v>2297</v>
      </c>
      <c r="D8292">
        <v>6.23</v>
      </c>
    </row>
    <row r="8293" spans="1:4">
      <c r="A8293">
        <v>1905</v>
      </c>
      <c r="B8293" t="s">
        <v>3291</v>
      </c>
      <c r="C8293" t="s">
        <v>2297</v>
      </c>
      <c r="D8293">
        <v>21.05</v>
      </c>
    </row>
    <row r="8294" spans="1:4">
      <c r="A8294">
        <v>1905</v>
      </c>
      <c r="B8294" t="s">
        <v>3291</v>
      </c>
      <c r="C8294" t="s">
        <v>2269</v>
      </c>
      <c r="D8294">
        <v>28.4</v>
      </c>
    </row>
    <row r="8295" spans="1:4">
      <c r="A8295">
        <v>1905</v>
      </c>
      <c r="B8295" t="s">
        <v>3291</v>
      </c>
      <c r="C8295" t="s">
        <v>2021</v>
      </c>
      <c r="D8295">
        <v>29</v>
      </c>
    </row>
    <row r="8296" spans="1:4">
      <c r="A8296">
        <v>1905</v>
      </c>
      <c r="B8296" t="s">
        <v>3291</v>
      </c>
      <c r="C8296" t="s">
        <v>2021</v>
      </c>
      <c r="D8296">
        <v>42.234000000000002</v>
      </c>
    </row>
    <row r="8297" spans="1:4">
      <c r="A8297">
        <v>1905</v>
      </c>
      <c r="B8297" t="s">
        <v>3291</v>
      </c>
      <c r="C8297" t="s">
        <v>2220</v>
      </c>
      <c r="D8297">
        <v>10.57</v>
      </c>
    </row>
    <row r="8298" spans="1:4">
      <c r="A8298">
        <v>1905</v>
      </c>
      <c r="B8298" t="s">
        <v>3291</v>
      </c>
      <c r="C8298" t="s">
        <v>2022</v>
      </c>
      <c r="D8298">
        <v>6.4</v>
      </c>
    </row>
    <row r="8299" spans="1:4">
      <c r="A8299">
        <v>1905</v>
      </c>
      <c r="B8299" t="s">
        <v>3291</v>
      </c>
      <c r="C8299" t="s">
        <v>2221</v>
      </c>
      <c r="D8299">
        <v>6.53</v>
      </c>
    </row>
    <row r="8300" spans="1:4">
      <c r="A8300">
        <v>1905</v>
      </c>
      <c r="B8300" t="s">
        <v>3291</v>
      </c>
      <c r="C8300" t="s">
        <v>2222</v>
      </c>
      <c r="D8300">
        <v>7.59</v>
      </c>
    </row>
    <row r="8301" spans="1:4">
      <c r="A8301">
        <v>1905</v>
      </c>
      <c r="B8301" t="s">
        <v>3291</v>
      </c>
      <c r="C8301" t="s">
        <v>578</v>
      </c>
      <c r="D8301">
        <v>93.75</v>
      </c>
    </row>
    <row r="8302" spans="1:4">
      <c r="A8302">
        <v>1905</v>
      </c>
      <c r="B8302" t="s">
        <v>3291</v>
      </c>
      <c r="C8302" t="s">
        <v>2298</v>
      </c>
      <c r="D8302">
        <v>12.5</v>
      </c>
    </row>
    <row r="8303" spans="1:4">
      <c r="A8303">
        <v>1905</v>
      </c>
      <c r="B8303" t="s">
        <v>3291</v>
      </c>
      <c r="C8303" t="s">
        <v>2023</v>
      </c>
      <c r="D8303">
        <v>17.899999999999999</v>
      </c>
    </row>
    <row r="8304" spans="1:4">
      <c r="A8304">
        <v>1905</v>
      </c>
      <c r="B8304" t="s">
        <v>3291</v>
      </c>
      <c r="C8304" t="s">
        <v>2023</v>
      </c>
      <c r="D8304">
        <v>11.4</v>
      </c>
    </row>
    <row r="8305" spans="1:4">
      <c r="A8305">
        <v>1905</v>
      </c>
      <c r="B8305" t="s">
        <v>3291</v>
      </c>
      <c r="C8305" t="s">
        <v>2299</v>
      </c>
      <c r="D8305">
        <v>17.899999999999999</v>
      </c>
    </row>
    <row r="8306" spans="1:4">
      <c r="A8306">
        <v>1905</v>
      </c>
      <c r="B8306" t="s">
        <v>3291</v>
      </c>
      <c r="C8306" t="s">
        <v>2355</v>
      </c>
      <c r="D8306">
        <v>7</v>
      </c>
    </row>
    <row r="8307" spans="1:4">
      <c r="A8307">
        <v>1905</v>
      </c>
      <c r="B8307" t="s">
        <v>3291</v>
      </c>
      <c r="C8307" t="s">
        <v>2388</v>
      </c>
      <c r="D8307">
        <v>6.4</v>
      </c>
    </row>
    <row r="8308" spans="1:4">
      <c r="A8308">
        <v>1905</v>
      </c>
      <c r="B8308" t="s">
        <v>3291</v>
      </c>
      <c r="C8308" t="s">
        <v>2300</v>
      </c>
      <c r="D8308">
        <v>12.12</v>
      </c>
    </row>
    <row r="8309" spans="1:4">
      <c r="A8309">
        <v>1905</v>
      </c>
      <c r="B8309" t="s">
        <v>3291</v>
      </c>
      <c r="C8309" t="s">
        <v>2270</v>
      </c>
      <c r="D8309">
        <v>6.09</v>
      </c>
    </row>
    <row r="8310" spans="1:4">
      <c r="A8310">
        <v>1905</v>
      </c>
      <c r="B8310" t="s">
        <v>3291</v>
      </c>
      <c r="C8310" t="s">
        <v>2301</v>
      </c>
      <c r="D8310">
        <v>13.9</v>
      </c>
    </row>
    <row r="8311" spans="1:4">
      <c r="A8311">
        <v>1905</v>
      </c>
      <c r="B8311" t="s">
        <v>3291</v>
      </c>
      <c r="C8311" t="s">
        <v>2024</v>
      </c>
      <c r="D8311">
        <v>16.93</v>
      </c>
    </row>
    <row r="8312" spans="1:4">
      <c r="A8312">
        <v>1905</v>
      </c>
      <c r="B8312" t="s">
        <v>3291</v>
      </c>
      <c r="C8312" t="s">
        <v>2302</v>
      </c>
      <c r="D8312">
        <v>11.25</v>
      </c>
    </row>
    <row r="8313" spans="1:4">
      <c r="A8313">
        <v>1905</v>
      </c>
      <c r="B8313" t="s">
        <v>3291</v>
      </c>
      <c r="C8313" t="s">
        <v>2025</v>
      </c>
      <c r="D8313">
        <v>133.47999999999999</v>
      </c>
    </row>
    <row r="8314" spans="1:4">
      <c r="A8314">
        <v>1905</v>
      </c>
      <c r="B8314" t="s">
        <v>3291</v>
      </c>
      <c r="C8314" t="s">
        <v>2025</v>
      </c>
      <c r="D8314">
        <v>16.399999999999999</v>
      </c>
    </row>
    <row r="8315" spans="1:4">
      <c r="A8315">
        <v>1905</v>
      </c>
      <c r="B8315" t="s">
        <v>3291</v>
      </c>
      <c r="C8315" t="s">
        <v>2025</v>
      </c>
      <c r="D8315">
        <v>15.5</v>
      </c>
    </row>
    <row r="8316" spans="1:4">
      <c r="A8316">
        <v>1905</v>
      </c>
      <c r="B8316" t="s">
        <v>3291</v>
      </c>
      <c r="C8316" t="s">
        <v>2025</v>
      </c>
      <c r="D8316">
        <v>20.100000000000001</v>
      </c>
    </row>
    <row r="8317" spans="1:4">
      <c r="A8317">
        <v>1905</v>
      </c>
      <c r="B8317" t="s">
        <v>3291</v>
      </c>
      <c r="C8317" t="s">
        <v>2025</v>
      </c>
      <c r="D8317">
        <v>3.04</v>
      </c>
    </row>
    <row r="8318" spans="1:4">
      <c r="A8318">
        <v>1905</v>
      </c>
      <c r="B8318" t="s">
        <v>3650</v>
      </c>
      <c r="C8318" t="s">
        <v>2045</v>
      </c>
      <c r="D8318">
        <v>4</v>
      </c>
    </row>
    <row r="8319" spans="1:4">
      <c r="A8319">
        <v>1905</v>
      </c>
      <c r="B8319" t="s">
        <v>3650</v>
      </c>
      <c r="C8319" t="s">
        <v>2040</v>
      </c>
      <c r="D8319">
        <v>17.5</v>
      </c>
    </row>
    <row r="8320" spans="1:4">
      <c r="A8320">
        <v>1905</v>
      </c>
      <c r="B8320" t="s">
        <v>3650</v>
      </c>
      <c r="C8320" t="s">
        <v>2389</v>
      </c>
      <c r="D8320">
        <v>80</v>
      </c>
    </row>
    <row r="8321" spans="1:4">
      <c r="A8321">
        <v>1905</v>
      </c>
      <c r="B8321" t="s">
        <v>3650</v>
      </c>
      <c r="C8321" t="s">
        <v>2041</v>
      </c>
      <c r="D8321">
        <v>385.9</v>
      </c>
    </row>
    <row r="8322" spans="1:4">
      <c r="A8322">
        <v>1905</v>
      </c>
      <c r="B8322" t="s">
        <v>3650</v>
      </c>
      <c r="C8322" t="s">
        <v>2041</v>
      </c>
      <c r="D8322">
        <v>125.36</v>
      </c>
    </row>
    <row r="8323" spans="1:4">
      <c r="A8323">
        <v>1905</v>
      </c>
      <c r="B8323" t="s">
        <v>3650</v>
      </c>
      <c r="C8323" t="s">
        <v>2041</v>
      </c>
      <c r="D8323">
        <v>92</v>
      </c>
    </row>
    <row r="8324" spans="1:4">
      <c r="A8324">
        <v>1905</v>
      </c>
      <c r="B8324" t="s">
        <v>3650</v>
      </c>
      <c r="C8324" t="s">
        <v>2041</v>
      </c>
      <c r="D8324">
        <v>15</v>
      </c>
    </row>
    <row r="8325" spans="1:4">
      <c r="A8325">
        <v>1905</v>
      </c>
      <c r="B8325" t="s">
        <v>3650</v>
      </c>
      <c r="C8325" t="s">
        <v>2041</v>
      </c>
      <c r="D8325">
        <v>14</v>
      </c>
    </row>
    <row r="8326" spans="1:4">
      <c r="A8326">
        <v>1905</v>
      </c>
      <c r="B8326" t="s">
        <v>3650</v>
      </c>
      <c r="C8326" t="s">
        <v>2232</v>
      </c>
      <c r="D8326">
        <v>7.5</v>
      </c>
    </row>
    <row r="8327" spans="1:4">
      <c r="A8327">
        <v>1905</v>
      </c>
      <c r="B8327" t="s">
        <v>3650</v>
      </c>
      <c r="C8327" t="s">
        <v>1873</v>
      </c>
      <c r="D8327">
        <v>58.3</v>
      </c>
    </row>
    <row r="8328" spans="1:4">
      <c r="A8328">
        <v>1905</v>
      </c>
      <c r="B8328" t="s">
        <v>3650</v>
      </c>
      <c r="C8328" t="s">
        <v>1873</v>
      </c>
      <c r="D8328">
        <v>47.5</v>
      </c>
    </row>
    <row r="8329" spans="1:4">
      <c r="A8329">
        <v>1905</v>
      </c>
      <c r="B8329" t="s">
        <v>3650</v>
      </c>
      <c r="C8329" t="s">
        <v>1873</v>
      </c>
      <c r="D8329">
        <v>71</v>
      </c>
    </row>
    <row r="8330" spans="1:4">
      <c r="A8330">
        <v>1905</v>
      </c>
      <c r="B8330" t="s">
        <v>3650</v>
      </c>
      <c r="C8330" t="s">
        <v>2307</v>
      </c>
      <c r="D8330">
        <v>25.75</v>
      </c>
    </row>
    <row r="8331" spans="1:4">
      <c r="A8331">
        <v>1905</v>
      </c>
      <c r="B8331" t="s">
        <v>3650</v>
      </c>
      <c r="C8331" t="s">
        <v>2047</v>
      </c>
      <c r="D8331">
        <v>5</v>
      </c>
    </row>
    <row r="8332" spans="1:4">
      <c r="A8332">
        <v>1905</v>
      </c>
      <c r="B8332" t="s">
        <v>3650</v>
      </c>
      <c r="C8332" t="s">
        <v>419</v>
      </c>
      <c r="D8332">
        <v>24.5</v>
      </c>
    </row>
    <row r="8333" spans="1:4">
      <c r="A8333">
        <v>1905</v>
      </c>
      <c r="B8333" t="s">
        <v>3650</v>
      </c>
      <c r="C8333" t="s">
        <v>419</v>
      </c>
      <c r="D8333">
        <v>46</v>
      </c>
    </row>
    <row r="8334" spans="1:4">
      <c r="A8334">
        <v>1905</v>
      </c>
      <c r="B8334" t="s">
        <v>3650</v>
      </c>
      <c r="C8334" t="s">
        <v>2048</v>
      </c>
      <c r="D8334">
        <v>50.6</v>
      </c>
    </row>
    <row r="8335" spans="1:4">
      <c r="A8335">
        <v>1905</v>
      </c>
      <c r="B8335" t="s">
        <v>3650</v>
      </c>
      <c r="C8335" t="s">
        <v>2049</v>
      </c>
      <c r="D8335">
        <v>42</v>
      </c>
    </row>
    <row r="8336" spans="1:4">
      <c r="A8336">
        <v>1905</v>
      </c>
      <c r="B8336" t="s">
        <v>3650</v>
      </c>
      <c r="C8336" t="s">
        <v>2050</v>
      </c>
      <c r="D8336">
        <v>10</v>
      </c>
    </row>
    <row r="8337" spans="1:4">
      <c r="A8337">
        <v>1905</v>
      </c>
      <c r="B8337" t="s">
        <v>3650</v>
      </c>
      <c r="C8337" t="s">
        <v>2042</v>
      </c>
      <c r="D8337">
        <v>7</v>
      </c>
    </row>
    <row r="8338" spans="1:4">
      <c r="A8338">
        <v>1905</v>
      </c>
      <c r="B8338" t="s">
        <v>3650</v>
      </c>
      <c r="C8338" t="s">
        <v>2051</v>
      </c>
      <c r="D8338">
        <v>16</v>
      </c>
    </row>
    <row r="8339" spans="1:4">
      <c r="A8339">
        <v>1905</v>
      </c>
      <c r="B8339" t="s">
        <v>3650</v>
      </c>
      <c r="C8339" t="s">
        <v>1358</v>
      </c>
      <c r="D8339">
        <v>48</v>
      </c>
    </row>
    <row r="8340" spans="1:4">
      <c r="A8340">
        <v>1905</v>
      </c>
      <c r="B8340" t="s">
        <v>3650</v>
      </c>
      <c r="C8340" t="s">
        <v>2431</v>
      </c>
      <c r="D8340">
        <v>15</v>
      </c>
    </row>
    <row r="8341" spans="1:4">
      <c r="A8341">
        <v>1905</v>
      </c>
      <c r="B8341" t="s">
        <v>3650</v>
      </c>
      <c r="C8341" t="s">
        <v>2053</v>
      </c>
      <c r="D8341">
        <v>4.5</v>
      </c>
    </row>
    <row r="8342" spans="1:4">
      <c r="A8342">
        <v>1905</v>
      </c>
      <c r="B8342" t="s">
        <v>3650</v>
      </c>
      <c r="C8342" t="s">
        <v>2236</v>
      </c>
      <c r="D8342">
        <v>5</v>
      </c>
    </row>
    <row r="8343" spans="1:4">
      <c r="A8343">
        <v>1905</v>
      </c>
      <c r="B8343" t="s">
        <v>3650</v>
      </c>
      <c r="C8343" t="s">
        <v>2043</v>
      </c>
      <c r="D8343">
        <v>12</v>
      </c>
    </row>
    <row r="8344" spans="1:4">
      <c r="A8344">
        <v>1905</v>
      </c>
      <c r="B8344" t="s">
        <v>3650</v>
      </c>
      <c r="C8344" t="s">
        <v>2044</v>
      </c>
      <c r="D8344">
        <v>36</v>
      </c>
    </row>
    <row r="8345" spans="1:4">
      <c r="A8345">
        <v>1905</v>
      </c>
      <c r="B8345" t="s">
        <v>3650</v>
      </c>
      <c r="C8345" t="s">
        <v>785</v>
      </c>
      <c r="D8345">
        <v>10.5</v>
      </c>
    </row>
    <row r="8346" spans="1:4">
      <c r="A8346">
        <v>1905</v>
      </c>
      <c r="B8346" t="s">
        <v>3650</v>
      </c>
      <c r="C8346" t="s">
        <v>2356</v>
      </c>
      <c r="D8346">
        <v>7</v>
      </c>
    </row>
    <row r="8347" spans="1:4">
      <c r="A8347">
        <v>1905</v>
      </c>
      <c r="B8347" t="s">
        <v>3651</v>
      </c>
      <c r="C8347" t="s">
        <v>364</v>
      </c>
      <c r="D8347">
        <v>71.06</v>
      </c>
    </row>
    <row r="8348" spans="1:4">
      <c r="A8348">
        <v>1905</v>
      </c>
      <c r="B8348" t="s">
        <v>3651</v>
      </c>
      <c r="C8348" t="s">
        <v>364</v>
      </c>
      <c r="D8348">
        <v>6</v>
      </c>
    </row>
    <row r="8349" spans="1:4">
      <c r="A8349">
        <v>1905</v>
      </c>
      <c r="B8349" t="s">
        <v>3651</v>
      </c>
      <c r="C8349" t="s">
        <v>364</v>
      </c>
      <c r="D8349">
        <v>3.5</v>
      </c>
    </row>
    <row r="8350" spans="1:4">
      <c r="A8350">
        <v>1905</v>
      </c>
      <c r="B8350" t="s">
        <v>3651</v>
      </c>
      <c r="C8350" t="s">
        <v>2055</v>
      </c>
      <c r="D8350">
        <v>264.61</v>
      </c>
    </row>
    <row r="8351" spans="1:4">
      <c r="A8351">
        <v>1905</v>
      </c>
      <c r="B8351" t="s">
        <v>3651</v>
      </c>
      <c r="C8351" t="s">
        <v>2055</v>
      </c>
      <c r="D8351">
        <v>20.25</v>
      </c>
    </row>
    <row r="8352" spans="1:4">
      <c r="A8352">
        <v>1905</v>
      </c>
      <c r="B8352" t="s">
        <v>3651</v>
      </c>
      <c r="C8352" t="s">
        <v>2055</v>
      </c>
      <c r="D8352">
        <v>6</v>
      </c>
    </row>
    <row r="8353" spans="1:4">
      <c r="A8353">
        <v>1905</v>
      </c>
      <c r="B8353" t="s">
        <v>3651</v>
      </c>
      <c r="C8353" t="s">
        <v>2055</v>
      </c>
      <c r="D8353">
        <v>2.5</v>
      </c>
    </row>
    <row r="8354" spans="1:4">
      <c r="A8354">
        <v>1905</v>
      </c>
      <c r="B8354" t="s">
        <v>3651</v>
      </c>
      <c r="C8354" t="s">
        <v>366</v>
      </c>
      <c r="D8354">
        <v>7.33</v>
      </c>
    </row>
    <row r="8355" spans="1:4">
      <c r="A8355">
        <v>1905</v>
      </c>
      <c r="B8355" t="s">
        <v>3651</v>
      </c>
      <c r="C8355" t="s">
        <v>367</v>
      </c>
      <c r="D8355">
        <v>5</v>
      </c>
    </row>
    <row r="8356" spans="1:4">
      <c r="A8356">
        <v>1905</v>
      </c>
      <c r="B8356" t="s">
        <v>3652</v>
      </c>
      <c r="C8356" t="s">
        <v>2343</v>
      </c>
      <c r="D8356">
        <v>7</v>
      </c>
    </row>
    <row r="8357" spans="1:4">
      <c r="A8357">
        <v>1905</v>
      </c>
      <c r="B8357" t="s">
        <v>3652</v>
      </c>
      <c r="C8357" t="s">
        <v>2056</v>
      </c>
      <c r="D8357">
        <v>2</v>
      </c>
    </row>
    <row r="8358" spans="1:4">
      <c r="A8358">
        <v>1905</v>
      </c>
      <c r="B8358" t="s">
        <v>3652</v>
      </c>
      <c r="C8358" t="s">
        <v>2432</v>
      </c>
      <c r="D8358">
        <v>1.75</v>
      </c>
    </row>
    <row r="8359" spans="1:4">
      <c r="A8359">
        <v>1905</v>
      </c>
      <c r="B8359" t="s">
        <v>3652</v>
      </c>
      <c r="C8359" t="s">
        <v>419</v>
      </c>
      <c r="D8359">
        <v>5.5</v>
      </c>
    </row>
    <row r="8360" spans="1:4">
      <c r="A8360">
        <v>1905</v>
      </c>
      <c r="B8360" t="s">
        <v>3652</v>
      </c>
      <c r="C8360" t="s">
        <v>2058</v>
      </c>
      <c r="D8360">
        <v>7.5</v>
      </c>
    </row>
    <row r="8361" spans="1:4">
      <c r="A8361">
        <v>1905</v>
      </c>
      <c r="B8361" t="s">
        <v>3652</v>
      </c>
      <c r="C8361" t="s">
        <v>2057</v>
      </c>
      <c r="D8361">
        <v>7</v>
      </c>
    </row>
    <row r="8362" spans="1:4">
      <c r="A8362">
        <v>1905</v>
      </c>
      <c r="B8362" t="s">
        <v>3652</v>
      </c>
      <c r="C8362" t="s">
        <v>2130</v>
      </c>
      <c r="D8362">
        <v>9</v>
      </c>
    </row>
    <row r="8363" spans="1:4">
      <c r="A8363">
        <v>1905</v>
      </c>
      <c r="B8363" t="s">
        <v>3652</v>
      </c>
      <c r="C8363" t="s">
        <v>2271</v>
      </c>
      <c r="D8363">
        <v>8</v>
      </c>
    </row>
    <row r="8364" spans="1:4">
      <c r="A8364">
        <v>1905</v>
      </c>
      <c r="B8364" t="s">
        <v>94</v>
      </c>
      <c r="C8364" t="s">
        <v>1457</v>
      </c>
      <c r="D8364">
        <v>18</v>
      </c>
    </row>
    <row r="8365" spans="1:4">
      <c r="A8365">
        <v>1905</v>
      </c>
      <c r="B8365" t="s">
        <v>94</v>
      </c>
      <c r="C8365" t="s">
        <v>2309</v>
      </c>
      <c r="D8365">
        <v>1.5</v>
      </c>
    </row>
    <row r="8366" spans="1:4">
      <c r="A8366">
        <v>1905</v>
      </c>
      <c r="B8366" t="s">
        <v>94</v>
      </c>
      <c r="C8366" t="s">
        <v>1820</v>
      </c>
      <c r="D8366">
        <v>3</v>
      </c>
    </row>
    <row r="8367" spans="1:4">
      <c r="A8367">
        <v>1905</v>
      </c>
      <c r="B8367" t="s">
        <v>94</v>
      </c>
      <c r="C8367" t="s">
        <v>2310</v>
      </c>
      <c r="D8367">
        <v>11.57</v>
      </c>
    </row>
    <row r="8368" spans="1:4">
      <c r="A8368">
        <v>1905</v>
      </c>
      <c r="B8368" t="s">
        <v>94</v>
      </c>
      <c r="C8368" t="s">
        <v>2059</v>
      </c>
      <c r="D8368">
        <v>5</v>
      </c>
    </row>
    <row r="8369" spans="1:4">
      <c r="A8369">
        <v>1905</v>
      </c>
      <c r="B8369" t="s">
        <v>94</v>
      </c>
      <c r="C8369" t="s">
        <v>97</v>
      </c>
      <c r="D8369">
        <v>211.03</v>
      </c>
    </row>
    <row r="8370" spans="1:4">
      <c r="A8370">
        <v>1905</v>
      </c>
      <c r="B8370" t="s">
        <v>94</v>
      </c>
      <c r="C8370" t="s">
        <v>97</v>
      </c>
      <c r="D8370">
        <v>40</v>
      </c>
    </row>
    <row r="8371" spans="1:4">
      <c r="A8371">
        <v>1905</v>
      </c>
      <c r="B8371" t="s">
        <v>94</v>
      </c>
      <c r="C8371" t="s">
        <v>97</v>
      </c>
      <c r="D8371">
        <v>65</v>
      </c>
    </row>
    <row r="8372" spans="1:4">
      <c r="A8372">
        <v>1905</v>
      </c>
      <c r="B8372" t="s">
        <v>94</v>
      </c>
      <c r="C8372" t="s">
        <v>97</v>
      </c>
      <c r="D8372">
        <v>18</v>
      </c>
    </row>
    <row r="8373" spans="1:4">
      <c r="A8373">
        <v>1905</v>
      </c>
      <c r="B8373" t="s">
        <v>94</v>
      </c>
      <c r="C8373" t="s">
        <v>97</v>
      </c>
      <c r="D8373">
        <v>13</v>
      </c>
    </row>
    <row r="8374" spans="1:4">
      <c r="A8374">
        <v>1905</v>
      </c>
      <c r="B8374" t="s">
        <v>94</v>
      </c>
      <c r="C8374" t="s">
        <v>2359</v>
      </c>
      <c r="D8374">
        <v>7</v>
      </c>
    </row>
    <row r="8375" spans="1:4">
      <c r="A8375">
        <v>1905</v>
      </c>
      <c r="B8375" t="s">
        <v>94</v>
      </c>
      <c r="C8375" t="s">
        <v>785</v>
      </c>
      <c r="D8375">
        <v>45</v>
      </c>
    </row>
    <row r="8376" spans="1:4">
      <c r="A8376">
        <v>1905</v>
      </c>
      <c r="B8376" t="s">
        <v>94</v>
      </c>
      <c r="C8376" t="s">
        <v>892</v>
      </c>
      <c r="D8376">
        <v>102</v>
      </c>
    </row>
    <row r="8377" spans="1:4">
      <c r="A8377">
        <v>1905</v>
      </c>
      <c r="B8377" t="s">
        <v>94</v>
      </c>
      <c r="C8377" t="s">
        <v>892</v>
      </c>
      <c r="D8377">
        <v>31.44</v>
      </c>
    </row>
    <row r="8378" spans="1:4">
      <c r="A8378">
        <v>1905</v>
      </c>
      <c r="B8378" t="s">
        <v>94</v>
      </c>
      <c r="C8378" t="s">
        <v>892</v>
      </c>
      <c r="D8378">
        <v>13.42</v>
      </c>
    </row>
    <row r="8379" spans="1:4">
      <c r="A8379">
        <v>1905</v>
      </c>
      <c r="B8379" t="s">
        <v>94</v>
      </c>
      <c r="C8379" t="s">
        <v>892</v>
      </c>
      <c r="D8379">
        <v>12.5</v>
      </c>
    </row>
    <row r="8380" spans="1:4">
      <c r="A8380">
        <v>1905</v>
      </c>
      <c r="B8380" t="s">
        <v>94</v>
      </c>
      <c r="C8380" t="s">
        <v>892</v>
      </c>
      <c r="D8380">
        <v>2</v>
      </c>
    </row>
    <row r="8381" spans="1:4">
      <c r="A8381">
        <v>1905</v>
      </c>
      <c r="B8381" t="s">
        <v>94</v>
      </c>
      <c r="C8381" t="s">
        <v>892</v>
      </c>
      <c r="D8381">
        <v>19.75</v>
      </c>
    </row>
    <row r="8382" spans="1:4">
      <c r="A8382">
        <v>1905</v>
      </c>
      <c r="B8382" t="s">
        <v>94</v>
      </c>
      <c r="C8382" t="s">
        <v>574</v>
      </c>
      <c r="D8382">
        <v>27</v>
      </c>
    </row>
    <row r="8383" spans="1:4">
      <c r="A8383">
        <v>1905</v>
      </c>
      <c r="B8383" t="s">
        <v>94</v>
      </c>
      <c r="C8383" t="s">
        <v>578</v>
      </c>
      <c r="D8383">
        <v>15.8</v>
      </c>
    </row>
    <row r="8384" spans="1:4">
      <c r="A8384">
        <v>1905</v>
      </c>
      <c r="B8384" t="s">
        <v>94</v>
      </c>
      <c r="C8384" t="s">
        <v>578</v>
      </c>
      <c r="D8384">
        <v>2.5</v>
      </c>
    </row>
    <row r="8385" spans="1:4">
      <c r="A8385">
        <v>1905</v>
      </c>
      <c r="B8385" t="s">
        <v>94</v>
      </c>
      <c r="C8385" t="s">
        <v>889</v>
      </c>
      <c r="D8385">
        <v>47</v>
      </c>
    </row>
    <row r="8386" spans="1:4">
      <c r="A8386">
        <v>1905</v>
      </c>
      <c r="B8386" t="s">
        <v>3653</v>
      </c>
      <c r="C8386" t="s">
        <v>2061</v>
      </c>
      <c r="D8386">
        <v>5.34</v>
      </c>
    </row>
    <row r="8387" spans="1:4">
      <c r="A8387">
        <v>1905</v>
      </c>
      <c r="B8387" t="s">
        <v>3653</v>
      </c>
      <c r="C8387" t="s">
        <v>2237</v>
      </c>
      <c r="D8387">
        <v>3.5</v>
      </c>
    </row>
    <row r="8388" spans="1:4">
      <c r="A8388">
        <v>1905</v>
      </c>
      <c r="B8388" t="s">
        <v>3653</v>
      </c>
      <c r="C8388" t="s">
        <v>2062</v>
      </c>
      <c r="D8388">
        <v>25.5</v>
      </c>
    </row>
    <row r="8389" spans="1:4">
      <c r="A8389">
        <v>1905</v>
      </c>
      <c r="B8389" t="s">
        <v>3653</v>
      </c>
      <c r="C8389" t="s">
        <v>1343</v>
      </c>
      <c r="D8389">
        <v>12</v>
      </c>
    </row>
    <row r="8390" spans="1:4">
      <c r="A8390">
        <v>1905</v>
      </c>
      <c r="B8390" t="s">
        <v>3653</v>
      </c>
      <c r="C8390" t="s">
        <v>1926</v>
      </c>
      <c r="D8390">
        <v>17</v>
      </c>
    </row>
    <row r="8391" spans="1:4">
      <c r="A8391">
        <v>1905</v>
      </c>
      <c r="B8391" t="s">
        <v>3654</v>
      </c>
      <c r="C8391" t="s">
        <v>2072</v>
      </c>
      <c r="D8391">
        <v>6.5</v>
      </c>
    </row>
    <row r="8392" spans="1:4">
      <c r="A8392">
        <v>1905</v>
      </c>
      <c r="B8392" t="s">
        <v>3654</v>
      </c>
      <c r="C8392" t="s">
        <v>2074</v>
      </c>
      <c r="D8392">
        <v>55</v>
      </c>
    </row>
    <row r="8393" spans="1:4">
      <c r="A8393">
        <v>1905</v>
      </c>
      <c r="B8393" t="s">
        <v>3654</v>
      </c>
      <c r="C8393" t="s">
        <v>2074</v>
      </c>
      <c r="D8393">
        <v>55.75</v>
      </c>
    </row>
    <row r="8394" spans="1:4">
      <c r="A8394">
        <v>1905</v>
      </c>
      <c r="B8394" t="s">
        <v>3654</v>
      </c>
      <c r="C8394" t="s">
        <v>2075</v>
      </c>
      <c r="D8394">
        <v>4</v>
      </c>
    </row>
    <row r="8395" spans="1:4">
      <c r="A8395">
        <v>1905</v>
      </c>
      <c r="B8395" t="s">
        <v>3654</v>
      </c>
      <c r="C8395" t="s">
        <v>2079</v>
      </c>
      <c r="D8395">
        <v>94.98</v>
      </c>
    </row>
    <row r="8396" spans="1:4">
      <c r="A8396">
        <v>1905</v>
      </c>
      <c r="B8396" t="s">
        <v>3654</v>
      </c>
      <c r="C8396" t="s">
        <v>2076</v>
      </c>
      <c r="D8396">
        <v>1.5</v>
      </c>
    </row>
    <row r="8397" spans="1:4">
      <c r="A8397">
        <v>1905</v>
      </c>
      <c r="B8397" t="s">
        <v>3654</v>
      </c>
      <c r="C8397" t="s">
        <v>2395</v>
      </c>
      <c r="D8397">
        <v>16</v>
      </c>
    </row>
    <row r="8398" spans="1:4">
      <c r="A8398">
        <v>1905</v>
      </c>
      <c r="B8398" t="s">
        <v>3640</v>
      </c>
      <c r="C8398" t="s">
        <v>2433</v>
      </c>
      <c r="D8398">
        <v>4.5</v>
      </c>
    </row>
    <row r="8399" spans="1:4">
      <c r="A8399">
        <v>1905</v>
      </c>
      <c r="B8399" t="s">
        <v>2928</v>
      </c>
      <c r="C8399" t="s">
        <v>2360</v>
      </c>
      <c r="D8399">
        <v>7.75</v>
      </c>
    </row>
    <row r="8400" spans="1:4">
      <c r="A8400">
        <v>1905</v>
      </c>
      <c r="B8400" t="s">
        <v>2928</v>
      </c>
      <c r="C8400" t="s">
        <v>2392</v>
      </c>
      <c r="D8400">
        <v>2</v>
      </c>
    </row>
    <row r="8401" spans="1:4">
      <c r="A8401">
        <v>1905</v>
      </c>
      <c r="B8401" t="s">
        <v>2928</v>
      </c>
      <c r="C8401" t="s">
        <v>2137</v>
      </c>
      <c r="D8401">
        <v>8</v>
      </c>
    </row>
    <row r="8402" spans="1:4">
      <c r="A8402">
        <v>1905</v>
      </c>
      <c r="B8402" t="s">
        <v>2928</v>
      </c>
      <c r="C8402" t="s">
        <v>2361</v>
      </c>
      <c r="D8402">
        <v>7.6849999999999996</v>
      </c>
    </row>
    <row r="8403" spans="1:4">
      <c r="A8403">
        <v>1905</v>
      </c>
      <c r="B8403" t="s">
        <v>2928</v>
      </c>
      <c r="C8403" t="s">
        <v>2064</v>
      </c>
      <c r="D8403">
        <v>30.53</v>
      </c>
    </row>
    <row r="8404" spans="1:4">
      <c r="A8404">
        <v>1905</v>
      </c>
      <c r="B8404" t="s">
        <v>2928</v>
      </c>
      <c r="C8404" t="s">
        <v>2064</v>
      </c>
      <c r="D8404">
        <v>12.71</v>
      </c>
    </row>
    <row r="8405" spans="1:4">
      <c r="A8405">
        <v>1905</v>
      </c>
      <c r="B8405" t="s">
        <v>2928</v>
      </c>
      <c r="C8405" t="s">
        <v>2068</v>
      </c>
      <c r="D8405">
        <v>18.2</v>
      </c>
    </row>
    <row r="8406" spans="1:4">
      <c r="A8406">
        <v>1905</v>
      </c>
      <c r="B8406" t="s">
        <v>2928</v>
      </c>
      <c r="C8406" t="s">
        <v>2272</v>
      </c>
      <c r="D8406">
        <v>21.6</v>
      </c>
    </row>
    <row r="8407" spans="1:4">
      <c r="A8407">
        <v>1905</v>
      </c>
      <c r="B8407" t="s">
        <v>2928</v>
      </c>
      <c r="C8407" t="s">
        <v>262</v>
      </c>
      <c r="D8407">
        <v>39.700000000000003</v>
      </c>
    </row>
    <row r="8408" spans="1:4">
      <c r="A8408">
        <v>1905</v>
      </c>
      <c r="B8408" t="s">
        <v>2928</v>
      </c>
      <c r="C8408" t="s">
        <v>2312</v>
      </c>
      <c r="D8408">
        <v>6.52</v>
      </c>
    </row>
    <row r="8409" spans="1:4">
      <c r="A8409">
        <v>1905</v>
      </c>
      <c r="B8409" t="s">
        <v>2928</v>
      </c>
      <c r="C8409" t="s">
        <v>2273</v>
      </c>
      <c r="D8409">
        <v>8.8699999999999992</v>
      </c>
    </row>
    <row r="8410" spans="1:4">
      <c r="A8410">
        <v>1905</v>
      </c>
      <c r="B8410" t="s">
        <v>2928</v>
      </c>
      <c r="C8410" t="s">
        <v>2066</v>
      </c>
      <c r="D8410">
        <v>36.619999999999997</v>
      </c>
    </row>
    <row r="8411" spans="1:4">
      <c r="A8411">
        <v>1905</v>
      </c>
      <c r="B8411" t="s">
        <v>2928</v>
      </c>
      <c r="C8411" t="s">
        <v>2067</v>
      </c>
      <c r="D8411">
        <v>15.52</v>
      </c>
    </row>
    <row r="8412" spans="1:4">
      <c r="A8412">
        <v>1905</v>
      </c>
      <c r="B8412" t="s">
        <v>2928</v>
      </c>
      <c r="C8412" t="s">
        <v>2362</v>
      </c>
      <c r="D8412">
        <v>8.4700000000000006</v>
      </c>
    </row>
    <row r="8413" spans="1:4">
      <c r="A8413">
        <v>1905</v>
      </c>
      <c r="B8413" t="s">
        <v>2928</v>
      </c>
      <c r="C8413" t="s">
        <v>718</v>
      </c>
      <c r="D8413">
        <v>41.406999999999996</v>
      </c>
    </row>
    <row r="8414" spans="1:4">
      <c r="A8414">
        <v>1905</v>
      </c>
      <c r="B8414" t="s">
        <v>2928</v>
      </c>
      <c r="C8414" t="s">
        <v>718</v>
      </c>
      <c r="D8414">
        <v>19.29</v>
      </c>
    </row>
    <row r="8415" spans="1:4">
      <c r="A8415">
        <v>1905</v>
      </c>
      <c r="B8415" t="s">
        <v>2928</v>
      </c>
      <c r="C8415" t="s">
        <v>718</v>
      </c>
      <c r="D8415">
        <v>12.2</v>
      </c>
    </row>
    <row r="8416" spans="1:4">
      <c r="A8416">
        <v>1905</v>
      </c>
      <c r="B8416" t="s">
        <v>2928</v>
      </c>
      <c r="C8416" t="s">
        <v>2363</v>
      </c>
      <c r="D8416">
        <v>5.8</v>
      </c>
    </row>
    <row r="8417" spans="1:4">
      <c r="A8417">
        <v>1905</v>
      </c>
      <c r="B8417" t="s">
        <v>2938</v>
      </c>
      <c r="C8417" t="s">
        <v>2434</v>
      </c>
      <c r="D8417">
        <v>4</v>
      </c>
    </row>
    <row r="8418" spans="1:4">
      <c r="A8418">
        <v>1905</v>
      </c>
      <c r="B8418" t="s">
        <v>2938</v>
      </c>
      <c r="C8418" t="s">
        <v>7</v>
      </c>
      <c r="D8418">
        <v>28</v>
      </c>
    </row>
    <row r="8419" spans="1:4">
      <c r="A8419">
        <v>1905</v>
      </c>
      <c r="B8419" t="s">
        <v>2938</v>
      </c>
      <c r="C8419" t="s">
        <v>7</v>
      </c>
      <c r="D8419">
        <v>5.73</v>
      </c>
    </row>
    <row r="8420" spans="1:4">
      <c r="A8420">
        <v>1905</v>
      </c>
      <c r="B8420" t="s">
        <v>2938</v>
      </c>
      <c r="C8420" t="s">
        <v>7</v>
      </c>
      <c r="D8420">
        <v>2.09</v>
      </c>
    </row>
    <row r="8421" spans="1:4">
      <c r="A8421">
        <v>1905</v>
      </c>
      <c r="B8421" t="s">
        <v>2938</v>
      </c>
      <c r="C8421" t="s">
        <v>10</v>
      </c>
      <c r="D8421">
        <v>17</v>
      </c>
    </row>
    <row r="8422" spans="1:4">
      <c r="A8422">
        <v>1905</v>
      </c>
      <c r="B8422" t="s">
        <v>2938</v>
      </c>
      <c r="C8422" t="s">
        <v>10</v>
      </c>
      <c r="D8422">
        <v>17.5</v>
      </c>
    </row>
    <row r="8423" spans="1:4">
      <c r="A8423">
        <v>1905</v>
      </c>
      <c r="B8423" t="s">
        <v>2938</v>
      </c>
      <c r="C8423" t="s">
        <v>582</v>
      </c>
      <c r="D8423">
        <v>37.6</v>
      </c>
    </row>
    <row r="8424" spans="1:4">
      <c r="A8424">
        <v>1905</v>
      </c>
      <c r="B8424" t="s">
        <v>2938</v>
      </c>
      <c r="C8424" t="s">
        <v>12</v>
      </c>
      <c r="D8424">
        <v>9</v>
      </c>
    </row>
    <row r="8425" spans="1:4">
      <c r="A8425">
        <v>1905</v>
      </c>
      <c r="B8425" t="s">
        <v>2938</v>
      </c>
      <c r="C8425" t="s">
        <v>370</v>
      </c>
      <c r="D8425">
        <v>7.15</v>
      </c>
    </row>
    <row r="8426" spans="1:4">
      <c r="A8426">
        <v>1905</v>
      </c>
      <c r="B8426" t="s">
        <v>2938</v>
      </c>
      <c r="C8426" t="s">
        <v>370</v>
      </c>
      <c r="D8426">
        <v>6.6</v>
      </c>
    </row>
    <row r="8427" spans="1:4">
      <c r="A8427">
        <v>1905</v>
      </c>
      <c r="B8427" t="s">
        <v>2938</v>
      </c>
      <c r="C8427" t="s">
        <v>14</v>
      </c>
      <c r="D8427">
        <v>53.56</v>
      </c>
    </row>
    <row r="8428" spans="1:4">
      <c r="A8428">
        <v>1905</v>
      </c>
      <c r="B8428" t="s">
        <v>2938</v>
      </c>
      <c r="C8428" t="s">
        <v>14</v>
      </c>
      <c r="D8428">
        <v>30.11</v>
      </c>
    </row>
    <row r="8429" spans="1:4">
      <c r="A8429">
        <v>1905</v>
      </c>
      <c r="B8429" t="s">
        <v>2938</v>
      </c>
      <c r="C8429" t="s">
        <v>14</v>
      </c>
      <c r="D8429">
        <v>24.78</v>
      </c>
    </row>
    <row r="8430" spans="1:4">
      <c r="A8430">
        <v>1905</v>
      </c>
      <c r="B8430" t="s">
        <v>2938</v>
      </c>
      <c r="C8430" t="s">
        <v>19</v>
      </c>
      <c r="D8430">
        <v>0.33</v>
      </c>
    </row>
    <row r="8431" spans="1:4">
      <c r="A8431">
        <v>1905</v>
      </c>
      <c r="B8431" t="s">
        <v>2938</v>
      </c>
      <c r="C8431" t="s">
        <v>14</v>
      </c>
      <c r="D8431">
        <v>34</v>
      </c>
    </row>
    <row r="8432" spans="1:4">
      <c r="A8432">
        <v>1905</v>
      </c>
      <c r="B8432" t="s">
        <v>2938</v>
      </c>
      <c r="C8432" t="s">
        <v>21</v>
      </c>
      <c r="D8432">
        <v>65</v>
      </c>
    </row>
    <row r="8433" spans="1:4">
      <c r="A8433">
        <v>1905</v>
      </c>
      <c r="B8433" t="s">
        <v>2938</v>
      </c>
      <c r="C8433" t="s">
        <v>19</v>
      </c>
      <c r="D8433">
        <v>7.4580000000000002</v>
      </c>
    </row>
    <row r="8434" spans="1:4">
      <c r="A8434">
        <v>1905</v>
      </c>
      <c r="B8434" t="s">
        <v>2938</v>
      </c>
      <c r="C8434" t="s">
        <v>1010</v>
      </c>
      <c r="D8434">
        <v>20.88</v>
      </c>
    </row>
    <row r="8435" spans="1:4">
      <c r="A8435">
        <v>1905</v>
      </c>
      <c r="B8435" t="s">
        <v>2938</v>
      </c>
      <c r="C8435" t="s">
        <v>592</v>
      </c>
      <c r="D8435">
        <v>157</v>
      </c>
    </row>
    <row r="8436" spans="1:4">
      <c r="A8436">
        <v>1905</v>
      </c>
      <c r="B8436" t="s">
        <v>2938</v>
      </c>
      <c r="C8436" t="s">
        <v>24</v>
      </c>
      <c r="D8436">
        <v>499</v>
      </c>
    </row>
    <row r="8437" spans="1:4">
      <c r="A8437">
        <v>1905</v>
      </c>
      <c r="B8437" t="s">
        <v>2938</v>
      </c>
      <c r="C8437" t="s">
        <v>24</v>
      </c>
      <c r="D8437">
        <v>249.96199999999999</v>
      </c>
    </row>
    <row r="8438" spans="1:4">
      <c r="A8438">
        <v>1905</v>
      </c>
      <c r="B8438" t="s">
        <v>2938</v>
      </c>
      <c r="C8438" t="s">
        <v>24</v>
      </c>
      <c r="D8438">
        <v>10.119999999999999</v>
      </c>
    </row>
    <row r="8439" spans="1:4">
      <c r="A8439">
        <v>1905</v>
      </c>
      <c r="B8439" t="s">
        <v>2938</v>
      </c>
      <c r="C8439" t="s">
        <v>24</v>
      </c>
      <c r="D8439">
        <v>41.47</v>
      </c>
    </row>
    <row r="8440" spans="1:4">
      <c r="A8440">
        <v>1905</v>
      </c>
      <c r="B8440" t="s">
        <v>2938</v>
      </c>
      <c r="C8440" t="s">
        <v>24</v>
      </c>
      <c r="D8440">
        <v>83</v>
      </c>
    </row>
    <row r="8441" spans="1:4">
      <c r="A8441">
        <v>1905</v>
      </c>
      <c r="B8441" t="s">
        <v>2938</v>
      </c>
      <c r="C8441" t="s">
        <v>24</v>
      </c>
      <c r="D8441">
        <v>10.78</v>
      </c>
    </row>
    <row r="8442" spans="1:4">
      <c r="A8442">
        <v>1905</v>
      </c>
      <c r="B8442" t="s">
        <v>2938</v>
      </c>
      <c r="C8442" t="s">
        <v>24</v>
      </c>
      <c r="D8442">
        <v>12.066000000000001</v>
      </c>
    </row>
    <row r="8443" spans="1:4">
      <c r="A8443">
        <v>1905</v>
      </c>
      <c r="B8443" t="s">
        <v>2938</v>
      </c>
      <c r="C8443" t="s">
        <v>24</v>
      </c>
      <c r="D8443">
        <v>18</v>
      </c>
    </row>
    <row r="8444" spans="1:4">
      <c r="A8444">
        <v>1905</v>
      </c>
      <c r="B8444" t="s">
        <v>2938</v>
      </c>
      <c r="C8444" t="s">
        <v>28</v>
      </c>
      <c r="D8444">
        <v>20.68</v>
      </c>
    </row>
    <row r="8445" spans="1:4">
      <c r="A8445">
        <v>1905</v>
      </c>
      <c r="B8445" t="s">
        <v>2938</v>
      </c>
      <c r="C8445" t="s">
        <v>2274</v>
      </c>
      <c r="D8445">
        <v>3.67</v>
      </c>
    </row>
    <row r="8446" spans="1:4">
      <c r="A8446">
        <v>1905</v>
      </c>
      <c r="B8446" t="s">
        <v>2938</v>
      </c>
      <c r="C8446" t="s">
        <v>30</v>
      </c>
      <c r="D8446">
        <v>12.54</v>
      </c>
    </row>
    <row r="8447" spans="1:4">
      <c r="A8447">
        <v>1905</v>
      </c>
      <c r="B8447" t="s">
        <v>2938</v>
      </c>
      <c r="C8447" t="s">
        <v>1017</v>
      </c>
      <c r="D8447">
        <v>17</v>
      </c>
    </row>
    <row r="8448" spans="1:4">
      <c r="A8448">
        <v>1905</v>
      </c>
      <c r="B8448" t="s">
        <v>2938</v>
      </c>
      <c r="C8448" t="s">
        <v>1158</v>
      </c>
      <c r="D8448">
        <v>8</v>
      </c>
    </row>
    <row r="8449" spans="1:4">
      <c r="A8449">
        <v>1905</v>
      </c>
      <c r="B8449" t="s">
        <v>2938</v>
      </c>
      <c r="C8449" t="s">
        <v>32</v>
      </c>
      <c r="D8449">
        <v>1.25</v>
      </c>
    </row>
    <row r="8450" spans="1:4">
      <c r="A8450">
        <v>1905</v>
      </c>
      <c r="B8450" t="s">
        <v>2938</v>
      </c>
      <c r="C8450" t="s">
        <v>34</v>
      </c>
      <c r="D8450">
        <v>70</v>
      </c>
    </row>
    <row r="8451" spans="1:4">
      <c r="A8451">
        <v>1905</v>
      </c>
      <c r="B8451" t="s">
        <v>2938</v>
      </c>
      <c r="C8451" t="s">
        <v>825</v>
      </c>
      <c r="D8451">
        <v>7</v>
      </c>
    </row>
    <row r="8452" spans="1:4">
      <c r="A8452">
        <v>1905</v>
      </c>
      <c r="B8452" t="s">
        <v>2938</v>
      </c>
      <c r="C8452" t="s">
        <v>36</v>
      </c>
      <c r="D8452">
        <v>15.1</v>
      </c>
    </row>
    <row r="8453" spans="1:4">
      <c r="A8453">
        <v>1905</v>
      </c>
      <c r="B8453" t="s">
        <v>2938</v>
      </c>
      <c r="C8453" t="s">
        <v>36</v>
      </c>
      <c r="D8453">
        <v>2.6</v>
      </c>
    </row>
    <row r="8454" spans="1:4">
      <c r="A8454">
        <v>1905</v>
      </c>
      <c r="B8454" t="s">
        <v>2938</v>
      </c>
      <c r="C8454" t="s">
        <v>36</v>
      </c>
      <c r="D8454">
        <v>1.5</v>
      </c>
    </row>
    <row r="8455" spans="1:4">
      <c r="A8455">
        <v>1905</v>
      </c>
      <c r="B8455" t="s">
        <v>2938</v>
      </c>
      <c r="C8455" t="s">
        <v>1160</v>
      </c>
      <c r="D8455">
        <v>8.5</v>
      </c>
    </row>
    <row r="8456" spans="1:4">
      <c r="A8456">
        <v>1905</v>
      </c>
      <c r="B8456" t="s">
        <v>2938</v>
      </c>
      <c r="C8456" t="s">
        <v>47</v>
      </c>
      <c r="D8456">
        <v>5.24</v>
      </c>
    </row>
    <row r="8457" spans="1:4">
      <c r="A8457">
        <v>1905</v>
      </c>
      <c r="B8457" t="s">
        <v>2938</v>
      </c>
      <c r="C8457" t="s">
        <v>606</v>
      </c>
      <c r="D8457">
        <v>3.125</v>
      </c>
    </row>
    <row r="8458" spans="1:4">
      <c r="A8458">
        <v>1905</v>
      </c>
      <c r="B8458" t="s">
        <v>2938</v>
      </c>
      <c r="C8458" t="s">
        <v>610</v>
      </c>
      <c r="D8458">
        <v>10.199999999999999</v>
      </c>
    </row>
    <row r="8459" spans="1:4">
      <c r="A8459">
        <v>1905</v>
      </c>
      <c r="B8459" t="s">
        <v>2938</v>
      </c>
      <c r="C8459" t="s">
        <v>51</v>
      </c>
      <c r="D8459">
        <v>20.88</v>
      </c>
    </row>
    <row r="8460" spans="1:4">
      <c r="A8460">
        <v>1905</v>
      </c>
      <c r="B8460" t="s">
        <v>2938</v>
      </c>
      <c r="C8460" t="s">
        <v>53</v>
      </c>
      <c r="D8460">
        <v>38</v>
      </c>
    </row>
    <row r="8461" spans="1:4">
      <c r="A8461">
        <v>1905</v>
      </c>
      <c r="B8461" t="s">
        <v>2938</v>
      </c>
      <c r="C8461" t="s">
        <v>53</v>
      </c>
      <c r="D8461">
        <v>11.42</v>
      </c>
    </row>
    <row r="8462" spans="1:4">
      <c r="A8462">
        <v>1905</v>
      </c>
      <c r="B8462" t="s">
        <v>2938</v>
      </c>
      <c r="C8462" t="s">
        <v>53</v>
      </c>
      <c r="D8462">
        <v>15</v>
      </c>
    </row>
    <row r="8463" spans="1:4">
      <c r="A8463">
        <v>1905</v>
      </c>
      <c r="B8463" t="s">
        <v>2938</v>
      </c>
      <c r="C8463" t="s">
        <v>53</v>
      </c>
      <c r="D8463">
        <v>26</v>
      </c>
    </row>
    <row r="8464" spans="1:4">
      <c r="A8464">
        <v>1905</v>
      </c>
      <c r="B8464" t="s">
        <v>2938</v>
      </c>
      <c r="C8464" t="s">
        <v>53</v>
      </c>
      <c r="D8464">
        <v>11.03</v>
      </c>
    </row>
    <row r="8465" spans="1:4">
      <c r="A8465">
        <v>1905</v>
      </c>
      <c r="B8465" t="s">
        <v>2938</v>
      </c>
      <c r="C8465" t="s">
        <v>53</v>
      </c>
      <c r="D8465">
        <v>5.99</v>
      </c>
    </row>
    <row r="8466" spans="1:4">
      <c r="A8466">
        <v>1905</v>
      </c>
      <c r="B8466" t="s">
        <v>2938</v>
      </c>
      <c r="C8466" t="s">
        <v>53</v>
      </c>
      <c r="D8466">
        <v>23</v>
      </c>
    </row>
    <row r="8467" spans="1:4">
      <c r="A8467">
        <v>1905</v>
      </c>
      <c r="B8467" t="s">
        <v>2938</v>
      </c>
      <c r="C8467" t="s">
        <v>53</v>
      </c>
      <c r="D8467">
        <v>40</v>
      </c>
    </row>
    <row r="8468" spans="1:4">
      <c r="A8468">
        <v>1905</v>
      </c>
      <c r="B8468" t="s">
        <v>2938</v>
      </c>
      <c r="C8468" t="s">
        <v>440</v>
      </c>
      <c r="D8468">
        <v>14</v>
      </c>
    </row>
    <row r="8469" spans="1:4">
      <c r="A8469">
        <v>1905</v>
      </c>
      <c r="B8469" t="s">
        <v>2961</v>
      </c>
      <c r="C8469" t="s">
        <v>2435</v>
      </c>
      <c r="D8469">
        <v>3.5</v>
      </c>
    </row>
    <row r="8470" spans="1:4">
      <c r="A8470">
        <v>1905</v>
      </c>
      <c r="B8470" t="s">
        <v>2961</v>
      </c>
      <c r="C8470" t="s">
        <v>2436</v>
      </c>
      <c r="D8470">
        <v>10.76</v>
      </c>
    </row>
    <row r="8471" spans="1:4">
      <c r="A8471">
        <v>1905</v>
      </c>
      <c r="B8471" t="s">
        <v>2963</v>
      </c>
      <c r="C8471" t="s">
        <v>71</v>
      </c>
      <c r="D8471">
        <v>67.31</v>
      </c>
    </row>
    <row r="8472" spans="1:4">
      <c r="A8472">
        <v>1905</v>
      </c>
      <c r="B8472" t="s">
        <v>2963</v>
      </c>
      <c r="C8472" t="s">
        <v>71</v>
      </c>
      <c r="D8472">
        <v>2.57</v>
      </c>
    </row>
    <row r="8473" spans="1:4">
      <c r="A8473">
        <v>1905</v>
      </c>
      <c r="B8473" t="s">
        <v>2963</v>
      </c>
      <c r="C8473" t="s">
        <v>215</v>
      </c>
      <c r="D8473">
        <v>37.770000000000003</v>
      </c>
    </row>
    <row r="8474" spans="1:4">
      <c r="A8474">
        <v>1905</v>
      </c>
      <c r="B8474" t="s">
        <v>2963</v>
      </c>
      <c r="C8474" t="s">
        <v>217</v>
      </c>
      <c r="D8474">
        <v>1.57</v>
      </c>
    </row>
    <row r="8475" spans="1:4">
      <c r="A8475">
        <v>1905</v>
      </c>
      <c r="B8475" t="s">
        <v>2963</v>
      </c>
      <c r="C8475" t="s">
        <v>903</v>
      </c>
      <c r="D8475">
        <v>15</v>
      </c>
    </row>
    <row r="8476" spans="1:4">
      <c r="A8476">
        <v>1905</v>
      </c>
      <c r="B8476" t="s">
        <v>2963</v>
      </c>
      <c r="C8476" t="s">
        <v>219</v>
      </c>
      <c r="D8476">
        <v>44.5</v>
      </c>
    </row>
    <row r="8477" spans="1:4">
      <c r="A8477">
        <v>1905</v>
      </c>
      <c r="B8477" t="s">
        <v>2963</v>
      </c>
      <c r="C8477" t="s">
        <v>221</v>
      </c>
      <c r="D8477">
        <v>532.25900000000001</v>
      </c>
    </row>
    <row r="8478" spans="1:4">
      <c r="A8478">
        <v>1905</v>
      </c>
      <c r="B8478" t="s">
        <v>2963</v>
      </c>
      <c r="C8478" t="s">
        <v>221</v>
      </c>
      <c r="D8478">
        <v>1.18</v>
      </c>
    </row>
    <row r="8479" spans="1:4">
      <c r="A8479">
        <v>1905</v>
      </c>
      <c r="B8479" t="s">
        <v>2963</v>
      </c>
      <c r="C8479" t="s">
        <v>221</v>
      </c>
      <c r="D8479">
        <v>209.28299999999999</v>
      </c>
    </row>
    <row r="8480" spans="1:4">
      <c r="A8480">
        <v>1905</v>
      </c>
      <c r="B8480" t="s">
        <v>2963</v>
      </c>
      <c r="C8480" t="s">
        <v>221</v>
      </c>
      <c r="D8480">
        <v>48.08</v>
      </c>
    </row>
    <row r="8481" spans="1:4">
      <c r="A8481">
        <v>1905</v>
      </c>
      <c r="B8481" t="s">
        <v>2963</v>
      </c>
      <c r="C8481" t="s">
        <v>221</v>
      </c>
      <c r="D8481">
        <v>133.274</v>
      </c>
    </row>
    <row r="8482" spans="1:4">
      <c r="A8482">
        <v>1905</v>
      </c>
      <c r="B8482" t="s">
        <v>2963</v>
      </c>
      <c r="C8482" t="s">
        <v>221</v>
      </c>
      <c r="D8482">
        <v>91.31</v>
      </c>
    </row>
    <row r="8483" spans="1:4">
      <c r="A8483">
        <v>1905</v>
      </c>
      <c r="B8483" t="s">
        <v>2963</v>
      </c>
      <c r="C8483" t="s">
        <v>221</v>
      </c>
      <c r="D8483">
        <v>14.023999999999999</v>
      </c>
    </row>
    <row r="8484" spans="1:4">
      <c r="A8484">
        <v>1905</v>
      </c>
      <c r="B8484" t="s">
        <v>2963</v>
      </c>
      <c r="C8484" t="s">
        <v>221</v>
      </c>
      <c r="D8484">
        <v>6.63</v>
      </c>
    </row>
    <row r="8485" spans="1:4">
      <c r="A8485">
        <v>1905</v>
      </c>
      <c r="B8485" t="s">
        <v>2963</v>
      </c>
      <c r="C8485" t="s">
        <v>221</v>
      </c>
      <c r="D8485">
        <v>1.4650000000000001</v>
      </c>
    </row>
    <row r="8486" spans="1:4">
      <c r="A8486">
        <v>1905</v>
      </c>
      <c r="B8486" t="s">
        <v>2963</v>
      </c>
      <c r="C8486" t="s">
        <v>221</v>
      </c>
      <c r="D8486">
        <v>26.38</v>
      </c>
    </row>
    <row r="8487" spans="1:4">
      <c r="A8487">
        <v>1905</v>
      </c>
      <c r="B8487" t="s">
        <v>2963</v>
      </c>
      <c r="C8487" t="s">
        <v>221</v>
      </c>
      <c r="D8487">
        <v>21.92</v>
      </c>
    </row>
    <row r="8488" spans="1:4">
      <c r="A8488">
        <v>1905</v>
      </c>
      <c r="B8488" t="s">
        <v>2963</v>
      </c>
      <c r="C8488" t="s">
        <v>221</v>
      </c>
      <c r="D8488">
        <v>2.5</v>
      </c>
    </row>
    <row r="8489" spans="1:4">
      <c r="A8489">
        <v>1905</v>
      </c>
      <c r="B8489" t="s">
        <v>2963</v>
      </c>
      <c r="C8489" t="s">
        <v>230</v>
      </c>
      <c r="D8489">
        <v>330.39729999999997</v>
      </c>
    </row>
    <row r="8490" spans="1:4">
      <c r="A8490">
        <v>1905</v>
      </c>
      <c r="B8490" t="s">
        <v>2963</v>
      </c>
      <c r="C8490" t="s">
        <v>230</v>
      </c>
      <c r="D8490">
        <v>232.2</v>
      </c>
    </row>
    <row r="8491" spans="1:4">
      <c r="A8491">
        <v>1905</v>
      </c>
      <c r="B8491" t="s">
        <v>2963</v>
      </c>
      <c r="C8491" t="s">
        <v>230</v>
      </c>
      <c r="D8491">
        <v>98.197999999999993</v>
      </c>
    </row>
    <row r="8492" spans="1:4">
      <c r="A8492">
        <v>1905</v>
      </c>
      <c r="B8492" t="s">
        <v>2963</v>
      </c>
      <c r="C8492" t="s">
        <v>230</v>
      </c>
      <c r="D8492">
        <v>15.19</v>
      </c>
    </row>
    <row r="8493" spans="1:4">
      <c r="A8493">
        <v>1905</v>
      </c>
      <c r="B8493" t="s">
        <v>2963</v>
      </c>
      <c r="C8493" t="s">
        <v>230</v>
      </c>
      <c r="D8493">
        <v>20</v>
      </c>
    </row>
    <row r="8494" spans="1:4">
      <c r="A8494">
        <v>1905</v>
      </c>
      <c r="B8494" t="s">
        <v>2963</v>
      </c>
      <c r="C8494" t="s">
        <v>230</v>
      </c>
      <c r="D8494">
        <v>4.67</v>
      </c>
    </row>
    <row r="8495" spans="1:4">
      <c r="A8495">
        <v>1905</v>
      </c>
      <c r="B8495" t="s">
        <v>2963</v>
      </c>
      <c r="C8495" t="s">
        <v>230</v>
      </c>
      <c r="D8495">
        <v>14.71</v>
      </c>
    </row>
    <row r="8496" spans="1:4">
      <c r="A8496">
        <v>1905</v>
      </c>
      <c r="B8496" t="s">
        <v>2963</v>
      </c>
      <c r="C8496" t="s">
        <v>233</v>
      </c>
      <c r="D8496">
        <v>3</v>
      </c>
    </row>
    <row r="8497" spans="1:4">
      <c r="A8497">
        <v>1905</v>
      </c>
      <c r="B8497" t="s">
        <v>2963</v>
      </c>
      <c r="C8497" t="s">
        <v>1045</v>
      </c>
      <c r="D8497">
        <v>5.5</v>
      </c>
    </row>
    <row r="8498" spans="1:4">
      <c r="A8498">
        <v>1905</v>
      </c>
      <c r="B8498" t="s">
        <v>2963</v>
      </c>
      <c r="C8498" t="s">
        <v>235</v>
      </c>
      <c r="D8498">
        <v>1.5</v>
      </c>
    </row>
    <row r="8499" spans="1:4">
      <c r="A8499">
        <v>1905</v>
      </c>
      <c r="B8499" t="s">
        <v>2963</v>
      </c>
      <c r="C8499" t="s">
        <v>235</v>
      </c>
      <c r="D8499">
        <v>2</v>
      </c>
    </row>
    <row r="8500" spans="1:4">
      <c r="A8500">
        <v>1905</v>
      </c>
      <c r="B8500" t="s">
        <v>2963</v>
      </c>
      <c r="C8500" t="s">
        <v>617</v>
      </c>
      <c r="D8500">
        <v>6.73</v>
      </c>
    </row>
    <row r="8501" spans="1:4">
      <c r="A8501">
        <v>1905</v>
      </c>
      <c r="B8501" t="s">
        <v>2963</v>
      </c>
      <c r="C8501" t="s">
        <v>910</v>
      </c>
      <c r="D8501">
        <v>5.9</v>
      </c>
    </row>
    <row r="8502" spans="1:4">
      <c r="A8502">
        <v>1905</v>
      </c>
      <c r="B8502" t="s">
        <v>2963</v>
      </c>
      <c r="C8502" t="s">
        <v>238</v>
      </c>
      <c r="D8502">
        <v>10.039999999999999</v>
      </c>
    </row>
    <row r="8503" spans="1:4">
      <c r="A8503">
        <v>1905</v>
      </c>
      <c r="B8503" t="s">
        <v>2963</v>
      </c>
      <c r="C8503" t="s">
        <v>1030</v>
      </c>
      <c r="D8503">
        <v>7</v>
      </c>
    </row>
    <row r="8504" spans="1:4">
      <c r="A8504">
        <v>1905</v>
      </c>
      <c r="B8504" t="s">
        <v>2963</v>
      </c>
      <c r="C8504" t="s">
        <v>1030</v>
      </c>
      <c r="D8504">
        <v>3.3</v>
      </c>
    </row>
    <row r="8505" spans="1:4">
      <c r="A8505">
        <v>1905</v>
      </c>
      <c r="B8505" t="s">
        <v>2963</v>
      </c>
      <c r="C8505" t="s">
        <v>242</v>
      </c>
      <c r="D8505">
        <v>14.2</v>
      </c>
    </row>
    <row r="8506" spans="1:4">
      <c r="A8506">
        <v>1905</v>
      </c>
      <c r="B8506" t="s">
        <v>2963</v>
      </c>
      <c r="C8506" t="s">
        <v>242</v>
      </c>
      <c r="D8506">
        <v>8.0679999999999996</v>
      </c>
    </row>
    <row r="8507" spans="1:4">
      <c r="A8507">
        <v>1905</v>
      </c>
      <c r="B8507" t="s">
        <v>2963</v>
      </c>
      <c r="C8507" t="s">
        <v>242</v>
      </c>
      <c r="D8507">
        <v>16.41</v>
      </c>
    </row>
    <row r="8508" spans="1:4">
      <c r="A8508">
        <v>1905</v>
      </c>
      <c r="B8508" t="s">
        <v>2963</v>
      </c>
      <c r="C8508" t="s">
        <v>245</v>
      </c>
      <c r="D8508">
        <v>2.86</v>
      </c>
    </row>
    <row r="8509" spans="1:4">
      <c r="A8509">
        <v>1905</v>
      </c>
      <c r="B8509" t="s">
        <v>2963</v>
      </c>
      <c r="C8509" t="s">
        <v>245</v>
      </c>
      <c r="D8509">
        <v>4.26</v>
      </c>
    </row>
    <row r="8510" spans="1:4">
      <c r="A8510">
        <v>1905</v>
      </c>
      <c r="B8510" t="s">
        <v>2963</v>
      </c>
      <c r="C8510" t="s">
        <v>250</v>
      </c>
      <c r="D8510">
        <v>3.74</v>
      </c>
    </row>
    <row r="8511" spans="1:4">
      <c r="A8511">
        <v>1905</v>
      </c>
      <c r="B8511" t="s">
        <v>2963</v>
      </c>
      <c r="C8511" t="s">
        <v>252</v>
      </c>
      <c r="D8511">
        <v>1.04</v>
      </c>
    </row>
    <row r="8512" spans="1:4">
      <c r="A8512">
        <v>1905</v>
      </c>
      <c r="B8512" t="s">
        <v>2963</v>
      </c>
      <c r="C8512" t="s">
        <v>619</v>
      </c>
      <c r="D8512">
        <v>17.75</v>
      </c>
    </row>
    <row r="8513" spans="1:4">
      <c r="A8513">
        <v>1905</v>
      </c>
      <c r="B8513" t="s">
        <v>2963</v>
      </c>
      <c r="C8513" t="s">
        <v>1697</v>
      </c>
      <c r="D8513">
        <v>128.43</v>
      </c>
    </row>
    <row r="8514" spans="1:4">
      <c r="A8514">
        <v>1905</v>
      </c>
      <c r="B8514" t="s">
        <v>2963</v>
      </c>
      <c r="C8514" t="s">
        <v>256</v>
      </c>
      <c r="D8514">
        <v>118</v>
      </c>
    </row>
    <row r="8515" spans="1:4">
      <c r="A8515">
        <v>1905</v>
      </c>
      <c r="B8515" t="s">
        <v>2963</v>
      </c>
      <c r="C8515" t="s">
        <v>256</v>
      </c>
      <c r="D8515">
        <v>4.6500000000000004</v>
      </c>
    </row>
    <row r="8516" spans="1:4">
      <c r="A8516">
        <v>1905</v>
      </c>
      <c r="B8516" t="s">
        <v>2963</v>
      </c>
      <c r="C8516" t="s">
        <v>1034</v>
      </c>
      <c r="D8516">
        <v>13.25</v>
      </c>
    </row>
    <row r="8517" spans="1:4">
      <c r="A8517">
        <v>1905</v>
      </c>
      <c r="B8517" t="s">
        <v>2963</v>
      </c>
      <c r="C8517" t="s">
        <v>1166</v>
      </c>
      <c r="D8517">
        <v>33.5</v>
      </c>
    </row>
    <row r="8518" spans="1:4">
      <c r="A8518">
        <v>1905</v>
      </c>
      <c r="B8518" t="s">
        <v>2963</v>
      </c>
      <c r="C8518" t="s">
        <v>1036</v>
      </c>
      <c r="D8518">
        <v>5.26</v>
      </c>
    </row>
    <row r="8519" spans="1:4">
      <c r="A8519">
        <v>1905</v>
      </c>
      <c r="B8519" t="s">
        <v>2963</v>
      </c>
      <c r="C8519" t="s">
        <v>622</v>
      </c>
      <c r="D8519">
        <v>8</v>
      </c>
    </row>
    <row r="8520" spans="1:4">
      <c r="A8520">
        <v>1905</v>
      </c>
      <c r="B8520" t="s">
        <v>2963</v>
      </c>
      <c r="C8520" t="s">
        <v>259</v>
      </c>
      <c r="D8520">
        <v>4.33</v>
      </c>
    </row>
    <row r="8521" spans="1:4">
      <c r="A8521">
        <v>1905</v>
      </c>
      <c r="B8521" t="s">
        <v>2963</v>
      </c>
      <c r="C8521" t="s">
        <v>259</v>
      </c>
      <c r="D8521">
        <v>5.0599999999999996</v>
      </c>
    </row>
    <row r="8522" spans="1:4">
      <c r="A8522">
        <v>1905</v>
      </c>
      <c r="B8522" t="s">
        <v>2963</v>
      </c>
      <c r="C8522" t="s">
        <v>262</v>
      </c>
      <c r="D8522">
        <v>45.54</v>
      </c>
    </row>
    <row r="8523" spans="1:4">
      <c r="A8523">
        <v>1905</v>
      </c>
      <c r="B8523" t="s">
        <v>2963</v>
      </c>
      <c r="C8523" t="s">
        <v>264</v>
      </c>
      <c r="D8523">
        <v>3.2</v>
      </c>
    </row>
    <row r="8524" spans="1:4">
      <c r="A8524">
        <v>1905</v>
      </c>
      <c r="B8524" t="s">
        <v>2963</v>
      </c>
      <c r="C8524" t="s">
        <v>266</v>
      </c>
      <c r="D8524">
        <v>7.68</v>
      </c>
    </row>
    <row r="8525" spans="1:4">
      <c r="A8525">
        <v>1905</v>
      </c>
      <c r="B8525" t="s">
        <v>2963</v>
      </c>
      <c r="C8525" t="s">
        <v>1310</v>
      </c>
      <c r="D8525">
        <v>25.2</v>
      </c>
    </row>
    <row r="8526" spans="1:4">
      <c r="A8526">
        <v>1905</v>
      </c>
      <c r="B8526" t="s">
        <v>2963</v>
      </c>
      <c r="C8526" t="s">
        <v>268</v>
      </c>
      <c r="D8526">
        <v>24.49</v>
      </c>
    </row>
    <row r="8527" spans="1:4">
      <c r="A8527">
        <v>1905</v>
      </c>
      <c r="B8527" t="s">
        <v>2963</v>
      </c>
      <c r="C8527" t="s">
        <v>268</v>
      </c>
      <c r="D8527">
        <v>2.72</v>
      </c>
    </row>
    <row r="8528" spans="1:4">
      <c r="A8528">
        <v>1905</v>
      </c>
      <c r="B8528" t="s">
        <v>2963</v>
      </c>
      <c r="C8528" t="s">
        <v>1712</v>
      </c>
      <c r="D8528">
        <v>9.1999999999999993</v>
      </c>
    </row>
    <row r="8529" spans="1:4">
      <c r="A8529">
        <v>1905</v>
      </c>
      <c r="B8529" t="s">
        <v>2963</v>
      </c>
      <c r="C8529" t="s">
        <v>1714</v>
      </c>
      <c r="D8529">
        <v>8.6999999999999993</v>
      </c>
    </row>
    <row r="8530" spans="1:4">
      <c r="A8530">
        <v>1905</v>
      </c>
      <c r="B8530" t="s">
        <v>2963</v>
      </c>
      <c r="C8530" t="s">
        <v>1301</v>
      </c>
      <c r="D8530">
        <v>2</v>
      </c>
    </row>
    <row r="8531" spans="1:4">
      <c r="A8531">
        <v>1905</v>
      </c>
      <c r="B8531" t="s">
        <v>2963</v>
      </c>
      <c r="C8531" t="s">
        <v>1169</v>
      </c>
      <c r="D8531">
        <v>1.5</v>
      </c>
    </row>
    <row r="8532" spans="1:4">
      <c r="A8532">
        <v>1905</v>
      </c>
      <c r="B8532" t="s">
        <v>2963</v>
      </c>
      <c r="C8532" t="s">
        <v>279</v>
      </c>
      <c r="D8532">
        <v>74.47</v>
      </c>
    </row>
    <row r="8533" spans="1:4">
      <c r="A8533">
        <v>1905</v>
      </c>
      <c r="B8533" t="s">
        <v>2963</v>
      </c>
      <c r="C8533" t="s">
        <v>282</v>
      </c>
      <c r="D8533">
        <v>12.15</v>
      </c>
    </row>
    <row r="8534" spans="1:4">
      <c r="A8534">
        <v>1905</v>
      </c>
      <c r="B8534" t="s">
        <v>2963</v>
      </c>
      <c r="C8534" t="s">
        <v>287</v>
      </c>
      <c r="D8534">
        <v>18.95</v>
      </c>
    </row>
    <row r="8535" spans="1:4">
      <c r="A8535">
        <v>1905</v>
      </c>
      <c r="B8535" t="s">
        <v>2963</v>
      </c>
      <c r="C8535" t="s">
        <v>848</v>
      </c>
      <c r="D8535">
        <v>9.27</v>
      </c>
    </row>
    <row r="8536" spans="1:4">
      <c r="A8536">
        <v>1905</v>
      </c>
      <c r="B8536" t="s">
        <v>2963</v>
      </c>
      <c r="C8536" t="s">
        <v>291</v>
      </c>
      <c r="D8536">
        <v>492.53</v>
      </c>
    </row>
    <row r="8537" spans="1:4">
      <c r="A8537">
        <v>1905</v>
      </c>
      <c r="B8537" t="s">
        <v>2963</v>
      </c>
      <c r="C8537" t="s">
        <v>291</v>
      </c>
      <c r="D8537">
        <v>54.637999999999998</v>
      </c>
    </row>
    <row r="8538" spans="1:4">
      <c r="A8538">
        <v>1905</v>
      </c>
      <c r="B8538" t="s">
        <v>2963</v>
      </c>
      <c r="C8538" t="s">
        <v>291</v>
      </c>
      <c r="D8538">
        <v>9.1449999999999996</v>
      </c>
    </row>
    <row r="8539" spans="1:4">
      <c r="A8539">
        <v>1905</v>
      </c>
      <c r="B8539" t="s">
        <v>2963</v>
      </c>
      <c r="C8539" t="s">
        <v>291</v>
      </c>
      <c r="D8539">
        <v>17.2</v>
      </c>
    </row>
    <row r="8540" spans="1:4">
      <c r="A8540">
        <v>1905</v>
      </c>
      <c r="B8540" t="s">
        <v>2963</v>
      </c>
      <c r="C8540" t="s">
        <v>291</v>
      </c>
      <c r="D8540">
        <v>5</v>
      </c>
    </row>
    <row r="8541" spans="1:4">
      <c r="A8541">
        <v>1905</v>
      </c>
      <c r="B8541" t="s">
        <v>2963</v>
      </c>
      <c r="C8541" t="s">
        <v>291</v>
      </c>
      <c r="D8541">
        <v>20</v>
      </c>
    </row>
    <row r="8542" spans="1:4">
      <c r="A8542">
        <v>1905</v>
      </c>
      <c r="B8542" t="s">
        <v>2963</v>
      </c>
      <c r="C8542" t="s">
        <v>291</v>
      </c>
      <c r="D8542">
        <v>20</v>
      </c>
    </row>
    <row r="8543" spans="1:4">
      <c r="A8543">
        <v>1905</v>
      </c>
      <c r="B8543" t="s">
        <v>2963</v>
      </c>
      <c r="C8543" t="s">
        <v>291</v>
      </c>
      <c r="D8543">
        <v>7.1859999999999999</v>
      </c>
    </row>
    <row r="8544" spans="1:4">
      <c r="A8544">
        <v>1905</v>
      </c>
      <c r="B8544" t="s">
        <v>2963</v>
      </c>
      <c r="C8544" t="s">
        <v>291</v>
      </c>
      <c r="D8544">
        <v>1.05</v>
      </c>
    </row>
    <row r="8545" spans="1:4">
      <c r="A8545">
        <v>1905</v>
      </c>
      <c r="B8545" t="s">
        <v>2963</v>
      </c>
      <c r="C8545" t="s">
        <v>291</v>
      </c>
      <c r="D8545">
        <v>29.474</v>
      </c>
    </row>
    <row r="8546" spans="1:4">
      <c r="A8546">
        <v>1905</v>
      </c>
      <c r="B8546" t="s">
        <v>2963</v>
      </c>
      <c r="C8546" t="s">
        <v>291</v>
      </c>
      <c r="D8546">
        <v>8</v>
      </c>
    </row>
    <row r="8547" spans="1:4">
      <c r="A8547">
        <v>1905</v>
      </c>
      <c r="B8547" t="s">
        <v>2963</v>
      </c>
      <c r="C8547" t="s">
        <v>291</v>
      </c>
      <c r="D8547">
        <v>0.95199999999999996</v>
      </c>
    </row>
    <row r="8548" spans="1:4">
      <c r="A8548">
        <v>1905</v>
      </c>
      <c r="B8548" t="s">
        <v>2963</v>
      </c>
      <c r="C8548" t="s">
        <v>291</v>
      </c>
      <c r="D8548">
        <v>5.71</v>
      </c>
    </row>
    <row r="8549" spans="1:4">
      <c r="A8549">
        <v>1905</v>
      </c>
      <c r="B8549" t="s">
        <v>2963</v>
      </c>
      <c r="C8549" t="s">
        <v>291</v>
      </c>
      <c r="D8549">
        <v>1.7889999999999999</v>
      </c>
    </row>
    <row r="8550" spans="1:4">
      <c r="A8550">
        <v>1905</v>
      </c>
      <c r="B8550" t="s">
        <v>2963</v>
      </c>
      <c r="C8550" t="s">
        <v>291</v>
      </c>
      <c r="D8550">
        <v>2.86</v>
      </c>
    </row>
    <row r="8551" spans="1:4">
      <c r="A8551">
        <v>1905</v>
      </c>
      <c r="B8551" t="s">
        <v>2963</v>
      </c>
      <c r="C8551" t="s">
        <v>291</v>
      </c>
      <c r="D8551">
        <v>33.877000000000002</v>
      </c>
    </row>
    <row r="8552" spans="1:4">
      <c r="A8552">
        <v>1905</v>
      </c>
      <c r="B8552" t="s">
        <v>2963</v>
      </c>
      <c r="C8552" t="s">
        <v>291</v>
      </c>
      <c r="D8552">
        <v>17.141999999999999</v>
      </c>
    </row>
    <row r="8553" spans="1:4">
      <c r="A8553">
        <v>1905</v>
      </c>
      <c r="B8553" t="s">
        <v>2963</v>
      </c>
      <c r="C8553" t="s">
        <v>291</v>
      </c>
      <c r="D8553">
        <v>1.67</v>
      </c>
    </row>
    <row r="8554" spans="1:4">
      <c r="A8554">
        <v>1905</v>
      </c>
      <c r="B8554" t="s">
        <v>2963</v>
      </c>
      <c r="C8554" t="s">
        <v>291</v>
      </c>
      <c r="D8554">
        <v>11.571</v>
      </c>
    </row>
    <row r="8555" spans="1:4">
      <c r="A8555">
        <v>1905</v>
      </c>
      <c r="B8555" t="s">
        <v>2963</v>
      </c>
      <c r="C8555" t="s">
        <v>291</v>
      </c>
      <c r="D8555">
        <v>6.4</v>
      </c>
    </row>
    <row r="8556" spans="1:4">
      <c r="A8556">
        <v>1905</v>
      </c>
      <c r="B8556" t="s">
        <v>2963</v>
      </c>
      <c r="C8556" t="s">
        <v>291</v>
      </c>
      <c r="D8556">
        <v>79.881</v>
      </c>
    </row>
    <row r="8557" spans="1:4">
      <c r="A8557">
        <v>1905</v>
      </c>
      <c r="B8557" t="s">
        <v>2963</v>
      </c>
      <c r="C8557" t="s">
        <v>291</v>
      </c>
      <c r="D8557">
        <v>11.7</v>
      </c>
    </row>
    <row r="8558" spans="1:4">
      <c r="A8558">
        <v>1905</v>
      </c>
      <c r="B8558" t="s">
        <v>3667</v>
      </c>
      <c r="C8558" t="s">
        <v>291</v>
      </c>
      <c r="D8558">
        <v>7</v>
      </c>
    </row>
    <row r="8559" spans="1:4">
      <c r="A8559">
        <v>1905</v>
      </c>
      <c r="B8559" t="s">
        <v>2963</v>
      </c>
      <c r="C8559" t="s">
        <v>291</v>
      </c>
      <c r="D8559">
        <v>34.396999999999998</v>
      </c>
    </row>
    <row r="8560" spans="1:4">
      <c r="A8560">
        <v>1905</v>
      </c>
      <c r="B8560" t="s">
        <v>2963</v>
      </c>
      <c r="C8560" t="s">
        <v>291</v>
      </c>
      <c r="D8560">
        <v>118.74</v>
      </c>
    </row>
    <row r="8561" spans="1:4">
      <c r="A8561">
        <v>1905</v>
      </c>
      <c r="B8561" t="s">
        <v>2963</v>
      </c>
      <c r="C8561" t="s">
        <v>2070</v>
      </c>
      <c r="D8561">
        <v>14.6</v>
      </c>
    </row>
    <row r="8562" spans="1:4">
      <c r="A8562">
        <v>1905</v>
      </c>
      <c r="B8562" t="s">
        <v>2963</v>
      </c>
      <c r="C8562" t="s">
        <v>1756</v>
      </c>
      <c r="D8562">
        <v>2.74</v>
      </c>
    </row>
    <row r="8563" spans="1:4">
      <c r="A8563">
        <v>1905</v>
      </c>
      <c r="B8563" t="s">
        <v>2963</v>
      </c>
      <c r="C8563" t="s">
        <v>312</v>
      </c>
      <c r="D8563">
        <v>10</v>
      </c>
    </row>
    <row r="8564" spans="1:4">
      <c r="A8564">
        <v>1905</v>
      </c>
      <c r="B8564" t="s">
        <v>2963</v>
      </c>
      <c r="C8564" t="s">
        <v>316</v>
      </c>
      <c r="D8564">
        <v>8.84</v>
      </c>
    </row>
    <row r="8565" spans="1:4">
      <c r="A8565">
        <v>1905</v>
      </c>
      <c r="B8565" t="s">
        <v>2963</v>
      </c>
      <c r="C8565" t="s">
        <v>314</v>
      </c>
      <c r="D8565">
        <v>30</v>
      </c>
    </row>
    <row r="8566" spans="1:4">
      <c r="A8566">
        <v>1905</v>
      </c>
      <c r="B8566" t="s">
        <v>2963</v>
      </c>
      <c r="C8566" t="s">
        <v>318</v>
      </c>
      <c r="D8566">
        <v>50.89</v>
      </c>
    </row>
    <row r="8567" spans="1:4">
      <c r="A8567">
        <v>1905</v>
      </c>
      <c r="B8567" t="s">
        <v>2963</v>
      </c>
      <c r="C8567" t="s">
        <v>1761</v>
      </c>
      <c r="D8567">
        <v>3</v>
      </c>
    </row>
    <row r="8568" spans="1:4">
      <c r="A8568">
        <v>1905</v>
      </c>
      <c r="B8568" t="s">
        <v>2963</v>
      </c>
      <c r="C8568" t="s">
        <v>320</v>
      </c>
      <c r="D8568">
        <v>4</v>
      </c>
    </row>
    <row r="8569" spans="1:4">
      <c r="A8569">
        <v>1905</v>
      </c>
      <c r="B8569" t="s">
        <v>2963</v>
      </c>
      <c r="C8569" t="s">
        <v>1068</v>
      </c>
      <c r="D8569">
        <v>10.36</v>
      </c>
    </row>
    <row r="8570" spans="1:4">
      <c r="A8570">
        <v>1905</v>
      </c>
      <c r="B8570" t="s">
        <v>2963</v>
      </c>
      <c r="C8570" t="s">
        <v>2240</v>
      </c>
      <c r="D8570">
        <v>9.25</v>
      </c>
    </row>
    <row r="8571" spans="1:4">
      <c r="A8571">
        <v>1905</v>
      </c>
      <c r="B8571" t="s">
        <v>2963</v>
      </c>
      <c r="C8571" t="s">
        <v>640</v>
      </c>
      <c r="D8571">
        <v>6.5</v>
      </c>
    </row>
    <row r="8572" spans="1:4">
      <c r="A8572">
        <v>1905</v>
      </c>
      <c r="B8572" t="s">
        <v>2963</v>
      </c>
      <c r="C8572" t="s">
        <v>961</v>
      </c>
      <c r="D8572">
        <v>16.5</v>
      </c>
    </row>
    <row r="8573" spans="1:4">
      <c r="A8573">
        <v>1905</v>
      </c>
      <c r="B8573" t="s">
        <v>2963</v>
      </c>
      <c r="C8573" t="s">
        <v>851</v>
      </c>
      <c r="D8573">
        <v>4.4000000000000004</v>
      </c>
    </row>
    <row r="8574" spans="1:4">
      <c r="A8574">
        <v>1905</v>
      </c>
      <c r="B8574" t="s">
        <v>2963</v>
      </c>
      <c r="C8574" t="s">
        <v>322</v>
      </c>
      <c r="D8574">
        <v>17.329999999999998</v>
      </c>
    </row>
    <row r="8575" spans="1:4">
      <c r="A8575">
        <v>1905</v>
      </c>
      <c r="B8575" t="s">
        <v>2963</v>
      </c>
      <c r="C8575" t="s">
        <v>324</v>
      </c>
      <c r="D8575">
        <v>19.510000000000002</v>
      </c>
    </row>
    <row r="8576" spans="1:4">
      <c r="A8576">
        <v>1905</v>
      </c>
      <c r="B8576" t="s">
        <v>2963</v>
      </c>
      <c r="C8576" t="s">
        <v>324</v>
      </c>
      <c r="D8576">
        <v>7.75</v>
      </c>
    </row>
    <row r="8577" spans="1:4">
      <c r="A8577">
        <v>1905</v>
      </c>
      <c r="B8577" t="s">
        <v>2963</v>
      </c>
      <c r="C8577" t="s">
        <v>324</v>
      </c>
      <c r="D8577">
        <v>48</v>
      </c>
    </row>
    <row r="8578" spans="1:4">
      <c r="A8578">
        <v>1905</v>
      </c>
      <c r="B8578" t="s">
        <v>2963</v>
      </c>
      <c r="C8578" t="s">
        <v>324</v>
      </c>
      <c r="D8578">
        <v>5.32</v>
      </c>
    </row>
    <row r="8579" spans="1:4">
      <c r="A8579">
        <v>1905</v>
      </c>
      <c r="B8579" t="s">
        <v>2963</v>
      </c>
      <c r="C8579" t="s">
        <v>66</v>
      </c>
      <c r="D8579">
        <v>6.86</v>
      </c>
    </row>
    <row r="8580" spans="1:4">
      <c r="A8580">
        <v>1905</v>
      </c>
      <c r="B8580" t="s">
        <v>2963</v>
      </c>
      <c r="C8580" t="s">
        <v>2437</v>
      </c>
      <c r="D8580">
        <v>1.66</v>
      </c>
    </row>
    <row r="8581" spans="1:4">
      <c r="A8581">
        <v>1905</v>
      </c>
      <c r="B8581" t="s">
        <v>2963</v>
      </c>
      <c r="C8581" t="s">
        <v>332</v>
      </c>
      <c r="D8581">
        <v>105.61</v>
      </c>
    </row>
    <row r="8582" spans="1:4">
      <c r="A8582">
        <v>1905</v>
      </c>
      <c r="B8582" t="s">
        <v>2963</v>
      </c>
      <c r="C8582" t="s">
        <v>658</v>
      </c>
      <c r="D8582">
        <v>0.18</v>
      </c>
    </row>
    <row r="8583" spans="1:4">
      <c r="A8583">
        <v>1905</v>
      </c>
      <c r="B8583" t="s">
        <v>2963</v>
      </c>
      <c r="C8583" t="s">
        <v>658</v>
      </c>
      <c r="D8583">
        <v>1.6</v>
      </c>
    </row>
    <row r="8584" spans="1:4">
      <c r="A8584">
        <v>1905</v>
      </c>
      <c r="B8584" t="s">
        <v>2963</v>
      </c>
      <c r="C8584" t="s">
        <v>338</v>
      </c>
      <c r="D8584">
        <v>31.02</v>
      </c>
    </row>
    <row r="8585" spans="1:4">
      <c r="A8585">
        <v>1905</v>
      </c>
      <c r="B8585" t="s">
        <v>2963</v>
      </c>
      <c r="C8585" t="s">
        <v>338</v>
      </c>
      <c r="D8585">
        <v>27.69</v>
      </c>
    </row>
    <row r="8586" spans="1:4">
      <c r="A8586">
        <v>1905</v>
      </c>
      <c r="B8586" t="s">
        <v>2963</v>
      </c>
      <c r="C8586" t="s">
        <v>338</v>
      </c>
      <c r="D8586">
        <v>18.079999999999998</v>
      </c>
    </row>
    <row r="8587" spans="1:4">
      <c r="A8587">
        <v>1905</v>
      </c>
      <c r="B8587" t="s">
        <v>2963</v>
      </c>
      <c r="C8587" t="s">
        <v>338</v>
      </c>
      <c r="D8587">
        <v>23.53</v>
      </c>
    </row>
    <row r="8588" spans="1:4">
      <c r="A8588">
        <v>1905</v>
      </c>
      <c r="B8588" t="s">
        <v>2963</v>
      </c>
      <c r="C8588" t="s">
        <v>352</v>
      </c>
      <c r="D8588">
        <v>10</v>
      </c>
    </row>
    <row r="8589" spans="1:4">
      <c r="A8589">
        <v>1905</v>
      </c>
      <c r="B8589" t="s">
        <v>2963</v>
      </c>
      <c r="C8589" t="s">
        <v>354</v>
      </c>
      <c r="D8589">
        <v>109.39</v>
      </c>
    </row>
    <row r="8590" spans="1:4">
      <c r="A8590">
        <v>1905</v>
      </c>
      <c r="B8590" t="s">
        <v>2963</v>
      </c>
      <c r="C8590" t="s">
        <v>358</v>
      </c>
      <c r="D8590">
        <v>10.47</v>
      </c>
    </row>
    <row r="8591" spans="1:4">
      <c r="A8591">
        <v>1905</v>
      </c>
      <c r="B8591" t="s">
        <v>2963</v>
      </c>
      <c r="C8591" t="s">
        <v>358</v>
      </c>
      <c r="D8591">
        <v>9</v>
      </c>
    </row>
    <row r="8592" spans="1:4">
      <c r="A8592">
        <v>1905</v>
      </c>
      <c r="B8592" t="s">
        <v>2963</v>
      </c>
      <c r="C8592" t="s">
        <v>648</v>
      </c>
      <c r="D8592">
        <v>7.69</v>
      </c>
    </row>
    <row r="8593" spans="1:4">
      <c r="A8593">
        <v>1905</v>
      </c>
      <c r="B8593" t="s">
        <v>2963</v>
      </c>
      <c r="C8593" t="s">
        <v>1789</v>
      </c>
      <c r="D8593">
        <v>21.17</v>
      </c>
    </row>
    <row r="8594" spans="1:4">
      <c r="A8594">
        <v>1905</v>
      </c>
      <c r="B8594" t="s">
        <v>2963</v>
      </c>
      <c r="C8594" t="s">
        <v>360</v>
      </c>
      <c r="D8594">
        <v>11</v>
      </c>
    </row>
    <row r="8595" spans="1:4">
      <c r="A8595">
        <v>1905</v>
      </c>
      <c r="B8595" t="s">
        <v>3020</v>
      </c>
      <c r="C8595" t="s">
        <v>1180</v>
      </c>
      <c r="D8595">
        <v>14.16</v>
      </c>
    </row>
    <row r="8596" spans="1:4">
      <c r="A8596">
        <v>1905</v>
      </c>
      <c r="B8596" t="s">
        <v>3020</v>
      </c>
      <c r="C8596" t="s">
        <v>1180</v>
      </c>
      <c r="D8596">
        <v>33.700000000000003</v>
      </c>
    </row>
    <row r="8597" spans="1:4">
      <c r="A8597">
        <v>1905</v>
      </c>
      <c r="B8597" t="s">
        <v>3020</v>
      </c>
      <c r="C8597" t="s">
        <v>1183</v>
      </c>
      <c r="D8597">
        <v>10.3</v>
      </c>
    </row>
    <row r="8598" spans="1:4">
      <c r="A8598">
        <v>1905</v>
      </c>
      <c r="B8598" t="s">
        <v>3020</v>
      </c>
      <c r="C8598" t="s">
        <v>1185</v>
      </c>
      <c r="D8598">
        <v>6.2</v>
      </c>
    </row>
    <row r="8599" spans="1:4">
      <c r="A8599">
        <v>1905</v>
      </c>
      <c r="B8599" t="s">
        <v>3020</v>
      </c>
      <c r="C8599" t="s">
        <v>1313</v>
      </c>
      <c r="D8599">
        <v>9</v>
      </c>
    </row>
    <row r="8600" spans="1:4">
      <c r="A8600">
        <v>1905</v>
      </c>
      <c r="B8600" t="s">
        <v>3020</v>
      </c>
      <c r="C8600" t="s">
        <v>2063</v>
      </c>
      <c r="D8600">
        <v>1.5</v>
      </c>
    </row>
    <row r="8601" spans="1:4">
      <c r="A8601">
        <v>1905</v>
      </c>
      <c r="B8601" t="s">
        <v>3020</v>
      </c>
      <c r="C8601" t="s">
        <v>1187</v>
      </c>
      <c r="D8601">
        <v>4.5</v>
      </c>
    </row>
    <row r="8602" spans="1:4">
      <c r="A8602">
        <v>1905</v>
      </c>
      <c r="B8602" t="s">
        <v>3020</v>
      </c>
      <c r="C8602" t="s">
        <v>1315</v>
      </c>
      <c r="D8602">
        <v>3</v>
      </c>
    </row>
    <row r="8603" spans="1:4">
      <c r="A8603">
        <v>1905</v>
      </c>
      <c r="B8603" t="s">
        <v>3668</v>
      </c>
      <c r="C8603" t="s">
        <v>1189</v>
      </c>
      <c r="D8603">
        <v>16.7</v>
      </c>
    </row>
    <row r="8604" spans="1:4">
      <c r="A8604">
        <v>1905</v>
      </c>
      <c r="B8604" t="s">
        <v>3020</v>
      </c>
      <c r="C8604" t="s">
        <v>1191</v>
      </c>
      <c r="D8604">
        <v>9.75</v>
      </c>
    </row>
    <row r="8605" spans="1:4">
      <c r="A8605">
        <v>1905</v>
      </c>
      <c r="B8605" t="s">
        <v>3030</v>
      </c>
      <c r="C8605" t="s">
        <v>2438</v>
      </c>
      <c r="D8605">
        <v>1.6</v>
      </c>
    </row>
    <row r="8606" spans="1:4">
      <c r="A8606">
        <v>1905</v>
      </c>
      <c r="B8606" t="s">
        <v>3030</v>
      </c>
      <c r="C8606" t="s">
        <v>2439</v>
      </c>
      <c r="D8606">
        <v>10</v>
      </c>
    </row>
    <row r="8607" spans="1:4">
      <c r="A8607">
        <v>1905</v>
      </c>
      <c r="B8607" t="s">
        <v>3655</v>
      </c>
      <c r="C8607" t="s">
        <v>2093</v>
      </c>
      <c r="D8607">
        <v>98</v>
      </c>
    </row>
    <row r="8608" spans="1:4">
      <c r="A8608">
        <v>1905</v>
      </c>
      <c r="B8608" t="s">
        <v>3655</v>
      </c>
      <c r="C8608" t="s">
        <v>2081</v>
      </c>
      <c r="D8608">
        <v>35</v>
      </c>
    </row>
    <row r="8609" spans="1:4">
      <c r="A8609">
        <v>1905</v>
      </c>
      <c r="B8609" t="s">
        <v>3655</v>
      </c>
      <c r="C8609" t="s">
        <v>2081</v>
      </c>
      <c r="D8609">
        <v>80</v>
      </c>
    </row>
    <row r="8610" spans="1:4">
      <c r="A8610">
        <v>1905</v>
      </c>
      <c r="B8610" t="s">
        <v>3655</v>
      </c>
      <c r="C8610" t="s">
        <v>2082</v>
      </c>
      <c r="D8610">
        <v>6</v>
      </c>
    </row>
    <row r="8611" spans="1:4">
      <c r="A8611">
        <v>1905</v>
      </c>
      <c r="B8611" t="s">
        <v>3655</v>
      </c>
      <c r="C8611" t="s">
        <v>2082</v>
      </c>
      <c r="D8611">
        <v>26</v>
      </c>
    </row>
    <row r="8612" spans="1:4">
      <c r="A8612">
        <v>1905</v>
      </c>
      <c r="B8612" t="s">
        <v>3655</v>
      </c>
      <c r="C8612" t="s">
        <v>99</v>
      </c>
      <c r="D8612">
        <v>14</v>
      </c>
    </row>
    <row r="8613" spans="1:4">
      <c r="A8613">
        <v>1905</v>
      </c>
      <c r="B8613" t="s">
        <v>3655</v>
      </c>
      <c r="C8613" t="s">
        <v>2094</v>
      </c>
      <c r="D8613">
        <v>21</v>
      </c>
    </row>
    <row r="8614" spans="1:4">
      <c r="A8614">
        <v>1905</v>
      </c>
      <c r="B8614" t="s">
        <v>3655</v>
      </c>
      <c r="C8614" t="s">
        <v>2094</v>
      </c>
      <c r="D8614">
        <v>55</v>
      </c>
    </row>
    <row r="8615" spans="1:4">
      <c r="A8615">
        <v>1905</v>
      </c>
      <c r="B8615" t="s">
        <v>3655</v>
      </c>
      <c r="C8615" t="s">
        <v>1952</v>
      </c>
      <c r="D8615">
        <v>6.25</v>
      </c>
    </row>
    <row r="8616" spans="1:4">
      <c r="A8616">
        <v>1905</v>
      </c>
      <c r="B8616" t="s">
        <v>3655</v>
      </c>
      <c r="C8616" t="s">
        <v>2095</v>
      </c>
      <c r="D8616">
        <v>57.55</v>
      </c>
    </row>
    <row r="8617" spans="1:4">
      <c r="A8617">
        <v>1905</v>
      </c>
      <c r="B8617" t="s">
        <v>3655</v>
      </c>
      <c r="C8617" t="s">
        <v>2095</v>
      </c>
      <c r="D8617">
        <v>57.55</v>
      </c>
    </row>
    <row r="8618" spans="1:4">
      <c r="A8618">
        <v>1905</v>
      </c>
      <c r="B8618" t="s">
        <v>3655</v>
      </c>
      <c r="C8618" t="s">
        <v>2095</v>
      </c>
      <c r="D8618">
        <v>57</v>
      </c>
    </row>
    <row r="8619" spans="1:4">
      <c r="A8619">
        <v>1905</v>
      </c>
      <c r="B8619" t="s">
        <v>3655</v>
      </c>
      <c r="C8619" t="s">
        <v>2095</v>
      </c>
      <c r="D8619">
        <v>218</v>
      </c>
    </row>
    <row r="8620" spans="1:4">
      <c r="A8620">
        <v>1905</v>
      </c>
      <c r="B8620" t="s">
        <v>3655</v>
      </c>
      <c r="C8620" t="s">
        <v>2095</v>
      </c>
      <c r="D8620">
        <v>36.01</v>
      </c>
    </row>
    <row r="8621" spans="1:4">
      <c r="A8621">
        <v>1905</v>
      </c>
      <c r="B8621" t="s">
        <v>3655</v>
      </c>
      <c r="C8621" t="s">
        <v>2095</v>
      </c>
      <c r="D8621">
        <v>36</v>
      </c>
    </row>
    <row r="8622" spans="1:4">
      <c r="A8622">
        <v>1905</v>
      </c>
      <c r="B8622" t="s">
        <v>3655</v>
      </c>
      <c r="C8622" t="s">
        <v>2095</v>
      </c>
      <c r="D8622">
        <v>38</v>
      </c>
    </row>
    <row r="8623" spans="1:4">
      <c r="A8623">
        <v>1905</v>
      </c>
      <c r="B8623" t="s">
        <v>3655</v>
      </c>
      <c r="C8623" t="s">
        <v>2095</v>
      </c>
      <c r="D8623">
        <v>101.24</v>
      </c>
    </row>
    <row r="8624" spans="1:4">
      <c r="A8624">
        <v>1905</v>
      </c>
      <c r="B8624" t="s">
        <v>3655</v>
      </c>
      <c r="C8624" t="s">
        <v>2095</v>
      </c>
      <c r="D8624">
        <v>45</v>
      </c>
    </row>
    <row r="8625" spans="1:4">
      <c r="A8625">
        <v>1905</v>
      </c>
      <c r="B8625" t="s">
        <v>3655</v>
      </c>
      <c r="C8625" t="s">
        <v>2095</v>
      </c>
      <c r="D8625">
        <v>2</v>
      </c>
    </row>
    <row r="8626" spans="1:4">
      <c r="A8626">
        <v>1905</v>
      </c>
      <c r="B8626" t="s">
        <v>3655</v>
      </c>
      <c r="C8626" t="s">
        <v>2095</v>
      </c>
      <c r="D8626">
        <v>25</v>
      </c>
    </row>
    <row r="8627" spans="1:4">
      <c r="A8627">
        <v>1905</v>
      </c>
      <c r="B8627" t="s">
        <v>3655</v>
      </c>
      <c r="C8627" t="s">
        <v>2095</v>
      </c>
      <c r="D8627">
        <v>83.82</v>
      </c>
    </row>
    <row r="8628" spans="1:4">
      <c r="A8628">
        <v>1905</v>
      </c>
      <c r="B8628" t="s">
        <v>3655</v>
      </c>
      <c r="C8628" t="s">
        <v>417</v>
      </c>
      <c r="D8628">
        <v>219</v>
      </c>
    </row>
    <row r="8629" spans="1:4">
      <c r="A8629">
        <v>1905</v>
      </c>
      <c r="B8629" t="s">
        <v>3655</v>
      </c>
      <c r="C8629" t="s">
        <v>417</v>
      </c>
      <c r="D8629">
        <v>43.97</v>
      </c>
    </row>
    <row r="8630" spans="1:4">
      <c r="A8630">
        <v>1905</v>
      </c>
      <c r="B8630" t="s">
        <v>3655</v>
      </c>
      <c r="C8630" t="s">
        <v>417</v>
      </c>
      <c r="D8630">
        <v>95</v>
      </c>
    </row>
    <row r="8631" spans="1:4">
      <c r="A8631">
        <v>1905</v>
      </c>
      <c r="B8631" t="s">
        <v>3655</v>
      </c>
      <c r="C8631" t="s">
        <v>417</v>
      </c>
      <c r="D8631">
        <v>134</v>
      </c>
    </row>
    <row r="8632" spans="1:4">
      <c r="A8632">
        <v>1905</v>
      </c>
      <c r="B8632" t="s">
        <v>3655</v>
      </c>
      <c r="C8632" t="s">
        <v>417</v>
      </c>
      <c r="D8632">
        <v>30</v>
      </c>
    </row>
    <row r="8633" spans="1:4">
      <c r="A8633">
        <v>1905</v>
      </c>
      <c r="B8633" t="s">
        <v>3655</v>
      </c>
      <c r="C8633" t="s">
        <v>417</v>
      </c>
      <c r="D8633">
        <v>160</v>
      </c>
    </row>
    <row r="8634" spans="1:4">
      <c r="A8634">
        <v>1905</v>
      </c>
      <c r="B8634" t="s">
        <v>3655</v>
      </c>
      <c r="C8634" t="s">
        <v>68</v>
      </c>
      <c r="D8634">
        <v>107.4</v>
      </c>
    </row>
    <row r="8635" spans="1:4">
      <c r="A8635">
        <v>1905</v>
      </c>
      <c r="B8635" t="s">
        <v>3655</v>
      </c>
      <c r="C8635" t="s">
        <v>68</v>
      </c>
      <c r="D8635">
        <v>16</v>
      </c>
    </row>
    <row r="8636" spans="1:4">
      <c r="A8636">
        <v>1905</v>
      </c>
      <c r="B8636" t="s">
        <v>3655</v>
      </c>
      <c r="C8636" t="s">
        <v>68</v>
      </c>
      <c r="D8636">
        <v>52</v>
      </c>
    </row>
    <row r="8637" spans="1:4">
      <c r="A8637">
        <v>1905</v>
      </c>
      <c r="B8637" t="s">
        <v>3655</v>
      </c>
      <c r="C8637" t="s">
        <v>68</v>
      </c>
      <c r="D8637">
        <v>15</v>
      </c>
    </row>
    <row r="8638" spans="1:4">
      <c r="A8638">
        <v>1905</v>
      </c>
      <c r="B8638" t="s">
        <v>3655</v>
      </c>
      <c r="C8638" t="s">
        <v>68</v>
      </c>
      <c r="D8638">
        <v>10</v>
      </c>
    </row>
    <row r="8639" spans="1:4">
      <c r="A8639">
        <v>1905</v>
      </c>
      <c r="B8639" t="s">
        <v>3655</v>
      </c>
      <c r="C8639" t="s">
        <v>68</v>
      </c>
      <c r="D8639">
        <v>61</v>
      </c>
    </row>
    <row r="8640" spans="1:4">
      <c r="A8640">
        <v>1905</v>
      </c>
      <c r="B8640" t="s">
        <v>3655</v>
      </c>
      <c r="C8640" t="s">
        <v>68</v>
      </c>
      <c r="D8640">
        <v>6.1</v>
      </c>
    </row>
    <row r="8641" spans="1:4">
      <c r="A8641">
        <v>1905</v>
      </c>
      <c r="B8641" t="s">
        <v>3655</v>
      </c>
      <c r="C8641" t="s">
        <v>68</v>
      </c>
      <c r="D8641">
        <v>38.700000000000003</v>
      </c>
    </row>
    <row r="8642" spans="1:4">
      <c r="A8642">
        <v>1905</v>
      </c>
      <c r="B8642" t="s">
        <v>3655</v>
      </c>
      <c r="C8642" t="s">
        <v>2440</v>
      </c>
      <c r="D8642">
        <v>35</v>
      </c>
    </row>
    <row r="8643" spans="1:4">
      <c r="A8643">
        <v>1905</v>
      </c>
      <c r="B8643" t="s">
        <v>3655</v>
      </c>
      <c r="C8643" t="s">
        <v>2097</v>
      </c>
      <c r="D8643">
        <v>42.6</v>
      </c>
    </row>
    <row r="8644" spans="1:4">
      <c r="A8644">
        <v>1905</v>
      </c>
      <c r="B8644" t="s">
        <v>3655</v>
      </c>
      <c r="C8644" t="s">
        <v>2097</v>
      </c>
      <c r="D8644">
        <v>8</v>
      </c>
    </row>
    <row r="8645" spans="1:4">
      <c r="A8645">
        <v>1905</v>
      </c>
      <c r="B8645" t="s">
        <v>3655</v>
      </c>
      <c r="C8645" t="s">
        <v>2097</v>
      </c>
      <c r="D8645">
        <v>35</v>
      </c>
    </row>
    <row r="8646" spans="1:4">
      <c r="A8646">
        <v>1905</v>
      </c>
      <c r="B8646" t="s">
        <v>3655</v>
      </c>
      <c r="C8646" t="s">
        <v>2097</v>
      </c>
      <c r="D8646">
        <v>31.1</v>
      </c>
    </row>
    <row r="8647" spans="1:4">
      <c r="A8647">
        <v>1905</v>
      </c>
      <c r="B8647" t="s">
        <v>3655</v>
      </c>
      <c r="C8647" t="s">
        <v>2097</v>
      </c>
      <c r="D8647">
        <v>46</v>
      </c>
    </row>
    <row r="8648" spans="1:4">
      <c r="A8648">
        <v>1905</v>
      </c>
      <c r="B8648" t="s">
        <v>3655</v>
      </c>
      <c r="C8648" t="s">
        <v>2097</v>
      </c>
      <c r="D8648">
        <v>43</v>
      </c>
    </row>
    <row r="8649" spans="1:4">
      <c r="A8649">
        <v>1905</v>
      </c>
      <c r="B8649" t="s">
        <v>3655</v>
      </c>
      <c r="C8649" t="s">
        <v>2097</v>
      </c>
      <c r="D8649">
        <v>45</v>
      </c>
    </row>
    <row r="8650" spans="1:4">
      <c r="A8650">
        <v>1905</v>
      </c>
      <c r="B8650" t="s">
        <v>3655</v>
      </c>
      <c r="C8650" t="s">
        <v>2097</v>
      </c>
      <c r="D8650">
        <v>21</v>
      </c>
    </row>
    <row r="8651" spans="1:4">
      <c r="A8651">
        <v>1905</v>
      </c>
      <c r="B8651" t="s">
        <v>3655</v>
      </c>
      <c r="C8651" t="s">
        <v>2097</v>
      </c>
      <c r="D8651">
        <v>7.25</v>
      </c>
    </row>
    <row r="8652" spans="1:4">
      <c r="A8652">
        <v>1905</v>
      </c>
      <c r="B8652" t="s">
        <v>3655</v>
      </c>
      <c r="C8652" t="s">
        <v>2097</v>
      </c>
      <c r="D8652">
        <v>52.12</v>
      </c>
    </row>
    <row r="8653" spans="1:4">
      <c r="A8653">
        <v>1905</v>
      </c>
      <c r="B8653" t="s">
        <v>3655</v>
      </c>
      <c r="C8653" t="s">
        <v>2097</v>
      </c>
      <c r="D8653">
        <v>25</v>
      </c>
    </row>
    <row r="8654" spans="1:4">
      <c r="A8654">
        <v>1905</v>
      </c>
      <c r="B8654" t="s">
        <v>3655</v>
      </c>
      <c r="C8654" t="s">
        <v>2097</v>
      </c>
      <c r="D8654">
        <v>31</v>
      </c>
    </row>
    <row r="8655" spans="1:4">
      <c r="A8655">
        <v>1905</v>
      </c>
      <c r="B8655" t="s">
        <v>3655</v>
      </c>
      <c r="C8655" t="s">
        <v>2097</v>
      </c>
      <c r="D8655">
        <v>34</v>
      </c>
    </row>
    <row r="8656" spans="1:4">
      <c r="A8656">
        <v>1905</v>
      </c>
      <c r="B8656" t="s">
        <v>3655</v>
      </c>
      <c r="C8656" t="s">
        <v>2097</v>
      </c>
      <c r="D8656">
        <v>28</v>
      </c>
    </row>
    <row r="8657" spans="1:4">
      <c r="A8657">
        <v>1905</v>
      </c>
      <c r="B8657" t="s">
        <v>3655</v>
      </c>
      <c r="C8657" t="s">
        <v>2097</v>
      </c>
      <c r="D8657">
        <v>55</v>
      </c>
    </row>
    <row r="8658" spans="1:4">
      <c r="A8658">
        <v>1905</v>
      </c>
      <c r="B8658" t="s">
        <v>3655</v>
      </c>
      <c r="C8658" t="s">
        <v>2098</v>
      </c>
      <c r="D8658">
        <v>4.5</v>
      </c>
    </row>
    <row r="8659" spans="1:4">
      <c r="A8659">
        <v>1905</v>
      </c>
      <c r="B8659" t="s">
        <v>3655</v>
      </c>
      <c r="C8659" t="s">
        <v>2100</v>
      </c>
      <c r="D8659">
        <v>2</v>
      </c>
    </row>
    <row r="8660" spans="1:4">
      <c r="A8660">
        <v>1905</v>
      </c>
      <c r="B8660" t="s">
        <v>3655</v>
      </c>
      <c r="C8660" t="s">
        <v>2101</v>
      </c>
      <c r="D8660">
        <v>15</v>
      </c>
    </row>
    <row r="8661" spans="1:4">
      <c r="A8661">
        <v>1905</v>
      </c>
      <c r="B8661" t="s">
        <v>3655</v>
      </c>
      <c r="C8661" t="s">
        <v>2101</v>
      </c>
      <c r="D8661">
        <v>4.75</v>
      </c>
    </row>
    <row r="8662" spans="1:4">
      <c r="A8662">
        <v>1905</v>
      </c>
      <c r="B8662" t="s">
        <v>3655</v>
      </c>
      <c r="C8662" t="s">
        <v>2396</v>
      </c>
      <c r="D8662">
        <v>48</v>
      </c>
    </row>
    <row r="8663" spans="1:4">
      <c r="A8663">
        <v>1905</v>
      </c>
      <c r="B8663" t="s">
        <v>3655</v>
      </c>
      <c r="C8663" t="s">
        <v>2102</v>
      </c>
      <c r="D8663">
        <v>50</v>
      </c>
    </row>
    <row r="8664" spans="1:4">
      <c r="A8664">
        <v>1905</v>
      </c>
      <c r="B8664" t="s">
        <v>3655</v>
      </c>
      <c r="C8664" t="s">
        <v>2072</v>
      </c>
      <c r="D8664">
        <v>1.5</v>
      </c>
    </row>
    <row r="8665" spans="1:4">
      <c r="A8665">
        <v>1905</v>
      </c>
      <c r="B8665" t="s">
        <v>3655</v>
      </c>
      <c r="C8665" t="s">
        <v>2315</v>
      </c>
      <c r="D8665">
        <v>30</v>
      </c>
    </row>
    <row r="8666" spans="1:4">
      <c r="A8666">
        <v>1905</v>
      </c>
      <c r="B8666" t="s">
        <v>3655</v>
      </c>
      <c r="C8666" t="s">
        <v>2104</v>
      </c>
      <c r="D8666">
        <v>83.93</v>
      </c>
    </row>
    <row r="8667" spans="1:4">
      <c r="A8667">
        <v>1905</v>
      </c>
      <c r="B8667" t="s">
        <v>3655</v>
      </c>
      <c r="C8667" t="s">
        <v>2397</v>
      </c>
      <c r="D8667">
        <v>27</v>
      </c>
    </row>
    <row r="8668" spans="1:4">
      <c r="A8668">
        <v>1905</v>
      </c>
      <c r="B8668" t="s">
        <v>3655</v>
      </c>
      <c r="C8668" t="s">
        <v>273</v>
      </c>
      <c r="D8668">
        <v>3.4</v>
      </c>
    </row>
    <row r="8669" spans="1:4">
      <c r="A8669">
        <v>1905</v>
      </c>
      <c r="B8669" t="s">
        <v>3655</v>
      </c>
      <c r="C8669" t="s">
        <v>1394</v>
      </c>
      <c r="D8669">
        <v>4</v>
      </c>
    </row>
    <row r="8670" spans="1:4">
      <c r="A8670">
        <v>1905</v>
      </c>
      <c r="B8670" t="s">
        <v>3655</v>
      </c>
      <c r="C8670" t="s">
        <v>2106</v>
      </c>
      <c r="D8670">
        <v>2</v>
      </c>
    </row>
    <row r="8671" spans="1:4">
      <c r="A8671">
        <v>1905</v>
      </c>
      <c r="B8671" t="s">
        <v>3655</v>
      </c>
      <c r="C8671" t="s">
        <v>2106</v>
      </c>
      <c r="D8671">
        <v>80</v>
      </c>
    </row>
    <row r="8672" spans="1:4">
      <c r="A8672">
        <v>1905</v>
      </c>
      <c r="B8672" t="s">
        <v>3655</v>
      </c>
      <c r="C8672" t="s">
        <v>2241</v>
      </c>
      <c r="D8672">
        <v>11.6</v>
      </c>
    </row>
    <row r="8673" spans="1:4">
      <c r="A8673">
        <v>1905</v>
      </c>
      <c r="B8673" t="s">
        <v>3655</v>
      </c>
      <c r="C8673" t="s">
        <v>2398</v>
      </c>
      <c r="D8673">
        <v>12</v>
      </c>
    </row>
    <row r="8674" spans="1:4">
      <c r="A8674">
        <v>1905</v>
      </c>
      <c r="B8674" t="s">
        <v>3655</v>
      </c>
      <c r="C8674" t="s">
        <v>2084</v>
      </c>
      <c r="D8674">
        <v>21</v>
      </c>
    </row>
    <row r="8675" spans="1:4">
      <c r="A8675">
        <v>1905</v>
      </c>
      <c r="B8675" t="s">
        <v>3655</v>
      </c>
      <c r="C8675" t="s">
        <v>757</v>
      </c>
      <c r="D8675">
        <v>4.8</v>
      </c>
    </row>
    <row r="8676" spans="1:4">
      <c r="A8676">
        <v>1905</v>
      </c>
      <c r="B8676" t="s">
        <v>3655</v>
      </c>
      <c r="C8676" t="s">
        <v>2084</v>
      </c>
      <c r="D8676">
        <v>17.5</v>
      </c>
    </row>
    <row r="8677" spans="1:4">
      <c r="A8677">
        <v>1905</v>
      </c>
      <c r="B8677" t="s">
        <v>3655</v>
      </c>
      <c r="C8677" t="s">
        <v>2441</v>
      </c>
      <c r="D8677">
        <v>5</v>
      </c>
    </row>
    <row r="8678" spans="1:4">
      <c r="A8678">
        <v>1905</v>
      </c>
      <c r="B8678" t="s">
        <v>3655</v>
      </c>
      <c r="C8678" t="s">
        <v>26</v>
      </c>
      <c r="D8678">
        <v>42</v>
      </c>
    </row>
    <row r="8679" spans="1:4">
      <c r="A8679">
        <v>1905</v>
      </c>
      <c r="B8679" t="s">
        <v>3655</v>
      </c>
      <c r="C8679" t="s">
        <v>26</v>
      </c>
      <c r="D8679">
        <v>14</v>
      </c>
    </row>
    <row r="8680" spans="1:4">
      <c r="A8680">
        <v>1905</v>
      </c>
      <c r="B8680" t="s">
        <v>3655</v>
      </c>
      <c r="C8680" t="s">
        <v>2243</v>
      </c>
      <c r="D8680">
        <v>13</v>
      </c>
    </row>
    <row r="8681" spans="1:4">
      <c r="A8681">
        <v>1905</v>
      </c>
      <c r="B8681" t="s">
        <v>3655</v>
      </c>
      <c r="C8681" t="s">
        <v>2086</v>
      </c>
      <c r="D8681">
        <v>16</v>
      </c>
    </row>
    <row r="8682" spans="1:4">
      <c r="A8682">
        <v>1905</v>
      </c>
      <c r="B8682" t="s">
        <v>3655</v>
      </c>
      <c r="C8682" t="s">
        <v>2317</v>
      </c>
      <c r="D8682">
        <v>14.5</v>
      </c>
    </row>
    <row r="8683" spans="1:4">
      <c r="A8683">
        <v>1905</v>
      </c>
      <c r="B8683" t="s">
        <v>3655</v>
      </c>
      <c r="C8683" t="s">
        <v>718</v>
      </c>
      <c r="D8683">
        <v>8</v>
      </c>
    </row>
    <row r="8684" spans="1:4">
      <c r="A8684">
        <v>1905</v>
      </c>
      <c r="B8684" t="s">
        <v>3655</v>
      </c>
      <c r="C8684" t="s">
        <v>2442</v>
      </c>
      <c r="D8684">
        <v>1.5</v>
      </c>
    </row>
    <row r="8685" spans="1:4">
      <c r="A8685">
        <v>1905</v>
      </c>
      <c r="B8685" t="s">
        <v>3655</v>
      </c>
      <c r="C8685" t="s">
        <v>511</v>
      </c>
      <c r="D8685">
        <v>3.5</v>
      </c>
    </row>
    <row r="8686" spans="1:4">
      <c r="A8686">
        <v>1905</v>
      </c>
      <c r="B8686" t="s">
        <v>3655</v>
      </c>
      <c r="C8686" t="s">
        <v>578</v>
      </c>
      <c r="D8686">
        <v>29</v>
      </c>
    </row>
    <row r="8687" spans="1:4">
      <c r="A8687">
        <v>1905</v>
      </c>
      <c r="B8687" t="s">
        <v>3655</v>
      </c>
      <c r="C8687" t="s">
        <v>578</v>
      </c>
      <c r="D8687">
        <v>29</v>
      </c>
    </row>
    <row r="8688" spans="1:4">
      <c r="A8688">
        <v>1905</v>
      </c>
      <c r="B8688" t="s">
        <v>3655</v>
      </c>
      <c r="C8688" t="s">
        <v>2108</v>
      </c>
      <c r="D8688">
        <v>19</v>
      </c>
    </row>
    <row r="8689" spans="1:4">
      <c r="A8689">
        <v>1905</v>
      </c>
      <c r="B8689" t="s">
        <v>3655</v>
      </c>
      <c r="C8689" t="s">
        <v>2108</v>
      </c>
      <c r="D8689">
        <v>3</v>
      </c>
    </row>
    <row r="8690" spans="1:4">
      <c r="A8690">
        <v>1905</v>
      </c>
      <c r="B8690" t="s">
        <v>3655</v>
      </c>
      <c r="C8690" t="s">
        <v>2108</v>
      </c>
      <c r="D8690">
        <v>9</v>
      </c>
    </row>
    <row r="8691" spans="1:4">
      <c r="A8691">
        <v>1905</v>
      </c>
      <c r="B8691" t="s">
        <v>3655</v>
      </c>
      <c r="C8691" t="s">
        <v>2089</v>
      </c>
      <c r="D8691">
        <v>17</v>
      </c>
    </row>
    <row r="8692" spans="1:4">
      <c r="A8692">
        <v>1905</v>
      </c>
      <c r="B8692" t="s">
        <v>3655</v>
      </c>
      <c r="C8692" t="s">
        <v>2089</v>
      </c>
      <c r="D8692">
        <v>7.3</v>
      </c>
    </row>
    <row r="8693" spans="1:4">
      <c r="A8693">
        <v>1905</v>
      </c>
      <c r="B8693" t="s">
        <v>3655</v>
      </c>
      <c r="C8693" t="s">
        <v>2090</v>
      </c>
      <c r="D8693">
        <v>112.38</v>
      </c>
    </row>
    <row r="8694" spans="1:4">
      <c r="A8694">
        <v>1905</v>
      </c>
      <c r="B8694" t="s">
        <v>3655</v>
      </c>
      <c r="C8694" t="s">
        <v>2090</v>
      </c>
      <c r="D8694">
        <v>56</v>
      </c>
    </row>
    <row r="8695" spans="1:4">
      <c r="A8695">
        <v>1905</v>
      </c>
      <c r="B8695" t="s">
        <v>3655</v>
      </c>
      <c r="C8695" t="s">
        <v>2090</v>
      </c>
      <c r="D8695">
        <v>20.2</v>
      </c>
    </row>
    <row r="8696" spans="1:4">
      <c r="A8696">
        <v>1905</v>
      </c>
      <c r="B8696" t="s">
        <v>3655</v>
      </c>
      <c r="C8696" t="s">
        <v>2090</v>
      </c>
      <c r="D8696">
        <v>22.5</v>
      </c>
    </row>
    <row r="8697" spans="1:4">
      <c r="A8697">
        <v>1905</v>
      </c>
      <c r="B8697" t="s">
        <v>3655</v>
      </c>
      <c r="C8697" t="s">
        <v>2090</v>
      </c>
      <c r="D8697">
        <v>80</v>
      </c>
    </row>
    <row r="8698" spans="1:4">
      <c r="A8698">
        <v>1905</v>
      </c>
      <c r="B8698" t="s">
        <v>3655</v>
      </c>
      <c r="C8698" t="s">
        <v>2090</v>
      </c>
      <c r="D8698">
        <v>100</v>
      </c>
    </row>
    <row r="8699" spans="1:4">
      <c r="A8699">
        <v>1905</v>
      </c>
      <c r="B8699" t="s">
        <v>3655</v>
      </c>
      <c r="C8699" t="s">
        <v>2090</v>
      </c>
      <c r="D8699">
        <v>165</v>
      </c>
    </row>
    <row r="8700" spans="1:4">
      <c r="A8700">
        <v>1905</v>
      </c>
      <c r="B8700" t="s">
        <v>3655</v>
      </c>
      <c r="C8700" t="s">
        <v>2090</v>
      </c>
      <c r="D8700">
        <v>30</v>
      </c>
    </row>
    <row r="8701" spans="1:4">
      <c r="A8701">
        <v>1905</v>
      </c>
      <c r="B8701" t="s">
        <v>3655</v>
      </c>
      <c r="C8701" t="s">
        <v>2090</v>
      </c>
      <c r="D8701">
        <v>4</v>
      </c>
    </row>
    <row r="8702" spans="1:4">
      <c r="A8702">
        <v>1905</v>
      </c>
      <c r="B8702" t="s">
        <v>3655</v>
      </c>
      <c r="C8702" t="s">
        <v>2090</v>
      </c>
      <c r="D8702">
        <v>51</v>
      </c>
    </row>
    <row r="8703" spans="1:4">
      <c r="A8703">
        <v>1905</v>
      </c>
      <c r="B8703" t="s">
        <v>3655</v>
      </c>
      <c r="C8703" t="s">
        <v>2318</v>
      </c>
      <c r="D8703">
        <v>13</v>
      </c>
    </row>
    <row r="8704" spans="1:4">
      <c r="A8704">
        <v>1905</v>
      </c>
      <c r="B8704" t="s">
        <v>3655</v>
      </c>
      <c r="C8704" t="s">
        <v>2319</v>
      </c>
      <c r="D8704">
        <v>20</v>
      </c>
    </row>
    <row r="8705" spans="1:4">
      <c r="A8705">
        <v>1905</v>
      </c>
      <c r="B8705" t="s">
        <v>3655</v>
      </c>
      <c r="C8705" t="s">
        <v>2092</v>
      </c>
      <c r="D8705">
        <v>92</v>
      </c>
    </row>
    <row r="8706" spans="1:4">
      <c r="A8706">
        <v>1905</v>
      </c>
      <c r="B8706" t="s">
        <v>3655</v>
      </c>
      <c r="C8706" t="s">
        <v>2092</v>
      </c>
      <c r="D8706">
        <v>15</v>
      </c>
    </row>
    <row r="8707" spans="1:4">
      <c r="A8707">
        <v>1905</v>
      </c>
      <c r="B8707" t="s">
        <v>3655</v>
      </c>
      <c r="C8707" t="s">
        <v>2092</v>
      </c>
      <c r="D8707">
        <v>7</v>
      </c>
    </row>
    <row r="8708" spans="1:4">
      <c r="A8708">
        <v>1905</v>
      </c>
      <c r="B8708" t="s">
        <v>3655</v>
      </c>
      <c r="C8708" t="s">
        <v>2109</v>
      </c>
      <c r="D8708">
        <v>14</v>
      </c>
    </row>
    <row r="8709" spans="1:4">
      <c r="A8709">
        <v>1905</v>
      </c>
      <c r="B8709" t="s">
        <v>3655</v>
      </c>
      <c r="C8709" t="s">
        <v>2092</v>
      </c>
      <c r="D8709">
        <v>53</v>
      </c>
    </row>
    <row r="8710" spans="1:4">
      <c r="A8710">
        <v>1905</v>
      </c>
      <c r="B8710" t="s">
        <v>3664</v>
      </c>
      <c r="C8710" t="s">
        <v>1196</v>
      </c>
      <c r="D8710">
        <v>16</v>
      </c>
    </row>
    <row r="8711" spans="1:4">
      <c r="A8711">
        <v>1905</v>
      </c>
      <c r="B8711" t="s">
        <v>3664</v>
      </c>
      <c r="C8711" t="s">
        <v>1319</v>
      </c>
      <c r="D8711">
        <v>5.5</v>
      </c>
    </row>
    <row r="8712" spans="1:4">
      <c r="A8712">
        <v>1905</v>
      </c>
      <c r="B8712" t="s">
        <v>3656</v>
      </c>
      <c r="C8712" t="s">
        <v>71</v>
      </c>
      <c r="D8712">
        <v>14</v>
      </c>
    </row>
    <row r="8713" spans="1:4">
      <c r="A8713">
        <v>1905</v>
      </c>
      <c r="B8713" t="s">
        <v>3656</v>
      </c>
      <c r="C8713" t="s">
        <v>734</v>
      </c>
      <c r="D8713">
        <v>5.0999999999999996</v>
      </c>
    </row>
    <row r="8714" spans="1:4">
      <c r="A8714">
        <v>1905</v>
      </c>
      <c r="B8714" t="s">
        <v>3656</v>
      </c>
      <c r="C8714" t="s">
        <v>1328</v>
      </c>
      <c r="D8714">
        <v>5</v>
      </c>
    </row>
    <row r="8715" spans="1:4">
      <c r="A8715">
        <v>1905</v>
      </c>
      <c r="B8715" t="s">
        <v>3656</v>
      </c>
      <c r="C8715" t="s">
        <v>502</v>
      </c>
      <c r="D8715">
        <v>114.5</v>
      </c>
    </row>
    <row r="8716" spans="1:4">
      <c r="A8716">
        <v>1905</v>
      </c>
      <c r="B8716" t="s">
        <v>3656</v>
      </c>
      <c r="C8716" t="s">
        <v>502</v>
      </c>
      <c r="D8716">
        <v>67</v>
      </c>
    </row>
    <row r="8717" spans="1:4">
      <c r="A8717">
        <v>1905</v>
      </c>
      <c r="B8717" t="s">
        <v>3656</v>
      </c>
      <c r="C8717" t="s">
        <v>511</v>
      </c>
      <c r="D8717">
        <v>14</v>
      </c>
    </row>
    <row r="8718" spans="1:4">
      <c r="A8718">
        <v>1905</v>
      </c>
      <c r="B8718" t="s">
        <v>3656</v>
      </c>
      <c r="C8718" t="s">
        <v>1324</v>
      </c>
      <c r="D8718">
        <v>2.6</v>
      </c>
    </row>
    <row r="8719" spans="1:4">
      <c r="A8719">
        <v>1905</v>
      </c>
      <c r="B8719" t="s">
        <v>2415</v>
      </c>
      <c r="C8719" t="s">
        <v>2135</v>
      </c>
      <c r="D8719">
        <v>50.351999999999997</v>
      </c>
    </row>
    <row r="8720" spans="1:4">
      <c r="A8720">
        <v>1905</v>
      </c>
      <c r="B8720" t="s">
        <v>2415</v>
      </c>
      <c r="C8720" t="s">
        <v>2135</v>
      </c>
      <c r="D8720">
        <v>22</v>
      </c>
    </row>
    <row r="8721" spans="1:4">
      <c r="A8721">
        <v>1905</v>
      </c>
      <c r="B8721" t="s">
        <v>2415</v>
      </c>
      <c r="C8721" t="s">
        <v>2135</v>
      </c>
      <c r="D8721">
        <v>20</v>
      </c>
    </row>
    <row r="8722" spans="1:4">
      <c r="A8722">
        <v>1905</v>
      </c>
      <c r="B8722" t="s">
        <v>2415</v>
      </c>
      <c r="C8722" t="s">
        <v>2135</v>
      </c>
      <c r="D8722">
        <v>41.55</v>
      </c>
    </row>
    <row r="8723" spans="1:4">
      <c r="A8723">
        <v>1905</v>
      </c>
      <c r="B8723" t="s">
        <v>2415</v>
      </c>
      <c r="C8723" t="s">
        <v>2115</v>
      </c>
      <c r="D8723">
        <v>44.24</v>
      </c>
    </row>
    <row r="8724" spans="1:4">
      <c r="A8724">
        <v>1905</v>
      </c>
      <c r="B8724" t="s">
        <v>2415</v>
      </c>
      <c r="C8724" t="s">
        <v>2037</v>
      </c>
      <c r="D8724">
        <v>8.5500000000000007</v>
      </c>
    </row>
    <row r="8725" spans="1:4">
      <c r="A8725">
        <v>1905</v>
      </c>
      <c r="B8725" t="s">
        <v>2415</v>
      </c>
      <c r="C8725" t="s">
        <v>2037</v>
      </c>
      <c r="D8725">
        <v>2.75</v>
      </c>
    </row>
    <row r="8726" spans="1:4">
      <c r="A8726">
        <v>1905</v>
      </c>
      <c r="B8726" t="s">
        <v>2415</v>
      </c>
      <c r="C8726" t="s">
        <v>2116</v>
      </c>
      <c r="D8726">
        <v>32</v>
      </c>
    </row>
    <row r="8727" spans="1:4">
      <c r="A8727">
        <v>1905</v>
      </c>
      <c r="B8727" t="s">
        <v>2415</v>
      </c>
      <c r="C8727" t="s">
        <v>2116</v>
      </c>
      <c r="D8727">
        <v>45</v>
      </c>
    </row>
    <row r="8728" spans="1:4">
      <c r="A8728">
        <v>1905</v>
      </c>
      <c r="B8728" t="s">
        <v>2415</v>
      </c>
      <c r="C8728" t="s">
        <v>2323</v>
      </c>
      <c r="D8728">
        <v>10</v>
      </c>
    </row>
    <row r="8729" spans="1:4">
      <c r="A8729">
        <v>1905</v>
      </c>
      <c r="B8729" t="s">
        <v>2415</v>
      </c>
      <c r="C8729" t="s">
        <v>2323</v>
      </c>
      <c r="D8729">
        <v>18.5</v>
      </c>
    </row>
    <row r="8730" spans="1:4">
      <c r="A8730">
        <v>1905</v>
      </c>
      <c r="B8730" t="s">
        <v>2415</v>
      </c>
      <c r="C8730" t="s">
        <v>2399</v>
      </c>
      <c r="D8730">
        <v>20</v>
      </c>
    </row>
    <row r="8731" spans="1:4">
      <c r="A8731">
        <v>1905</v>
      </c>
      <c r="B8731" t="s">
        <v>2415</v>
      </c>
      <c r="C8731" t="s">
        <v>2443</v>
      </c>
      <c r="D8731">
        <v>1.8</v>
      </c>
    </row>
    <row r="8732" spans="1:4">
      <c r="A8732">
        <v>1905</v>
      </c>
      <c r="B8732" t="s">
        <v>2415</v>
      </c>
      <c r="C8732" t="s">
        <v>2118</v>
      </c>
      <c r="D8732">
        <v>11.47</v>
      </c>
    </row>
    <row r="8733" spans="1:4">
      <c r="A8733">
        <v>1905</v>
      </c>
      <c r="B8733" t="s">
        <v>2415</v>
      </c>
      <c r="C8733" t="s">
        <v>2118</v>
      </c>
      <c r="D8733">
        <v>18.86</v>
      </c>
    </row>
    <row r="8734" spans="1:4">
      <c r="A8734">
        <v>1905</v>
      </c>
      <c r="B8734" t="s">
        <v>2415</v>
      </c>
      <c r="C8734" t="s">
        <v>2324</v>
      </c>
      <c r="D8734">
        <v>11</v>
      </c>
    </row>
    <row r="8735" spans="1:4">
      <c r="A8735">
        <v>1905</v>
      </c>
      <c r="B8735" t="s">
        <v>2415</v>
      </c>
      <c r="C8735" t="s">
        <v>2136</v>
      </c>
      <c r="D8735">
        <v>17</v>
      </c>
    </row>
    <row r="8736" spans="1:4">
      <c r="A8736">
        <v>1905</v>
      </c>
      <c r="B8736" t="s">
        <v>2415</v>
      </c>
      <c r="C8736" t="s">
        <v>2325</v>
      </c>
      <c r="D8736">
        <v>6.3</v>
      </c>
    </row>
    <row r="8737" spans="1:4">
      <c r="A8737">
        <v>1905</v>
      </c>
      <c r="B8737" t="s">
        <v>2415</v>
      </c>
      <c r="C8737" t="s">
        <v>2444</v>
      </c>
      <c r="D8737">
        <v>11</v>
      </c>
    </row>
    <row r="8738" spans="1:4">
      <c r="A8738">
        <v>1905</v>
      </c>
      <c r="B8738" t="s">
        <v>2415</v>
      </c>
      <c r="C8738" t="s">
        <v>2137</v>
      </c>
      <c r="D8738">
        <v>7.55</v>
      </c>
    </row>
    <row r="8739" spans="1:4">
      <c r="A8739">
        <v>1905</v>
      </c>
      <c r="B8739" t="s">
        <v>2415</v>
      </c>
      <c r="C8739" t="s">
        <v>2137</v>
      </c>
      <c r="D8739">
        <v>32.869999999999997</v>
      </c>
    </row>
    <row r="8740" spans="1:4">
      <c r="A8740">
        <v>1905</v>
      </c>
      <c r="B8740" t="s">
        <v>2415</v>
      </c>
      <c r="C8740" t="s">
        <v>2137</v>
      </c>
      <c r="D8740">
        <v>7.38</v>
      </c>
    </row>
    <row r="8741" spans="1:4">
      <c r="A8741">
        <v>1905</v>
      </c>
      <c r="B8741" t="s">
        <v>2415</v>
      </c>
      <c r="C8741" t="s">
        <v>2137</v>
      </c>
      <c r="D8741">
        <v>5.37</v>
      </c>
    </row>
    <row r="8742" spans="1:4">
      <c r="A8742">
        <v>1905</v>
      </c>
      <c r="B8742" t="s">
        <v>2415</v>
      </c>
      <c r="C8742" t="s">
        <v>2137</v>
      </c>
      <c r="D8742">
        <v>8.83</v>
      </c>
    </row>
    <row r="8743" spans="1:4">
      <c r="A8743">
        <v>1905</v>
      </c>
      <c r="B8743" t="s">
        <v>2415</v>
      </c>
      <c r="C8743" t="s">
        <v>2137</v>
      </c>
      <c r="D8743">
        <v>5.36</v>
      </c>
    </row>
    <row r="8744" spans="1:4">
      <c r="A8744">
        <v>1905</v>
      </c>
      <c r="B8744" t="s">
        <v>2415</v>
      </c>
      <c r="C8744" t="s">
        <v>2137</v>
      </c>
      <c r="D8744">
        <v>15.08</v>
      </c>
    </row>
    <row r="8745" spans="1:4">
      <c r="A8745">
        <v>1905</v>
      </c>
      <c r="B8745" t="s">
        <v>2415</v>
      </c>
      <c r="C8745" t="s">
        <v>2445</v>
      </c>
      <c r="D8745">
        <v>8</v>
      </c>
    </row>
    <row r="8746" spans="1:4">
      <c r="A8746">
        <v>1905</v>
      </c>
      <c r="B8746" t="s">
        <v>2415</v>
      </c>
      <c r="C8746" t="s">
        <v>2138</v>
      </c>
      <c r="D8746">
        <v>2.2869999999999999</v>
      </c>
    </row>
    <row r="8747" spans="1:4">
      <c r="A8747">
        <v>1905</v>
      </c>
      <c r="B8747" t="s">
        <v>2415</v>
      </c>
      <c r="C8747" t="s">
        <v>2367</v>
      </c>
      <c r="D8747">
        <v>7</v>
      </c>
    </row>
    <row r="8748" spans="1:4">
      <c r="A8748">
        <v>1905</v>
      </c>
      <c r="B8748" t="s">
        <v>2415</v>
      </c>
      <c r="C8748" t="s">
        <v>2446</v>
      </c>
      <c r="D8748">
        <v>8</v>
      </c>
    </row>
    <row r="8749" spans="1:4">
      <c r="A8749">
        <v>1905</v>
      </c>
      <c r="B8749" t="s">
        <v>2415</v>
      </c>
      <c r="C8749" t="s">
        <v>2326</v>
      </c>
      <c r="D8749">
        <v>33</v>
      </c>
    </row>
    <row r="8750" spans="1:4">
      <c r="A8750">
        <v>1905</v>
      </c>
      <c r="B8750" t="s">
        <v>2415</v>
      </c>
      <c r="C8750" t="s">
        <v>2326</v>
      </c>
      <c r="D8750">
        <v>13.4</v>
      </c>
    </row>
    <row r="8751" spans="1:4">
      <c r="A8751">
        <v>1905</v>
      </c>
      <c r="B8751" t="s">
        <v>2415</v>
      </c>
      <c r="C8751" t="s">
        <v>2139</v>
      </c>
      <c r="D8751">
        <v>5.125</v>
      </c>
    </row>
    <row r="8752" spans="1:4">
      <c r="A8752">
        <v>1905</v>
      </c>
      <c r="B8752" t="s">
        <v>2415</v>
      </c>
      <c r="C8752" t="s">
        <v>2400</v>
      </c>
      <c r="D8752">
        <v>5.8</v>
      </c>
    </row>
    <row r="8753" spans="1:4">
      <c r="A8753">
        <v>1905</v>
      </c>
      <c r="B8753" t="s">
        <v>2415</v>
      </c>
      <c r="C8753" t="s">
        <v>2140</v>
      </c>
      <c r="D8753">
        <v>7.79</v>
      </c>
    </row>
    <row r="8754" spans="1:4">
      <c r="A8754">
        <v>1905</v>
      </c>
      <c r="B8754" t="s">
        <v>2415</v>
      </c>
      <c r="C8754" t="s">
        <v>2140</v>
      </c>
      <c r="D8754">
        <v>2.2999999999999998</v>
      </c>
    </row>
    <row r="8755" spans="1:4">
      <c r="A8755">
        <v>1905</v>
      </c>
      <c r="B8755" t="s">
        <v>2415</v>
      </c>
      <c r="C8755" t="s">
        <v>2140</v>
      </c>
      <c r="D8755">
        <v>11.912000000000001</v>
      </c>
    </row>
    <row r="8756" spans="1:4">
      <c r="A8756">
        <v>1905</v>
      </c>
      <c r="B8756" t="s">
        <v>2415</v>
      </c>
      <c r="C8756" t="s">
        <v>2140</v>
      </c>
      <c r="D8756">
        <v>3.6520000000000001</v>
      </c>
    </row>
    <row r="8757" spans="1:4">
      <c r="A8757">
        <v>1905</v>
      </c>
      <c r="B8757" t="s">
        <v>2415</v>
      </c>
      <c r="C8757" t="s">
        <v>2140</v>
      </c>
      <c r="D8757">
        <v>22.75</v>
      </c>
    </row>
    <row r="8758" spans="1:4">
      <c r="A8758">
        <v>1905</v>
      </c>
      <c r="B8758" t="s">
        <v>2415</v>
      </c>
      <c r="C8758" t="s">
        <v>2141</v>
      </c>
      <c r="D8758">
        <v>36</v>
      </c>
    </row>
    <row r="8759" spans="1:4">
      <c r="A8759">
        <v>1905</v>
      </c>
      <c r="B8759" t="s">
        <v>2415</v>
      </c>
      <c r="C8759" t="s">
        <v>2141</v>
      </c>
      <c r="D8759">
        <v>14</v>
      </c>
    </row>
    <row r="8760" spans="1:4">
      <c r="A8760">
        <v>1905</v>
      </c>
      <c r="B8760" t="s">
        <v>2415</v>
      </c>
      <c r="C8760" t="s">
        <v>2141</v>
      </c>
      <c r="D8760">
        <v>27.5</v>
      </c>
    </row>
    <row r="8761" spans="1:4">
      <c r="A8761">
        <v>1905</v>
      </c>
      <c r="B8761" t="s">
        <v>2415</v>
      </c>
      <c r="C8761" t="s">
        <v>2141</v>
      </c>
      <c r="D8761">
        <v>42</v>
      </c>
    </row>
    <row r="8762" spans="1:4">
      <c r="A8762">
        <v>1905</v>
      </c>
      <c r="B8762" t="s">
        <v>2415</v>
      </c>
      <c r="C8762" t="s">
        <v>2119</v>
      </c>
      <c r="D8762">
        <v>9.5</v>
      </c>
    </row>
    <row r="8763" spans="1:4">
      <c r="A8763">
        <v>1905</v>
      </c>
      <c r="B8763" t="s">
        <v>2415</v>
      </c>
      <c r="C8763" t="s">
        <v>2277</v>
      </c>
      <c r="D8763">
        <v>22</v>
      </c>
    </row>
    <row r="8764" spans="1:4">
      <c r="A8764">
        <v>1905</v>
      </c>
      <c r="B8764" t="s">
        <v>2415</v>
      </c>
      <c r="C8764" t="s">
        <v>2143</v>
      </c>
      <c r="D8764">
        <v>22.95</v>
      </c>
    </row>
    <row r="8765" spans="1:4">
      <c r="A8765">
        <v>1905</v>
      </c>
      <c r="B8765" t="s">
        <v>2415</v>
      </c>
      <c r="C8765" t="s">
        <v>2143</v>
      </c>
      <c r="D8765">
        <v>6.6470000000000002</v>
      </c>
    </row>
    <row r="8766" spans="1:4">
      <c r="A8766">
        <v>1905</v>
      </c>
      <c r="B8766" t="s">
        <v>2415</v>
      </c>
      <c r="C8766" t="s">
        <v>2447</v>
      </c>
      <c r="D8766">
        <v>9</v>
      </c>
    </row>
    <row r="8767" spans="1:4">
      <c r="A8767">
        <v>1905</v>
      </c>
      <c r="B8767" t="s">
        <v>2415</v>
      </c>
      <c r="C8767" t="s">
        <v>2212</v>
      </c>
      <c r="D8767">
        <v>4</v>
      </c>
    </row>
    <row r="8768" spans="1:4">
      <c r="A8768">
        <v>1905</v>
      </c>
      <c r="B8768" t="s">
        <v>2415</v>
      </c>
      <c r="C8768" t="s">
        <v>2120</v>
      </c>
      <c r="D8768">
        <v>56.24</v>
      </c>
    </row>
    <row r="8769" spans="1:4">
      <c r="A8769">
        <v>1905</v>
      </c>
      <c r="B8769" t="s">
        <v>2415</v>
      </c>
      <c r="C8769" t="s">
        <v>2120</v>
      </c>
      <c r="D8769">
        <v>50</v>
      </c>
    </row>
    <row r="8770" spans="1:4">
      <c r="A8770">
        <v>1905</v>
      </c>
      <c r="B8770" t="s">
        <v>2415</v>
      </c>
      <c r="C8770" t="s">
        <v>2120</v>
      </c>
      <c r="D8770">
        <v>40</v>
      </c>
    </row>
    <row r="8771" spans="1:4">
      <c r="A8771">
        <v>1905</v>
      </c>
      <c r="B8771" t="s">
        <v>2415</v>
      </c>
      <c r="C8771" t="s">
        <v>2120</v>
      </c>
      <c r="D8771">
        <v>8.0500000000000007</v>
      </c>
    </row>
    <row r="8772" spans="1:4">
      <c r="A8772">
        <v>1905</v>
      </c>
      <c r="B8772" t="s">
        <v>2415</v>
      </c>
      <c r="C8772" t="s">
        <v>2120</v>
      </c>
      <c r="D8772">
        <v>7.3</v>
      </c>
    </row>
    <row r="8773" spans="1:4">
      <c r="A8773">
        <v>1905</v>
      </c>
      <c r="B8773" t="s">
        <v>2415</v>
      </c>
      <c r="C8773" t="s">
        <v>2120</v>
      </c>
      <c r="D8773">
        <v>17.84</v>
      </c>
    </row>
    <row r="8774" spans="1:4">
      <c r="A8774">
        <v>1905</v>
      </c>
      <c r="B8774" t="s">
        <v>2415</v>
      </c>
      <c r="C8774" t="s">
        <v>2120</v>
      </c>
      <c r="D8774">
        <v>10.9</v>
      </c>
    </row>
    <row r="8775" spans="1:4">
      <c r="A8775">
        <v>1905</v>
      </c>
      <c r="B8775" t="s">
        <v>2415</v>
      </c>
      <c r="C8775" t="s">
        <v>2121</v>
      </c>
      <c r="D8775">
        <v>27</v>
      </c>
    </row>
    <row r="8776" spans="1:4">
      <c r="A8776">
        <v>1905</v>
      </c>
      <c r="B8776" t="s">
        <v>2415</v>
      </c>
      <c r="C8776" t="s">
        <v>2121</v>
      </c>
      <c r="D8776">
        <v>20.09</v>
      </c>
    </row>
    <row r="8777" spans="1:4">
      <c r="A8777">
        <v>1905</v>
      </c>
      <c r="B8777" t="s">
        <v>2415</v>
      </c>
      <c r="C8777" t="s">
        <v>2252</v>
      </c>
      <c r="D8777">
        <v>3.25</v>
      </c>
    </row>
    <row r="8778" spans="1:4">
      <c r="A8778">
        <v>1905</v>
      </c>
      <c r="B8778" t="s">
        <v>2415</v>
      </c>
      <c r="C8778" t="s">
        <v>2401</v>
      </c>
      <c r="D8778">
        <v>4.5</v>
      </c>
    </row>
    <row r="8779" spans="1:4">
      <c r="A8779">
        <v>1905</v>
      </c>
      <c r="B8779" t="s">
        <v>2415</v>
      </c>
      <c r="C8779" t="s">
        <v>2401</v>
      </c>
      <c r="D8779">
        <v>2</v>
      </c>
    </row>
    <row r="8780" spans="1:4">
      <c r="A8780">
        <v>1905</v>
      </c>
      <c r="B8780" t="s">
        <v>2415</v>
      </c>
      <c r="C8780" t="s">
        <v>2144</v>
      </c>
      <c r="D8780">
        <v>31.3</v>
      </c>
    </row>
    <row r="8781" spans="1:4">
      <c r="A8781">
        <v>1905</v>
      </c>
      <c r="B8781" t="s">
        <v>2415</v>
      </c>
      <c r="C8781" t="s">
        <v>2278</v>
      </c>
      <c r="D8781">
        <v>9</v>
      </c>
    </row>
    <row r="8782" spans="1:4">
      <c r="A8782">
        <v>1905</v>
      </c>
      <c r="B8782" t="s">
        <v>2415</v>
      </c>
      <c r="C8782" t="s">
        <v>273</v>
      </c>
      <c r="D8782">
        <v>100.01</v>
      </c>
    </row>
    <row r="8783" spans="1:4">
      <c r="A8783">
        <v>1905</v>
      </c>
      <c r="B8783" t="s">
        <v>2415</v>
      </c>
      <c r="C8783" t="s">
        <v>273</v>
      </c>
      <c r="D8783">
        <v>9.2200000000000006</v>
      </c>
    </row>
    <row r="8784" spans="1:4">
      <c r="A8784">
        <v>1905</v>
      </c>
      <c r="B8784" t="s">
        <v>2415</v>
      </c>
      <c r="C8784" t="s">
        <v>273</v>
      </c>
      <c r="D8784">
        <v>10.86</v>
      </c>
    </row>
    <row r="8785" spans="1:4">
      <c r="A8785">
        <v>1905</v>
      </c>
      <c r="B8785" t="s">
        <v>2415</v>
      </c>
      <c r="C8785" t="s">
        <v>273</v>
      </c>
      <c r="D8785">
        <v>8.01</v>
      </c>
    </row>
    <row r="8786" spans="1:4">
      <c r="A8786">
        <v>1905</v>
      </c>
      <c r="B8786" t="s">
        <v>2415</v>
      </c>
      <c r="C8786" t="s">
        <v>273</v>
      </c>
      <c r="D8786">
        <v>4.5</v>
      </c>
    </row>
    <row r="8787" spans="1:4">
      <c r="A8787">
        <v>1905</v>
      </c>
      <c r="B8787" t="s">
        <v>2415</v>
      </c>
      <c r="C8787" t="s">
        <v>273</v>
      </c>
      <c r="D8787">
        <v>12.13</v>
      </c>
    </row>
    <row r="8788" spans="1:4">
      <c r="A8788">
        <v>1905</v>
      </c>
      <c r="B8788" t="s">
        <v>2415</v>
      </c>
      <c r="C8788" t="s">
        <v>273</v>
      </c>
      <c r="D8788">
        <v>5.2</v>
      </c>
    </row>
    <row r="8789" spans="1:4">
      <c r="A8789">
        <v>1905</v>
      </c>
      <c r="B8789" t="s">
        <v>2415</v>
      </c>
      <c r="C8789" t="s">
        <v>2253</v>
      </c>
      <c r="D8789">
        <v>8.75</v>
      </c>
    </row>
    <row r="8790" spans="1:4">
      <c r="A8790">
        <v>1905</v>
      </c>
      <c r="B8790" t="s">
        <v>2415</v>
      </c>
      <c r="C8790" t="s">
        <v>2254</v>
      </c>
      <c r="D8790">
        <v>19.68</v>
      </c>
    </row>
    <row r="8791" spans="1:4">
      <c r="A8791">
        <v>1905</v>
      </c>
      <c r="B8791" t="s">
        <v>2415</v>
      </c>
      <c r="C8791" t="s">
        <v>2327</v>
      </c>
      <c r="D8791">
        <v>5</v>
      </c>
    </row>
    <row r="8792" spans="1:4">
      <c r="A8792">
        <v>1905</v>
      </c>
      <c r="B8792" t="s">
        <v>2415</v>
      </c>
      <c r="C8792" t="s">
        <v>1394</v>
      </c>
      <c r="D8792">
        <v>20</v>
      </c>
    </row>
    <row r="8793" spans="1:4">
      <c r="A8793">
        <v>1905</v>
      </c>
      <c r="B8793" t="s">
        <v>2415</v>
      </c>
      <c r="C8793" t="s">
        <v>2328</v>
      </c>
      <c r="D8793">
        <v>24</v>
      </c>
    </row>
    <row r="8794" spans="1:4">
      <c r="A8794">
        <v>1905</v>
      </c>
      <c r="B8794" t="s">
        <v>2415</v>
      </c>
      <c r="C8794" t="s">
        <v>2333</v>
      </c>
      <c r="D8794">
        <v>9</v>
      </c>
    </row>
    <row r="8795" spans="1:4">
      <c r="A8795">
        <v>1905</v>
      </c>
      <c r="B8795" t="s">
        <v>2415</v>
      </c>
      <c r="C8795" t="s">
        <v>2402</v>
      </c>
      <c r="D8795">
        <v>5.5</v>
      </c>
    </row>
    <row r="8796" spans="1:4">
      <c r="A8796">
        <v>1905</v>
      </c>
      <c r="B8796" t="s">
        <v>2415</v>
      </c>
      <c r="C8796" t="s">
        <v>2255</v>
      </c>
      <c r="D8796">
        <v>5.5</v>
      </c>
    </row>
    <row r="8797" spans="1:4">
      <c r="A8797">
        <v>1905</v>
      </c>
      <c r="B8797" t="s">
        <v>2415</v>
      </c>
      <c r="C8797" t="s">
        <v>2122</v>
      </c>
      <c r="D8797">
        <v>2</v>
      </c>
    </row>
    <row r="8798" spans="1:4">
      <c r="A8798">
        <v>1905</v>
      </c>
      <c r="B8798" t="s">
        <v>2415</v>
      </c>
      <c r="C8798" t="s">
        <v>2257</v>
      </c>
      <c r="D8798">
        <v>12.39</v>
      </c>
    </row>
    <row r="8799" spans="1:4">
      <c r="A8799">
        <v>1905</v>
      </c>
      <c r="B8799" t="s">
        <v>2415</v>
      </c>
      <c r="C8799" t="s">
        <v>2258</v>
      </c>
      <c r="D8799">
        <v>15.2</v>
      </c>
    </row>
    <row r="8800" spans="1:4">
      <c r="A8800">
        <v>1905</v>
      </c>
      <c r="B8800" t="s">
        <v>2415</v>
      </c>
      <c r="C8800" t="s">
        <v>2258</v>
      </c>
      <c r="D8800">
        <v>4</v>
      </c>
    </row>
    <row r="8801" spans="1:4">
      <c r="A8801">
        <v>1905</v>
      </c>
      <c r="B8801" t="s">
        <v>2415</v>
      </c>
      <c r="C8801" t="s">
        <v>2329</v>
      </c>
      <c r="D8801">
        <v>8.5</v>
      </c>
    </row>
    <row r="8802" spans="1:4">
      <c r="A8802">
        <v>1905</v>
      </c>
      <c r="B8802" t="s">
        <v>2415</v>
      </c>
      <c r="C8802" t="s">
        <v>2334</v>
      </c>
      <c r="D8802">
        <v>9.2799999999999994</v>
      </c>
    </row>
    <row r="8803" spans="1:4">
      <c r="A8803">
        <v>1905</v>
      </c>
      <c r="B8803" t="s">
        <v>2415</v>
      </c>
      <c r="C8803" t="s">
        <v>2279</v>
      </c>
      <c r="D8803">
        <v>5.5</v>
      </c>
    </row>
    <row r="8804" spans="1:4">
      <c r="A8804">
        <v>1905</v>
      </c>
      <c r="B8804" t="s">
        <v>2415</v>
      </c>
      <c r="C8804" t="s">
        <v>2330</v>
      </c>
      <c r="D8804">
        <v>3</v>
      </c>
    </row>
    <row r="8805" spans="1:4">
      <c r="A8805">
        <v>1905</v>
      </c>
      <c r="B8805" t="s">
        <v>2415</v>
      </c>
      <c r="C8805" t="s">
        <v>2260</v>
      </c>
      <c r="D8805">
        <v>6</v>
      </c>
    </row>
    <row r="8806" spans="1:4">
      <c r="A8806">
        <v>1905</v>
      </c>
      <c r="B8806" t="s">
        <v>2415</v>
      </c>
      <c r="C8806" t="s">
        <v>2331</v>
      </c>
      <c r="D8806">
        <v>18.7</v>
      </c>
    </row>
    <row r="8807" spans="1:4">
      <c r="A8807">
        <v>1905</v>
      </c>
      <c r="B8807" t="s">
        <v>2415</v>
      </c>
      <c r="C8807" t="s">
        <v>2331</v>
      </c>
      <c r="D8807">
        <v>5.4</v>
      </c>
    </row>
    <row r="8808" spans="1:4">
      <c r="A8808">
        <v>1905</v>
      </c>
      <c r="B8808" t="s">
        <v>2415</v>
      </c>
      <c r="C8808" t="s">
        <v>2123</v>
      </c>
      <c r="D8808">
        <v>51.08</v>
      </c>
    </row>
    <row r="8809" spans="1:4">
      <c r="A8809">
        <v>1905</v>
      </c>
      <c r="B8809" t="s">
        <v>2415</v>
      </c>
      <c r="C8809" t="s">
        <v>2123</v>
      </c>
      <c r="D8809">
        <v>4.25</v>
      </c>
    </row>
    <row r="8810" spans="1:4">
      <c r="A8810">
        <v>1905</v>
      </c>
      <c r="B8810" t="s">
        <v>2415</v>
      </c>
      <c r="C8810" t="s">
        <v>2123</v>
      </c>
      <c r="D8810">
        <v>5.5</v>
      </c>
    </row>
    <row r="8811" spans="1:4">
      <c r="A8811">
        <v>1905</v>
      </c>
      <c r="B8811" t="s">
        <v>2415</v>
      </c>
      <c r="C8811" t="s">
        <v>2123</v>
      </c>
      <c r="D8811">
        <v>4.05</v>
      </c>
    </row>
    <row r="8812" spans="1:4">
      <c r="A8812">
        <v>1905</v>
      </c>
      <c r="B8812" t="s">
        <v>2415</v>
      </c>
      <c r="C8812" t="s">
        <v>2123</v>
      </c>
      <c r="D8812">
        <v>1.5</v>
      </c>
    </row>
    <row r="8813" spans="1:4">
      <c r="A8813">
        <v>1905</v>
      </c>
      <c r="B8813" t="s">
        <v>2415</v>
      </c>
      <c r="C8813" t="s">
        <v>2123</v>
      </c>
      <c r="D8813">
        <v>12.5</v>
      </c>
    </row>
    <row r="8814" spans="1:4">
      <c r="A8814">
        <v>1905</v>
      </c>
      <c r="B8814" t="s">
        <v>2415</v>
      </c>
      <c r="C8814" t="s">
        <v>2448</v>
      </c>
      <c r="D8814">
        <v>17.23</v>
      </c>
    </row>
    <row r="8815" spans="1:4">
      <c r="A8815">
        <v>1905</v>
      </c>
      <c r="B8815" t="s">
        <v>2415</v>
      </c>
      <c r="C8815" t="s">
        <v>2124</v>
      </c>
      <c r="D8815">
        <v>32</v>
      </c>
    </row>
    <row r="8816" spans="1:4">
      <c r="A8816">
        <v>1905</v>
      </c>
      <c r="B8816" t="s">
        <v>2415</v>
      </c>
      <c r="C8816" t="s">
        <v>2125</v>
      </c>
      <c r="D8816">
        <v>544.62</v>
      </c>
    </row>
    <row r="8817" spans="1:4">
      <c r="A8817">
        <v>1905</v>
      </c>
      <c r="B8817" t="s">
        <v>2415</v>
      </c>
      <c r="C8817" t="s">
        <v>2125</v>
      </c>
      <c r="D8817">
        <v>217.1</v>
      </c>
    </row>
    <row r="8818" spans="1:4">
      <c r="A8818">
        <v>1905</v>
      </c>
      <c r="B8818" t="s">
        <v>2415</v>
      </c>
      <c r="C8818" t="s">
        <v>2125</v>
      </c>
      <c r="D8818">
        <v>10</v>
      </c>
    </row>
    <row r="8819" spans="1:4">
      <c r="A8819">
        <v>1905</v>
      </c>
      <c r="B8819" t="s">
        <v>2415</v>
      </c>
      <c r="C8819" t="s">
        <v>2125</v>
      </c>
      <c r="D8819">
        <v>21.09</v>
      </c>
    </row>
    <row r="8820" spans="1:4">
      <c r="A8820">
        <v>1905</v>
      </c>
      <c r="B8820" t="s">
        <v>2415</v>
      </c>
      <c r="C8820" t="s">
        <v>2125</v>
      </c>
      <c r="D8820">
        <v>20.29</v>
      </c>
    </row>
    <row r="8821" spans="1:4">
      <c r="A8821">
        <v>1905</v>
      </c>
      <c r="B8821" t="s">
        <v>2415</v>
      </c>
      <c r="C8821" t="s">
        <v>2125</v>
      </c>
      <c r="D8821">
        <v>3.34</v>
      </c>
    </row>
    <row r="8822" spans="1:4">
      <c r="A8822">
        <v>1905</v>
      </c>
      <c r="B8822" t="s">
        <v>2415</v>
      </c>
      <c r="C8822" t="s">
        <v>2125</v>
      </c>
      <c r="D8822">
        <v>20.6</v>
      </c>
    </row>
    <row r="8823" spans="1:4">
      <c r="A8823">
        <v>1905</v>
      </c>
      <c r="B8823" t="s">
        <v>2415</v>
      </c>
      <c r="C8823" t="s">
        <v>2125</v>
      </c>
      <c r="D8823">
        <v>3.5</v>
      </c>
    </row>
    <row r="8824" spans="1:4">
      <c r="A8824">
        <v>1905</v>
      </c>
      <c r="B8824" t="s">
        <v>2415</v>
      </c>
      <c r="C8824" t="s">
        <v>2125</v>
      </c>
      <c r="D8824">
        <v>12</v>
      </c>
    </row>
    <row r="8825" spans="1:4">
      <c r="A8825">
        <v>1905</v>
      </c>
      <c r="B8825" t="s">
        <v>2415</v>
      </c>
      <c r="C8825" t="s">
        <v>2125</v>
      </c>
      <c r="D8825">
        <v>16</v>
      </c>
    </row>
    <row r="8826" spans="1:4">
      <c r="A8826">
        <v>1905</v>
      </c>
      <c r="B8826" t="s">
        <v>2415</v>
      </c>
      <c r="C8826" t="s">
        <v>2125</v>
      </c>
      <c r="D8826">
        <v>12.6</v>
      </c>
    </row>
    <row r="8827" spans="1:4">
      <c r="A8827">
        <v>1905</v>
      </c>
      <c r="B8827" t="s">
        <v>2415</v>
      </c>
      <c r="C8827" t="s">
        <v>2125</v>
      </c>
      <c r="D8827">
        <v>16.18</v>
      </c>
    </row>
    <row r="8828" spans="1:4">
      <c r="A8828">
        <v>1905</v>
      </c>
      <c r="B8828" t="s">
        <v>2415</v>
      </c>
      <c r="C8828" t="s">
        <v>2127</v>
      </c>
      <c r="D8828">
        <v>440.09</v>
      </c>
    </row>
    <row r="8829" spans="1:4">
      <c r="A8829">
        <v>1905</v>
      </c>
      <c r="B8829" t="s">
        <v>2415</v>
      </c>
      <c r="C8829" t="s">
        <v>2127</v>
      </c>
      <c r="D8829">
        <v>19.93</v>
      </c>
    </row>
    <row r="8830" spans="1:4">
      <c r="A8830">
        <v>1905</v>
      </c>
      <c r="B8830" t="s">
        <v>2415</v>
      </c>
      <c r="C8830" t="s">
        <v>2127</v>
      </c>
      <c r="D8830">
        <v>8.5</v>
      </c>
    </row>
    <row r="8831" spans="1:4">
      <c r="A8831">
        <v>1905</v>
      </c>
      <c r="B8831" t="s">
        <v>2415</v>
      </c>
      <c r="C8831" t="s">
        <v>2127</v>
      </c>
      <c r="D8831">
        <v>30.48</v>
      </c>
    </row>
    <row r="8832" spans="1:4">
      <c r="A8832">
        <v>1905</v>
      </c>
      <c r="B8832" t="s">
        <v>2415</v>
      </c>
      <c r="C8832" t="s">
        <v>2127</v>
      </c>
      <c r="D8832">
        <v>60.06</v>
      </c>
    </row>
    <row r="8833" spans="1:4">
      <c r="A8833">
        <v>1905</v>
      </c>
      <c r="B8833" t="s">
        <v>2415</v>
      </c>
      <c r="C8833" t="s">
        <v>2127</v>
      </c>
      <c r="D8833">
        <v>11.3</v>
      </c>
    </row>
    <row r="8834" spans="1:4">
      <c r="A8834">
        <v>1905</v>
      </c>
      <c r="B8834" t="s">
        <v>2415</v>
      </c>
      <c r="C8834" t="s">
        <v>2127</v>
      </c>
      <c r="D8834">
        <v>117.13</v>
      </c>
    </row>
    <row r="8835" spans="1:4">
      <c r="A8835">
        <v>1905</v>
      </c>
      <c r="B8835" t="s">
        <v>2415</v>
      </c>
      <c r="C8835" t="s">
        <v>2127</v>
      </c>
      <c r="D8835">
        <v>33.799999999999997</v>
      </c>
    </row>
    <row r="8836" spans="1:4">
      <c r="A8836">
        <v>1905</v>
      </c>
      <c r="B8836" t="s">
        <v>2415</v>
      </c>
      <c r="C8836" t="s">
        <v>2127</v>
      </c>
      <c r="D8836">
        <v>34.25</v>
      </c>
    </row>
    <row r="8837" spans="1:4">
      <c r="A8837">
        <v>1905</v>
      </c>
      <c r="B8837" t="s">
        <v>2415</v>
      </c>
      <c r="C8837" t="s">
        <v>2127</v>
      </c>
      <c r="D8837">
        <v>7.1</v>
      </c>
    </row>
    <row r="8838" spans="1:4">
      <c r="A8838">
        <v>1905</v>
      </c>
      <c r="B8838" t="s">
        <v>2415</v>
      </c>
      <c r="C8838" t="s">
        <v>2127</v>
      </c>
      <c r="D8838">
        <v>10</v>
      </c>
    </row>
    <row r="8839" spans="1:4">
      <c r="A8839">
        <v>1905</v>
      </c>
      <c r="B8839" t="s">
        <v>2415</v>
      </c>
      <c r="C8839" t="s">
        <v>2127</v>
      </c>
      <c r="D8839">
        <v>73.424999999999997</v>
      </c>
    </row>
    <row r="8840" spans="1:4">
      <c r="A8840">
        <v>1905</v>
      </c>
      <c r="B8840" t="s">
        <v>2415</v>
      </c>
      <c r="C8840" t="s">
        <v>2127</v>
      </c>
      <c r="D8840">
        <v>14</v>
      </c>
    </row>
    <row r="8841" spans="1:4">
      <c r="A8841">
        <v>1905</v>
      </c>
      <c r="B8841" t="s">
        <v>2415</v>
      </c>
      <c r="C8841" t="s">
        <v>2022</v>
      </c>
      <c r="D8841">
        <v>3.5</v>
      </c>
    </row>
    <row r="8842" spans="1:4">
      <c r="A8842">
        <v>1905</v>
      </c>
      <c r="B8842" t="s">
        <v>2415</v>
      </c>
      <c r="C8842" t="s">
        <v>2145</v>
      </c>
      <c r="D8842">
        <v>6.3</v>
      </c>
    </row>
    <row r="8843" spans="1:4">
      <c r="A8843">
        <v>1905</v>
      </c>
      <c r="B8843" t="s">
        <v>2415</v>
      </c>
      <c r="C8843" t="s">
        <v>2145</v>
      </c>
      <c r="D8843">
        <v>4</v>
      </c>
    </row>
    <row r="8844" spans="1:4">
      <c r="A8844">
        <v>1905</v>
      </c>
      <c r="B8844" t="s">
        <v>2415</v>
      </c>
      <c r="C8844" t="s">
        <v>2145</v>
      </c>
      <c r="D8844">
        <v>25</v>
      </c>
    </row>
    <row r="8845" spans="1:4">
      <c r="A8845">
        <v>1905</v>
      </c>
      <c r="B8845" t="s">
        <v>2415</v>
      </c>
      <c r="C8845" t="s">
        <v>2128</v>
      </c>
      <c r="D8845">
        <v>42.2</v>
      </c>
    </row>
    <row r="8846" spans="1:4">
      <c r="A8846">
        <v>1905</v>
      </c>
      <c r="B8846" t="s">
        <v>2415</v>
      </c>
      <c r="C8846" t="s">
        <v>2128</v>
      </c>
      <c r="D8846">
        <v>10.7</v>
      </c>
    </row>
    <row r="8847" spans="1:4">
      <c r="A8847">
        <v>1905</v>
      </c>
      <c r="B8847" t="s">
        <v>2415</v>
      </c>
      <c r="C8847" t="s">
        <v>2128</v>
      </c>
      <c r="D8847">
        <v>5.5</v>
      </c>
    </row>
    <row r="8848" spans="1:4">
      <c r="A8848">
        <v>1905</v>
      </c>
      <c r="B8848" t="s">
        <v>2415</v>
      </c>
      <c r="C8848" t="s">
        <v>2128</v>
      </c>
      <c r="D8848">
        <v>2.2999999999999998</v>
      </c>
    </row>
    <row r="8849" spans="1:4">
      <c r="A8849">
        <v>1905</v>
      </c>
      <c r="B8849" t="s">
        <v>2415</v>
      </c>
      <c r="C8849" t="s">
        <v>2128</v>
      </c>
      <c r="D8849">
        <v>4.7</v>
      </c>
    </row>
    <row r="8850" spans="1:4">
      <c r="A8850">
        <v>1905</v>
      </c>
      <c r="B8850" t="s">
        <v>2415</v>
      </c>
      <c r="C8850" t="s">
        <v>2128</v>
      </c>
      <c r="D8850">
        <v>5.8</v>
      </c>
    </row>
    <row r="8851" spans="1:4">
      <c r="A8851">
        <v>1905</v>
      </c>
      <c r="B8851" t="s">
        <v>2415</v>
      </c>
      <c r="C8851" t="s">
        <v>2128</v>
      </c>
      <c r="D8851">
        <v>7.8</v>
      </c>
    </row>
    <row r="8852" spans="1:4">
      <c r="A8852">
        <v>1905</v>
      </c>
      <c r="B8852" t="s">
        <v>2415</v>
      </c>
      <c r="C8852" t="s">
        <v>2128</v>
      </c>
      <c r="D8852">
        <v>5.7</v>
      </c>
    </row>
    <row r="8853" spans="1:4">
      <c r="A8853">
        <v>1905</v>
      </c>
      <c r="B8853" t="s">
        <v>2415</v>
      </c>
      <c r="C8853" t="s">
        <v>2146</v>
      </c>
      <c r="D8853">
        <v>21</v>
      </c>
    </row>
    <row r="8854" spans="1:4">
      <c r="A8854">
        <v>1905</v>
      </c>
      <c r="B8854" t="s">
        <v>2415</v>
      </c>
      <c r="C8854" t="s">
        <v>2262</v>
      </c>
      <c r="D8854">
        <v>10.5</v>
      </c>
    </row>
    <row r="8855" spans="1:4">
      <c r="A8855">
        <v>1905</v>
      </c>
      <c r="B8855" t="s">
        <v>2415</v>
      </c>
      <c r="C8855" t="s">
        <v>2129</v>
      </c>
      <c r="D8855">
        <v>90</v>
      </c>
    </row>
    <row r="8856" spans="1:4">
      <c r="A8856">
        <v>1905</v>
      </c>
      <c r="B8856" t="s">
        <v>2415</v>
      </c>
      <c r="C8856" t="s">
        <v>2129</v>
      </c>
      <c r="D8856">
        <v>4</v>
      </c>
    </row>
    <row r="8857" spans="1:4">
      <c r="A8857">
        <v>1905</v>
      </c>
      <c r="B8857" t="s">
        <v>2415</v>
      </c>
      <c r="C8857" t="s">
        <v>2129</v>
      </c>
      <c r="D8857">
        <v>7.5</v>
      </c>
    </row>
    <row r="8858" spans="1:4">
      <c r="A8858">
        <v>1905</v>
      </c>
      <c r="B8858" t="s">
        <v>2415</v>
      </c>
      <c r="C8858" t="s">
        <v>2130</v>
      </c>
      <c r="D8858">
        <v>41.7</v>
      </c>
    </row>
    <row r="8859" spans="1:4">
      <c r="A8859">
        <v>1905</v>
      </c>
      <c r="B8859" t="s">
        <v>2415</v>
      </c>
      <c r="C8859" t="s">
        <v>2130</v>
      </c>
      <c r="D8859">
        <v>42</v>
      </c>
    </row>
    <row r="8860" spans="1:4">
      <c r="A8860">
        <v>1905</v>
      </c>
      <c r="B8860" t="s">
        <v>2415</v>
      </c>
      <c r="C8860" t="s">
        <v>2131</v>
      </c>
      <c r="D8860">
        <v>3.6</v>
      </c>
    </row>
    <row r="8861" spans="1:4">
      <c r="A8861">
        <v>1905</v>
      </c>
      <c r="B8861" t="s">
        <v>2415</v>
      </c>
      <c r="C8861" t="s">
        <v>2131</v>
      </c>
      <c r="D8861">
        <v>16.25</v>
      </c>
    </row>
    <row r="8862" spans="1:4">
      <c r="A8862">
        <v>1905</v>
      </c>
      <c r="B8862" t="s">
        <v>2415</v>
      </c>
      <c r="C8862" t="s">
        <v>2132</v>
      </c>
      <c r="D8862">
        <v>5.55</v>
      </c>
    </row>
    <row r="8863" spans="1:4">
      <c r="A8863">
        <v>1905</v>
      </c>
      <c r="B8863" t="s">
        <v>2415</v>
      </c>
      <c r="C8863" t="s">
        <v>2132</v>
      </c>
      <c r="D8863">
        <v>12.81</v>
      </c>
    </row>
    <row r="8864" spans="1:4">
      <c r="A8864">
        <v>1905</v>
      </c>
      <c r="B8864" t="s">
        <v>2415</v>
      </c>
      <c r="C8864" t="s">
        <v>2132</v>
      </c>
      <c r="D8864">
        <v>2.46</v>
      </c>
    </row>
    <row r="8865" spans="1:4">
      <c r="A8865">
        <v>1905</v>
      </c>
      <c r="B8865" t="s">
        <v>2415</v>
      </c>
      <c r="C8865" t="s">
        <v>2449</v>
      </c>
      <c r="D8865">
        <v>4.5</v>
      </c>
    </row>
    <row r="8866" spans="1:4">
      <c r="A8866">
        <v>1905</v>
      </c>
      <c r="B8866" t="s">
        <v>2415</v>
      </c>
      <c r="C8866" t="s">
        <v>2133</v>
      </c>
      <c r="D8866">
        <v>2.75</v>
      </c>
    </row>
    <row r="8867" spans="1:4">
      <c r="A8867">
        <v>1905</v>
      </c>
      <c r="B8867" t="s">
        <v>2415</v>
      </c>
      <c r="C8867" t="s">
        <v>2332</v>
      </c>
      <c r="D8867">
        <v>6</v>
      </c>
    </row>
    <row r="8868" spans="1:4">
      <c r="A8868">
        <v>1905</v>
      </c>
      <c r="B8868" t="s">
        <v>2415</v>
      </c>
      <c r="C8868" t="s">
        <v>2147</v>
      </c>
      <c r="D8868">
        <v>3.9</v>
      </c>
    </row>
    <row r="8869" spans="1:4">
      <c r="A8869">
        <v>1905</v>
      </c>
      <c r="B8869" t="s">
        <v>2415</v>
      </c>
      <c r="C8869" t="s">
        <v>2263</v>
      </c>
      <c r="D8869">
        <v>7.75</v>
      </c>
    </row>
    <row r="8870" spans="1:4">
      <c r="A8870">
        <v>1905</v>
      </c>
      <c r="B8870" t="s">
        <v>2415</v>
      </c>
      <c r="C8870" t="s">
        <v>2264</v>
      </c>
      <c r="D8870">
        <v>15.47</v>
      </c>
    </row>
    <row r="8871" spans="1:4">
      <c r="A8871">
        <v>1905</v>
      </c>
      <c r="B8871" t="s">
        <v>2415</v>
      </c>
      <c r="C8871" t="s">
        <v>2264</v>
      </c>
      <c r="D8871">
        <v>3.5</v>
      </c>
    </row>
    <row r="8872" spans="1:4">
      <c r="A8872">
        <v>1905</v>
      </c>
      <c r="B8872" t="s">
        <v>2415</v>
      </c>
      <c r="C8872" t="s">
        <v>2371</v>
      </c>
      <c r="D8872">
        <v>8</v>
      </c>
    </row>
    <row r="8873" spans="1:4">
      <c r="A8873">
        <v>1905</v>
      </c>
      <c r="B8873" t="s">
        <v>2415</v>
      </c>
      <c r="C8873" t="s">
        <v>2404</v>
      </c>
      <c r="D8873">
        <v>10.210000000000001</v>
      </c>
    </row>
    <row r="8874" spans="1:4">
      <c r="A8874">
        <v>1905</v>
      </c>
      <c r="B8874" t="s">
        <v>2415</v>
      </c>
      <c r="C8874" t="s">
        <v>2148</v>
      </c>
      <c r="D8874">
        <v>12</v>
      </c>
    </row>
    <row r="8875" spans="1:4">
      <c r="A8875">
        <v>1905</v>
      </c>
      <c r="B8875" t="s">
        <v>2415</v>
      </c>
      <c r="C8875" t="s">
        <v>2091</v>
      </c>
      <c r="D8875">
        <v>20.25</v>
      </c>
    </row>
    <row r="8876" spans="1:4">
      <c r="A8876">
        <v>1905</v>
      </c>
      <c r="B8876" t="s">
        <v>2415</v>
      </c>
      <c r="C8876" t="s">
        <v>440</v>
      </c>
      <c r="D8876">
        <v>13.8</v>
      </c>
    </row>
    <row r="8877" spans="1:4">
      <c r="A8877">
        <v>1905</v>
      </c>
      <c r="B8877" t="s">
        <v>2415</v>
      </c>
      <c r="C8877" t="s">
        <v>2405</v>
      </c>
      <c r="D8877">
        <v>15</v>
      </c>
    </row>
    <row r="8878" spans="1:4">
      <c r="A8878">
        <v>1905</v>
      </c>
      <c r="B8878" t="s">
        <v>2415</v>
      </c>
      <c r="C8878" t="s">
        <v>2149</v>
      </c>
      <c r="D8878">
        <v>28.25</v>
      </c>
    </row>
    <row r="8879" spans="1:4">
      <c r="A8879">
        <v>1905</v>
      </c>
      <c r="B8879" t="s">
        <v>2415</v>
      </c>
      <c r="C8879" t="s">
        <v>2149</v>
      </c>
      <c r="D8879">
        <v>17</v>
      </c>
    </row>
    <row r="8880" spans="1:4">
      <c r="A8880">
        <v>1905</v>
      </c>
      <c r="B8880" t="s">
        <v>2415</v>
      </c>
      <c r="C8880" t="s">
        <v>2406</v>
      </c>
      <c r="D8880">
        <v>6</v>
      </c>
    </row>
    <row r="8881" spans="1:4">
      <c r="A8881">
        <v>1905</v>
      </c>
      <c r="B8881" t="s">
        <v>2415</v>
      </c>
      <c r="C8881" t="s">
        <v>2450</v>
      </c>
      <c r="D8881">
        <v>65</v>
      </c>
    </row>
    <row r="8882" spans="1:4">
      <c r="A8882">
        <v>1905</v>
      </c>
      <c r="B8882" t="s">
        <v>2415</v>
      </c>
      <c r="C8882" t="s">
        <v>2450</v>
      </c>
      <c r="D8882">
        <v>12.48</v>
      </c>
    </row>
    <row r="8883" spans="1:4">
      <c r="A8883">
        <v>1905</v>
      </c>
      <c r="B8883" t="s">
        <v>2415</v>
      </c>
      <c r="C8883" t="s">
        <v>2134</v>
      </c>
      <c r="D8883">
        <v>8.25</v>
      </c>
    </row>
    <row r="8884" spans="1:4">
      <c r="A8884">
        <v>1905</v>
      </c>
      <c r="B8884" t="s">
        <v>2415</v>
      </c>
      <c r="C8884" t="s">
        <v>2134</v>
      </c>
      <c r="D8884">
        <v>2.5</v>
      </c>
    </row>
    <row r="8885" spans="1:4">
      <c r="A8885">
        <v>1905</v>
      </c>
      <c r="B8885" t="s">
        <v>2415</v>
      </c>
      <c r="C8885" t="s">
        <v>2134</v>
      </c>
      <c r="D8885">
        <v>1.8</v>
      </c>
    </row>
    <row r="8886" spans="1:4">
      <c r="A8886">
        <v>1905</v>
      </c>
      <c r="B8886" t="s">
        <v>2415</v>
      </c>
      <c r="C8886" t="s">
        <v>2134</v>
      </c>
      <c r="D8886">
        <v>3.6</v>
      </c>
    </row>
    <row r="8887" spans="1:4">
      <c r="A8887">
        <v>1905</v>
      </c>
      <c r="B8887" t="s">
        <v>2415</v>
      </c>
      <c r="C8887" t="s">
        <v>2451</v>
      </c>
      <c r="D8887">
        <v>12</v>
      </c>
    </row>
    <row r="8888" spans="1:4">
      <c r="A8888">
        <v>1905</v>
      </c>
      <c r="B8888" t="s">
        <v>2415</v>
      </c>
      <c r="C8888" t="s">
        <v>2151</v>
      </c>
      <c r="D8888">
        <v>14.39</v>
      </c>
    </row>
    <row r="8889" spans="1:4">
      <c r="A8889">
        <v>1905</v>
      </c>
      <c r="B8889" t="s">
        <v>2415</v>
      </c>
      <c r="C8889" t="s">
        <v>2151</v>
      </c>
      <c r="D8889">
        <v>4</v>
      </c>
    </row>
    <row r="8890" spans="1:4">
      <c r="A8890">
        <v>1905</v>
      </c>
      <c r="B8890" t="s">
        <v>2415</v>
      </c>
      <c r="C8890" t="s">
        <v>2151</v>
      </c>
      <c r="D8890">
        <v>6.28</v>
      </c>
    </row>
    <row r="8891" spans="1:4">
      <c r="A8891">
        <v>1905</v>
      </c>
      <c r="B8891" t="s">
        <v>2415</v>
      </c>
      <c r="C8891" t="s">
        <v>2151</v>
      </c>
      <c r="D8891">
        <v>7.99</v>
      </c>
    </row>
    <row r="8892" spans="1:4">
      <c r="A8892">
        <v>1905</v>
      </c>
      <c r="B8892" t="s">
        <v>2415</v>
      </c>
      <c r="C8892" t="s">
        <v>2151</v>
      </c>
      <c r="D8892">
        <v>6.44</v>
      </c>
    </row>
    <row r="8893" spans="1:4">
      <c r="A8893">
        <v>1905</v>
      </c>
      <c r="B8893" t="s">
        <v>2415</v>
      </c>
      <c r="C8893" t="s">
        <v>2151</v>
      </c>
      <c r="D8893">
        <v>11</v>
      </c>
    </row>
    <row r="8894" spans="1:4">
      <c r="A8894">
        <v>1905</v>
      </c>
      <c r="B8894" t="s">
        <v>3153</v>
      </c>
      <c r="C8894" t="s">
        <v>2153</v>
      </c>
      <c r="D8894">
        <v>20.178999999999998</v>
      </c>
    </row>
    <row r="8895" spans="1:4">
      <c r="A8895">
        <v>1905</v>
      </c>
      <c r="B8895" t="s">
        <v>3153</v>
      </c>
      <c r="C8895" t="s">
        <v>2153</v>
      </c>
      <c r="D8895">
        <v>14.5</v>
      </c>
    </row>
    <row r="8896" spans="1:4">
      <c r="A8896">
        <v>1905</v>
      </c>
      <c r="B8896" t="s">
        <v>3153</v>
      </c>
      <c r="C8896" t="s">
        <v>2410</v>
      </c>
      <c r="D8896">
        <v>9.5</v>
      </c>
    </row>
    <row r="8897" spans="1:4">
      <c r="A8897">
        <v>1905</v>
      </c>
      <c r="B8897" t="s">
        <v>3153</v>
      </c>
      <c r="C8897" t="s">
        <v>2155</v>
      </c>
      <c r="D8897">
        <v>270</v>
      </c>
    </row>
    <row r="8898" spans="1:4">
      <c r="A8898">
        <v>1905</v>
      </c>
      <c r="B8898" t="s">
        <v>3153</v>
      </c>
      <c r="C8898" t="s">
        <v>2155</v>
      </c>
      <c r="D8898">
        <v>27.715</v>
      </c>
    </row>
    <row r="8899" spans="1:4">
      <c r="A8899">
        <v>1905</v>
      </c>
      <c r="B8899" t="s">
        <v>3153</v>
      </c>
      <c r="C8899" t="s">
        <v>2031</v>
      </c>
      <c r="D8899">
        <v>18.899999999999999</v>
      </c>
    </row>
    <row r="8900" spans="1:4">
      <c r="A8900">
        <v>1905</v>
      </c>
      <c r="B8900" t="s">
        <v>3153</v>
      </c>
      <c r="C8900" t="s">
        <v>2266</v>
      </c>
      <c r="D8900">
        <v>33</v>
      </c>
    </row>
    <row r="8901" spans="1:4">
      <c r="A8901">
        <v>1905</v>
      </c>
      <c r="B8901" t="s">
        <v>3153</v>
      </c>
      <c r="C8901" t="s">
        <v>2266</v>
      </c>
      <c r="D8901">
        <v>6.23</v>
      </c>
    </row>
    <row r="8902" spans="1:4">
      <c r="A8902">
        <v>1905</v>
      </c>
      <c r="B8902" t="s">
        <v>3153</v>
      </c>
      <c r="C8902" t="s">
        <v>2154</v>
      </c>
      <c r="D8902">
        <v>22.824000000000002</v>
      </c>
    </row>
    <row r="8903" spans="1:4">
      <c r="A8903">
        <v>1905</v>
      </c>
      <c r="B8903" t="s">
        <v>3157</v>
      </c>
      <c r="C8903" t="s">
        <v>442</v>
      </c>
      <c r="D8903">
        <v>6</v>
      </c>
    </row>
    <row r="8904" spans="1:4">
      <c r="A8904">
        <v>1905</v>
      </c>
      <c r="B8904" t="s">
        <v>3157</v>
      </c>
      <c r="C8904" t="s">
        <v>1903</v>
      </c>
      <c r="D8904">
        <v>41</v>
      </c>
    </row>
    <row r="8905" spans="1:4">
      <c r="A8905">
        <v>1905</v>
      </c>
      <c r="B8905" t="s">
        <v>3157</v>
      </c>
      <c r="C8905" t="s">
        <v>1972</v>
      </c>
      <c r="D8905">
        <v>17</v>
      </c>
    </row>
    <row r="8906" spans="1:4">
      <c r="A8906">
        <v>1905</v>
      </c>
      <c r="B8906" t="s">
        <v>3157</v>
      </c>
      <c r="C8906" t="s">
        <v>2056</v>
      </c>
      <c r="D8906">
        <v>7</v>
      </c>
    </row>
    <row r="8907" spans="1:4">
      <c r="A8907">
        <v>1905</v>
      </c>
      <c r="B8907" t="s">
        <v>3157</v>
      </c>
      <c r="C8907" t="s">
        <v>2156</v>
      </c>
      <c r="D8907">
        <v>3</v>
      </c>
    </row>
    <row r="8908" spans="1:4">
      <c r="A8908">
        <v>1905</v>
      </c>
      <c r="B8908" t="s">
        <v>3157</v>
      </c>
      <c r="C8908" t="s">
        <v>2452</v>
      </c>
      <c r="D8908">
        <v>1.5</v>
      </c>
    </row>
    <row r="8909" spans="1:4">
      <c r="A8909">
        <v>1905</v>
      </c>
      <c r="B8909" t="s">
        <v>3157</v>
      </c>
      <c r="C8909" t="s">
        <v>2339</v>
      </c>
      <c r="D8909">
        <v>17.5</v>
      </c>
    </row>
    <row r="8910" spans="1:4">
      <c r="A8910">
        <v>1905</v>
      </c>
      <c r="B8910" t="s">
        <v>3162</v>
      </c>
      <c r="C8910" t="s">
        <v>2411</v>
      </c>
      <c r="D8910">
        <v>4</v>
      </c>
    </row>
    <row r="8911" spans="1:4">
      <c r="A8911">
        <v>1905</v>
      </c>
      <c r="B8911" t="s">
        <v>3544</v>
      </c>
      <c r="C8911" t="s">
        <v>415</v>
      </c>
      <c r="D8911">
        <v>42</v>
      </c>
    </row>
    <row r="8912" spans="1:4">
      <c r="A8912">
        <v>1905</v>
      </c>
      <c r="B8912" t="s">
        <v>3544</v>
      </c>
      <c r="C8912" t="s">
        <v>537</v>
      </c>
      <c r="D8912">
        <v>7</v>
      </c>
    </row>
    <row r="8913" spans="1:4">
      <c r="A8913">
        <v>1905</v>
      </c>
      <c r="B8913" t="s">
        <v>3544</v>
      </c>
      <c r="C8913" t="s">
        <v>415</v>
      </c>
      <c r="D8913">
        <v>40</v>
      </c>
    </row>
    <row r="8914" spans="1:4">
      <c r="A8914">
        <v>1905</v>
      </c>
      <c r="B8914" t="s">
        <v>3544</v>
      </c>
      <c r="C8914" t="s">
        <v>415</v>
      </c>
      <c r="D8914">
        <v>8</v>
      </c>
    </row>
    <row r="8915" spans="1:4">
      <c r="A8915">
        <v>1905</v>
      </c>
      <c r="B8915" t="s">
        <v>3544</v>
      </c>
      <c r="C8915" t="s">
        <v>415</v>
      </c>
      <c r="D8915">
        <v>75</v>
      </c>
    </row>
    <row r="8916" spans="1:4">
      <c r="A8916">
        <v>1905</v>
      </c>
      <c r="B8916" t="s">
        <v>3544</v>
      </c>
      <c r="C8916" t="s">
        <v>415</v>
      </c>
      <c r="D8916">
        <v>7</v>
      </c>
    </row>
    <row r="8917" spans="1:4">
      <c r="A8917">
        <v>1905</v>
      </c>
      <c r="B8917" t="s">
        <v>3544</v>
      </c>
      <c r="C8917" t="s">
        <v>415</v>
      </c>
      <c r="D8917">
        <v>18</v>
      </c>
    </row>
    <row r="8918" spans="1:4">
      <c r="A8918">
        <v>1905</v>
      </c>
      <c r="B8918" t="s">
        <v>3544</v>
      </c>
      <c r="C8918" t="s">
        <v>416</v>
      </c>
      <c r="D8918">
        <v>5.5</v>
      </c>
    </row>
    <row r="8919" spans="1:4">
      <c r="A8919">
        <v>1905</v>
      </c>
      <c r="B8919" t="s">
        <v>3544</v>
      </c>
      <c r="C8919" t="s">
        <v>419</v>
      </c>
      <c r="D8919">
        <v>5</v>
      </c>
    </row>
    <row r="8920" spans="1:4">
      <c r="A8920">
        <v>1905</v>
      </c>
      <c r="B8920" t="s">
        <v>3544</v>
      </c>
      <c r="C8920" t="s">
        <v>420</v>
      </c>
      <c r="D8920">
        <v>4</v>
      </c>
    </row>
    <row r="8921" spans="1:4">
      <c r="A8921">
        <v>1905</v>
      </c>
      <c r="B8921" t="s">
        <v>3544</v>
      </c>
      <c r="C8921" t="s">
        <v>421</v>
      </c>
      <c r="D8921">
        <v>30</v>
      </c>
    </row>
    <row r="8922" spans="1:4">
      <c r="A8922">
        <v>1905</v>
      </c>
      <c r="B8922" t="s">
        <v>3544</v>
      </c>
      <c r="C8922" t="s">
        <v>421</v>
      </c>
      <c r="D8922">
        <v>6</v>
      </c>
    </row>
    <row r="8923" spans="1:4">
      <c r="A8923">
        <v>1905</v>
      </c>
      <c r="B8923" t="s">
        <v>3544</v>
      </c>
      <c r="C8923" t="s">
        <v>422</v>
      </c>
      <c r="D8923">
        <v>90</v>
      </c>
    </row>
    <row r="8924" spans="1:4">
      <c r="A8924">
        <v>1905</v>
      </c>
      <c r="B8924" t="s">
        <v>3544</v>
      </c>
      <c r="C8924" t="s">
        <v>423</v>
      </c>
      <c r="D8924">
        <v>75</v>
      </c>
    </row>
    <row r="8925" spans="1:4">
      <c r="A8925">
        <v>1905</v>
      </c>
      <c r="B8925" t="s">
        <v>3658</v>
      </c>
      <c r="C8925" t="s">
        <v>968</v>
      </c>
      <c r="D8925">
        <v>15.9</v>
      </c>
    </row>
    <row r="8926" spans="1:4">
      <c r="A8926">
        <v>1905</v>
      </c>
      <c r="B8926" t="s">
        <v>3658</v>
      </c>
      <c r="C8926" t="s">
        <v>2170</v>
      </c>
      <c r="D8926">
        <v>4</v>
      </c>
    </row>
    <row r="8927" spans="1:4">
      <c r="A8927">
        <v>1905</v>
      </c>
      <c r="B8927" t="s">
        <v>3658</v>
      </c>
      <c r="C8927" t="s">
        <v>2453</v>
      </c>
      <c r="D8927">
        <v>2.5</v>
      </c>
    </row>
    <row r="8928" spans="1:4">
      <c r="A8928">
        <v>1905</v>
      </c>
      <c r="B8928" t="s">
        <v>3658</v>
      </c>
      <c r="C8928" t="s">
        <v>2171</v>
      </c>
      <c r="D8928">
        <v>3.75</v>
      </c>
    </row>
    <row r="8929" spans="1:4">
      <c r="A8929">
        <v>1905</v>
      </c>
      <c r="B8929" t="s">
        <v>3658</v>
      </c>
      <c r="C8929" t="s">
        <v>969</v>
      </c>
      <c r="D8929">
        <v>53.15</v>
      </c>
    </row>
    <row r="8930" spans="1:4">
      <c r="A8930">
        <v>1905</v>
      </c>
      <c r="B8930" t="s">
        <v>3658</v>
      </c>
      <c r="C8930" t="s">
        <v>969</v>
      </c>
      <c r="D8930">
        <v>35</v>
      </c>
    </row>
    <row r="8931" spans="1:4">
      <c r="A8931">
        <v>1905</v>
      </c>
      <c r="B8931" t="s">
        <v>3658</v>
      </c>
      <c r="C8931" t="s">
        <v>969</v>
      </c>
      <c r="D8931">
        <v>13</v>
      </c>
    </row>
    <row r="8932" spans="1:4">
      <c r="A8932">
        <v>1905</v>
      </c>
      <c r="B8932" t="s">
        <v>3658</v>
      </c>
      <c r="C8932" t="s">
        <v>2173</v>
      </c>
      <c r="D8932">
        <v>17.41</v>
      </c>
    </row>
    <row r="8933" spans="1:4">
      <c r="A8933">
        <v>1905</v>
      </c>
      <c r="B8933" t="s">
        <v>3658</v>
      </c>
      <c r="C8933" t="s">
        <v>2162</v>
      </c>
      <c r="D8933">
        <v>70</v>
      </c>
    </row>
    <row r="8934" spans="1:4">
      <c r="A8934">
        <v>1905</v>
      </c>
      <c r="B8934" t="s">
        <v>3658</v>
      </c>
      <c r="C8934" t="s">
        <v>2162</v>
      </c>
      <c r="D8934">
        <v>6</v>
      </c>
    </row>
    <row r="8935" spans="1:4">
      <c r="A8935">
        <v>1905</v>
      </c>
      <c r="B8935" t="s">
        <v>3658</v>
      </c>
      <c r="C8935" t="s">
        <v>2163</v>
      </c>
      <c r="D8935">
        <v>35.35</v>
      </c>
    </row>
    <row r="8936" spans="1:4">
      <c r="A8936">
        <v>1905</v>
      </c>
      <c r="B8936" t="s">
        <v>3658</v>
      </c>
      <c r="C8936" t="s">
        <v>2174</v>
      </c>
      <c r="D8936">
        <v>40</v>
      </c>
    </row>
    <row r="8937" spans="1:4">
      <c r="A8937">
        <v>1905</v>
      </c>
      <c r="B8937" t="s">
        <v>3658</v>
      </c>
      <c r="C8937" t="s">
        <v>2164</v>
      </c>
      <c r="D8937">
        <v>4</v>
      </c>
    </row>
    <row r="8938" spans="1:4">
      <c r="A8938">
        <v>1905</v>
      </c>
      <c r="B8938" t="s">
        <v>3658</v>
      </c>
      <c r="C8938" t="s">
        <v>2165</v>
      </c>
      <c r="D8938">
        <v>5</v>
      </c>
    </row>
    <row r="8939" spans="1:4">
      <c r="A8939">
        <v>1905</v>
      </c>
      <c r="B8939" t="s">
        <v>3658</v>
      </c>
      <c r="C8939" t="s">
        <v>690</v>
      </c>
      <c r="D8939">
        <v>6</v>
      </c>
    </row>
    <row r="8940" spans="1:4">
      <c r="A8940">
        <v>1905</v>
      </c>
      <c r="B8940" t="s">
        <v>3658</v>
      </c>
      <c r="C8940" t="s">
        <v>2166</v>
      </c>
      <c r="D8940">
        <v>40</v>
      </c>
    </row>
    <row r="8941" spans="1:4">
      <c r="A8941">
        <v>1905</v>
      </c>
      <c r="B8941" t="s">
        <v>3658</v>
      </c>
      <c r="C8941" t="s">
        <v>862</v>
      </c>
      <c r="D8941">
        <v>16</v>
      </c>
    </row>
    <row r="8942" spans="1:4">
      <c r="A8942">
        <v>1905</v>
      </c>
      <c r="B8942" t="s">
        <v>3658</v>
      </c>
      <c r="C8942" t="s">
        <v>2454</v>
      </c>
      <c r="D8942">
        <v>13</v>
      </c>
    </row>
    <row r="8943" spans="1:4">
      <c r="A8943">
        <v>1905</v>
      </c>
      <c r="B8943" t="s">
        <v>3658</v>
      </c>
      <c r="C8943" t="s">
        <v>2167</v>
      </c>
      <c r="D8943">
        <v>18.899999999999999</v>
      </c>
    </row>
    <row r="8944" spans="1:4">
      <c r="A8944">
        <v>1905</v>
      </c>
      <c r="B8944" t="s">
        <v>3658</v>
      </c>
      <c r="C8944" t="s">
        <v>2168</v>
      </c>
      <c r="D8944">
        <v>3.5</v>
      </c>
    </row>
    <row r="8945" spans="1:4">
      <c r="A8945">
        <v>1905</v>
      </c>
      <c r="B8945" t="s">
        <v>3185</v>
      </c>
      <c r="C8945" t="s">
        <v>2340</v>
      </c>
      <c r="D8945">
        <v>12</v>
      </c>
    </row>
    <row r="8946" spans="1:4">
      <c r="A8946">
        <v>1905</v>
      </c>
      <c r="B8946" t="s">
        <v>3185</v>
      </c>
      <c r="C8946" t="s">
        <v>2177</v>
      </c>
      <c r="D8946">
        <v>8</v>
      </c>
    </row>
    <row r="8947" spans="1:4">
      <c r="A8947">
        <v>1905</v>
      </c>
      <c r="B8947" t="s">
        <v>3185</v>
      </c>
      <c r="C8947" t="s">
        <v>2177</v>
      </c>
      <c r="D8947">
        <v>12</v>
      </c>
    </row>
    <row r="8948" spans="1:4">
      <c r="A8948">
        <v>1905</v>
      </c>
      <c r="B8948" t="s">
        <v>3188</v>
      </c>
      <c r="C8948" t="s">
        <v>922</v>
      </c>
      <c r="D8948">
        <v>9.1999999999999993</v>
      </c>
    </row>
    <row r="8949" spans="1:4">
      <c r="A8949">
        <v>1905</v>
      </c>
      <c r="B8949" t="s">
        <v>3188</v>
      </c>
      <c r="C8949" t="s">
        <v>1084</v>
      </c>
      <c r="D8949">
        <v>7.5</v>
      </c>
    </row>
    <row r="8950" spans="1:4">
      <c r="A8950">
        <v>1905</v>
      </c>
      <c r="B8950" t="s">
        <v>3188</v>
      </c>
      <c r="C8950" t="s">
        <v>698</v>
      </c>
      <c r="D8950">
        <v>5</v>
      </c>
    </row>
    <row r="8951" spans="1:4">
      <c r="A8951">
        <v>1905</v>
      </c>
      <c r="B8951" t="s">
        <v>3188</v>
      </c>
      <c r="C8951" t="s">
        <v>370</v>
      </c>
      <c r="D8951">
        <v>10</v>
      </c>
    </row>
    <row r="8952" spans="1:4">
      <c r="A8952">
        <v>1905</v>
      </c>
      <c r="B8952" t="s">
        <v>3188</v>
      </c>
      <c r="C8952" t="s">
        <v>370</v>
      </c>
      <c r="D8952">
        <v>5</v>
      </c>
    </row>
    <row r="8953" spans="1:4">
      <c r="A8953">
        <v>1905</v>
      </c>
      <c r="B8953" t="s">
        <v>3188</v>
      </c>
      <c r="C8953" t="s">
        <v>370</v>
      </c>
      <c r="D8953">
        <v>16</v>
      </c>
    </row>
    <row r="8954" spans="1:4">
      <c r="A8954">
        <v>1905</v>
      </c>
      <c r="B8954" t="s">
        <v>3188</v>
      </c>
      <c r="C8954" t="s">
        <v>371</v>
      </c>
      <c r="D8954">
        <v>25</v>
      </c>
    </row>
    <row r="8955" spans="1:4">
      <c r="A8955">
        <v>1905</v>
      </c>
      <c r="B8955" t="s">
        <v>3188</v>
      </c>
      <c r="C8955" t="s">
        <v>1218</v>
      </c>
      <c r="D8955">
        <v>13</v>
      </c>
    </row>
    <row r="8956" spans="1:4">
      <c r="A8956">
        <v>1905</v>
      </c>
      <c r="B8956" t="s">
        <v>3188</v>
      </c>
      <c r="C8956" t="s">
        <v>578</v>
      </c>
      <c r="D8956">
        <v>9</v>
      </c>
    </row>
    <row r="8957" spans="1:4">
      <c r="A8957">
        <v>1905</v>
      </c>
      <c r="B8957" t="s">
        <v>3188</v>
      </c>
      <c r="C8957" t="s">
        <v>863</v>
      </c>
      <c r="D8957">
        <v>12</v>
      </c>
    </row>
    <row r="8958" spans="1:4">
      <c r="A8958">
        <v>1905</v>
      </c>
      <c r="B8958" t="s">
        <v>55</v>
      </c>
      <c r="C8958" t="s">
        <v>713</v>
      </c>
      <c r="D8958">
        <v>5.94</v>
      </c>
    </row>
    <row r="8959" spans="1:4">
      <c r="A8959">
        <v>1905</v>
      </c>
      <c r="B8959" t="s">
        <v>55</v>
      </c>
      <c r="C8959" t="s">
        <v>2412</v>
      </c>
      <c r="D8959">
        <v>3.5</v>
      </c>
    </row>
    <row r="8960" spans="1:4">
      <c r="A8960">
        <v>1905</v>
      </c>
      <c r="B8960" t="s">
        <v>55</v>
      </c>
      <c r="C8960" t="s">
        <v>1343</v>
      </c>
      <c r="D8960">
        <v>28</v>
      </c>
    </row>
    <row r="8961" spans="1:4">
      <c r="A8961">
        <v>1905</v>
      </c>
      <c r="B8961" t="s">
        <v>55</v>
      </c>
      <c r="C8961" t="s">
        <v>2181</v>
      </c>
      <c r="D8961">
        <v>16.64</v>
      </c>
    </row>
    <row r="8962" spans="1:4">
      <c r="A8962">
        <v>1905</v>
      </c>
      <c r="B8962" t="s">
        <v>55</v>
      </c>
      <c r="C8962" t="s">
        <v>864</v>
      </c>
      <c r="D8962">
        <v>13.49</v>
      </c>
    </row>
    <row r="8963" spans="1:4">
      <c r="A8963">
        <v>1905</v>
      </c>
      <c r="B8963" t="s">
        <v>55</v>
      </c>
      <c r="C8963" t="s">
        <v>2341</v>
      </c>
      <c r="D8963">
        <v>29.25</v>
      </c>
    </row>
    <row r="8964" spans="1:4">
      <c r="A8964">
        <v>1905</v>
      </c>
      <c r="B8964" t="s">
        <v>55</v>
      </c>
      <c r="C8964" t="s">
        <v>2341</v>
      </c>
      <c r="D8964">
        <v>9.25</v>
      </c>
    </row>
    <row r="8965" spans="1:4">
      <c r="A8965">
        <v>1905</v>
      </c>
      <c r="B8965" t="s">
        <v>55</v>
      </c>
      <c r="C8965" t="s">
        <v>2341</v>
      </c>
      <c r="D8965">
        <v>32</v>
      </c>
    </row>
    <row r="8966" spans="1:4">
      <c r="A8966">
        <v>1905</v>
      </c>
      <c r="B8966" t="s">
        <v>55</v>
      </c>
      <c r="C8966" t="s">
        <v>717</v>
      </c>
      <c r="D8966">
        <v>53</v>
      </c>
    </row>
    <row r="8967" spans="1:4">
      <c r="A8967">
        <v>1905</v>
      </c>
      <c r="B8967" t="s">
        <v>55</v>
      </c>
      <c r="C8967" t="s">
        <v>717</v>
      </c>
      <c r="D8967">
        <v>25</v>
      </c>
    </row>
    <row r="8968" spans="1:4">
      <c r="A8968">
        <v>1905</v>
      </c>
      <c r="B8968" t="s">
        <v>55</v>
      </c>
      <c r="C8968" t="s">
        <v>717</v>
      </c>
      <c r="D8968">
        <v>9</v>
      </c>
    </row>
    <row r="8969" spans="1:4">
      <c r="A8969">
        <v>1905</v>
      </c>
      <c r="B8969" t="s">
        <v>55</v>
      </c>
      <c r="C8969" t="s">
        <v>717</v>
      </c>
      <c r="D8969">
        <v>30</v>
      </c>
    </row>
    <row r="8970" spans="1:4">
      <c r="A8970">
        <v>1905</v>
      </c>
      <c r="B8970" t="s">
        <v>55</v>
      </c>
      <c r="C8970" t="s">
        <v>718</v>
      </c>
      <c r="D8970">
        <v>14</v>
      </c>
    </row>
    <row r="8971" spans="1:4">
      <c r="A8971">
        <v>1905</v>
      </c>
      <c r="B8971" t="s">
        <v>55</v>
      </c>
      <c r="C8971" t="s">
        <v>924</v>
      </c>
      <c r="D8971">
        <v>3.7</v>
      </c>
    </row>
    <row r="8972" spans="1:4">
      <c r="A8972">
        <v>1905</v>
      </c>
      <c r="B8972" t="s">
        <v>55</v>
      </c>
      <c r="C8972" t="s">
        <v>59</v>
      </c>
      <c r="D8972">
        <v>118</v>
      </c>
    </row>
    <row r="8973" spans="1:4">
      <c r="A8973">
        <v>1905</v>
      </c>
      <c r="B8973" t="s">
        <v>55</v>
      </c>
      <c r="C8973" t="s">
        <v>2179</v>
      </c>
      <c r="D8973">
        <v>19.329999999999998</v>
      </c>
    </row>
    <row r="8974" spans="1:4">
      <c r="A8974">
        <v>1905</v>
      </c>
      <c r="B8974" t="s">
        <v>55</v>
      </c>
      <c r="C8974" t="s">
        <v>2455</v>
      </c>
      <c r="D8974">
        <v>4.25</v>
      </c>
    </row>
    <row r="8975" spans="1:4">
      <c r="A8975">
        <v>1905</v>
      </c>
      <c r="B8975" t="s">
        <v>55</v>
      </c>
      <c r="C8975" t="s">
        <v>2180</v>
      </c>
      <c r="D8975">
        <v>8.5</v>
      </c>
    </row>
    <row r="8976" spans="1:4">
      <c r="A8976">
        <v>1905</v>
      </c>
      <c r="B8976" t="s">
        <v>3638</v>
      </c>
      <c r="C8976" t="s">
        <v>1227</v>
      </c>
      <c r="D8976">
        <v>16.23</v>
      </c>
    </row>
    <row r="8977" spans="1:4">
      <c r="A8977">
        <v>1905</v>
      </c>
      <c r="B8977" t="s">
        <v>55</v>
      </c>
      <c r="C8977" t="s">
        <v>2413</v>
      </c>
      <c r="D8977">
        <v>2</v>
      </c>
    </row>
    <row r="8978" spans="1:4">
      <c r="A8978">
        <v>1905</v>
      </c>
      <c r="B8978" t="s">
        <v>3638</v>
      </c>
      <c r="C8978" t="s">
        <v>1226</v>
      </c>
      <c r="D8978">
        <v>6</v>
      </c>
    </row>
    <row r="8979" spans="1:4">
      <c r="A8979">
        <v>1905</v>
      </c>
      <c r="B8979" t="s">
        <v>3638</v>
      </c>
      <c r="C8979" t="s">
        <v>1228</v>
      </c>
      <c r="D8979">
        <v>4.5</v>
      </c>
    </row>
    <row r="8980" spans="1:4">
      <c r="A8980">
        <v>1905</v>
      </c>
      <c r="B8980" t="s">
        <v>3638</v>
      </c>
      <c r="C8980" t="s">
        <v>425</v>
      </c>
      <c r="D8980">
        <v>12.58</v>
      </c>
    </row>
    <row r="8981" spans="1:4">
      <c r="A8981">
        <v>1905</v>
      </c>
      <c r="B8981" t="s">
        <v>3638</v>
      </c>
      <c r="C8981" t="s">
        <v>721</v>
      </c>
      <c r="D8981">
        <v>4.25</v>
      </c>
    </row>
    <row r="8982" spans="1:4">
      <c r="A8982">
        <v>1905</v>
      </c>
      <c r="B8982" t="s">
        <v>3638</v>
      </c>
      <c r="C8982" t="s">
        <v>428</v>
      </c>
      <c r="D8982">
        <v>5</v>
      </c>
    </row>
    <row r="8983" spans="1:4">
      <c r="A8983">
        <v>1905</v>
      </c>
      <c r="B8983" t="s">
        <v>3638</v>
      </c>
      <c r="C8983" t="s">
        <v>428</v>
      </c>
      <c r="D8983">
        <v>101.76</v>
      </c>
    </row>
    <row r="8984" spans="1:4">
      <c r="A8984">
        <v>1905</v>
      </c>
      <c r="B8984" t="s">
        <v>3638</v>
      </c>
      <c r="C8984" t="s">
        <v>428</v>
      </c>
      <c r="D8984">
        <v>16.75</v>
      </c>
    </row>
    <row r="8985" spans="1:4">
      <c r="A8985">
        <v>1905</v>
      </c>
      <c r="B8985" t="s">
        <v>3638</v>
      </c>
      <c r="C8985" t="s">
        <v>428</v>
      </c>
      <c r="D8985">
        <v>5.5</v>
      </c>
    </row>
    <row r="8986" spans="1:4">
      <c r="A8986">
        <v>1905</v>
      </c>
      <c r="B8986" t="s">
        <v>3638</v>
      </c>
      <c r="C8986" t="s">
        <v>432</v>
      </c>
      <c r="D8986">
        <v>17</v>
      </c>
    </row>
    <row r="8987" spans="1:4">
      <c r="A8987">
        <v>1905</v>
      </c>
      <c r="B8987" t="s">
        <v>3638</v>
      </c>
      <c r="C8987" t="s">
        <v>432</v>
      </c>
      <c r="D8987">
        <v>50.39</v>
      </c>
    </row>
    <row r="8988" spans="1:4">
      <c r="A8988">
        <v>1905</v>
      </c>
      <c r="B8988" t="s">
        <v>3638</v>
      </c>
      <c r="C8988" t="s">
        <v>435</v>
      </c>
      <c r="D8988">
        <v>53</v>
      </c>
    </row>
    <row r="8989" spans="1:4">
      <c r="A8989">
        <v>1905</v>
      </c>
      <c r="B8989" t="s">
        <v>3638</v>
      </c>
      <c r="C8989" t="s">
        <v>435</v>
      </c>
      <c r="D8989">
        <v>85.44</v>
      </c>
    </row>
    <row r="8990" spans="1:4">
      <c r="A8990">
        <v>1905</v>
      </c>
      <c r="B8990" t="s">
        <v>3214</v>
      </c>
      <c r="C8990" t="s">
        <v>1903</v>
      </c>
      <c r="D8990">
        <v>8</v>
      </c>
    </row>
    <row r="8991" spans="1:4">
      <c r="A8991">
        <v>1905</v>
      </c>
      <c r="B8991" t="s">
        <v>3214</v>
      </c>
      <c r="C8991" t="s">
        <v>1905</v>
      </c>
      <c r="D8991">
        <v>21</v>
      </c>
    </row>
    <row r="8992" spans="1:4">
      <c r="A8992">
        <v>1905</v>
      </c>
      <c r="B8992" t="s">
        <v>3214</v>
      </c>
      <c r="C8992" t="s">
        <v>264</v>
      </c>
      <c r="D8992">
        <v>32</v>
      </c>
    </row>
    <row r="8993" spans="1:4">
      <c r="A8993">
        <v>1905</v>
      </c>
      <c r="B8993" t="s">
        <v>3214</v>
      </c>
      <c r="C8993" t="s">
        <v>1908</v>
      </c>
      <c r="D8993">
        <v>4</v>
      </c>
    </row>
    <row r="8994" spans="1:4">
      <c r="A8994">
        <v>1905</v>
      </c>
      <c r="B8994" t="s">
        <v>3214</v>
      </c>
      <c r="C8994" t="s">
        <v>1908</v>
      </c>
      <c r="D8994">
        <v>2</v>
      </c>
    </row>
    <row r="8995" spans="1:4">
      <c r="A8995">
        <v>1905</v>
      </c>
      <c r="B8995" t="s">
        <v>3214</v>
      </c>
      <c r="C8995" t="s">
        <v>1909</v>
      </c>
      <c r="D8995">
        <v>10</v>
      </c>
    </row>
    <row r="8996" spans="1:4">
      <c r="A8996">
        <v>1905</v>
      </c>
      <c r="B8996" t="s">
        <v>3214</v>
      </c>
      <c r="C8996" t="s">
        <v>1911</v>
      </c>
      <c r="D8996">
        <v>33.46</v>
      </c>
    </row>
    <row r="8997" spans="1:4">
      <c r="A8997">
        <v>1905</v>
      </c>
      <c r="B8997" t="s">
        <v>3214</v>
      </c>
      <c r="C8997" t="s">
        <v>1912</v>
      </c>
      <c r="D8997">
        <v>5</v>
      </c>
    </row>
    <row r="8998" spans="1:4">
      <c r="A8998">
        <v>1905</v>
      </c>
      <c r="B8998" t="s">
        <v>3214</v>
      </c>
      <c r="C8998" t="s">
        <v>1914</v>
      </c>
      <c r="D8998">
        <v>49.62</v>
      </c>
    </row>
    <row r="8999" spans="1:4">
      <c r="A8999">
        <v>1905</v>
      </c>
      <c r="B8999" t="s">
        <v>3214</v>
      </c>
      <c r="C8999" t="s">
        <v>1914</v>
      </c>
      <c r="D8999">
        <v>9</v>
      </c>
    </row>
    <row r="9000" spans="1:4">
      <c r="A9000">
        <v>1905</v>
      </c>
      <c r="B9000" t="s">
        <v>3214</v>
      </c>
      <c r="C9000" t="s">
        <v>1914</v>
      </c>
      <c r="D9000">
        <v>24.5</v>
      </c>
    </row>
    <row r="9001" spans="1:4">
      <c r="A9001">
        <v>1905</v>
      </c>
      <c r="B9001" t="s">
        <v>3214</v>
      </c>
      <c r="C9001" t="s">
        <v>1914</v>
      </c>
      <c r="D9001">
        <v>17.5</v>
      </c>
    </row>
    <row r="9002" spans="1:4">
      <c r="A9002">
        <v>1905</v>
      </c>
      <c r="B9002" t="s">
        <v>3214</v>
      </c>
      <c r="C9002" t="s">
        <v>1914</v>
      </c>
      <c r="D9002">
        <v>12</v>
      </c>
    </row>
    <row r="9003" spans="1:4">
      <c r="A9003">
        <v>1905</v>
      </c>
      <c r="B9003" t="s">
        <v>3659</v>
      </c>
      <c r="C9003" t="s">
        <v>457</v>
      </c>
      <c r="D9003">
        <v>19</v>
      </c>
    </row>
    <row r="9004" spans="1:4">
      <c r="A9004">
        <v>1905</v>
      </c>
      <c r="B9004" t="s">
        <v>3659</v>
      </c>
      <c r="C9004" t="s">
        <v>457</v>
      </c>
      <c r="D9004">
        <v>18</v>
      </c>
    </row>
    <row r="9005" spans="1:4">
      <c r="A9005">
        <v>1905</v>
      </c>
      <c r="B9005" t="s">
        <v>3659</v>
      </c>
      <c r="C9005" t="s">
        <v>458</v>
      </c>
      <c r="D9005">
        <v>7</v>
      </c>
    </row>
    <row r="9006" spans="1:4">
      <c r="A9006">
        <v>1905</v>
      </c>
      <c r="B9006" t="s">
        <v>3659</v>
      </c>
      <c r="C9006" t="s">
        <v>459</v>
      </c>
      <c r="D9006">
        <v>22</v>
      </c>
    </row>
    <row r="9007" spans="1:4">
      <c r="A9007">
        <v>1905</v>
      </c>
      <c r="B9007" t="s">
        <v>3659</v>
      </c>
      <c r="C9007" t="s">
        <v>460</v>
      </c>
      <c r="D9007">
        <v>19.5</v>
      </c>
    </row>
    <row r="9008" spans="1:4">
      <c r="A9008">
        <v>1905</v>
      </c>
      <c r="B9008" t="s">
        <v>3659</v>
      </c>
      <c r="C9008" t="s">
        <v>926</v>
      </c>
      <c r="D9008">
        <v>43</v>
      </c>
    </row>
    <row r="9009" spans="1:4">
      <c r="A9009">
        <v>1905</v>
      </c>
      <c r="B9009" t="s">
        <v>3659</v>
      </c>
      <c r="C9009" t="s">
        <v>926</v>
      </c>
      <c r="D9009">
        <v>22</v>
      </c>
    </row>
    <row r="9010" spans="1:4">
      <c r="A9010">
        <v>1905</v>
      </c>
      <c r="B9010" t="s">
        <v>3659</v>
      </c>
      <c r="C9010" t="s">
        <v>461</v>
      </c>
      <c r="D9010">
        <v>7</v>
      </c>
    </row>
    <row r="9011" spans="1:4">
      <c r="A9011">
        <v>1905</v>
      </c>
      <c r="B9011" t="s">
        <v>3659</v>
      </c>
      <c r="C9011" t="s">
        <v>1350</v>
      </c>
      <c r="D9011">
        <v>4.2</v>
      </c>
    </row>
    <row r="9012" spans="1:4">
      <c r="A9012">
        <v>1905</v>
      </c>
      <c r="B9012" t="s">
        <v>3659</v>
      </c>
      <c r="C9012" t="s">
        <v>928</v>
      </c>
      <c r="D9012">
        <v>14</v>
      </c>
    </row>
    <row r="9013" spans="1:4">
      <c r="A9013">
        <v>1905</v>
      </c>
      <c r="B9013" t="s">
        <v>3659</v>
      </c>
      <c r="C9013" t="s">
        <v>928</v>
      </c>
      <c r="D9013">
        <v>3.1</v>
      </c>
    </row>
    <row r="9014" spans="1:4">
      <c r="A9014">
        <v>1905</v>
      </c>
      <c r="B9014" t="s">
        <v>3659</v>
      </c>
      <c r="C9014" t="s">
        <v>462</v>
      </c>
      <c r="D9014">
        <v>10.5</v>
      </c>
    </row>
    <row r="9015" spans="1:4">
      <c r="A9015">
        <v>1905</v>
      </c>
      <c r="B9015" t="s">
        <v>3659</v>
      </c>
      <c r="C9015" t="s">
        <v>1231</v>
      </c>
      <c r="D9015">
        <v>9.5</v>
      </c>
    </row>
    <row r="9016" spans="1:4">
      <c r="A9016">
        <v>1905</v>
      </c>
      <c r="B9016" t="s">
        <v>3659</v>
      </c>
      <c r="C9016" t="s">
        <v>464</v>
      </c>
      <c r="D9016">
        <v>1.8</v>
      </c>
    </row>
    <row r="9017" spans="1:4">
      <c r="A9017">
        <v>1905</v>
      </c>
      <c r="B9017" t="s">
        <v>3659</v>
      </c>
      <c r="C9017" t="s">
        <v>1345</v>
      </c>
      <c r="D9017">
        <v>152</v>
      </c>
    </row>
    <row r="9018" spans="1:4">
      <c r="A9018">
        <v>1905</v>
      </c>
      <c r="B9018" t="s">
        <v>3659</v>
      </c>
      <c r="C9018" t="s">
        <v>1345</v>
      </c>
      <c r="D9018">
        <v>111</v>
      </c>
    </row>
    <row r="9019" spans="1:4">
      <c r="A9019">
        <v>1905</v>
      </c>
      <c r="B9019" t="s">
        <v>3659</v>
      </c>
      <c r="C9019" t="s">
        <v>466</v>
      </c>
      <c r="D9019">
        <v>40</v>
      </c>
    </row>
    <row r="9020" spans="1:4">
      <c r="A9020">
        <v>1905</v>
      </c>
      <c r="B9020" t="s">
        <v>3659</v>
      </c>
      <c r="C9020" t="s">
        <v>468</v>
      </c>
      <c r="D9020">
        <v>31</v>
      </c>
    </row>
    <row r="9021" spans="1:4">
      <c r="A9021">
        <v>1905</v>
      </c>
      <c r="B9021" t="s">
        <v>3659</v>
      </c>
      <c r="C9021" t="s">
        <v>1088</v>
      </c>
      <c r="D9021">
        <v>29</v>
      </c>
    </row>
    <row r="9022" spans="1:4">
      <c r="A9022">
        <v>1905</v>
      </c>
      <c r="B9022" t="s">
        <v>3659</v>
      </c>
      <c r="C9022" t="s">
        <v>1230</v>
      </c>
      <c r="D9022">
        <v>11</v>
      </c>
    </row>
    <row r="9023" spans="1:4">
      <c r="A9023">
        <v>1905</v>
      </c>
      <c r="B9023" t="s">
        <v>3659</v>
      </c>
      <c r="C9023" t="s">
        <v>1089</v>
      </c>
      <c r="D9023">
        <v>5</v>
      </c>
    </row>
    <row r="9024" spans="1:4">
      <c r="A9024">
        <v>1905</v>
      </c>
      <c r="B9024" t="s">
        <v>2182</v>
      </c>
      <c r="C9024" t="s">
        <v>1089</v>
      </c>
      <c r="D9024">
        <v>17</v>
      </c>
    </row>
    <row r="9025" spans="1:4">
      <c r="A9025">
        <v>1905</v>
      </c>
      <c r="B9025" t="s">
        <v>2182</v>
      </c>
      <c r="C9025" t="s">
        <v>2282</v>
      </c>
      <c r="D9025">
        <v>3</v>
      </c>
    </row>
    <row r="9026" spans="1:4">
      <c r="A9026">
        <v>1905</v>
      </c>
      <c r="B9026" t="s">
        <v>2182</v>
      </c>
      <c r="C9026" t="s">
        <v>1930</v>
      </c>
      <c r="D9026">
        <v>18</v>
      </c>
    </row>
    <row r="9027" spans="1:4">
      <c r="A9027">
        <v>1905</v>
      </c>
      <c r="B9027" t="s">
        <v>2182</v>
      </c>
      <c r="C9027" t="s">
        <v>438</v>
      </c>
      <c r="D9027">
        <v>15</v>
      </c>
    </row>
    <row r="9028" spans="1:4">
      <c r="A9028">
        <v>1905</v>
      </c>
      <c r="B9028" t="s">
        <v>3660</v>
      </c>
      <c r="C9028" t="s">
        <v>2201</v>
      </c>
      <c r="D9028">
        <v>30</v>
      </c>
    </row>
    <row r="9029" spans="1:4">
      <c r="A9029">
        <v>1905</v>
      </c>
      <c r="B9029" t="s">
        <v>2184</v>
      </c>
      <c r="C9029" t="s">
        <v>2183</v>
      </c>
      <c r="D9029">
        <v>13</v>
      </c>
    </row>
    <row r="9030" spans="1:4">
      <c r="A9030">
        <v>1905</v>
      </c>
      <c r="B9030" t="s">
        <v>2186</v>
      </c>
      <c r="C9030" t="s">
        <v>2185</v>
      </c>
      <c r="D9030">
        <v>13.15</v>
      </c>
    </row>
    <row r="9031" spans="1:4">
      <c r="A9031">
        <v>1905</v>
      </c>
      <c r="B9031" t="s">
        <v>2186</v>
      </c>
      <c r="C9031" t="s">
        <v>2365</v>
      </c>
      <c r="D9031">
        <v>11.83</v>
      </c>
    </row>
    <row r="9032" spans="1:4">
      <c r="A9032">
        <v>1905</v>
      </c>
      <c r="B9032" t="s">
        <v>2186</v>
      </c>
      <c r="C9032" t="s">
        <v>2365</v>
      </c>
      <c r="D9032">
        <v>19.03</v>
      </c>
    </row>
    <row r="9033" spans="1:4">
      <c r="A9033">
        <v>1905</v>
      </c>
      <c r="B9033" t="s">
        <v>2186</v>
      </c>
      <c r="C9033" t="s">
        <v>2365</v>
      </c>
      <c r="D9033">
        <v>8.5</v>
      </c>
    </row>
    <row r="9034" spans="1:4">
      <c r="A9034">
        <v>1905</v>
      </c>
      <c r="B9034" t="s">
        <v>2186</v>
      </c>
      <c r="C9034" t="s">
        <v>2069</v>
      </c>
      <c r="D9034">
        <v>2.06</v>
      </c>
    </row>
    <row r="9035" spans="1:4">
      <c r="A9035">
        <v>1905</v>
      </c>
      <c r="B9035" t="s">
        <v>2187</v>
      </c>
      <c r="C9035" t="s">
        <v>471</v>
      </c>
      <c r="D9035">
        <v>16</v>
      </c>
    </row>
    <row r="9036" spans="1:4">
      <c r="A9036">
        <v>1905</v>
      </c>
      <c r="B9036" t="s">
        <v>2187</v>
      </c>
      <c r="C9036" t="s">
        <v>2360</v>
      </c>
      <c r="D9036">
        <v>3.2</v>
      </c>
    </row>
    <row r="9037" spans="1:4">
      <c r="A9037">
        <v>1905</v>
      </c>
      <c r="B9037" t="s">
        <v>2187</v>
      </c>
      <c r="C9037" t="s">
        <v>1937</v>
      </c>
      <c r="D9037">
        <v>10</v>
      </c>
    </row>
    <row r="9038" spans="1:4">
      <c r="A9038">
        <v>1905</v>
      </c>
      <c r="B9038" t="s">
        <v>2187</v>
      </c>
      <c r="C9038" t="s">
        <v>1937</v>
      </c>
      <c r="D9038">
        <v>22</v>
      </c>
    </row>
    <row r="9039" spans="1:4">
      <c r="A9039">
        <v>1905</v>
      </c>
      <c r="B9039" t="s">
        <v>2187</v>
      </c>
      <c r="C9039" t="s">
        <v>2248</v>
      </c>
      <c r="D9039">
        <v>6</v>
      </c>
    </row>
    <row r="9040" spans="1:4">
      <c r="A9040">
        <v>1905</v>
      </c>
      <c r="B9040" t="s">
        <v>2187</v>
      </c>
      <c r="C9040" t="s">
        <v>2244</v>
      </c>
      <c r="D9040">
        <v>11</v>
      </c>
    </row>
    <row r="9041" spans="1:4">
      <c r="A9041">
        <v>1905</v>
      </c>
      <c r="B9041" t="s">
        <v>2187</v>
      </c>
      <c r="C9041" t="s">
        <v>2320</v>
      </c>
      <c r="D9041">
        <v>7.5</v>
      </c>
    </row>
    <row r="9042" spans="1:4">
      <c r="A9042">
        <v>1905</v>
      </c>
      <c r="B9042" t="s">
        <v>2187</v>
      </c>
      <c r="C9042" t="s">
        <v>2104</v>
      </c>
      <c r="D9042">
        <v>52</v>
      </c>
    </row>
    <row r="9043" spans="1:4">
      <c r="A9043">
        <v>1905</v>
      </c>
      <c r="B9043" t="s">
        <v>2187</v>
      </c>
      <c r="C9043" t="s">
        <v>2104</v>
      </c>
      <c r="D9043">
        <v>27.5</v>
      </c>
    </row>
    <row r="9044" spans="1:4">
      <c r="A9044">
        <v>1905</v>
      </c>
      <c r="B9044" t="s">
        <v>2187</v>
      </c>
      <c r="C9044" t="s">
        <v>1712</v>
      </c>
      <c r="D9044">
        <v>12</v>
      </c>
    </row>
    <row r="9045" spans="1:4">
      <c r="A9045">
        <v>1905</v>
      </c>
      <c r="B9045" t="s">
        <v>2187</v>
      </c>
      <c r="C9045" t="s">
        <v>2152</v>
      </c>
      <c r="D9045">
        <v>31</v>
      </c>
    </row>
    <row r="9046" spans="1:4">
      <c r="A9046">
        <v>1905</v>
      </c>
      <c r="B9046" t="s">
        <v>2187</v>
      </c>
      <c r="C9046" t="s">
        <v>2152</v>
      </c>
      <c r="D9046">
        <v>5</v>
      </c>
    </row>
    <row r="9047" spans="1:4">
      <c r="A9047">
        <v>1905</v>
      </c>
      <c r="B9047" t="s">
        <v>2187</v>
      </c>
      <c r="C9047" t="s">
        <v>2245</v>
      </c>
      <c r="D9047">
        <v>8.02</v>
      </c>
    </row>
    <row r="9048" spans="1:4">
      <c r="A9048">
        <v>1905</v>
      </c>
      <c r="B9048" t="s">
        <v>2187</v>
      </c>
      <c r="C9048" t="s">
        <v>1964</v>
      </c>
      <c r="D9048">
        <v>42</v>
      </c>
    </row>
    <row r="9049" spans="1:4">
      <c r="A9049">
        <v>1905</v>
      </c>
      <c r="B9049" t="s">
        <v>2187</v>
      </c>
      <c r="C9049" t="s">
        <v>2246</v>
      </c>
      <c r="D9049">
        <v>6</v>
      </c>
    </row>
    <row r="9050" spans="1:4">
      <c r="A9050">
        <v>1905</v>
      </c>
      <c r="B9050" t="s">
        <v>2187</v>
      </c>
      <c r="C9050" t="s">
        <v>2110</v>
      </c>
      <c r="D9050">
        <v>9.5</v>
      </c>
    </row>
    <row r="9051" spans="1:4">
      <c r="A9051">
        <v>1905</v>
      </c>
      <c r="B9051" t="s">
        <v>2187</v>
      </c>
      <c r="C9051" t="s">
        <v>2321</v>
      </c>
      <c r="D9051">
        <v>35.53</v>
      </c>
    </row>
    <row r="9052" spans="1:4">
      <c r="A9052">
        <v>1905</v>
      </c>
      <c r="B9052" t="s">
        <v>2187</v>
      </c>
      <c r="C9052" t="s">
        <v>1940</v>
      </c>
      <c r="D9052">
        <v>7</v>
      </c>
    </row>
    <row r="9053" spans="1:4">
      <c r="A9053">
        <v>1905</v>
      </c>
      <c r="B9053" t="s">
        <v>2187</v>
      </c>
      <c r="C9053" t="s">
        <v>2111</v>
      </c>
      <c r="D9053">
        <v>8</v>
      </c>
    </row>
    <row r="9054" spans="1:4">
      <c r="A9054">
        <v>1905</v>
      </c>
      <c r="B9054" t="s">
        <v>2187</v>
      </c>
      <c r="C9054" t="s">
        <v>2356</v>
      </c>
      <c r="D9054">
        <v>3.7</v>
      </c>
    </row>
    <row r="9055" spans="1:4">
      <c r="A9055">
        <v>1905</v>
      </c>
      <c r="B9055" t="s">
        <v>2187</v>
      </c>
      <c r="C9055" t="s">
        <v>2112</v>
      </c>
      <c r="D9055">
        <v>103</v>
      </c>
    </row>
    <row r="9056" spans="1:4">
      <c r="A9056">
        <v>1905</v>
      </c>
      <c r="B9056" t="s">
        <v>2187</v>
      </c>
      <c r="C9056" t="s">
        <v>2112</v>
      </c>
      <c r="D9056">
        <v>43</v>
      </c>
    </row>
    <row r="9057" spans="1:4">
      <c r="A9057">
        <v>1905</v>
      </c>
      <c r="B9057" t="s">
        <v>2187</v>
      </c>
      <c r="C9057" t="s">
        <v>2247</v>
      </c>
      <c r="D9057">
        <v>10</v>
      </c>
    </row>
    <row r="9058" spans="1:4">
      <c r="A9058">
        <v>1905</v>
      </c>
      <c r="B9058" t="s">
        <v>2187</v>
      </c>
      <c r="C9058" t="s">
        <v>2113</v>
      </c>
      <c r="D9058">
        <v>25.2</v>
      </c>
    </row>
    <row r="9059" spans="1:4">
      <c r="A9059">
        <v>1905</v>
      </c>
      <c r="B9059" t="s">
        <v>2187</v>
      </c>
      <c r="C9059" t="s">
        <v>2113</v>
      </c>
      <c r="D9059">
        <v>11</v>
      </c>
    </row>
    <row r="9060" spans="1:4">
      <c r="A9060">
        <v>1905</v>
      </c>
      <c r="B9060" t="s">
        <v>2187</v>
      </c>
      <c r="C9060" t="s">
        <v>2322</v>
      </c>
      <c r="D9060">
        <v>12</v>
      </c>
    </row>
    <row r="9061" spans="1:4">
      <c r="A9061">
        <v>1905</v>
      </c>
      <c r="B9061" t="s">
        <v>3657</v>
      </c>
      <c r="C9061" t="s">
        <v>2373</v>
      </c>
      <c r="D9061">
        <v>26</v>
      </c>
    </row>
    <row r="9062" spans="1:4">
      <c r="A9062">
        <v>1905</v>
      </c>
      <c r="B9062" t="s">
        <v>3657</v>
      </c>
      <c r="C9062" t="s">
        <v>2337</v>
      </c>
      <c r="D9062">
        <v>10.45</v>
      </c>
    </row>
    <row r="9063" spans="1:4">
      <c r="A9063">
        <v>1905</v>
      </c>
      <c r="B9063" t="s">
        <v>3657</v>
      </c>
      <c r="C9063" t="s">
        <v>1938</v>
      </c>
      <c r="D9063">
        <v>123.67</v>
      </c>
    </row>
    <row r="9064" spans="1:4">
      <c r="A9064">
        <v>1905</v>
      </c>
      <c r="B9064" t="s">
        <v>3657</v>
      </c>
      <c r="C9064" t="s">
        <v>1938</v>
      </c>
      <c r="D9064">
        <v>40</v>
      </c>
    </row>
    <row r="9065" spans="1:4">
      <c r="A9065">
        <v>1905</v>
      </c>
      <c r="B9065" t="s">
        <v>3657</v>
      </c>
      <c r="C9065" t="s">
        <v>1938</v>
      </c>
      <c r="D9065">
        <v>18</v>
      </c>
    </row>
    <row r="9066" spans="1:4">
      <c r="A9066">
        <v>1905</v>
      </c>
      <c r="B9066" t="s">
        <v>3657</v>
      </c>
      <c r="C9066" t="s">
        <v>1938</v>
      </c>
      <c r="D9066">
        <v>8.5</v>
      </c>
    </row>
    <row r="9067" spans="1:4">
      <c r="A9067">
        <v>1905</v>
      </c>
      <c r="B9067" t="s">
        <v>3657</v>
      </c>
      <c r="C9067" t="s">
        <v>1939</v>
      </c>
      <c r="D9067">
        <v>56.22</v>
      </c>
    </row>
    <row r="9068" spans="1:4">
      <c r="A9068">
        <v>1905</v>
      </c>
      <c r="B9068" t="s">
        <v>3657</v>
      </c>
      <c r="C9068" t="s">
        <v>2265</v>
      </c>
      <c r="D9068">
        <v>7</v>
      </c>
    </row>
    <row r="9069" spans="1:4">
      <c r="A9069">
        <v>1905</v>
      </c>
      <c r="B9069" t="s">
        <v>3669</v>
      </c>
      <c r="C9069" t="s">
        <v>2311</v>
      </c>
      <c r="D9069">
        <v>7</v>
      </c>
    </row>
    <row r="9070" spans="1:4">
      <c r="A9070">
        <v>1905</v>
      </c>
      <c r="B9070" t="s">
        <v>3661</v>
      </c>
      <c r="C9070" t="s">
        <v>2286</v>
      </c>
      <c r="D9070">
        <v>50.81</v>
      </c>
    </row>
    <row r="9071" spans="1:4">
      <c r="A9071">
        <v>1905</v>
      </c>
      <c r="B9071" t="s">
        <v>3661</v>
      </c>
      <c r="C9071" t="s">
        <v>2287</v>
      </c>
      <c r="D9071">
        <v>4</v>
      </c>
    </row>
    <row r="9072" spans="1:4">
      <c r="A9072">
        <v>1905</v>
      </c>
      <c r="B9072" t="s">
        <v>3662</v>
      </c>
      <c r="C9072" t="s">
        <v>2288</v>
      </c>
      <c r="D9072">
        <v>23.48</v>
      </c>
    </row>
    <row r="9073" spans="1:4">
      <c r="A9073">
        <v>1905</v>
      </c>
      <c r="B9073" t="s">
        <v>3630</v>
      </c>
      <c r="C9073" t="s">
        <v>2335</v>
      </c>
      <c r="D9073">
        <v>3.13</v>
      </c>
    </row>
    <row r="9074" spans="1:4">
      <c r="A9074">
        <v>1905</v>
      </c>
      <c r="B9074" t="s">
        <v>3630</v>
      </c>
      <c r="C9074" t="s">
        <v>2372</v>
      </c>
      <c r="D9074">
        <v>4.5</v>
      </c>
    </row>
    <row r="9075" spans="1:4">
      <c r="A9075">
        <v>1905</v>
      </c>
      <c r="B9075" t="s">
        <v>3630</v>
      </c>
      <c r="C9075" t="s">
        <v>2336</v>
      </c>
      <c r="D9075">
        <v>9.5</v>
      </c>
    </row>
    <row r="9076" spans="1:4">
      <c r="A9076">
        <v>1905</v>
      </c>
      <c r="B9076" t="s">
        <v>3629</v>
      </c>
      <c r="C9076" t="s">
        <v>2408</v>
      </c>
      <c r="D9076">
        <v>40</v>
      </c>
    </row>
    <row r="9077" spans="1:4">
      <c r="A9077">
        <v>1906</v>
      </c>
      <c r="B9077" t="s">
        <v>3642</v>
      </c>
      <c r="C9077" t="s">
        <v>132</v>
      </c>
      <c r="D9077">
        <v>10.5</v>
      </c>
    </row>
    <row r="9078" spans="1:4">
      <c r="A9078">
        <v>1906</v>
      </c>
      <c r="B9078" t="s">
        <v>3642</v>
      </c>
      <c r="C9078" t="s">
        <v>133</v>
      </c>
      <c r="D9078">
        <v>113.6</v>
      </c>
    </row>
    <row r="9079" spans="1:4">
      <c r="A9079">
        <v>1906</v>
      </c>
      <c r="B9079" t="s">
        <v>3642</v>
      </c>
      <c r="C9079" t="s">
        <v>135</v>
      </c>
      <c r="D9079">
        <v>6.5</v>
      </c>
    </row>
    <row r="9080" spans="1:4">
      <c r="A9080">
        <v>1906</v>
      </c>
      <c r="B9080" t="s">
        <v>3642</v>
      </c>
      <c r="C9080" t="s">
        <v>136</v>
      </c>
      <c r="D9080">
        <v>5.5</v>
      </c>
    </row>
    <row r="9081" spans="1:4">
      <c r="A9081">
        <v>1906</v>
      </c>
      <c r="B9081" t="s">
        <v>3642</v>
      </c>
      <c r="C9081" t="s">
        <v>137</v>
      </c>
      <c r="D9081">
        <v>44</v>
      </c>
    </row>
    <row r="9082" spans="1:4">
      <c r="A9082">
        <v>1906</v>
      </c>
      <c r="B9082" t="s">
        <v>3642</v>
      </c>
      <c r="C9082" t="s">
        <v>138</v>
      </c>
      <c r="D9082">
        <v>24</v>
      </c>
    </row>
    <row r="9083" spans="1:4">
      <c r="A9083">
        <v>1906</v>
      </c>
      <c r="B9083" t="s">
        <v>3642</v>
      </c>
      <c r="C9083" t="s">
        <v>138</v>
      </c>
      <c r="D9083">
        <v>14.5</v>
      </c>
    </row>
    <row r="9084" spans="1:4">
      <c r="A9084">
        <v>1906</v>
      </c>
      <c r="B9084" t="s">
        <v>3642</v>
      </c>
      <c r="C9084" t="s">
        <v>139</v>
      </c>
      <c r="D9084">
        <v>7</v>
      </c>
    </row>
    <row r="9085" spans="1:4">
      <c r="A9085">
        <v>1906</v>
      </c>
      <c r="B9085" t="s">
        <v>3642</v>
      </c>
      <c r="C9085" t="s">
        <v>140</v>
      </c>
      <c r="D9085">
        <v>6.5</v>
      </c>
    </row>
    <row r="9086" spans="1:4">
      <c r="A9086">
        <v>1906</v>
      </c>
      <c r="B9086" t="s">
        <v>3642</v>
      </c>
      <c r="C9086" t="s">
        <v>141</v>
      </c>
      <c r="D9086">
        <v>11.68</v>
      </c>
    </row>
    <row r="9087" spans="1:4">
      <c r="A9087">
        <v>1906</v>
      </c>
      <c r="B9087" t="s">
        <v>3642</v>
      </c>
      <c r="C9087" t="s">
        <v>142</v>
      </c>
      <c r="D9087">
        <v>9</v>
      </c>
    </row>
    <row r="9088" spans="1:4">
      <c r="A9088">
        <v>1906</v>
      </c>
      <c r="B9088" t="s">
        <v>3243</v>
      </c>
      <c r="C9088" t="s">
        <v>2375</v>
      </c>
      <c r="D9088">
        <v>4</v>
      </c>
    </row>
    <row r="9089" spans="1:4">
      <c r="A9089">
        <v>1906</v>
      </c>
      <c r="B9089" t="s">
        <v>3243</v>
      </c>
      <c r="C9089" t="s">
        <v>1921</v>
      </c>
      <c r="D9089">
        <v>14</v>
      </c>
    </row>
    <row r="9090" spans="1:4">
      <c r="A9090">
        <v>1906</v>
      </c>
      <c r="B9090" t="s">
        <v>3243</v>
      </c>
      <c r="C9090" t="s">
        <v>2281</v>
      </c>
      <c r="D9090">
        <v>5.5</v>
      </c>
    </row>
    <row r="9091" spans="1:4">
      <c r="A9091">
        <v>1906</v>
      </c>
      <c r="B9091" t="s">
        <v>2653</v>
      </c>
      <c r="C9091" t="s">
        <v>1925</v>
      </c>
      <c r="D9091">
        <v>3.5</v>
      </c>
    </row>
    <row r="9092" spans="1:4">
      <c r="A9092">
        <v>1906</v>
      </c>
      <c r="B9092" t="s">
        <v>2653</v>
      </c>
      <c r="C9092" t="s">
        <v>1922</v>
      </c>
      <c r="D9092">
        <v>20</v>
      </c>
    </row>
    <row r="9093" spans="1:4">
      <c r="A9093">
        <v>1906</v>
      </c>
      <c r="B9093" t="s">
        <v>2653</v>
      </c>
      <c r="C9093" t="s">
        <v>1923</v>
      </c>
      <c r="D9093">
        <v>12.8</v>
      </c>
    </row>
    <row r="9094" spans="1:4">
      <c r="A9094">
        <v>1906</v>
      </c>
      <c r="B9094" t="s">
        <v>2653</v>
      </c>
      <c r="C9094" t="s">
        <v>1923</v>
      </c>
      <c r="D9094">
        <v>10</v>
      </c>
    </row>
    <row r="9095" spans="1:4">
      <c r="A9095">
        <v>1906</v>
      </c>
      <c r="B9095" t="s">
        <v>2653</v>
      </c>
      <c r="C9095" t="s">
        <v>1927</v>
      </c>
      <c r="D9095">
        <v>33</v>
      </c>
    </row>
    <row r="9096" spans="1:4">
      <c r="A9096">
        <v>1906</v>
      </c>
      <c r="B9096" t="s">
        <v>2653</v>
      </c>
      <c r="C9096" t="s">
        <v>1928</v>
      </c>
      <c r="D9096">
        <v>7</v>
      </c>
    </row>
    <row r="9097" spans="1:4">
      <c r="A9097">
        <v>1906</v>
      </c>
      <c r="B9097" t="s">
        <v>2653</v>
      </c>
      <c r="C9097" t="s">
        <v>1929</v>
      </c>
      <c r="D9097">
        <v>12</v>
      </c>
    </row>
    <row r="9098" spans="1:4">
      <c r="A9098">
        <v>1906</v>
      </c>
      <c r="B9098" t="s">
        <v>2653</v>
      </c>
      <c r="C9098" t="s">
        <v>2416</v>
      </c>
      <c r="D9098">
        <v>2</v>
      </c>
    </row>
    <row r="9099" spans="1:4">
      <c r="A9099">
        <v>1906</v>
      </c>
      <c r="B9099" t="s">
        <v>3643</v>
      </c>
      <c r="C9099" t="s">
        <v>2377</v>
      </c>
      <c r="D9099">
        <v>7.5</v>
      </c>
    </row>
    <row r="9100" spans="1:4">
      <c r="A9100">
        <v>1906</v>
      </c>
      <c r="B9100" t="s">
        <v>3643</v>
      </c>
      <c r="C9100" t="s">
        <v>2377</v>
      </c>
      <c r="D9100">
        <v>18</v>
      </c>
    </row>
    <row r="9101" spans="1:4">
      <c r="A9101">
        <v>1906</v>
      </c>
      <c r="B9101" t="s">
        <v>3643</v>
      </c>
      <c r="C9101" t="s">
        <v>2417</v>
      </c>
      <c r="D9101">
        <v>30.5</v>
      </c>
    </row>
    <row r="9102" spans="1:4">
      <c r="A9102">
        <v>1906</v>
      </c>
      <c r="B9102" t="s">
        <v>3643</v>
      </c>
      <c r="C9102" t="s">
        <v>2347</v>
      </c>
      <c r="D9102">
        <v>2.2000000000000002</v>
      </c>
    </row>
    <row r="9103" spans="1:4">
      <c r="A9103">
        <v>1906</v>
      </c>
      <c r="B9103" t="s">
        <v>3643</v>
      </c>
      <c r="C9103" t="s">
        <v>394</v>
      </c>
      <c r="D9103">
        <v>10</v>
      </c>
    </row>
    <row r="9104" spans="1:4">
      <c r="A9104">
        <v>1906</v>
      </c>
      <c r="B9104" t="s">
        <v>3643</v>
      </c>
      <c r="C9104" t="s">
        <v>395</v>
      </c>
      <c r="D9104">
        <v>15.5</v>
      </c>
    </row>
    <row r="9105" spans="1:4">
      <c r="A9105">
        <v>1906</v>
      </c>
      <c r="B9105" t="s">
        <v>3643</v>
      </c>
      <c r="C9105" t="s">
        <v>2418</v>
      </c>
      <c r="D9105">
        <v>5.0999999999999996</v>
      </c>
    </row>
    <row r="9106" spans="1:4">
      <c r="A9106">
        <v>1906</v>
      </c>
      <c r="B9106" t="s">
        <v>3643</v>
      </c>
      <c r="C9106" t="s">
        <v>1931</v>
      </c>
      <c r="D9106">
        <v>152</v>
      </c>
    </row>
    <row r="9107" spans="1:4">
      <c r="A9107">
        <v>1906</v>
      </c>
      <c r="B9107" t="s">
        <v>3643</v>
      </c>
      <c r="C9107" t="s">
        <v>1931</v>
      </c>
      <c r="D9107">
        <v>185</v>
      </c>
    </row>
    <row r="9108" spans="1:4">
      <c r="A9108">
        <v>1906</v>
      </c>
      <c r="B9108" t="s">
        <v>3643</v>
      </c>
      <c r="C9108" t="s">
        <v>1931</v>
      </c>
      <c r="D9108">
        <v>452</v>
      </c>
    </row>
    <row r="9109" spans="1:4">
      <c r="A9109">
        <v>1906</v>
      </c>
      <c r="B9109" t="s">
        <v>3643</v>
      </c>
      <c r="C9109" t="s">
        <v>1931</v>
      </c>
      <c r="D9109">
        <v>131.5</v>
      </c>
    </row>
    <row r="9110" spans="1:4">
      <c r="A9110">
        <v>1906</v>
      </c>
      <c r="B9110" t="s">
        <v>3643</v>
      </c>
      <c r="C9110" t="s">
        <v>1931</v>
      </c>
      <c r="D9110">
        <v>40.5</v>
      </c>
    </row>
    <row r="9111" spans="1:4">
      <c r="A9111">
        <v>1906</v>
      </c>
      <c r="B9111" t="s">
        <v>3643</v>
      </c>
      <c r="C9111" t="s">
        <v>373</v>
      </c>
      <c r="D9111">
        <v>3</v>
      </c>
    </row>
    <row r="9112" spans="1:4">
      <c r="A9112">
        <v>1906</v>
      </c>
      <c r="B9112" t="s">
        <v>3643</v>
      </c>
      <c r="C9112" t="s">
        <v>2378</v>
      </c>
      <c r="D9112">
        <v>1.5</v>
      </c>
    </row>
    <row r="9113" spans="1:4">
      <c r="A9113">
        <v>1906</v>
      </c>
      <c r="B9113" t="s">
        <v>3643</v>
      </c>
      <c r="C9113" t="s">
        <v>374</v>
      </c>
      <c r="D9113">
        <v>6.5</v>
      </c>
    </row>
    <row r="9114" spans="1:4">
      <c r="A9114">
        <v>1906</v>
      </c>
      <c r="B9114" t="s">
        <v>3643</v>
      </c>
      <c r="C9114" t="s">
        <v>1332</v>
      </c>
      <c r="D9114">
        <v>19.5</v>
      </c>
    </row>
    <row r="9115" spans="1:4">
      <c r="A9115">
        <v>1906</v>
      </c>
      <c r="B9115" t="s">
        <v>3643</v>
      </c>
      <c r="C9115" t="s">
        <v>375</v>
      </c>
      <c r="D9115">
        <v>150</v>
      </c>
    </row>
    <row r="9116" spans="1:4">
      <c r="A9116">
        <v>1906</v>
      </c>
      <c r="B9116" t="s">
        <v>3643</v>
      </c>
      <c r="C9116" t="s">
        <v>375</v>
      </c>
      <c r="D9116">
        <v>25</v>
      </c>
    </row>
    <row r="9117" spans="1:4">
      <c r="A9117">
        <v>1906</v>
      </c>
      <c r="B9117" t="s">
        <v>3643</v>
      </c>
      <c r="C9117" t="s">
        <v>1932</v>
      </c>
      <c r="D9117">
        <v>10</v>
      </c>
    </row>
    <row r="9118" spans="1:4">
      <c r="A9118">
        <v>1906</v>
      </c>
      <c r="B9118" t="s">
        <v>3643</v>
      </c>
      <c r="C9118" t="s">
        <v>1933</v>
      </c>
      <c r="D9118">
        <v>2.25</v>
      </c>
    </row>
    <row r="9119" spans="1:4">
      <c r="A9119">
        <v>1906</v>
      </c>
      <c r="B9119" t="s">
        <v>3643</v>
      </c>
      <c r="C9119" t="s">
        <v>2284</v>
      </c>
      <c r="D9119">
        <v>35</v>
      </c>
    </row>
    <row r="9120" spans="1:4">
      <c r="A9120">
        <v>1906</v>
      </c>
      <c r="B9120" t="s">
        <v>3643</v>
      </c>
      <c r="C9120" t="s">
        <v>2284</v>
      </c>
      <c r="D9120">
        <v>2</v>
      </c>
    </row>
    <row r="9121" spans="1:4">
      <c r="A9121">
        <v>1906</v>
      </c>
      <c r="B9121" t="s">
        <v>3643</v>
      </c>
      <c r="C9121" t="s">
        <v>1408</v>
      </c>
      <c r="D9121">
        <v>12.5</v>
      </c>
    </row>
    <row r="9122" spans="1:4">
      <c r="A9122">
        <v>1906</v>
      </c>
      <c r="B9122" t="s">
        <v>3643</v>
      </c>
      <c r="C9122" t="s">
        <v>1934</v>
      </c>
      <c r="D9122">
        <v>2.56</v>
      </c>
    </row>
    <row r="9123" spans="1:4">
      <c r="A9123">
        <v>1906</v>
      </c>
      <c r="B9123" t="s">
        <v>3643</v>
      </c>
      <c r="C9123" t="s">
        <v>957</v>
      </c>
      <c r="D9123">
        <v>12</v>
      </c>
    </row>
    <row r="9124" spans="1:4">
      <c r="A9124">
        <v>1906</v>
      </c>
      <c r="B9124" t="s">
        <v>3643</v>
      </c>
      <c r="C9124" t="s">
        <v>397</v>
      </c>
      <c r="D9124">
        <v>38</v>
      </c>
    </row>
    <row r="9125" spans="1:4">
      <c r="A9125">
        <v>1906</v>
      </c>
      <c r="B9125" t="s">
        <v>3643</v>
      </c>
      <c r="C9125" t="s">
        <v>1936</v>
      </c>
      <c r="D9125">
        <v>35</v>
      </c>
    </row>
    <row r="9126" spans="1:4">
      <c r="A9126">
        <v>1906</v>
      </c>
      <c r="B9126" t="s">
        <v>3643</v>
      </c>
      <c r="C9126" t="s">
        <v>381</v>
      </c>
      <c r="D9126">
        <v>20.7</v>
      </c>
    </row>
    <row r="9127" spans="1:4">
      <c r="A9127">
        <v>1906</v>
      </c>
      <c r="B9127" t="s">
        <v>3643</v>
      </c>
      <c r="C9127" t="s">
        <v>381</v>
      </c>
      <c r="D9127">
        <v>2</v>
      </c>
    </row>
    <row r="9128" spans="1:4">
      <c r="A9128">
        <v>1906</v>
      </c>
      <c r="B9128" t="s">
        <v>3643</v>
      </c>
      <c r="C9128" t="s">
        <v>382</v>
      </c>
      <c r="D9128">
        <v>11.5</v>
      </c>
    </row>
    <row r="9129" spans="1:4">
      <c r="A9129">
        <v>1906</v>
      </c>
      <c r="B9129" t="s">
        <v>3643</v>
      </c>
      <c r="C9129" t="s">
        <v>382</v>
      </c>
      <c r="D9129">
        <v>7.67</v>
      </c>
    </row>
    <row r="9130" spans="1:4">
      <c r="A9130">
        <v>1906</v>
      </c>
      <c r="B9130" t="s">
        <v>3643</v>
      </c>
      <c r="C9130" t="s">
        <v>382</v>
      </c>
      <c r="D9130">
        <v>253.43</v>
      </c>
    </row>
    <row r="9131" spans="1:4">
      <c r="A9131">
        <v>1906</v>
      </c>
      <c r="B9131" t="s">
        <v>3643</v>
      </c>
      <c r="C9131" t="s">
        <v>382</v>
      </c>
      <c r="D9131">
        <v>11.5</v>
      </c>
    </row>
    <row r="9132" spans="1:4">
      <c r="A9132">
        <v>1906</v>
      </c>
      <c r="B9132" t="s">
        <v>3643</v>
      </c>
      <c r="C9132" t="s">
        <v>382</v>
      </c>
      <c r="D9132">
        <v>4.4000000000000004</v>
      </c>
    </row>
    <row r="9133" spans="1:4">
      <c r="A9133">
        <v>1906</v>
      </c>
      <c r="B9133" t="s">
        <v>3643</v>
      </c>
      <c r="C9133" t="s">
        <v>383</v>
      </c>
      <c r="D9133">
        <v>21</v>
      </c>
    </row>
    <row r="9134" spans="1:4">
      <c r="A9134">
        <v>1906</v>
      </c>
      <c r="B9134" t="s">
        <v>3643</v>
      </c>
      <c r="C9134" t="s">
        <v>383</v>
      </c>
      <c r="D9134">
        <v>15.5</v>
      </c>
    </row>
    <row r="9135" spans="1:4">
      <c r="A9135">
        <v>1906</v>
      </c>
      <c r="B9135" t="s">
        <v>3643</v>
      </c>
      <c r="C9135" t="s">
        <v>383</v>
      </c>
      <c r="D9135">
        <v>33</v>
      </c>
    </row>
    <row r="9136" spans="1:4">
      <c r="A9136">
        <v>1906</v>
      </c>
      <c r="B9136" t="s">
        <v>3643</v>
      </c>
      <c r="C9136" t="s">
        <v>384</v>
      </c>
      <c r="D9136">
        <v>8</v>
      </c>
    </row>
    <row r="9137" spans="1:4">
      <c r="A9137">
        <v>1906</v>
      </c>
      <c r="B9137" t="s">
        <v>3643</v>
      </c>
      <c r="C9137" t="s">
        <v>2456</v>
      </c>
      <c r="D9137">
        <v>2</v>
      </c>
    </row>
    <row r="9138" spans="1:4">
      <c r="A9138">
        <v>1906</v>
      </c>
      <c r="B9138" t="s">
        <v>3643</v>
      </c>
      <c r="C9138" t="s">
        <v>385</v>
      </c>
      <c r="D9138">
        <v>18</v>
      </c>
    </row>
    <row r="9139" spans="1:4">
      <c r="A9139">
        <v>1906</v>
      </c>
      <c r="B9139" t="s">
        <v>3643</v>
      </c>
      <c r="C9139" t="s">
        <v>386</v>
      </c>
      <c r="D9139">
        <v>7</v>
      </c>
    </row>
    <row r="9140" spans="1:4">
      <c r="A9140">
        <v>1906</v>
      </c>
      <c r="B9140" t="s">
        <v>3643</v>
      </c>
      <c r="C9140" t="s">
        <v>387</v>
      </c>
      <c r="D9140">
        <v>12</v>
      </c>
    </row>
    <row r="9141" spans="1:4">
      <c r="A9141">
        <v>1906</v>
      </c>
      <c r="B9141" t="s">
        <v>3645</v>
      </c>
      <c r="C9141" t="s">
        <v>2348</v>
      </c>
      <c r="D9141">
        <v>11</v>
      </c>
    </row>
    <row r="9142" spans="1:4">
      <c r="A9142">
        <v>1906</v>
      </c>
      <c r="B9142" t="s">
        <v>3645</v>
      </c>
      <c r="C9142" t="s">
        <v>1941</v>
      </c>
      <c r="D9142">
        <v>38</v>
      </c>
    </row>
    <row r="9143" spans="1:4">
      <c r="A9143">
        <v>1906</v>
      </c>
      <c r="B9143" t="s">
        <v>3645</v>
      </c>
      <c r="C9143" t="s">
        <v>2192</v>
      </c>
      <c r="D9143">
        <v>74</v>
      </c>
    </row>
    <row r="9144" spans="1:4">
      <c r="A9144">
        <v>1906</v>
      </c>
      <c r="B9144" t="s">
        <v>3645</v>
      </c>
      <c r="C9144" t="s">
        <v>1942</v>
      </c>
      <c r="D9144">
        <v>26.126999999999999</v>
      </c>
    </row>
    <row r="9145" spans="1:4">
      <c r="A9145">
        <v>1906</v>
      </c>
      <c r="B9145" t="s">
        <v>3645</v>
      </c>
      <c r="C9145" t="s">
        <v>1942</v>
      </c>
      <c r="D9145">
        <v>156.53</v>
      </c>
    </row>
    <row r="9146" spans="1:4">
      <c r="A9146">
        <v>1906</v>
      </c>
      <c r="B9146" t="s">
        <v>3645</v>
      </c>
      <c r="C9146" t="s">
        <v>1942</v>
      </c>
      <c r="D9146">
        <v>21</v>
      </c>
    </row>
    <row r="9147" spans="1:4">
      <c r="A9147">
        <v>1906</v>
      </c>
      <c r="B9147" t="s">
        <v>3645</v>
      </c>
      <c r="C9147" t="s">
        <v>1943</v>
      </c>
      <c r="D9147">
        <v>2.38</v>
      </c>
    </row>
    <row r="9148" spans="1:4">
      <c r="A9148">
        <v>1906</v>
      </c>
      <c r="B9148" t="s">
        <v>3645</v>
      </c>
      <c r="C9148" t="s">
        <v>2457</v>
      </c>
      <c r="D9148">
        <v>20</v>
      </c>
    </row>
    <row r="9149" spans="1:4">
      <c r="A9149">
        <v>1906</v>
      </c>
      <c r="B9149" t="s">
        <v>3645</v>
      </c>
      <c r="C9149" t="s">
        <v>1946</v>
      </c>
      <c r="D9149">
        <v>30</v>
      </c>
    </row>
    <row r="9150" spans="1:4">
      <c r="A9150">
        <v>1906</v>
      </c>
      <c r="B9150" t="s">
        <v>3645</v>
      </c>
      <c r="C9150" t="s">
        <v>2379</v>
      </c>
      <c r="D9150">
        <v>13</v>
      </c>
    </row>
    <row r="9151" spans="1:4">
      <c r="A9151">
        <v>1906</v>
      </c>
      <c r="B9151" t="s">
        <v>2549</v>
      </c>
      <c r="C9151" t="s">
        <v>2420</v>
      </c>
      <c r="D9151">
        <v>8.6999999999999993</v>
      </c>
    </row>
    <row r="9152" spans="1:4">
      <c r="A9152">
        <v>1906</v>
      </c>
      <c r="B9152" t="s">
        <v>2549</v>
      </c>
      <c r="C9152" t="s">
        <v>145</v>
      </c>
      <c r="D9152">
        <v>186</v>
      </c>
    </row>
    <row r="9153" spans="1:4">
      <c r="A9153">
        <v>1906</v>
      </c>
      <c r="B9153" t="s">
        <v>2549</v>
      </c>
      <c r="C9153" t="s">
        <v>145</v>
      </c>
      <c r="D9153">
        <v>6.532</v>
      </c>
    </row>
    <row r="9154" spans="1:4">
      <c r="A9154">
        <v>1906</v>
      </c>
      <c r="B9154" t="s">
        <v>2549</v>
      </c>
      <c r="C9154" t="s">
        <v>537</v>
      </c>
      <c r="D9154">
        <v>12</v>
      </c>
    </row>
    <row r="9155" spans="1:4">
      <c r="A9155">
        <v>1906</v>
      </c>
      <c r="B9155" t="s">
        <v>2549</v>
      </c>
      <c r="C9155" t="s">
        <v>147</v>
      </c>
      <c r="D9155">
        <v>11.73</v>
      </c>
    </row>
    <row r="9156" spans="1:4">
      <c r="A9156">
        <v>1906</v>
      </c>
      <c r="B9156" t="s">
        <v>2549</v>
      </c>
      <c r="C9156" t="s">
        <v>147</v>
      </c>
      <c r="D9156">
        <v>16</v>
      </c>
    </row>
    <row r="9157" spans="1:4">
      <c r="A9157">
        <v>1906</v>
      </c>
      <c r="B9157" t="s">
        <v>2549</v>
      </c>
      <c r="C9157" t="s">
        <v>1032</v>
      </c>
      <c r="D9157">
        <v>9.4239999999999995</v>
      </c>
    </row>
    <row r="9158" spans="1:4">
      <c r="A9158">
        <v>1906</v>
      </c>
      <c r="B9158" t="s">
        <v>2549</v>
      </c>
      <c r="C9158" t="s">
        <v>2458</v>
      </c>
      <c r="D9158">
        <v>20.440000000000001</v>
      </c>
    </row>
    <row r="9159" spans="1:4">
      <c r="A9159">
        <v>1906</v>
      </c>
      <c r="B9159" t="s">
        <v>2549</v>
      </c>
      <c r="C9159" t="s">
        <v>151</v>
      </c>
      <c r="D9159">
        <v>80.98</v>
      </c>
    </row>
    <row r="9160" spans="1:4">
      <c r="A9160">
        <v>1906</v>
      </c>
      <c r="B9160" t="s">
        <v>2549</v>
      </c>
      <c r="C9160" t="s">
        <v>151</v>
      </c>
      <c r="D9160">
        <v>17.3</v>
      </c>
    </row>
    <row r="9161" spans="1:4">
      <c r="A9161">
        <v>1906</v>
      </c>
      <c r="B9161" t="s">
        <v>2549</v>
      </c>
      <c r="C9161" t="s">
        <v>151</v>
      </c>
      <c r="D9161">
        <v>10.8</v>
      </c>
    </row>
    <row r="9162" spans="1:4">
      <c r="A9162">
        <v>1906</v>
      </c>
      <c r="B9162" t="s">
        <v>2549</v>
      </c>
      <c r="C9162" t="s">
        <v>153</v>
      </c>
      <c r="D9162">
        <v>12.34</v>
      </c>
    </row>
    <row r="9163" spans="1:4">
      <c r="A9163">
        <v>1906</v>
      </c>
      <c r="B9163" t="s">
        <v>2549</v>
      </c>
      <c r="C9163" t="s">
        <v>155</v>
      </c>
      <c r="D9163">
        <v>209.36199999999999</v>
      </c>
    </row>
    <row r="9164" spans="1:4">
      <c r="A9164">
        <v>1906</v>
      </c>
      <c r="B9164" t="s">
        <v>2549</v>
      </c>
      <c r="C9164" t="s">
        <v>155</v>
      </c>
      <c r="D9164">
        <v>2</v>
      </c>
    </row>
    <row r="9165" spans="1:4">
      <c r="A9165">
        <v>1906</v>
      </c>
      <c r="B9165" t="s">
        <v>2549</v>
      </c>
      <c r="C9165" t="s">
        <v>159</v>
      </c>
      <c r="D9165">
        <v>12</v>
      </c>
    </row>
    <row r="9166" spans="1:4">
      <c r="A9166">
        <v>1906</v>
      </c>
      <c r="B9166" t="s">
        <v>2549</v>
      </c>
      <c r="C9166" t="s">
        <v>159</v>
      </c>
      <c r="D9166">
        <v>18.77</v>
      </c>
    </row>
    <row r="9167" spans="1:4">
      <c r="A9167">
        <v>1906</v>
      </c>
      <c r="B9167" t="s">
        <v>2549</v>
      </c>
      <c r="C9167" t="s">
        <v>161</v>
      </c>
      <c r="D9167">
        <v>21</v>
      </c>
    </row>
    <row r="9168" spans="1:4">
      <c r="A9168">
        <v>1906</v>
      </c>
      <c r="B9168" t="s">
        <v>2549</v>
      </c>
      <c r="C9168" t="s">
        <v>2349</v>
      </c>
      <c r="D9168">
        <v>4.91</v>
      </c>
    </row>
    <row r="9169" spans="1:4">
      <c r="A9169">
        <v>1906</v>
      </c>
      <c r="B9169" t="s">
        <v>2549</v>
      </c>
      <c r="C9169" t="s">
        <v>977</v>
      </c>
      <c r="D9169">
        <v>12.65</v>
      </c>
    </row>
    <row r="9170" spans="1:4">
      <c r="A9170">
        <v>1906</v>
      </c>
      <c r="B9170" t="s">
        <v>2549</v>
      </c>
      <c r="C9170" t="s">
        <v>2459</v>
      </c>
      <c r="D9170">
        <v>33</v>
      </c>
    </row>
    <row r="9171" spans="1:4">
      <c r="A9171">
        <v>1906</v>
      </c>
      <c r="B9171" t="s">
        <v>2549</v>
      </c>
      <c r="C9171" t="s">
        <v>2422</v>
      </c>
      <c r="D9171">
        <v>11</v>
      </c>
    </row>
    <row r="9172" spans="1:4">
      <c r="A9172">
        <v>1906</v>
      </c>
      <c r="B9172" t="s">
        <v>3646</v>
      </c>
      <c r="C9172" t="s">
        <v>282</v>
      </c>
      <c r="D9172">
        <v>4</v>
      </c>
    </row>
    <row r="9173" spans="1:4">
      <c r="A9173">
        <v>1906</v>
      </c>
      <c r="B9173" t="s">
        <v>3646</v>
      </c>
      <c r="C9173" t="s">
        <v>282</v>
      </c>
      <c r="D9173">
        <v>9</v>
      </c>
    </row>
    <row r="9174" spans="1:4">
      <c r="A9174">
        <v>1906</v>
      </c>
      <c r="B9174" t="s">
        <v>3646</v>
      </c>
      <c r="C9174" t="s">
        <v>1547</v>
      </c>
      <c r="D9174">
        <v>16</v>
      </c>
    </row>
    <row r="9175" spans="1:4">
      <c r="A9175">
        <v>1906</v>
      </c>
      <c r="B9175" t="s">
        <v>3646</v>
      </c>
      <c r="C9175" t="s">
        <v>1189</v>
      </c>
      <c r="D9175">
        <v>20.5</v>
      </c>
    </row>
    <row r="9176" spans="1:4">
      <c r="A9176">
        <v>1906</v>
      </c>
      <c r="B9176" t="s">
        <v>3646</v>
      </c>
      <c r="C9176" t="s">
        <v>1189</v>
      </c>
      <c r="D9176">
        <v>26</v>
      </c>
    </row>
    <row r="9177" spans="1:4">
      <c r="A9177">
        <v>1906</v>
      </c>
      <c r="B9177" t="s">
        <v>2704</v>
      </c>
      <c r="C9177" t="s">
        <v>440</v>
      </c>
      <c r="D9177">
        <v>2</v>
      </c>
    </row>
    <row r="9178" spans="1:4">
      <c r="A9178">
        <v>1906</v>
      </c>
      <c r="B9178" t="s">
        <v>2704</v>
      </c>
      <c r="C9178" t="s">
        <v>440</v>
      </c>
      <c r="D9178">
        <v>147.18</v>
      </c>
    </row>
    <row r="9179" spans="1:4">
      <c r="A9179">
        <v>1906</v>
      </c>
      <c r="B9179" t="s">
        <v>2704</v>
      </c>
      <c r="C9179" t="s">
        <v>440</v>
      </c>
      <c r="D9179">
        <v>40.69</v>
      </c>
    </row>
    <row r="9180" spans="1:4">
      <c r="A9180">
        <v>1906</v>
      </c>
      <c r="B9180" t="s">
        <v>2704</v>
      </c>
      <c r="C9180" t="s">
        <v>440</v>
      </c>
      <c r="D9180">
        <v>26.07</v>
      </c>
    </row>
    <row r="9181" spans="1:4">
      <c r="A9181">
        <v>1906</v>
      </c>
      <c r="B9181" t="s">
        <v>2704</v>
      </c>
      <c r="C9181" t="s">
        <v>440</v>
      </c>
      <c r="D9181">
        <v>21.5</v>
      </c>
    </row>
    <row r="9182" spans="1:4">
      <c r="A9182">
        <v>1906</v>
      </c>
      <c r="B9182" t="s">
        <v>2704</v>
      </c>
      <c r="C9182" t="s">
        <v>440</v>
      </c>
      <c r="D9182">
        <v>8</v>
      </c>
    </row>
    <row r="9183" spans="1:4">
      <c r="A9183">
        <v>1906</v>
      </c>
      <c r="B9183" t="s">
        <v>2704</v>
      </c>
      <c r="C9183" t="s">
        <v>440</v>
      </c>
      <c r="D9183">
        <v>6</v>
      </c>
    </row>
    <row r="9184" spans="1:4">
      <c r="A9184">
        <v>1906</v>
      </c>
      <c r="B9184" t="s">
        <v>2704</v>
      </c>
      <c r="C9184" t="s">
        <v>440</v>
      </c>
      <c r="D9184">
        <v>9</v>
      </c>
    </row>
    <row r="9185" spans="1:4">
      <c r="A9185">
        <v>1906</v>
      </c>
      <c r="B9185" t="s">
        <v>2706</v>
      </c>
      <c r="C9185" t="s">
        <v>1232</v>
      </c>
      <c r="D9185">
        <v>12</v>
      </c>
    </row>
    <row r="9186" spans="1:4">
      <c r="A9186">
        <v>1906</v>
      </c>
      <c r="B9186" t="s">
        <v>2706</v>
      </c>
      <c r="C9186" t="s">
        <v>1094</v>
      </c>
      <c r="D9186">
        <v>3</v>
      </c>
    </row>
    <row r="9187" spans="1:4">
      <c r="A9187">
        <v>1906</v>
      </c>
      <c r="B9187" t="s">
        <v>2706</v>
      </c>
      <c r="C9187" t="s">
        <v>170</v>
      </c>
      <c r="D9187">
        <v>2</v>
      </c>
    </row>
    <row r="9188" spans="1:4">
      <c r="A9188">
        <v>1906</v>
      </c>
      <c r="B9188" t="s">
        <v>2706</v>
      </c>
      <c r="C9188" t="s">
        <v>173</v>
      </c>
      <c r="D9188">
        <v>22.25</v>
      </c>
    </row>
    <row r="9189" spans="1:4">
      <c r="A9189">
        <v>1906</v>
      </c>
      <c r="B9189" t="s">
        <v>2706</v>
      </c>
      <c r="C9189" t="s">
        <v>173</v>
      </c>
      <c r="D9189">
        <v>6.4</v>
      </c>
    </row>
    <row r="9190" spans="1:4">
      <c r="A9190">
        <v>1906</v>
      </c>
      <c r="B9190" t="s">
        <v>2706</v>
      </c>
      <c r="C9190" t="s">
        <v>177</v>
      </c>
      <c r="D9190">
        <v>7.1</v>
      </c>
    </row>
    <row r="9191" spans="1:4">
      <c r="A9191">
        <v>1906</v>
      </c>
      <c r="B9191" t="s">
        <v>2706</v>
      </c>
      <c r="C9191" t="s">
        <v>181</v>
      </c>
      <c r="D9191">
        <v>3</v>
      </c>
    </row>
    <row r="9192" spans="1:4">
      <c r="A9192">
        <v>1906</v>
      </c>
      <c r="B9192" t="s">
        <v>2706</v>
      </c>
      <c r="C9192" t="s">
        <v>547</v>
      </c>
      <c r="D9192">
        <v>20</v>
      </c>
    </row>
    <row r="9193" spans="1:4">
      <c r="A9193">
        <v>1906</v>
      </c>
      <c r="B9193" t="s">
        <v>2706</v>
      </c>
      <c r="C9193" t="s">
        <v>179</v>
      </c>
      <c r="D9193">
        <v>30.58</v>
      </c>
    </row>
    <row r="9194" spans="1:4">
      <c r="A9194">
        <v>1906</v>
      </c>
      <c r="B9194" t="s">
        <v>2520</v>
      </c>
      <c r="C9194" t="s">
        <v>64</v>
      </c>
      <c r="D9194">
        <v>6.25</v>
      </c>
    </row>
    <row r="9195" spans="1:4">
      <c r="A9195">
        <v>1906</v>
      </c>
      <c r="B9195" t="s">
        <v>2520</v>
      </c>
      <c r="C9195" t="s">
        <v>551</v>
      </c>
      <c r="D9195">
        <v>144</v>
      </c>
    </row>
    <row r="9196" spans="1:4">
      <c r="A9196">
        <v>1906</v>
      </c>
      <c r="B9196" t="s">
        <v>2520</v>
      </c>
      <c r="C9196" t="s">
        <v>551</v>
      </c>
      <c r="D9196">
        <v>20</v>
      </c>
    </row>
    <row r="9197" spans="1:4">
      <c r="A9197">
        <v>1906</v>
      </c>
      <c r="B9197" t="s">
        <v>2520</v>
      </c>
      <c r="C9197" t="s">
        <v>69</v>
      </c>
      <c r="D9197">
        <v>29.33</v>
      </c>
    </row>
    <row r="9198" spans="1:4">
      <c r="A9198">
        <v>1906</v>
      </c>
      <c r="B9198" t="s">
        <v>2520</v>
      </c>
      <c r="C9198" t="s">
        <v>69</v>
      </c>
      <c r="D9198">
        <v>26</v>
      </c>
    </row>
    <row r="9199" spans="1:4">
      <c r="A9199">
        <v>1906</v>
      </c>
      <c r="B9199" t="s">
        <v>2520</v>
      </c>
      <c r="C9199" t="s">
        <v>74</v>
      </c>
      <c r="D9199">
        <v>8</v>
      </c>
    </row>
    <row r="9200" spans="1:4">
      <c r="A9200">
        <v>1906</v>
      </c>
      <c r="B9200" t="s">
        <v>2520</v>
      </c>
      <c r="C9200" t="s">
        <v>68</v>
      </c>
      <c r="D9200">
        <v>24.72</v>
      </c>
    </row>
    <row r="9201" spans="1:4">
      <c r="A9201">
        <v>1906</v>
      </c>
      <c r="B9201" t="s">
        <v>2520</v>
      </c>
      <c r="C9201" t="s">
        <v>73</v>
      </c>
      <c r="D9201">
        <v>6</v>
      </c>
    </row>
    <row r="9202" spans="1:4">
      <c r="A9202">
        <v>1906</v>
      </c>
      <c r="B9202" t="s">
        <v>2520</v>
      </c>
      <c r="C9202" t="s">
        <v>65</v>
      </c>
      <c r="D9202">
        <v>30</v>
      </c>
    </row>
    <row r="9203" spans="1:4">
      <c r="A9203">
        <v>1906</v>
      </c>
      <c r="B9203" t="s">
        <v>2520</v>
      </c>
      <c r="C9203" t="s">
        <v>66</v>
      </c>
      <c r="D9203">
        <v>8.5</v>
      </c>
    </row>
    <row r="9204" spans="1:4">
      <c r="A9204">
        <v>1906</v>
      </c>
      <c r="B9204" t="s">
        <v>2520</v>
      </c>
      <c r="C9204" t="s">
        <v>67</v>
      </c>
      <c r="D9204">
        <v>57.49</v>
      </c>
    </row>
    <row r="9205" spans="1:4">
      <c r="A9205">
        <v>1906</v>
      </c>
      <c r="B9205" t="s">
        <v>2520</v>
      </c>
      <c r="C9205" t="s">
        <v>983</v>
      </c>
      <c r="D9205">
        <v>4</v>
      </c>
    </row>
    <row r="9206" spans="1:4">
      <c r="A9206">
        <v>1906</v>
      </c>
      <c r="B9206" t="s">
        <v>2520</v>
      </c>
      <c r="C9206" t="s">
        <v>440</v>
      </c>
      <c r="D9206">
        <v>2</v>
      </c>
    </row>
    <row r="9207" spans="1:4">
      <c r="A9207">
        <v>1906</v>
      </c>
      <c r="B9207" t="s">
        <v>3647</v>
      </c>
      <c r="C9207" t="s">
        <v>2423</v>
      </c>
      <c r="D9207">
        <v>7</v>
      </c>
    </row>
    <row r="9208" spans="1:4">
      <c r="A9208">
        <v>1906</v>
      </c>
      <c r="B9208" t="s">
        <v>3647</v>
      </c>
      <c r="C9208" t="s">
        <v>2460</v>
      </c>
      <c r="D9208">
        <v>37</v>
      </c>
    </row>
    <row r="9209" spans="1:4">
      <c r="A9209">
        <v>1906</v>
      </c>
      <c r="B9209" t="s">
        <v>3647</v>
      </c>
      <c r="C9209" t="s">
        <v>1714</v>
      </c>
      <c r="D9209">
        <v>4</v>
      </c>
    </row>
    <row r="9210" spans="1:4">
      <c r="A9210">
        <v>1906</v>
      </c>
      <c r="B9210" t="s">
        <v>3648</v>
      </c>
      <c r="C9210" t="s">
        <v>1968</v>
      </c>
      <c r="D9210">
        <v>53</v>
      </c>
    </row>
    <row r="9211" spans="1:4">
      <c r="A9211">
        <v>1906</v>
      </c>
      <c r="B9211" t="s">
        <v>3648</v>
      </c>
      <c r="C9211" t="s">
        <v>1968</v>
      </c>
      <c r="D9211">
        <v>9</v>
      </c>
    </row>
    <row r="9212" spans="1:4">
      <c r="A9212">
        <v>1906</v>
      </c>
      <c r="B9212" t="s">
        <v>3648</v>
      </c>
      <c r="C9212" t="s">
        <v>2461</v>
      </c>
      <c r="D9212">
        <v>4.5</v>
      </c>
    </row>
    <row r="9213" spans="1:4">
      <c r="A9213">
        <v>1906</v>
      </c>
      <c r="B9213" t="s">
        <v>3648</v>
      </c>
      <c r="C9213" t="s">
        <v>471</v>
      </c>
      <c r="D9213">
        <v>63</v>
      </c>
    </row>
    <row r="9214" spans="1:4">
      <c r="A9214">
        <v>1906</v>
      </c>
      <c r="B9214" t="s">
        <v>3648</v>
      </c>
      <c r="C9214" t="s">
        <v>471</v>
      </c>
      <c r="D9214">
        <v>29</v>
      </c>
    </row>
    <row r="9215" spans="1:4">
      <c r="A9215">
        <v>1906</v>
      </c>
      <c r="B9215" t="s">
        <v>3648</v>
      </c>
      <c r="C9215" t="s">
        <v>472</v>
      </c>
      <c r="D9215">
        <v>22</v>
      </c>
    </row>
    <row r="9216" spans="1:4">
      <c r="A9216">
        <v>1906</v>
      </c>
      <c r="B9216" t="s">
        <v>3648</v>
      </c>
      <c r="C9216" t="s">
        <v>472</v>
      </c>
      <c r="D9216">
        <v>44</v>
      </c>
    </row>
    <row r="9217" spans="1:4">
      <c r="A9217">
        <v>1906</v>
      </c>
      <c r="B9217" t="s">
        <v>3648</v>
      </c>
      <c r="C9217" t="s">
        <v>472</v>
      </c>
      <c r="D9217">
        <v>90</v>
      </c>
    </row>
    <row r="9218" spans="1:4">
      <c r="A9218">
        <v>1906</v>
      </c>
      <c r="B9218" t="s">
        <v>3648</v>
      </c>
      <c r="C9218" t="s">
        <v>1969</v>
      </c>
      <c r="D9218">
        <v>9.5</v>
      </c>
    </row>
    <row r="9219" spans="1:4">
      <c r="A9219">
        <v>1906</v>
      </c>
      <c r="B9219" t="s">
        <v>3648</v>
      </c>
      <c r="C9219" t="s">
        <v>1951</v>
      </c>
      <c r="D9219">
        <v>3</v>
      </c>
    </row>
    <row r="9220" spans="1:4">
      <c r="A9220">
        <v>1906</v>
      </c>
      <c r="B9220" t="s">
        <v>3648</v>
      </c>
      <c r="C9220" t="s">
        <v>1970</v>
      </c>
      <c r="D9220">
        <v>11</v>
      </c>
    </row>
    <row r="9221" spans="1:4">
      <c r="A9221">
        <v>1906</v>
      </c>
      <c r="B9221" t="s">
        <v>3648</v>
      </c>
      <c r="C9221" t="s">
        <v>1970</v>
      </c>
      <c r="D9221">
        <v>64</v>
      </c>
    </row>
    <row r="9222" spans="1:4">
      <c r="A9222">
        <v>1906</v>
      </c>
      <c r="B9222" t="s">
        <v>3648</v>
      </c>
      <c r="C9222" t="s">
        <v>470</v>
      </c>
      <c r="D9222">
        <v>486.32</v>
      </c>
    </row>
    <row r="9223" spans="1:4">
      <c r="A9223">
        <v>1906</v>
      </c>
      <c r="B9223" t="s">
        <v>3648</v>
      </c>
      <c r="C9223" t="s">
        <v>470</v>
      </c>
      <c r="D9223">
        <v>230</v>
      </c>
    </row>
    <row r="9224" spans="1:4">
      <c r="A9224">
        <v>1906</v>
      </c>
      <c r="B9224" t="s">
        <v>3648</v>
      </c>
      <c r="C9224" t="s">
        <v>470</v>
      </c>
      <c r="D9224">
        <v>218.95</v>
      </c>
    </row>
    <row r="9225" spans="1:4">
      <c r="A9225">
        <v>1906</v>
      </c>
      <c r="B9225" t="s">
        <v>3648</v>
      </c>
      <c r="C9225" t="s">
        <v>470</v>
      </c>
      <c r="D9225">
        <v>80</v>
      </c>
    </row>
    <row r="9226" spans="1:4">
      <c r="A9226">
        <v>1906</v>
      </c>
      <c r="B9226" t="s">
        <v>3648</v>
      </c>
      <c r="C9226" t="s">
        <v>470</v>
      </c>
      <c r="D9226">
        <v>132</v>
      </c>
    </row>
    <row r="9227" spans="1:4">
      <c r="A9227">
        <v>1906</v>
      </c>
      <c r="B9227" t="s">
        <v>3648</v>
      </c>
      <c r="C9227" t="s">
        <v>470</v>
      </c>
      <c r="D9227">
        <v>31.3</v>
      </c>
    </row>
    <row r="9228" spans="1:4">
      <c r="A9228">
        <v>1906</v>
      </c>
      <c r="B9228" t="s">
        <v>3648</v>
      </c>
      <c r="C9228" t="s">
        <v>470</v>
      </c>
      <c r="D9228">
        <v>30</v>
      </c>
    </row>
    <row r="9229" spans="1:4">
      <c r="A9229">
        <v>1906</v>
      </c>
      <c r="B9229" t="s">
        <v>3648</v>
      </c>
      <c r="C9229" t="s">
        <v>470</v>
      </c>
      <c r="D9229">
        <v>37.5</v>
      </c>
    </row>
    <row r="9230" spans="1:4">
      <c r="A9230">
        <v>1906</v>
      </c>
      <c r="B9230" t="s">
        <v>3648</v>
      </c>
      <c r="C9230" t="s">
        <v>470</v>
      </c>
      <c r="D9230">
        <v>29.8</v>
      </c>
    </row>
    <row r="9231" spans="1:4">
      <c r="A9231">
        <v>1906</v>
      </c>
      <c r="B9231" t="s">
        <v>3648</v>
      </c>
      <c r="C9231" t="s">
        <v>470</v>
      </c>
      <c r="D9231">
        <v>36.5</v>
      </c>
    </row>
    <row r="9232" spans="1:4">
      <c r="A9232">
        <v>1906</v>
      </c>
      <c r="B9232" t="s">
        <v>3648</v>
      </c>
      <c r="C9232" t="s">
        <v>470</v>
      </c>
      <c r="D9232">
        <v>81</v>
      </c>
    </row>
    <row r="9233" spans="1:4">
      <c r="A9233">
        <v>1906</v>
      </c>
      <c r="B9233" t="s">
        <v>3648</v>
      </c>
      <c r="C9233" t="s">
        <v>470</v>
      </c>
      <c r="D9233">
        <v>18.62</v>
      </c>
    </row>
    <row r="9234" spans="1:4">
      <c r="A9234">
        <v>1906</v>
      </c>
      <c r="B9234" t="s">
        <v>3648</v>
      </c>
      <c r="C9234" t="s">
        <v>470</v>
      </c>
      <c r="D9234">
        <v>6.5</v>
      </c>
    </row>
    <row r="9235" spans="1:4">
      <c r="A9235">
        <v>1906</v>
      </c>
      <c r="B9235" t="s">
        <v>3648</v>
      </c>
      <c r="C9235" t="s">
        <v>470</v>
      </c>
      <c r="D9235">
        <v>46.75</v>
      </c>
    </row>
    <row r="9236" spans="1:4">
      <c r="A9236">
        <v>1906</v>
      </c>
      <c r="B9236" t="s">
        <v>3648</v>
      </c>
      <c r="C9236" t="s">
        <v>470</v>
      </c>
      <c r="D9236">
        <v>25.45</v>
      </c>
    </row>
    <row r="9237" spans="1:4">
      <c r="A9237">
        <v>1906</v>
      </c>
      <c r="B9237" t="s">
        <v>3648</v>
      </c>
      <c r="C9237" t="s">
        <v>470</v>
      </c>
      <c r="D9237">
        <v>83</v>
      </c>
    </row>
    <row r="9238" spans="1:4">
      <c r="A9238">
        <v>1906</v>
      </c>
      <c r="B9238" t="s">
        <v>3648</v>
      </c>
      <c r="C9238" t="s">
        <v>715</v>
      </c>
      <c r="D9238">
        <v>14</v>
      </c>
    </row>
    <row r="9239" spans="1:4">
      <c r="A9239">
        <v>1906</v>
      </c>
      <c r="B9239" t="s">
        <v>3648</v>
      </c>
      <c r="C9239" t="s">
        <v>1392</v>
      </c>
      <c r="D9239">
        <v>14.5</v>
      </c>
    </row>
    <row r="9240" spans="1:4">
      <c r="A9240">
        <v>1906</v>
      </c>
      <c r="B9240" t="s">
        <v>3648</v>
      </c>
      <c r="C9240" t="s">
        <v>2350</v>
      </c>
      <c r="D9240">
        <v>7.57</v>
      </c>
    </row>
    <row r="9241" spans="1:4">
      <c r="A9241">
        <v>1906</v>
      </c>
      <c r="B9241" t="s">
        <v>3648</v>
      </c>
      <c r="C9241" t="s">
        <v>2197</v>
      </c>
      <c r="D9241">
        <v>115.76</v>
      </c>
    </row>
    <row r="9242" spans="1:4">
      <c r="A9242">
        <v>1906</v>
      </c>
      <c r="B9242" t="s">
        <v>3648</v>
      </c>
      <c r="C9242" t="s">
        <v>2197</v>
      </c>
      <c r="D9242">
        <v>73.459999999999994</v>
      </c>
    </row>
    <row r="9243" spans="1:4">
      <c r="A9243">
        <v>1906</v>
      </c>
      <c r="B9243" t="s">
        <v>3648</v>
      </c>
      <c r="C9243" t="s">
        <v>2197</v>
      </c>
      <c r="D9243">
        <v>16.18</v>
      </c>
    </row>
    <row r="9244" spans="1:4">
      <c r="A9244">
        <v>1906</v>
      </c>
      <c r="B9244" t="s">
        <v>3648</v>
      </c>
      <c r="C9244" t="s">
        <v>2197</v>
      </c>
      <c r="D9244">
        <v>61</v>
      </c>
    </row>
    <row r="9245" spans="1:4">
      <c r="A9245">
        <v>1906</v>
      </c>
      <c r="B9245" t="s">
        <v>3648</v>
      </c>
      <c r="C9245" t="s">
        <v>1164</v>
      </c>
      <c r="D9245">
        <v>7.5</v>
      </c>
    </row>
    <row r="9246" spans="1:4">
      <c r="A9246">
        <v>1906</v>
      </c>
      <c r="B9246" t="s">
        <v>3648</v>
      </c>
      <c r="C9246" t="s">
        <v>1954</v>
      </c>
      <c r="D9246">
        <v>20.75</v>
      </c>
    </row>
    <row r="9247" spans="1:4">
      <c r="A9247">
        <v>1906</v>
      </c>
      <c r="B9247" t="s">
        <v>3648</v>
      </c>
      <c r="C9247" t="s">
        <v>1954</v>
      </c>
      <c r="D9247">
        <v>13.5</v>
      </c>
    </row>
    <row r="9248" spans="1:4">
      <c r="A9248">
        <v>1906</v>
      </c>
      <c r="B9248" t="s">
        <v>3648</v>
      </c>
      <c r="C9248" t="s">
        <v>173</v>
      </c>
      <c r="D9248">
        <v>5</v>
      </c>
    </row>
    <row r="9249" spans="1:4">
      <c r="A9249">
        <v>1906</v>
      </c>
      <c r="B9249" t="s">
        <v>3648</v>
      </c>
      <c r="C9249" t="s">
        <v>1962</v>
      </c>
      <c r="D9249">
        <v>80</v>
      </c>
    </row>
    <row r="9250" spans="1:4">
      <c r="A9250">
        <v>1906</v>
      </c>
      <c r="B9250" t="s">
        <v>3648</v>
      </c>
      <c r="C9250" t="s">
        <v>1962</v>
      </c>
      <c r="D9250">
        <v>41</v>
      </c>
    </row>
    <row r="9251" spans="1:4">
      <c r="A9251">
        <v>1906</v>
      </c>
      <c r="B9251" t="s">
        <v>3648</v>
      </c>
      <c r="C9251" t="s">
        <v>1962</v>
      </c>
      <c r="D9251">
        <v>22</v>
      </c>
    </row>
    <row r="9252" spans="1:4">
      <c r="A9252">
        <v>1906</v>
      </c>
      <c r="B9252" t="s">
        <v>3648</v>
      </c>
      <c r="C9252" t="s">
        <v>1956</v>
      </c>
      <c r="D9252">
        <v>8.5</v>
      </c>
    </row>
    <row r="9253" spans="1:4">
      <c r="A9253">
        <v>1906</v>
      </c>
      <c r="B9253" t="s">
        <v>3648</v>
      </c>
      <c r="C9253" t="s">
        <v>1956</v>
      </c>
      <c r="D9253">
        <v>2</v>
      </c>
    </row>
    <row r="9254" spans="1:4">
      <c r="A9254">
        <v>1906</v>
      </c>
      <c r="B9254" t="s">
        <v>3648</v>
      </c>
      <c r="C9254" t="s">
        <v>1956</v>
      </c>
      <c r="D9254">
        <v>4.2</v>
      </c>
    </row>
    <row r="9255" spans="1:4">
      <c r="A9255">
        <v>1906</v>
      </c>
      <c r="B9255" t="s">
        <v>3648</v>
      </c>
      <c r="C9255" t="s">
        <v>2424</v>
      </c>
      <c r="D9255">
        <v>4.5</v>
      </c>
    </row>
    <row r="9256" spans="1:4">
      <c r="A9256">
        <v>1906</v>
      </c>
      <c r="B9256" t="s">
        <v>3648</v>
      </c>
      <c r="C9256" t="s">
        <v>1957</v>
      </c>
      <c r="D9256">
        <v>41.48</v>
      </c>
    </row>
    <row r="9257" spans="1:4">
      <c r="A9257">
        <v>1906</v>
      </c>
      <c r="B9257" t="s">
        <v>3648</v>
      </c>
      <c r="C9257" t="s">
        <v>2074</v>
      </c>
      <c r="D9257">
        <v>8</v>
      </c>
    </row>
    <row r="9258" spans="1:4">
      <c r="A9258">
        <v>1906</v>
      </c>
      <c r="B9258" t="s">
        <v>3648</v>
      </c>
      <c r="C9258" t="s">
        <v>2074</v>
      </c>
      <c r="D9258">
        <v>60</v>
      </c>
    </row>
    <row r="9259" spans="1:4">
      <c r="A9259">
        <v>1906</v>
      </c>
      <c r="B9259" t="s">
        <v>3648</v>
      </c>
      <c r="C9259" t="s">
        <v>2384</v>
      </c>
      <c r="D9259">
        <v>19.600000000000001</v>
      </c>
    </row>
    <row r="9260" spans="1:4">
      <c r="A9260">
        <v>1906</v>
      </c>
      <c r="B9260" t="s">
        <v>3648</v>
      </c>
      <c r="C9260" t="s">
        <v>757</v>
      </c>
      <c r="D9260">
        <v>16.27</v>
      </c>
    </row>
    <row r="9261" spans="1:4">
      <c r="A9261">
        <v>1906</v>
      </c>
      <c r="B9261" t="s">
        <v>3648</v>
      </c>
      <c r="C9261" t="s">
        <v>2462</v>
      </c>
      <c r="D9261">
        <v>14</v>
      </c>
    </row>
    <row r="9262" spans="1:4">
      <c r="A9262">
        <v>1906</v>
      </c>
      <c r="B9262" t="s">
        <v>3648</v>
      </c>
      <c r="C9262" t="s">
        <v>1963</v>
      </c>
      <c r="D9262">
        <v>8</v>
      </c>
    </row>
    <row r="9263" spans="1:4">
      <c r="A9263">
        <v>1906</v>
      </c>
      <c r="B9263" t="s">
        <v>3648</v>
      </c>
      <c r="C9263" t="s">
        <v>2463</v>
      </c>
      <c r="D9263">
        <v>1.125</v>
      </c>
    </row>
    <row r="9264" spans="1:4">
      <c r="A9264">
        <v>1906</v>
      </c>
      <c r="B9264" t="s">
        <v>3648</v>
      </c>
      <c r="C9264" t="s">
        <v>1964</v>
      </c>
      <c r="D9264">
        <v>7.5</v>
      </c>
    </row>
    <row r="9265" spans="1:4">
      <c r="A9265">
        <v>1906</v>
      </c>
      <c r="B9265" t="s">
        <v>3648</v>
      </c>
      <c r="C9265" t="s">
        <v>1965</v>
      </c>
      <c r="D9265">
        <v>67</v>
      </c>
    </row>
    <row r="9266" spans="1:4">
      <c r="A9266">
        <v>1906</v>
      </c>
      <c r="B9266" t="s">
        <v>3648</v>
      </c>
      <c r="C9266" t="s">
        <v>1965</v>
      </c>
      <c r="D9266">
        <v>8</v>
      </c>
    </row>
    <row r="9267" spans="1:4">
      <c r="A9267">
        <v>1906</v>
      </c>
      <c r="B9267" t="s">
        <v>3648</v>
      </c>
      <c r="C9267" t="s">
        <v>1965</v>
      </c>
      <c r="D9267">
        <v>8</v>
      </c>
    </row>
    <row r="9268" spans="1:4">
      <c r="A9268">
        <v>1906</v>
      </c>
      <c r="B9268" t="s">
        <v>3648</v>
      </c>
      <c r="C9268" t="s">
        <v>2425</v>
      </c>
      <c r="D9268">
        <v>20</v>
      </c>
    </row>
    <row r="9269" spans="1:4">
      <c r="A9269">
        <v>1906</v>
      </c>
      <c r="B9269" t="s">
        <v>3648</v>
      </c>
      <c r="C9269" t="s">
        <v>1959</v>
      </c>
      <c r="D9269">
        <v>17</v>
      </c>
    </row>
    <row r="9270" spans="1:4">
      <c r="A9270">
        <v>1906</v>
      </c>
      <c r="B9270" t="s">
        <v>3648</v>
      </c>
      <c r="C9270" t="s">
        <v>1966</v>
      </c>
      <c r="D9270">
        <v>64</v>
      </c>
    </row>
    <row r="9271" spans="1:4">
      <c r="A9271">
        <v>1906</v>
      </c>
      <c r="B9271" t="s">
        <v>3648</v>
      </c>
      <c r="C9271" t="s">
        <v>1966</v>
      </c>
      <c r="D9271">
        <v>28</v>
      </c>
    </row>
    <row r="9272" spans="1:4">
      <c r="A9272">
        <v>1906</v>
      </c>
      <c r="B9272" t="s">
        <v>3648</v>
      </c>
      <c r="C9272" t="s">
        <v>1966</v>
      </c>
      <c r="D9272">
        <v>35.756</v>
      </c>
    </row>
    <row r="9273" spans="1:4">
      <c r="A9273">
        <v>1906</v>
      </c>
      <c r="B9273" t="s">
        <v>3648</v>
      </c>
      <c r="C9273" t="s">
        <v>578</v>
      </c>
      <c r="D9273">
        <v>29.5</v>
      </c>
    </row>
    <row r="9274" spans="1:4">
      <c r="A9274">
        <v>1906</v>
      </c>
      <c r="B9274" t="s">
        <v>3648</v>
      </c>
      <c r="C9274" t="s">
        <v>578</v>
      </c>
      <c r="D9274">
        <v>40</v>
      </c>
    </row>
    <row r="9275" spans="1:4">
      <c r="A9275">
        <v>1906</v>
      </c>
      <c r="B9275" t="s">
        <v>3648</v>
      </c>
      <c r="C9275" t="s">
        <v>2385</v>
      </c>
      <c r="D9275">
        <v>18</v>
      </c>
    </row>
    <row r="9276" spans="1:4">
      <c r="A9276">
        <v>1906</v>
      </c>
      <c r="B9276" t="s">
        <v>3648</v>
      </c>
      <c r="C9276" t="s">
        <v>1960</v>
      </c>
      <c r="D9276">
        <v>6.5</v>
      </c>
    </row>
    <row r="9277" spans="1:4">
      <c r="A9277">
        <v>1906</v>
      </c>
      <c r="B9277" t="s">
        <v>3648</v>
      </c>
      <c r="C9277" t="s">
        <v>2426</v>
      </c>
      <c r="D9277">
        <v>1.5</v>
      </c>
    </row>
    <row r="9278" spans="1:4">
      <c r="A9278">
        <v>1906</v>
      </c>
      <c r="B9278" t="s">
        <v>2427</v>
      </c>
      <c r="C9278" t="s">
        <v>442</v>
      </c>
      <c r="D9278">
        <v>289</v>
      </c>
    </row>
    <row r="9279" spans="1:4">
      <c r="A9279">
        <v>1906</v>
      </c>
      <c r="B9279" t="s">
        <v>2427</v>
      </c>
      <c r="C9279" t="s">
        <v>442</v>
      </c>
      <c r="D9279">
        <v>260</v>
      </c>
    </row>
    <row r="9280" spans="1:4">
      <c r="A9280">
        <v>1906</v>
      </c>
      <c r="B9280" t="s">
        <v>2427</v>
      </c>
      <c r="C9280" t="s">
        <v>2464</v>
      </c>
      <c r="D9280">
        <v>1</v>
      </c>
    </row>
    <row r="9281" spans="1:4">
      <c r="A9281">
        <v>1906</v>
      </c>
      <c r="B9281" t="s">
        <v>2427</v>
      </c>
      <c r="C9281" t="s">
        <v>1236</v>
      </c>
      <c r="D9281">
        <v>4</v>
      </c>
    </row>
    <row r="9282" spans="1:4">
      <c r="A9282">
        <v>1906</v>
      </c>
      <c r="B9282" t="s">
        <v>2427</v>
      </c>
      <c r="C9282" t="s">
        <v>1391</v>
      </c>
      <c r="D9282">
        <v>32.5</v>
      </c>
    </row>
    <row r="9283" spans="1:4">
      <c r="A9283">
        <v>1906</v>
      </c>
      <c r="B9283" t="s">
        <v>2427</v>
      </c>
      <c r="C9283" t="s">
        <v>446</v>
      </c>
      <c r="D9283">
        <v>30.44</v>
      </c>
    </row>
    <row r="9284" spans="1:4">
      <c r="A9284">
        <v>1906</v>
      </c>
      <c r="B9284" t="s">
        <v>2427</v>
      </c>
      <c r="C9284" t="s">
        <v>446</v>
      </c>
      <c r="D9284">
        <v>17.100000000000001</v>
      </c>
    </row>
    <row r="9285" spans="1:4">
      <c r="A9285">
        <v>1906</v>
      </c>
      <c r="B9285" t="s">
        <v>2427</v>
      </c>
      <c r="C9285" t="s">
        <v>446</v>
      </c>
      <c r="D9285">
        <v>24</v>
      </c>
    </row>
    <row r="9286" spans="1:4">
      <c r="A9286">
        <v>1906</v>
      </c>
      <c r="B9286" t="s">
        <v>2427</v>
      </c>
      <c r="C9286" t="s">
        <v>446</v>
      </c>
      <c r="D9286">
        <v>12.5</v>
      </c>
    </row>
    <row r="9287" spans="1:4">
      <c r="A9287">
        <v>1906</v>
      </c>
      <c r="B9287" t="s">
        <v>2427</v>
      </c>
      <c r="C9287" t="s">
        <v>448</v>
      </c>
      <c r="D9287">
        <v>150</v>
      </c>
    </row>
    <row r="9288" spans="1:4">
      <c r="A9288">
        <v>1906</v>
      </c>
      <c r="B9288" t="s">
        <v>2427</v>
      </c>
      <c r="C9288" t="s">
        <v>448</v>
      </c>
      <c r="D9288">
        <v>46</v>
      </c>
    </row>
    <row r="9289" spans="1:4">
      <c r="A9289">
        <v>1906</v>
      </c>
      <c r="B9289" t="s">
        <v>2427</v>
      </c>
      <c r="C9289" t="s">
        <v>448</v>
      </c>
      <c r="D9289">
        <v>46</v>
      </c>
    </row>
    <row r="9290" spans="1:4">
      <c r="A9290">
        <v>1906</v>
      </c>
      <c r="B9290" t="s">
        <v>2427</v>
      </c>
      <c r="C9290" t="s">
        <v>448</v>
      </c>
      <c r="D9290">
        <v>23</v>
      </c>
    </row>
    <row r="9291" spans="1:4">
      <c r="A9291">
        <v>1906</v>
      </c>
      <c r="B9291" t="s">
        <v>2427</v>
      </c>
      <c r="C9291" t="s">
        <v>448</v>
      </c>
      <c r="D9291">
        <v>63</v>
      </c>
    </row>
    <row r="9292" spans="1:4">
      <c r="A9292">
        <v>1906</v>
      </c>
      <c r="B9292" t="s">
        <v>2427</v>
      </c>
      <c r="C9292" t="s">
        <v>448</v>
      </c>
      <c r="D9292">
        <v>80.7</v>
      </c>
    </row>
    <row r="9293" spans="1:4">
      <c r="A9293">
        <v>1906</v>
      </c>
      <c r="B9293" t="s">
        <v>2427</v>
      </c>
      <c r="C9293" t="s">
        <v>747</v>
      </c>
      <c r="D9293">
        <v>25.5</v>
      </c>
    </row>
    <row r="9294" spans="1:4">
      <c r="A9294">
        <v>1906</v>
      </c>
      <c r="B9294" t="s">
        <v>2427</v>
      </c>
      <c r="C9294" t="s">
        <v>450</v>
      </c>
      <c r="D9294">
        <v>136</v>
      </c>
    </row>
    <row r="9295" spans="1:4">
      <c r="A9295">
        <v>1906</v>
      </c>
      <c r="B9295" t="s">
        <v>2427</v>
      </c>
      <c r="C9295" t="s">
        <v>450</v>
      </c>
      <c r="D9295">
        <v>14</v>
      </c>
    </row>
    <row r="9296" spans="1:4">
      <c r="A9296">
        <v>1906</v>
      </c>
      <c r="B9296" t="s">
        <v>2427</v>
      </c>
      <c r="C9296" t="s">
        <v>450</v>
      </c>
      <c r="D9296">
        <v>63</v>
      </c>
    </row>
    <row r="9297" spans="1:4">
      <c r="A9297">
        <v>1906</v>
      </c>
      <c r="B9297" t="s">
        <v>2427</v>
      </c>
      <c r="C9297" t="s">
        <v>450</v>
      </c>
      <c r="D9297">
        <v>31.5</v>
      </c>
    </row>
    <row r="9298" spans="1:4">
      <c r="A9298">
        <v>1906</v>
      </c>
      <c r="B9298" t="s">
        <v>2427</v>
      </c>
      <c r="C9298" t="s">
        <v>450</v>
      </c>
      <c r="D9298">
        <v>43.27</v>
      </c>
    </row>
    <row r="9299" spans="1:4">
      <c r="A9299">
        <v>1906</v>
      </c>
      <c r="B9299" t="s">
        <v>2427</v>
      </c>
      <c r="C9299" t="s">
        <v>450</v>
      </c>
      <c r="D9299">
        <v>70</v>
      </c>
    </row>
    <row r="9300" spans="1:4">
      <c r="A9300">
        <v>1906</v>
      </c>
      <c r="B9300" t="s">
        <v>2427</v>
      </c>
      <c r="C9300" t="s">
        <v>450</v>
      </c>
      <c r="D9300">
        <v>93</v>
      </c>
    </row>
    <row r="9301" spans="1:4">
      <c r="A9301">
        <v>1906</v>
      </c>
      <c r="B9301" t="s">
        <v>2427</v>
      </c>
      <c r="C9301" t="s">
        <v>1973</v>
      </c>
      <c r="D9301">
        <v>5</v>
      </c>
    </row>
    <row r="9302" spans="1:4">
      <c r="A9302">
        <v>1906</v>
      </c>
      <c r="B9302" t="s">
        <v>2427</v>
      </c>
      <c r="C9302" t="s">
        <v>750</v>
      </c>
      <c r="D9302">
        <v>40</v>
      </c>
    </row>
    <row r="9303" spans="1:4">
      <c r="A9303">
        <v>1906</v>
      </c>
      <c r="B9303" t="s">
        <v>2427</v>
      </c>
      <c r="C9303" t="s">
        <v>462</v>
      </c>
      <c r="D9303">
        <v>10</v>
      </c>
    </row>
    <row r="9304" spans="1:4">
      <c r="A9304">
        <v>1906</v>
      </c>
      <c r="B9304" t="s">
        <v>2427</v>
      </c>
      <c r="C9304" t="s">
        <v>752</v>
      </c>
      <c r="D9304">
        <v>17.5</v>
      </c>
    </row>
    <row r="9305" spans="1:4">
      <c r="A9305">
        <v>1906</v>
      </c>
      <c r="B9305" t="s">
        <v>2427</v>
      </c>
      <c r="C9305" t="s">
        <v>1108</v>
      </c>
      <c r="D9305">
        <v>14</v>
      </c>
    </row>
    <row r="9306" spans="1:4">
      <c r="A9306">
        <v>1906</v>
      </c>
      <c r="B9306" t="s">
        <v>2427</v>
      </c>
      <c r="C9306" t="s">
        <v>754</v>
      </c>
      <c r="D9306">
        <v>5.5</v>
      </c>
    </row>
    <row r="9307" spans="1:4">
      <c r="A9307">
        <v>1906</v>
      </c>
      <c r="B9307" t="s">
        <v>2427</v>
      </c>
      <c r="C9307" t="s">
        <v>750</v>
      </c>
      <c r="D9307">
        <v>11.5</v>
      </c>
    </row>
    <row r="9308" spans="1:4">
      <c r="A9308">
        <v>1906</v>
      </c>
      <c r="B9308" t="s">
        <v>2427</v>
      </c>
      <c r="C9308" t="s">
        <v>757</v>
      </c>
      <c r="D9308">
        <v>20</v>
      </c>
    </row>
    <row r="9309" spans="1:4">
      <c r="A9309">
        <v>1906</v>
      </c>
      <c r="B9309" t="s">
        <v>2427</v>
      </c>
      <c r="C9309" t="s">
        <v>759</v>
      </c>
      <c r="D9309">
        <v>4.03</v>
      </c>
    </row>
    <row r="9310" spans="1:4">
      <c r="A9310">
        <v>1906</v>
      </c>
      <c r="B9310" t="s">
        <v>2427</v>
      </c>
      <c r="C9310" t="s">
        <v>759</v>
      </c>
      <c r="D9310">
        <v>4</v>
      </c>
    </row>
    <row r="9311" spans="1:4">
      <c r="A9311">
        <v>1906</v>
      </c>
      <c r="B9311" t="s">
        <v>2427</v>
      </c>
      <c r="C9311" t="s">
        <v>761</v>
      </c>
      <c r="D9311">
        <v>42</v>
      </c>
    </row>
    <row r="9312" spans="1:4">
      <c r="A9312">
        <v>1906</v>
      </c>
      <c r="B9312" t="s">
        <v>2427</v>
      </c>
      <c r="C9312" t="s">
        <v>763</v>
      </c>
      <c r="D9312">
        <v>23</v>
      </c>
    </row>
    <row r="9313" spans="1:4">
      <c r="A9313">
        <v>1906</v>
      </c>
      <c r="B9313" t="s">
        <v>2427</v>
      </c>
      <c r="C9313" t="s">
        <v>502</v>
      </c>
      <c r="D9313">
        <v>32</v>
      </c>
    </row>
    <row r="9314" spans="1:4">
      <c r="A9314">
        <v>1906</v>
      </c>
      <c r="B9314" t="s">
        <v>2427</v>
      </c>
      <c r="C9314" t="s">
        <v>502</v>
      </c>
      <c r="D9314">
        <v>20</v>
      </c>
    </row>
    <row r="9315" spans="1:4">
      <c r="A9315">
        <v>1906</v>
      </c>
      <c r="B9315" t="s">
        <v>2427</v>
      </c>
      <c r="C9315" t="s">
        <v>1125</v>
      </c>
      <c r="D9315">
        <v>30.06</v>
      </c>
    </row>
    <row r="9316" spans="1:4">
      <c r="A9316">
        <v>1906</v>
      </c>
      <c r="B9316" t="s">
        <v>2427</v>
      </c>
      <c r="C9316" t="s">
        <v>59</v>
      </c>
      <c r="D9316">
        <v>25</v>
      </c>
    </row>
    <row r="9317" spans="1:4">
      <c r="A9317">
        <v>1906</v>
      </c>
      <c r="B9317" t="s">
        <v>2427</v>
      </c>
      <c r="C9317" t="s">
        <v>59</v>
      </c>
      <c r="D9317">
        <v>11</v>
      </c>
    </row>
    <row r="9318" spans="1:4">
      <c r="A9318">
        <v>1906</v>
      </c>
      <c r="B9318" t="s">
        <v>2427</v>
      </c>
      <c r="C9318" t="s">
        <v>452</v>
      </c>
      <c r="D9318">
        <v>70</v>
      </c>
    </row>
    <row r="9319" spans="1:4">
      <c r="A9319">
        <v>1906</v>
      </c>
      <c r="B9319" t="s">
        <v>2427</v>
      </c>
      <c r="C9319" t="s">
        <v>452</v>
      </c>
      <c r="D9319">
        <v>35</v>
      </c>
    </row>
    <row r="9320" spans="1:4">
      <c r="A9320">
        <v>1906</v>
      </c>
      <c r="B9320" t="s">
        <v>2427</v>
      </c>
      <c r="C9320" t="s">
        <v>455</v>
      </c>
      <c r="D9320">
        <v>38.44</v>
      </c>
    </row>
    <row r="9321" spans="1:4">
      <c r="A9321">
        <v>1906</v>
      </c>
      <c r="B9321" t="s">
        <v>2427</v>
      </c>
      <c r="C9321" t="s">
        <v>767</v>
      </c>
      <c r="D9321">
        <v>9</v>
      </c>
    </row>
    <row r="9322" spans="1:4">
      <c r="A9322">
        <v>1906</v>
      </c>
      <c r="B9322" t="s">
        <v>2427</v>
      </c>
      <c r="C9322" t="s">
        <v>995</v>
      </c>
      <c r="D9322">
        <v>18.5</v>
      </c>
    </row>
    <row r="9323" spans="1:4">
      <c r="A9323">
        <v>1906</v>
      </c>
      <c r="B9323" t="s">
        <v>2427</v>
      </c>
      <c r="C9323" t="s">
        <v>995</v>
      </c>
      <c r="D9323">
        <v>35</v>
      </c>
    </row>
    <row r="9324" spans="1:4">
      <c r="A9324">
        <v>1906</v>
      </c>
      <c r="B9324" t="s">
        <v>2427</v>
      </c>
      <c r="C9324" t="s">
        <v>1237</v>
      </c>
      <c r="D9324">
        <v>5</v>
      </c>
    </row>
    <row r="9325" spans="1:4">
      <c r="A9325">
        <v>1906</v>
      </c>
      <c r="B9325" t="s">
        <v>2427</v>
      </c>
      <c r="C9325" t="s">
        <v>440</v>
      </c>
      <c r="D9325">
        <v>2.8</v>
      </c>
    </row>
    <row r="9326" spans="1:4">
      <c r="A9326">
        <v>1906</v>
      </c>
      <c r="B9326" t="s">
        <v>2427</v>
      </c>
      <c r="C9326" t="s">
        <v>1545</v>
      </c>
      <c r="D9326">
        <v>24</v>
      </c>
    </row>
    <row r="9327" spans="1:4">
      <c r="A9327">
        <v>1906</v>
      </c>
      <c r="B9327" t="s">
        <v>3664</v>
      </c>
      <c r="C9327" t="s">
        <v>2351</v>
      </c>
      <c r="D9327">
        <v>21.5</v>
      </c>
    </row>
    <row r="9328" spans="1:4">
      <c r="A9328">
        <v>1906</v>
      </c>
      <c r="B9328" t="s">
        <v>3664</v>
      </c>
      <c r="C9328" t="s">
        <v>1497</v>
      </c>
      <c r="D9328">
        <v>12</v>
      </c>
    </row>
    <row r="9329" spans="1:4">
      <c r="A9329">
        <v>1906</v>
      </c>
      <c r="B9329" t="s">
        <v>512</v>
      </c>
      <c r="C9329" t="s">
        <v>1984</v>
      </c>
      <c r="D9329">
        <v>2</v>
      </c>
    </row>
    <row r="9330" spans="1:4">
      <c r="A9330">
        <v>1906</v>
      </c>
      <c r="B9330" t="s">
        <v>512</v>
      </c>
      <c r="C9330" t="s">
        <v>1984</v>
      </c>
      <c r="D9330">
        <v>5</v>
      </c>
    </row>
    <row r="9331" spans="1:4">
      <c r="A9331">
        <v>1906</v>
      </c>
      <c r="B9331" t="s">
        <v>512</v>
      </c>
      <c r="C9331" t="s">
        <v>370</v>
      </c>
      <c r="D9331">
        <v>16</v>
      </c>
    </row>
    <row r="9332" spans="1:4">
      <c r="A9332">
        <v>1906</v>
      </c>
      <c r="B9332" t="s">
        <v>512</v>
      </c>
      <c r="C9332" t="s">
        <v>1985</v>
      </c>
      <c r="D9332">
        <v>14.21</v>
      </c>
    </row>
    <row r="9333" spans="1:4">
      <c r="A9333">
        <v>1906</v>
      </c>
      <c r="B9333" t="s">
        <v>512</v>
      </c>
      <c r="C9333" t="s">
        <v>1985</v>
      </c>
      <c r="D9333">
        <v>30</v>
      </c>
    </row>
    <row r="9334" spans="1:4">
      <c r="A9334">
        <v>1906</v>
      </c>
      <c r="B9334" t="s">
        <v>512</v>
      </c>
      <c r="C9334" t="s">
        <v>2194</v>
      </c>
      <c r="D9334">
        <v>2</v>
      </c>
    </row>
    <row r="9335" spans="1:4">
      <c r="A9335">
        <v>1906</v>
      </c>
      <c r="B9335" t="s">
        <v>512</v>
      </c>
      <c r="C9335" t="s">
        <v>1820</v>
      </c>
      <c r="D9335">
        <v>39.83</v>
      </c>
    </row>
    <row r="9336" spans="1:4">
      <c r="A9336">
        <v>1906</v>
      </c>
      <c r="B9336" t="s">
        <v>512</v>
      </c>
      <c r="C9336" t="s">
        <v>1820</v>
      </c>
      <c r="D9336">
        <v>14</v>
      </c>
    </row>
    <row r="9337" spans="1:4">
      <c r="A9337">
        <v>1906</v>
      </c>
      <c r="B9337" t="s">
        <v>512</v>
      </c>
      <c r="C9337" t="s">
        <v>2193</v>
      </c>
      <c r="D9337">
        <v>31.97</v>
      </c>
    </row>
    <row r="9338" spans="1:4">
      <c r="A9338">
        <v>1906</v>
      </c>
      <c r="B9338" t="s">
        <v>512</v>
      </c>
      <c r="C9338" t="s">
        <v>1987</v>
      </c>
      <c r="D9338">
        <v>65</v>
      </c>
    </row>
    <row r="9339" spans="1:4">
      <c r="A9339">
        <v>1906</v>
      </c>
      <c r="B9339" t="s">
        <v>512</v>
      </c>
      <c r="C9339" t="s">
        <v>1987</v>
      </c>
      <c r="D9339">
        <v>11</v>
      </c>
    </row>
    <row r="9340" spans="1:4">
      <c r="A9340">
        <v>1906</v>
      </c>
      <c r="B9340" t="s">
        <v>512</v>
      </c>
      <c r="C9340" t="s">
        <v>1988</v>
      </c>
      <c r="D9340">
        <v>65</v>
      </c>
    </row>
    <row r="9341" spans="1:4">
      <c r="A9341">
        <v>1906</v>
      </c>
      <c r="B9341" t="s">
        <v>512</v>
      </c>
      <c r="C9341" t="s">
        <v>1988</v>
      </c>
      <c r="D9341">
        <v>35.83</v>
      </c>
    </row>
    <row r="9342" spans="1:4">
      <c r="A9342">
        <v>1906</v>
      </c>
      <c r="B9342" t="s">
        <v>512</v>
      </c>
      <c r="C9342" t="s">
        <v>1976</v>
      </c>
      <c r="D9342">
        <v>17.27</v>
      </c>
    </row>
    <row r="9343" spans="1:4">
      <c r="A9343">
        <v>1906</v>
      </c>
      <c r="B9343" t="s">
        <v>512</v>
      </c>
      <c r="C9343" t="s">
        <v>2386</v>
      </c>
      <c r="D9343">
        <v>4</v>
      </c>
    </row>
    <row r="9344" spans="1:4">
      <c r="A9344">
        <v>1906</v>
      </c>
      <c r="B9344" t="s">
        <v>512</v>
      </c>
      <c r="C9344" t="s">
        <v>1977</v>
      </c>
      <c r="D9344">
        <v>4</v>
      </c>
    </row>
    <row r="9345" spans="1:4">
      <c r="A9345">
        <v>1906</v>
      </c>
      <c r="B9345" t="s">
        <v>512</v>
      </c>
      <c r="C9345" t="s">
        <v>2289</v>
      </c>
      <c r="D9345">
        <v>3.33</v>
      </c>
    </row>
    <row r="9346" spans="1:4">
      <c r="A9346">
        <v>1906</v>
      </c>
      <c r="B9346" t="s">
        <v>512</v>
      </c>
      <c r="C9346" t="s">
        <v>1989</v>
      </c>
      <c r="D9346">
        <v>8</v>
      </c>
    </row>
    <row r="9347" spans="1:4">
      <c r="A9347">
        <v>1906</v>
      </c>
      <c r="B9347" t="s">
        <v>512</v>
      </c>
      <c r="C9347" t="s">
        <v>1978</v>
      </c>
      <c r="D9347">
        <v>3.5</v>
      </c>
    </row>
    <row r="9348" spans="1:4">
      <c r="A9348">
        <v>1906</v>
      </c>
      <c r="B9348" t="s">
        <v>512</v>
      </c>
      <c r="C9348" t="s">
        <v>2195</v>
      </c>
      <c r="D9348">
        <v>16.8</v>
      </c>
    </row>
    <row r="9349" spans="1:4">
      <c r="A9349">
        <v>1906</v>
      </c>
      <c r="B9349" t="s">
        <v>512</v>
      </c>
      <c r="C9349" t="s">
        <v>1979</v>
      </c>
      <c r="D9349">
        <v>12</v>
      </c>
    </row>
    <row r="9350" spans="1:4">
      <c r="A9350">
        <v>1906</v>
      </c>
      <c r="B9350" t="s">
        <v>512</v>
      </c>
      <c r="C9350" t="s">
        <v>2196</v>
      </c>
      <c r="D9350">
        <v>4</v>
      </c>
    </row>
    <row r="9351" spans="1:4">
      <c r="A9351">
        <v>1906</v>
      </c>
      <c r="B9351" t="s">
        <v>512</v>
      </c>
      <c r="C9351" t="s">
        <v>1980</v>
      </c>
      <c r="D9351">
        <v>11.5</v>
      </c>
    </row>
    <row r="9352" spans="1:4">
      <c r="A9352">
        <v>1906</v>
      </c>
      <c r="B9352" t="s">
        <v>512</v>
      </c>
      <c r="C9352" t="s">
        <v>2465</v>
      </c>
      <c r="D9352">
        <v>43.5</v>
      </c>
    </row>
    <row r="9353" spans="1:4">
      <c r="A9353">
        <v>1906</v>
      </c>
      <c r="B9353" t="s">
        <v>512</v>
      </c>
      <c r="C9353" t="s">
        <v>2090</v>
      </c>
      <c r="D9353">
        <v>2.75</v>
      </c>
    </row>
    <row r="9354" spans="1:4">
      <c r="A9354">
        <v>1906</v>
      </c>
      <c r="B9354" t="s">
        <v>512</v>
      </c>
      <c r="C9354" t="s">
        <v>1982</v>
      </c>
      <c r="D9354">
        <v>89</v>
      </c>
    </row>
    <row r="9355" spans="1:4">
      <c r="A9355">
        <v>1906</v>
      </c>
      <c r="B9355" t="s">
        <v>3649</v>
      </c>
      <c r="C9355" t="s">
        <v>2466</v>
      </c>
      <c r="D9355">
        <v>5.5</v>
      </c>
    </row>
    <row r="9356" spans="1:4">
      <c r="A9356">
        <v>1906</v>
      </c>
      <c r="B9356" t="s">
        <v>512</v>
      </c>
      <c r="C9356" t="s">
        <v>1998</v>
      </c>
      <c r="D9356">
        <v>12</v>
      </c>
    </row>
    <row r="9357" spans="1:4">
      <c r="A9357">
        <v>1906</v>
      </c>
      <c r="B9357" t="s">
        <v>3649</v>
      </c>
      <c r="C9357" t="s">
        <v>1991</v>
      </c>
      <c r="D9357">
        <v>2</v>
      </c>
    </row>
    <row r="9358" spans="1:4">
      <c r="A9358">
        <v>1906</v>
      </c>
      <c r="B9358" t="s">
        <v>3649</v>
      </c>
      <c r="C9358" t="s">
        <v>1999</v>
      </c>
      <c r="D9358">
        <v>9</v>
      </c>
    </row>
    <row r="9359" spans="1:4">
      <c r="A9359">
        <v>1906</v>
      </c>
      <c r="B9359" t="s">
        <v>3649</v>
      </c>
      <c r="C9359" t="s">
        <v>1993</v>
      </c>
      <c r="D9359">
        <v>8.5</v>
      </c>
    </row>
    <row r="9360" spans="1:4">
      <c r="A9360">
        <v>1906</v>
      </c>
      <c r="B9360" t="s">
        <v>3649</v>
      </c>
      <c r="C9360" t="s">
        <v>1993</v>
      </c>
      <c r="D9360">
        <v>9</v>
      </c>
    </row>
    <row r="9361" spans="1:4">
      <c r="A9361">
        <v>1906</v>
      </c>
      <c r="B9361" t="s">
        <v>3649</v>
      </c>
      <c r="C9361" t="s">
        <v>2289</v>
      </c>
      <c r="D9361">
        <v>23</v>
      </c>
    </row>
    <row r="9362" spans="1:4">
      <c r="A9362">
        <v>1906</v>
      </c>
      <c r="B9362" t="s">
        <v>3649</v>
      </c>
      <c r="C9362" t="s">
        <v>2291</v>
      </c>
      <c r="D9362">
        <v>9</v>
      </c>
    </row>
    <row r="9363" spans="1:4">
      <c r="A9363">
        <v>1906</v>
      </c>
      <c r="B9363" t="s">
        <v>3649</v>
      </c>
      <c r="C9363" t="s">
        <v>2291</v>
      </c>
      <c r="D9363">
        <v>10.02</v>
      </c>
    </row>
    <row r="9364" spans="1:4">
      <c r="A9364">
        <v>1906</v>
      </c>
      <c r="B9364" t="s">
        <v>3649</v>
      </c>
      <c r="C9364" t="s">
        <v>2352</v>
      </c>
      <c r="D9364">
        <v>4.75</v>
      </c>
    </row>
    <row r="9365" spans="1:4">
      <c r="A9365">
        <v>1906</v>
      </c>
      <c r="B9365" t="s">
        <v>3649</v>
      </c>
      <c r="C9365" t="s">
        <v>2127</v>
      </c>
      <c r="D9365">
        <v>18.5</v>
      </c>
    </row>
    <row r="9366" spans="1:4">
      <c r="A9366">
        <v>1906</v>
      </c>
      <c r="B9366" t="s">
        <v>3649</v>
      </c>
      <c r="C9366" t="s">
        <v>2353</v>
      </c>
      <c r="D9366">
        <v>2</v>
      </c>
    </row>
    <row r="9367" spans="1:4">
      <c r="A9367">
        <v>1906</v>
      </c>
      <c r="B9367" t="s">
        <v>3649</v>
      </c>
      <c r="C9367" t="s">
        <v>1996</v>
      </c>
      <c r="D9367">
        <v>34</v>
      </c>
    </row>
    <row r="9368" spans="1:4">
      <c r="A9368">
        <v>1906</v>
      </c>
      <c r="B9368" t="s">
        <v>3649</v>
      </c>
      <c r="C9368" t="s">
        <v>2000</v>
      </c>
      <c r="D9368">
        <v>22.43</v>
      </c>
    </row>
    <row r="9369" spans="1:4">
      <c r="A9369">
        <v>1906</v>
      </c>
      <c r="B9369" t="s">
        <v>3649</v>
      </c>
      <c r="C9369" t="s">
        <v>1997</v>
      </c>
      <c r="D9369">
        <v>6</v>
      </c>
    </row>
    <row r="9370" spans="1:4">
      <c r="A9370">
        <v>1906</v>
      </c>
      <c r="B9370" t="s">
        <v>2524</v>
      </c>
      <c r="C9370" t="s">
        <v>99</v>
      </c>
      <c r="D9370">
        <v>7.5</v>
      </c>
    </row>
    <row r="9371" spans="1:4">
      <c r="A9371">
        <v>1906</v>
      </c>
      <c r="B9371" t="s">
        <v>2524</v>
      </c>
      <c r="C9371" t="s">
        <v>100</v>
      </c>
      <c r="D9371">
        <v>2</v>
      </c>
    </row>
    <row r="9372" spans="1:4">
      <c r="A9372">
        <v>1906</v>
      </c>
      <c r="B9372" t="s">
        <v>2524</v>
      </c>
      <c r="C9372" t="s">
        <v>102</v>
      </c>
      <c r="D9372">
        <v>67</v>
      </c>
    </row>
    <row r="9373" spans="1:4">
      <c r="A9373">
        <v>1906</v>
      </c>
      <c r="B9373" t="s">
        <v>2524</v>
      </c>
      <c r="C9373" t="s">
        <v>105</v>
      </c>
      <c r="D9373">
        <v>150</v>
      </c>
    </row>
    <row r="9374" spans="1:4">
      <c r="A9374">
        <v>1906</v>
      </c>
      <c r="B9374" t="s">
        <v>2524</v>
      </c>
      <c r="C9374" t="s">
        <v>105</v>
      </c>
      <c r="D9374">
        <v>6.5</v>
      </c>
    </row>
    <row r="9375" spans="1:4">
      <c r="A9375">
        <v>1906</v>
      </c>
      <c r="B9375" t="s">
        <v>2524</v>
      </c>
      <c r="C9375" t="s">
        <v>105</v>
      </c>
      <c r="D9375">
        <v>16</v>
      </c>
    </row>
    <row r="9376" spans="1:4">
      <c r="A9376">
        <v>1906</v>
      </c>
      <c r="B9376" t="s">
        <v>2524</v>
      </c>
      <c r="C9376" t="s">
        <v>108</v>
      </c>
      <c r="D9376">
        <v>4.2</v>
      </c>
    </row>
    <row r="9377" spans="1:4">
      <c r="A9377">
        <v>1906</v>
      </c>
      <c r="B9377" t="s">
        <v>2524</v>
      </c>
      <c r="C9377" t="s">
        <v>2001</v>
      </c>
      <c r="D9377">
        <v>10</v>
      </c>
    </row>
    <row r="9378" spans="1:4">
      <c r="A9378">
        <v>1906</v>
      </c>
      <c r="B9378" t="s">
        <v>2524</v>
      </c>
      <c r="C9378" t="s">
        <v>109</v>
      </c>
      <c r="D9378">
        <v>12.8</v>
      </c>
    </row>
    <row r="9379" spans="1:4">
      <c r="A9379">
        <v>1906</v>
      </c>
      <c r="B9379" t="s">
        <v>2524</v>
      </c>
      <c r="C9379" t="s">
        <v>2428</v>
      </c>
      <c r="D9379">
        <v>2</v>
      </c>
    </row>
    <row r="9380" spans="1:4">
      <c r="A9380">
        <v>1906</v>
      </c>
      <c r="B9380" t="s">
        <v>2810</v>
      </c>
      <c r="C9380" t="s">
        <v>712</v>
      </c>
      <c r="D9380">
        <v>4</v>
      </c>
    </row>
    <row r="9381" spans="1:4">
      <c r="A9381">
        <v>1906</v>
      </c>
      <c r="B9381" t="s">
        <v>2810</v>
      </c>
      <c r="C9381" t="s">
        <v>210</v>
      </c>
      <c r="D9381">
        <v>4</v>
      </c>
    </row>
    <row r="9382" spans="1:4">
      <c r="A9382">
        <v>1906</v>
      </c>
      <c r="B9382" t="s">
        <v>2810</v>
      </c>
      <c r="C9382" t="s">
        <v>208</v>
      </c>
      <c r="D9382">
        <v>4</v>
      </c>
    </row>
    <row r="9383" spans="1:4">
      <c r="A9383">
        <v>1906</v>
      </c>
      <c r="B9383" t="s">
        <v>2810</v>
      </c>
      <c r="C9383" t="s">
        <v>199</v>
      </c>
      <c r="D9383">
        <v>198</v>
      </c>
    </row>
    <row r="9384" spans="1:4">
      <c r="A9384">
        <v>1906</v>
      </c>
      <c r="B9384" t="s">
        <v>2810</v>
      </c>
      <c r="C9384" t="s">
        <v>199</v>
      </c>
      <c r="D9384">
        <v>3.75</v>
      </c>
    </row>
    <row r="9385" spans="1:4">
      <c r="A9385">
        <v>1906</v>
      </c>
      <c r="B9385" t="s">
        <v>2810</v>
      </c>
      <c r="C9385" t="s">
        <v>199</v>
      </c>
      <c r="D9385">
        <v>6</v>
      </c>
    </row>
    <row r="9386" spans="1:4">
      <c r="A9386">
        <v>1906</v>
      </c>
      <c r="B9386" t="s">
        <v>2810</v>
      </c>
      <c r="C9386" t="s">
        <v>205</v>
      </c>
      <c r="D9386">
        <v>12</v>
      </c>
    </row>
    <row r="9387" spans="1:4">
      <c r="A9387">
        <v>1906</v>
      </c>
      <c r="B9387" t="s">
        <v>2820</v>
      </c>
      <c r="C9387" t="s">
        <v>69</v>
      </c>
      <c r="D9387">
        <v>27.67</v>
      </c>
    </row>
    <row r="9388" spans="1:4">
      <c r="A9388">
        <v>1906</v>
      </c>
      <c r="B9388" t="s">
        <v>2820</v>
      </c>
      <c r="C9388" t="s">
        <v>2037</v>
      </c>
      <c r="D9388">
        <v>34.44</v>
      </c>
    </row>
    <row r="9389" spans="1:4">
      <c r="A9389">
        <v>1906</v>
      </c>
      <c r="B9389" t="s">
        <v>2820</v>
      </c>
      <c r="C9389" t="s">
        <v>2037</v>
      </c>
      <c r="D9389">
        <v>13.3</v>
      </c>
    </row>
    <row r="9390" spans="1:4">
      <c r="A9390">
        <v>1906</v>
      </c>
      <c r="B9390" t="s">
        <v>2820</v>
      </c>
      <c r="C9390" t="s">
        <v>2037</v>
      </c>
      <c r="D9390">
        <v>16.7</v>
      </c>
    </row>
    <row r="9391" spans="1:4">
      <c r="A9391">
        <v>1906</v>
      </c>
      <c r="B9391" t="s">
        <v>2820</v>
      </c>
      <c r="C9391" t="s">
        <v>2037</v>
      </c>
      <c r="D9391">
        <v>26</v>
      </c>
    </row>
    <row r="9392" spans="1:4">
      <c r="A9392">
        <v>1906</v>
      </c>
      <c r="B9392" t="s">
        <v>2820</v>
      </c>
      <c r="C9392" t="s">
        <v>2037</v>
      </c>
      <c r="D9392">
        <v>6.13</v>
      </c>
    </row>
    <row r="9393" spans="1:4">
      <c r="A9393">
        <v>1906</v>
      </c>
      <c r="B9393" t="s">
        <v>2820</v>
      </c>
      <c r="C9393" t="s">
        <v>2032</v>
      </c>
      <c r="D9393">
        <v>8.25</v>
      </c>
    </row>
    <row r="9394" spans="1:4">
      <c r="A9394">
        <v>1906</v>
      </c>
      <c r="B9394" t="s">
        <v>2820</v>
      </c>
      <c r="C9394" t="s">
        <v>72</v>
      </c>
      <c r="D9394">
        <v>15.4</v>
      </c>
    </row>
    <row r="9395" spans="1:4">
      <c r="A9395">
        <v>1906</v>
      </c>
      <c r="B9395" t="s">
        <v>2820</v>
      </c>
      <c r="C9395" t="s">
        <v>2227</v>
      </c>
      <c r="D9395">
        <v>7</v>
      </c>
    </row>
    <row r="9396" spans="1:4">
      <c r="A9396">
        <v>1906</v>
      </c>
      <c r="B9396" t="s">
        <v>2820</v>
      </c>
      <c r="C9396" t="s">
        <v>2306</v>
      </c>
      <c r="D9396">
        <v>4.37</v>
      </c>
    </row>
    <row r="9397" spans="1:4">
      <c r="A9397">
        <v>1906</v>
      </c>
      <c r="B9397" t="s">
        <v>2820</v>
      </c>
      <c r="C9397" t="s">
        <v>2033</v>
      </c>
      <c r="D9397">
        <v>3</v>
      </c>
    </row>
    <row r="9398" spans="1:4">
      <c r="A9398">
        <v>1906</v>
      </c>
      <c r="B9398" t="s">
        <v>2820</v>
      </c>
      <c r="C9398" t="s">
        <v>1714</v>
      </c>
      <c r="D9398">
        <v>59.2</v>
      </c>
    </row>
    <row r="9399" spans="1:4">
      <c r="A9399">
        <v>1906</v>
      </c>
      <c r="B9399" t="s">
        <v>2820</v>
      </c>
      <c r="C9399" t="s">
        <v>1714</v>
      </c>
      <c r="D9399">
        <v>10</v>
      </c>
    </row>
    <row r="9400" spans="1:4">
      <c r="A9400">
        <v>1906</v>
      </c>
      <c r="B9400" t="s">
        <v>2820</v>
      </c>
      <c r="C9400" t="s">
        <v>2230</v>
      </c>
      <c r="D9400">
        <v>2.14</v>
      </c>
    </row>
    <row r="9401" spans="1:4">
      <c r="A9401">
        <v>1906</v>
      </c>
      <c r="B9401" t="s">
        <v>2820</v>
      </c>
      <c r="C9401" t="s">
        <v>2230</v>
      </c>
      <c r="D9401">
        <v>22</v>
      </c>
    </row>
    <row r="9402" spans="1:4">
      <c r="A9402">
        <v>1906</v>
      </c>
      <c r="B9402" t="s">
        <v>2820</v>
      </c>
      <c r="C9402" t="s">
        <v>502</v>
      </c>
      <c r="D9402">
        <v>93.75</v>
      </c>
    </row>
    <row r="9403" spans="1:4">
      <c r="A9403">
        <v>1906</v>
      </c>
      <c r="B9403" t="s">
        <v>2820</v>
      </c>
      <c r="C9403" t="s">
        <v>2034</v>
      </c>
      <c r="D9403">
        <v>22.35</v>
      </c>
    </row>
    <row r="9404" spans="1:4">
      <c r="A9404">
        <v>1906</v>
      </c>
      <c r="B9404" t="s">
        <v>2820</v>
      </c>
      <c r="C9404" t="s">
        <v>2034</v>
      </c>
      <c r="D9404">
        <v>9</v>
      </c>
    </row>
    <row r="9405" spans="1:4">
      <c r="A9405">
        <v>1906</v>
      </c>
      <c r="B9405" t="s">
        <v>2820</v>
      </c>
      <c r="C9405" t="s">
        <v>2036</v>
      </c>
      <c r="D9405">
        <v>37.506999999999998</v>
      </c>
    </row>
    <row r="9406" spans="1:4">
      <c r="A9406">
        <v>1906</v>
      </c>
      <c r="B9406" t="s">
        <v>2820</v>
      </c>
      <c r="C9406" t="s">
        <v>2036</v>
      </c>
      <c r="D9406">
        <v>22.12</v>
      </c>
    </row>
    <row r="9407" spans="1:4">
      <c r="A9407">
        <v>1906</v>
      </c>
      <c r="B9407" t="s">
        <v>2820</v>
      </c>
      <c r="C9407" t="s">
        <v>2231</v>
      </c>
      <c r="D9407">
        <v>12.68</v>
      </c>
    </row>
    <row r="9408" spans="1:4">
      <c r="A9408">
        <v>1906</v>
      </c>
      <c r="B9408" t="s">
        <v>2820</v>
      </c>
      <c r="C9408" t="s">
        <v>2035</v>
      </c>
      <c r="D9408">
        <v>5</v>
      </c>
    </row>
    <row r="9409" spans="1:4">
      <c r="A9409">
        <v>1906</v>
      </c>
      <c r="B9409" t="s">
        <v>2820</v>
      </c>
      <c r="C9409" t="s">
        <v>2035</v>
      </c>
      <c r="D9409">
        <v>6.1</v>
      </c>
    </row>
    <row r="9410" spans="1:4">
      <c r="A9410">
        <v>1906</v>
      </c>
      <c r="B9410" t="s">
        <v>2833</v>
      </c>
      <c r="C9410" t="s">
        <v>192</v>
      </c>
      <c r="D9410">
        <v>386</v>
      </c>
    </row>
    <row r="9411" spans="1:4">
      <c r="A9411">
        <v>1906</v>
      </c>
      <c r="B9411" t="s">
        <v>2833</v>
      </c>
      <c r="C9411" t="s">
        <v>1145</v>
      </c>
      <c r="D9411">
        <v>19</v>
      </c>
    </row>
    <row r="9412" spans="1:4">
      <c r="A9412">
        <v>1906</v>
      </c>
      <c r="B9412" t="s">
        <v>2833</v>
      </c>
      <c r="C9412" t="s">
        <v>1145</v>
      </c>
      <c r="D9412">
        <v>16</v>
      </c>
    </row>
    <row r="9413" spans="1:4">
      <c r="A9413">
        <v>1906</v>
      </c>
      <c r="B9413" t="s">
        <v>2833</v>
      </c>
      <c r="C9413" t="s">
        <v>194</v>
      </c>
      <c r="D9413">
        <v>6.5</v>
      </c>
    </row>
    <row r="9414" spans="1:4">
      <c r="A9414">
        <v>1906</v>
      </c>
      <c r="B9414" t="s">
        <v>2833</v>
      </c>
      <c r="C9414" t="s">
        <v>194</v>
      </c>
      <c r="D9414">
        <v>17.5</v>
      </c>
    </row>
    <row r="9415" spans="1:4">
      <c r="A9415">
        <v>1906</v>
      </c>
      <c r="B9415" t="s">
        <v>2833</v>
      </c>
      <c r="C9415" t="s">
        <v>2226</v>
      </c>
      <c r="D9415">
        <v>15</v>
      </c>
    </row>
    <row r="9416" spans="1:4">
      <c r="A9416">
        <v>1906</v>
      </c>
      <c r="B9416" t="s">
        <v>2833</v>
      </c>
      <c r="C9416" t="s">
        <v>2226</v>
      </c>
      <c r="D9416">
        <v>5.5</v>
      </c>
    </row>
    <row r="9417" spans="1:4">
      <c r="A9417">
        <v>1906</v>
      </c>
      <c r="B9417" t="s">
        <v>2833</v>
      </c>
      <c r="C9417" t="s">
        <v>567</v>
      </c>
      <c r="D9417">
        <v>13.5</v>
      </c>
    </row>
    <row r="9418" spans="1:4">
      <c r="A9418">
        <v>1906</v>
      </c>
      <c r="B9418" t="s">
        <v>2833</v>
      </c>
      <c r="C9418" t="s">
        <v>567</v>
      </c>
      <c r="D9418">
        <v>6</v>
      </c>
    </row>
    <row r="9419" spans="1:4">
      <c r="A9419">
        <v>1906</v>
      </c>
      <c r="B9419" t="s">
        <v>2833</v>
      </c>
      <c r="C9419" t="s">
        <v>567</v>
      </c>
      <c r="D9419">
        <v>13.2</v>
      </c>
    </row>
    <row r="9420" spans="1:4">
      <c r="A9420">
        <v>1906</v>
      </c>
      <c r="B9420" t="s">
        <v>2833</v>
      </c>
      <c r="C9420" t="s">
        <v>1268</v>
      </c>
      <c r="D9420">
        <v>2.5299999999999998</v>
      </c>
    </row>
    <row r="9421" spans="1:4">
      <c r="A9421">
        <v>1906</v>
      </c>
      <c r="B9421" t="s">
        <v>2833</v>
      </c>
      <c r="C9421" t="s">
        <v>1265</v>
      </c>
      <c r="D9421">
        <v>8</v>
      </c>
    </row>
    <row r="9422" spans="1:4">
      <c r="A9422">
        <v>1906</v>
      </c>
      <c r="B9422" t="s">
        <v>3291</v>
      </c>
      <c r="C9422" t="s">
        <v>2292</v>
      </c>
      <c r="D9422">
        <v>8.75</v>
      </c>
    </row>
    <row r="9423" spans="1:4">
      <c r="A9423">
        <v>1906</v>
      </c>
      <c r="B9423" t="s">
        <v>3291</v>
      </c>
      <c r="C9423" t="s">
        <v>2202</v>
      </c>
      <c r="D9423">
        <v>16.574000000000002</v>
      </c>
    </row>
    <row r="9424" spans="1:4">
      <c r="A9424">
        <v>1906</v>
      </c>
      <c r="B9424" t="s">
        <v>3291</v>
      </c>
      <c r="C9424" t="s">
        <v>2203</v>
      </c>
      <c r="D9424">
        <v>7.32</v>
      </c>
    </row>
    <row r="9425" spans="1:4">
      <c r="A9425">
        <v>1906</v>
      </c>
      <c r="B9425" t="s">
        <v>3291</v>
      </c>
      <c r="C9425" t="s">
        <v>2003</v>
      </c>
      <c r="D9425">
        <v>447.90600000000001</v>
      </c>
    </row>
    <row r="9426" spans="1:4">
      <c r="A9426">
        <v>1906</v>
      </c>
      <c r="B9426" t="s">
        <v>3291</v>
      </c>
      <c r="C9426" t="s">
        <v>2003</v>
      </c>
      <c r="D9426">
        <v>865.69899999999996</v>
      </c>
    </row>
    <row r="9427" spans="1:4">
      <c r="A9427">
        <v>1906</v>
      </c>
      <c r="B9427" t="s">
        <v>3291</v>
      </c>
      <c r="C9427" t="s">
        <v>2003</v>
      </c>
      <c r="D9427">
        <v>493.3</v>
      </c>
    </row>
    <row r="9428" spans="1:4">
      <c r="A9428">
        <v>1906</v>
      </c>
      <c r="B9428" t="s">
        <v>3291</v>
      </c>
      <c r="C9428" t="s">
        <v>2003</v>
      </c>
      <c r="D9428">
        <v>364.185</v>
      </c>
    </row>
    <row r="9429" spans="1:4">
      <c r="A9429">
        <v>1906</v>
      </c>
      <c r="B9429" t="s">
        <v>3291</v>
      </c>
      <c r="C9429" t="s">
        <v>2003</v>
      </c>
      <c r="D9429">
        <v>32.35</v>
      </c>
    </row>
    <row r="9430" spans="1:4">
      <c r="A9430">
        <v>1906</v>
      </c>
      <c r="B9430" t="s">
        <v>3291</v>
      </c>
      <c r="C9430" t="s">
        <v>2003</v>
      </c>
      <c r="D9430">
        <v>9.89</v>
      </c>
    </row>
    <row r="9431" spans="1:4">
      <c r="A9431">
        <v>1906</v>
      </c>
      <c r="B9431" t="s">
        <v>3291</v>
      </c>
      <c r="C9431" t="s">
        <v>2003</v>
      </c>
      <c r="D9431">
        <v>75</v>
      </c>
    </row>
    <row r="9432" spans="1:4">
      <c r="A9432">
        <v>1906</v>
      </c>
      <c r="B9432" t="s">
        <v>3291</v>
      </c>
      <c r="C9432" t="s">
        <v>2004</v>
      </c>
      <c r="D9432">
        <v>24.06</v>
      </c>
    </row>
    <row r="9433" spans="1:4">
      <c r="A9433">
        <v>1906</v>
      </c>
      <c r="B9433" t="s">
        <v>3291</v>
      </c>
      <c r="C9433" t="s">
        <v>2004</v>
      </c>
      <c r="D9433">
        <v>16</v>
      </c>
    </row>
    <row r="9434" spans="1:4">
      <c r="A9434">
        <v>1906</v>
      </c>
      <c r="B9434" t="s">
        <v>3291</v>
      </c>
      <c r="C9434" t="s">
        <v>2207</v>
      </c>
      <c r="D9434">
        <v>20.100000000000001</v>
      </c>
    </row>
    <row r="9435" spans="1:4">
      <c r="A9435">
        <v>1906</v>
      </c>
      <c r="B9435" t="s">
        <v>3291</v>
      </c>
      <c r="C9435" t="s">
        <v>2094</v>
      </c>
      <c r="D9435">
        <v>19.559999999999999</v>
      </c>
    </row>
    <row r="9436" spans="1:4">
      <c r="A9436">
        <v>1906</v>
      </c>
      <c r="B9436" t="s">
        <v>3291</v>
      </c>
      <c r="C9436" t="s">
        <v>2208</v>
      </c>
      <c r="D9436">
        <v>6.35</v>
      </c>
    </row>
    <row r="9437" spans="1:4">
      <c r="A9437">
        <v>1906</v>
      </c>
      <c r="B9437" t="s">
        <v>3291</v>
      </c>
      <c r="C9437" t="s">
        <v>2005</v>
      </c>
      <c r="D9437">
        <v>5.47</v>
      </c>
    </row>
    <row r="9438" spans="1:4">
      <c r="A9438">
        <v>1906</v>
      </c>
      <c r="B9438" t="s">
        <v>3291</v>
      </c>
      <c r="C9438" t="s">
        <v>2005</v>
      </c>
      <c r="D9438">
        <v>1.125</v>
      </c>
    </row>
    <row r="9439" spans="1:4">
      <c r="A9439">
        <v>1906</v>
      </c>
      <c r="B9439" t="s">
        <v>3291</v>
      </c>
      <c r="C9439" t="s">
        <v>2267</v>
      </c>
      <c r="D9439">
        <v>9.4499999999999993</v>
      </c>
    </row>
    <row r="9440" spans="1:4">
      <c r="A9440">
        <v>1906</v>
      </c>
      <c r="B9440" t="s">
        <v>3291</v>
      </c>
      <c r="C9440" t="s">
        <v>2006</v>
      </c>
      <c r="D9440">
        <v>40.700000000000003</v>
      </c>
    </row>
    <row r="9441" spans="1:4">
      <c r="A9441">
        <v>1906</v>
      </c>
      <c r="B9441" t="s">
        <v>3291</v>
      </c>
      <c r="C9441" t="s">
        <v>2006</v>
      </c>
      <c r="D9441">
        <v>8.5860000000000003</v>
      </c>
    </row>
    <row r="9442" spans="1:4">
      <c r="A9442">
        <v>1906</v>
      </c>
      <c r="B9442" t="s">
        <v>3291</v>
      </c>
      <c r="C9442" t="s">
        <v>2210</v>
      </c>
      <c r="D9442">
        <v>16.100000000000001</v>
      </c>
    </row>
    <row r="9443" spans="1:4">
      <c r="A9443">
        <v>1906</v>
      </c>
      <c r="B9443" t="s">
        <v>3291</v>
      </c>
      <c r="C9443" t="s">
        <v>2002</v>
      </c>
      <c r="D9443">
        <v>6.02</v>
      </c>
    </row>
    <row r="9444" spans="1:4">
      <c r="A9444">
        <v>1906</v>
      </c>
      <c r="B9444" t="s">
        <v>3291</v>
      </c>
      <c r="C9444" t="s">
        <v>2002</v>
      </c>
      <c r="D9444">
        <v>124.86</v>
      </c>
    </row>
    <row r="9445" spans="1:4">
      <c r="A9445">
        <v>1906</v>
      </c>
      <c r="B9445" t="s">
        <v>3291</v>
      </c>
      <c r="C9445" t="s">
        <v>2211</v>
      </c>
      <c r="D9445">
        <v>17.681000000000001</v>
      </c>
    </row>
    <row r="9446" spans="1:4">
      <c r="A9446">
        <v>1906</v>
      </c>
      <c r="B9446" t="s">
        <v>3291</v>
      </c>
      <c r="C9446" t="s">
        <v>2211</v>
      </c>
      <c r="D9446">
        <v>22.8</v>
      </c>
    </row>
    <row r="9447" spans="1:4">
      <c r="A9447">
        <v>1906</v>
      </c>
      <c r="B9447" t="s">
        <v>3291</v>
      </c>
      <c r="C9447" t="s">
        <v>2213</v>
      </c>
      <c r="D9447">
        <v>29.5</v>
      </c>
    </row>
    <row r="9448" spans="1:4">
      <c r="A9448">
        <v>1906</v>
      </c>
      <c r="B9448" t="s">
        <v>3291</v>
      </c>
      <c r="C9448" t="s">
        <v>2213</v>
      </c>
      <c r="D9448">
        <v>8.24</v>
      </c>
    </row>
    <row r="9449" spans="1:4">
      <c r="A9449">
        <v>1906</v>
      </c>
      <c r="B9449" t="s">
        <v>3291</v>
      </c>
      <c r="C9449" t="s">
        <v>2213</v>
      </c>
      <c r="D9449">
        <v>2.8</v>
      </c>
    </row>
    <row r="9450" spans="1:4">
      <c r="A9450">
        <v>1906</v>
      </c>
      <c r="B9450" t="s">
        <v>3291</v>
      </c>
      <c r="C9450" t="s">
        <v>2430</v>
      </c>
      <c r="D9450">
        <v>10</v>
      </c>
    </row>
    <row r="9451" spans="1:4">
      <c r="A9451">
        <v>1906</v>
      </c>
      <c r="B9451" t="s">
        <v>3291</v>
      </c>
      <c r="C9451" t="s">
        <v>2009</v>
      </c>
      <c r="D9451">
        <v>51.59</v>
      </c>
    </row>
    <row r="9452" spans="1:4">
      <c r="A9452">
        <v>1906</v>
      </c>
      <c r="B9452" t="s">
        <v>3291</v>
      </c>
      <c r="C9452" t="s">
        <v>2009</v>
      </c>
      <c r="D9452">
        <v>1</v>
      </c>
    </row>
    <row r="9453" spans="1:4">
      <c r="A9453">
        <v>1906</v>
      </c>
      <c r="B9453" t="s">
        <v>3291</v>
      </c>
      <c r="C9453" t="s">
        <v>2009</v>
      </c>
      <c r="D9453">
        <v>4.59</v>
      </c>
    </row>
    <row r="9454" spans="1:4">
      <c r="A9454">
        <v>1906</v>
      </c>
      <c r="B9454" t="s">
        <v>3291</v>
      </c>
      <c r="C9454" t="s">
        <v>2293</v>
      </c>
      <c r="D9454">
        <v>6.52</v>
      </c>
    </row>
    <row r="9455" spans="1:4">
      <c r="A9455">
        <v>1906</v>
      </c>
      <c r="B9455" t="s">
        <v>3291</v>
      </c>
      <c r="C9455" t="s">
        <v>1994</v>
      </c>
      <c r="D9455">
        <v>2</v>
      </c>
    </row>
    <row r="9456" spans="1:4">
      <c r="A9456">
        <v>1906</v>
      </c>
      <c r="B9456" t="s">
        <v>3291</v>
      </c>
      <c r="C9456" t="s">
        <v>2029</v>
      </c>
      <c r="D9456">
        <v>3.3</v>
      </c>
    </row>
    <row r="9457" spans="1:4">
      <c r="A9457">
        <v>1906</v>
      </c>
      <c r="B9457" t="s">
        <v>3291</v>
      </c>
      <c r="C9457" t="s">
        <v>2467</v>
      </c>
      <c r="D9457">
        <v>6.23</v>
      </c>
    </row>
    <row r="9458" spans="1:4">
      <c r="A9458">
        <v>1906</v>
      </c>
      <c r="B9458" t="s">
        <v>3291</v>
      </c>
      <c r="C9458" t="s">
        <v>2294</v>
      </c>
      <c r="D9458">
        <v>14.55</v>
      </c>
    </row>
    <row r="9459" spans="1:4">
      <c r="A9459">
        <v>1906</v>
      </c>
      <c r="B9459" t="s">
        <v>3291</v>
      </c>
      <c r="C9459" t="s">
        <v>2295</v>
      </c>
      <c r="D9459">
        <v>22.2</v>
      </c>
    </row>
    <row r="9460" spans="1:4">
      <c r="A9460">
        <v>1906</v>
      </c>
      <c r="B9460" t="s">
        <v>3291</v>
      </c>
      <c r="C9460" t="s">
        <v>2012</v>
      </c>
      <c r="D9460">
        <v>30.5</v>
      </c>
    </row>
    <row r="9461" spans="1:4">
      <c r="A9461">
        <v>1906</v>
      </c>
      <c r="B9461" t="s">
        <v>3291</v>
      </c>
      <c r="C9461" t="s">
        <v>2012</v>
      </c>
      <c r="D9461">
        <v>50</v>
      </c>
    </row>
    <row r="9462" spans="1:4">
      <c r="A9462">
        <v>1906</v>
      </c>
      <c r="B9462" t="s">
        <v>3291</v>
      </c>
      <c r="C9462" t="s">
        <v>2012</v>
      </c>
      <c r="D9462">
        <v>28.1</v>
      </c>
    </row>
    <row r="9463" spans="1:4">
      <c r="A9463">
        <v>1906</v>
      </c>
      <c r="B9463" t="s">
        <v>3291</v>
      </c>
      <c r="C9463" t="s">
        <v>2014</v>
      </c>
      <c r="D9463">
        <v>18.757999999999999</v>
      </c>
    </row>
    <row r="9464" spans="1:4">
      <c r="A9464">
        <v>1906</v>
      </c>
      <c r="B9464" t="s">
        <v>3291</v>
      </c>
      <c r="C9464" t="s">
        <v>2014</v>
      </c>
      <c r="D9464">
        <v>16.123000000000001</v>
      </c>
    </row>
    <row r="9465" spans="1:4">
      <c r="A9465">
        <v>1906</v>
      </c>
      <c r="B9465" t="s">
        <v>3291</v>
      </c>
      <c r="C9465" t="s">
        <v>2015</v>
      </c>
      <c r="D9465">
        <v>21.9</v>
      </c>
    </row>
    <row r="9466" spans="1:4">
      <c r="A9466">
        <v>1906</v>
      </c>
      <c r="B9466" t="s">
        <v>3291</v>
      </c>
      <c r="C9466" t="s">
        <v>2015</v>
      </c>
      <c r="D9466">
        <v>24.67</v>
      </c>
    </row>
    <row r="9467" spans="1:4">
      <c r="A9467">
        <v>1906</v>
      </c>
      <c r="B9467" t="s">
        <v>3291</v>
      </c>
      <c r="C9467" t="s">
        <v>2015</v>
      </c>
      <c r="D9467">
        <v>9.84</v>
      </c>
    </row>
    <row r="9468" spans="1:4">
      <c r="A9468">
        <v>1906</v>
      </c>
      <c r="B9468" t="s">
        <v>3291</v>
      </c>
      <c r="C9468" t="s">
        <v>2030</v>
      </c>
      <c r="D9468">
        <v>23.8</v>
      </c>
    </row>
    <row r="9469" spans="1:4">
      <c r="A9469">
        <v>1906</v>
      </c>
      <c r="B9469" t="s">
        <v>3291</v>
      </c>
      <c r="C9469" t="s">
        <v>2016</v>
      </c>
      <c r="D9469">
        <v>40.363999999999997</v>
      </c>
    </row>
    <row r="9470" spans="1:4">
      <c r="A9470">
        <v>1906</v>
      </c>
      <c r="B9470" t="s">
        <v>3291</v>
      </c>
      <c r="C9470" t="s">
        <v>2016</v>
      </c>
      <c r="D9470">
        <v>9.7799999999999994</v>
      </c>
    </row>
    <row r="9471" spans="1:4">
      <c r="A9471">
        <v>1906</v>
      </c>
      <c r="B9471" t="s">
        <v>3291</v>
      </c>
      <c r="C9471" t="s">
        <v>2016</v>
      </c>
      <c r="D9471">
        <v>4.5999999999999996</v>
      </c>
    </row>
    <row r="9472" spans="1:4">
      <c r="A9472">
        <v>1906</v>
      </c>
      <c r="B9472" t="s">
        <v>3291</v>
      </c>
      <c r="C9472" t="s">
        <v>2018</v>
      </c>
      <c r="D9472">
        <v>28</v>
      </c>
    </row>
    <row r="9473" spans="1:4">
      <c r="A9473">
        <v>1906</v>
      </c>
      <c r="B9473" t="s">
        <v>3291</v>
      </c>
      <c r="C9473" t="s">
        <v>2019</v>
      </c>
      <c r="D9473">
        <v>26.57</v>
      </c>
    </row>
    <row r="9474" spans="1:4">
      <c r="A9474">
        <v>1906</v>
      </c>
      <c r="B9474" t="s">
        <v>3291</v>
      </c>
      <c r="C9474" t="s">
        <v>2019</v>
      </c>
      <c r="D9474">
        <v>15.8</v>
      </c>
    </row>
    <row r="9475" spans="1:4">
      <c r="A9475">
        <v>1906</v>
      </c>
      <c r="B9475" t="s">
        <v>3291</v>
      </c>
      <c r="C9475" t="s">
        <v>2296</v>
      </c>
      <c r="D9475">
        <v>0.66</v>
      </c>
    </row>
    <row r="9476" spans="1:4">
      <c r="A9476">
        <v>1906</v>
      </c>
      <c r="B9476" t="s">
        <v>3291</v>
      </c>
      <c r="C9476" t="s">
        <v>2268</v>
      </c>
      <c r="D9476">
        <v>30.23</v>
      </c>
    </row>
    <row r="9477" spans="1:4">
      <c r="A9477">
        <v>1906</v>
      </c>
      <c r="B9477" t="s">
        <v>3291</v>
      </c>
      <c r="C9477" t="s">
        <v>2297</v>
      </c>
      <c r="D9477">
        <v>6.23</v>
      </c>
    </row>
    <row r="9478" spans="1:4">
      <c r="A9478">
        <v>1906</v>
      </c>
      <c r="B9478" t="s">
        <v>3291</v>
      </c>
      <c r="C9478" t="s">
        <v>2297</v>
      </c>
      <c r="D9478">
        <v>21.05</v>
      </c>
    </row>
    <row r="9479" spans="1:4">
      <c r="A9479">
        <v>1906</v>
      </c>
      <c r="B9479" t="s">
        <v>3291</v>
      </c>
      <c r="C9479" t="s">
        <v>2269</v>
      </c>
      <c r="D9479">
        <v>28.4</v>
      </c>
    </row>
    <row r="9480" spans="1:4">
      <c r="A9480">
        <v>1906</v>
      </c>
      <c r="B9480" t="s">
        <v>3291</v>
      </c>
      <c r="C9480" t="s">
        <v>2021</v>
      </c>
      <c r="D9480">
        <v>29</v>
      </c>
    </row>
    <row r="9481" spans="1:4">
      <c r="A9481">
        <v>1906</v>
      </c>
      <c r="B9481" t="s">
        <v>3291</v>
      </c>
      <c r="C9481" t="s">
        <v>2022</v>
      </c>
      <c r="D9481">
        <v>6.4</v>
      </c>
    </row>
    <row r="9482" spans="1:4">
      <c r="A9482">
        <v>1906</v>
      </c>
      <c r="B9482" t="s">
        <v>3291</v>
      </c>
      <c r="C9482" t="s">
        <v>2021</v>
      </c>
      <c r="D9482">
        <v>42.234000000000002</v>
      </c>
    </row>
    <row r="9483" spans="1:4">
      <c r="A9483">
        <v>1906</v>
      </c>
      <c r="B9483" t="s">
        <v>3291</v>
      </c>
      <c r="C9483" t="s">
        <v>2220</v>
      </c>
      <c r="D9483">
        <v>9.6479999999999997</v>
      </c>
    </row>
    <row r="9484" spans="1:4">
      <c r="A9484">
        <v>1906</v>
      </c>
      <c r="B9484" t="s">
        <v>3291</v>
      </c>
      <c r="C9484" t="s">
        <v>2221</v>
      </c>
      <c r="D9484">
        <v>6.53</v>
      </c>
    </row>
    <row r="9485" spans="1:4">
      <c r="A9485">
        <v>1906</v>
      </c>
      <c r="B9485" t="s">
        <v>3291</v>
      </c>
      <c r="C9485" t="s">
        <v>2222</v>
      </c>
      <c r="D9485">
        <v>7.59</v>
      </c>
    </row>
    <row r="9486" spans="1:4">
      <c r="A9486">
        <v>1906</v>
      </c>
      <c r="B9486" t="s">
        <v>3291</v>
      </c>
      <c r="C9486" t="s">
        <v>578</v>
      </c>
      <c r="D9486">
        <v>93.75</v>
      </c>
    </row>
    <row r="9487" spans="1:4">
      <c r="A9487">
        <v>1906</v>
      </c>
      <c r="B9487" t="s">
        <v>3291</v>
      </c>
      <c r="C9487" t="s">
        <v>2298</v>
      </c>
      <c r="D9487">
        <v>12.5</v>
      </c>
    </row>
    <row r="9488" spans="1:4">
      <c r="A9488">
        <v>1906</v>
      </c>
      <c r="B9488" t="s">
        <v>3291</v>
      </c>
      <c r="C9488" t="s">
        <v>2023</v>
      </c>
      <c r="D9488">
        <v>11.4</v>
      </c>
    </row>
    <row r="9489" spans="1:4">
      <c r="A9489">
        <v>1906</v>
      </c>
      <c r="B9489" t="s">
        <v>3291</v>
      </c>
      <c r="C9489" t="s">
        <v>2023</v>
      </c>
      <c r="D9489">
        <v>17.899999999999999</v>
      </c>
    </row>
    <row r="9490" spans="1:4">
      <c r="A9490">
        <v>1906</v>
      </c>
      <c r="B9490" t="s">
        <v>3291</v>
      </c>
      <c r="C9490" t="s">
        <v>2299</v>
      </c>
      <c r="D9490">
        <v>17.899999999999999</v>
      </c>
    </row>
    <row r="9491" spans="1:4">
      <c r="A9491">
        <v>1906</v>
      </c>
      <c r="B9491" t="s">
        <v>3291</v>
      </c>
      <c r="C9491" t="s">
        <v>2355</v>
      </c>
      <c r="D9491">
        <v>9.9</v>
      </c>
    </row>
    <row r="9492" spans="1:4">
      <c r="A9492">
        <v>1906</v>
      </c>
      <c r="B9492" t="s">
        <v>3291</v>
      </c>
      <c r="C9492" t="s">
        <v>2388</v>
      </c>
      <c r="D9492">
        <v>7.1829999999999998</v>
      </c>
    </row>
    <row r="9493" spans="1:4">
      <c r="A9493">
        <v>1906</v>
      </c>
      <c r="B9493" t="s">
        <v>3291</v>
      </c>
      <c r="C9493" t="s">
        <v>2300</v>
      </c>
      <c r="D9493">
        <v>12.12</v>
      </c>
    </row>
    <row r="9494" spans="1:4">
      <c r="A9494">
        <v>1906</v>
      </c>
      <c r="B9494" t="s">
        <v>3291</v>
      </c>
      <c r="C9494" t="s">
        <v>2270</v>
      </c>
      <c r="D9494">
        <v>6.09</v>
      </c>
    </row>
    <row r="9495" spans="1:4">
      <c r="A9495">
        <v>1906</v>
      </c>
      <c r="B9495" t="s">
        <v>3291</v>
      </c>
      <c r="C9495" t="s">
        <v>2301</v>
      </c>
      <c r="D9495">
        <v>13.9</v>
      </c>
    </row>
    <row r="9496" spans="1:4">
      <c r="A9496">
        <v>1906</v>
      </c>
      <c r="B9496" t="s">
        <v>3291</v>
      </c>
      <c r="C9496" t="s">
        <v>2024</v>
      </c>
      <c r="D9496">
        <v>16.93</v>
      </c>
    </row>
    <row r="9497" spans="1:4">
      <c r="A9497">
        <v>1906</v>
      </c>
      <c r="B9497" t="s">
        <v>3291</v>
      </c>
      <c r="C9497" t="s">
        <v>2302</v>
      </c>
      <c r="D9497">
        <v>11.25</v>
      </c>
    </row>
    <row r="9498" spans="1:4">
      <c r="A9498">
        <v>1906</v>
      </c>
      <c r="B9498" t="s">
        <v>3291</v>
      </c>
      <c r="C9498" t="s">
        <v>2025</v>
      </c>
      <c r="D9498">
        <v>133.47999999999999</v>
      </c>
    </row>
    <row r="9499" spans="1:4">
      <c r="A9499">
        <v>1906</v>
      </c>
      <c r="B9499" t="s">
        <v>3291</v>
      </c>
      <c r="C9499" t="s">
        <v>2025</v>
      </c>
      <c r="D9499">
        <v>16.399999999999999</v>
      </c>
    </row>
    <row r="9500" spans="1:4">
      <c r="A9500">
        <v>1906</v>
      </c>
      <c r="B9500" t="s">
        <v>3291</v>
      </c>
      <c r="C9500" t="s">
        <v>2025</v>
      </c>
      <c r="D9500">
        <v>15.5</v>
      </c>
    </row>
    <row r="9501" spans="1:4">
      <c r="A9501">
        <v>1906</v>
      </c>
      <c r="B9501" t="s">
        <v>3291</v>
      </c>
      <c r="C9501" t="s">
        <v>2025</v>
      </c>
      <c r="D9501">
        <v>20.100000000000001</v>
      </c>
    </row>
    <row r="9502" spans="1:4">
      <c r="A9502">
        <v>1906</v>
      </c>
      <c r="B9502" t="s">
        <v>3291</v>
      </c>
      <c r="C9502" t="s">
        <v>2025</v>
      </c>
      <c r="D9502">
        <v>3.04</v>
      </c>
    </row>
    <row r="9503" spans="1:4">
      <c r="A9503">
        <v>1906</v>
      </c>
      <c r="B9503" t="s">
        <v>3650</v>
      </c>
      <c r="C9503" t="s">
        <v>2045</v>
      </c>
      <c r="D9503">
        <v>4</v>
      </c>
    </row>
    <row r="9504" spans="1:4">
      <c r="A9504">
        <v>1906</v>
      </c>
      <c r="B9504" t="s">
        <v>3650</v>
      </c>
      <c r="C9504" t="s">
        <v>2040</v>
      </c>
      <c r="D9504">
        <v>22</v>
      </c>
    </row>
    <row r="9505" spans="1:4">
      <c r="A9505">
        <v>1906</v>
      </c>
      <c r="B9505" t="s">
        <v>3650</v>
      </c>
      <c r="C9505" t="s">
        <v>2041</v>
      </c>
      <c r="D9505">
        <v>389.74</v>
      </c>
    </row>
    <row r="9506" spans="1:4">
      <c r="A9506">
        <v>1906</v>
      </c>
      <c r="B9506" t="s">
        <v>3650</v>
      </c>
      <c r="C9506" t="s">
        <v>2041</v>
      </c>
      <c r="D9506">
        <v>125.3</v>
      </c>
    </row>
    <row r="9507" spans="1:4">
      <c r="A9507">
        <v>1906</v>
      </c>
      <c r="B9507" t="s">
        <v>3650</v>
      </c>
      <c r="C9507" t="s">
        <v>2041</v>
      </c>
      <c r="D9507">
        <v>100</v>
      </c>
    </row>
    <row r="9508" spans="1:4">
      <c r="A9508">
        <v>1906</v>
      </c>
      <c r="B9508" t="s">
        <v>3650</v>
      </c>
      <c r="C9508" t="s">
        <v>2041</v>
      </c>
      <c r="D9508">
        <v>14</v>
      </c>
    </row>
    <row r="9509" spans="1:4">
      <c r="A9509">
        <v>1906</v>
      </c>
      <c r="B9509" t="s">
        <v>3650</v>
      </c>
      <c r="C9509" t="s">
        <v>2232</v>
      </c>
      <c r="D9509">
        <v>9.5</v>
      </c>
    </row>
    <row r="9510" spans="1:4">
      <c r="A9510">
        <v>1906</v>
      </c>
      <c r="B9510" t="s">
        <v>3650</v>
      </c>
      <c r="C9510" t="s">
        <v>1873</v>
      </c>
      <c r="D9510">
        <v>60</v>
      </c>
    </row>
    <row r="9511" spans="1:4">
      <c r="A9511">
        <v>1906</v>
      </c>
      <c r="B9511" t="s">
        <v>3650</v>
      </c>
      <c r="C9511" t="s">
        <v>1873</v>
      </c>
      <c r="D9511">
        <v>49.5</v>
      </c>
    </row>
    <row r="9512" spans="1:4">
      <c r="A9512">
        <v>1906</v>
      </c>
      <c r="B9512" t="s">
        <v>3650</v>
      </c>
      <c r="C9512" t="s">
        <v>1873</v>
      </c>
      <c r="D9512">
        <v>75</v>
      </c>
    </row>
    <row r="9513" spans="1:4">
      <c r="A9513">
        <v>1906</v>
      </c>
      <c r="B9513" t="s">
        <v>3650</v>
      </c>
      <c r="C9513" t="s">
        <v>1873</v>
      </c>
      <c r="D9513">
        <v>33</v>
      </c>
    </row>
    <row r="9514" spans="1:4">
      <c r="A9514">
        <v>1906</v>
      </c>
      <c r="B9514" t="s">
        <v>3650</v>
      </c>
      <c r="C9514" t="s">
        <v>1873</v>
      </c>
      <c r="D9514">
        <v>20</v>
      </c>
    </row>
    <row r="9515" spans="1:4">
      <c r="A9515">
        <v>1906</v>
      </c>
      <c r="B9515" t="s">
        <v>3650</v>
      </c>
      <c r="C9515" t="s">
        <v>2307</v>
      </c>
      <c r="D9515">
        <v>26.23</v>
      </c>
    </row>
    <row r="9516" spans="1:4">
      <c r="A9516">
        <v>1906</v>
      </c>
      <c r="B9516" t="s">
        <v>3650</v>
      </c>
      <c r="C9516" t="s">
        <v>2047</v>
      </c>
      <c r="D9516">
        <v>5</v>
      </c>
    </row>
    <row r="9517" spans="1:4">
      <c r="A9517">
        <v>1906</v>
      </c>
      <c r="B9517" t="s">
        <v>3650</v>
      </c>
      <c r="C9517" t="s">
        <v>419</v>
      </c>
      <c r="D9517">
        <v>30</v>
      </c>
    </row>
    <row r="9518" spans="1:4">
      <c r="A9518">
        <v>1906</v>
      </c>
      <c r="B9518" t="s">
        <v>3650</v>
      </c>
      <c r="C9518" t="s">
        <v>2048</v>
      </c>
      <c r="D9518">
        <v>56</v>
      </c>
    </row>
    <row r="9519" spans="1:4">
      <c r="A9519">
        <v>1906</v>
      </c>
      <c r="B9519" t="s">
        <v>3650</v>
      </c>
      <c r="C9519" t="s">
        <v>2048</v>
      </c>
      <c r="D9519">
        <v>65</v>
      </c>
    </row>
    <row r="9520" spans="1:4">
      <c r="A9520">
        <v>1906</v>
      </c>
      <c r="B9520" t="s">
        <v>3650</v>
      </c>
      <c r="C9520" t="s">
        <v>2049</v>
      </c>
      <c r="D9520">
        <v>46</v>
      </c>
    </row>
    <row r="9521" spans="1:4">
      <c r="A9521">
        <v>1906</v>
      </c>
      <c r="B9521" t="s">
        <v>3650</v>
      </c>
      <c r="C9521" t="s">
        <v>2049</v>
      </c>
      <c r="D9521">
        <v>45</v>
      </c>
    </row>
    <row r="9522" spans="1:4">
      <c r="A9522">
        <v>1906</v>
      </c>
      <c r="B9522" t="s">
        <v>3650</v>
      </c>
      <c r="C9522" t="s">
        <v>2050</v>
      </c>
      <c r="D9522">
        <v>10</v>
      </c>
    </row>
    <row r="9523" spans="1:4">
      <c r="A9523">
        <v>1906</v>
      </c>
      <c r="B9523" t="s">
        <v>3650</v>
      </c>
      <c r="C9523" t="s">
        <v>2042</v>
      </c>
      <c r="D9523">
        <v>7</v>
      </c>
    </row>
    <row r="9524" spans="1:4">
      <c r="A9524">
        <v>1906</v>
      </c>
      <c r="B9524" t="s">
        <v>3650</v>
      </c>
      <c r="C9524" t="s">
        <v>2051</v>
      </c>
      <c r="D9524">
        <v>17.5</v>
      </c>
    </row>
    <row r="9525" spans="1:4">
      <c r="A9525">
        <v>1906</v>
      </c>
      <c r="B9525" t="s">
        <v>3650</v>
      </c>
      <c r="C9525" t="s">
        <v>1358</v>
      </c>
      <c r="D9525">
        <v>75</v>
      </c>
    </row>
    <row r="9526" spans="1:4">
      <c r="A9526">
        <v>1906</v>
      </c>
      <c r="B9526" t="s">
        <v>3650</v>
      </c>
      <c r="C9526" t="s">
        <v>2052</v>
      </c>
      <c r="D9526">
        <v>15</v>
      </c>
    </row>
    <row r="9527" spans="1:4">
      <c r="A9527">
        <v>1906</v>
      </c>
      <c r="B9527" t="s">
        <v>3650</v>
      </c>
      <c r="C9527" t="s">
        <v>2053</v>
      </c>
      <c r="D9527">
        <v>4.5</v>
      </c>
    </row>
    <row r="9528" spans="1:4">
      <c r="A9528">
        <v>1906</v>
      </c>
      <c r="B9528" t="s">
        <v>3650</v>
      </c>
      <c r="C9528" t="s">
        <v>2236</v>
      </c>
      <c r="D9528">
        <v>5</v>
      </c>
    </row>
    <row r="9529" spans="1:4">
      <c r="A9529">
        <v>1906</v>
      </c>
      <c r="B9529" t="s">
        <v>3650</v>
      </c>
      <c r="C9529" t="s">
        <v>2236</v>
      </c>
      <c r="D9529">
        <v>48</v>
      </c>
    </row>
    <row r="9530" spans="1:4">
      <c r="A9530">
        <v>1906</v>
      </c>
      <c r="B9530" t="s">
        <v>3650</v>
      </c>
      <c r="C9530" t="s">
        <v>2043</v>
      </c>
      <c r="D9530">
        <v>12</v>
      </c>
    </row>
    <row r="9531" spans="1:4">
      <c r="A9531">
        <v>1906</v>
      </c>
      <c r="B9531" t="s">
        <v>3650</v>
      </c>
      <c r="C9531" t="s">
        <v>2044</v>
      </c>
      <c r="D9531">
        <v>34</v>
      </c>
    </row>
    <row r="9532" spans="1:4">
      <c r="A9532">
        <v>1906</v>
      </c>
      <c r="B9532" t="s">
        <v>3650</v>
      </c>
      <c r="C9532" t="s">
        <v>785</v>
      </c>
      <c r="D9532">
        <v>15</v>
      </c>
    </row>
    <row r="9533" spans="1:4">
      <c r="A9533">
        <v>1906</v>
      </c>
      <c r="B9533" t="s">
        <v>3650</v>
      </c>
      <c r="C9533" t="s">
        <v>2356</v>
      </c>
      <c r="D9533">
        <v>7</v>
      </c>
    </row>
    <row r="9534" spans="1:4">
      <c r="A9534">
        <v>1906</v>
      </c>
      <c r="B9534" t="s">
        <v>3650</v>
      </c>
      <c r="C9534" t="s">
        <v>2357</v>
      </c>
      <c r="D9534">
        <v>49</v>
      </c>
    </row>
    <row r="9535" spans="1:4">
      <c r="A9535">
        <v>1906</v>
      </c>
      <c r="B9535" t="s">
        <v>3651</v>
      </c>
      <c r="C9535" t="s">
        <v>364</v>
      </c>
      <c r="D9535">
        <v>72.489999999999995</v>
      </c>
    </row>
    <row r="9536" spans="1:4">
      <c r="A9536">
        <v>1906</v>
      </c>
      <c r="B9536" t="s">
        <v>3651</v>
      </c>
      <c r="C9536" t="s">
        <v>364</v>
      </c>
      <c r="D9536">
        <v>6</v>
      </c>
    </row>
    <row r="9537" spans="1:4">
      <c r="A9537">
        <v>1906</v>
      </c>
      <c r="B9537" t="s">
        <v>3651</v>
      </c>
      <c r="C9537" t="s">
        <v>364</v>
      </c>
      <c r="D9537">
        <v>3.5</v>
      </c>
    </row>
    <row r="9538" spans="1:4">
      <c r="A9538">
        <v>1906</v>
      </c>
      <c r="B9538" t="s">
        <v>3651</v>
      </c>
      <c r="C9538" t="s">
        <v>2468</v>
      </c>
      <c r="D9538">
        <v>317.26</v>
      </c>
    </row>
    <row r="9539" spans="1:4">
      <c r="A9539">
        <v>1906</v>
      </c>
      <c r="B9539" t="s">
        <v>3651</v>
      </c>
      <c r="C9539" t="s">
        <v>2468</v>
      </c>
      <c r="D9539">
        <v>20.25</v>
      </c>
    </row>
    <row r="9540" spans="1:4">
      <c r="A9540">
        <v>1906</v>
      </c>
      <c r="B9540" t="s">
        <v>3651</v>
      </c>
      <c r="C9540" t="s">
        <v>2468</v>
      </c>
      <c r="D9540">
        <v>6</v>
      </c>
    </row>
    <row r="9541" spans="1:4">
      <c r="A9541">
        <v>1906</v>
      </c>
      <c r="B9541" t="s">
        <v>3651</v>
      </c>
      <c r="C9541" t="s">
        <v>2468</v>
      </c>
      <c r="D9541">
        <v>2.5</v>
      </c>
    </row>
    <row r="9542" spans="1:4">
      <c r="A9542">
        <v>1906</v>
      </c>
      <c r="B9542" t="s">
        <v>3651</v>
      </c>
      <c r="C9542" t="s">
        <v>366</v>
      </c>
      <c r="D9542">
        <v>7.33</v>
      </c>
    </row>
    <row r="9543" spans="1:4">
      <c r="A9543">
        <v>1906</v>
      </c>
      <c r="B9543" t="s">
        <v>3651</v>
      </c>
      <c r="C9543" t="s">
        <v>367</v>
      </c>
      <c r="D9543">
        <v>5</v>
      </c>
    </row>
    <row r="9544" spans="1:4">
      <c r="A9544">
        <v>1906</v>
      </c>
      <c r="B9544" t="s">
        <v>3652</v>
      </c>
      <c r="C9544" t="s">
        <v>2343</v>
      </c>
      <c r="D9544">
        <v>7</v>
      </c>
    </row>
    <row r="9545" spans="1:4">
      <c r="A9545">
        <v>1906</v>
      </c>
      <c r="B9545" t="s">
        <v>3652</v>
      </c>
      <c r="C9545" t="s">
        <v>2056</v>
      </c>
      <c r="D9545">
        <v>4.3</v>
      </c>
    </row>
    <row r="9546" spans="1:4">
      <c r="A9546">
        <v>1906</v>
      </c>
      <c r="B9546" t="s">
        <v>3652</v>
      </c>
      <c r="C9546" t="s">
        <v>2432</v>
      </c>
      <c r="D9546">
        <v>8</v>
      </c>
    </row>
    <row r="9547" spans="1:4">
      <c r="A9547">
        <v>1906</v>
      </c>
      <c r="B9547" t="s">
        <v>3652</v>
      </c>
      <c r="C9547" t="s">
        <v>419</v>
      </c>
      <c r="D9547">
        <v>5.5</v>
      </c>
    </row>
    <row r="9548" spans="1:4">
      <c r="A9548">
        <v>1906</v>
      </c>
      <c r="B9548" t="s">
        <v>3652</v>
      </c>
      <c r="C9548" t="s">
        <v>2057</v>
      </c>
      <c r="D9548">
        <v>7</v>
      </c>
    </row>
    <row r="9549" spans="1:4">
      <c r="A9549">
        <v>1906</v>
      </c>
      <c r="B9549" t="s">
        <v>3652</v>
      </c>
      <c r="C9549" t="s">
        <v>2058</v>
      </c>
      <c r="D9549">
        <v>7.5</v>
      </c>
    </row>
    <row r="9550" spans="1:4">
      <c r="A9550">
        <v>1906</v>
      </c>
      <c r="B9550" t="s">
        <v>3652</v>
      </c>
      <c r="C9550" t="s">
        <v>2130</v>
      </c>
      <c r="D9550">
        <v>9</v>
      </c>
    </row>
    <row r="9551" spans="1:4">
      <c r="A9551">
        <v>1906</v>
      </c>
      <c r="B9551" t="s">
        <v>3652</v>
      </c>
      <c r="C9551" t="s">
        <v>2271</v>
      </c>
      <c r="D9551">
        <v>8</v>
      </c>
    </row>
    <row r="9552" spans="1:4">
      <c r="A9552">
        <v>1906</v>
      </c>
      <c r="B9552" t="s">
        <v>94</v>
      </c>
      <c r="C9552" t="s">
        <v>1457</v>
      </c>
      <c r="D9552">
        <v>18</v>
      </c>
    </row>
    <row r="9553" spans="1:4">
      <c r="A9553">
        <v>1906</v>
      </c>
      <c r="B9553" t="s">
        <v>94</v>
      </c>
      <c r="C9553" t="s">
        <v>2309</v>
      </c>
      <c r="D9553">
        <v>1.5</v>
      </c>
    </row>
    <row r="9554" spans="1:4">
      <c r="A9554">
        <v>1906</v>
      </c>
      <c r="B9554" t="s">
        <v>94</v>
      </c>
      <c r="C9554" t="s">
        <v>1820</v>
      </c>
      <c r="D9554">
        <v>3</v>
      </c>
    </row>
    <row r="9555" spans="1:4">
      <c r="A9555">
        <v>1906</v>
      </c>
      <c r="B9555" t="s">
        <v>94</v>
      </c>
      <c r="C9555" t="s">
        <v>2310</v>
      </c>
      <c r="D9555">
        <v>11.57</v>
      </c>
    </row>
    <row r="9556" spans="1:4">
      <c r="A9556">
        <v>1906</v>
      </c>
      <c r="B9556" t="s">
        <v>94</v>
      </c>
      <c r="C9556" t="s">
        <v>2059</v>
      </c>
      <c r="D9556">
        <v>5</v>
      </c>
    </row>
    <row r="9557" spans="1:4">
      <c r="A9557">
        <v>1906</v>
      </c>
      <c r="B9557" t="s">
        <v>94</v>
      </c>
      <c r="C9557" t="s">
        <v>97</v>
      </c>
      <c r="D9557">
        <v>224.12799999999999</v>
      </c>
    </row>
    <row r="9558" spans="1:4">
      <c r="A9558">
        <v>1906</v>
      </c>
      <c r="B9558" t="s">
        <v>94</v>
      </c>
      <c r="C9558" t="s">
        <v>97</v>
      </c>
      <c r="D9558">
        <v>40</v>
      </c>
    </row>
    <row r="9559" spans="1:4">
      <c r="A9559">
        <v>1906</v>
      </c>
      <c r="B9559" t="s">
        <v>94</v>
      </c>
      <c r="C9559" t="s">
        <v>97</v>
      </c>
      <c r="D9559">
        <v>65</v>
      </c>
    </row>
    <row r="9560" spans="1:4">
      <c r="A9560">
        <v>1906</v>
      </c>
      <c r="B9560" t="s">
        <v>94</v>
      </c>
      <c r="C9560" t="s">
        <v>97</v>
      </c>
      <c r="D9560">
        <v>18</v>
      </c>
    </row>
    <row r="9561" spans="1:4">
      <c r="A9561">
        <v>1906</v>
      </c>
      <c r="B9561" t="s">
        <v>94</v>
      </c>
      <c r="C9561" t="s">
        <v>97</v>
      </c>
      <c r="D9561">
        <v>13</v>
      </c>
    </row>
    <row r="9562" spans="1:4">
      <c r="A9562">
        <v>1906</v>
      </c>
      <c r="B9562" t="s">
        <v>94</v>
      </c>
      <c r="C9562" t="s">
        <v>2359</v>
      </c>
      <c r="D9562">
        <v>7</v>
      </c>
    </row>
    <row r="9563" spans="1:4">
      <c r="A9563">
        <v>1906</v>
      </c>
      <c r="B9563" t="s">
        <v>94</v>
      </c>
      <c r="C9563" t="s">
        <v>785</v>
      </c>
      <c r="D9563">
        <v>45</v>
      </c>
    </row>
    <row r="9564" spans="1:4">
      <c r="A9564">
        <v>1906</v>
      </c>
      <c r="B9564" t="s">
        <v>94</v>
      </c>
      <c r="C9564" t="s">
        <v>892</v>
      </c>
      <c r="D9564">
        <v>352.5</v>
      </c>
    </row>
    <row r="9565" spans="1:4">
      <c r="A9565">
        <v>1906</v>
      </c>
      <c r="B9565" t="s">
        <v>94</v>
      </c>
      <c r="C9565" t="s">
        <v>892</v>
      </c>
      <c r="D9565">
        <v>13.42</v>
      </c>
    </row>
    <row r="9566" spans="1:4">
      <c r="A9566">
        <v>1906</v>
      </c>
      <c r="B9566" t="s">
        <v>94</v>
      </c>
      <c r="C9566" t="s">
        <v>892</v>
      </c>
      <c r="D9566">
        <v>12.5</v>
      </c>
    </row>
    <row r="9567" spans="1:4">
      <c r="A9567">
        <v>1906</v>
      </c>
      <c r="B9567" t="s">
        <v>94</v>
      </c>
      <c r="C9567" t="s">
        <v>892</v>
      </c>
      <c r="D9567">
        <v>2</v>
      </c>
    </row>
    <row r="9568" spans="1:4">
      <c r="A9568">
        <v>1906</v>
      </c>
      <c r="B9568" t="s">
        <v>94</v>
      </c>
      <c r="C9568" t="s">
        <v>892</v>
      </c>
      <c r="D9568">
        <v>18.239999999999998</v>
      </c>
    </row>
    <row r="9569" spans="1:4">
      <c r="A9569">
        <v>1906</v>
      </c>
      <c r="B9569" t="s">
        <v>94</v>
      </c>
      <c r="C9569" t="s">
        <v>892</v>
      </c>
      <c r="D9569">
        <v>40</v>
      </c>
    </row>
    <row r="9570" spans="1:4">
      <c r="A9570">
        <v>1906</v>
      </c>
      <c r="B9570" t="s">
        <v>94</v>
      </c>
      <c r="C9570" t="s">
        <v>892</v>
      </c>
      <c r="D9570">
        <v>10</v>
      </c>
    </row>
    <row r="9571" spans="1:4">
      <c r="A9571">
        <v>1906</v>
      </c>
      <c r="B9571" t="s">
        <v>94</v>
      </c>
      <c r="C9571" t="s">
        <v>574</v>
      </c>
      <c r="D9571">
        <v>27</v>
      </c>
    </row>
    <row r="9572" spans="1:4">
      <c r="A9572">
        <v>1906</v>
      </c>
      <c r="B9572" t="s">
        <v>94</v>
      </c>
      <c r="C9572" t="s">
        <v>578</v>
      </c>
      <c r="D9572">
        <v>19.5</v>
      </c>
    </row>
    <row r="9573" spans="1:4">
      <c r="A9573">
        <v>1906</v>
      </c>
      <c r="B9573" t="s">
        <v>94</v>
      </c>
      <c r="C9573" t="s">
        <v>578</v>
      </c>
      <c r="D9573">
        <v>2.5</v>
      </c>
    </row>
    <row r="9574" spans="1:4">
      <c r="A9574">
        <v>1906</v>
      </c>
      <c r="B9574" t="s">
        <v>94</v>
      </c>
      <c r="C9574" t="s">
        <v>889</v>
      </c>
      <c r="D9574">
        <v>47</v>
      </c>
    </row>
    <row r="9575" spans="1:4">
      <c r="A9575">
        <v>1906</v>
      </c>
      <c r="B9575" t="s">
        <v>3653</v>
      </c>
      <c r="C9575" t="s">
        <v>2469</v>
      </c>
      <c r="D9575">
        <v>10.5</v>
      </c>
    </row>
    <row r="9576" spans="1:4">
      <c r="A9576">
        <v>1906</v>
      </c>
      <c r="B9576" t="s">
        <v>3653</v>
      </c>
      <c r="C9576" t="s">
        <v>2061</v>
      </c>
      <c r="D9576">
        <v>5.34</v>
      </c>
    </row>
    <row r="9577" spans="1:4">
      <c r="A9577">
        <v>1906</v>
      </c>
      <c r="B9577" t="s">
        <v>3653</v>
      </c>
      <c r="C9577" t="s">
        <v>2237</v>
      </c>
      <c r="D9577">
        <v>3.5</v>
      </c>
    </row>
    <row r="9578" spans="1:4">
      <c r="A9578">
        <v>1906</v>
      </c>
      <c r="B9578" t="s">
        <v>3653</v>
      </c>
      <c r="C9578" t="s">
        <v>2062</v>
      </c>
      <c r="D9578">
        <v>25.5</v>
      </c>
    </row>
    <row r="9579" spans="1:4">
      <c r="A9579">
        <v>1906</v>
      </c>
      <c r="B9579" t="s">
        <v>3653</v>
      </c>
      <c r="C9579" t="s">
        <v>1343</v>
      </c>
      <c r="D9579">
        <v>12</v>
      </c>
    </row>
    <row r="9580" spans="1:4">
      <c r="A9580">
        <v>1906</v>
      </c>
      <c r="B9580" t="s">
        <v>3653</v>
      </c>
      <c r="C9580" t="s">
        <v>1926</v>
      </c>
      <c r="D9580">
        <v>18.5</v>
      </c>
    </row>
    <row r="9581" spans="1:4">
      <c r="A9581">
        <v>1906</v>
      </c>
      <c r="B9581" t="s">
        <v>3654</v>
      </c>
      <c r="C9581" t="s">
        <v>2072</v>
      </c>
      <c r="D9581">
        <v>6.5</v>
      </c>
    </row>
    <row r="9582" spans="1:4">
      <c r="A9582">
        <v>1906</v>
      </c>
      <c r="B9582" t="s">
        <v>3654</v>
      </c>
      <c r="C9582" t="s">
        <v>2074</v>
      </c>
      <c r="D9582">
        <v>55</v>
      </c>
    </row>
    <row r="9583" spans="1:4">
      <c r="A9583">
        <v>1906</v>
      </c>
      <c r="B9583" t="s">
        <v>3654</v>
      </c>
      <c r="C9583" t="s">
        <v>2074</v>
      </c>
      <c r="D9583">
        <v>55.75</v>
      </c>
    </row>
    <row r="9584" spans="1:4">
      <c r="A9584">
        <v>1906</v>
      </c>
      <c r="B9584" t="s">
        <v>3654</v>
      </c>
      <c r="C9584" t="s">
        <v>2075</v>
      </c>
      <c r="D9584">
        <v>4</v>
      </c>
    </row>
    <row r="9585" spans="1:4">
      <c r="A9585">
        <v>1906</v>
      </c>
      <c r="B9585" t="s">
        <v>3654</v>
      </c>
      <c r="C9585" t="s">
        <v>2079</v>
      </c>
      <c r="D9585">
        <v>94.98</v>
      </c>
    </row>
    <row r="9586" spans="1:4">
      <c r="A9586">
        <v>1906</v>
      </c>
      <c r="B9586" t="s">
        <v>3654</v>
      </c>
      <c r="C9586" t="s">
        <v>2076</v>
      </c>
      <c r="D9586">
        <v>1.5</v>
      </c>
    </row>
    <row r="9587" spans="1:4">
      <c r="A9587">
        <v>1906</v>
      </c>
      <c r="B9587" t="s">
        <v>3654</v>
      </c>
      <c r="C9587" t="s">
        <v>2395</v>
      </c>
      <c r="D9587">
        <v>16</v>
      </c>
    </row>
    <row r="9588" spans="1:4">
      <c r="A9588">
        <v>1906</v>
      </c>
      <c r="B9588" t="s">
        <v>3640</v>
      </c>
      <c r="C9588" t="s">
        <v>2433</v>
      </c>
      <c r="D9588">
        <v>4.5</v>
      </c>
    </row>
    <row r="9589" spans="1:4">
      <c r="A9589">
        <v>1906</v>
      </c>
      <c r="B9589" t="s">
        <v>2928</v>
      </c>
      <c r="C9589" t="s">
        <v>2360</v>
      </c>
      <c r="D9589">
        <v>7.75</v>
      </c>
    </row>
    <row r="9590" spans="1:4">
      <c r="A9590">
        <v>1906</v>
      </c>
      <c r="B9590" t="s">
        <v>2928</v>
      </c>
      <c r="C9590" t="s">
        <v>2392</v>
      </c>
      <c r="D9590">
        <v>2</v>
      </c>
    </row>
    <row r="9591" spans="1:4">
      <c r="A9591">
        <v>1906</v>
      </c>
      <c r="B9591" t="s">
        <v>2928</v>
      </c>
      <c r="C9591" t="s">
        <v>2137</v>
      </c>
      <c r="D9591">
        <v>8</v>
      </c>
    </row>
    <row r="9592" spans="1:4">
      <c r="A9592">
        <v>1906</v>
      </c>
      <c r="B9592" t="s">
        <v>2928</v>
      </c>
      <c r="C9592" t="s">
        <v>2361</v>
      </c>
      <c r="D9592">
        <v>7.6849999999999996</v>
      </c>
    </row>
    <row r="9593" spans="1:4">
      <c r="A9593">
        <v>1906</v>
      </c>
      <c r="B9593" t="s">
        <v>2928</v>
      </c>
      <c r="C9593" t="s">
        <v>2064</v>
      </c>
      <c r="D9593">
        <v>30.31</v>
      </c>
    </row>
    <row r="9594" spans="1:4">
      <c r="A9594">
        <v>1906</v>
      </c>
      <c r="B9594" t="s">
        <v>2928</v>
      </c>
      <c r="C9594" t="s">
        <v>2064</v>
      </c>
      <c r="D9594">
        <v>12.71</v>
      </c>
    </row>
    <row r="9595" spans="1:4">
      <c r="A9595">
        <v>1906</v>
      </c>
      <c r="B9595" t="s">
        <v>2928</v>
      </c>
      <c r="C9595" t="s">
        <v>2068</v>
      </c>
      <c r="D9595">
        <v>18.2</v>
      </c>
    </row>
    <row r="9596" spans="1:4">
      <c r="A9596">
        <v>1906</v>
      </c>
      <c r="B9596" t="s">
        <v>2928</v>
      </c>
      <c r="C9596" t="s">
        <v>2272</v>
      </c>
      <c r="D9596">
        <v>21.6</v>
      </c>
    </row>
    <row r="9597" spans="1:4">
      <c r="A9597">
        <v>1906</v>
      </c>
      <c r="B9597" t="s">
        <v>2928</v>
      </c>
      <c r="C9597" t="s">
        <v>262</v>
      </c>
      <c r="D9597">
        <v>29.7</v>
      </c>
    </row>
    <row r="9598" spans="1:4">
      <c r="A9598">
        <v>1906</v>
      </c>
      <c r="B9598" t="s">
        <v>2928</v>
      </c>
      <c r="C9598" t="s">
        <v>2312</v>
      </c>
      <c r="D9598">
        <v>6.52</v>
      </c>
    </row>
    <row r="9599" spans="1:4">
      <c r="A9599">
        <v>1906</v>
      </c>
      <c r="B9599" t="s">
        <v>2928</v>
      </c>
      <c r="C9599" t="s">
        <v>2273</v>
      </c>
      <c r="D9599">
        <v>8.8699999999999992</v>
      </c>
    </row>
    <row r="9600" spans="1:4">
      <c r="A9600">
        <v>1906</v>
      </c>
      <c r="B9600" t="s">
        <v>2928</v>
      </c>
      <c r="C9600" t="s">
        <v>2066</v>
      </c>
      <c r="D9600">
        <v>36.619999999999997</v>
      </c>
    </row>
    <row r="9601" spans="1:4">
      <c r="A9601">
        <v>1906</v>
      </c>
      <c r="B9601" t="s">
        <v>2928</v>
      </c>
      <c r="C9601" t="s">
        <v>2067</v>
      </c>
      <c r="D9601">
        <v>15.52</v>
      </c>
    </row>
    <row r="9602" spans="1:4">
      <c r="A9602">
        <v>1906</v>
      </c>
      <c r="B9602" t="s">
        <v>2928</v>
      </c>
      <c r="C9602" t="s">
        <v>2362</v>
      </c>
      <c r="D9602">
        <v>2</v>
      </c>
    </row>
    <row r="9603" spans="1:4">
      <c r="A9603">
        <v>1906</v>
      </c>
      <c r="B9603" t="s">
        <v>2928</v>
      </c>
      <c r="C9603" t="s">
        <v>718</v>
      </c>
      <c r="D9603">
        <v>39.76</v>
      </c>
    </row>
    <row r="9604" spans="1:4">
      <c r="A9604">
        <v>1906</v>
      </c>
      <c r="B9604" t="s">
        <v>2928</v>
      </c>
      <c r="C9604" t="s">
        <v>718</v>
      </c>
      <c r="D9604">
        <v>19.25</v>
      </c>
    </row>
    <row r="9605" spans="1:4">
      <c r="A9605">
        <v>1906</v>
      </c>
      <c r="B9605" t="s">
        <v>2928</v>
      </c>
      <c r="C9605" t="s">
        <v>718</v>
      </c>
      <c r="D9605">
        <v>12.2</v>
      </c>
    </row>
    <row r="9606" spans="1:4">
      <c r="A9606">
        <v>1906</v>
      </c>
      <c r="B9606" t="s">
        <v>2928</v>
      </c>
      <c r="C9606" t="s">
        <v>2363</v>
      </c>
      <c r="D9606">
        <v>5.8</v>
      </c>
    </row>
    <row r="9607" spans="1:4">
      <c r="A9607">
        <v>1906</v>
      </c>
      <c r="B9607" t="s">
        <v>2938</v>
      </c>
      <c r="C9607" t="s">
        <v>2434</v>
      </c>
      <c r="D9607">
        <v>4</v>
      </c>
    </row>
    <row r="9608" spans="1:4">
      <c r="A9608">
        <v>1906</v>
      </c>
      <c r="B9608" t="s">
        <v>2938</v>
      </c>
      <c r="C9608" t="s">
        <v>7</v>
      </c>
      <c r="D9608">
        <v>30.77</v>
      </c>
    </row>
    <row r="9609" spans="1:4">
      <c r="A9609">
        <v>1906</v>
      </c>
      <c r="B9609" t="s">
        <v>2938</v>
      </c>
      <c r="C9609" t="s">
        <v>7</v>
      </c>
      <c r="D9609">
        <v>5.73</v>
      </c>
    </row>
    <row r="9610" spans="1:4">
      <c r="A9610">
        <v>1906</v>
      </c>
      <c r="B9610" t="s">
        <v>2938</v>
      </c>
      <c r="C9610" t="s">
        <v>7</v>
      </c>
      <c r="D9610">
        <v>2.09</v>
      </c>
    </row>
    <row r="9611" spans="1:4">
      <c r="A9611">
        <v>1906</v>
      </c>
      <c r="B9611" t="s">
        <v>2938</v>
      </c>
      <c r="C9611" t="s">
        <v>10</v>
      </c>
      <c r="D9611">
        <v>17</v>
      </c>
    </row>
    <row r="9612" spans="1:4">
      <c r="A9612">
        <v>1906</v>
      </c>
      <c r="B9612" t="s">
        <v>2938</v>
      </c>
      <c r="C9612" t="s">
        <v>10</v>
      </c>
      <c r="D9612">
        <v>17.5</v>
      </c>
    </row>
    <row r="9613" spans="1:4">
      <c r="A9613">
        <v>1906</v>
      </c>
      <c r="B9613" t="s">
        <v>2938</v>
      </c>
      <c r="C9613" t="s">
        <v>582</v>
      </c>
      <c r="D9613">
        <v>36</v>
      </c>
    </row>
    <row r="9614" spans="1:4">
      <c r="A9614">
        <v>1906</v>
      </c>
      <c r="B9614" t="s">
        <v>2938</v>
      </c>
      <c r="C9614" t="s">
        <v>582</v>
      </c>
      <c r="D9614">
        <v>5</v>
      </c>
    </row>
    <row r="9615" spans="1:4">
      <c r="A9615">
        <v>1906</v>
      </c>
      <c r="B9615" t="s">
        <v>2938</v>
      </c>
      <c r="C9615" t="s">
        <v>370</v>
      </c>
      <c r="D9615">
        <v>7.15</v>
      </c>
    </row>
    <row r="9616" spans="1:4">
      <c r="A9616">
        <v>1906</v>
      </c>
      <c r="B9616" t="s">
        <v>2938</v>
      </c>
      <c r="C9616" t="s">
        <v>14</v>
      </c>
      <c r="D9616">
        <v>31.17</v>
      </c>
    </row>
    <row r="9617" spans="1:4">
      <c r="A9617">
        <v>1906</v>
      </c>
      <c r="B9617" t="s">
        <v>2938</v>
      </c>
      <c r="C9617" t="s">
        <v>19</v>
      </c>
      <c r="D9617">
        <v>6.94</v>
      </c>
    </row>
    <row r="9618" spans="1:4">
      <c r="A9618">
        <v>1906</v>
      </c>
      <c r="B9618" t="s">
        <v>2938</v>
      </c>
      <c r="C9618" t="s">
        <v>19</v>
      </c>
      <c r="D9618">
        <v>0.33</v>
      </c>
    </row>
    <row r="9619" spans="1:4">
      <c r="A9619">
        <v>1906</v>
      </c>
      <c r="B9619" t="s">
        <v>2938</v>
      </c>
      <c r="C9619" t="s">
        <v>1010</v>
      </c>
      <c r="D9619">
        <v>30.15</v>
      </c>
    </row>
    <row r="9620" spans="1:4">
      <c r="A9620">
        <v>1906</v>
      </c>
      <c r="B9620" t="s">
        <v>2938</v>
      </c>
      <c r="C9620" t="s">
        <v>28</v>
      </c>
      <c r="D9620">
        <v>20.68</v>
      </c>
    </row>
    <row r="9621" spans="1:4">
      <c r="A9621">
        <v>1906</v>
      </c>
      <c r="B9621" t="s">
        <v>2938</v>
      </c>
      <c r="C9621" t="s">
        <v>2274</v>
      </c>
      <c r="D9621">
        <v>3.67</v>
      </c>
    </row>
    <row r="9622" spans="1:4">
      <c r="A9622">
        <v>1906</v>
      </c>
      <c r="B9622" t="s">
        <v>2938</v>
      </c>
      <c r="C9622" t="s">
        <v>30</v>
      </c>
      <c r="D9622">
        <v>12.54</v>
      </c>
    </row>
    <row r="9623" spans="1:4">
      <c r="A9623">
        <v>1906</v>
      </c>
      <c r="B9623" t="s">
        <v>2938</v>
      </c>
      <c r="C9623" t="s">
        <v>32</v>
      </c>
      <c r="D9623">
        <v>14.8</v>
      </c>
    </row>
    <row r="9624" spans="1:4">
      <c r="A9624">
        <v>1906</v>
      </c>
      <c r="B9624" t="s">
        <v>2938</v>
      </c>
      <c r="C9624" t="s">
        <v>1158</v>
      </c>
      <c r="D9624">
        <v>15</v>
      </c>
    </row>
    <row r="9625" spans="1:4">
      <c r="A9625">
        <v>1906</v>
      </c>
      <c r="B9625" t="s">
        <v>2938</v>
      </c>
      <c r="C9625" t="s">
        <v>26</v>
      </c>
      <c r="D9625">
        <v>240</v>
      </c>
    </row>
    <row r="9626" spans="1:4">
      <c r="A9626">
        <v>1906</v>
      </c>
      <c r="B9626" t="s">
        <v>2938</v>
      </c>
      <c r="C9626" t="s">
        <v>26</v>
      </c>
      <c r="D9626">
        <v>83</v>
      </c>
    </row>
    <row r="9627" spans="1:4">
      <c r="A9627">
        <v>1906</v>
      </c>
      <c r="B9627" t="s">
        <v>2938</v>
      </c>
      <c r="C9627" t="s">
        <v>26</v>
      </c>
      <c r="D9627">
        <v>10.119999999999999</v>
      </c>
    </row>
    <row r="9628" spans="1:4">
      <c r="A9628">
        <v>1906</v>
      </c>
      <c r="B9628" t="s">
        <v>2938</v>
      </c>
      <c r="C9628" t="s">
        <v>26</v>
      </c>
      <c r="D9628">
        <v>41.47</v>
      </c>
    </row>
    <row r="9629" spans="1:4">
      <c r="A9629">
        <v>1906</v>
      </c>
      <c r="B9629" t="s">
        <v>2938</v>
      </c>
      <c r="C9629" t="s">
        <v>26</v>
      </c>
      <c r="D9629">
        <v>12.066000000000001</v>
      </c>
    </row>
    <row r="9630" spans="1:4">
      <c r="A9630">
        <v>1906</v>
      </c>
      <c r="B9630" t="s">
        <v>2938</v>
      </c>
      <c r="C9630" t="s">
        <v>26</v>
      </c>
      <c r="D9630">
        <v>10.78</v>
      </c>
    </row>
    <row r="9631" spans="1:4">
      <c r="A9631">
        <v>1906</v>
      </c>
      <c r="B9631" t="s">
        <v>2938</v>
      </c>
      <c r="C9631" t="s">
        <v>26</v>
      </c>
      <c r="D9631">
        <v>2.6</v>
      </c>
    </row>
    <row r="9632" spans="1:4">
      <c r="A9632">
        <v>1906</v>
      </c>
      <c r="B9632" t="s">
        <v>2938</v>
      </c>
      <c r="C9632" t="s">
        <v>26</v>
      </c>
      <c r="D9632">
        <v>18</v>
      </c>
    </row>
    <row r="9633" spans="1:4">
      <c r="A9633">
        <v>1906</v>
      </c>
      <c r="B9633" t="s">
        <v>2938</v>
      </c>
      <c r="C9633" t="s">
        <v>26</v>
      </c>
      <c r="D9633">
        <v>157.13999999999999</v>
      </c>
    </row>
    <row r="9634" spans="1:4">
      <c r="A9634">
        <v>1906</v>
      </c>
      <c r="B9634" t="s">
        <v>2938</v>
      </c>
      <c r="C9634" t="s">
        <v>26</v>
      </c>
      <c r="D9634">
        <v>11.94</v>
      </c>
    </row>
    <row r="9635" spans="1:4">
      <c r="A9635">
        <v>1906</v>
      </c>
      <c r="B9635" t="s">
        <v>2938</v>
      </c>
      <c r="C9635" t="s">
        <v>26</v>
      </c>
      <c r="D9635">
        <v>15.1</v>
      </c>
    </row>
    <row r="9636" spans="1:4">
      <c r="A9636">
        <v>1906</v>
      </c>
      <c r="B9636" t="s">
        <v>2938</v>
      </c>
      <c r="C9636" t="s">
        <v>26</v>
      </c>
      <c r="D9636">
        <v>65</v>
      </c>
    </row>
    <row r="9637" spans="1:4">
      <c r="A9637">
        <v>1906</v>
      </c>
      <c r="B9637" t="s">
        <v>2938</v>
      </c>
      <c r="C9637" t="s">
        <v>26</v>
      </c>
      <c r="D9637">
        <v>70</v>
      </c>
    </row>
    <row r="9638" spans="1:4">
      <c r="A9638">
        <v>1906</v>
      </c>
      <c r="B9638" t="s">
        <v>2938</v>
      </c>
      <c r="C9638" t="s">
        <v>26</v>
      </c>
      <c r="D9638">
        <v>8.5</v>
      </c>
    </row>
    <row r="9639" spans="1:4">
      <c r="A9639">
        <v>1906</v>
      </c>
      <c r="B9639" t="s">
        <v>2938</v>
      </c>
      <c r="C9639" t="s">
        <v>26</v>
      </c>
      <c r="D9639">
        <v>53.56</v>
      </c>
    </row>
    <row r="9640" spans="1:4">
      <c r="A9640">
        <v>1906</v>
      </c>
      <c r="B9640" t="s">
        <v>2938</v>
      </c>
      <c r="C9640" t="s">
        <v>26</v>
      </c>
      <c r="D9640">
        <v>30.11</v>
      </c>
    </row>
    <row r="9641" spans="1:4">
      <c r="A9641">
        <v>1906</v>
      </c>
      <c r="B9641" t="s">
        <v>2938</v>
      </c>
      <c r="C9641" t="s">
        <v>26</v>
      </c>
      <c r="D9641">
        <v>24.78</v>
      </c>
    </row>
    <row r="9642" spans="1:4">
      <c r="A9642">
        <v>1906</v>
      </c>
      <c r="B9642" t="s">
        <v>2938</v>
      </c>
      <c r="C9642" t="s">
        <v>825</v>
      </c>
      <c r="D9642">
        <v>7</v>
      </c>
    </row>
    <row r="9643" spans="1:4">
      <c r="A9643">
        <v>1906</v>
      </c>
      <c r="B9643" t="s">
        <v>2938</v>
      </c>
      <c r="C9643" t="s">
        <v>36</v>
      </c>
      <c r="D9643">
        <v>1.5</v>
      </c>
    </row>
    <row r="9644" spans="1:4">
      <c r="A9644">
        <v>1906</v>
      </c>
      <c r="B9644" t="s">
        <v>2938</v>
      </c>
      <c r="C9644" t="s">
        <v>606</v>
      </c>
      <c r="D9644">
        <v>3.125</v>
      </c>
    </row>
    <row r="9645" spans="1:4">
      <c r="A9645">
        <v>1906</v>
      </c>
      <c r="B9645" t="s">
        <v>2938</v>
      </c>
      <c r="C9645" t="s">
        <v>47</v>
      </c>
      <c r="D9645">
        <v>4.4000000000000004</v>
      </c>
    </row>
    <row r="9646" spans="1:4">
      <c r="A9646">
        <v>1906</v>
      </c>
      <c r="B9646" t="s">
        <v>2938</v>
      </c>
      <c r="C9646" t="s">
        <v>610</v>
      </c>
      <c r="D9646">
        <v>10.199999999999999</v>
      </c>
    </row>
    <row r="9647" spans="1:4">
      <c r="A9647">
        <v>1906</v>
      </c>
      <c r="B9647" t="s">
        <v>2938</v>
      </c>
      <c r="C9647" t="s">
        <v>51</v>
      </c>
      <c r="D9647">
        <v>17.11</v>
      </c>
    </row>
    <row r="9648" spans="1:4">
      <c r="A9648">
        <v>1906</v>
      </c>
      <c r="B9648" t="s">
        <v>2938</v>
      </c>
      <c r="C9648" t="s">
        <v>53</v>
      </c>
      <c r="D9648">
        <v>38</v>
      </c>
    </row>
    <row r="9649" spans="1:4">
      <c r="A9649">
        <v>1906</v>
      </c>
      <c r="B9649" t="s">
        <v>2938</v>
      </c>
      <c r="C9649" t="s">
        <v>53</v>
      </c>
      <c r="D9649">
        <v>11.42</v>
      </c>
    </row>
    <row r="9650" spans="1:4">
      <c r="A9650">
        <v>1906</v>
      </c>
      <c r="B9650" t="s">
        <v>2938</v>
      </c>
      <c r="C9650" t="s">
        <v>53</v>
      </c>
      <c r="D9650">
        <v>15</v>
      </c>
    </row>
    <row r="9651" spans="1:4">
      <c r="A9651">
        <v>1906</v>
      </c>
      <c r="B9651" t="s">
        <v>2938</v>
      </c>
      <c r="C9651" t="s">
        <v>53</v>
      </c>
      <c r="D9651">
        <v>26</v>
      </c>
    </row>
    <row r="9652" spans="1:4">
      <c r="A9652">
        <v>1906</v>
      </c>
      <c r="B9652" t="s">
        <v>2938</v>
      </c>
      <c r="C9652" t="s">
        <v>53</v>
      </c>
      <c r="D9652">
        <v>11.03</v>
      </c>
    </row>
    <row r="9653" spans="1:4">
      <c r="A9653">
        <v>1906</v>
      </c>
      <c r="B9653" t="s">
        <v>2938</v>
      </c>
      <c r="C9653" t="s">
        <v>53</v>
      </c>
      <c r="D9653">
        <v>5.99</v>
      </c>
    </row>
    <row r="9654" spans="1:4">
      <c r="A9654">
        <v>1906</v>
      </c>
      <c r="B9654" t="s">
        <v>2938</v>
      </c>
      <c r="C9654" t="s">
        <v>53</v>
      </c>
      <c r="D9654">
        <v>23</v>
      </c>
    </row>
    <row r="9655" spans="1:4">
      <c r="A9655">
        <v>1906</v>
      </c>
      <c r="B9655" t="s">
        <v>2938</v>
      </c>
      <c r="C9655" t="s">
        <v>53</v>
      </c>
      <c r="D9655">
        <v>40</v>
      </c>
    </row>
    <row r="9656" spans="1:4">
      <c r="A9656">
        <v>1906</v>
      </c>
      <c r="B9656" t="s">
        <v>2938</v>
      </c>
      <c r="C9656" t="s">
        <v>440</v>
      </c>
      <c r="D9656">
        <v>14</v>
      </c>
    </row>
    <row r="9657" spans="1:4">
      <c r="A9657">
        <v>1906</v>
      </c>
      <c r="B9657" t="s">
        <v>2961</v>
      </c>
      <c r="C9657" t="s">
        <v>2435</v>
      </c>
      <c r="D9657">
        <v>3.5</v>
      </c>
    </row>
    <row r="9658" spans="1:4">
      <c r="A9658">
        <v>1906</v>
      </c>
      <c r="B9658" t="s">
        <v>2961</v>
      </c>
      <c r="C9658" t="s">
        <v>2364</v>
      </c>
      <c r="D9658">
        <v>12</v>
      </c>
    </row>
    <row r="9659" spans="1:4">
      <c r="A9659">
        <v>1906</v>
      </c>
      <c r="B9659" t="s">
        <v>2963</v>
      </c>
      <c r="C9659" t="s">
        <v>71</v>
      </c>
      <c r="D9659">
        <v>67.31</v>
      </c>
    </row>
    <row r="9660" spans="1:4">
      <c r="A9660">
        <v>1906</v>
      </c>
      <c r="B9660" t="s">
        <v>2963</v>
      </c>
      <c r="C9660" t="s">
        <v>71</v>
      </c>
      <c r="D9660">
        <v>2.57</v>
      </c>
    </row>
    <row r="9661" spans="1:4">
      <c r="A9661">
        <v>1906</v>
      </c>
      <c r="B9661" t="s">
        <v>2963</v>
      </c>
      <c r="C9661" t="s">
        <v>215</v>
      </c>
      <c r="D9661">
        <v>37.770000000000003</v>
      </c>
    </row>
    <row r="9662" spans="1:4">
      <c r="A9662">
        <v>1906</v>
      </c>
      <c r="B9662" t="s">
        <v>2963</v>
      </c>
      <c r="C9662" t="s">
        <v>215</v>
      </c>
      <c r="D9662">
        <v>11</v>
      </c>
    </row>
    <row r="9663" spans="1:4">
      <c r="A9663">
        <v>1906</v>
      </c>
      <c r="B9663" t="s">
        <v>2963</v>
      </c>
      <c r="C9663" t="s">
        <v>217</v>
      </c>
      <c r="D9663">
        <v>1.57</v>
      </c>
    </row>
    <row r="9664" spans="1:4">
      <c r="A9664">
        <v>1906</v>
      </c>
      <c r="B9664" t="s">
        <v>2963</v>
      </c>
      <c r="C9664" t="s">
        <v>903</v>
      </c>
      <c r="D9664">
        <v>15</v>
      </c>
    </row>
    <row r="9665" spans="1:4">
      <c r="A9665">
        <v>1906</v>
      </c>
      <c r="B9665" t="s">
        <v>2963</v>
      </c>
      <c r="C9665" t="s">
        <v>219</v>
      </c>
      <c r="D9665">
        <v>45.5</v>
      </c>
    </row>
    <row r="9666" spans="1:4">
      <c r="A9666">
        <v>1906</v>
      </c>
      <c r="B9666" t="s">
        <v>2963</v>
      </c>
      <c r="C9666" t="s">
        <v>221</v>
      </c>
      <c r="D9666">
        <v>211.53800000000001</v>
      </c>
    </row>
    <row r="9667" spans="1:4">
      <c r="A9667">
        <v>1905</v>
      </c>
      <c r="B9667" t="s">
        <v>2963</v>
      </c>
      <c r="C9667" t="s">
        <v>221</v>
      </c>
      <c r="D9667">
        <v>535.41300000000001</v>
      </c>
    </row>
    <row r="9668" spans="1:4">
      <c r="A9668">
        <v>1906</v>
      </c>
      <c r="B9668" t="s">
        <v>2963</v>
      </c>
      <c r="C9668" t="s">
        <v>221</v>
      </c>
      <c r="D9668">
        <v>1.18</v>
      </c>
    </row>
    <row r="9669" spans="1:4">
      <c r="A9669">
        <v>1906</v>
      </c>
      <c r="B9669" t="s">
        <v>2963</v>
      </c>
      <c r="C9669" t="s">
        <v>221</v>
      </c>
      <c r="D9669">
        <v>51.79</v>
      </c>
    </row>
    <row r="9670" spans="1:4">
      <c r="A9670">
        <v>1906</v>
      </c>
      <c r="B9670" t="s">
        <v>2963</v>
      </c>
      <c r="C9670" t="s">
        <v>221</v>
      </c>
      <c r="D9670">
        <v>135.708</v>
      </c>
    </row>
    <row r="9671" spans="1:4">
      <c r="A9671">
        <v>1906</v>
      </c>
      <c r="B9671" t="s">
        <v>2963</v>
      </c>
      <c r="C9671" t="s">
        <v>221</v>
      </c>
      <c r="D9671">
        <v>91.384</v>
      </c>
    </row>
    <row r="9672" spans="1:4">
      <c r="A9672">
        <v>1906</v>
      </c>
      <c r="B9672" t="s">
        <v>2963</v>
      </c>
      <c r="C9672" t="s">
        <v>221</v>
      </c>
      <c r="D9672">
        <v>14.417</v>
      </c>
    </row>
    <row r="9673" spans="1:4">
      <c r="A9673">
        <v>1906</v>
      </c>
      <c r="B9673" t="s">
        <v>2963</v>
      </c>
      <c r="C9673" t="s">
        <v>221</v>
      </c>
      <c r="D9673">
        <v>6.72</v>
      </c>
    </row>
    <row r="9674" spans="1:4">
      <c r="A9674">
        <v>1906</v>
      </c>
      <c r="B9674" t="s">
        <v>2963</v>
      </c>
      <c r="C9674" t="s">
        <v>221</v>
      </c>
      <c r="D9674">
        <v>1.4650000000000001</v>
      </c>
    </row>
    <row r="9675" spans="1:4">
      <c r="A9675">
        <v>1906</v>
      </c>
      <c r="B9675" t="s">
        <v>2963</v>
      </c>
      <c r="C9675" t="s">
        <v>221</v>
      </c>
      <c r="D9675">
        <v>26.38</v>
      </c>
    </row>
    <row r="9676" spans="1:4">
      <c r="A9676">
        <v>1906</v>
      </c>
      <c r="B9676" t="s">
        <v>2963</v>
      </c>
      <c r="C9676" t="s">
        <v>221</v>
      </c>
      <c r="D9676">
        <v>21.92</v>
      </c>
    </row>
    <row r="9677" spans="1:4">
      <c r="A9677">
        <v>1906</v>
      </c>
      <c r="B9677" t="s">
        <v>2963</v>
      </c>
      <c r="C9677" t="s">
        <v>221</v>
      </c>
      <c r="D9677">
        <v>2.5</v>
      </c>
    </row>
    <row r="9678" spans="1:4">
      <c r="A9678">
        <v>1906</v>
      </c>
      <c r="B9678" t="s">
        <v>2963</v>
      </c>
      <c r="C9678" t="s">
        <v>230</v>
      </c>
      <c r="D9678">
        <v>330.39729999999997</v>
      </c>
    </row>
    <row r="9679" spans="1:4">
      <c r="A9679">
        <v>1906</v>
      </c>
      <c r="B9679" t="s">
        <v>2963</v>
      </c>
      <c r="C9679" t="s">
        <v>230</v>
      </c>
      <c r="D9679">
        <v>233.76</v>
      </c>
    </row>
    <row r="9680" spans="1:4">
      <c r="A9680">
        <v>1906</v>
      </c>
      <c r="B9680" t="s">
        <v>2963</v>
      </c>
      <c r="C9680" t="s">
        <v>230</v>
      </c>
      <c r="D9680">
        <v>20</v>
      </c>
    </row>
    <row r="9681" spans="1:4">
      <c r="A9681">
        <v>1906</v>
      </c>
      <c r="B9681" t="s">
        <v>2963</v>
      </c>
      <c r="C9681" t="s">
        <v>230</v>
      </c>
      <c r="D9681">
        <v>13.59</v>
      </c>
    </row>
    <row r="9682" spans="1:4">
      <c r="A9682">
        <v>1906</v>
      </c>
      <c r="B9682" t="s">
        <v>2963</v>
      </c>
      <c r="C9682" t="s">
        <v>233</v>
      </c>
      <c r="D9682">
        <v>40</v>
      </c>
    </row>
    <row r="9683" spans="1:4">
      <c r="A9683">
        <v>1906</v>
      </c>
      <c r="B9683" t="s">
        <v>2963</v>
      </c>
      <c r="C9683" t="s">
        <v>233</v>
      </c>
      <c r="D9683">
        <v>3</v>
      </c>
    </row>
    <row r="9684" spans="1:4">
      <c r="A9684">
        <v>1906</v>
      </c>
      <c r="B9684" t="s">
        <v>2963</v>
      </c>
      <c r="C9684" t="s">
        <v>2470</v>
      </c>
      <c r="D9684">
        <v>5.5</v>
      </c>
    </row>
    <row r="9685" spans="1:4">
      <c r="A9685">
        <v>1906</v>
      </c>
      <c r="B9685" t="s">
        <v>2963</v>
      </c>
      <c r="C9685" t="s">
        <v>235</v>
      </c>
      <c r="D9685">
        <v>1.5</v>
      </c>
    </row>
    <row r="9686" spans="1:4">
      <c r="A9686">
        <v>1906</v>
      </c>
      <c r="B9686" t="s">
        <v>2963</v>
      </c>
      <c r="C9686" t="s">
        <v>235</v>
      </c>
      <c r="D9686">
        <v>2</v>
      </c>
    </row>
    <row r="9687" spans="1:4">
      <c r="A9687">
        <v>1906</v>
      </c>
      <c r="B9687" t="s">
        <v>2963</v>
      </c>
      <c r="C9687" t="s">
        <v>617</v>
      </c>
      <c r="D9687">
        <v>6.73</v>
      </c>
    </row>
    <row r="9688" spans="1:4">
      <c r="A9688">
        <v>1906</v>
      </c>
      <c r="B9688" t="s">
        <v>2963</v>
      </c>
      <c r="C9688" t="s">
        <v>910</v>
      </c>
      <c r="D9688">
        <v>5.9</v>
      </c>
    </row>
    <row r="9689" spans="1:4">
      <c r="A9689">
        <v>1906</v>
      </c>
      <c r="B9689" t="s">
        <v>2963</v>
      </c>
      <c r="C9689" t="s">
        <v>238</v>
      </c>
      <c r="D9689">
        <v>15</v>
      </c>
    </row>
    <row r="9690" spans="1:4">
      <c r="A9690">
        <v>1906</v>
      </c>
      <c r="B9690" t="s">
        <v>2963</v>
      </c>
      <c r="C9690" t="s">
        <v>1030</v>
      </c>
      <c r="D9690">
        <v>7</v>
      </c>
    </row>
    <row r="9691" spans="1:4">
      <c r="A9691">
        <v>1906</v>
      </c>
      <c r="B9691" t="s">
        <v>2963</v>
      </c>
      <c r="C9691" t="s">
        <v>1030</v>
      </c>
      <c r="D9691">
        <v>3.3</v>
      </c>
    </row>
    <row r="9692" spans="1:4">
      <c r="A9692">
        <v>1906</v>
      </c>
      <c r="B9692" t="s">
        <v>2963</v>
      </c>
      <c r="C9692" t="s">
        <v>242</v>
      </c>
      <c r="D9692">
        <v>14.2</v>
      </c>
    </row>
    <row r="9693" spans="1:4">
      <c r="A9693">
        <v>1906</v>
      </c>
      <c r="B9693" t="s">
        <v>2963</v>
      </c>
      <c r="C9693" t="s">
        <v>242</v>
      </c>
      <c r="D9693">
        <v>8.0679999999999996</v>
      </c>
    </row>
    <row r="9694" spans="1:4">
      <c r="A9694">
        <v>1906</v>
      </c>
      <c r="B9694" t="s">
        <v>2963</v>
      </c>
      <c r="C9694" t="s">
        <v>242</v>
      </c>
      <c r="D9694">
        <v>16.41</v>
      </c>
    </row>
    <row r="9695" spans="1:4">
      <c r="A9695">
        <v>1906</v>
      </c>
      <c r="B9695" t="s">
        <v>2963</v>
      </c>
      <c r="C9695" t="s">
        <v>245</v>
      </c>
      <c r="D9695">
        <v>2.86</v>
      </c>
    </row>
    <row r="9696" spans="1:4">
      <c r="A9696">
        <v>1906</v>
      </c>
      <c r="B9696" t="s">
        <v>2963</v>
      </c>
      <c r="C9696" t="s">
        <v>245</v>
      </c>
      <c r="D9696">
        <v>4.26</v>
      </c>
    </row>
    <row r="9697" spans="1:4">
      <c r="A9697">
        <v>1906</v>
      </c>
      <c r="B9697" t="s">
        <v>2963</v>
      </c>
      <c r="C9697" t="s">
        <v>250</v>
      </c>
      <c r="D9697">
        <v>3.74</v>
      </c>
    </row>
    <row r="9698" spans="1:4">
      <c r="A9698">
        <v>1906</v>
      </c>
      <c r="B9698" t="s">
        <v>2963</v>
      </c>
      <c r="C9698" t="s">
        <v>252</v>
      </c>
      <c r="D9698">
        <v>1.04</v>
      </c>
    </row>
    <row r="9699" spans="1:4">
      <c r="A9699">
        <v>1906</v>
      </c>
      <c r="B9699" t="s">
        <v>2963</v>
      </c>
      <c r="C9699" t="s">
        <v>252</v>
      </c>
      <c r="D9699">
        <v>1</v>
      </c>
    </row>
    <row r="9700" spans="1:4">
      <c r="A9700">
        <v>1906</v>
      </c>
      <c r="B9700" t="s">
        <v>2963</v>
      </c>
      <c r="C9700" t="s">
        <v>619</v>
      </c>
      <c r="D9700">
        <v>17.75</v>
      </c>
    </row>
    <row r="9701" spans="1:4">
      <c r="A9701">
        <v>1906</v>
      </c>
      <c r="B9701" t="s">
        <v>2963</v>
      </c>
      <c r="C9701" t="s">
        <v>1697</v>
      </c>
      <c r="D9701">
        <v>128.43</v>
      </c>
    </row>
    <row r="9702" spans="1:4">
      <c r="A9702">
        <v>1906</v>
      </c>
      <c r="B9702" t="s">
        <v>2963</v>
      </c>
      <c r="C9702" t="s">
        <v>256</v>
      </c>
      <c r="D9702">
        <v>118</v>
      </c>
    </row>
    <row r="9703" spans="1:4">
      <c r="A9703">
        <v>1906</v>
      </c>
      <c r="B9703" t="s">
        <v>2963</v>
      </c>
      <c r="C9703" t="s">
        <v>256</v>
      </c>
      <c r="D9703">
        <v>4.6500000000000004</v>
      </c>
    </row>
    <row r="9704" spans="1:4">
      <c r="A9704">
        <v>1906</v>
      </c>
      <c r="B9704" t="s">
        <v>2963</v>
      </c>
      <c r="C9704" t="s">
        <v>1034</v>
      </c>
      <c r="D9704">
        <v>14.75</v>
      </c>
    </row>
    <row r="9705" spans="1:4">
      <c r="A9705">
        <v>1906</v>
      </c>
      <c r="B9705" t="s">
        <v>2963</v>
      </c>
      <c r="C9705" t="s">
        <v>1036</v>
      </c>
      <c r="D9705">
        <v>5.26</v>
      </c>
    </row>
    <row r="9706" spans="1:4">
      <c r="A9706">
        <v>1906</v>
      </c>
      <c r="B9706" t="s">
        <v>2963</v>
      </c>
      <c r="C9706" t="s">
        <v>622</v>
      </c>
      <c r="D9706">
        <v>8</v>
      </c>
    </row>
    <row r="9707" spans="1:4">
      <c r="A9707">
        <v>1906</v>
      </c>
      <c r="B9707" t="s">
        <v>2963</v>
      </c>
      <c r="C9707" t="s">
        <v>259</v>
      </c>
      <c r="D9707">
        <v>5.0599999999999996</v>
      </c>
    </row>
    <row r="9708" spans="1:4">
      <c r="A9708">
        <v>1906</v>
      </c>
      <c r="B9708" t="s">
        <v>2963</v>
      </c>
      <c r="C9708" t="s">
        <v>259</v>
      </c>
      <c r="D9708">
        <v>4</v>
      </c>
    </row>
    <row r="9709" spans="1:4">
      <c r="A9709">
        <v>1906</v>
      </c>
      <c r="B9709" t="s">
        <v>2963</v>
      </c>
      <c r="C9709" t="s">
        <v>262</v>
      </c>
      <c r="D9709">
        <v>45.54</v>
      </c>
    </row>
    <row r="9710" spans="1:4">
      <c r="A9710">
        <v>1906</v>
      </c>
      <c r="B9710" t="s">
        <v>2963</v>
      </c>
      <c r="C9710" t="s">
        <v>264</v>
      </c>
      <c r="D9710">
        <v>3.2</v>
      </c>
    </row>
    <row r="9711" spans="1:4">
      <c r="A9711">
        <v>1906</v>
      </c>
      <c r="B9711" t="s">
        <v>2963</v>
      </c>
      <c r="C9711" t="s">
        <v>266</v>
      </c>
      <c r="D9711">
        <v>7.68</v>
      </c>
    </row>
    <row r="9712" spans="1:4">
      <c r="A9712">
        <v>1906</v>
      </c>
      <c r="B9712" t="s">
        <v>2963</v>
      </c>
      <c r="C9712" t="s">
        <v>1310</v>
      </c>
      <c r="D9712">
        <v>26.2</v>
      </c>
    </row>
    <row r="9713" spans="1:4">
      <c r="A9713">
        <v>1906</v>
      </c>
      <c r="B9713" t="s">
        <v>2963</v>
      </c>
      <c r="C9713" t="s">
        <v>268</v>
      </c>
      <c r="D9713">
        <v>24.49</v>
      </c>
    </row>
    <row r="9714" spans="1:4">
      <c r="A9714">
        <v>1906</v>
      </c>
      <c r="B9714" t="s">
        <v>2963</v>
      </c>
      <c r="C9714" t="s">
        <v>268</v>
      </c>
      <c r="D9714">
        <v>22</v>
      </c>
    </row>
    <row r="9715" spans="1:4">
      <c r="A9715">
        <v>1906</v>
      </c>
      <c r="B9715" t="s">
        <v>2963</v>
      </c>
      <c r="C9715" t="s">
        <v>2471</v>
      </c>
      <c r="D9715">
        <v>5.64</v>
      </c>
    </row>
    <row r="9716" spans="1:4">
      <c r="A9716">
        <v>1906</v>
      </c>
      <c r="B9716" t="s">
        <v>2963</v>
      </c>
      <c r="C9716" t="s">
        <v>1712</v>
      </c>
      <c r="D9716">
        <v>9.1999999999999993</v>
      </c>
    </row>
    <row r="9717" spans="1:4">
      <c r="A9717">
        <v>1906</v>
      </c>
      <c r="B9717" t="s">
        <v>2963</v>
      </c>
      <c r="C9717" t="s">
        <v>1714</v>
      </c>
      <c r="D9717">
        <v>8.6999999999999993</v>
      </c>
    </row>
    <row r="9718" spans="1:4">
      <c r="A9718">
        <v>1906</v>
      </c>
      <c r="B9718" t="s">
        <v>2963</v>
      </c>
      <c r="C9718" t="s">
        <v>1301</v>
      </c>
      <c r="D9718">
        <v>2</v>
      </c>
    </row>
    <row r="9719" spans="1:4">
      <c r="A9719">
        <v>1906</v>
      </c>
      <c r="B9719" t="s">
        <v>2963</v>
      </c>
      <c r="C9719" t="s">
        <v>1169</v>
      </c>
      <c r="D9719">
        <v>6</v>
      </c>
    </row>
    <row r="9720" spans="1:4">
      <c r="A9720">
        <v>1906</v>
      </c>
      <c r="B9720" t="s">
        <v>2963</v>
      </c>
      <c r="C9720" t="s">
        <v>279</v>
      </c>
      <c r="D9720">
        <v>74.47</v>
      </c>
    </row>
    <row r="9721" spans="1:4">
      <c r="A9721">
        <v>1906</v>
      </c>
      <c r="B9721" t="s">
        <v>2963</v>
      </c>
      <c r="C9721" t="s">
        <v>279</v>
      </c>
      <c r="D9721">
        <v>34.15</v>
      </c>
    </row>
    <row r="9722" spans="1:4">
      <c r="A9722">
        <v>1906</v>
      </c>
      <c r="B9722" t="s">
        <v>2963</v>
      </c>
      <c r="C9722" t="s">
        <v>282</v>
      </c>
      <c r="D9722">
        <v>12.15</v>
      </c>
    </row>
    <row r="9723" spans="1:4">
      <c r="A9723">
        <v>1906</v>
      </c>
      <c r="B9723" t="s">
        <v>2963</v>
      </c>
      <c r="C9723" t="s">
        <v>26</v>
      </c>
      <c r="D9723">
        <v>10</v>
      </c>
    </row>
    <row r="9724" spans="1:4">
      <c r="A9724">
        <v>1906</v>
      </c>
      <c r="B9724" t="s">
        <v>2963</v>
      </c>
      <c r="C9724" t="s">
        <v>287</v>
      </c>
      <c r="D9724">
        <v>18.95</v>
      </c>
    </row>
    <row r="9725" spans="1:4">
      <c r="A9725">
        <v>1906</v>
      </c>
      <c r="B9725" t="s">
        <v>2963</v>
      </c>
      <c r="C9725" t="s">
        <v>848</v>
      </c>
      <c r="D9725">
        <v>9.27</v>
      </c>
    </row>
    <row r="9726" spans="1:4">
      <c r="A9726">
        <v>1906</v>
      </c>
      <c r="B9726" t="s">
        <v>2963</v>
      </c>
      <c r="C9726" t="s">
        <v>291</v>
      </c>
      <c r="D9726">
        <v>492.53</v>
      </c>
    </row>
    <row r="9727" spans="1:4">
      <c r="A9727">
        <v>1906</v>
      </c>
      <c r="B9727" t="s">
        <v>2963</v>
      </c>
      <c r="C9727" t="s">
        <v>291</v>
      </c>
      <c r="D9727">
        <v>54.637999999999998</v>
      </c>
    </row>
    <row r="9728" spans="1:4">
      <c r="A9728">
        <v>1906</v>
      </c>
      <c r="B9728" t="s">
        <v>2963</v>
      </c>
      <c r="C9728" t="s">
        <v>291</v>
      </c>
      <c r="D9728">
        <v>9.1449999999999996</v>
      </c>
    </row>
    <row r="9729" spans="1:4">
      <c r="A9729">
        <v>1906</v>
      </c>
      <c r="B9729" t="s">
        <v>2963</v>
      </c>
      <c r="C9729" t="s">
        <v>291</v>
      </c>
      <c r="D9729">
        <v>17.2</v>
      </c>
    </row>
    <row r="9730" spans="1:4">
      <c r="A9730">
        <v>1906</v>
      </c>
      <c r="B9730" t="s">
        <v>2963</v>
      </c>
      <c r="C9730" t="s">
        <v>291</v>
      </c>
      <c r="D9730">
        <v>5.0439999999999996</v>
      </c>
    </row>
    <row r="9731" spans="1:4">
      <c r="A9731">
        <v>1906</v>
      </c>
      <c r="B9731" t="s">
        <v>2963</v>
      </c>
      <c r="C9731" t="s">
        <v>291</v>
      </c>
      <c r="D9731">
        <v>20</v>
      </c>
    </row>
    <row r="9732" spans="1:4">
      <c r="A9732">
        <v>1906</v>
      </c>
      <c r="B9732" t="s">
        <v>2963</v>
      </c>
      <c r="C9732" t="s">
        <v>291</v>
      </c>
      <c r="D9732">
        <v>20</v>
      </c>
    </row>
    <row r="9733" spans="1:4">
      <c r="A9733">
        <v>1906</v>
      </c>
      <c r="B9733" t="s">
        <v>2963</v>
      </c>
      <c r="C9733" t="s">
        <v>291</v>
      </c>
      <c r="D9733">
        <v>1.05</v>
      </c>
    </row>
    <row r="9734" spans="1:4">
      <c r="A9734">
        <v>1906</v>
      </c>
      <c r="B9734" t="s">
        <v>2963</v>
      </c>
      <c r="C9734" t="s">
        <v>291</v>
      </c>
      <c r="D9734">
        <v>7.1859999999999999</v>
      </c>
    </row>
    <row r="9735" spans="1:4">
      <c r="A9735">
        <v>1906</v>
      </c>
      <c r="B9735" t="s">
        <v>2963</v>
      </c>
      <c r="C9735" t="s">
        <v>291</v>
      </c>
      <c r="D9735">
        <v>16</v>
      </c>
    </row>
    <row r="9736" spans="1:4">
      <c r="A9736">
        <v>1906</v>
      </c>
      <c r="B9736" t="s">
        <v>2963</v>
      </c>
      <c r="C9736" t="s">
        <v>291</v>
      </c>
      <c r="D9736">
        <v>29.474</v>
      </c>
    </row>
    <row r="9737" spans="1:4">
      <c r="A9737">
        <v>1906</v>
      </c>
      <c r="B9737" t="s">
        <v>2963</v>
      </c>
      <c r="C9737" t="s">
        <v>291</v>
      </c>
      <c r="D9737">
        <v>0.95199999999999996</v>
      </c>
    </row>
    <row r="9738" spans="1:4">
      <c r="A9738">
        <v>1906</v>
      </c>
      <c r="B9738" t="s">
        <v>2963</v>
      </c>
      <c r="C9738" t="s">
        <v>291</v>
      </c>
      <c r="D9738">
        <v>5.71</v>
      </c>
    </row>
    <row r="9739" spans="1:4">
      <c r="A9739">
        <v>1906</v>
      </c>
      <c r="B9739" t="s">
        <v>2963</v>
      </c>
      <c r="C9739" t="s">
        <v>291</v>
      </c>
      <c r="D9739">
        <v>1.7889999999999999</v>
      </c>
    </row>
    <row r="9740" spans="1:4">
      <c r="A9740">
        <v>1906</v>
      </c>
      <c r="B9740" t="s">
        <v>2963</v>
      </c>
      <c r="C9740" t="s">
        <v>291</v>
      </c>
      <c r="D9740">
        <v>2.86</v>
      </c>
    </row>
    <row r="9741" spans="1:4">
      <c r="A9741">
        <v>1906</v>
      </c>
      <c r="B9741" t="s">
        <v>2963</v>
      </c>
      <c r="C9741" t="s">
        <v>291</v>
      </c>
      <c r="D9741">
        <v>33.877000000000002</v>
      </c>
    </row>
    <row r="9742" spans="1:4">
      <c r="A9742">
        <v>1906</v>
      </c>
      <c r="B9742" t="s">
        <v>2963</v>
      </c>
      <c r="C9742" t="s">
        <v>291</v>
      </c>
      <c r="D9742">
        <v>1.67</v>
      </c>
    </row>
    <row r="9743" spans="1:4">
      <c r="A9743">
        <v>1906</v>
      </c>
      <c r="B9743" t="s">
        <v>2963</v>
      </c>
      <c r="C9743" t="s">
        <v>291</v>
      </c>
      <c r="D9743">
        <v>17.141999999999999</v>
      </c>
    </row>
    <row r="9744" spans="1:4">
      <c r="A9744">
        <v>1906</v>
      </c>
      <c r="B9744" t="s">
        <v>2963</v>
      </c>
      <c r="C9744" t="s">
        <v>291</v>
      </c>
      <c r="D9744">
        <v>11.571</v>
      </c>
    </row>
    <row r="9745" spans="1:4">
      <c r="A9745">
        <v>1906</v>
      </c>
      <c r="B9745" t="s">
        <v>2963</v>
      </c>
      <c r="C9745" t="s">
        <v>291</v>
      </c>
      <c r="D9745">
        <v>6.4</v>
      </c>
    </row>
    <row r="9746" spans="1:4">
      <c r="A9746">
        <v>1906</v>
      </c>
      <c r="B9746" t="s">
        <v>2963</v>
      </c>
      <c r="C9746" t="s">
        <v>291</v>
      </c>
      <c r="D9746">
        <v>80.650000000000006</v>
      </c>
    </row>
    <row r="9747" spans="1:4">
      <c r="A9747">
        <v>1906</v>
      </c>
      <c r="B9747" t="s">
        <v>2963</v>
      </c>
      <c r="C9747" t="s">
        <v>291</v>
      </c>
      <c r="D9747">
        <v>11.7</v>
      </c>
    </row>
    <row r="9748" spans="1:4">
      <c r="A9748">
        <v>1906</v>
      </c>
      <c r="B9748" t="s">
        <v>2963</v>
      </c>
      <c r="C9748" t="s">
        <v>291</v>
      </c>
      <c r="D9748">
        <v>7</v>
      </c>
    </row>
    <row r="9749" spans="1:4">
      <c r="A9749">
        <v>1906</v>
      </c>
      <c r="B9749" t="s">
        <v>2963</v>
      </c>
      <c r="C9749" t="s">
        <v>291</v>
      </c>
      <c r="D9749">
        <v>34.74</v>
      </c>
    </row>
    <row r="9750" spans="1:4">
      <c r="A9750">
        <v>1906</v>
      </c>
      <c r="B9750" t="s">
        <v>2963</v>
      </c>
      <c r="C9750" t="s">
        <v>291</v>
      </c>
      <c r="D9750">
        <v>118.35</v>
      </c>
    </row>
    <row r="9751" spans="1:4">
      <c r="A9751">
        <v>1906</v>
      </c>
      <c r="B9751" t="s">
        <v>2963</v>
      </c>
      <c r="C9751" t="s">
        <v>2070</v>
      </c>
      <c r="D9751">
        <v>50</v>
      </c>
    </row>
    <row r="9752" spans="1:4">
      <c r="A9752">
        <v>1906</v>
      </c>
      <c r="B9752" t="s">
        <v>2963</v>
      </c>
      <c r="C9752" t="s">
        <v>2070</v>
      </c>
      <c r="D9752">
        <v>14.7</v>
      </c>
    </row>
    <row r="9753" spans="1:4">
      <c r="A9753">
        <v>1906</v>
      </c>
      <c r="B9753" t="s">
        <v>2963</v>
      </c>
      <c r="C9753" t="s">
        <v>1756</v>
      </c>
      <c r="D9753">
        <v>2.74</v>
      </c>
    </row>
    <row r="9754" spans="1:4">
      <c r="A9754">
        <v>1906</v>
      </c>
      <c r="B9754" t="s">
        <v>2963</v>
      </c>
      <c r="C9754" t="s">
        <v>312</v>
      </c>
      <c r="D9754">
        <v>4</v>
      </c>
    </row>
    <row r="9755" spans="1:4">
      <c r="A9755">
        <v>1906</v>
      </c>
      <c r="B9755" t="s">
        <v>2963</v>
      </c>
      <c r="C9755" t="s">
        <v>314</v>
      </c>
      <c r="D9755">
        <v>32.049999999999997</v>
      </c>
    </row>
    <row r="9756" spans="1:4">
      <c r="A9756">
        <v>1906</v>
      </c>
      <c r="B9756" t="s">
        <v>2963</v>
      </c>
      <c r="C9756" t="s">
        <v>316</v>
      </c>
      <c r="D9756">
        <v>8.84</v>
      </c>
    </row>
    <row r="9757" spans="1:4">
      <c r="A9757">
        <v>1906</v>
      </c>
      <c r="B9757" t="s">
        <v>2963</v>
      </c>
      <c r="C9757" t="s">
        <v>318</v>
      </c>
      <c r="D9757">
        <v>50.89</v>
      </c>
    </row>
    <row r="9758" spans="1:4">
      <c r="A9758">
        <v>1906</v>
      </c>
      <c r="B9758" t="s">
        <v>2963</v>
      </c>
      <c r="C9758" t="s">
        <v>1761</v>
      </c>
      <c r="D9758">
        <v>3</v>
      </c>
    </row>
    <row r="9759" spans="1:4">
      <c r="A9759">
        <v>1906</v>
      </c>
      <c r="B9759" t="s">
        <v>2963</v>
      </c>
      <c r="C9759" t="s">
        <v>320</v>
      </c>
      <c r="D9759">
        <v>11.1</v>
      </c>
    </row>
    <row r="9760" spans="1:4">
      <c r="A9760">
        <v>1906</v>
      </c>
      <c r="B9760" t="s">
        <v>2963</v>
      </c>
      <c r="C9760" t="s">
        <v>1068</v>
      </c>
      <c r="D9760">
        <v>10.36</v>
      </c>
    </row>
    <row r="9761" spans="1:4">
      <c r="A9761">
        <v>1906</v>
      </c>
      <c r="B9761" t="s">
        <v>2963</v>
      </c>
      <c r="C9761" t="s">
        <v>2240</v>
      </c>
      <c r="D9761">
        <v>9.25</v>
      </c>
    </row>
    <row r="9762" spans="1:4">
      <c r="A9762">
        <v>1906</v>
      </c>
      <c r="B9762" t="s">
        <v>2963</v>
      </c>
      <c r="C9762" t="s">
        <v>640</v>
      </c>
      <c r="D9762">
        <v>6.5</v>
      </c>
    </row>
    <row r="9763" spans="1:4">
      <c r="A9763">
        <v>1906</v>
      </c>
      <c r="B9763" t="s">
        <v>2963</v>
      </c>
      <c r="C9763" t="s">
        <v>961</v>
      </c>
      <c r="D9763">
        <v>16.5</v>
      </c>
    </row>
    <row r="9764" spans="1:4">
      <c r="A9764">
        <v>1906</v>
      </c>
      <c r="B9764" t="s">
        <v>2963</v>
      </c>
      <c r="C9764" t="s">
        <v>851</v>
      </c>
      <c r="D9764">
        <v>4.4000000000000004</v>
      </c>
    </row>
    <row r="9765" spans="1:4">
      <c r="A9765">
        <v>1906</v>
      </c>
      <c r="B9765" t="s">
        <v>2963</v>
      </c>
      <c r="C9765" t="s">
        <v>322</v>
      </c>
      <c r="D9765">
        <v>17.329999999999998</v>
      </c>
    </row>
    <row r="9766" spans="1:4">
      <c r="A9766">
        <v>1906</v>
      </c>
      <c r="B9766" t="s">
        <v>2963</v>
      </c>
      <c r="C9766" t="s">
        <v>324</v>
      </c>
      <c r="D9766">
        <v>87.62</v>
      </c>
    </row>
    <row r="9767" spans="1:4">
      <c r="A9767">
        <v>1906</v>
      </c>
      <c r="B9767" t="s">
        <v>2963</v>
      </c>
      <c r="C9767" t="s">
        <v>324</v>
      </c>
      <c r="D9767">
        <v>4.6100000000000003</v>
      </c>
    </row>
    <row r="9768" spans="1:4">
      <c r="A9768">
        <v>1906</v>
      </c>
      <c r="B9768" t="s">
        <v>2963</v>
      </c>
      <c r="C9768" t="s">
        <v>324</v>
      </c>
      <c r="D9768">
        <v>39.299999999999997</v>
      </c>
    </row>
    <row r="9769" spans="1:4">
      <c r="A9769">
        <v>1906</v>
      </c>
      <c r="B9769" t="s">
        <v>2963</v>
      </c>
      <c r="C9769" t="s">
        <v>324</v>
      </c>
      <c r="D9769">
        <v>19.510000000000002</v>
      </c>
    </row>
    <row r="9770" spans="1:4">
      <c r="A9770">
        <v>1906</v>
      </c>
      <c r="B9770" t="s">
        <v>2963</v>
      </c>
      <c r="C9770" t="s">
        <v>324</v>
      </c>
      <c r="D9770">
        <v>7.75</v>
      </c>
    </row>
    <row r="9771" spans="1:4">
      <c r="A9771">
        <v>1906</v>
      </c>
      <c r="B9771" t="s">
        <v>2963</v>
      </c>
      <c r="C9771" t="s">
        <v>324</v>
      </c>
      <c r="D9771">
        <v>160</v>
      </c>
    </row>
    <row r="9772" spans="1:4">
      <c r="A9772">
        <v>1906</v>
      </c>
      <c r="B9772" t="s">
        <v>2963</v>
      </c>
      <c r="C9772" t="s">
        <v>324</v>
      </c>
      <c r="D9772">
        <v>5.97</v>
      </c>
    </row>
    <row r="9773" spans="1:4">
      <c r="A9773">
        <v>1906</v>
      </c>
      <c r="B9773" t="s">
        <v>2963</v>
      </c>
      <c r="C9773" t="s">
        <v>66</v>
      </c>
      <c r="D9773">
        <v>6.86</v>
      </c>
    </row>
    <row r="9774" spans="1:4">
      <c r="A9774">
        <v>1906</v>
      </c>
      <c r="B9774" t="s">
        <v>2963</v>
      </c>
      <c r="C9774" t="s">
        <v>2437</v>
      </c>
      <c r="D9774">
        <v>1.66</v>
      </c>
    </row>
    <row r="9775" spans="1:4">
      <c r="A9775">
        <v>1906</v>
      </c>
      <c r="B9775" t="s">
        <v>2963</v>
      </c>
      <c r="C9775" t="s">
        <v>332</v>
      </c>
      <c r="D9775">
        <v>105.61</v>
      </c>
    </row>
    <row r="9776" spans="1:4">
      <c r="A9776">
        <v>1906</v>
      </c>
      <c r="B9776" t="s">
        <v>2963</v>
      </c>
      <c r="C9776" t="s">
        <v>658</v>
      </c>
      <c r="D9776">
        <v>1.6</v>
      </c>
    </row>
    <row r="9777" spans="1:4">
      <c r="A9777">
        <v>1906</v>
      </c>
      <c r="B9777" t="s">
        <v>2963</v>
      </c>
      <c r="C9777" t="s">
        <v>658</v>
      </c>
      <c r="D9777">
        <v>0.18</v>
      </c>
    </row>
    <row r="9778" spans="1:4">
      <c r="A9778">
        <v>1906</v>
      </c>
      <c r="B9778" t="s">
        <v>2963</v>
      </c>
      <c r="C9778" t="s">
        <v>338</v>
      </c>
      <c r="D9778">
        <v>31.02</v>
      </c>
    </row>
    <row r="9779" spans="1:4">
      <c r="A9779">
        <v>1906</v>
      </c>
      <c r="B9779" t="s">
        <v>2963</v>
      </c>
      <c r="C9779" t="s">
        <v>338</v>
      </c>
      <c r="D9779">
        <v>22.69</v>
      </c>
    </row>
    <row r="9780" spans="1:4">
      <c r="A9780">
        <v>1906</v>
      </c>
      <c r="B9780" t="s">
        <v>2963</v>
      </c>
      <c r="C9780" t="s">
        <v>338</v>
      </c>
      <c r="D9780">
        <v>4</v>
      </c>
    </row>
    <row r="9781" spans="1:4">
      <c r="A9781">
        <v>1906</v>
      </c>
      <c r="B9781" t="s">
        <v>2963</v>
      </c>
      <c r="C9781" t="s">
        <v>340</v>
      </c>
      <c r="D9781">
        <v>80</v>
      </c>
    </row>
    <row r="9782" spans="1:4">
      <c r="A9782">
        <v>1906</v>
      </c>
      <c r="B9782" t="s">
        <v>2963</v>
      </c>
      <c r="C9782" t="s">
        <v>340</v>
      </c>
      <c r="D9782">
        <v>8.5500000000000007</v>
      </c>
    </row>
    <row r="9783" spans="1:4">
      <c r="A9783">
        <v>1906</v>
      </c>
      <c r="B9783" t="s">
        <v>2963</v>
      </c>
      <c r="C9783" t="s">
        <v>340</v>
      </c>
      <c r="D9783">
        <v>18.079999999999998</v>
      </c>
    </row>
    <row r="9784" spans="1:4">
      <c r="A9784">
        <v>1906</v>
      </c>
      <c r="B9784" t="s">
        <v>2963</v>
      </c>
      <c r="C9784" t="s">
        <v>340</v>
      </c>
      <c r="D9784">
        <v>23.53</v>
      </c>
    </row>
    <row r="9785" spans="1:4">
      <c r="A9785">
        <v>1906</v>
      </c>
      <c r="B9785" t="s">
        <v>2963</v>
      </c>
      <c r="C9785" t="s">
        <v>352</v>
      </c>
      <c r="D9785">
        <v>10</v>
      </c>
    </row>
    <row r="9786" spans="1:4">
      <c r="A9786">
        <v>1906</v>
      </c>
      <c r="B9786" t="s">
        <v>2963</v>
      </c>
      <c r="C9786" t="s">
        <v>354</v>
      </c>
      <c r="D9786">
        <v>115.73</v>
      </c>
    </row>
    <row r="9787" spans="1:4">
      <c r="A9787">
        <v>1906</v>
      </c>
      <c r="B9787" t="s">
        <v>2963</v>
      </c>
      <c r="C9787" t="s">
        <v>358</v>
      </c>
      <c r="D9787">
        <v>10.47</v>
      </c>
    </row>
    <row r="9788" spans="1:4">
      <c r="A9788">
        <v>1906</v>
      </c>
      <c r="B9788" t="s">
        <v>2963</v>
      </c>
      <c r="C9788" t="s">
        <v>358</v>
      </c>
      <c r="D9788">
        <v>7.69</v>
      </c>
    </row>
    <row r="9789" spans="1:4">
      <c r="A9789">
        <v>1906</v>
      </c>
      <c r="B9789" t="s">
        <v>2963</v>
      </c>
      <c r="C9789" t="s">
        <v>648</v>
      </c>
      <c r="D9789">
        <v>9</v>
      </c>
    </row>
    <row r="9790" spans="1:4">
      <c r="A9790">
        <v>1906</v>
      </c>
      <c r="B9790" t="s">
        <v>2963</v>
      </c>
      <c r="C9790" t="s">
        <v>1789</v>
      </c>
      <c r="D9790">
        <v>27.97</v>
      </c>
    </row>
    <row r="9791" spans="1:4">
      <c r="A9791">
        <v>1906</v>
      </c>
      <c r="B9791" t="s">
        <v>2963</v>
      </c>
      <c r="C9791" t="s">
        <v>360</v>
      </c>
      <c r="D9791">
        <v>11</v>
      </c>
    </row>
    <row r="9792" spans="1:4">
      <c r="A9792">
        <v>1906</v>
      </c>
      <c r="B9792" t="s">
        <v>2963</v>
      </c>
      <c r="C9792" t="s">
        <v>362</v>
      </c>
      <c r="D9792">
        <v>34.46</v>
      </c>
    </row>
    <row r="9793" spans="1:4">
      <c r="A9793">
        <v>1906</v>
      </c>
      <c r="B9793" t="s">
        <v>3020</v>
      </c>
      <c r="C9793" t="s">
        <v>1180</v>
      </c>
      <c r="D9793">
        <v>14.16</v>
      </c>
    </row>
    <row r="9794" spans="1:4">
      <c r="A9794">
        <v>1906</v>
      </c>
      <c r="B9794" t="s">
        <v>3020</v>
      </c>
      <c r="C9794" t="s">
        <v>1180</v>
      </c>
      <c r="D9794">
        <v>5.25</v>
      </c>
    </row>
    <row r="9795" spans="1:4">
      <c r="A9795">
        <v>1906</v>
      </c>
      <c r="B9795" t="s">
        <v>3020</v>
      </c>
      <c r="C9795" t="s">
        <v>1183</v>
      </c>
      <c r="D9795">
        <v>16.5</v>
      </c>
    </row>
    <row r="9796" spans="1:4">
      <c r="A9796">
        <v>1906</v>
      </c>
      <c r="B9796" t="s">
        <v>3020</v>
      </c>
      <c r="C9796" t="s">
        <v>1185</v>
      </c>
      <c r="D9796">
        <v>6.2</v>
      </c>
    </row>
    <row r="9797" spans="1:4">
      <c r="A9797">
        <v>1906</v>
      </c>
      <c r="B9797" t="s">
        <v>3020</v>
      </c>
      <c r="C9797" t="s">
        <v>1313</v>
      </c>
      <c r="D9797">
        <v>9</v>
      </c>
    </row>
    <row r="9798" spans="1:4">
      <c r="A9798">
        <v>1906</v>
      </c>
      <c r="B9798" t="s">
        <v>3020</v>
      </c>
      <c r="C9798" t="s">
        <v>2063</v>
      </c>
      <c r="D9798">
        <v>7.5</v>
      </c>
    </row>
    <row r="9799" spans="1:4">
      <c r="A9799">
        <v>1906</v>
      </c>
      <c r="B9799" t="s">
        <v>3020</v>
      </c>
      <c r="C9799" t="s">
        <v>1187</v>
      </c>
      <c r="D9799">
        <v>6</v>
      </c>
    </row>
    <row r="9800" spans="1:4">
      <c r="A9800">
        <v>1906</v>
      </c>
      <c r="B9800" t="s">
        <v>3020</v>
      </c>
      <c r="C9800" t="s">
        <v>1315</v>
      </c>
      <c r="D9800">
        <v>3</v>
      </c>
    </row>
    <row r="9801" spans="1:4">
      <c r="A9801">
        <v>1906</v>
      </c>
      <c r="B9801" t="s">
        <v>3020</v>
      </c>
      <c r="C9801" t="s">
        <v>1189</v>
      </c>
      <c r="D9801">
        <v>16.7</v>
      </c>
    </row>
    <row r="9802" spans="1:4">
      <c r="A9802">
        <v>1906</v>
      </c>
      <c r="B9802" t="s">
        <v>3020</v>
      </c>
      <c r="C9802" t="s">
        <v>1191</v>
      </c>
      <c r="D9802">
        <v>9.75</v>
      </c>
    </row>
    <row r="9803" spans="1:4">
      <c r="A9803">
        <v>1906</v>
      </c>
      <c r="B9803" t="s">
        <v>3030</v>
      </c>
      <c r="C9803" t="s">
        <v>2438</v>
      </c>
      <c r="D9803">
        <v>1.6</v>
      </c>
    </row>
    <row r="9804" spans="1:4">
      <c r="A9804">
        <v>1906</v>
      </c>
      <c r="B9804" t="s">
        <v>3030</v>
      </c>
      <c r="C9804" t="s">
        <v>2439</v>
      </c>
      <c r="D9804">
        <v>11</v>
      </c>
    </row>
    <row r="9805" spans="1:4">
      <c r="A9805">
        <v>1906</v>
      </c>
      <c r="B9805" t="s">
        <v>3655</v>
      </c>
      <c r="C9805" t="s">
        <v>2093</v>
      </c>
      <c r="D9805">
        <v>105</v>
      </c>
    </row>
    <row r="9806" spans="1:4">
      <c r="A9806">
        <v>1906</v>
      </c>
      <c r="B9806" t="s">
        <v>3655</v>
      </c>
      <c r="C9806" t="s">
        <v>2081</v>
      </c>
      <c r="D9806">
        <v>35</v>
      </c>
    </row>
    <row r="9807" spans="1:4">
      <c r="A9807">
        <v>1906</v>
      </c>
      <c r="B9807" t="s">
        <v>3655</v>
      </c>
      <c r="C9807" t="s">
        <v>2082</v>
      </c>
      <c r="D9807">
        <v>6</v>
      </c>
    </row>
    <row r="9808" spans="1:4">
      <c r="A9808">
        <v>1906</v>
      </c>
      <c r="B9808" t="s">
        <v>3655</v>
      </c>
      <c r="C9808" t="s">
        <v>2082</v>
      </c>
      <c r="D9808">
        <v>1</v>
      </c>
    </row>
    <row r="9809" spans="1:4">
      <c r="A9809">
        <v>1906</v>
      </c>
      <c r="B9809" t="s">
        <v>3655</v>
      </c>
      <c r="C9809" t="s">
        <v>2082</v>
      </c>
      <c r="D9809">
        <v>26</v>
      </c>
    </row>
    <row r="9810" spans="1:4">
      <c r="A9810">
        <v>1906</v>
      </c>
      <c r="B9810" t="s">
        <v>3655</v>
      </c>
      <c r="C9810" t="s">
        <v>99</v>
      </c>
      <c r="D9810">
        <v>20</v>
      </c>
    </row>
    <row r="9811" spans="1:4">
      <c r="A9811">
        <v>1906</v>
      </c>
      <c r="B9811" t="s">
        <v>3655</v>
      </c>
      <c r="C9811" t="s">
        <v>2472</v>
      </c>
      <c r="D9811">
        <v>20</v>
      </c>
    </row>
    <row r="9812" spans="1:4">
      <c r="A9812">
        <v>1906</v>
      </c>
      <c r="B9812" t="s">
        <v>3655</v>
      </c>
      <c r="C9812" t="s">
        <v>2473</v>
      </c>
      <c r="D9812">
        <v>9</v>
      </c>
    </row>
    <row r="9813" spans="1:4">
      <c r="A9813">
        <v>1906</v>
      </c>
      <c r="B9813" t="s">
        <v>3655</v>
      </c>
      <c r="C9813" t="s">
        <v>2094</v>
      </c>
      <c r="D9813">
        <v>57.04</v>
      </c>
    </row>
    <row r="9814" spans="1:4">
      <c r="A9814">
        <v>1906</v>
      </c>
      <c r="B9814" t="s">
        <v>3655</v>
      </c>
      <c r="C9814" t="s">
        <v>2094</v>
      </c>
      <c r="D9814">
        <v>21</v>
      </c>
    </row>
    <row r="9815" spans="1:4">
      <c r="A9815">
        <v>1906</v>
      </c>
      <c r="B9815" t="s">
        <v>3655</v>
      </c>
      <c r="C9815" t="s">
        <v>2095</v>
      </c>
      <c r="D9815">
        <v>57.55</v>
      </c>
    </row>
    <row r="9816" spans="1:4">
      <c r="A9816">
        <v>1906</v>
      </c>
      <c r="B9816" t="s">
        <v>3655</v>
      </c>
      <c r="C9816" t="s">
        <v>2095</v>
      </c>
      <c r="D9816">
        <v>57.55</v>
      </c>
    </row>
    <row r="9817" spans="1:4">
      <c r="A9817">
        <v>1906</v>
      </c>
      <c r="B9817" t="s">
        <v>3655</v>
      </c>
      <c r="C9817" t="s">
        <v>2095</v>
      </c>
      <c r="D9817">
        <v>218</v>
      </c>
    </row>
    <row r="9818" spans="1:4">
      <c r="A9818">
        <v>1906</v>
      </c>
      <c r="B9818" t="s">
        <v>3655</v>
      </c>
      <c r="C9818" t="s">
        <v>2095</v>
      </c>
      <c r="D9818">
        <v>36</v>
      </c>
    </row>
    <row r="9819" spans="1:4">
      <c r="A9819">
        <v>1906</v>
      </c>
      <c r="B9819" t="s">
        <v>3655</v>
      </c>
      <c r="C9819" t="s">
        <v>2095</v>
      </c>
      <c r="D9819">
        <v>57</v>
      </c>
    </row>
    <row r="9820" spans="1:4">
      <c r="A9820">
        <v>1906</v>
      </c>
      <c r="B9820" t="s">
        <v>3655</v>
      </c>
      <c r="C9820" t="s">
        <v>2095</v>
      </c>
      <c r="D9820">
        <v>38</v>
      </c>
    </row>
    <row r="9821" spans="1:4">
      <c r="A9821">
        <v>1906</v>
      </c>
      <c r="B9821" t="s">
        <v>3655</v>
      </c>
      <c r="C9821" t="s">
        <v>2095</v>
      </c>
      <c r="D9821">
        <v>0.151</v>
      </c>
    </row>
    <row r="9822" spans="1:4">
      <c r="A9822">
        <v>1906</v>
      </c>
      <c r="B9822" t="s">
        <v>3655</v>
      </c>
      <c r="C9822" t="s">
        <v>2095</v>
      </c>
      <c r="D9822">
        <v>101.24</v>
      </c>
    </row>
    <row r="9823" spans="1:4">
      <c r="A9823">
        <v>1906</v>
      </c>
      <c r="B9823" t="s">
        <v>3655</v>
      </c>
      <c r="C9823" t="s">
        <v>2095</v>
      </c>
      <c r="D9823">
        <v>45</v>
      </c>
    </row>
    <row r="9824" spans="1:4">
      <c r="A9824">
        <v>1906</v>
      </c>
      <c r="B9824" t="s">
        <v>3655</v>
      </c>
      <c r="C9824" t="s">
        <v>2095</v>
      </c>
      <c r="D9824">
        <v>2</v>
      </c>
    </row>
    <row r="9825" spans="1:4">
      <c r="A9825">
        <v>1906</v>
      </c>
      <c r="B9825" t="s">
        <v>3655</v>
      </c>
      <c r="C9825" t="s">
        <v>2095</v>
      </c>
      <c r="D9825">
        <v>37</v>
      </c>
    </row>
    <row r="9826" spans="1:4">
      <c r="A9826">
        <v>1906</v>
      </c>
      <c r="B9826" t="s">
        <v>3655</v>
      </c>
      <c r="C9826" t="s">
        <v>2095</v>
      </c>
      <c r="D9826">
        <v>83.82</v>
      </c>
    </row>
    <row r="9827" spans="1:4">
      <c r="A9827">
        <v>1906</v>
      </c>
      <c r="B9827" t="s">
        <v>3655</v>
      </c>
      <c r="C9827" t="s">
        <v>417</v>
      </c>
      <c r="D9827">
        <v>219</v>
      </c>
    </row>
    <row r="9828" spans="1:4">
      <c r="A9828">
        <v>1906</v>
      </c>
      <c r="B9828" t="s">
        <v>3655</v>
      </c>
      <c r="C9828" t="s">
        <v>417</v>
      </c>
      <c r="D9828">
        <v>45</v>
      </c>
    </row>
    <row r="9829" spans="1:4">
      <c r="A9829">
        <v>1906</v>
      </c>
      <c r="B9829" t="s">
        <v>3655</v>
      </c>
      <c r="C9829" t="s">
        <v>417</v>
      </c>
      <c r="D9829">
        <v>95</v>
      </c>
    </row>
    <row r="9830" spans="1:4">
      <c r="A9830">
        <v>1906</v>
      </c>
      <c r="B9830" t="s">
        <v>3655</v>
      </c>
      <c r="C9830" t="s">
        <v>417</v>
      </c>
      <c r="D9830">
        <v>160</v>
      </c>
    </row>
    <row r="9831" spans="1:4">
      <c r="A9831">
        <v>1906</v>
      </c>
      <c r="B9831" t="s">
        <v>3655</v>
      </c>
      <c r="C9831" t="s">
        <v>417</v>
      </c>
      <c r="D9831">
        <v>134</v>
      </c>
    </row>
    <row r="9832" spans="1:4">
      <c r="A9832">
        <v>1906</v>
      </c>
      <c r="B9832" t="s">
        <v>3655</v>
      </c>
      <c r="C9832" t="s">
        <v>417</v>
      </c>
      <c r="D9832">
        <v>30</v>
      </c>
    </row>
    <row r="9833" spans="1:4">
      <c r="A9833">
        <v>1906</v>
      </c>
      <c r="B9833" t="s">
        <v>3655</v>
      </c>
      <c r="C9833" t="s">
        <v>68</v>
      </c>
      <c r="D9833">
        <v>107.4</v>
      </c>
    </row>
    <row r="9834" spans="1:4">
      <c r="A9834">
        <v>1906</v>
      </c>
      <c r="B9834" t="s">
        <v>3655</v>
      </c>
      <c r="C9834" t="s">
        <v>68</v>
      </c>
      <c r="D9834">
        <v>16</v>
      </c>
    </row>
    <row r="9835" spans="1:4">
      <c r="A9835">
        <v>1906</v>
      </c>
      <c r="B9835" t="s">
        <v>3655</v>
      </c>
      <c r="C9835" t="s">
        <v>68</v>
      </c>
      <c r="D9835">
        <v>52</v>
      </c>
    </row>
    <row r="9836" spans="1:4">
      <c r="A9836">
        <v>1906</v>
      </c>
      <c r="B9836" t="s">
        <v>3655</v>
      </c>
      <c r="C9836" t="s">
        <v>68</v>
      </c>
      <c r="D9836">
        <v>15</v>
      </c>
    </row>
    <row r="9837" spans="1:4">
      <c r="A9837">
        <v>1906</v>
      </c>
      <c r="B9837" t="s">
        <v>3655</v>
      </c>
      <c r="C9837" t="s">
        <v>68</v>
      </c>
      <c r="D9837">
        <v>10</v>
      </c>
    </row>
    <row r="9838" spans="1:4">
      <c r="A9838">
        <v>1906</v>
      </c>
      <c r="B9838" t="s">
        <v>3655</v>
      </c>
      <c r="C9838" t="s">
        <v>68</v>
      </c>
      <c r="D9838">
        <v>56.31</v>
      </c>
    </row>
    <row r="9839" spans="1:4">
      <c r="A9839">
        <v>1906</v>
      </c>
      <c r="B9839" t="s">
        <v>3655</v>
      </c>
      <c r="C9839" t="s">
        <v>68</v>
      </c>
      <c r="D9839">
        <v>61</v>
      </c>
    </row>
    <row r="9840" spans="1:4">
      <c r="A9840">
        <v>1906</v>
      </c>
      <c r="B9840" t="s">
        <v>3655</v>
      </c>
      <c r="C9840" t="s">
        <v>68</v>
      </c>
      <c r="D9840">
        <v>40</v>
      </c>
    </row>
    <row r="9841" spans="1:4">
      <c r="A9841">
        <v>1906</v>
      </c>
      <c r="B9841" t="s">
        <v>3655</v>
      </c>
      <c r="C9841" t="s">
        <v>68</v>
      </c>
      <c r="D9841">
        <v>6.1</v>
      </c>
    </row>
    <row r="9842" spans="1:4">
      <c r="A9842">
        <v>1906</v>
      </c>
      <c r="B9842" t="s">
        <v>3655</v>
      </c>
      <c r="C9842" t="s">
        <v>68</v>
      </c>
      <c r="D9842">
        <v>38.700000000000003</v>
      </c>
    </row>
    <row r="9843" spans="1:4">
      <c r="A9843">
        <v>1906</v>
      </c>
      <c r="B9843" t="s">
        <v>3655</v>
      </c>
      <c r="C9843" t="s">
        <v>68</v>
      </c>
      <c r="D9843">
        <v>80</v>
      </c>
    </row>
    <row r="9844" spans="1:4">
      <c r="A9844">
        <v>1906</v>
      </c>
      <c r="B9844" t="s">
        <v>3655</v>
      </c>
      <c r="C9844" t="s">
        <v>2440</v>
      </c>
      <c r="D9844">
        <v>35</v>
      </c>
    </row>
    <row r="9845" spans="1:4">
      <c r="A9845">
        <v>1906</v>
      </c>
      <c r="B9845" t="s">
        <v>3655</v>
      </c>
      <c r="C9845" t="s">
        <v>2097</v>
      </c>
      <c r="D9845">
        <v>28.5</v>
      </c>
    </row>
    <row r="9846" spans="1:4">
      <c r="A9846">
        <v>1906</v>
      </c>
      <c r="B9846" t="s">
        <v>3655</v>
      </c>
      <c r="C9846" t="s">
        <v>2097</v>
      </c>
      <c r="D9846">
        <v>42.6</v>
      </c>
    </row>
    <row r="9847" spans="1:4">
      <c r="A9847">
        <v>1906</v>
      </c>
      <c r="B9847" t="s">
        <v>3655</v>
      </c>
      <c r="C9847" t="s">
        <v>2097</v>
      </c>
      <c r="D9847">
        <v>8</v>
      </c>
    </row>
    <row r="9848" spans="1:4">
      <c r="A9848">
        <v>1906</v>
      </c>
      <c r="B9848" t="s">
        <v>3655</v>
      </c>
      <c r="C9848" t="s">
        <v>2097</v>
      </c>
      <c r="D9848">
        <v>31.1</v>
      </c>
    </row>
    <row r="9849" spans="1:4">
      <c r="A9849">
        <v>1906</v>
      </c>
      <c r="B9849" t="s">
        <v>3655</v>
      </c>
      <c r="C9849" t="s">
        <v>2097</v>
      </c>
      <c r="D9849">
        <v>46</v>
      </c>
    </row>
    <row r="9850" spans="1:4">
      <c r="A9850">
        <v>1906</v>
      </c>
      <c r="B9850" t="s">
        <v>3655</v>
      </c>
      <c r="C9850" t="s">
        <v>2097</v>
      </c>
      <c r="D9850">
        <v>43</v>
      </c>
    </row>
    <row r="9851" spans="1:4">
      <c r="A9851">
        <v>1906</v>
      </c>
      <c r="B9851" t="s">
        <v>3655</v>
      </c>
      <c r="C9851" t="s">
        <v>2097</v>
      </c>
      <c r="D9851">
        <v>45</v>
      </c>
    </row>
    <row r="9852" spans="1:4">
      <c r="A9852">
        <v>1906</v>
      </c>
      <c r="B9852" t="s">
        <v>3655</v>
      </c>
      <c r="C9852" t="s">
        <v>2097</v>
      </c>
      <c r="D9852">
        <v>21</v>
      </c>
    </row>
    <row r="9853" spans="1:4">
      <c r="A9853">
        <v>1906</v>
      </c>
      <c r="B9853" t="s">
        <v>3655</v>
      </c>
      <c r="C9853" t="s">
        <v>2097</v>
      </c>
      <c r="D9853">
        <v>7.25</v>
      </c>
    </row>
    <row r="9854" spans="1:4">
      <c r="A9854">
        <v>1906</v>
      </c>
      <c r="B9854" t="s">
        <v>3655</v>
      </c>
      <c r="C9854" t="s">
        <v>2097</v>
      </c>
      <c r="D9854">
        <v>52.12</v>
      </c>
    </row>
    <row r="9855" spans="1:4">
      <c r="A9855">
        <v>1906</v>
      </c>
      <c r="B9855" t="s">
        <v>3655</v>
      </c>
      <c r="C9855" t="s">
        <v>2097</v>
      </c>
      <c r="D9855">
        <v>25</v>
      </c>
    </row>
    <row r="9856" spans="1:4">
      <c r="A9856">
        <v>1906</v>
      </c>
      <c r="B9856" t="s">
        <v>3655</v>
      </c>
      <c r="C9856" t="s">
        <v>2097</v>
      </c>
      <c r="D9856">
        <v>36</v>
      </c>
    </row>
    <row r="9857" spans="1:4">
      <c r="A9857">
        <v>1906</v>
      </c>
      <c r="B9857" t="s">
        <v>3655</v>
      </c>
      <c r="C9857" t="s">
        <v>2097</v>
      </c>
      <c r="D9857">
        <v>34</v>
      </c>
    </row>
    <row r="9858" spans="1:4">
      <c r="A9858">
        <v>1906</v>
      </c>
      <c r="B9858" t="s">
        <v>3655</v>
      </c>
      <c r="C9858" t="s">
        <v>2097</v>
      </c>
      <c r="D9858">
        <v>55</v>
      </c>
    </row>
    <row r="9859" spans="1:4">
      <c r="A9859">
        <v>1906</v>
      </c>
      <c r="B9859" t="s">
        <v>3655</v>
      </c>
      <c r="C9859" t="s">
        <v>2098</v>
      </c>
      <c r="D9859">
        <v>4.5</v>
      </c>
    </row>
    <row r="9860" spans="1:4">
      <c r="A9860">
        <v>1906</v>
      </c>
      <c r="B9860" t="s">
        <v>3655</v>
      </c>
      <c r="C9860" t="s">
        <v>2100</v>
      </c>
      <c r="D9860">
        <v>2</v>
      </c>
    </row>
    <row r="9861" spans="1:4">
      <c r="A9861">
        <v>1906</v>
      </c>
      <c r="B9861" t="s">
        <v>3655</v>
      </c>
      <c r="C9861" t="s">
        <v>2101</v>
      </c>
      <c r="D9861">
        <v>32</v>
      </c>
    </row>
    <row r="9862" spans="1:4">
      <c r="A9862">
        <v>1906</v>
      </c>
      <c r="B9862" t="s">
        <v>3655</v>
      </c>
      <c r="C9862" t="s">
        <v>2101</v>
      </c>
      <c r="D9862">
        <v>3</v>
      </c>
    </row>
    <row r="9863" spans="1:4">
      <c r="A9863">
        <v>1906</v>
      </c>
      <c r="B9863" t="s">
        <v>3655</v>
      </c>
      <c r="C9863" t="s">
        <v>2102</v>
      </c>
      <c r="D9863">
        <v>50</v>
      </c>
    </row>
    <row r="9864" spans="1:4">
      <c r="A9864">
        <v>1906</v>
      </c>
      <c r="B9864" t="s">
        <v>3655</v>
      </c>
      <c r="C9864" t="s">
        <v>2315</v>
      </c>
      <c r="D9864">
        <v>30</v>
      </c>
    </row>
    <row r="9865" spans="1:4">
      <c r="A9865">
        <v>1906</v>
      </c>
      <c r="B9865" t="s">
        <v>3655</v>
      </c>
      <c r="C9865" t="s">
        <v>2104</v>
      </c>
      <c r="D9865">
        <v>83.93</v>
      </c>
    </row>
    <row r="9866" spans="1:4">
      <c r="A9866">
        <v>1906</v>
      </c>
      <c r="B9866" t="s">
        <v>3655</v>
      </c>
      <c r="C9866" t="s">
        <v>2397</v>
      </c>
      <c r="D9866">
        <v>27</v>
      </c>
    </row>
    <row r="9867" spans="1:4">
      <c r="A9867">
        <v>1906</v>
      </c>
      <c r="B9867" t="s">
        <v>3655</v>
      </c>
      <c r="C9867" t="s">
        <v>273</v>
      </c>
      <c r="D9867">
        <v>4.4000000000000004</v>
      </c>
    </row>
    <row r="9868" spans="1:4">
      <c r="A9868">
        <v>1906</v>
      </c>
      <c r="B9868" t="s">
        <v>3655</v>
      </c>
      <c r="C9868" t="s">
        <v>273</v>
      </c>
      <c r="D9868">
        <v>6</v>
      </c>
    </row>
    <row r="9869" spans="1:4">
      <c r="A9869">
        <v>1906</v>
      </c>
      <c r="B9869" t="s">
        <v>3655</v>
      </c>
      <c r="C9869" t="s">
        <v>1394</v>
      </c>
      <c r="D9869">
        <v>11</v>
      </c>
    </row>
    <row r="9870" spans="1:4">
      <c r="A9870">
        <v>1906</v>
      </c>
      <c r="B9870" t="s">
        <v>3655</v>
      </c>
      <c r="C9870" t="s">
        <v>2106</v>
      </c>
      <c r="D9870">
        <v>20.97</v>
      </c>
    </row>
    <row r="9871" spans="1:4">
      <c r="A9871">
        <v>1906</v>
      </c>
      <c r="B9871" t="s">
        <v>3655</v>
      </c>
      <c r="C9871" t="s">
        <v>2106</v>
      </c>
      <c r="D9871">
        <v>112</v>
      </c>
    </row>
    <row r="9872" spans="1:4">
      <c r="A9872">
        <v>1906</v>
      </c>
      <c r="B9872" t="s">
        <v>3655</v>
      </c>
      <c r="C9872" t="s">
        <v>2106</v>
      </c>
      <c r="D9872">
        <v>31.9</v>
      </c>
    </row>
    <row r="9873" spans="1:4">
      <c r="A9873">
        <v>1906</v>
      </c>
      <c r="B9873" t="s">
        <v>3655</v>
      </c>
      <c r="C9873" t="s">
        <v>2241</v>
      </c>
      <c r="D9873">
        <v>11.6</v>
      </c>
    </row>
    <row r="9874" spans="1:4">
      <c r="A9874">
        <v>1906</v>
      </c>
      <c r="B9874" t="s">
        <v>3655</v>
      </c>
      <c r="C9874" t="s">
        <v>2398</v>
      </c>
      <c r="D9874">
        <v>12</v>
      </c>
    </row>
    <row r="9875" spans="1:4">
      <c r="A9875">
        <v>1906</v>
      </c>
      <c r="B9875" t="s">
        <v>3655</v>
      </c>
      <c r="C9875" t="s">
        <v>2084</v>
      </c>
      <c r="D9875">
        <v>21</v>
      </c>
    </row>
    <row r="9876" spans="1:4">
      <c r="A9876">
        <v>1906</v>
      </c>
      <c r="B9876" t="s">
        <v>3655</v>
      </c>
      <c r="C9876" t="s">
        <v>2084</v>
      </c>
      <c r="D9876">
        <v>17.5</v>
      </c>
    </row>
    <row r="9877" spans="1:4">
      <c r="A9877">
        <v>1906</v>
      </c>
      <c r="B9877" t="s">
        <v>3655</v>
      </c>
      <c r="C9877" t="s">
        <v>757</v>
      </c>
      <c r="D9877">
        <v>4.8</v>
      </c>
    </row>
    <row r="9878" spans="1:4">
      <c r="A9878">
        <v>1906</v>
      </c>
      <c r="B9878" t="s">
        <v>3655</v>
      </c>
      <c r="C9878" t="s">
        <v>1717</v>
      </c>
      <c r="D9878">
        <v>5</v>
      </c>
    </row>
    <row r="9879" spans="1:4">
      <c r="A9879">
        <v>1906</v>
      </c>
      <c r="B9879" t="s">
        <v>3655</v>
      </c>
      <c r="C9879" t="s">
        <v>26</v>
      </c>
      <c r="D9879">
        <v>42</v>
      </c>
    </row>
    <row r="9880" spans="1:4">
      <c r="A9880">
        <v>1906</v>
      </c>
      <c r="B9880" t="s">
        <v>3655</v>
      </c>
      <c r="C9880" t="s">
        <v>2243</v>
      </c>
      <c r="D9880">
        <v>13</v>
      </c>
    </row>
    <row r="9881" spans="1:4">
      <c r="A9881">
        <v>1906</v>
      </c>
      <c r="B9881" t="s">
        <v>3655</v>
      </c>
      <c r="C9881" t="s">
        <v>167</v>
      </c>
      <c r="D9881">
        <v>24</v>
      </c>
    </row>
    <row r="9882" spans="1:4">
      <c r="A9882">
        <v>1906</v>
      </c>
      <c r="B9882" t="s">
        <v>3655</v>
      </c>
      <c r="C9882" t="s">
        <v>2086</v>
      </c>
      <c r="D9882">
        <v>16</v>
      </c>
    </row>
    <row r="9883" spans="1:4">
      <c r="A9883">
        <v>1906</v>
      </c>
      <c r="B9883" t="s">
        <v>3655</v>
      </c>
      <c r="C9883" t="s">
        <v>2317</v>
      </c>
      <c r="D9883">
        <v>14.5</v>
      </c>
    </row>
    <row r="9884" spans="1:4">
      <c r="A9884">
        <v>1906</v>
      </c>
      <c r="B9884" t="s">
        <v>3655</v>
      </c>
      <c r="C9884" t="s">
        <v>718</v>
      </c>
      <c r="D9884">
        <v>8</v>
      </c>
    </row>
    <row r="9885" spans="1:4">
      <c r="A9885">
        <v>1906</v>
      </c>
      <c r="B9885" t="s">
        <v>3655</v>
      </c>
      <c r="C9885" t="s">
        <v>2442</v>
      </c>
      <c r="D9885">
        <v>1.5</v>
      </c>
    </row>
    <row r="9886" spans="1:4">
      <c r="A9886">
        <v>1906</v>
      </c>
      <c r="B9886" t="s">
        <v>3655</v>
      </c>
      <c r="C9886" t="s">
        <v>511</v>
      </c>
      <c r="D9886">
        <v>3.5</v>
      </c>
    </row>
    <row r="9887" spans="1:4">
      <c r="A9887">
        <v>1906</v>
      </c>
      <c r="B9887" t="s">
        <v>3655</v>
      </c>
      <c r="C9887" t="s">
        <v>578</v>
      </c>
      <c r="D9887">
        <v>29</v>
      </c>
    </row>
    <row r="9888" spans="1:4">
      <c r="A9888">
        <v>1906</v>
      </c>
      <c r="B9888" t="s">
        <v>3655</v>
      </c>
      <c r="C9888" t="s">
        <v>578</v>
      </c>
      <c r="D9888">
        <v>29</v>
      </c>
    </row>
    <row r="9889" spans="1:4">
      <c r="A9889">
        <v>1906</v>
      </c>
      <c r="B9889" t="s">
        <v>3655</v>
      </c>
      <c r="C9889" t="s">
        <v>578</v>
      </c>
      <c r="D9889">
        <v>40</v>
      </c>
    </row>
    <row r="9890" spans="1:4">
      <c r="A9890">
        <v>1906</v>
      </c>
      <c r="B9890" t="s">
        <v>3655</v>
      </c>
      <c r="C9890" t="s">
        <v>2108</v>
      </c>
      <c r="D9890">
        <v>19</v>
      </c>
    </row>
    <row r="9891" spans="1:4">
      <c r="A9891">
        <v>1906</v>
      </c>
      <c r="B9891" t="s">
        <v>3655</v>
      </c>
      <c r="C9891" t="s">
        <v>2108</v>
      </c>
      <c r="D9891">
        <v>3</v>
      </c>
    </row>
    <row r="9892" spans="1:4">
      <c r="A9892">
        <v>1906</v>
      </c>
      <c r="B9892" t="s">
        <v>3655</v>
      </c>
      <c r="C9892" t="s">
        <v>2108</v>
      </c>
      <c r="D9892">
        <v>24</v>
      </c>
    </row>
    <row r="9893" spans="1:4">
      <c r="A9893">
        <v>1906</v>
      </c>
      <c r="B9893" t="s">
        <v>3655</v>
      </c>
      <c r="C9893" t="s">
        <v>2089</v>
      </c>
      <c r="D9893">
        <v>17</v>
      </c>
    </row>
    <row r="9894" spans="1:4">
      <c r="A9894">
        <v>1906</v>
      </c>
      <c r="B9894" t="s">
        <v>3655</v>
      </c>
      <c r="C9894" t="s">
        <v>2089</v>
      </c>
      <c r="D9894">
        <v>7.3</v>
      </c>
    </row>
    <row r="9895" spans="1:4">
      <c r="A9895">
        <v>1906</v>
      </c>
      <c r="B9895" t="s">
        <v>3655</v>
      </c>
      <c r="C9895" t="s">
        <v>2090</v>
      </c>
      <c r="D9895">
        <v>112.38</v>
      </c>
    </row>
    <row r="9896" spans="1:4">
      <c r="A9896">
        <v>1906</v>
      </c>
      <c r="B9896" t="s">
        <v>3655</v>
      </c>
      <c r="C9896" t="s">
        <v>2090</v>
      </c>
      <c r="D9896">
        <v>60</v>
      </c>
    </row>
    <row r="9897" spans="1:4">
      <c r="A9897">
        <v>1906</v>
      </c>
      <c r="B9897" t="s">
        <v>3655</v>
      </c>
      <c r="C9897" t="s">
        <v>2090</v>
      </c>
      <c r="D9897">
        <v>20.2</v>
      </c>
    </row>
    <row r="9898" spans="1:4">
      <c r="A9898">
        <v>1906</v>
      </c>
      <c r="B9898" t="s">
        <v>3655</v>
      </c>
      <c r="C9898" t="s">
        <v>2090</v>
      </c>
      <c r="D9898">
        <v>22.5</v>
      </c>
    </row>
    <row r="9899" spans="1:4">
      <c r="A9899">
        <v>1906</v>
      </c>
      <c r="B9899" t="s">
        <v>3655</v>
      </c>
      <c r="C9899" t="s">
        <v>2090</v>
      </c>
      <c r="D9899">
        <v>81.99</v>
      </c>
    </row>
    <row r="9900" spans="1:4">
      <c r="A9900">
        <v>1906</v>
      </c>
      <c r="B9900" t="s">
        <v>3655</v>
      </c>
      <c r="C9900" t="s">
        <v>2090</v>
      </c>
      <c r="D9900">
        <v>165</v>
      </c>
    </row>
    <row r="9901" spans="1:4">
      <c r="A9901">
        <v>1906</v>
      </c>
      <c r="B9901" t="s">
        <v>3655</v>
      </c>
      <c r="C9901" t="s">
        <v>2090</v>
      </c>
      <c r="D9901">
        <v>56</v>
      </c>
    </row>
    <row r="9902" spans="1:4">
      <c r="A9902">
        <v>1906</v>
      </c>
      <c r="B9902" t="s">
        <v>3655</v>
      </c>
      <c r="C9902" t="s">
        <v>2090</v>
      </c>
      <c r="D9902">
        <v>52</v>
      </c>
    </row>
    <row r="9903" spans="1:4">
      <c r="A9903">
        <v>1906</v>
      </c>
      <c r="B9903" t="s">
        <v>3655</v>
      </c>
      <c r="C9903" t="s">
        <v>2090</v>
      </c>
      <c r="D9903">
        <v>50</v>
      </c>
    </row>
    <row r="9904" spans="1:4">
      <c r="A9904">
        <v>1906</v>
      </c>
      <c r="B9904" t="s">
        <v>3655</v>
      </c>
      <c r="C9904" t="s">
        <v>2090</v>
      </c>
      <c r="D9904">
        <v>51</v>
      </c>
    </row>
    <row r="9905" spans="1:4">
      <c r="A9905">
        <v>1906</v>
      </c>
      <c r="B9905" t="s">
        <v>3655</v>
      </c>
      <c r="C9905" t="s">
        <v>2090</v>
      </c>
      <c r="D9905">
        <v>56</v>
      </c>
    </row>
    <row r="9906" spans="1:4">
      <c r="A9906">
        <v>1906</v>
      </c>
      <c r="B9906" t="s">
        <v>3655</v>
      </c>
      <c r="C9906" t="s">
        <v>2319</v>
      </c>
      <c r="D9906">
        <v>20</v>
      </c>
    </row>
    <row r="9907" spans="1:4">
      <c r="A9907">
        <v>1906</v>
      </c>
      <c r="B9907" t="s">
        <v>3655</v>
      </c>
      <c r="C9907" t="s">
        <v>2092</v>
      </c>
      <c r="D9907">
        <v>92</v>
      </c>
    </row>
    <row r="9908" spans="1:4">
      <c r="A9908">
        <v>1906</v>
      </c>
      <c r="B9908" t="s">
        <v>3655</v>
      </c>
      <c r="C9908" t="s">
        <v>2092</v>
      </c>
      <c r="D9908">
        <v>40.049999999999997</v>
      </c>
    </row>
    <row r="9909" spans="1:4">
      <c r="A9909">
        <v>1906</v>
      </c>
      <c r="B9909" t="s">
        <v>3655</v>
      </c>
      <c r="C9909" t="s">
        <v>2092</v>
      </c>
      <c r="D9909">
        <v>7</v>
      </c>
    </row>
    <row r="9910" spans="1:4">
      <c r="A9910">
        <v>1906</v>
      </c>
      <c r="B9910" t="s">
        <v>3655</v>
      </c>
      <c r="C9910" t="s">
        <v>2092</v>
      </c>
      <c r="D9910">
        <v>15</v>
      </c>
    </row>
    <row r="9911" spans="1:4">
      <c r="A9911">
        <v>1906</v>
      </c>
      <c r="B9911" t="s">
        <v>3655</v>
      </c>
      <c r="C9911" t="s">
        <v>2092</v>
      </c>
      <c r="D9911">
        <v>53</v>
      </c>
    </row>
    <row r="9912" spans="1:4">
      <c r="A9912">
        <v>1906</v>
      </c>
      <c r="B9912" t="s">
        <v>3655</v>
      </c>
      <c r="C9912" t="s">
        <v>2109</v>
      </c>
      <c r="D9912">
        <v>14</v>
      </c>
    </row>
    <row r="9913" spans="1:4">
      <c r="A9913">
        <v>1906</v>
      </c>
      <c r="B9913" t="s">
        <v>3655</v>
      </c>
      <c r="C9913" t="s">
        <v>2109</v>
      </c>
      <c r="D9913">
        <v>15</v>
      </c>
    </row>
    <row r="9914" spans="1:4">
      <c r="A9914">
        <v>1906</v>
      </c>
      <c r="B9914" t="s">
        <v>3664</v>
      </c>
      <c r="C9914" t="s">
        <v>1320</v>
      </c>
      <c r="D9914">
        <v>6.5</v>
      </c>
    </row>
    <row r="9915" spans="1:4">
      <c r="A9915">
        <v>1906</v>
      </c>
      <c r="B9915" t="s">
        <v>3664</v>
      </c>
      <c r="C9915" t="s">
        <v>102</v>
      </c>
      <c r="D9915">
        <v>90</v>
      </c>
    </row>
    <row r="9916" spans="1:4">
      <c r="A9916">
        <v>1906</v>
      </c>
      <c r="B9916" t="s">
        <v>3664</v>
      </c>
      <c r="C9916" t="s">
        <v>1196</v>
      </c>
      <c r="D9916">
        <v>16</v>
      </c>
    </row>
    <row r="9917" spans="1:4">
      <c r="A9917">
        <v>1906</v>
      </c>
      <c r="B9917" t="s">
        <v>3664</v>
      </c>
      <c r="C9917" t="s">
        <v>1196</v>
      </c>
      <c r="D9917">
        <v>60</v>
      </c>
    </row>
    <row r="9918" spans="1:4">
      <c r="A9918">
        <v>1906</v>
      </c>
      <c r="B9918" t="s">
        <v>3664</v>
      </c>
      <c r="C9918" t="s">
        <v>1319</v>
      </c>
      <c r="D9918">
        <v>5.5</v>
      </c>
    </row>
    <row r="9919" spans="1:4">
      <c r="A9919">
        <v>1906</v>
      </c>
      <c r="B9919" t="s">
        <v>3656</v>
      </c>
      <c r="C9919" t="s">
        <v>71</v>
      </c>
      <c r="D9919">
        <v>3.6</v>
      </c>
    </row>
    <row r="9920" spans="1:4">
      <c r="A9920">
        <v>1906</v>
      </c>
      <c r="B9920" t="s">
        <v>3656</v>
      </c>
      <c r="C9920" t="s">
        <v>734</v>
      </c>
      <c r="D9920">
        <v>5.0999999999999996</v>
      </c>
    </row>
    <row r="9921" spans="1:4">
      <c r="A9921">
        <v>1906</v>
      </c>
      <c r="B9921" t="s">
        <v>3656</v>
      </c>
      <c r="C9921" t="s">
        <v>1328</v>
      </c>
      <c r="D9921">
        <v>5</v>
      </c>
    </row>
    <row r="9922" spans="1:4">
      <c r="A9922">
        <v>1906</v>
      </c>
      <c r="B9922" t="s">
        <v>3656</v>
      </c>
      <c r="C9922" t="s">
        <v>502</v>
      </c>
      <c r="D9922">
        <v>113.5</v>
      </c>
    </row>
    <row r="9923" spans="1:4">
      <c r="A9923">
        <v>1906</v>
      </c>
      <c r="B9923" t="s">
        <v>3656</v>
      </c>
      <c r="C9923" t="s">
        <v>502</v>
      </c>
      <c r="D9923">
        <v>67</v>
      </c>
    </row>
    <row r="9924" spans="1:4">
      <c r="A9924">
        <v>1906</v>
      </c>
      <c r="B9924" t="s">
        <v>3656</v>
      </c>
      <c r="C9924" t="s">
        <v>511</v>
      </c>
      <c r="D9924">
        <v>14</v>
      </c>
    </row>
    <row r="9925" spans="1:4">
      <c r="A9925">
        <v>1906</v>
      </c>
      <c r="B9925" t="s">
        <v>3656</v>
      </c>
      <c r="C9925" t="s">
        <v>1324</v>
      </c>
      <c r="D9925">
        <v>2.6</v>
      </c>
    </row>
    <row r="9926" spans="1:4">
      <c r="A9926">
        <v>1906</v>
      </c>
      <c r="B9926" t="s">
        <v>2415</v>
      </c>
      <c r="C9926" t="s">
        <v>2135</v>
      </c>
      <c r="D9926">
        <v>125</v>
      </c>
    </row>
    <row r="9927" spans="1:4">
      <c r="A9927">
        <v>1906</v>
      </c>
      <c r="B9927" t="s">
        <v>2415</v>
      </c>
      <c r="C9927" t="s">
        <v>2135</v>
      </c>
      <c r="D9927">
        <v>20</v>
      </c>
    </row>
    <row r="9928" spans="1:4">
      <c r="A9928">
        <v>1906</v>
      </c>
      <c r="B9928" t="s">
        <v>2415</v>
      </c>
      <c r="C9928" t="s">
        <v>2135</v>
      </c>
      <c r="D9928">
        <v>5</v>
      </c>
    </row>
    <row r="9929" spans="1:4">
      <c r="A9929">
        <v>1906</v>
      </c>
      <c r="B9929" t="s">
        <v>2415</v>
      </c>
      <c r="C9929" t="s">
        <v>2115</v>
      </c>
      <c r="D9929">
        <v>44.24</v>
      </c>
    </row>
    <row r="9930" spans="1:4">
      <c r="A9930">
        <v>1906</v>
      </c>
      <c r="B9930" t="s">
        <v>2415</v>
      </c>
      <c r="C9930" t="s">
        <v>2115</v>
      </c>
      <c r="D9930">
        <v>18</v>
      </c>
    </row>
    <row r="9931" spans="1:4">
      <c r="A9931">
        <v>1906</v>
      </c>
      <c r="B9931" t="s">
        <v>2415</v>
      </c>
      <c r="C9931" t="s">
        <v>2474</v>
      </c>
      <c r="D9931">
        <v>3.5</v>
      </c>
    </row>
    <row r="9932" spans="1:4">
      <c r="A9932">
        <v>1906</v>
      </c>
      <c r="B9932" t="s">
        <v>2415</v>
      </c>
      <c r="C9932" t="s">
        <v>2037</v>
      </c>
      <c r="D9932">
        <v>8.5500000000000007</v>
      </c>
    </row>
    <row r="9933" spans="1:4">
      <c r="A9933">
        <v>1906</v>
      </c>
      <c r="B9933" t="s">
        <v>2415</v>
      </c>
      <c r="C9933" t="s">
        <v>2037</v>
      </c>
      <c r="D9933">
        <v>2.75</v>
      </c>
    </row>
    <row r="9934" spans="1:4">
      <c r="A9934">
        <v>1906</v>
      </c>
      <c r="B9934" t="s">
        <v>2415</v>
      </c>
      <c r="C9934" t="s">
        <v>2037</v>
      </c>
      <c r="D9934">
        <v>16</v>
      </c>
    </row>
    <row r="9935" spans="1:4">
      <c r="A9935">
        <v>1906</v>
      </c>
      <c r="B9935" t="s">
        <v>2415</v>
      </c>
      <c r="C9935" t="s">
        <v>2116</v>
      </c>
      <c r="D9935">
        <v>32</v>
      </c>
    </row>
    <row r="9936" spans="1:4">
      <c r="A9936">
        <v>1906</v>
      </c>
      <c r="B9936" t="s">
        <v>2415</v>
      </c>
      <c r="C9936" t="s">
        <v>2116</v>
      </c>
      <c r="D9936">
        <v>0.45</v>
      </c>
    </row>
    <row r="9937" spans="1:4">
      <c r="A9937">
        <v>1906</v>
      </c>
      <c r="B9937" t="s">
        <v>2415</v>
      </c>
      <c r="C9937" t="s">
        <v>2323</v>
      </c>
      <c r="D9937">
        <v>18</v>
      </c>
    </row>
    <row r="9938" spans="1:4">
      <c r="A9938">
        <v>1906</v>
      </c>
      <c r="B9938" t="s">
        <v>2415</v>
      </c>
      <c r="C9938" t="s">
        <v>2323</v>
      </c>
      <c r="D9938">
        <v>10</v>
      </c>
    </row>
    <row r="9939" spans="1:4">
      <c r="A9939">
        <v>1906</v>
      </c>
      <c r="B9939" t="s">
        <v>2415</v>
      </c>
      <c r="C9939" t="s">
        <v>2366</v>
      </c>
      <c r="D9939">
        <v>18.5</v>
      </c>
    </row>
    <row r="9940" spans="1:4">
      <c r="A9940">
        <v>1906</v>
      </c>
      <c r="B9940" t="s">
        <v>2415</v>
      </c>
      <c r="C9940" t="s">
        <v>2399</v>
      </c>
      <c r="D9940">
        <v>20</v>
      </c>
    </row>
    <row r="9941" spans="1:4">
      <c r="A9941">
        <v>1906</v>
      </c>
      <c r="B9941" t="s">
        <v>2415</v>
      </c>
      <c r="C9941" t="s">
        <v>2443</v>
      </c>
      <c r="D9941">
        <v>6</v>
      </c>
    </row>
    <row r="9942" spans="1:4">
      <c r="A9942">
        <v>1906</v>
      </c>
      <c r="B9942" t="s">
        <v>2415</v>
      </c>
      <c r="C9942" t="s">
        <v>2118</v>
      </c>
      <c r="D9942">
        <v>11.47</v>
      </c>
    </row>
    <row r="9943" spans="1:4">
      <c r="A9943">
        <v>1906</v>
      </c>
      <c r="B9943" t="s">
        <v>2415</v>
      </c>
      <c r="C9943" t="s">
        <v>2118</v>
      </c>
      <c r="D9943">
        <v>18.86</v>
      </c>
    </row>
    <row r="9944" spans="1:4">
      <c r="A9944">
        <v>1906</v>
      </c>
      <c r="B9944" t="s">
        <v>2415</v>
      </c>
      <c r="C9944" t="s">
        <v>2475</v>
      </c>
      <c r="D9944">
        <v>16</v>
      </c>
    </row>
    <row r="9945" spans="1:4">
      <c r="A9945">
        <v>1906</v>
      </c>
      <c r="B9945" t="s">
        <v>2415</v>
      </c>
      <c r="C9945" t="s">
        <v>2324</v>
      </c>
      <c r="D9945">
        <v>5</v>
      </c>
    </row>
    <row r="9946" spans="1:4">
      <c r="A9946">
        <v>1906</v>
      </c>
      <c r="B9946" t="s">
        <v>2415</v>
      </c>
      <c r="C9946" t="s">
        <v>2325</v>
      </c>
      <c r="D9946">
        <v>6.3</v>
      </c>
    </row>
    <row r="9947" spans="1:4">
      <c r="A9947">
        <v>1906</v>
      </c>
      <c r="B9947" t="s">
        <v>2415</v>
      </c>
      <c r="C9947" t="s">
        <v>2444</v>
      </c>
      <c r="D9947">
        <v>12</v>
      </c>
    </row>
    <row r="9948" spans="1:4">
      <c r="A9948">
        <v>1906</v>
      </c>
      <c r="B9948" t="s">
        <v>2415</v>
      </c>
      <c r="C9948" t="s">
        <v>2137</v>
      </c>
      <c r="D9948">
        <v>32.869999999999997</v>
      </c>
    </row>
    <row r="9949" spans="1:4">
      <c r="A9949">
        <v>1906</v>
      </c>
      <c r="B9949" t="s">
        <v>2415</v>
      </c>
      <c r="C9949" t="s">
        <v>2137</v>
      </c>
      <c r="D9949">
        <v>7.55</v>
      </c>
    </row>
    <row r="9950" spans="1:4">
      <c r="A9950">
        <v>1906</v>
      </c>
      <c r="B9950" t="s">
        <v>2415</v>
      </c>
      <c r="C9950" t="s">
        <v>2137</v>
      </c>
      <c r="D9950">
        <v>7.38</v>
      </c>
    </row>
    <row r="9951" spans="1:4">
      <c r="A9951">
        <v>1906</v>
      </c>
      <c r="B9951" t="s">
        <v>2415</v>
      </c>
      <c r="C9951" t="s">
        <v>2137</v>
      </c>
      <c r="D9951">
        <v>5.37</v>
      </c>
    </row>
    <row r="9952" spans="1:4">
      <c r="A9952">
        <v>1906</v>
      </c>
      <c r="B9952" t="s">
        <v>2415</v>
      </c>
      <c r="C9952" t="s">
        <v>2137</v>
      </c>
      <c r="D9952">
        <v>8.83</v>
      </c>
    </row>
    <row r="9953" spans="1:4">
      <c r="A9953">
        <v>1906</v>
      </c>
      <c r="B9953" t="s">
        <v>2415</v>
      </c>
      <c r="C9953" t="s">
        <v>2137</v>
      </c>
      <c r="D9953">
        <v>15.08</v>
      </c>
    </row>
    <row r="9954" spans="1:4">
      <c r="A9954">
        <v>1906</v>
      </c>
      <c r="B9954" t="s">
        <v>2415</v>
      </c>
      <c r="C9954" t="s">
        <v>2137</v>
      </c>
      <c r="D9954">
        <v>5.36</v>
      </c>
    </row>
    <row r="9955" spans="1:4">
      <c r="A9955">
        <v>1906</v>
      </c>
      <c r="B9955" t="s">
        <v>2415</v>
      </c>
      <c r="C9955" t="s">
        <v>2476</v>
      </c>
      <c r="D9955">
        <v>3.16</v>
      </c>
    </row>
    <row r="9956" spans="1:4">
      <c r="A9956">
        <v>1906</v>
      </c>
      <c r="B9956" t="s">
        <v>2415</v>
      </c>
      <c r="C9956" t="s">
        <v>2445</v>
      </c>
      <c r="D9956">
        <v>40</v>
      </c>
    </row>
    <row r="9957" spans="1:4">
      <c r="A9957">
        <v>1906</v>
      </c>
      <c r="B9957" t="s">
        <v>2415</v>
      </c>
      <c r="C9957" t="s">
        <v>2138</v>
      </c>
      <c r="D9957">
        <v>2.2869999999999999</v>
      </c>
    </row>
    <row r="9958" spans="1:4">
      <c r="A9958">
        <v>1906</v>
      </c>
      <c r="B9958" t="s">
        <v>2415</v>
      </c>
      <c r="C9958" t="s">
        <v>2367</v>
      </c>
      <c r="D9958">
        <v>7</v>
      </c>
    </row>
    <row r="9959" spans="1:4">
      <c r="A9959">
        <v>1906</v>
      </c>
      <c r="B9959" t="s">
        <v>2415</v>
      </c>
      <c r="C9959" t="s">
        <v>715</v>
      </c>
      <c r="D9959">
        <v>14</v>
      </c>
    </row>
    <row r="9960" spans="1:4">
      <c r="A9960">
        <v>1906</v>
      </c>
      <c r="B9960" t="s">
        <v>2415</v>
      </c>
      <c r="C9960" t="s">
        <v>2446</v>
      </c>
      <c r="D9960">
        <v>8</v>
      </c>
    </row>
    <row r="9961" spans="1:4">
      <c r="A9961">
        <v>1906</v>
      </c>
      <c r="B9961" t="s">
        <v>2415</v>
      </c>
      <c r="C9961" t="s">
        <v>2326</v>
      </c>
      <c r="D9961">
        <v>33</v>
      </c>
    </row>
    <row r="9962" spans="1:4">
      <c r="A9962">
        <v>1906</v>
      </c>
      <c r="B9962" t="s">
        <v>2415</v>
      </c>
      <c r="C9962" t="s">
        <v>2326</v>
      </c>
      <c r="D9962">
        <v>13.4</v>
      </c>
    </row>
    <row r="9963" spans="1:4">
      <c r="A9963">
        <v>1906</v>
      </c>
      <c r="B9963" t="s">
        <v>2415</v>
      </c>
      <c r="C9963" t="s">
        <v>2139</v>
      </c>
      <c r="D9963">
        <v>5.125</v>
      </c>
    </row>
    <row r="9964" spans="1:4">
      <c r="A9964">
        <v>1906</v>
      </c>
      <c r="B9964" t="s">
        <v>2415</v>
      </c>
      <c r="C9964" t="s">
        <v>2400</v>
      </c>
      <c r="D9964">
        <v>5.8</v>
      </c>
    </row>
    <row r="9965" spans="1:4">
      <c r="A9965">
        <v>1906</v>
      </c>
      <c r="B9965" t="s">
        <v>2415</v>
      </c>
      <c r="C9965" t="s">
        <v>2140</v>
      </c>
      <c r="D9965">
        <v>8</v>
      </c>
    </row>
    <row r="9966" spans="1:4">
      <c r="A9966">
        <v>1906</v>
      </c>
      <c r="B9966" t="s">
        <v>2415</v>
      </c>
      <c r="C9966" t="s">
        <v>2140</v>
      </c>
      <c r="D9966">
        <v>2.2999999999999998</v>
      </c>
    </row>
    <row r="9967" spans="1:4">
      <c r="A9967">
        <v>1906</v>
      </c>
      <c r="B9967" t="s">
        <v>2415</v>
      </c>
      <c r="C9967" t="s">
        <v>2140</v>
      </c>
      <c r="D9967">
        <v>11.912000000000001</v>
      </c>
    </row>
    <row r="9968" spans="1:4">
      <c r="A9968">
        <v>1906</v>
      </c>
      <c r="B9968" t="s">
        <v>2415</v>
      </c>
      <c r="C9968" t="s">
        <v>2140</v>
      </c>
      <c r="D9968">
        <v>4.0949999999999998</v>
      </c>
    </row>
    <row r="9969" spans="1:4">
      <c r="A9969">
        <v>1906</v>
      </c>
      <c r="B9969" t="s">
        <v>2415</v>
      </c>
      <c r="C9969" t="s">
        <v>2477</v>
      </c>
      <c r="D9969">
        <v>23.41</v>
      </c>
    </row>
    <row r="9970" spans="1:4">
      <c r="A9970">
        <v>1906</v>
      </c>
      <c r="B9970" t="s">
        <v>2415</v>
      </c>
      <c r="C9970" t="s">
        <v>2141</v>
      </c>
      <c r="D9970">
        <v>36</v>
      </c>
    </row>
    <row r="9971" spans="1:4">
      <c r="A9971">
        <v>1906</v>
      </c>
      <c r="B9971" t="s">
        <v>2415</v>
      </c>
      <c r="C9971" t="s">
        <v>2141</v>
      </c>
      <c r="D9971">
        <v>14</v>
      </c>
    </row>
    <row r="9972" spans="1:4">
      <c r="A9972">
        <v>1906</v>
      </c>
      <c r="B9972" t="s">
        <v>2415</v>
      </c>
      <c r="C9972" t="s">
        <v>2141</v>
      </c>
      <c r="D9972">
        <v>27.5</v>
      </c>
    </row>
    <row r="9973" spans="1:4">
      <c r="A9973">
        <v>1906</v>
      </c>
      <c r="B9973" t="s">
        <v>2415</v>
      </c>
      <c r="C9973" t="s">
        <v>2141</v>
      </c>
      <c r="D9973">
        <v>42</v>
      </c>
    </row>
    <row r="9974" spans="1:4">
      <c r="A9974">
        <v>1906</v>
      </c>
      <c r="B9974" t="s">
        <v>2415</v>
      </c>
      <c r="C9974" t="s">
        <v>2119</v>
      </c>
      <c r="D9974">
        <v>9.5</v>
      </c>
    </row>
    <row r="9975" spans="1:4">
      <c r="A9975">
        <v>1906</v>
      </c>
      <c r="B9975" t="s">
        <v>2415</v>
      </c>
      <c r="C9975" t="s">
        <v>2277</v>
      </c>
      <c r="D9975">
        <v>31</v>
      </c>
    </row>
    <row r="9976" spans="1:4">
      <c r="A9976">
        <v>1906</v>
      </c>
      <c r="B9976" t="s">
        <v>2415</v>
      </c>
      <c r="C9976" t="s">
        <v>2143</v>
      </c>
      <c r="D9976">
        <v>22.95</v>
      </c>
    </row>
    <row r="9977" spans="1:4">
      <c r="A9977">
        <v>1906</v>
      </c>
      <c r="B9977" t="s">
        <v>2415</v>
      </c>
      <c r="C9977" t="s">
        <v>2143</v>
      </c>
      <c r="D9977">
        <v>6.6470000000000002</v>
      </c>
    </row>
    <row r="9978" spans="1:4">
      <c r="A9978">
        <v>1906</v>
      </c>
      <c r="B9978" t="s">
        <v>2415</v>
      </c>
      <c r="C9978" t="s">
        <v>2447</v>
      </c>
      <c r="D9978">
        <v>10</v>
      </c>
    </row>
    <row r="9979" spans="1:4">
      <c r="A9979">
        <v>1906</v>
      </c>
      <c r="B9979" t="s">
        <v>2415</v>
      </c>
      <c r="C9979" t="s">
        <v>2212</v>
      </c>
      <c r="D9979">
        <v>4</v>
      </c>
    </row>
    <row r="9980" spans="1:4">
      <c r="A9980">
        <v>1906</v>
      </c>
      <c r="B9980" t="s">
        <v>2415</v>
      </c>
      <c r="C9980" t="s">
        <v>2120</v>
      </c>
      <c r="D9980">
        <v>56.24</v>
      </c>
    </row>
    <row r="9981" spans="1:4">
      <c r="A9981">
        <v>1906</v>
      </c>
      <c r="B9981" t="s">
        <v>2415</v>
      </c>
      <c r="C9981" t="s">
        <v>2120</v>
      </c>
      <c r="D9981">
        <v>50</v>
      </c>
    </row>
    <row r="9982" spans="1:4">
      <c r="A9982">
        <v>1906</v>
      </c>
      <c r="B9982" t="s">
        <v>2415</v>
      </c>
      <c r="C9982" t="s">
        <v>2120</v>
      </c>
      <c r="D9982">
        <v>40</v>
      </c>
    </row>
    <row r="9983" spans="1:4">
      <c r="A9983">
        <v>1906</v>
      </c>
      <c r="B9983" t="s">
        <v>2415</v>
      </c>
      <c r="C9983" t="s">
        <v>2120</v>
      </c>
      <c r="D9983">
        <v>8.0500000000000007</v>
      </c>
    </row>
    <row r="9984" spans="1:4">
      <c r="A9984">
        <v>1906</v>
      </c>
      <c r="B9984" t="s">
        <v>2415</v>
      </c>
      <c r="C9984" t="s">
        <v>2120</v>
      </c>
      <c r="D9984">
        <v>7.3</v>
      </c>
    </row>
    <row r="9985" spans="1:4">
      <c r="A9985">
        <v>1906</v>
      </c>
      <c r="B9985" t="s">
        <v>2415</v>
      </c>
      <c r="C9985" t="s">
        <v>2120</v>
      </c>
      <c r="D9985">
        <v>10.9</v>
      </c>
    </row>
    <row r="9986" spans="1:4">
      <c r="A9986">
        <v>1906</v>
      </c>
      <c r="B9986" t="s">
        <v>2415</v>
      </c>
      <c r="C9986" t="s">
        <v>2121</v>
      </c>
      <c r="D9986">
        <v>20.09</v>
      </c>
    </row>
    <row r="9987" spans="1:4">
      <c r="A9987">
        <v>1906</v>
      </c>
      <c r="B9987" t="s">
        <v>2415</v>
      </c>
      <c r="C9987" t="s">
        <v>2252</v>
      </c>
      <c r="D9987">
        <v>3.25</v>
      </c>
    </row>
    <row r="9988" spans="1:4">
      <c r="A9988">
        <v>1906</v>
      </c>
      <c r="B9988" t="s">
        <v>2415</v>
      </c>
      <c r="C9988" t="s">
        <v>2401</v>
      </c>
      <c r="D9988">
        <v>5.0999999999999996</v>
      </c>
    </row>
    <row r="9989" spans="1:4">
      <c r="A9989">
        <v>1906</v>
      </c>
      <c r="B9989" t="s">
        <v>2415</v>
      </c>
      <c r="C9989" t="s">
        <v>2401</v>
      </c>
      <c r="D9989">
        <v>4.5</v>
      </c>
    </row>
    <row r="9990" spans="1:4">
      <c r="A9990">
        <v>1906</v>
      </c>
      <c r="B9990" t="s">
        <v>2415</v>
      </c>
      <c r="C9990" t="s">
        <v>2144</v>
      </c>
      <c r="D9990">
        <v>31.3</v>
      </c>
    </row>
    <row r="9991" spans="1:4">
      <c r="A9991">
        <v>1906</v>
      </c>
      <c r="B9991" t="s">
        <v>2415</v>
      </c>
      <c r="C9991" t="s">
        <v>2278</v>
      </c>
      <c r="D9991">
        <v>9</v>
      </c>
    </row>
    <row r="9992" spans="1:4">
      <c r="A9992">
        <v>1906</v>
      </c>
      <c r="B9992" t="s">
        <v>2415</v>
      </c>
      <c r="C9992" t="s">
        <v>273</v>
      </c>
      <c r="D9992">
        <v>124.36</v>
      </c>
    </row>
    <row r="9993" spans="1:4">
      <c r="A9993">
        <v>1906</v>
      </c>
      <c r="B9993" t="s">
        <v>2415</v>
      </c>
      <c r="C9993" t="s">
        <v>273</v>
      </c>
      <c r="D9993">
        <v>9.2200000000000006</v>
      </c>
    </row>
    <row r="9994" spans="1:4">
      <c r="A9994">
        <v>1906</v>
      </c>
      <c r="B9994" t="s">
        <v>2415</v>
      </c>
      <c r="C9994" t="s">
        <v>273</v>
      </c>
      <c r="D9994">
        <v>17</v>
      </c>
    </row>
    <row r="9995" spans="1:4">
      <c r="A9995">
        <v>1906</v>
      </c>
      <c r="B9995" t="s">
        <v>2415</v>
      </c>
      <c r="C9995" t="s">
        <v>273</v>
      </c>
      <c r="D9995">
        <v>10.86</v>
      </c>
    </row>
    <row r="9996" spans="1:4">
      <c r="A9996">
        <v>1906</v>
      </c>
      <c r="B9996" t="s">
        <v>2415</v>
      </c>
      <c r="C9996" t="s">
        <v>273</v>
      </c>
      <c r="D9996">
        <v>8.01</v>
      </c>
    </row>
    <row r="9997" spans="1:4">
      <c r="A9997">
        <v>1906</v>
      </c>
      <c r="B9997" t="s">
        <v>2415</v>
      </c>
      <c r="C9997" t="s">
        <v>273</v>
      </c>
      <c r="D9997">
        <v>4.5</v>
      </c>
    </row>
    <row r="9998" spans="1:4">
      <c r="A9998">
        <v>1906</v>
      </c>
      <c r="B9998" t="s">
        <v>2415</v>
      </c>
      <c r="C9998" t="s">
        <v>273</v>
      </c>
      <c r="D9998">
        <v>12.13</v>
      </c>
    </row>
    <row r="9999" spans="1:4">
      <c r="A9999">
        <v>1906</v>
      </c>
      <c r="B9999" t="s">
        <v>2415</v>
      </c>
      <c r="C9999" t="s">
        <v>273</v>
      </c>
      <c r="D9999">
        <v>5.2</v>
      </c>
    </row>
    <row r="10000" spans="1:4">
      <c r="A10000">
        <v>1906</v>
      </c>
      <c r="B10000" t="s">
        <v>2415</v>
      </c>
      <c r="C10000" t="s">
        <v>2253</v>
      </c>
      <c r="D10000">
        <v>8.75</v>
      </c>
    </row>
    <row r="10001" spans="1:4">
      <c r="A10001">
        <v>1906</v>
      </c>
      <c r="B10001" t="s">
        <v>2415</v>
      </c>
      <c r="C10001" t="s">
        <v>2254</v>
      </c>
      <c r="D10001">
        <v>19.68</v>
      </c>
    </row>
    <row r="10002" spans="1:4">
      <c r="A10002">
        <v>1906</v>
      </c>
      <c r="B10002" t="s">
        <v>2415</v>
      </c>
      <c r="C10002" t="s">
        <v>2327</v>
      </c>
      <c r="D10002">
        <v>5</v>
      </c>
    </row>
    <row r="10003" spans="1:4">
      <c r="A10003">
        <v>1906</v>
      </c>
      <c r="B10003" t="s">
        <v>2415</v>
      </c>
      <c r="C10003" t="s">
        <v>1394</v>
      </c>
      <c r="D10003">
        <v>24</v>
      </c>
    </row>
    <row r="10004" spans="1:4">
      <c r="A10004">
        <v>1906</v>
      </c>
      <c r="B10004" t="s">
        <v>2415</v>
      </c>
      <c r="C10004" t="s">
        <v>2333</v>
      </c>
      <c r="D10004">
        <v>8</v>
      </c>
    </row>
    <row r="10005" spans="1:4">
      <c r="A10005">
        <v>1906</v>
      </c>
      <c r="B10005" t="s">
        <v>2415</v>
      </c>
      <c r="C10005" t="s">
        <v>2328</v>
      </c>
      <c r="D10005">
        <v>9</v>
      </c>
    </row>
    <row r="10006" spans="1:4">
      <c r="A10006">
        <v>1906</v>
      </c>
      <c r="B10006" t="s">
        <v>2415</v>
      </c>
      <c r="C10006" t="s">
        <v>2402</v>
      </c>
      <c r="D10006">
        <v>5.5</v>
      </c>
    </row>
    <row r="10007" spans="1:4">
      <c r="A10007">
        <v>1906</v>
      </c>
      <c r="B10007" t="s">
        <v>2415</v>
      </c>
      <c r="C10007" t="s">
        <v>2255</v>
      </c>
      <c r="D10007">
        <v>5.5</v>
      </c>
    </row>
    <row r="10008" spans="1:4">
      <c r="A10008">
        <v>1906</v>
      </c>
      <c r="B10008" t="s">
        <v>2415</v>
      </c>
      <c r="C10008" t="s">
        <v>2122</v>
      </c>
      <c r="D10008">
        <v>2</v>
      </c>
    </row>
    <row r="10009" spans="1:4">
      <c r="A10009">
        <v>1906</v>
      </c>
      <c r="B10009" t="s">
        <v>2415</v>
      </c>
      <c r="C10009" t="s">
        <v>2257</v>
      </c>
      <c r="D10009">
        <v>15.2</v>
      </c>
    </row>
    <row r="10010" spans="1:4">
      <c r="A10010">
        <v>1906</v>
      </c>
      <c r="B10010" t="s">
        <v>2415</v>
      </c>
      <c r="C10010" t="s">
        <v>2258</v>
      </c>
      <c r="D10010">
        <v>15</v>
      </c>
    </row>
    <row r="10011" spans="1:4">
      <c r="A10011">
        <v>1906</v>
      </c>
      <c r="B10011" t="s">
        <v>2415</v>
      </c>
      <c r="C10011" t="s">
        <v>2258</v>
      </c>
      <c r="D10011">
        <v>11</v>
      </c>
    </row>
    <row r="10012" spans="1:4">
      <c r="A10012">
        <v>1906</v>
      </c>
      <c r="B10012" t="s">
        <v>2415</v>
      </c>
      <c r="C10012" t="s">
        <v>2334</v>
      </c>
      <c r="D10012">
        <v>9.2799999999999994</v>
      </c>
    </row>
    <row r="10013" spans="1:4">
      <c r="A10013">
        <v>1906</v>
      </c>
      <c r="B10013" t="s">
        <v>2415</v>
      </c>
      <c r="C10013" t="s">
        <v>2478</v>
      </c>
      <c r="D10013">
        <v>5</v>
      </c>
    </row>
    <row r="10014" spans="1:4">
      <c r="A10014">
        <v>1906</v>
      </c>
      <c r="B10014" t="s">
        <v>2415</v>
      </c>
      <c r="C10014" t="s">
        <v>2279</v>
      </c>
      <c r="D10014">
        <v>5.5</v>
      </c>
    </row>
    <row r="10015" spans="1:4">
      <c r="A10015">
        <v>1906</v>
      </c>
      <c r="B10015" t="s">
        <v>2415</v>
      </c>
      <c r="C10015" t="s">
        <v>2370</v>
      </c>
      <c r="D10015">
        <v>3</v>
      </c>
    </row>
    <row r="10016" spans="1:4">
      <c r="A10016">
        <v>1906</v>
      </c>
      <c r="B10016" t="s">
        <v>2415</v>
      </c>
      <c r="C10016" t="s">
        <v>2260</v>
      </c>
      <c r="D10016">
        <v>6</v>
      </c>
    </row>
    <row r="10017" spans="1:4">
      <c r="A10017">
        <v>1906</v>
      </c>
      <c r="B10017" t="s">
        <v>2415</v>
      </c>
      <c r="C10017" t="s">
        <v>2331</v>
      </c>
      <c r="D10017">
        <v>18.7</v>
      </c>
    </row>
    <row r="10018" spans="1:4">
      <c r="A10018">
        <v>1906</v>
      </c>
      <c r="B10018" t="s">
        <v>2415</v>
      </c>
      <c r="C10018" t="s">
        <v>2331</v>
      </c>
      <c r="D10018">
        <v>5.4</v>
      </c>
    </row>
    <row r="10019" spans="1:4">
      <c r="A10019">
        <v>1906</v>
      </c>
      <c r="B10019" t="s">
        <v>2415</v>
      </c>
      <c r="C10019" t="s">
        <v>2123</v>
      </c>
      <c r="D10019">
        <v>51.08</v>
      </c>
    </row>
    <row r="10020" spans="1:4">
      <c r="A10020">
        <v>1906</v>
      </c>
      <c r="B10020" t="s">
        <v>2415</v>
      </c>
      <c r="C10020" t="s">
        <v>2123</v>
      </c>
      <c r="D10020">
        <v>4.25</v>
      </c>
    </row>
    <row r="10021" spans="1:4">
      <c r="A10021">
        <v>1906</v>
      </c>
      <c r="B10021" t="s">
        <v>2415</v>
      </c>
      <c r="C10021" t="s">
        <v>2123</v>
      </c>
      <c r="D10021">
        <v>4.05</v>
      </c>
    </row>
    <row r="10022" spans="1:4">
      <c r="A10022">
        <v>1906</v>
      </c>
      <c r="B10022" t="s">
        <v>2415</v>
      </c>
      <c r="C10022" t="s">
        <v>2123</v>
      </c>
      <c r="D10022">
        <v>1.5</v>
      </c>
    </row>
    <row r="10023" spans="1:4">
      <c r="A10023">
        <v>1906</v>
      </c>
      <c r="B10023" t="s">
        <v>2415</v>
      </c>
      <c r="C10023" t="s">
        <v>2123</v>
      </c>
      <c r="D10023">
        <v>5.5</v>
      </c>
    </row>
    <row r="10024" spans="1:4">
      <c r="A10024">
        <v>1906</v>
      </c>
      <c r="B10024" t="s">
        <v>2415</v>
      </c>
      <c r="C10024" t="s">
        <v>2123</v>
      </c>
      <c r="D10024">
        <v>12.5</v>
      </c>
    </row>
    <row r="10025" spans="1:4">
      <c r="A10025">
        <v>1906</v>
      </c>
      <c r="B10025" t="s">
        <v>2415</v>
      </c>
      <c r="C10025" t="s">
        <v>2448</v>
      </c>
      <c r="D10025">
        <v>17.23</v>
      </c>
    </row>
    <row r="10026" spans="1:4">
      <c r="A10026">
        <v>1906</v>
      </c>
      <c r="B10026" t="s">
        <v>2415</v>
      </c>
      <c r="C10026" t="s">
        <v>2124</v>
      </c>
      <c r="D10026">
        <v>32</v>
      </c>
    </row>
    <row r="10027" spans="1:4">
      <c r="A10027">
        <v>1906</v>
      </c>
      <c r="B10027" t="s">
        <v>2415</v>
      </c>
      <c r="C10027" t="s">
        <v>2125</v>
      </c>
      <c r="D10027">
        <v>554.62</v>
      </c>
    </row>
    <row r="10028" spans="1:4">
      <c r="A10028">
        <v>1906</v>
      </c>
      <c r="B10028" t="s">
        <v>2415</v>
      </c>
      <c r="C10028" t="s">
        <v>2125</v>
      </c>
      <c r="D10028">
        <v>217.1</v>
      </c>
    </row>
    <row r="10029" spans="1:4">
      <c r="A10029">
        <v>1906</v>
      </c>
      <c r="B10029" t="s">
        <v>2415</v>
      </c>
      <c r="C10029" t="s">
        <v>2125</v>
      </c>
      <c r="D10029">
        <v>10</v>
      </c>
    </row>
    <row r="10030" spans="1:4">
      <c r="A10030">
        <v>1906</v>
      </c>
      <c r="B10030" t="s">
        <v>2415</v>
      </c>
      <c r="C10030" t="s">
        <v>2125</v>
      </c>
      <c r="D10030">
        <v>21.09</v>
      </c>
    </row>
    <row r="10031" spans="1:4">
      <c r="A10031">
        <v>1906</v>
      </c>
      <c r="B10031" t="s">
        <v>2415</v>
      </c>
      <c r="C10031" t="s">
        <v>2125</v>
      </c>
      <c r="D10031">
        <v>30</v>
      </c>
    </row>
    <row r="10032" spans="1:4">
      <c r="A10032">
        <v>1906</v>
      </c>
      <c r="B10032" t="s">
        <v>2415</v>
      </c>
      <c r="C10032" t="s">
        <v>2125</v>
      </c>
      <c r="D10032">
        <v>23.37</v>
      </c>
    </row>
    <row r="10033" spans="1:4">
      <c r="A10033">
        <v>1906</v>
      </c>
      <c r="B10033" t="s">
        <v>2415</v>
      </c>
      <c r="C10033" t="s">
        <v>2125</v>
      </c>
      <c r="D10033">
        <v>3.34</v>
      </c>
    </row>
    <row r="10034" spans="1:4">
      <c r="A10034">
        <v>1906</v>
      </c>
      <c r="B10034" t="s">
        <v>2415</v>
      </c>
      <c r="C10034" t="s">
        <v>2125</v>
      </c>
      <c r="D10034">
        <v>20.6</v>
      </c>
    </row>
    <row r="10035" spans="1:4">
      <c r="A10035">
        <v>1906</v>
      </c>
      <c r="B10035" t="s">
        <v>2415</v>
      </c>
      <c r="C10035" t="s">
        <v>2125</v>
      </c>
      <c r="D10035">
        <v>3.5</v>
      </c>
    </row>
    <row r="10036" spans="1:4">
      <c r="A10036">
        <v>1906</v>
      </c>
      <c r="B10036" t="s">
        <v>2415</v>
      </c>
      <c r="C10036" t="s">
        <v>2125</v>
      </c>
      <c r="D10036">
        <v>12</v>
      </c>
    </row>
    <row r="10037" spans="1:4">
      <c r="A10037">
        <v>1906</v>
      </c>
      <c r="B10037" t="s">
        <v>2415</v>
      </c>
      <c r="C10037" t="s">
        <v>2125</v>
      </c>
      <c r="D10037">
        <v>16</v>
      </c>
    </row>
    <row r="10038" spans="1:4">
      <c r="A10038">
        <v>1906</v>
      </c>
      <c r="B10038" t="s">
        <v>2415</v>
      </c>
      <c r="C10038" t="s">
        <v>2125</v>
      </c>
      <c r="D10038">
        <v>17.29</v>
      </c>
    </row>
    <row r="10039" spans="1:4">
      <c r="A10039">
        <v>1906</v>
      </c>
      <c r="B10039" t="s">
        <v>2415</v>
      </c>
      <c r="C10039" t="s">
        <v>2125</v>
      </c>
      <c r="D10039">
        <v>112</v>
      </c>
    </row>
    <row r="10040" spans="1:4">
      <c r="A10040">
        <v>1906</v>
      </c>
      <c r="B10040" t="s">
        <v>2415</v>
      </c>
      <c r="C10040" t="s">
        <v>2403</v>
      </c>
      <c r="D10040">
        <v>12.6</v>
      </c>
    </row>
    <row r="10041" spans="1:4">
      <c r="A10041">
        <v>1906</v>
      </c>
      <c r="B10041" t="s">
        <v>2415</v>
      </c>
      <c r="C10041" t="s">
        <v>2127</v>
      </c>
      <c r="D10041">
        <v>464.29</v>
      </c>
    </row>
    <row r="10042" spans="1:4">
      <c r="A10042">
        <v>1906</v>
      </c>
      <c r="B10042" t="s">
        <v>2415</v>
      </c>
      <c r="C10042" t="s">
        <v>2127</v>
      </c>
      <c r="D10042">
        <v>19.93</v>
      </c>
    </row>
    <row r="10043" spans="1:4">
      <c r="A10043">
        <v>1906</v>
      </c>
      <c r="B10043" t="s">
        <v>2415</v>
      </c>
      <c r="C10043" t="s">
        <v>2127</v>
      </c>
      <c r="D10043">
        <v>3.33</v>
      </c>
    </row>
    <row r="10044" spans="1:4">
      <c r="A10044">
        <v>1906</v>
      </c>
      <c r="B10044" t="s">
        <v>2415</v>
      </c>
      <c r="C10044" t="s">
        <v>2127</v>
      </c>
      <c r="D10044">
        <v>4.25</v>
      </c>
    </row>
    <row r="10045" spans="1:4">
      <c r="A10045">
        <v>1906</v>
      </c>
      <c r="B10045" t="s">
        <v>2415</v>
      </c>
      <c r="C10045" t="s">
        <v>2127</v>
      </c>
      <c r="D10045">
        <v>30.48</v>
      </c>
    </row>
    <row r="10046" spans="1:4">
      <c r="A10046">
        <v>1906</v>
      </c>
      <c r="B10046" t="s">
        <v>2415</v>
      </c>
      <c r="C10046" t="s">
        <v>2127</v>
      </c>
      <c r="D10046">
        <v>60.06</v>
      </c>
    </row>
    <row r="10047" spans="1:4">
      <c r="A10047">
        <v>1906</v>
      </c>
      <c r="B10047" t="s">
        <v>2415</v>
      </c>
      <c r="C10047" t="s">
        <v>2127</v>
      </c>
      <c r="D10047">
        <v>11.3</v>
      </c>
    </row>
    <row r="10048" spans="1:4">
      <c r="A10048">
        <v>1906</v>
      </c>
      <c r="B10048" t="s">
        <v>2415</v>
      </c>
      <c r="C10048" t="s">
        <v>2127</v>
      </c>
      <c r="D10048">
        <v>117.13</v>
      </c>
    </row>
    <row r="10049" spans="1:4">
      <c r="A10049">
        <v>1906</v>
      </c>
      <c r="B10049" t="s">
        <v>2415</v>
      </c>
      <c r="C10049" t="s">
        <v>2127</v>
      </c>
      <c r="D10049">
        <v>33.799999999999997</v>
      </c>
    </row>
    <row r="10050" spans="1:4">
      <c r="A10050">
        <v>1906</v>
      </c>
      <c r="B10050" t="s">
        <v>2415</v>
      </c>
      <c r="C10050" t="s">
        <v>2127</v>
      </c>
      <c r="D10050">
        <v>34.25</v>
      </c>
    </row>
    <row r="10051" spans="1:4">
      <c r="A10051">
        <v>1906</v>
      </c>
      <c r="B10051" t="s">
        <v>2415</v>
      </c>
      <c r="C10051" t="s">
        <v>2127</v>
      </c>
      <c r="D10051">
        <v>7.1</v>
      </c>
    </row>
    <row r="10052" spans="1:4">
      <c r="A10052">
        <v>1906</v>
      </c>
      <c r="B10052" t="s">
        <v>2415</v>
      </c>
      <c r="C10052" t="s">
        <v>2127</v>
      </c>
      <c r="D10052">
        <v>10</v>
      </c>
    </row>
    <row r="10053" spans="1:4">
      <c r="A10053">
        <v>1906</v>
      </c>
      <c r="B10053" t="s">
        <v>2415</v>
      </c>
      <c r="C10053" t="s">
        <v>2127</v>
      </c>
      <c r="D10053">
        <v>100</v>
      </c>
    </row>
    <row r="10054" spans="1:4">
      <c r="A10054">
        <v>1906</v>
      </c>
      <c r="B10054" t="s">
        <v>2415</v>
      </c>
      <c r="C10054" t="s">
        <v>2127</v>
      </c>
      <c r="D10054">
        <v>73.424999999999997</v>
      </c>
    </row>
    <row r="10055" spans="1:4">
      <c r="A10055">
        <v>1906</v>
      </c>
      <c r="B10055" t="s">
        <v>2415</v>
      </c>
      <c r="C10055" t="s">
        <v>2127</v>
      </c>
      <c r="D10055">
        <v>8</v>
      </c>
    </row>
    <row r="10056" spans="1:4">
      <c r="A10056">
        <v>1906</v>
      </c>
      <c r="B10056" t="s">
        <v>2415</v>
      </c>
      <c r="C10056" t="s">
        <v>2127</v>
      </c>
      <c r="D10056">
        <v>8.75</v>
      </c>
    </row>
    <row r="10057" spans="1:4">
      <c r="A10057">
        <v>1906</v>
      </c>
      <c r="B10057" t="s">
        <v>2415</v>
      </c>
      <c r="C10057" t="s">
        <v>2022</v>
      </c>
      <c r="D10057">
        <v>3.5</v>
      </c>
    </row>
    <row r="10058" spans="1:4">
      <c r="A10058">
        <v>1906</v>
      </c>
      <c r="B10058" t="s">
        <v>2415</v>
      </c>
      <c r="C10058" t="s">
        <v>2145</v>
      </c>
      <c r="D10058">
        <v>6.3</v>
      </c>
    </row>
    <row r="10059" spans="1:4">
      <c r="A10059">
        <v>1906</v>
      </c>
      <c r="B10059" t="s">
        <v>2415</v>
      </c>
      <c r="C10059" t="s">
        <v>2145</v>
      </c>
      <c r="D10059">
        <v>6.3</v>
      </c>
    </row>
    <row r="10060" spans="1:4">
      <c r="A10060">
        <v>1906</v>
      </c>
      <c r="B10060" t="s">
        <v>2415</v>
      </c>
      <c r="C10060" t="s">
        <v>2145</v>
      </c>
      <c r="D10060">
        <v>4</v>
      </c>
    </row>
    <row r="10061" spans="1:4">
      <c r="A10061">
        <v>1906</v>
      </c>
      <c r="B10061" t="s">
        <v>2415</v>
      </c>
      <c r="C10061" t="s">
        <v>2145</v>
      </c>
      <c r="D10061">
        <v>25</v>
      </c>
    </row>
    <row r="10062" spans="1:4">
      <c r="A10062">
        <v>1906</v>
      </c>
      <c r="B10062" t="s">
        <v>2415</v>
      </c>
      <c r="C10062" t="s">
        <v>2128</v>
      </c>
      <c r="D10062">
        <v>42.2</v>
      </c>
    </row>
    <row r="10063" spans="1:4">
      <c r="A10063">
        <v>1906</v>
      </c>
      <c r="B10063" t="s">
        <v>2415</v>
      </c>
      <c r="C10063" t="s">
        <v>2128</v>
      </c>
      <c r="D10063">
        <v>10.7</v>
      </c>
    </row>
    <row r="10064" spans="1:4">
      <c r="A10064">
        <v>1906</v>
      </c>
      <c r="B10064" t="s">
        <v>2415</v>
      </c>
      <c r="C10064" t="s">
        <v>2128</v>
      </c>
      <c r="D10064">
        <v>5.5</v>
      </c>
    </row>
    <row r="10065" spans="1:4">
      <c r="A10065">
        <v>1906</v>
      </c>
      <c r="B10065" t="s">
        <v>2415</v>
      </c>
      <c r="C10065" t="s">
        <v>2128</v>
      </c>
      <c r="D10065">
        <v>2.2999999999999998</v>
      </c>
    </row>
    <row r="10066" spans="1:4">
      <c r="A10066">
        <v>1906</v>
      </c>
      <c r="B10066" t="s">
        <v>2415</v>
      </c>
      <c r="C10066" t="s">
        <v>2128</v>
      </c>
      <c r="D10066">
        <v>4.7</v>
      </c>
    </row>
    <row r="10067" spans="1:4">
      <c r="A10067">
        <v>1906</v>
      </c>
      <c r="B10067" t="s">
        <v>2415</v>
      </c>
      <c r="C10067" t="s">
        <v>2128</v>
      </c>
      <c r="D10067">
        <v>5.8</v>
      </c>
    </row>
    <row r="10068" spans="1:4">
      <c r="A10068">
        <v>1906</v>
      </c>
      <c r="B10068" t="s">
        <v>2415</v>
      </c>
      <c r="C10068" t="s">
        <v>2128</v>
      </c>
      <c r="D10068">
        <v>7.8</v>
      </c>
    </row>
    <row r="10069" spans="1:4">
      <c r="A10069">
        <v>1906</v>
      </c>
      <c r="B10069" t="s">
        <v>2415</v>
      </c>
      <c r="C10069" t="s">
        <v>2128</v>
      </c>
      <c r="D10069">
        <v>5.7</v>
      </c>
    </row>
    <row r="10070" spans="1:4">
      <c r="A10070">
        <v>1906</v>
      </c>
      <c r="B10070" t="s">
        <v>2415</v>
      </c>
      <c r="C10070" t="s">
        <v>2262</v>
      </c>
      <c r="D10070">
        <v>10.5</v>
      </c>
    </row>
    <row r="10071" spans="1:4">
      <c r="A10071">
        <v>1906</v>
      </c>
      <c r="B10071" t="s">
        <v>2415</v>
      </c>
      <c r="C10071" t="s">
        <v>2146</v>
      </c>
      <c r="D10071">
        <v>29</v>
      </c>
    </row>
    <row r="10072" spans="1:4">
      <c r="A10072">
        <v>1906</v>
      </c>
      <c r="B10072" t="s">
        <v>2415</v>
      </c>
      <c r="C10072" t="s">
        <v>2129</v>
      </c>
      <c r="D10072">
        <v>90</v>
      </c>
    </row>
    <row r="10073" spans="1:4">
      <c r="A10073">
        <v>1906</v>
      </c>
      <c r="B10073" t="s">
        <v>2415</v>
      </c>
      <c r="C10073" t="s">
        <v>2129</v>
      </c>
      <c r="D10073">
        <v>8</v>
      </c>
    </row>
    <row r="10074" spans="1:4">
      <c r="A10074">
        <v>1906</v>
      </c>
      <c r="B10074" t="s">
        <v>2415</v>
      </c>
      <c r="C10074" t="s">
        <v>2129</v>
      </c>
      <c r="D10074">
        <v>7.5</v>
      </c>
    </row>
    <row r="10075" spans="1:4">
      <c r="A10075">
        <v>1906</v>
      </c>
      <c r="B10075" t="s">
        <v>2415</v>
      </c>
      <c r="C10075" t="s">
        <v>2130</v>
      </c>
      <c r="D10075">
        <v>41.7</v>
      </c>
    </row>
    <row r="10076" spans="1:4">
      <c r="A10076">
        <v>1906</v>
      </c>
      <c r="B10076" t="s">
        <v>2415</v>
      </c>
      <c r="C10076" t="s">
        <v>2130</v>
      </c>
      <c r="D10076">
        <v>46</v>
      </c>
    </row>
    <row r="10077" spans="1:4">
      <c r="A10077">
        <v>1906</v>
      </c>
      <c r="B10077" t="s">
        <v>2415</v>
      </c>
      <c r="C10077" t="s">
        <v>2131</v>
      </c>
      <c r="D10077">
        <v>23</v>
      </c>
    </row>
    <row r="10078" spans="1:4">
      <c r="A10078">
        <v>1906</v>
      </c>
      <c r="B10078" t="s">
        <v>2415</v>
      </c>
      <c r="C10078" t="s">
        <v>2131</v>
      </c>
      <c r="D10078">
        <v>16.25</v>
      </c>
    </row>
    <row r="10079" spans="1:4">
      <c r="A10079">
        <v>1906</v>
      </c>
      <c r="B10079" t="s">
        <v>2415</v>
      </c>
      <c r="C10079" t="s">
        <v>2132</v>
      </c>
      <c r="D10079">
        <v>5.55</v>
      </c>
    </row>
    <row r="10080" spans="1:4">
      <c r="A10080">
        <v>1906</v>
      </c>
      <c r="B10080" t="s">
        <v>2415</v>
      </c>
      <c r="C10080" t="s">
        <v>2132</v>
      </c>
      <c r="D10080">
        <v>2.46</v>
      </c>
    </row>
    <row r="10081" spans="1:4">
      <c r="A10081">
        <v>1906</v>
      </c>
      <c r="B10081" t="s">
        <v>2415</v>
      </c>
      <c r="C10081" t="s">
        <v>2132</v>
      </c>
      <c r="D10081">
        <v>12.81</v>
      </c>
    </row>
    <row r="10082" spans="1:4">
      <c r="A10082">
        <v>1906</v>
      </c>
      <c r="B10082" t="s">
        <v>2415</v>
      </c>
      <c r="C10082" t="s">
        <v>2449</v>
      </c>
      <c r="D10082">
        <v>4.5</v>
      </c>
    </row>
    <row r="10083" spans="1:4">
      <c r="A10083">
        <v>1906</v>
      </c>
      <c r="B10083" t="s">
        <v>2415</v>
      </c>
      <c r="C10083" t="s">
        <v>2332</v>
      </c>
      <c r="D10083">
        <v>6</v>
      </c>
    </row>
    <row r="10084" spans="1:4">
      <c r="A10084">
        <v>1906</v>
      </c>
      <c r="B10084" t="s">
        <v>2415</v>
      </c>
      <c r="C10084" t="s">
        <v>2133</v>
      </c>
      <c r="D10084">
        <v>2.75</v>
      </c>
    </row>
    <row r="10085" spans="1:4">
      <c r="A10085">
        <v>1906</v>
      </c>
      <c r="B10085" t="s">
        <v>2415</v>
      </c>
      <c r="C10085" t="s">
        <v>2147</v>
      </c>
      <c r="D10085">
        <v>3.9</v>
      </c>
    </row>
    <row r="10086" spans="1:4">
      <c r="A10086">
        <v>1906</v>
      </c>
      <c r="B10086" t="s">
        <v>2415</v>
      </c>
      <c r="C10086" t="s">
        <v>2263</v>
      </c>
      <c r="D10086">
        <v>7.75</v>
      </c>
    </row>
    <row r="10087" spans="1:4">
      <c r="A10087">
        <v>1906</v>
      </c>
      <c r="B10087" t="s">
        <v>2415</v>
      </c>
      <c r="C10087" t="s">
        <v>2264</v>
      </c>
      <c r="D10087">
        <v>23</v>
      </c>
    </row>
    <row r="10088" spans="1:4">
      <c r="A10088">
        <v>1906</v>
      </c>
      <c r="B10088" t="s">
        <v>2415</v>
      </c>
      <c r="C10088" t="s">
        <v>2264</v>
      </c>
      <c r="D10088">
        <v>3.5</v>
      </c>
    </row>
    <row r="10089" spans="1:4">
      <c r="A10089">
        <v>1906</v>
      </c>
      <c r="B10089" t="s">
        <v>2415</v>
      </c>
      <c r="C10089" t="s">
        <v>2371</v>
      </c>
      <c r="D10089">
        <v>13.35</v>
      </c>
    </row>
    <row r="10090" spans="1:4">
      <c r="A10090">
        <v>1906</v>
      </c>
      <c r="B10090" t="s">
        <v>2415</v>
      </c>
      <c r="C10090" t="s">
        <v>2404</v>
      </c>
      <c r="D10090">
        <v>10.210000000000001</v>
      </c>
    </row>
    <row r="10091" spans="1:4">
      <c r="A10091">
        <v>1906</v>
      </c>
      <c r="B10091" t="s">
        <v>2415</v>
      </c>
      <c r="C10091" t="s">
        <v>2148</v>
      </c>
      <c r="D10091">
        <v>12</v>
      </c>
    </row>
    <row r="10092" spans="1:4">
      <c r="A10092">
        <v>1906</v>
      </c>
      <c r="B10092" t="s">
        <v>2415</v>
      </c>
      <c r="C10092" t="s">
        <v>2091</v>
      </c>
      <c r="D10092">
        <v>20.25</v>
      </c>
    </row>
    <row r="10093" spans="1:4">
      <c r="A10093">
        <v>1906</v>
      </c>
      <c r="B10093" t="s">
        <v>2415</v>
      </c>
      <c r="C10093" t="s">
        <v>440</v>
      </c>
      <c r="D10093">
        <v>13.8</v>
      </c>
    </row>
    <row r="10094" spans="1:4">
      <c r="A10094">
        <v>1906</v>
      </c>
      <c r="B10094" t="s">
        <v>2415</v>
      </c>
      <c r="C10094" t="s">
        <v>2405</v>
      </c>
      <c r="D10094">
        <v>15</v>
      </c>
    </row>
    <row r="10095" spans="1:4">
      <c r="A10095">
        <v>1906</v>
      </c>
      <c r="B10095" t="s">
        <v>2415</v>
      </c>
      <c r="C10095" t="s">
        <v>2149</v>
      </c>
      <c r="D10095">
        <v>28.25</v>
      </c>
    </row>
    <row r="10096" spans="1:4">
      <c r="A10096">
        <v>1906</v>
      </c>
      <c r="B10096" t="s">
        <v>2415</v>
      </c>
      <c r="C10096" t="s">
        <v>2149</v>
      </c>
      <c r="D10096">
        <v>18</v>
      </c>
    </row>
    <row r="10097" spans="1:4">
      <c r="A10097">
        <v>1906</v>
      </c>
      <c r="B10097" t="s">
        <v>2415</v>
      </c>
      <c r="C10097" t="s">
        <v>2406</v>
      </c>
      <c r="D10097">
        <v>6</v>
      </c>
    </row>
    <row r="10098" spans="1:4">
      <c r="A10098">
        <v>1906</v>
      </c>
      <c r="B10098" t="s">
        <v>2415</v>
      </c>
      <c r="C10098" t="s">
        <v>2479</v>
      </c>
      <c r="D10098">
        <v>6.2</v>
      </c>
    </row>
    <row r="10099" spans="1:4">
      <c r="A10099">
        <v>1906</v>
      </c>
      <c r="B10099" t="s">
        <v>2415</v>
      </c>
      <c r="C10099" t="s">
        <v>2450</v>
      </c>
      <c r="D10099">
        <v>85</v>
      </c>
    </row>
    <row r="10100" spans="1:4">
      <c r="A10100">
        <v>1906</v>
      </c>
      <c r="B10100" t="s">
        <v>2415</v>
      </c>
      <c r="C10100" t="s">
        <v>2450</v>
      </c>
      <c r="D10100">
        <v>12.48</v>
      </c>
    </row>
    <row r="10101" spans="1:4">
      <c r="A10101">
        <v>1906</v>
      </c>
      <c r="B10101" t="s">
        <v>2415</v>
      </c>
      <c r="C10101" t="s">
        <v>2134</v>
      </c>
      <c r="D10101">
        <v>8.5</v>
      </c>
    </row>
    <row r="10102" spans="1:4">
      <c r="A10102">
        <v>1906</v>
      </c>
      <c r="B10102" t="s">
        <v>2415</v>
      </c>
      <c r="C10102" t="s">
        <v>2134</v>
      </c>
      <c r="D10102">
        <v>2.5</v>
      </c>
    </row>
    <row r="10103" spans="1:4">
      <c r="A10103">
        <v>1906</v>
      </c>
      <c r="B10103" t="s">
        <v>2415</v>
      </c>
      <c r="C10103" t="s">
        <v>2134</v>
      </c>
      <c r="D10103">
        <v>8</v>
      </c>
    </row>
    <row r="10104" spans="1:4">
      <c r="A10104">
        <v>1906</v>
      </c>
      <c r="B10104" t="s">
        <v>2415</v>
      </c>
      <c r="C10104" t="s">
        <v>2134</v>
      </c>
      <c r="D10104">
        <v>3.6</v>
      </c>
    </row>
    <row r="10105" spans="1:4">
      <c r="A10105">
        <v>1906</v>
      </c>
      <c r="B10105" t="s">
        <v>2415</v>
      </c>
      <c r="C10105" t="s">
        <v>2451</v>
      </c>
      <c r="D10105">
        <v>12</v>
      </c>
    </row>
    <row r="10106" spans="1:4">
      <c r="A10106">
        <v>1906</v>
      </c>
      <c r="B10106" t="s">
        <v>2415</v>
      </c>
      <c r="C10106" t="s">
        <v>2151</v>
      </c>
      <c r="D10106">
        <v>16.739999999999998</v>
      </c>
    </row>
    <row r="10107" spans="1:4">
      <c r="A10107">
        <v>1906</v>
      </c>
      <c r="B10107" t="s">
        <v>2415</v>
      </c>
      <c r="C10107" t="s">
        <v>2151</v>
      </c>
      <c r="D10107">
        <v>4</v>
      </c>
    </row>
    <row r="10108" spans="1:4">
      <c r="A10108">
        <v>1906</v>
      </c>
      <c r="B10108" t="s">
        <v>2415</v>
      </c>
      <c r="C10108" t="s">
        <v>2151</v>
      </c>
      <c r="D10108">
        <v>6.28</v>
      </c>
    </row>
    <row r="10109" spans="1:4">
      <c r="A10109">
        <v>1906</v>
      </c>
      <c r="B10109" t="s">
        <v>2415</v>
      </c>
      <c r="C10109" t="s">
        <v>2151</v>
      </c>
      <c r="D10109">
        <v>7.99</v>
      </c>
    </row>
    <row r="10110" spans="1:4">
      <c r="A10110">
        <v>1906</v>
      </c>
      <c r="B10110" t="s">
        <v>2415</v>
      </c>
      <c r="C10110" t="s">
        <v>2151</v>
      </c>
      <c r="D10110">
        <v>10.01</v>
      </c>
    </row>
    <row r="10111" spans="1:4">
      <c r="A10111">
        <v>1906</v>
      </c>
      <c r="B10111" t="s">
        <v>2415</v>
      </c>
      <c r="C10111" t="s">
        <v>2151</v>
      </c>
      <c r="D10111">
        <v>10.01</v>
      </c>
    </row>
    <row r="10112" spans="1:4">
      <c r="A10112">
        <v>1906</v>
      </c>
      <c r="B10112" t="s">
        <v>3153</v>
      </c>
      <c r="C10112" t="s">
        <v>2153</v>
      </c>
      <c r="D10112">
        <v>20.178999999999998</v>
      </c>
    </row>
    <row r="10113" spans="1:4">
      <c r="A10113">
        <v>1906</v>
      </c>
      <c r="B10113" t="s">
        <v>3153</v>
      </c>
      <c r="C10113" t="s">
        <v>2153</v>
      </c>
      <c r="D10113">
        <v>14.5</v>
      </c>
    </row>
    <row r="10114" spans="1:4">
      <c r="A10114">
        <v>1906</v>
      </c>
      <c r="B10114" t="s">
        <v>3153</v>
      </c>
      <c r="C10114" t="s">
        <v>2410</v>
      </c>
      <c r="D10114">
        <v>9.5</v>
      </c>
    </row>
    <row r="10115" spans="1:4">
      <c r="A10115">
        <v>1906</v>
      </c>
      <c r="B10115" t="s">
        <v>3153</v>
      </c>
      <c r="C10115" t="s">
        <v>2155</v>
      </c>
      <c r="D10115">
        <v>270</v>
      </c>
    </row>
    <row r="10116" spans="1:4">
      <c r="A10116">
        <v>1906</v>
      </c>
      <c r="B10116" t="s">
        <v>3153</v>
      </c>
      <c r="C10116" t="s">
        <v>2155</v>
      </c>
      <c r="D10116">
        <v>27.715</v>
      </c>
    </row>
    <row r="10117" spans="1:4">
      <c r="A10117">
        <v>1906</v>
      </c>
      <c r="B10117" t="s">
        <v>3153</v>
      </c>
      <c r="C10117" t="s">
        <v>2155</v>
      </c>
      <c r="D10117">
        <v>33</v>
      </c>
    </row>
    <row r="10118" spans="1:4">
      <c r="A10118">
        <v>1906</v>
      </c>
      <c r="B10118" t="s">
        <v>3153</v>
      </c>
      <c r="C10118" t="s">
        <v>2031</v>
      </c>
      <c r="D10118">
        <v>18.899999999999999</v>
      </c>
    </row>
    <row r="10119" spans="1:4">
      <c r="A10119">
        <v>1906</v>
      </c>
      <c r="B10119" t="s">
        <v>3153</v>
      </c>
      <c r="C10119" t="s">
        <v>2266</v>
      </c>
      <c r="D10119">
        <v>6.25</v>
      </c>
    </row>
    <row r="10120" spans="1:4">
      <c r="A10120">
        <v>1906</v>
      </c>
      <c r="B10120" t="s">
        <v>3153</v>
      </c>
      <c r="C10120" t="s">
        <v>2266</v>
      </c>
      <c r="D10120">
        <v>6.23</v>
      </c>
    </row>
    <row r="10121" spans="1:4">
      <c r="A10121">
        <v>1906</v>
      </c>
      <c r="B10121" t="s">
        <v>3153</v>
      </c>
      <c r="C10121" t="s">
        <v>2154</v>
      </c>
      <c r="D10121">
        <v>22.824000000000002</v>
      </c>
    </row>
    <row r="10122" spans="1:4">
      <c r="A10122">
        <v>1906</v>
      </c>
      <c r="B10122" t="s">
        <v>3153</v>
      </c>
      <c r="C10122" t="s">
        <v>2154</v>
      </c>
      <c r="D10122">
        <v>10</v>
      </c>
    </row>
    <row r="10123" spans="1:4">
      <c r="A10123">
        <v>1906</v>
      </c>
      <c r="B10123" t="s">
        <v>3157</v>
      </c>
      <c r="C10123" t="s">
        <v>442</v>
      </c>
      <c r="D10123">
        <v>5.5</v>
      </c>
    </row>
    <row r="10124" spans="1:4">
      <c r="A10124">
        <v>1906</v>
      </c>
      <c r="B10124" t="s">
        <v>3157</v>
      </c>
      <c r="C10124" t="s">
        <v>1903</v>
      </c>
      <c r="D10124">
        <v>41</v>
      </c>
    </row>
    <row r="10125" spans="1:4">
      <c r="A10125">
        <v>1906</v>
      </c>
      <c r="B10125" t="s">
        <v>3157</v>
      </c>
      <c r="C10125" t="s">
        <v>1903</v>
      </c>
      <c r="D10125">
        <v>25</v>
      </c>
    </row>
    <row r="10126" spans="1:4">
      <c r="A10126">
        <v>1906</v>
      </c>
      <c r="B10126" t="s">
        <v>3157</v>
      </c>
      <c r="C10126" t="s">
        <v>2056</v>
      </c>
      <c r="D10126">
        <v>12</v>
      </c>
    </row>
    <row r="10127" spans="1:4">
      <c r="A10127">
        <v>1906</v>
      </c>
      <c r="B10127" t="s">
        <v>3157</v>
      </c>
      <c r="C10127" t="s">
        <v>2156</v>
      </c>
      <c r="D10127">
        <v>3</v>
      </c>
    </row>
    <row r="10128" spans="1:4">
      <c r="A10128">
        <v>1906</v>
      </c>
      <c r="B10128" t="s">
        <v>3157</v>
      </c>
      <c r="C10128" t="s">
        <v>1972</v>
      </c>
      <c r="D10128">
        <v>19</v>
      </c>
    </row>
    <row r="10129" spans="1:4">
      <c r="A10129">
        <v>1906</v>
      </c>
      <c r="B10129" t="s">
        <v>3157</v>
      </c>
      <c r="C10129" t="s">
        <v>2452</v>
      </c>
      <c r="D10129">
        <v>1.5</v>
      </c>
    </row>
    <row r="10130" spans="1:4">
      <c r="A10130">
        <v>1906</v>
      </c>
      <c r="B10130" t="s">
        <v>3157</v>
      </c>
      <c r="C10130" t="s">
        <v>2339</v>
      </c>
      <c r="D10130">
        <v>17.5</v>
      </c>
    </row>
    <row r="10131" spans="1:4">
      <c r="A10131">
        <v>1906</v>
      </c>
      <c r="B10131" t="s">
        <v>3162</v>
      </c>
      <c r="C10131" t="s">
        <v>2411</v>
      </c>
      <c r="D10131">
        <v>4</v>
      </c>
    </row>
    <row r="10132" spans="1:4">
      <c r="A10132">
        <v>1906</v>
      </c>
      <c r="B10132" t="s">
        <v>3544</v>
      </c>
      <c r="C10132" t="s">
        <v>537</v>
      </c>
      <c r="D10132">
        <v>3.5</v>
      </c>
    </row>
    <row r="10133" spans="1:4">
      <c r="A10133">
        <v>1906</v>
      </c>
      <c r="B10133" t="s">
        <v>3544</v>
      </c>
      <c r="C10133" t="s">
        <v>415</v>
      </c>
      <c r="D10133">
        <v>80</v>
      </c>
    </row>
    <row r="10134" spans="1:4">
      <c r="A10134">
        <v>1906</v>
      </c>
      <c r="B10134" t="s">
        <v>3544</v>
      </c>
      <c r="C10134" t="s">
        <v>416</v>
      </c>
      <c r="D10134">
        <v>5.5</v>
      </c>
    </row>
    <row r="10135" spans="1:4">
      <c r="A10135">
        <v>1906</v>
      </c>
      <c r="B10135" t="s">
        <v>3544</v>
      </c>
      <c r="C10135" t="s">
        <v>419</v>
      </c>
      <c r="D10135">
        <v>5</v>
      </c>
    </row>
    <row r="10136" spans="1:4">
      <c r="A10136">
        <v>1906</v>
      </c>
      <c r="B10136" t="s">
        <v>3544</v>
      </c>
      <c r="C10136" t="s">
        <v>420</v>
      </c>
      <c r="D10136">
        <v>4</v>
      </c>
    </row>
    <row r="10137" spans="1:4">
      <c r="A10137">
        <v>1906</v>
      </c>
      <c r="B10137" t="s">
        <v>3544</v>
      </c>
      <c r="C10137" t="s">
        <v>421</v>
      </c>
      <c r="D10137">
        <v>33</v>
      </c>
    </row>
    <row r="10138" spans="1:4">
      <c r="A10138">
        <v>1906</v>
      </c>
      <c r="B10138" t="s">
        <v>3544</v>
      </c>
      <c r="C10138" t="s">
        <v>421</v>
      </c>
      <c r="D10138">
        <v>6</v>
      </c>
    </row>
    <row r="10139" spans="1:4">
      <c r="A10139">
        <v>1906</v>
      </c>
      <c r="B10139" t="s">
        <v>3544</v>
      </c>
      <c r="C10139" t="s">
        <v>422</v>
      </c>
      <c r="D10139">
        <v>90</v>
      </c>
    </row>
    <row r="10140" spans="1:4">
      <c r="A10140">
        <v>1906</v>
      </c>
      <c r="B10140" t="s">
        <v>3544</v>
      </c>
      <c r="C10140" t="s">
        <v>423</v>
      </c>
      <c r="D10140">
        <v>75</v>
      </c>
    </row>
    <row r="10141" spans="1:4">
      <c r="A10141">
        <v>1906</v>
      </c>
      <c r="B10141" t="s">
        <v>3658</v>
      </c>
      <c r="C10141" t="s">
        <v>968</v>
      </c>
      <c r="D10141">
        <v>16.199000000000002</v>
      </c>
    </row>
    <row r="10142" spans="1:4">
      <c r="A10142">
        <v>1906</v>
      </c>
      <c r="B10142" t="s">
        <v>3658</v>
      </c>
      <c r="C10142" t="s">
        <v>2170</v>
      </c>
      <c r="D10142">
        <v>4</v>
      </c>
    </row>
    <row r="10143" spans="1:4">
      <c r="A10143">
        <v>1906</v>
      </c>
      <c r="B10143" t="s">
        <v>3658</v>
      </c>
      <c r="C10143" t="s">
        <v>2453</v>
      </c>
      <c r="D10143">
        <v>2.5</v>
      </c>
    </row>
    <row r="10144" spans="1:4">
      <c r="A10144">
        <v>1906</v>
      </c>
      <c r="B10144" t="s">
        <v>3658</v>
      </c>
      <c r="C10144" t="s">
        <v>2171</v>
      </c>
      <c r="D10144">
        <v>3.75</v>
      </c>
    </row>
    <row r="10145" spans="1:4">
      <c r="A10145">
        <v>1906</v>
      </c>
      <c r="B10145" t="s">
        <v>3658</v>
      </c>
      <c r="C10145" t="s">
        <v>969</v>
      </c>
      <c r="D10145">
        <v>53.15</v>
      </c>
    </row>
    <row r="10146" spans="1:4">
      <c r="A10146">
        <v>1906</v>
      </c>
      <c r="B10146" t="s">
        <v>3658</v>
      </c>
      <c r="C10146" t="s">
        <v>969</v>
      </c>
      <c r="D10146">
        <v>35</v>
      </c>
    </row>
    <row r="10147" spans="1:4">
      <c r="A10147">
        <v>1906</v>
      </c>
      <c r="B10147" t="s">
        <v>3658</v>
      </c>
      <c r="C10147" t="s">
        <v>969</v>
      </c>
      <c r="D10147">
        <v>13</v>
      </c>
    </row>
    <row r="10148" spans="1:4">
      <c r="A10148">
        <v>1906</v>
      </c>
      <c r="B10148" t="s">
        <v>3658</v>
      </c>
      <c r="C10148" t="s">
        <v>2173</v>
      </c>
      <c r="D10148">
        <v>18.72</v>
      </c>
    </row>
    <row r="10149" spans="1:4">
      <c r="A10149">
        <v>1906</v>
      </c>
      <c r="B10149" t="s">
        <v>3658</v>
      </c>
      <c r="C10149" t="s">
        <v>2173</v>
      </c>
      <c r="D10149">
        <v>17.41</v>
      </c>
    </row>
    <row r="10150" spans="1:4">
      <c r="A10150">
        <v>1906</v>
      </c>
      <c r="B10150" t="s">
        <v>3658</v>
      </c>
      <c r="C10150" t="s">
        <v>2162</v>
      </c>
      <c r="D10150">
        <v>66.7</v>
      </c>
    </row>
    <row r="10151" spans="1:4">
      <c r="A10151">
        <v>1906</v>
      </c>
      <c r="B10151" t="s">
        <v>3658</v>
      </c>
      <c r="C10151" t="s">
        <v>2162</v>
      </c>
      <c r="D10151">
        <v>6</v>
      </c>
    </row>
    <row r="10152" spans="1:4">
      <c r="A10152">
        <v>1906</v>
      </c>
      <c r="B10152" t="s">
        <v>3658</v>
      </c>
      <c r="C10152" t="s">
        <v>2162</v>
      </c>
      <c r="D10152">
        <v>6</v>
      </c>
    </row>
    <row r="10153" spans="1:4">
      <c r="A10153">
        <v>1906</v>
      </c>
      <c r="B10153" t="s">
        <v>3658</v>
      </c>
      <c r="C10153" t="s">
        <v>2163</v>
      </c>
      <c r="D10153">
        <v>35.35</v>
      </c>
    </row>
    <row r="10154" spans="1:4">
      <c r="A10154">
        <v>1906</v>
      </c>
      <c r="B10154" t="s">
        <v>3658</v>
      </c>
      <c r="C10154" t="s">
        <v>2174</v>
      </c>
      <c r="D10154">
        <v>43.9</v>
      </c>
    </row>
    <row r="10155" spans="1:4">
      <c r="A10155">
        <v>1906</v>
      </c>
      <c r="B10155" t="s">
        <v>3658</v>
      </c>
      <c r="C10155" t="s">
        <v>2164</v>
      </c>
      <c r="D10155">
        <v>5.5</v>
      </c>
    </row>
    <row r="10156" spans="1:4">
      <c r="A10156">
        <v>1906</v>
      </c>
      <c r="B10156" t="s">
        <v>3658</v>
      </c>
      <c r="C10156" t="s">
        <v>2165</v>
      </c>
      <c r="D10156">
        <v>5</v>
      </c>
    </row>
    <row r="10157" spans="1:4">
      <c r="A10157">
        <v>1906</v>
      </c>
      <c r="B10157" t="s">
        <v>3658</v>
      </c>
      <c r="C10157" t="s">
        <v>690</v>
      </c>
      <c r="D10157">
        <v>6</v>
      </c>
    </row>
    <row r="10158" spans="1:4">
      <c r="A10158">
        <v>1906</v>
      </c>
      <c r="B10158" t="s">
        <v>3658</v>
      </c>
      <c r="C10158" t="s">
        <v>2166</v>
      </c>
      <c r="D10158">
        <v>45</v>
      </c>
    </row>
    <row r="10159" spans="1:4">
      <c r="A10159">
        <v>1906</v>
      </c>
      <c r="B10159" t="s">
        <v>3658</v>
      </c>
      <c r="C10159" t="s">
        <v>862</v>
      </c>
      <c r="D10159">
        <v>16</v>
      </c>
    </row>
    <row r="10160" spans="1:4">
      <c r="A10160">
        <v>1906</v>
      </c>
      <c r="B10160" t="s">
        <v>3658</v>
      </c>
      <c r="C10160" t="s">
        <v>2454</v>
      </c>
      <c r="D10160">
        <v>14.3</v>
      </c>
    </row>
    <row r="10161" spans="1:4">
      <c r="A10161">
        <v>1906</v>
      </c>
      <c r="B10161" t="s">
        <v>3658</v>
      </c>
      <c r="C10161" t="s">
        <v>2167</v>
      </c>
      <c r="D10161">
        <v>16</v>
      </c>
    </row>
    <row r="10162" spans="1:4">
      <c r="A10162">
        <v>1906</v>
      </c>
      <c r="B10162" t="s">
        <v>3658</v>
      </c>
      <c r="C10162" t="s">
        <v>2168</v>
      </c>
      <c r="D10162">
        <v>3.5</v>
      </c>
    </row>
    <row r="10163" spans="1:4">
      <c r="A10163">
        <v>1906</v>
      </c>
      <c r="B10163" t="s">
        <v>3185</v>
      </c>
      <c r="C10163" t="s">
        <v>2177</v>
      </c>
      <c r="D10163">
        <v>88</v>
      </c>
    </row>
    <row r="10164" spans="1:4">
      <c r="A10164">
        <v>1906</v>
      </c>
      <c r="B10164" t="s">
        <v>3185</v>
      </c>
      <c r="C10164" t="s">
        <v>2340</v>
      </c>
      <c r="D10164">
        <v>12</v>
      </c>
    </row>
    <row r="10165" spans="1:4">
      <c r="A10165">
        <v>1906</v>
      </c>
      <c r="B10165" t="s">
        <v>3185</v>
      </c>
      <c r="C10165" t="s">
        <v>2177</v>
      </c>
      <c r="D10165">
        <v>12</v>
      </c>
    </row>
    <row r="10166" spans="1:4">
      <c r="A10166">
        <v>1906</v>
      </c>
      <c r="B10166" t="s">
        <v>3188</v>
      </c>
      <c r="C10166" t="s">
        <v>922</v>
      </c>
      <c r="D10166">
        <v>9.1999999999999993</v>
      </c>
    </row>
    <row r="10167" spans="1:4">
      <c r="A10167">
        <v>1906</v>
      </c>
      <c r="B10167" t="s">
        <v>3188</v>
      </c>
      <c r="C10167" t="s">
        <v>1084</v>
      </c>
      <c r="D10167">
        <v>7.5</v>
      </c>
    </row>
    <row r="10168" spans="1:4">
      <c r="A10168">
        <v>1906</v>
      </c>
      <c r="B10168" t="s">
        <v>3188</v>
      </c>
      <c r="C10168" t="s">
        <v>698</v>
      </c>
      <c r="D10168">
        <v>5</v>
      </c>
    </row>
    <row r="10169" spans="1:4">
      <c r="A10169">
        <v>1906</v>
      </c>
      <c r="B10169" t="s">
        <v>3188</v>
      </c>
      <c r="C10169" t="s">
        <v>370</v>
      </c>
      <c r="D10169">
        <v>11</v>
      </c>
    </row>
    <row r="10170" spans="1:4">
      <c r="A10170">
        <v>1906</v>
      </c>
      <c r="B10170" t="s">
        <v>3188</v>
      </c>
      <c r="C10170" t="s">
        <v>370</v>
      </c>
      <c r="D10170">
        <v>5</v>
      </c>
    </row>
    <row r="10171" spans="1:4">
      <c r="A10171">
        <v>1906</v>
      </c>
      <c r="B10171" t="s">
        <v>3188</v>
      </c>
      <c r="C10171" t="s">
        <v>370</v>
      </c>
      <c r="D10171">
        <v>16</v>
      </c>
    </row>
    <row r="10172" spans="1:4">
      <c r="A10172">
        <v>1906</v>
      </c>
      <c r="B10172" t="s">
        <v>3188</v>
      </c>
      <c r="C10172" t="s">
        <v>371</v>
      </c>
      <c r="D10172">
        <v>25</v>
      </c>
    </row>
    <row r="10173" spans="1:4">
      <c r="A10173">
        <v>1906</v>
      </c>
      <c r="B10173" t="s">
        <v>3188</v>
      </c>
      <c r="C10173" t="s">
        <v>1218</v>
      </c>
      <c r="D10173">
        <v>13</v>
      </c>
    </row>
    <row r="10174" spans="1:4">
      <c r="A10174">
        <v>1906</v>
      </c>
      <c r="B10174" t="s">
        <v>3188</v>
      </c>
      <c r="C10174" t="s">
        <v>578</v>
      </c>
      <c r="D10174">
        <v>9</v>
      </c>
    </row>
    <row r="10175" spans="1:4">
      <c r="A10175">
        <v>1906</v>
      </c>
      <c r="B10175" t="s">
        <v>3188</v>
      </c>
      <c r="C10175" t="s">
        <v>863</v>
      </c>
      <c r="D10175">
        <v>12</v>
      </c>
    </row>
    <row r="10176" spans="1:4">
      <c r="A10176">
        <v>1906</v>
      </c>
      <c r="B10176" t="s">
        <v>55</v>
      </c>
      <c r="C10176" t="s">
        <v>713</v>
      </c>
      <c r="D10176">
        <v>13.38</v>
      </c>
    </row>
    <row r="10177" spans="1:4">
      <c r="A10177">
        <v>1906</v>
      </c>
      <c r="B10177" t="s">
        <v>55</v>
      </c>
      <c r="C10177" t="s">
        <v>714</v>
      </c>
      <c r="D10177">
        <v>3.45</v>
      </c>
    </row>
    <row r="10178" spans="1:4">
      <c r="A10178">
        <v>1906</v>
      </c>
      <c r="B10178" t="s">
        <v>55</v>
      </c>
      <c r="C10178" t="s">
        <v>715</v>
      </c>
      <c r="D10178">
        <v>6.51</v>
      </c>
    </row>
    <row r="10179" spans="1:4">
      <c r="A10179">
        <v>1906</v>
      </c>
      <c r="B10179" t="s">
        <v>55</v>
      </c>
      <c r="C10179" t="s">
        <v>2412</v>
      </c>
      <c r="D10179">
        <v>3.5</v>
      </c>
    </row>
    <row r="10180" spans="1:4">
      <c r="A10180">
        <v>1906</v>
      </c>
      <c r="B10180" t="s">
        <v>55</v>
      </c>
      <c r="C10180" t="s">
        <v>1343</v>
      </c>
      <c r="D10180">
        <v>28</v>
      </c>
    </row>
    <row r="10181" spans="1:4">
      <c r="A10181">
        <v>1906</v>
      </c>
      <c r="B10181" t="s">
        <v>55</v>
      </c>
      <c r="C10181" t="s">
        <v>2181</v>
      </c>
      <c r="D10181">
        <v>25</v>
      </c>
    </row>
    <row r="10182" spans="1:4">
      <c r="A10182">
        <v>1906</v>
      </c>
      <c r="B10182" t="s">
        <v>55</v>
      </c>
      <c r="C10182" t="s">
        <v>864</v>
      </c>
      <c r="D10182">
        <v>16</v>
      </c>
    </row>
    <row r="10183" spans="1:4">
      <c r="A10183">
        <v>1906</v>
      </c>
      <c r="B10183" t="s">
        <v>55</v>
      </c>
      <c r="C10183" t="s">
        <v>2341</v>
      </c>
      <c r="D10183">
        <v>29.25</v>
      </c>
    </row>
    <row r="10184" spans="1:4">
      <c r="A10184">
        <v>1906</v>
      </c>
      <c r="B10184" t="s">
        <v>55</v>
      </c>
      <c r="C10184" t="s">
        <v>2341</v>
      </c>
      <c r="D10184">
        <v>9.25</v>
      </c>
    </row>
    <row r="10185" spans="1:4">
      <c r="A10185">
        <v>1906</v>
      </c>
      <c r="B10185" t="s">
        <v>55</v>
      </c>
      <c r="C10185" t="s">
        <v>2341</v>
      </c>
      <c r="D10185">
        <v>23.1</v>
      </c>
    </row>
    <row r="10186" spans="1:4">
      <c r="A10186">
        <v>1906</v>
      </c>
      <c r="B10186" t="s">
        <v>55</v>
      </c>
      <c r="C10186" t="s">
        <v>717</v>
      </c>
      <c r="D10186">
        <v>53</v>
      </c>
    </row>
    <row r="10187" spans="1:4">
      <c r="A10187">
        <v>1906</v>
      </c>
      <c r="B10187" t="s">
        <v>55</v>
      </c>
      <c r="C10187" t="s">
        <v>717</v>
      </c>
      <c r="D10187">
        <v>25</v>
      </c>
    </row>
    <row r="10188" spans="1:4">
      <c r="A10188">
        <v>1906</v>
      </c>
      <c r="B10188" t="s">
        <v>55</v>
      </c>
      <c r="C10188" t="s">
        <v>717</v>
      </c>
      <c r="D10188">
        <v>3.5</v>
      </c>
    </row>
    <row r="10189" spans="1:4">
      <c r="A10189">
        <v>1906</v>
      </c>
      <c r="B10189" t="s">
        <v>55</v>
      </c>
      <c r="C10189" t="s">
        <v>717</v>
      </c>
      <c r="D10189">
        <v>13</v>
      </c>
    </row>
    <row r="10190" spans="1:4">
      <c r="A10190">
        <v>1906</v>
      </c>
      <c r="B10190" t="s">
        <v>55</v>
      </c>
      <c r="C10190" t="s">
        <v>717</v>
      </c>
      <c r="D10190">
        <v>30</v>
      </c>
    </row>
    <row r="10191" spans="1:4">
      <c r="A10191">
        <v>1906</v>
      </c>
      <c r="B10191" t="s">
        <v>55</v>
      </c>
      <c r="C10191" t="s">
        <v>718</v>
      </c>
      <c r="D10191">
        <v>14.25</v>
      </c>
    </row>
    <row r="10192" spans="1:4">
      <c r="A10192">
        <v>1906</v>
      </c>
      <c r="B10192" t="s">
        <v>55</v>
      </c>
      <c r="C10192" t="s">
        <v>924</v>
      </c>
      <c r="D10192">
        <v>3.7</v>
      </c>
    </row>
    <row r="10193" spans="1:4">
      <c r="A10193">
        <v>1906</v>
      </c>
      <c r="B10193" t="s">
        <v>55</v>
      </c>
      <c r="C10193" t="s">
        <v>59</v>
      </c>
      <c r="D10193">
        <v>118</v>
      </c>
    </row>
    <row r="10194" spans="1:4">
      <c r="A10194">
        <v>1906</v>
      </c>
      <c r="B10194" t="s">
        <v>55</v>
      </c>
      <c r="C10194" t="s">
        <v>59</v>
      </c>
      <c r="D10194">
        <v>16.100000000000001</v>
      </c>
    </row>
    <row r="10195" spans="1:4">
      <c r="A10195">
        <v>1906</v>
      </c>
      <c r="B10195" t="s">
        <v>55</v>
      </c>
      <c r="C10195" t="s">
        <v>59</v>
      </c>
      <c r="D10195">
        <v>22.23</v>
      </c>
    </row>
    <row r="10196" spans="1:4">
      <c r="A10196">
        <v>1906</v>
      </c>
      <c r="B10196" t="s">
        <v>55</v>
      </c>
      <c r="C10196" t="s">
        <v>59</v>
      </c>
      <c r="D10196">
        <v>19.21</v>
      </c>
    </row>
    <row r="10197" spans="1:4">
      <c r="A10197">
        <v>1906</v>
      </c>
      <c r="B10197" t="s">
        <v>55</v>
      </c>
      <c r="C10197" t="s">
        <v>59</v>
      </c>
      <c r="D10197">
        <v>14.9</v>
      </c>
    </row>
    <row r="10198" spans="1:4">
      <c r="A10198">
        <v>1906</v>
      </c>
      <c r="B10198" t="s">
        <v>55</v>
      </c>
      <c r="C10198" t="s">
        <v>2179</v>
      </c>
      <c r="D10198">
        <v>19.329999999999998</v>
      </c>
    </row>
    <row r="10199" spans="1:4">
      <c r="A10199">
        <v>1906</v>
      </c>
      <c r="B10199" t="s">
        <v>55</v>
      </c>
      <c r="C10199" t="s">
        <v>2455</v>
      </c>
      <c r="D10199">
        <v>4.25</v>
      </c>
    </row>
    <row r="10200" spans="1:4">
      <c r="A10200">
        <v>1906</v>
      </c>
      <c r="B10200" t="s">
        <v>55</v>
      </c>
      <c r="C10200" t="s">
        <v>2180</v>
      </c>
      <c r="D10200">
        <v>8.5</v>
      </c>
    </row>
    <row r="10201" spans="1:4">
      <c r="A10201">
        <v>1906</v>
      </c>
      <c r="B10201" t="s">
        <v>55</v>
      </c>
      <c r="C10201" t="s">
        <v>2413</v>
      </c>
      <c r="D10201">
        <v>2</v>
      </c>
    </row>
    <row r="10202" spans="1:4">
      <c r="A10202">
        <v>1906</v>
      </c>
      <c r="B10202" t="s">
        <v>3638</v>
      </c>
      <c r="C10202" t="s">
        <v>1226</v>
      </c>
      <c r="D10202">
        <v>6</v>
      </c>
    </row>
    <row r="10203" spans="1:4">
      <c r="A10203">
        <v>1906</v>
      </c>
      <c r="B10203" t="s">
        <v>3638</v>
      </c>
      <c r="C10203" t="s">
        <v>1227</v>
      </c>
      <c r="D10203">
        <v>35.700000000000003</v>
      </c>
    </row>
    <row r="10204" spans="1:4">
      <c r="A10204">
        <v>1906</v>
      </c>
      <c r="B10204" t="s">
        <v>3638</v>
      </c>
      <c r="C10204" t="s">
        <v>1228</v>
      </c>
      <c r="D10204">
        <v>4.5</v>
      </c>
    </row>
    <row r="10205" spans="1:4">
      <c r="A10205">
        <v>1906</v>
      </c>
      <c r="B10205" t="s">
        <v>3638</v>
      </c>
      <c r="C10205" t="s">
        <v>425</v>
      </c>
      <c r="D10205">
        <v>12.58</v>
      </c>
    </row>
    <row r="10206" spans="1:4">
      <c r="A10206">
        <v>1906</v>
      </c>
      <c r="B10206" t="s">
        <v>3638</v>
      </c>
      <c r="C10206" t="s">
        <v>721</v>
      </c>
      <c r="D10206">
        <v>4.25</v>
      </c>
    </row>
    <row r="10207" spans="1:4">
      <c r="A10207">
        <v>1906</v>
      </c>
      <c r="B10207" t="s">
        <v>3638</v>
      </c>
      <c r="C10207" t="s">
        <v>428</v>
      </c>
      <c r="D10207">
        <v>101.76</v>
      </c>
    </row>
    <row r="10208" spans="1:4">
      <c r="A10208">
        <v>1906</v>
      </c>
      <c r="B10208" t="s">
        <v>3638</v>
      </c>
      <c r="C10208" t="s">
        <v>428</v>
      </c>
      <c r="D10208">
        <v>5</v>
      </c>
    </row>
    <row r="10209" spans="1:4">
      <c r="A10209">
        <v>1906</v>
      </c>
      <c r="B10209" t="s">
        <v>3638</v>
      </c>
      <c r="C10209" t="s">
        <v>428</v>
      </c>
      <c r="D10209">
        <v>19</v>
      </c>
    </row>
    <row r="10210" spans="1:4">
      <c r="A10210">
        <v>1906</v>
      </c>
      <c r="B10210" t="s">
        <v>3638</v>
      </c>
      <c r="C10210" t="s">
        <v>428</v>
      </c>
      <c r="D10210">
        <v>12.5</v>
      </c>
    </row>
    <row r="10211" spans="1:4">
      <c r="A10211">
        <v>1906</v>
      </c>
      <c r="B10211" t="s">
        <v>3638</v>
      </c>
      <c r="C10211" t="s">
        <v>1344</v>
      </c>
      <c r="D10211">
        <v>62.75</v>
      </c>
    </row>
    <row r="10212" spans="1:4">
      <c r="A10212">
        <v>1906</v>
      </c>
      <c r="B10212" t="s">
        <v>3638</v>
      </c>
      <c r="C10212" t="s">
        <v>432</v>
      </c>
      <c r="D10212">
        <v>19.43</v>
      </c>
    </row>
    <row r="10213" spans="1:4">
      <c r="A10213">
        <v>1906</v>
      </c>
      <c r="B10213" t="s">
        <v>3638</v>
      </c>
      <c r="C10213" t="s">
        <v>432</v>
      </c>
      <c r="D10213">
        <v>146</v>
      </c>
    </row>
    <row r="10214" spans="1:4">
      <c r="A10214">
        <v>1906</v>
      </c>
      <c r="B10214" t="s">
        <v>3638</v>
      </c>
      <c r="C10214" t="s">
        <v>432</v>
      </c>
      <c r="D10214">
        <v>3</v>
      </c>
    </row>
    <row r="10215" spans="1:4">
      <c r="A10215">
        <v>1906</v>
      </c>
      <c r="B10215" t="s">
        <v>3638</v>
      </c>
      <c r="C10215" t="s">
        <v>432</v>
      </c>
      <c r="D10215">
        <v>72.52</v>
      </c>
    </row>
    <row r="10216" spans="1:4">
      <c r="A10216">
        <v>1906</v>
      </c>
      <c r="B10216" t="s">
        <v>3638</v>
      </c>
      <c r="C10216" t="s">
        <v>435</v>
      </c>
      <c r="D10216">
        <v>53</v>
      </c>
    </row>
    <row r="10217" spans="1:4">
      <c r="A10217">
        <v>1906</v>
      </c>
      <c r="B10217" t="s">
        <v>3638</v>
      </c>
      <c r="C10217" t="s">
        <v>435</v>
      </c>
      <c r="D10217">
        <v>85.95</v>
      </c>
    </row>
    <row r="10218" spans="1:4">
      <c r="A10218">
        <v>1906</v>
      </c>
      <c r="B10218" t="s">
        <v>3214</v>
      </c>
      <c r="C10218" t="s">
        <v>1903</v>
      </c>
      <c r="D10218">
        <v>8</v>
      </c>
    </row>
    <row r="10219" spans="1:4">
      <c r="A10219">
        <v>1906</v>
      </c>
      <c r="B10219" t="s">
        <v>3214</v>
      </c>
      <c r="C10219" t="s">
        <v>1905</v>
      </c>
      <c r="D10219">
        <v>42</v>
      </c>
    </row>
    <row r="10220" spans="1:4">
      <c r="A10220">
        <v>1906</v>
      </c>
      <c r="B10220" t="s">
        <v>3214</v>
      </c>
      <c r="C10220" t="s">
        <v>264</v>
      </c>
      <c r="D10220">
        <v>32</v>
      </c>
    </row>
    <row r="10221" spans="1:4">
      <c r="A10221">
        <v>1906</v>
      </c>
      <c r="B10221" t="s">
        <v>3214</v>
      </c>
      <c r="C10221" t="s">
        <v>1908</v>
      </c>
      <c r="D10221">
        <v>4</v>
      </c>
    </row>
    <row r="10222" spans="1:4">
      <c r="A10222">
        <v>1906</v>
      </c>
      <c r="B10222" t="s">
        <v>3214</v>
      </c>
      <c r="C10222" t="s">
        <v>1908</v>
      </c>
      <c r="D10222">
        <v>2</v>
      </c>
    </row>
    <row r="10223" spans="1:4">
      <c r="A10223">
        <v>1906</v>
      </c>
      <c r="B10223" t="s">
        <v>3214</v>
      </c>
      <c r="C10223" t="s">
        <v>1908</v>
      </c>
      <c r="D10223">
        <v>3</v>
      </c>
    </row>
    <row r="10224" spans="1:4">
      <c r="A10224">
        <v>1906</v>
      </c>
      <c r="B10224" t="s">
        <v>3214</v>
      </c>
      <c r="C10224" t="s">
        <v>1909</v>
      </c>
      <c r="D10224">
        <v>12</v>
      </c>
    </row>
    <row r="10225" spans="1:4">
      <c r="A10225">
        <v>1906</v>
      </c>
      <c r="B10225" t="s">
        <v>3214</v>
      </c>
      <c r="C10225" t="s">
        <v>1911</v>
      </c>
      <c r="D10225">
        <v>33.46</v>
      </c>
    </row>
    <row r="10226" spans="1:4">
      <c r="A10226">
        <v>1906</v>
      </c>
      <c r="B10226" t="s">
        <v>3214</v>
      </c>
      <c r="C10226" t="s">
        <v>1912</v>
      </c>
      <c r="D10226">
        <v>5</v>
      </c>
    </row>
    <row r="10227" spans="1:4">
      <c r="A10227">
        <v>1906</v>
      </c>
      <c r="B10227" t="s">
        <v>3214</v>
      </c>
      <c r="C10227" t="s">
        <v>1914</v>
      </c>
      <c r="D10227">
        <v>49.62</v>
      </c>
    </row>
    <row r="10228" spans="1:4">
      <c r="A10228">
        <v>1906</v>
      </c>
      <c r="B10228" t="s">
        <v>3214</v>
      </c>
      <c r="C10228" t="s">
        <v>1914</v>
      </c>
      <c r="D10228">
        <v>9</v>
      </c>
    </row>
    <row r="10229" spans="1:4">
      <c r="A10229">
        <v>1906</v>
      </c>
      <c r="B10229" t="s">
        <v>3214</v>
      </c>
      <c r="C10229" t="s">
        <v>1914</v>
      </c>
      <c r="D10229">
        <v>18.25</v>
      </c>
    </row>
    <row r="10230" spans="1:4">
      <c r="A10230">
        <v>1906</v>
      </c>
      <c r="B10230" t="s">
        <v>3214</v>
      </c>
      <c r="C10230" t="s">
        <v>1914</v>
      </c>
      <c r="D10230">
        <v>24.5</v>
      </c>
    </row>
    <row r="10231" spans="1:4">
      <c r="A10231">
        <v>1906</v>
      </c>
      <c r="B10231" t="s">
        <v>3214</v>
      </c>
      <c r="C10231" t="s">
        <v>1914</v>
      </c>
      <c r="D10231">
        <v>13</v>
      </c>
    </row>
    <row r="10232" spans="1:4">
      <c r="A10232">
        <v>1906</v>
      </c>
      <c r="B10232" t="s">
        <v>3659</v>
      </c>
      <c r="C10232" t="s">
        <v>457</v>
      </c>
      <c r="D10232">
        <v>19</v>
      </c>
    </row>
    <row r="10233" spans="1:4">
      <c r="A10233">
        <v>1906</v>
      </c>
      <c r="B10233" t="s">
        <v>3659</v>
      </c>
      <c r="C10233" t="s">
        <v>458</v>
      </c>
      <c r="D10233">
        <v>7</v>
      </c>
    </row>
    <row r="10234" spans="1:4">
      <c r="A10234">
        <v>1906</v>
      </c>
      <c r="B10234" t="s">
        <v>3659</v>
      </c>
      <c r="C10234" t="s">
        <v>459</v>
      </c>
      <c r="D10234">
        <v>22</v>
      </c>
    </row>
    <row r="10235" spans="1:4">
      <c r="A10235">
        <v>1906</v>
      </c>
      <c r="B10235" t="s">
        <v>3659</v>
      </c>
      <c r="C10235" t="s">
        <v>460</v>
      </c>
      <c r="D10235">
        <v>26</v>
      </c>
    </row>
    <row r="10236" spans="1:4">
      <c r="A10236">
        <v>1906</v>
      </c>
      <c r="B10236" t="s">
        <v>3659</v>
      </c>
      <c r="C10236" t="s">
        <v>926</v>
      </c>
      <c r="D10236">
        <v>65</v>
      </c>
    </row>
    <row r="10237" spans="1:4">
      <c r="A10237">
        <v>1906</v>
      </c>
      <c r="B10237" t="s">
        <v>3659</v>
      </c>
      <c r="C10237" t="s">
        <v>461</v>
      </c>
      <c r="D10237">
        <v>7</v>
      </c>
    </row>
    <row r="10238" spans="1:4">
      <c r="A10238">
        <v>1906</v>
      </c>
      <c r="B10238" t="s">
        <v>3659</v>
      </c>
      <c r="C10238" t="s">
        <v>1350</v>
      </c>
      <c r="D10238">
        <v>4.2</v>
      </c>
    </row>
    <row r="10239" spans="1:4">
      <c r="A10239">
        <v>1906</v>
      </c>
      <c r="B10239" t="s">
        <v>3659</v>
      </c>
      <c r="C10239" t="s">
        <v>928</v>
      </c>
      <c r="D10239">
        <v>14</v>
      </c>
    </row>
    <row r="10240" spans="1:4">
      <c r="A10240">
        <v>1906</v>
      </c>
      <c r="B10240" t="s">
        <v>3659</v>
      </c>
      <c r="C10240" t="s">
        <v>928</v>
      </c>
      <c r="D10240">
        <v>3.1</v>
      </c>
    </row>
    <row r="10241" spans="1:4">
      <c r="A10241">
        <v>1906</v>
      </c>
      <c r="B10241" t="s">
        <v>3659</v>
      </c>
      <c r="C10241" t="s">
        <v>1231</v>
      </c>
      <c r="D10241">
        <v>9.5</v>
      </c>
    </row>
    <row r="10242" spans="1:4">
      <c r="A10242">
        <v>1906</v>
      </c>
      <c r="B10242" t="s">
        <v>3659</v>
      </c>
      <c r="C10242" t="s">
        <v>464</v>
      </c>
      <c r="D10242">
        <v>1.8</v>
      </c>
    </row>
    <row r="10243" spans="1:4">
      <c r="A10243">
        <v>1906</v>
      </c>
      <c r="B10243" t="s">
        <v>3659</v>
      </c>
      <c r="C10243" t="s">
        <v>1345</v>
      </c>
      <c r="D10243">
        <v>125</v>
      </c>
    </row>
    <row r="10244" spans="1:4">
      <c r="A10244">
        <v>1906</v>
      </c>
      <c r="B10244" t="s">
        <v>3659</v>
      </c>
      <c r="C10244" t="s">
        <v>1345</v>
      </c>
      <c r="D10244">
        <v>111</v>
      </c>
    </row>
    <row r="10245" spans="1:4">
      <c r="A10245">
        <v>1906</v>
      </c>
      <c r="B10245" t="s">
        <v>3659</v>
      </c>
      <c r="C10245" t="s">
        <v>1345</v>
      </c>
      <c r="D10245">
        <v>112</v>
      </c>
    </row>
    <row r="10246" spans="1:4">
      <c r="A10246">
        <v>1906</v>
      </c>
      <c r="B10246" t="s">
        <v>3659</v>
      </c>
      <c r="C10246" t="s">
        <v>466</v>
      </c>
      <c r="D10246">
        <v>40</v>
      </c>
    </row>
    <row r="10247" spans="1:4">
      <c r="A10247">
        <v>1906</v>
      </c>
      <c r="B10247" t="s">
        <v>3659</v>
      </c>
      <c r="C10247" t="s">
        <v>468</v>
      </c>
      <c r="D10247">
        <v>31</v>
      </c>
    </row>
    <row r="10248" spans="1:4">
      <c r="A10248">
        <v>1906</v>
      </c>
      <c r="B10248" t="s">
        <v>3659</v>
      </c>
      <c r="C10248" t="s">
        <v>1230</v>
      </c>
      <c r="D10248">
        <v>4</v>
      </c>
    </row>
    <row r="10249" spans="1:4">
      <c r="A10249">
        <v>1906</v>
      </c>
      <c r="B10249" t="s">
        <v>3659</v>
      </c>
      <c r="C10249" t="s">
        <v>1088</v>
      </c>
      <c r="D10249">
        <v>29</v>
      </c>
    </row>
    <row r="10250" spans="1:4">
      <c r="A10250">
        <v>1906</v>
      </c>
      <c r="B10250" t="s">
        <v>2182</v>
      </c>
      <c r="C10250" t="s">
        <v>1930</v>
      </c>
      <c r="D10250">
        <v>18</v>
      </c>
    </row>
    <row r="10251" spans="1:4">
      <c r="A10251">
        <v>1906</v>
      </c>
      <c r="B10251" t="s">
        <v>3659</v>
      </c>
      <c r="C10251" t="s">
        <v>1089</v>
      </c>
      <c r="D10251">
        <v>5</v>
      </c>
    </row>
    <row r="10252" spans="1:4">
      <c r="A10252">
        <v>1906</v>
      </c>
      <c r="B10252" t="s">
        <v>2182</v>
      </c>
      <c r="C10252" t="s">
        <v>438</v>
      </c>
      <c r="D10252">
        <v>17</v>
      </c>
    </row>
    <row r="10253" spans="1:4">
      <c r="A10253">
        <v>1906</v>
      </c>
      <c r="B10253" t="s">
        <v>2182</v>
      </c>
      <c r="C10253" t="s">
        <v>2282</v>
      </c>
      <c r="D10253">
        <v>3</v>
      </c>
    </row>
    <row r="10254" spans="1:4">
      <c r="A10254">
        <v>1906</v>
      </c>
      <c r="B10254" t="s">
        <v>2182</v>
      </c>
      <c r="C10254" t="s">
        <v>2283</v>
      </c>
      <c r="D10254">
        <v>15</v>
      </c>
    </row>
    <row r="10255" spans="1:4">
      <c r="A10255">
        <v>1906</v>
      </c>
      <c r="B10255" t="s">
        <v>2184</v>
      </c>
      <c r="C10255" t="s">
        <v>2183</v>
      </c>
      <c r="D10255">
        <v>15.5</v>
      </c>
    </row>
    <row r="10256" spans="1:4">
      <c r="A10256">
        <v>1906</v>
      </c>
      <c r="B10256" t="s">
        <v>3660</v>
      </c>
      <c r="C10256" t="s">
        <v>2201</v>
      </c>
      <c r="D10256">
        <v>37</v>
      </c>
    </row>
    <row r="10257" spans="1:4">
      <c r="A10257">
        <v>1906</v>
      </c>
      <c r="B10257" t="s">
        <v>2186</v>
      </c>
      <c r="C10257" t="s">
        <v>2185</v>
      </c>
      <c r="D10257">
        <v>13.15</v>
      </c>
    </row>
    <row r="10258" spans="1:4">
      <c r="A10258">
        <v>1906</v>
      </c>
      <c r="B10258" t="s">
        <v>2186</v>
      </c>
      <c r="C10258" t="s">
        <v>2365</v>
      </c>
      <c r="D10258">
        <v>11.83</v>
      </c>
    </row>
    <row r="10259" spans="1:4">
      <c r="A10259">
        <v>1906</v>
      </c>
      <c r="B10259" t="s">
        <v>2186</v>
      </c>
      <c r="C10259" t="s">
        <v>2365</v>
      </c>
      <c r="D10259">
        <v>19.03</v>
      </c>
    </row>
    <row r="10260" spans="1:4">
      <c r="A10260">
        <v>1906</v>
      </c>
      <c r="B10260" t="s">
        <v>2186</v>
      </c>
      <c r="C10260" t="s">
        <v>2365</v>
      </c>
      <c r="D10260">
        <v>8.5</v>
      </c>
    </row>
    <row r="10261" spans="1:4">
      <c r="A10261">
        <v>1906</v>
      </c>
      <c r="B10261" t="s">
        <v>2186</v>
      </c>
      <c r="C10261" t="s">
        <v>2069</v>
      </c>
      <c r="D10261">
        <v>2.06</v>
      </c>
    </row>
    <row r="10262" spans="1:4">
      <c r="A10262">
        <v>1906</v>
      </c>
      <c r="B10262" t="s">
        <v>2187</v>
      </c>
      <c r="C10262" t="s">
        <v>471</v>
      </c>
      <c r="D10262">
        <v>16</v>
      </c>
    </row>
    <row r="10263" spans="1:4">
      <c r="A10263">
        <v>1906</v>
      </c>
      <c r="B10263" t="s">
        <v>2187</v>
      </c>
      <c r="C10263" t="s">
        <v>2360</v>
      </c>
      <c r="D10263">
        <v>3.2</v>
      </c>
    </row>
    <row r="10264" spans="1:4">
      <c r="A10264">
        <v>1906</v>
      </c>
      <c r="B10264" t="s">
        <v>2187</v>
      </c>
      <c r="C10264" t="s">
        <v>1937</v>
      </c>
      <c r="D10264">
        <v>26</v>
      </c>
    </row>
    <row r="10265" spans="1:4">
      <c r="A10265">
        <v>1906</v>
      </c>
      <c r="B10265" t="s">
        <v>2187</v>
      </c>
      <c r="C10265" t="s">
        <v>1937</v>
      </c>
      <c r="D10265">
        <v>10</v>
      </c>
    </row>
    <row r="10266" spans="1:4">
      <c r="A10266">
        <v>1906</v>
      </c>
      <c r="B10266" t="s">
        <v>2187</v>
      </c>
      <c r="C10266" t="s">
        <v>2248</v>
      </c>
      <c r="D10266">
        <v>4</v>
      </c>
    </row>
    <row r="10267" spans="1:4">
      <c r="A10267">
        <v>1906</v>
      </c>
      <c r="B10267" t="s">
        <v>2187</v>
      </c>
      <c r="C10267" t="s">
        <v>2244</v>
      </c>
      <c r="D10267">
        <v>21</v>
      </c>
    </row>
    <row r="10268" spans="1:4">
      <c r="A10268">
        <v>1906</v>
      </c>
      <c r="B10268" t="s">
        <v>2187</v>
      </c>
      <c r="C10268" t="s">
        <v>2320</v>
      </c>
      <c r="D10268">
        <v>8.5</v>
      </c>
    </row>
    <row r="10269" spans="1:4">
      <c r="A10269">
        <v>1906</v>
      </c>
      <c r="B10269" t="s">
        <v>2187</v>
      </c>
      <c r="C10269" t="s">
        <v>2104</v>
      </c>
      <c r="D10269">
        <v>52</v>
      </c>
    </row>
    <row r="10270" spans="1:4">
      <c r="A10270">
        <v>1906</v>
      </c>
      <c r="B10270" t="s">
        <v>2187</v>
      </c>
      <c r="C10270" t="s">
        <v>2104</v>
      </c>
      <c r="D10270">
        <v>27.5</v>
      </c>
    </row>
    <row r="10271" spans="1:4">
      <c r="A10271">
        <v>1906</v>
      </c>
      <c r="B10271" t="s">
        <v>2187</v>
      </c>
      <c r="C10271" t="s">
        <v>1712</v>
      </c>
      <c r="D10271">
        <v>12</v>
      </c>
    </row>
    <row r="10272" spans="1:4">
      <c r="A10272">
        <v>1906</v>
      </c>
      <c r="B10272" t="s">
        <v>2187</v>
      </c>
      <c r="C10272" t="s">
        <v>2245</v>
      </c>
      <c r="D10272">
        <v>8.02</v>
      </c>
    </row>
    <row r="10273" spans="1:4">
      <c r="A10273">
        <v>1906</v>
      </c>
      <c r="B10273" t="s">
        <v>2187</v>
      </c>
      <c r="C10273" t="s">
        <v>2152</v>
      </c>
      <c r="D10273">
        <v>31</v>
      </c>
    </row>
    <row r="10274" spans="1:4">
      <c r="A10274">
        <v>1906</v>
      </c>
      <c r="B10274" t="s">
        <v>2187</v>
      </c>
      <c r="C10274" t="s">
        <v>2152</v>
      </c>
      <c r="D10274">
        <v>18</v>
      </c>
    </row>
    <row r="10275" spans="1:4">
      <c r="A10275">
        <v>1906</v>
      </c>
      <c r="B10275" t="s">
        <v>2187</v>
      </c>
      <c r="C10275" t="s">
        <v>1964</v>
      </c>
      <c r="D10275">
        <v>42</v>
      </c>
    </row>
    <row r="10276" spans="1:4">
      <c r="A10276">
        <v>1906</v>
      </c>
      <c r="B10276" t="s">
        <v>2187</v>
      </c>
      <c r="C10276" t="s">
        <v>2246</v>
      </c>
      <c r="D10276">
        <v>6</v>
      </c>
    </row>
    <row r="10277" spans="1:4">
      <c r="A10277">
        <v>1906</v>
      </c>
      <c r="B10277" t="s">
        <v>2187</v>
      </c>
      <c r="C10277" t="s">
        <v>2110</v>
      </c>
      <c r="D10277">
        <v>9.5</v>
      </c>
    </row>
    <row r="10278" spans="1:4">
      <c r="A10278">
        <v>1906</v>
      </c>
      <c r="B10278" t="s">
        <v>2187</v>
      </c>
      <c r="C10278" t="s">
        <v>2321</v>
      </c>
      <c r="D10278">
        <v>36.1</v>
      </c>
    </row>
    <row r="10279" spans="1:4">
      <c r="A10279">
        <v>1906</v>
      </c>
      <c r="B10279" t="s">
        <v>2187</v>
      </c>
      <c r="C10279" t="s">
        <v>1940</v>
      </c>
      <c r="D10279">
        <v>7</v>
      </c>
    </row>
    <row r="10280" spans="1:4">
      <c r="A10280">
        <v>1906</v>
      </c>
      <c r="B10280" t="s">
        <v>2187</v>
      </c>
      <c r="C10280" t="s">
        <v>2111</v>
      </c>
      <c r="D10280">
        <v>8</v>
      </c>
    </row>
    <row r="10281" spans="1:4">
      <c r="A10281">
        <v>1906</v>
      </c>
      <c r="B10281" t="s">
        <v>2187</v>
      </c>
      <c r="C10281" t="s">
        <v>2356</v>
      </c>
      <c r="D10281">
        <v>3.7</v>
      </c>
    </row>
    <row r="10282" spans="1:4">
      <c r="A10282">
        <v>1906</v>
      </c>
      <c r="B10282" t="s">
        <v>2187</v>
      </c>
      <c r="C10282" t="s">
        <v>2112</v>
      </c>
      <c r="D10282">
        <v>103</v>
      </c>
    </row>
    <row r="10283" spans="1:4">
      <c r="A10283">
        <v>1906</v>
      </c>
      <c r="B10283" t="s">
        <v>2187</v>
      </c>
      <c r="C10283" t="s">
        <v>2112</v>
      </c>
      <c r="D10283">
        <v>43</v>
      </c>
    </row>
    <row r="10284" spans="1:4">
      <c r="A10284">
        <v>1906</v>
      </c>
      <c r="B10284" t="s">
        <v>2187</v>
      </c>
      <c r="C10284" t="s">
        <v>2247</v>
      </c>
      <c r="D10284">
        <v>11</v>
      </c>
    </row>
    <row r="10285" spans="1:4">
      <c r="A10285">
        <v>1906</v>
      </c>
      <c r="B10285" t="s">
        <v>2187</v>
      </c>
      <c r="C10285" t="s">
        <v>2113</v>
      </c>
      <c r="D10285">
        <v>25.2</v>
      </c>
    </row>
    <row r="10286" spans="1:4">
      <c r="A10286">
        <v>1906</v>
      </c>
      <c r="B10286" t="s">
        <v>2187</v>
      </c>
      <c r="C10286" t="s">
        <v>2113</v>
      </c>
      <c r="D10286">
        <v>11</v>
      </c>
    </row>
    <row r="10287" spans="1:4">
      <c r="A10287">
        <v>1906</v>
      </c>
      <c r="B10287" t="s">
        <v>2187</v>
      </c>
      <c r="C10287" t="s">
        <v>2322</v>
      </c>
      <c r="D10287">
        <v>12</v>
      </c>
    </row>
    <row r="10288" spans="1:4">
      <c r="A10288">
        <v>1906</v>
      </c>
      <c r="B10288" t="s">
        <v>3657</v>
      </c>
      <c r="C10288" t="s">
        <v>2373</v>
      </c>
      <c r="D10288">
        <v>26</v>
      </c>
    </row>
    <row r="10289" spans="1:4">
      <c r="A10289">
        <v>1906</v>
      </c>
      <c r="B10289" t="s">
        <v>3657</v>
      </c>
      <c r="C10289" t="s">
        <v>1938</v>
      </c>
      <c r="D10289">
        <v>129.03</v>
      </c>
    </row>
    <row r="10290" spans="1:4">
      <c r="A10290">
        <v>1906</v>
      </c>
      <c r="B10290" t="s">
        <v>3657</v>
      </c>
      <c r="C10290" t="s">
        <v>1938</v>
      </c>
      <c r="D10290">
        <v>40</v>
      </c>
    </row>
    <row r="10291" spans="1:4">
      <c r="A10291">
        <v>1906</v>
      </c>
      <c r="B10291" t="s">
        <v>3657</v>
      </c>
      <c r="C10291" t="s">
        <v>1938</v>
      </c>
      <c r="D10291">
        <v>26</v>
      </c>
    </row>
    <row r="10292" spans="1:4">
      <c r="A10292">
        <v>1906</v>
      </c>
      <c r="B10292" t="s">
        <v>3657</v>
      </c>
      <c r="C10292" t="s">
        <v>1938</v>
      </c>
      <c r="D10292">
        <v>8.5</v>
      </c>
    </row>
    <row r="10293" spans="1:4">
      <c r="A10293">
        <v>1906</v>
      </c>
      <c r="B10293" t="s">
        <v>3657</v>
      </c>
      <c r="C10293" t="s">
        <v>1939</v>
      </c>
      <c r="D10293">
        <v>56.22</v>
      </c>
    </row>
    <row r="10294" spans="1:4">
      <c r="A10294">
        <v>1906</v>
      </c>
      <c r="B10294" t="s">
        <v>3657</v>
      </c>
      <c r="C10294" t="s">
        <v>2338</v>
      </c>
      <c r="D10294">
        <v>7</v>
      </c>
    </row>
    <row r="10295" spans="1:4">
      <c r="A10295">
        <v>1906</v>
      </c>
      <c r="B10295" t="s">
        <v>3669</v>
      </c>
      <c r="C10295" t="s">
        <v>2311</v>
      </c>
      <c r="D10295">
        <v>7</v>
      </c>
    </row>
    <row r="10296" spans="1:4">
      <c r="A10296">
        <v>1906</v>
      </c>
      <c r="B10296" t="s">
        <v>3661</v>
      </c>
      <c r="C10296" t="s">
        <v>2286</v>
      </c>
      <c r="D10296">
        <v>50.81</v>
      </c>
    </row>
    <row r="10297" spans="1:4">
      <c r="A10297">
        <v>1906</v>
      </c>
      <c r="B10297" t="s">
        <v>3661</v>
      </c>
      <c r="C10297" t="s">
        <v>2287</v>
      </c>
      <c r="D10297">
        <v>4</v>
      </c>
    </row>
    <row r="10298" spans="1:4">
      <c r="A10298">
        <v>1906</v>
      </c>
      <c r="B10298" t="s">
        <v>3662</v>
      </c>
      <c r="C10298" t="s">
        <v>2288</v>
      </c>
      <c r="D10298">
        <v>23.48</v>
      </c>
    </row>
    <row r="10299" spans="1:4">
      <c r="A10299">
        <v>1906</v>
      </c>
      <c r="B10299" t="s">
        <v>3630</v>
      </c>
      <c r="C10299" t="s">
        <v>2335</v>
      </c>
      <c r="D10299">
        <v>3.13</v>
      </c>
    </row>
    <row r="10300" spans="1:4">
      <c r="A10300">
        <v>1906</v>
      </c>
      <c r="B10300" t="s">
        <v>3630</v>
      </c>
      <c r="C10300" t="s">
        <v>2372</v>
      </c>
      <c r="D10300">
        <v>4.5</v>
      </c>
    </row>
    <row r="10301" spans="1:4">
      <c r="A10301">
        <v>1906</v>
      </c>
      <c r="B10301" t="s">
        <v>3663</v>
      </c>
      <c r="C10301" t="s">
        <v>2336</v>
      </c>
      <c r="D10301">
        <v>9.5</v>
      </c>
    </row>
    <row r="10302" spans="1:4">
      <c r="A10302">
        <v>1906</v>
      </c>
      <c r="B10302" t="s">
        <v>3629</v>
      </c>
      <c r="C10302" t="s">
        <v>2408</v>
      </c>
      <c r="D10302">
        <v>40</v>
      </c>
    </row>
    <row r="10303" spans="1:4">
      <c r="A10303">
        <v>1907</v>
      </c>
      <c r="B10303" t="s">
        <v>3642</v>
      </c>
      <c r="C10303" t="s">
        <v>132</v>
      </c>
      <c r="D10303">
        <v>10.5</v>
      </c>
    </row>
    <row r="10304" spans="1:4">
      <c r="A10304">
        <v>1907</v>
      </c>
      <c r="B10304" t="s">
        <v>3642</v>
      </c>
      <c r="C10304" t="s">
        <v>133</v>
      </c>
      <c r="D10304">
        <v>124</v>
      </c>
    </row>
    <row r="10305" spans="1:4">
      <c r="A10305">
        <v>1907</v>
      </c>
      <c r="B10305" t="s">
        <v>3642</v>
      </c>
      <c r="C10305" t="s">
        <v>135</v>
      </c>
      <c r="D10305">
        <v>9.5</v>
      </c>
    </row>
    <row r="10306" spans="1:4">
      <c r="A10306">
        <v>1907</v>
      </c>
      <c r="B10306" t="s">
        <v>3642</v>
      </c>
      <c r="C10306" t="s">
        <v>136</v>
      </c>
      <c r="D10306">
        <v>5.5</v>
      </c>
    </row>
    <row r="10307" spans="1:4">
      <c r="A10307">
        <v>1907</v>
      </c>
      <c r="B10307" t="s">
        <v>3642</v>
      </c>
      <c r="C10307" t="s">
        <v>137</v>
      </c>
      <c r="D10307">
        <v>44</v>
      </c>
    </row>
    <row r="10308" spans="1:4">
      <c r="A10308">
        <v>1907</v>
      </c>
      <c r="B10308" t="s">
        <v>3642</v>
      </c>
      <c r="C10308" t="s">
        <v>138</v>
      </c>
      <c r="D10308">
        <v>42</v>
      </c>
    </row>
    <row r="10309" spans="1:4">
      <c r="A10309">
        <v>1907</v>
      </c>
      <c r="B10309" t="s">
        <v>3642</v>
      </c>
      <c r="C10309" t="s">
        <v>139</v>
      </c>
      <c r="D10309">
        <v>7</v>
      </c>
    </row>
    <row r="10310" spans="1:4">
      <c r="A10310">
        <v>1907</v>
      </c>
      <c r="B10310" t="s">
        <v>3642</v>
      </c>
      <c r="C10310" t="s">
        <v>140</v>
      </c>
      <c r="D10310">
        <v>8.5</v>
      </c>
    </row>
    <row r="10311" spans="1:4">
      <c r="A10311">
        <v>1907</v>
      </c>
      <c r="B10311" t="s">
        <v>3642</v>
      </c>
      <c r="C10311" t="s">
        <v>141</v>
      </c>
      <c r="D10311">
        <v>11.68</v>
      </c>
    </row>
    <row r="10312" spans="1:4">
      <c r="A10312">
        <v>1907</v>
      </c>
      <c r="B10312" t="s">
        <v>3642</v>
      </c>
      <c r="C10312" t="s">
        <v>142</v>
      </c>
      <c r="D10312">
        <v>11</v>
      </c>
    </row>
    <row r="10313" spans="1:4">
      <c r="A10313">
        <v>1907</v>
      </c>
      <c r="B10313" t="s">
        <v>3670</v>
      </c>
      <c r="C10313" t="s">
        <v>2480</v>
      </c>
      <c r="D10313">
        <v>1</v>
      </c>
    </row>
    <row r="10314" spans="1:4">
      <c r="A10314">
        <v>1907</v>
      </c>
      <c r="B10314" t="s">
        <v>3243</v>
      </c>
      <c r="C10314" t="s">
        <v>2481</v>
      </c>
      <c r="D10314">
        <v>5</v>
      </c>
    </row>
    <row r="10315" spans="1:4">
      <c r="A10315">
        <v>1907</v>
      </c>
      <c r="B10315" t="s">
        <v>3243</v>
      </c>
      <c r="C10315" t="s">
        <v>2375</v>
      </c>
      <c r="D10315">
        <v>9</v>
      </c>
    </row>
    <row r="10316" spans="1:4">
      <c r="A10316">
        <v>1907</v>
      </c>
      <c r="B10316" t="s">
        <v>3243</v>
      </c>
      <c r="C10316" t="s">
        <v>1921</v>
      </c>
      <c r="D10316">
        <v>14</v>
      </c>
    </row>
    <row r="10317" spans="1:4">
      <c r="A10317">
        <v>1907</v>
      </c>
      <c r="B10317" t="s">
        <v>3243</v>
      </c>
      <c r="C10317" t="s">
        <v>2281</v>
      </c>
      <c r="D10317">
        <v>5.5</v>
      </c>
    </row>
    <row r="10318" spans="1:4">
      <c r="A10318">
        <v>1907</v>
      </c>
      <c r="B10318" t="s">
        <v>2653</v>
      </c>
      <c r="C10318" t="s">
        <v>2482</v>
      </c>
      <c r="D10318">
        <v>8</v>
      </c>
    </row>
    <row r="10319" spans="1:4">
      <c r="A10319">
        <v>1907</v>
      </c>
      <c r="B10319" t="s">
        <v>2653</v>
      </c>
      <c r="C10319" t="s">
        <v>1925</v>
      </c>
      <c r="D10319">
        <v>3.5</v>
      </c>
    </row>
    <row r="10320" spans="1:4">
      <c r="A10320">
        <v>1907</v>
      </c>
      <c r="B10320" t="s">
        <v>2653</v>
      </c>
      <c r="C10320" t="s">
        <v>1922</v>
      </c>
      <c r="D10320">
        <v>23</v>
      </c>
    </row>
    <row r="10321" spans="1:4">
      <c r="A10321">
        <v>1907</v>
      </c>
      <c r="B10321" t="s">
        <v>2653</v>
      </c>
      <c r="C10321" t="s">
        <v>1923</v>
      </c>
      <c r="D10321">
        <v>12.8</v>
      </c>
    </row>
    <row r="10322" spans="1:4">
      <c r="A10322">
        <v>1907</v>
      </c>
      <c r="B10322" t="s">
        <v>2653</v>
      </c>
      <c r="C10322" t="s">
        <v>1927</v>
      </c>
      <c r="D10322">
        <v>30.417000000000002</v>
      </c>
    </row>
    <row r="10323" spans="1:4">
      <c r="A10323">
        <v>1907</v>
      </c>
      <c r="B10323" t="s">
        <v>2653</v>
      </c>
      <c r="C10323" t="s">
        <v>1928</v>
      </c>
      <c r="D10323">
        <v>7.5</v>
      </c>
    </row>
    <row r="10324" spans="1:4">
      <c r="A10324">
        <v>1907</v>
      </c>
      <c r="B10324" t="s">
        <v>2653</v>
      </c>
      <c r="C10324" t="s">
        <v>1929</v>
      </c>
      <c r="D10324">
        <v>12</v>
      </c>
    </row>
    <row r="10325" spans="1:4">
      <c r="A10325">
        <v>1907</v>
      </c>
      <c r="B10325" t="s">
        <v>2653</v>
      </c>
      <c r="C10325" t="s">
        <v>2416</v>
      </c>
      <c r="D10325">
        <v>2.5</v>
      </c>
    </row>
    <row r="10326" spans="1:4">
      <c r="A10326">
        <v>1907</v>
      </c>
      <c r="B10326" t="s">
        <v>2182</v>
      </c>
      <c r="C10326" t="s">
        <v>2282</v>
      </c>
      <c r="D10326">
        <v>3</v>
      </c>
    </row>
    <row r="10327" spans="1:4">
      <c r="A10327">
        <v>1907</v>
      </c>
      <c r="B10327" t="s">
        <v>2182</v>
      </c>
      <c r="C10327" t="s">
        <v>1930</v>
      </c>
      <c r="D10327">
        <v>18</v>
      </c>
    </row>
    <row r="10328" spans="1:4">
      <c r="A10328">
        <v>1907</v>
      </c>
      <c r="B10328" t="s">
        <v>2182</v>
      </c>
      <c r="C10328" t="s">
        <v>438</v>
      </c>
      <c r="D10328">
        <v>69</v>
      </c>
    </row>
    <row r="10329" spans="1:4">
      <c r="A10329">
        <v>1907</v>
      </c>
      <c r="B10329" t="s">
        <v>2182</v>
      </c>
      <c r="C10329" t="s">
        <v>2283</v>
      </c>
      <c r="D10329">
        <v>17.25</v>
      </c>
    </row>
    <row r="10330" spans="1:4">
      <c r="A10330">
        <v>1907</v>
      </c>
      <c r="B10330" t="s">
        <v>3671</v>
      </c>
      <c r="C10330" t="s">
        <v>2483</v>
      </c>
      <c r="D10330">
        <v>7</v>
      </c>
    </row>
    <row r="10331" spans="1:4">
      <c r="A10331">
        <v>1907</v>
      </c>
      <c r="B10331" t="s">
        <v>3643</v>
      </c>
      <c r="C10331" t="s">
        <v>2377</v>
      </c>
      <c r="D10331">
        <v>7.5</v>
      </c>
    </row>
    <row r="10332" spans="1:4">
      <c r="A10332">
        <v>1907</v>
      </c>
      <c r="B10332" t="s">
        <v>3643</v>
      </c>
      <c r="C10332" t="s">
        <v>2377</v>
      </c>
      <c r="D10332">
        <v>18</v>
      </c>
    </row>
    <row r="10333" spans="1:4">
      <c r="A10333">
        <v>1907</v>
      </c>
      <c r="B10333" t="s">
        <v>3643</v>
      </c>
      <c r="C10333" t="s">
        <v>2417</v>
      </c>
      <c r="D10333">
        <v>63.9</v>
      </c>
    </row>
    <row r="10334" spans="1:4">
      <c r="A10334">
        <v>1907</v>
      </c>
      <c r="B10334" t="s">
        <v>3643</v>
      </c>
      <c r="C10334" t="s">
        <v>2191</v>
      </c>
      <c r="D10334">
        <v>2.2000000000000002</v>
      </c>
    </row>
    <row r="10335" spans="1:4">
      <c r="A10335">
        <v>1907</v>
      </c>
      <c r="B10335" t="s">
        <v>3643</v>
      </c>
      <c r="C10335" t="s">
        <v>394</v>
      </c>
      <c r="D10335">
        <v>10</v>
      </c>
    </row>
    <row r="10336" spans="1:4">
      <c r="A10336">
        <v>1907</v>
      </c>
      <c r="B10336" t="s">
        <v>3643</v>
      </c>
      <c r="C10336" t="s">
        <v>395</v>
      </c>
      <c r="D10336">
        <v>15.5</v>
      </c>
    </row>
    <row r="10337" spans="1:4">
      <c r="A10337">
        <v>1907</v>
      </c>
      <c r="B10337" t="s">
        <v>3643</v>
      </c>
      <c r="C10337" t="s">
        <v>2418</v>
      </c>
      <c r="D10337">
        <v>5.0999999999999996</v>
      </c>
    </row>
    <row r="10338" spans="1:4">
      <c r="A10338">
        <v>1907</v>
      </c>
      <c r="B10338" t="s">
        <v>3643</v>
      </c>
      <c r="C10338" t="s">
        <v>1931</v>
      </c>
      <c r="D10338">
        <v>185.5</v>
      </c>
    </row>
    <row r="10339" spans="1:4">
      <c r="A10339">
        <v>1907</v>
      </c>
      <c r="B10339" t="s">
        <v>3643</v>
      </c>
      <c r="C10339" t="s">
        <v>1931</v>
      </c>
      <c r="D10339">
        <v>225.5</v>
      </c>
    </row>
    <row r="10340" spans="1:4">
      <c r="A10340">
        <v>1907</v>
      </c>
      <c r="B10340" t="s">
        <v>3643</v>
      </c>
      <c r="C10340" t="s">
        <v>1931</v>
      </c>
      <c r="D10340">
        <v>119</v>
      </c>
    </row>
    <row r="10341" spans="1:4">
      <c r="A10341">
        <v>1907</v>
      </c>
      <c r="B10341" t="s">
        <v>3643</v>
      </c>
      <c r="C10341" t="s">
        <v>1931</v>
      </c>
      <c r="D10341">
        <v>167.49</v>
      </c>
    </row>
    <row r="10342" spans="1:4">
      <c r="A10342">
        <v>1907</v>
      </c>
      <c r="B10342" t="s">
        <v>3643</v>
      </c>
      <c r="C10342" t="s">
        <v>1931</v>
      </c>
      <c r="D10342">
        <v>14</v>
      </c>
    </row>
    <row r="10343" spans="1:4">
      <c r="A10343">
        <v>1907</v>
      </c>
      <c r="B10343" t="s">
        <v>3643</v>
      </c>
      <c r="C10343" t="s">
        <v>1931</v>
      </c>
      <c r="D10343">
        <v>71</v>
      </c>
    </row>
    <row r="10344" spans="1:4">
      <c r="A10344">
        <v>1907</v>
      </c>
      <c r="B10344" t="s">
        <v>3643</v>
      </c>
      <c r="C10344" t="s">
        <v>374</v>
      </c>
      <c r="D10344">
        <v>6.7</v>
      </c>
    </row>
    <row r="10345" spans="1:4">
      <c r="A10345">
        <v>1907</v>
      </c>
      <c r="B10345" t="s">
        <v>3643</v>
      </c>
      <c r="C10345" t="s">
        <v>1332</v>
      </c>
      <c r="D10345">
        <v>19.5</v>
      </c>
    </row>
    <row r="10346" spans="1:4">
      <c r="A10346">
        <v>1907</v>
      </c>
      <c r="B10346" t="s">
        <v>3643</v>
      </c>
      <c r="C10346" t="s">
        <v>1332</v>
      </c>
      <c r="D10346">
        <v>20</v>
      </c>
    </row>
    <row r="10347" spans="1:4">
      <c r="A10347">
        <v>1907</v>
      </c>
      <c r="B10347" t="s">
        <v>3643</v>
      </c>
      <c r="C10347" t="s">
        <v>2378</v>
      </c>
      <c r="D10347">
        <v>1.5</v>
      </c>
    </row>
    <row r="10348" spans="1:4">
      <c r="A10348">
        <v>1907</v>
      </c>
      <c r="B10348" t="s">
        <v>3643</v>
      </c>
      <c r="C10348" t="s">
        <v>375</v>
      </c>
      <c r="D10348">
        <v>161</v>
      </c>
    </row>
    <row r="10349" spans="1:4">
      <c r="A10349">
        <v>1907</v>
      </c>
      <c r="B10349" t="s">
        <v>3643</v>
      </c>
      <c r="C10349" t="s">
        <v>375</v>
      </c>
      <c r="D10349">
        <v>25</v>
      </c>
    </row>
    <row r="10350" spans="1:4">
      <c r="A10350">
        <v>1907</v>
      </c>
      <c r="B10350" t="s">
        <v>3643</v>
      </c>
      <c r="C10350" t="s">
        <v>1932</v>
      </c>
      <c r="D10350">
        <v>10</v>
      </c>
    </row>
    <row r="10351" spans="1:4">
      <c r="A10351">
        <v>1907</v>
      </c>
      <c r="B10351" t="s">
        <v>3643</v>
      </c>
      <c r="C10351" t="s">
        <v>1933</v>
      </c>
      <c r="D10351">
        <v>2.25</v>
      </c>
    </row>
    <row r="10352" spans="1:4">
      <c r="A10352">
        <v>1907</v>
      </c>
      <c r="B10352" t="s">
        <v>3643</v>
      </c>
      <c r="C10352" t="s">
        <v>2284</v>
      </c>
      <c r="D10352">
        <v>35</v>
      </c>
    </row>
    <row r="10353" spans="1:4">
      <c r="A10353">
        <v>1907</v>
      </c>
      <c r="B10353" t="s">
        <v>3643</v>
      </c>
      <c r="C10353" t="s">
        <v>1408</v>
      </c>
      <c r="D10353">
        <v>13.5</v>
      </c>
    </row>
    <row r="10354" spans="1:4">
      <c r="A10354">
        <v>1907</v>
      </c>
      <c r="B10354" t="s">
        <v>3643</v>
      </c>
      <c r="C10354" t="s">
        <v>1934</v>
      </c>
      <c r="D10354">
        <v>2.56</v>
      </c>
    </row>
    <row r="10355" spans="1:4">
      <c r="A10355">
        <v>1907</v>
      </c>
      <c r="B10355" t="s">
        <v>3643</v>
      </c>
      <c r="C10355" t="s">
        <v>957</v>
      </c>
      <c r="D10355">
        <v>12</v>
      </c>
    </row>
    <row r="10356" spans="1:4">
      <c r="A10356">
        <v>1907</v>
      </c>
      <c r="B10356" t="s">
        <v>3643</v>
      </c>
      <c r="C10356" t="s">
        <v>397</v>
      </c>
      <c r="D10356">
        <v>38</v>
      </c>
    </row>
    <row r="10357" spans="1:4">
      <c r="A10357">
        <v>1907</v>
      </c>
      <c r="B10357" t="s">
        <v>3643</v>
      </c>
      <c r="C10357" t="s">
        <v>1936</v>
      </c>
      <c r="D10357">
        <v>35</v>
      </c>
    </row>
    <row r="10358" spans="1:4">
      <c r="A10358">
        <v>1907</v>
      </c>
      <c r="B10358" t="s">
        <v>3643</v>
      </c>
      <c r="C10358" t="s">
        <v>381</v>
      </c>
      <c r="D10358">
        <v>25.4</v>
      </c>
    </row>
    <row r="10359" spans="1:4">
      <c r="A10359">
        <v>1907</v>
      </c>
      <c r="B10359" t="s">
        <v>3643</v>
      </c>
      <c r="C10359" t="s">
        <v>381</v>
      </c>
      <c r="D10359">
        <v>2.5</v>
      </c>
    </row>
    <row r="10360" spans="1:4">
      <c r="A10360">
        <v>1907</v>
      </c>
      <c r="B10360" t="s">
        <v>3643</v>
      </c>
      <c r="C10360" t="s">
        <v>382</v>
      </c>
      <c r="D10360">
        <v>11.5</v>
      </c>
    </row>
    <row r="10361" spans="1:4">
      <c r="A10361">
        <v>1907</v>
      </c>
      <c r="B10361" t="s">
        <v>3643</v>
      </c>
      <c r="C10361" t="s">
        <v>382</v>
      </c>
      <c r="D10361">
        <v>7.67</v>
      </c>
    </row>
    <row r="10362" spans="1:4">
      <c r="A10362">
        <v>1907</v>
      </c>
      <c r="B10362" t="s">
        <v>3643</v>
      </c>
      <c r="C10362" t="s">
        <v>382</v>
      </c>
      <c r="D10362">
        <v>70</v>
      </c>
    </row>
    <row r="10363" spans="1:4">
      <c r="A10363">
        <v>1907</v>
      </c>
      <c r="B10363" t="s">
        <v>3643</v>
      </c>
      <c r="C10363" t="s">
        <v>382</v>
      </c>
      <c r="D10363">
        <v>258.35000000000002</v>
      </c>
    </row>
    <row r="10364" spans="1:4">
      <c r="A10364">
        <v>1907</v>
      </c>
      <c r="B10364" t="s">
        <v>3643</v>
      </c>
      <c r="C10364" t="s">
        <v>382</v>
      </c>
      <c r="D10364">
        <v>11.5</v>
      </c>
    </row>
    <row r="10365" spans="1:4">
      <c r="A10365">
        <v>1907</v>
      </c>
      <c r="B10365" t="s">
        <v>3643</v>
      </c>
      <c r="C10365" t="s">
        <v>382</v>
      </c>
      <c r="D10365">
        <v>4.4000000000000004</v>
      </c>
    </row>
    <row r="10366" spans="1:4">
      <c r="A10366">
        <v>1907</v>
      </c>
      <c r="B10366" t="s">
        <v>3643</v>
      </c>
      <c r="C10366" t="s">
        <v>382</v>
      </c>
      <c r="D10366">
        <v>16.02</v>
      </c>
    </row>
    <row r="10367" spans="1:4">
      <c r="A10367">
        <v>1907</v>
      </c>
      <c r="B10367" t="s">
        <v>3643</v>
      </c>
      <c r="C10367" t="s">
        <v>383</v>
      </c>
      <c r="D10367">
        <v>30</v>
      </c>
    </row>
    <row r="10368" spans="1:4">
      <c r="A10368">
        <v>1907</v>
      </c>
      <c r="B10368" t="s">
        <v>3643</v>
      </c>
      <c r="C10368" t="s">
        <v>383</v>
      </c>
      <c r="D10368">
        <v>15.5</v>
      </c>
    </row>
    <row r="10369" spans="1:4">
      <c r="A10369">
        <v>1907</v>
      </c>
      <c r="B10369" t="s">
        <v>3643</v>
      </c>
      <c r="C10369" t="s">
        <v>383</v>
      </c>
      <c r="D10369">
        <v>2</v>
      </c>
    </row>
    <row r="10370" spans="1:4">
      <c r="A10370">
        <v>1907</v>
      </c>
      <c r="B10370" t="s">
        <v>3643</v>
      </c>
      <c r="C10370" t="s">
        <v>383</v>
      </c>
      <c r="D10370">
        <v>33</v>
      </c>
    </row>
    <row r="10371" spans="1:4">
      <c r="A10371">
        <v>1907</v>
      </c>
      <c r="B10371" t="s">
        <v>3643</v>
      </c>
      <c r="C10371" t="s">
        <v>383</v>
      </c>
      <c r="D10371">
        <v>40</v>
      </c>
    </row>
    <row r="10372" spans="1:4">
      <c r="A10372">
        <v>1907</v>
      </c>
      <c r="B10372" t="s">
        <v>3643</v>
      </c>
      <c r="C10372" t="s">
        <v>410</v>
      </c>
      <c r="D10372">
        <v>4.5</v>
      </c>
    </row>
    <row r="10373" spans="1:4">
      <c r="A10373">
        <v>1907</v>
      </c>
      <c r="B10373" t="s">
        <v>3643</v>
      </c>
      <c r="C10373" t="s">
        <v>384</v>
      </c>
      <c r="D10373">
        <v>8</v>
      </c>
    </row>
    <row r="10374" spans="1:4">
      <c r="A10374">
        <v>1907</v>
      </c>
      <c r="B10374" t="s">
        <v>3643</v>
      </c>
      <c r="C10374" t="s">
        <v>2456</v>
      </c>
      <c r="D10374">
        <v>2</v>
      </c>
    </row>
    <row r="10375" spans="1:4">
      <c r="A10375">
        <v>1907</v>
      </c>
      <c r="B10375" t="s">
        <v>3643</v>
      </c>
      <c r="C10375" t="s">
        <v>385</v>
      </c>
      <c r="D10375">
        <v>18</v>
      </c>
    </row>
    <row r="10376" spans="1:4">
      <c r="A10376">
        <v>1907</v>
      </c>
      <c r="B10376" t="s">
        <v>3643</v>
      </c>
      <c r="C10376" t="s">
        <v>386</v>
      </c>
      <c r="D10376">
        <v>7</v>
      </c>
    </row>
    <row r="10377" spans="1:4">
      <c r="A10377">
        <v>1907</v>
      </c>
      <c r="B10377" t="s">
        <v>3643</v>
      </c>
      <c r="C10377" t="s">
        <v>387</v>
      </c>
      <c r="D10377">
        <v>12</v>
      </c>
    </row>
    <row r="10378" spans="1:4">
      <c r="A10378">
        <v>1907</v>
      </c>
      <c r="B10378" t="s">
        <v>3643</v>
      </c>
      <c r="C10378" t="s">
        <v>387</v>
      </c>
      <c r="D10378">
        <v>8</v>
      </c>
    </row>
    <row r="10379" spans="1:4">
      <c r="A10379">
        <v>1907</v>
      </c>
      <c r="B10379" t="s">
        <v>3643</v>
      </c>
      <c r="C10379" t="s">
        <v>1832</v>
      </c>
      <c r="D10379">
        <v>6</v>
      </c>
    </row>
    <row r="10380" spans="1:4">
      <c r="A10380">
        <v>1907</v>
      </c>
      <c r="B10380" t="s">
        <v>3645</v>
      </c>
      <c r="C10380" t="s">
        <v>2348</v>
      </c>
      <c r="D10380">
        <v>3</v>
      </c>
    </row>
    <row r="10381" spans="1:4">
      <c r="A10381">
        <v>1907</v>
      </c>
      <c r="B10381" t="s">
        <v>3645</v>
      </c>
      <c r="C10381" t="s">
        <v>2484</v>
      </c>
      <c r="D10381">
        <v>10</v>
      </c>
    </row>
    <row r="10382" spans="1:4">
      <c r="A10382">
        <v>1907</v>
      </c>
      <c r="B10382" t="s">
        <v>3645</v>
      </c>
      <c r="C10382" t="s">
        <v>1941</v>
      </c>
      <c r="D10382">
        <v>38</v>
      </c>
    </row>
    <row r="10383" spans="1:4">
      <c r="A10383">
        <v>1907</v>
      </c>
      <c r="B10383" t="s">
        <v>3645</v>
      </c>
      <c r="C10383" t="s">
        <v>2192</v>
      </c>
      <c r="D10383">
        <v>74.67</v>
      </c>
    </row>
    <row r="10384" spans="1:4">
      <c r="A10384">
        <v>1907</v>
      </c>
      <c r="B10384" t="s">
        <v>3645</v>
      </c>
      <c r="C10384" t="s">
        <v>1942</v>
      </c>
      <c r="D10384">
        <v>26.212</v>
      </c>
    </row>
    <row r="10385" spans="1:4">
      <c r="A10385">
        <v>1907</v>
      </c>
      <c r="B10385" t="s">
        <v>3645</v>
      </c>
      <c r="C10385" t="s">
        <v>1942</v>
      </c>
      <c r="D10385">
        <v>157.88999999999999</v>
      </c>
    </row>
    <row r="10386" spans="1:4">
      <c r="A10386">
        <v>1907</v>
      </c>
      <c r="B10386" t="s">
        <v>3645</v>
      </c>
      <c r="C10386" t="s">
        <v>1942</v>
      </c>
      <c r="D10386">
        <v>21</v>
      </c>
    </row>
    <row r="10387" spans="1:4">
      <c r="A10387">
        <v>1907</v>
      </c>
      <c r="B10387" t="s">
        <v>3645</v>
      </c>
      <c r="C10387" t="s">
        <v>1942</v>
      </c>
      <c r="D10387">
        <v>44</v>
      </c>
    </row>
    <row r="10388" spans="1:4">
      <c r="A10388">
        <v>1907</v>
      </c>
      <c r="B10388" t="s">
        <v>3645</v>
      </c>
      <c r="C10388" t="s">
        <v>1943</v>
      </c>
      <c r="D10388">
        <v>2.5</v>
      </c>
    </row>
    <row r="10389" spans="1:4">
      <c r="A10389">
        <v>1907</v>
      </c>
      <c r="B10389" t="s">
        <v>3645</v>
      </c>
      <c r="C10389" t="s">
        <v>2457</v>
      </c>
      <c r="D10389">
        <v>20</v>
      </c>
    </row>
    <row r="10390" spans="1:4">
      <c r="A10390">
        <v>1907</v>
      </c>
      <c r="B10390" t="s">
        <v>3645</v>
      </c>
      <c r="C10390" t="s">
        <v>1946</v>
      </c>
      <c r="D10390">
        <v>30</v>
      </c>
    </row>
    <row r="10391" spans="1:4">
      <c r="A10391">
        <v>1907</v>
      </c>
      <c r="B10391" t="s">
        <v>3645</v>
      </c>
      <c r="C10391" t="s">
        <v>2379</v>
      </c>
      <c r="D10391">
        <v>13.5</v>
      </c>
    </row>
    <row r="10392" spans="1:4">
      <c r="A10392">
        <v>1907</v>
      </c>
      <c r="B10392" t="s">
        <v>2549</v>
      </c>
      <c r="C10392" t="s">
        <v>2420</v>
      </c>
      <c r="D10392">
        <v>8.6999999999999993</v>
      </c>
    </row>
    <row r="10393" spans="1:4">
      <c r="A10393">
        <v>1907</v>
      </c>
      <c r="B10393" t="s">
        <v>2549</v>
      </c>
      <c r="C10393" t="s">
        <v>145</v>
      </c>
      <c r="D10393">
        <v>194</v>
      </c>
    </row>
    <row r="10394" spans="1:4">
      <c r="A10394">
        <v>1907</v>
      </c>
      <c r="B10394" t="s">
        <v>2549</v>
      </c>
      <c r="C10394" t="s">
        <v>145</v>
      </c>
      <c r="D10394">
        <v>4.3810000000000002</v>
      </c>
    </row>
    <row r="10395" spans="1:4">
      <c r="A10395">
        <v>1907</v>
      </c>
      <c r="B10395" t="s">
        <v>2549</v>
      </c>
      <c r="C10395" t="s">
        <v>537</v>
      </c>
      <c r="D10395">
        <v>12</v>
      </c>
    </row>
    <row r="10396" spans="1:4">
      <c r="A10396">
        <v>1907</v>
      </c>
      <c r="B10396" t="s">
        <v>2549</v>
      </c>
      <c r="C10396" t="s">
        <v>147</v>
      </c>
      <c r="D10396">
        <v>11.73</v>
      </c>
    </row>
    <row r="10397" spans="1:4">
      <c r="A10397">
        <v>1907</v>
      </c>
      <c r="B10397" t="s">
        <v>2549</v>
      </c>
      <c r="C10397" t="s">
        <v>147</v>
      </c>
      <c r="D10397">
        <v>16</v>
      </c>
    </row>
    <row r="10398" spans="1:4">
      <c r="A10398">
        <v>1907</v>
      </c>
      <c r="B10398" t="s">
        <v>2549</v>
      </c>
      <c r="C10398" t="s">
        <v>1032</v>
      </c>
      <c r="D10398">
        <v>9.4239999999999995</v>
      </c>
    </row>
    <row r="10399" spans="1:4">
      <c r="A10399">
        <v>1907</v>
      </c>
      <c r="B10399" t="s">
        <v>2549</v>
      </c>
      <c r="C10399" t="s">
        <v>2458</v>
      </c>
      <c r="D10399">
        <v>20.56</v>
      </c>
    </row>
    <row r="10400" spans="1:4">
      <c r="A10400">
        <v>1907</v>
      </c>
      <c r="B10400" t="s">
        <v>2549</v>
      </c>
      <c r="C10400" t="s">
        <v>151</v>
      </c>
      <c r="D10400">
        <v>80.98</v>
      </c>
    </row>
    <row r="10401" spans="1:4">
      <c r="A10401">
        <v>1907</v>
      </c>
      <c r="B10401" t="s">
        <v>2549</v>
      </c>
      <c r="C10401" t="s">
        <v>151</v>
      </c>
      <c r="D10401">
        <v>17.399999999999999</v>
      </c>
    </row>
    <row r="10402" spans="1:4">
      <c r="A10402">
        <v>1907</v>
      </c>
      <c r="B10402" t="s">
        <v>2549</v>
      </c>
      <c r="C10402" t="s">
        <v>151</v>
      </c>
      <c r="D10402">
        <v>10.8</v>
      </c>
    </row>
    <row r="10403" spans="1:4">
      <c r="A10403">
        <v>1907</v>
      </c>
      <c r="B10403" t="s">
        <v>2549</v>
      </c>
      <c r="C10403" t="s">
        <v>153</v>
      </c>
      <c r="D10403">
        <v>12.34</v>
      </c>
    </row>
    <row r="10404" spans="1:4">
      <c r="A10404">
        <v>1907</v>
      </c>
      <c r="B10404" t="s">
        <v>2549</v>
      </c>
      <c r="C10404" t="s">
        <v>155</v>
      </c>
      <c r="D10404">
        <v>375</v>
      </c>
    </row>
    <row r="10405" spans="1:4">
      <c r="A10405">
        <v>1907</v>
      </c>
      <c r="B10405" t="s">
        <v>2549</v>
      </c>
      <c r="C10405" t="s">
        <v>155</v>
      </c>
      <c r="D10405">
        <v>2</v>
      </c>
    </row>
    <row r="10406" spans="1:4">
      <c r="A10406">
        <v>1907</v>
      </c>
      <c r="B10406" t="s">
        <v>2549</v>
      </c>
      <c r="C10406" t="s">
        <v>159</v>
      </c>
      <c r="D10406">
        <v>12</v>
      </c>
    </row>
    <row r="10407" spans="1:4">
      <c r="A10407">
        <v>1907</v>
      </c>
      <c r="B10407" t="s">
        <v>2549</v>
      </c>
      <c r="C10407" t="s">
        <v>161</v>
      </c>
      <c r="D10407">
        <v>21</v>
      </c>
    </row>
    <row r="10408" spans="1:4">
      <c r="A10408">
        <v>1907</v>
      </c>
      <c r="B10408" t="s">
        <v>2549</v>
      </c>
      <c r="C10408" t="s">
        <v>163</v>
      </c>
      <c r="D10408">
        <v>18.77</v>
      </c>
    </row>
    <row r="10409" spans="1:4">
      <c r="A10409">
        <v>1907</v>
      </c>
      <c r="B10409" t="s">
        <v>2549</v>
      </c>
      <c r="C10409" t="s">
        <v>2349</v>
      </c>
      <c r="D10409">
        <v>4.91</v>
      </c>
    </row>
    <row r="10410" spans="1:4">
      <c r="A10410">
        <v>1907</v>
      </c>
      <c r="B10410" t="s">
        <v>2549</v>
      </c>
      <c r="C10410" t="s">
        <v>977</v>
      </c>
      <c r="D10410">
        <v>12.651</v>
      </c>
    </row>
    <row r="10411" spans="1:4">
      <c r="A10411">
        <v>1907</v>
      </c>
      <c r="B10411" t="s">
        <v>2549</v>
      </c>
      <c r="C10411" t="s">
        <v>2459</v>
      </c>
      <c r="D10411">
        <v>48.1</v>
      </c>
    </row>
    <row r="10412" spans="1:4">
      <c r="A10412">
        <v>1907</v>
      </c>
      <c r="B10412" t="s">
        <v>2549</v>
      </c>
      <c r="C10412" t="s">
        <v>2422</v>
      </c>
      <c r="D10412">
        <v>11</v>
      </c>
    </row>
    <row r="10413" spans="1:4">
      <c r="A10413">
        <v>1907</v>
      </c>
      <c r="B10413" t="s">
        <v>3661</v>
      </c>
      <c r="C10413" t="s">
        <v>2286</v>
      </c>
      <c r="D10413">
        <v>50.81</v>
      </c>
    </row>
    <row r="10414" spans="1:4">
      <c r="A10414">
        <v>1907</v>
      </c>
      <c r="B10414" t="s">
        <v>3661</v>
      </c>
      <c r="C10414" t="s">
        <v>2286</v>
      </c>
      <c r="D10414">
        <v>60</v>
      </c>
    </row>
    <row r="10415" spans="1:4">
      <c r="A10415">
        <v>1907</v>
      </c>
      <c r="B10415" t="s">
        <v>3661</v>
      </c>
      <c r="C10415" t="s">
        <v>2485</v>
      </c>
      <c r="D10415">
        <v>16</v>
      </c>
    </row>
    <row r="10416" spans="1:4">
      <c r="A10416">
        <v>1907</v>
      </c>
      <c r="B10416" t="s">
        <v>2704</v>
      </c>
      <c r="C10416" t="s">
        <v>440</v>
      </c>
      <c r="D10416">
        <v>146.52000000000001</v>
      </c>
    </row>
    <row r="10417" spans="1:4">
      <c r="A10417">
        <v>1907</v>
      </c>
      <c r="B10417" t="s">
        <v>2704</v>
      </c>
      <c r="C10417" t="s">
        <v>440</v>
      </c>
      <c r="D10417">
        <v>4</v>
      </c>
    </row>
    <row r="10418" spans="1:4">
      <c r="A10418">
        <v>1907</v>
      </c>
      <c r="B10418" t="s">
        <v>2704</v>
      </c>
      <c r="C10418" t="s">
        <v>440</v>
      </c>
      <c r="D10418">
        <v>44.27</v>
      </c>
    </row>
    <row r="10419" spans="1:4">
      <c r="A10419">
        <v>1907</v>
      </c>
      <c r="B10419" t="s">
        <v>2704</v>
      </c>
      <c r="C10419" t="s">
        <v>440</v>
      </c>
      <c r="D10419">
        <v>27.26</v>
      </c>
    </row>
    <row r="10420" spans="1:4">
      <c r="A10420">
        <v>1907</v>
      </c>
      <c r="B10420" t="s">
        <v>2704</v>
      </c>
      <c r="C10420" t="s">
        <v>440</v>
      </c>
      <c r="D10420">
        <v>25</v>
      </c>
    </row>
    <row r="10421" spans="1:4">
      <c r="A10421">
        <v>1907</v>
      </c>
      <c r="B10421" t="s">
        <v>2704</v>
      </c>
      <c r="C10421" t="s">
        <v>440</v>
      </c>
      <c r="D10421">
        <v>8</v>
      </c>
    </row>
    <row r="10422" spans="1:4">
      <c r="A10422">
        <v>1907</v>
      </c>
      <c r="B10422" t="s">
        <v>2704</v>
      </c>
      <c r="C10422" t="s">
        <v>440</v>
      </c>
      <c r="D10422">
        <v>9</v>
      </c>
    </row>
    <row r="10423" spans="1:4">
      <c r="A10423">
        <v>1907</v>
      </c>
      <c r="B10423" t="s">
        <v>3646</v>
      </c>
      <c r="C10423" t="s">
        <v>282</v>
      </c>
      <c r="D10423">
        <v>4</v>
      </c>
    </row>
    <row r="10424" spans="1:4">
      <c r="A10424">
        <v>1907</v>
      </c>
      <c r="B10424" t="s">
        <v>3646</v>
      </c>
      <c r="C10424" t="s">
        <v>1547</v>
      </c>
      <c r="D10424">
        <v>16</v>
      </c>
    </row>
    <row r="10425" spans="1:4">
      <c r="A10425">
        <v>1907</v>
      </c>
      <c r="B10425" t="s">
        <v>3646</v>
      </c>
      <c r="C10425" t="s">
        <v>1189</v>
      </c>
      <c r="D10425">
        <v>20.5</v>
      </c>
    </row>
    <row r="10426" spans="1:4">
      <c r="A10426">
        <v>1907</v>
      </c>
      <c r="B10426" t="s">
        <v>3646</v>
      </c>
      <c r="C10426" t="s">
        <v>1189</v>
      </c>
      <c r="D10426">
        <v>26</v>
      </c>
    </row>
    <row r="10427" spans="1:4">
      <c r="A10427">
        <v>1907</v>
      </c>
      <c r="B10427" t="s">
        <v>2706</v>
      </c>
      <c r="C10427" t="s">
        <v>1232</v>
      </c>
      <c r="D10427">
        <v>12</v>
      </c>
    </row>
    <row r="10428" spans="1:4">
      <c r="A10428">
        <v>1907</v>
      </c>
      <c r="B10428" t="s">
        <v>2706</v>
      </c>
      <c r="C10428" t="s">
        <v>1094</v>
      </c>
      <c r="D10428">
        <v>3</v>
      </c>
    </row>
    <row r="10429" spans="1:4">
      <c r="A10429">
        <v>1907</v>
      </c>
      <c r="B10429" t="s">
        <v>2706</v>
      </c>
      <c r="C10429" t="s">
        <v>170</v>
      </c>
      <c r="D10429">
        <v>2</v>
      </c>
    </row>
    <row r="10430" spans="1:4">
      <c r="A10430">
        <v>1907</v>
      </c>
      <c r="B10430" t="s">
        <v>2706</v>
      </c>
      <c r="C10430" t="s">
        <v>173</v>
      </c>
      <c r="D10430">
        <v>22.25</v>
      </c>
    </row>
    <row r="10431" spans="1:4">
      <c r="A10431">
        <v>1907</v>
      </c>
      <c r="B10431" t="s">
        <v>2706</v>
      </c>
      <c r="C10431" t="s">
        <v>173</v>
      </c>
      <c r="D10431">
        <v>6.4</v>
      </c>
    </row>
    <row r="10432" spans="1:4">
      <c r="A10432">
        <v>1907</v>
      </c>
      <c r="B10432" t="s">
        <v>2706</v>
      </c>
      <c r="C10432" t="s">
        <v>177</v>
      </c>
      <c r="D10432">
        <v>5.5</v>
      </c>
    </row>
    <row r="10433" spans="1:4">
      <c r="A10433">
        <v>1907</v>
      </c>
      <c r="B10433" t="s">
        <v>2706</v>
      </c>
      <c r="C10433" t="s">
        <v>181</v>
      </c>
      <c r="D10433">
        <v>3</v>
      </c>
    </row>
    <row r="10434" spans="1:4">
      <c r="A10434">
        <v>1907</v>
      </c>
      <c r="B10434" t="s">
        <v>2706</v>
      </c>
      <c r="C10434" t="s">
        <v>547</v>
      </c>
      <c r="D10434">
        <v>20</v>
      </c>
    </row>
    <row r="10435" spans="1:4">
      <c r="A10435">
        <v>1907</v>
      </c>
      <c r="B10435" t="s">
        <v>2706</v>
      </c>
      <c r="C10435" t="s">
        <v>1355</v>
      </c>
      <c r="D10435">
        <v>10</v>
      </c>
    </row>
    <row r="10436" spans="1:4">
      <c r="A10436">
        <v>1907</v>
      </c>
      <c r="B10436" t="s">
        <v>2706</v>
      </c>
      <c r="C10436" t="s">
        <v>179</v>
      </c>
      <c r="D10436">
        <v>36.299999999999997</v>
      </c>
    </row>
    <row r="10437" spans="1:4">
      <c r="A10437">
        <v>1907</v>
      </c>
      <c r="B10437" t="s">
        <v>2520</v>
      </c>
      <c r="C10437" t="s">
        <v>64</v>
      </c>
      <c r="D10437">
        <v>7</v>
      </c>
    </row>
    <row r="10438" spans="1:4">
      <c r="A10438">
        <v>1907</v>
      </c>
      <c r="B10438" t="s">
        <v>2520</v>
      </c>
      <c r="C10438" t="s">
        <v>551</v>
      </c>
      <c r="D10438">
        <v>144</v>
      </c>
    </row>
    <row r="10439" spans="1:4">
      <c r="A10439">
        <v>1907</v>
      </c>
      <c r="B10439" t="s">
        <v>2520</v>
      </c>
      <c r="C10439" t="s">
        <v>551</v>
      </c>
      <c r="D10439">
        <v>20</v>
      </c>
    </row>
    <row r="10440" spans="1:4">
      <c r="A10440">
        <v>1907</v>
      </c>
      <c r="B10440" t="s">
        <v>2520</v>
      </c>
      <c r="C10440" t="s">
        <v>69</v>
      </c>
      <c r="D10440">
        <v>29.33</v>
      </c>
    </row>
    <row r="10441" spans="1:4">
      <c r="A10441">
        <v>1907</v>
      </c>
      <c r="B10441" t="s">
        <v>2520</v>
      </c>
      <c r="C10441" t="s">
        <v>69</v>
      </c>
      <c r="D10441">
        <v>26</v>
      </c>
    </row>
    <row r="10442" spans="1:4">
      <c r="A10442">
        <v>1907</v>
      </c>
      <c r="B10442" t="s">
        <v>2520</v>
      </c>
      <c r="C10442" t="s">
        <v>68</v>
      </c>
      <c r="D10442">
        <v>24.72</v>
      </c>
    </row>
    <row r="10443" spans="1:4">
      <c r="A10443">
        <v>1907</v>
      </c>
      <c r="B10443" t="s">
        <v>2520</v>
      </c>
      <c r="C10443" t="s">
        <v>73</v>
      </c>
      <c r="D10443">
        <v>6</v>
      </c>
    </row>
    <row r="10444" spans="1:4">
      <c r="A10444">
        <v>1907</v>
      </c>
      <c r="B10444" t="s">
        <v>2520</v>
      </c>
      <c r="C10444" t="s">
        <v>65</v>
      </c>
      <c r="D10444">
        <v>30</v>
      </c>
    </row>
    <row r="10445" spans="1:4">
      <c r="A10445">
        <v>1907</v>
      </c>
      <c r="B10445" t="s">
        <v>2520</v>
      </c>
      <c r="C10445" t="s">
        <v>66</v>
      </c>
      <c r="D10445">
        <v>8.5</v>
      </c>
    </row>
    <row r="10446" spans="1:4">
      <c r="A10446">
        <v>1907</v>
      </c>
      <c r="B10446" t="s">
        <v>2520</v>
      </c>
      <c r="C10446" t="s">
        <v>67</v>
      </c>
      <c r="D10446">
        <v>57.2</v>
      </c>
    </row>
    <row r="10447" spans="1:4">
      <c r="A10447">
        <v>1907</v>
      </c>
      <c r="B10447" t="s">
        <v>2520</v>
      </c>
      <c r="C10447" t="s">
        <v>983</v>
      </c>
      <c r="D10447">
        <v>4</v>
      </c>
    </row>
    <row r="10448" spans="1:4">
      <c r="A10448">
        <v>1907</v>
      </c>
      <c r="B10448" t="s">
        <v>2520</v>
      </c>
      <c r="C10448" t="s">
        <v>440</v>
      </c>
      <c r="D10448">
        <v>2</v>
      </c>
    </row>
    <row r="10449" spans="1:4">
      <c r="A10449">
        <v>1907</v>
      </c>
      <c r="B10449" t="s">
        <v>3672</v>
      </c>
      <c r="C10449" t="s">
        <v>2486</v>
      </c>
      <c r="D10449">
        <v>40</v>
      </c>
    </row>
    <row r="10450" spans="1:4">
      <c r="A10450">
        <v>1907</v>
      </c>
      <c r="B10450" t="s">
        <v>3672</v>
      </c>
      <c r="C10450" t="s">
        <v>2487</v>
      </c>
      <c r="D10450">
        <v>12</v>
      </c>
    </row>
    <row r="10451" spans="1:4">
      <c r="A10451">
        <v>1907</v>
      </c>
      <c r="B10451" t="s">
        <v>3662</v>
      </c>
      <c r="C10451" t="s">
        <v>2288</v>
      </c>
      <c r="D10451">
        <v>24</v>
      </c>
    </row>
    <row r="10452" spans="1:4">
      <c r="A10452">
        <v>1907</v>
      </c>
      <c r="B10452" t="s">
        <v>3647</v>
      </c>
      <c r="C10452" t="s">
        <v>2423</v>
      </c>
      <c r="D10452">
        <v>8.5</v>
      </c>
    </row>
    <row r="10453" spans="1:4">
      <c r="A10453">
        <v>1907</v>
      </c>
      <c r="B10453" t="s">
        <v>3647</v>
      </c>
      <c r="C10453" t="s">
        <v>2423</v>
      </c>
      <c r="D10453">
        <v>33</v>
      </c>
    </row>
    <row r="10454" spans="1:4">
      <c r="A10454">
        <v>1907</v>
      </c>
      <c r="B10454" t="s">
        <v>3638</v>
      </c>
      <c r="C10454" t="s">
        <v>2488</v>
      </c>
      <c r="D10454">
        <v>46</v>
      </c>
    </row>
    <row r="10455" spans="1:4">
      <c r="A10455">
        <v>1907</v>
      </c>
      <c r="B10455" t="s">
        <v>3648</v>
      </c>
      <c r="C10455" t="s">
        <v>2461</v>
      </c>
      <c r="D10455">
        <v>4.5</v>
      </c>
    </row>
    <row r="10456" spans="1:4">
      <c r="A10456">
        <v>1907</v>
      </c>
      <c r="B10456" t="s">
        <v>3648</v>
      </c>
      <c r="C10456" t="s">
        <v>471</v>
      </c>
      <c r="D10456">
        <v>5.8</v>
      </c>
    </row>
    <row r="10457" spans="1:4">
      <c r="A10457">
        <v>1907</v>
      </c>
      <c r="B10457" t="s">
        <v>3648</v>
      </c>
      <c r="C10457" t="s">
        <v>471</v>
      </c>
      <c r="D10457">
        <v>29</v>
      </c>
    </row>
    <row r="10458" spans="1:4">
      <c r="A10458">
        <v>1907</v>
      </c>
      <c r="B10458" t="s">
        <v>3648</v>
      </c>
      <c r="C10458" t="s">
        <v>472</v>
      </c>
      <c r="D10458">
        <v>22</v>
      </c>
    </row>
    <row r="10459" spans="1:4">
      <c r="A10459">
        <v>1907</v>
      </c>
      <c r="B10459" t="s">
        <v>3648</v>
      </c>
      <c r="C10459" t="s">
        <v>472</v>
      </c>
      <c r="D10459">
        <v>44</v>
      </c>
    </row>
    <row r="10460" spans="1:4">
      <c r="A10460">
        <v>1907</v>
      </c>
      <c r="B10460" t="s">
        <v>3648</v>
      </c>
      <c r="C10460" t="s">
        <v>472</v>
      </c>
      <c r="D10460">
        <v>90</v>
      </c>
    </row>
    <row r="10461" spans="1:4">
      <c r="A10461">
        <v>1907</v>
      </c>
      <c r="B10461" t="s">
        <v>3648</v>
      </c>
      <c r="C10461" t="s">
        <v>472</v>
      </c>
      <c r="D10461">
        <v>26.25</v>
      </c>
    </row>
    <row r="10462" spans="1:4">
      <c r="A10462">
        <v>1907</v>
      </c>
      <c r="B10462" t="s">
        <v>3648</v>
      </c>
      <c r="C10462" t="s">
        <v>1969</v>
      </c>
      <c r="D10462">
        <v>10</v>
      </c>
    </row>
    <row r="10463" spans="1:4">
      <c r="A10463">
        <v>1907</v>
      </c>
      <c r="B10463" t="s">
        <v>3648</v>
      </c>
      <c r="C10463" t="s">
        <v>2094</v>
      </c>
      <c r="D10463">
        <v>16</v>
      </c>
    </row>
    <row r="10464" spans="1:4">
      <c r="A10464">
        <v>1907</v>
      </c>
      <c r="B10464" t="s">
        <v>3648</v>
      </c>
      <c r="C10464" t="s">
        <v>1951</v>
      </c>
      <c r="D10464">
        <v>5</v>
      </c>
    </row>
    <row r="10465" spans="1:4">
      <c r="A10465">
        <v>1907</v>
      </c>
      <c r="B10465" t="s">
        <v>3648</v>
      </c>
      <c r="C10465" t="s">
        <v>1970</v>
      </c>
      <c r="D10465">
        <v>11</v>
      </c>
    </row>
    <row r="10466" spans="1:4">
      <c r="A10466">
        <v>1907</v>
      </c>
      <c r="B10466" t="s">
        <v>3648</v>
      </c>
      <c r="C10466" t="s">
        <v>1970</v>
      </c>
      <c r="D10466">
        <v>64</v>
      </c>
    </row>
    <row r="10467" spans="1:4">
      <c r="A10467">
        <v>1907</v>
      </c>
      <c r="B10467" t="s">
        <v>3648</v>
      </c>
      <c r="C10467" t="s">
        <v>470</v>
      </c>
      <c r="D10467">
        <v>306.44600000000003</v>
      </c>
    </row>
    <row r="10468" spans="1:4">
      <c r="A10468">
        <v>1907</v>
      </c>
      <c r="B10468" t="s">
        <v>3648</v>
      </c>
      <c r="C10468" t="s">
        <v>470</v>
      </c>
      <c r="D10468">
        <v>181.88900000000001</v>
      </c>
    </row>
    <row r="10469" spans="1:4">
      <c r="A10469">
        <v>1907</v>
      </c>
      <c r="B10469" t="s">
        <v>3648</v>
      </c>
      <c r="C10469" t="s">
        <v>470</v>
      </c>
      <c r="D10469">
        <v>242</v>
      </c>
    </row>
    <row r="10470" spans="1:4">
      <c r="A10470">
        <v>1907</v>
      </c>
      <c r="B10470" t="s">
        <v>3648</v>
      </c>
      <c r="C10470" t="s">
        <v>470</v>
      </c>
      <c r="D10470">
        <v>80</v>
      </c>
    </row>
    <row r="10471" spans="1:4">
      <c r="A10471">
        <v>1907</v>
      </c>
      <c r="B10471" t="s">
        <v>3648</v>
      </c>
      <c r="C10471" t="s">
        <v>470</v>
      </c>
      <c r="D10471">
        <v>132</v>
      </c>
    </row>
    <row r="10472" spans="1:4">
      <c r="A10472">
        <v>1907</v>
      </c>
      <c r="B10472" t="s">
        <v>3648</v>
      </c>
      <c r="C10472" t="s">
        <v>470</v>
      </c>
      <c r="D10472">
        <v>31.3</v>
      </c>
    </row>
    <row r="10473" spans="1:4">
      <c r="A10473">
        <v>1907</v>
      </c>
      <c r="B10473" t="s">
        <v>3648</v>
      </c>
      <c r="C10473" t="s">
        <v>470</v>
      </c>
      <c r="D10473">
        <v>30</v>
      </c>
    </row>
    <row r="10474" spans="1:4">
      <c r="A10474">
        <v>1907</v>
      </c>
      <c r="B10474" t="s">
        <v>3648</v>
      </c>
      <c r="C10474" t="s">
        <v>470</v>
      </c>
      <c r="D10474">
        <v>37.5</v>
      </c>
    </row>
    <row r="10475" spans="1:4">
      <c r="A10475">
        <v>1907</v>
      </c>
      <c r="B10475" t="s">
        <v>3648</v>
      </c>
      <c r="C10475" t="s">
        <v>470</v>
      </c>
      <c r="D10475">
        <v>29.8</v>
      </c>
    </row>
    <row r="10476" spans="1:4">
      <c r="A10476">
        <v>1907</v>
      </c>
      <c r="B10476" t="s">
        <v>3648</v>
      </c>
      <c r="C10476" t="s">
        <v>470</v>
      </c>
      <c r="D10476">
        <v>146</v>
      </c>
    </row>
    <row r="10477" spans="1:4">
      <c r="A10477">
        <v>1907</v>
      </c>
      <c r="B10477" t="s">
        <v>3648</v>
      </c>
      <c r="C10477" t="s">
        <v>470</v>
      </c>
      <c r="D10477">
        <v>40.5</v>
      </c>
    </row>
    <row r="10478" spans="1:4">
      <c r="A10478">
        <v>1907</v>
      </c>
      <c r="B10478" t="s">
        <v>3648</v>
      </c>
      <c r="C10478" t="s">
        <v>470</v>
      </c>
      <c r="D10478">
        <v>18.62</v>
      </c>
    </row>
    <row r="10479" spans="1:4">
      <c r="A10479">
        <v>1907</v>
      </c>
      <c r="B10479" t="s">
        <v>3648</v>
      </c>
      <c r="C10479" t="s">
        <v>470</v>
      </c>
      <c r="D10479">
        <v>6.5</v>
      </c>
    </row>
    <row r="10480" spans="1:4">
      <c r="A10480">
        <v>1907</v>
      </c>
      <c r="B10480" t="s">
        <v>3648</v>
      </c>
      <c r="C10480" t="s">
        <v>470</v>
      </c>
      <c r="D10480">
        <v>46.75</v>
      </c>
    </row>
    <row r="10481" spans="1:4">
      <c r="A10481">
        <v>1907</v>
      </c>
      <c r="B10481" t="s">
        <v>3648</v>
      </c>
      <c r="C10481" t="s">
        <v>470</v>
      </c>
      <c r="D10481">
        <v>25.45</v>
      </c>
    </row>
    <row r="10482" spans="1:4">
      <c r="A10482">
        <v>1907</v>
      </c>
      <c r="B10482" t="s">
        <v>3648</v>
      </c>
      <c r="C10482" t="s">
        <v>470</v>
      </c>
      <c r="D10482">
        <v>158</v>
      </c>
    </row>
    <row r="10483" spans="1:4">
      <c r="A10483">
        <v>1907</v>
      </c>
      <c r="B10483" t="s">
        <v>3648</v>
      </c>
      <c r="C10483" t="s">
        <v>715</v>
      </c>
      <c r="D10483">
        <v>500</v>
      </c>
    </row>
    <row r="10484" spans="1:4">
      <c r="A10484">
        <v>1907</v>
      </c>
      <c r="B10484" t="s">
        <v>3648</v>
      </c>
      <c r="C10484" t="s">
        <v>715</v>
      </c>
      <c r="D10484">
        <v>14</v>
      </c>
    </row>
    <row r="10485" spans="1:4">
      <c r="A10485">
        <v>1907</v>
      </c>
      <c r="B10485" t="s">
        <v>3648</v>
      </c>
      <c r="C10485" t="s">
        <v>1392</v>
      </c>
      <c r="D10485">
        <v>17</v>
      </c>
    </row>
    <row r="10486" spans="1:4">
      <c r="A10486">
        <v>1907</v>
      </c>
      <c r="B10486" t="s">
        <v>3648</v>
      </c>
      <c r="C10486" t="s">
        <v>1392</v>
      </c>
      <c r="D10486">
        <v>44</v>
      </c>
    </row>
    <row r="10487" spans="1:4">
      <c r="A10487">
        <v>1907</v>
      </c>
      <c r="B10487" t="s">
        <v>3648</v>
      </c>
      <c r="C10487" t="s">
        <v>2350</v>
      </c>
      <c r="D10487">
        <v>7.57</v>
      </c>
    </row>
    <row r="10488" spans="1:4">
      <c r="A10488">
        <v>1907</v>
      </c>
      <c r="B10488" t="s">
        <v>3648</v>
      </c>
      <c r="C10488" t="s">
        <v>2197</v>
      </c>
      <c r="D10488">
        <v>175</v>
      </c>
    </row>
    <row r="10489" spans="1:4">
      <c r="A10489">
        <v>1907</v>
      </c>
      <c r="B10489" t="s">
        <v>3648</v>
      </c>
      <c r="C10489" t="s">
        <v>1164</v>
      </c>
      <c r="D10489">
        <v>7.5</v>
      </c>
    </row>
    <row r="10490" spans="1:4">
      <c r="A10490">
        <v>1907</v>
      </c>
      <c r="B10490" t="s">
        <v>3648</v>
      </c>
      <c r="C10490" t="s">
        <v>1954</v>
      </c>
      <c r="D10490">
        <v>20.75</v>
      </c>
    </row>
    <row r="10491" spans="1:4">
      <c r="A10491">
        <v>1907</v>
      </c>
      <c r="B10491" t="s">
        <v>3648</v>
      </c>
      <c r="C10491" t="s">
        <v>1954</v>
      </c>
      <c r="D10491">
        <v>13.5</v>
      </c>
    </row>
    <row r="10492" spans="1:4">
      <c r="A10492">
        <v>1907</v>
      </c>
      <c r="B10492" t="s">
        <v>3648</v>
      </c>
      <c r="C10492" t="s">
        <v>173</v>
      </c>
      <c r="D10492">
        <v>7</v>
      </c>
    </row>
    <row r="10493" spans="1:4">
      <c r="A10493">
        <v>1907</v>
      </c>
      <c r="B10493" t="s">
        <v>3648</v>
      </c>
      <c r="C10493" t="s">
        <v>2489</v>
      </c>
      <c r="D10493">
        <v>65</v>
      </c>
    </row>
    <row r="10494" spans="1:4">
      <c r="A10494">
        <v>1907</v>
      </c>
      <c r="B10494" t="s">
        <v>3648</v>
      </c>
      <c r="C10494" t="s">
        <v>1962</v>
      </c>
      <c r="D10494">
        <v>41.3</v>
      </c>
    </row>
    <row r="10495" spans="1:4">
      <c r="A10495">
        <v>1907</v>
      </c>
      <c r="B10495" t="s">
        <v>3648</v>
      </c>
      <c r="C10495" t="s">
        <v>1962</v>
      </c>
      <c r="D10495">
        <v>41.6</v>
      </c>
    </row>
    <row r="10496" spans="1:4">
      <c r="A10496">
        <v>1907</v>
      </c>
      <c r="B10496" t="s">
        <v>3648</v>
      </c>
      <c r="C10496" t="s">
        <v>1962</v>
      </c>
      <c r="D10496">
        <v>22</v>
      </c>
    </row>
    <row r="10497" spans="1:4">
      <c r="A10497">
        <v>1907</v>
      </c>
      <c r="B10497" t="s">
        <v>3648</v>
      </c>
      <c r="C10497" t="s">
        <v>1956</v>
      </c>
      <c r="D10497">
        <v>11.3</v>
      </c>
    </row>
    <row r="10498" spans="1:4">
      <c r="A10498">
        <v>1907</v>
      </c>
      <c r="B10498" t="s">
        <v>3648</v>
      </c>
      <c r="C10498" t="s">
        <v>1956</v>
      </c>
      <c r="D10498">
        <v>2</v>
      </c>
    </row>
    <row r="10499" spans="1:4">
      <c r="A10499">
        <v>1907</v>
      </c>
      <c r="B10499" t="s">
        <v>3648</v>
      </c>
      <c r="C10499" t="s">
        <v>1956</v>
      </c>
      <c r="D10499">
        <v>4.2</v>
      </c>
    </row>
    <row r="10500" spans="1:4">
      <c r="A10500">
        <v>1907</v>
      </c>
      <c r="B10500" t="s">
        <v>3648</v>
      </c>
      <c r="C10500" t="s">
        <v>2424</v>
      </c>
      <c r="D10500">
        <v>5</v>
      </c>
    </row>
    <row r="10501" spans="1:4">
      <c r="A10501">
        <v>1907</v>
      </c>
      <c r="B10501" t="s">
        <v>3648</v>
      </c>
      <c r="C10501" t="s">
        <v>1957</v>
      </c>
      <c r="D10501">
        <v>63</v>
      </c>
    </row>
    <row r="10502" spans="1:4">
      <c r="A10502">
        <v>1907</v>
      </c>
      <c r="B10502" t="s">
        <v>3648</v>
      </c>
      <c r="C10502" t="s">
        <v>2074</v>
      </c>
      <c r="D10502">
        <v>8</v>
      </c>
    </row>
    <row r="10503" spans="1:4">
      <c r="A10503">
        <v>1907</v>
      </c>
      <c r="B10503" t="s">
        <v>3648</v>
      </c>
      <c r="C10503" t="s">
        <v>2074</v>
      </c>
      <c r="D10503">
        <v>60</v>
      </c>
    </row>
    <row r="10504" spans="1:4">
      <c r="A10504">
        <v>1907</v>
      </c>
      <c r="B10504" t="s">
        <v>3648</v>
      </c>
      <c r="C10504" t="s">
        <v>2384</v>
      </c>
      <c r="D10504">
        <v>19.600000000000001</v>
      </c>
    </row>
    <row r="10505" spans="1:4">
      <c r="A10505">
        <v>1907</v>
      </c>
      <c r="B10505" t="s">
        <v>3648</v>
      </c>
      <c r="C10505" t="s">
        <v>757</v>
      </c>
      <c r="D10505">
        <v>16.27</v>
      </c>
    </row>
    <row r="10506" spans="1:4">
      <c r="A10506">
        <v>1907</v>
      </c>
      <c r="B10506" t="s">
        <v>3648</v>
      </c>
      <c r="C10506" t="s">
        <v>2462</v>
      </c>
      <c r="D10506">
        <v>14</v>
      </c>
    </row>
    <row r="10507" spans="1:4">
      <c r="A10507">
        <v>1907</v>
      </c>
      <c r="B10507" t="s">
        <v>3648</v>
      </c>
      <c r="C10507" t="s">
        <v>1963</v>
      </c>
      <c r="D10507">
        <v>8</v>
      </c>
    </row>
    <row r="10508" spans="1:4">
      <c r="A10508">
        <v>1907</v>
      </c>
      <c r="B10508" t="s">
        <v>3648</v>
      </c>
      <c r="C10508" t="s">
        <v>2490</v>
      </c>
      <c r="D10508">
        <v>22</v>
      </c>
    </row>
    <row r="10509" spans="1:4">
      <c r="A10509">
        <v>1907</v>
      </c>
      <c r="B10509" t="s">
        <v>3648</v>
      </c>
      <c r="C10509" t="s">
        <v>2463</v>
      </c>
      <c r="D10509">
        <v>1.125</v>
      </c>
    </row>
    <row r="10510" spans="1:4">
      <c r="A10510">
        <v>1907</v>
      </c>
      <c r="B10510" t="s">
        <v>3648</v>
      </c>
      <c r="C10510" t="s">
        <v>1964</v>
      </c>
      <c r="D10510">
        <v>10</v>
      </c>
    </row>
    <row r="10511" spans="1:4">
      <c r="A10511">
        <v>1907</v>
      </c>
      <c r="B10511" t="s">
        <v>3648</v>
      </c>
      <c r="C10511" t="s">
        <v>690</v>
      </c>
      <c r="D10511">
        <v>31.5</v>
      </c>
    </row>
    <row r="10512" spans="1:4">
      <c r="A10512">
        <v>1907</v>
      </c>
      <c r="B10512" t="s">
        <v>3648</v>
      </c>
      <c r="C10512" t="s">
        <v>1965</v>
      </c>
      <c r="D10512">
        <v>67</v>
      </c>
    </row>
    <row r="10513" spans="1:4">
      <c r="A10513">
        <v>1907</v>
      </c>
      <c r="B10513" t="s">
        <v>3648</v>
      </c>
      <c r="C10513" t="s">
        <v>1965</v>
      </c>
      <c r="D10513">
        <v>8</v>
      </c>
    </row>
    <row r="10514" spans="1:4">
      <c r="A10514">
        <v>1907</v>
      </c>
      <c r="B10514" t="s">
        <v>3648</v>
      </c>
      <c r="C10514" t="s">
        <v>1965</v>
      </c>
      <c r="D10514">
        <v>8</v>
      </c>
    </row>
    <row r="10515" spans="1:4">
      <c r="A10515">
        <v>1907</v>
      </c>
      <c r="B10515" t="s">
        <v>3648</v>
      </c>
      <c r="C10515" t="s">
        <v>2425</v>
      </c>
      <c r="D10515">
        <v>20</v>
      </c>
    </row>
    <row r="10516" spans="1:4">
      <c r="A10516">
        <v>1907</v>
      </c>
      <c r="B10516" t="s">
        <v>3648</v>
      </c>
      <c r="C10516" t="s">
        <v>1959</v>
      </c>
      <c r="D10516">
        <v>17</v>
      </c>
    </row>
    <row r="10517" spans="1:4">
      <c r="A10517">
        <v>1907</v>
      </c>
      <c r="B10517" t="s">
        <v>3648</v>
      </c>
      <c r="C10517" t="s">
        <v>1966</v>
      </c>
      <c r="D10517">
        <v>99</v>
      </c>
    </row>
    <row r="10518" spans="1:4">
      <c r="A10518">
        <v>1907</v>
      </c>
      <c r="B10518" t="s">
        <v>3648</v>
      </c>
      <c r="C10518" t="s">
        <v>1966</v>
      </c>
      <c r="D10518">
        <v>28</v>
      </c>
    </row>
    <row r="10519" spans="1:4">
      <c r="A10519">
        <v>1907</v>
      </c>
      <c r="B10519" t="s">
        <v>3648</v>
      </c>
      <c r="C10519" t="s">
        <v>1966</v>
      </c>
      <c r="D10519">
        <v>35.756</v>
      </c>
    </row>
    <row r="10520" spans="1:4">
      <c r="A10520">
        <v>1907</v>
      </c>
      <c r="B10520" t="s">
        <v>3648</v>
      </c>
      <c r="C10520" t="s">
        <v>578</v>
      </c>
      <c r="D10520">
        <v>29.5</v>
      </c>
    </row>
    <row r="10521" spans="1:4">
      <c r="A10521">
        <v>1907</v>
      </c>
      <c r="B10521" t="s">
        <v>3648</v>
      </c>
      <c r="C10521" t="s">
        <v>578</v>
      </c>
      <c r="D10521">
        <v>40</v>
      </c>
    </row>
    <row r="10522" spans="1:4">
      <c r="A10522">
        <v>1907</v>
      </c>
      <c r="B10522" t="s">
        <v>3648</v>
      </c>
      <c r="C10522" t="s">
        <v>578</v>
      </c>
      <c r="D10522">
        <v>61</v>
      </c>
    </row>
    <row r="10523" spans="1:4">
      <c r="A10523">
        <v>1907</v>
      </c>
      <c r="B10523" t="s">
        <v>3648</v>
      </c>
      <c r="C10523" t="s">
        <v>2385</v>
      </c>
      <c r="D10523">
        <v>18</v>
      </c>
    </row>
    <row r="10524" spans="1:4">
      <c r="A10524">
        <v>1907</v>
      </c>
      <c r="B10524" t="s">
        <v>3648</v>
      </c>
      <c r="C10524" t="s">
        <v>1960</v>
      </c>
      <c r="D10524">
        <v>10.5</v>
      </c>
    </row>
    <row r="10525" spans="1:4">
      <c r="A10525">
        <v>1907</v>
      </c>
      <c r="B10525" t="s">
        <v>3648</v>
      </c>
      <c r="C10525" t="s">
        <v>2426</v>
      </c>
      <c r="D10525">
        <v>1.5</v>
      </c>
    </row>
    <row r="10526" spans="1:4">
      <c r="A10526">
        <v>1907</v>
      </c>
      <c r="B10526" t="s">
        <v>2427</v>
      </c>
      <c r="C10526" t="s">
        <v>442</v>
      </c>
      <c r="D10526">
        <v>260</v>
      </c>
    </row>
    <row r="10527" spans="1:4">
      <c r="A10527">
        <v>1907</v>
      </c>
      <c r="B10527" t="s">
        <v>2427</v>
      </c>
      <c r="C10527" t="s">
        <v>442</v>
      </c>
      <c r="D10527">
        <v>365</v>
      </c>
    </row>
    <row r="10528" spans="1:4">
      <c r="A10528">
        <v>1907</v>
      </c>
      <c r="B10528" t="s">
        <v>2427</v>
      </c>
      <c r="C10528" t="s">
        <v>1236</v>
      </c>
      <c r="D10528">
        <v>4</v>
      </c>
    </row>
    <row r="10529" spans="1:4">
      <c r="A10529">
        <v>1907</v>
      </c>
      <c r="B10529" t="s">
        <v>2427</v>
      </c>
      <c r="C10529" t="s">
        <v>1391</v>
      </c>
      <c r="D10529">
        <v>31.5</v>
      </c>
    </row>
    <row r="10530" spans="1:4">
      <c r="A10530">
        <v>1907</v>
      </c>
      <c r="B10530" t="s">
        <v>2427</v>
      </c>
      <c r="C10530" t="s">
        <v>1971</v>
      </c>
      <c r="D10530">
        <v>2</v>
      </c>
    </row>
    <row r="10531" spans="1:4">
      <c r="A10531">
        <v>1907</v>
      </c>
      <c r="B10531" t="s">
        <v>2427</v>
      </c>
      <c r="C10531" t="s">
        <v>68</v>
      </c>
      <c r="D10531">
        <v>6.5</v>
      </c>
    </row>
    <row r="10532" spans="1:4">
      <c r="A10532">
        <v>1907</v>
      </c>
      <c r="B10532" t="s">
        <v>2427</v>
      </c>
      <c r="C10532" t="s">
        <v>1392</v>
      </c>
      <c r="D10532">
        <v>21.6</v>
      </c>
    </row>
    <row r="10533" spans="1:4">
      <c r="A10533">
        <v>1907</v>
      </c>
      <c r="B10533" t="s">
        <v>2427</v>
      </c>
      <c r="C10533" t="s">
        <v>1541</v>
      </c>
      <c r="D10533">
        <v>66</v>
      </c>
    </row>
    <row r="10534" spans="1:4">
      <c r="A10534">
        <v>1907</v>
      </c>
      <c r="B10534" t="s">
        <v>2427</v>
      </c>
      <c r="C10534" t="s">
        <v>446</v>
      </c>
      <c r="D10534">
        <v>59.72</v>
      </c>
    </row>
    <row r="10535" spans="1:4">
      <c r="A10535">
        <v>1907</v>
      </c>
      <c r="B10535" t="s">
        <v>2427</v>
      </c>
      <c r="C10535" t="s">
        <v>446</v>
      </c>
      <c r="D10535">
        <v>17.100000000000001</v>
      </c>
    </row>
    <row r="10536" spans="1:4">
      <c r="A10536">
        <v>1907</v>
      </c>
      <c r="B10536" t="s">
        <v>2427</v>
      </c>
      <c r="C10536" t="s">
        <v>446</v>
      </c>
      <c r="D10536">
        <v>24</v>
      </c>
    </row>
    <row r="10537" spans="1:4">
      <c r="A10537">
        <v>1907</v>
      </c>
      <c r="B10537" t="s">
        <v>2427</v>
      </c>
      <c r="C10537" t="s">
        <v>446</v>
      </c>
      <c r="D10537">
        <v>28</v>
      </c>
    </row>
    <row r="10538" spans="1:4">
      <c r="A10538">
        <v>1907</v>
      </c>
      <c r="B10538" t="s">
        <v>2427</v>
      </c>
      <c r="C10538" t="s">
        <v>448</v>
      </c>
      <c r="D10538">
        <v>150</v>
      </c>
    </row>
    <row r="10539" spans="1:4">
      <c r="A10539">
        <v>1907</v>
      </c>
      <c r="B10539" t="s">
        <v>2427</v>
      </c>
      <c r="C10539" t="s">
        <v>448</v>
      </c>
      <c r="D10539">
        <v>46</v>
      </c>
    </row>
    <row r="10540" spans="1:4">
      <c r="A10540">
        <v>1907</v>
      </c>
      <c r="B10540" t="s">
        <v>2427</v>
      </c>
      <c r="C10540" t="s">
        <v>448</v>
      </c>
      <c r="D10540">
        <v>46</v>
      </c>
    </row>
    <row r="10541" spans="1:4">
      <c r="A10541">
        <v>1907</v>
      </c>
      <c r="B10541" t="s">
        <v>2427</v>
      </c>
      <c r="C10541" t="s">
        <v>448</v>
      </c>
      <c r="D10541">
        <v>23</v>
      </c>
    </row>
    <row r="10542" spans="1:4">
      <c r="A10542">
        <v>1907</v>
      </c>
      <c r="B10542" t="s">
        <v>2427</v>
      </c>
      <c r="C10542" t="s">
        <v>448</v>
      </c>
      <c r="D10542">
        <v>63</v>
      </c>
    </row>
    <row r="10543" spans="1:4">
      <c r="A10543">
        <v>1907</v>
      </c>
      <c r="B10543" t="s">
        <v>2427</v>
      </c>
      <c r="C10543" t="s">
        <v>448</v>
      </c>
      <c r="D10543">
        <v>80.7</v>
      </c>
    </row>
    <row r="10544" spans="1:4">
      <c r="A10544">
        <v>1907</v>
      </c>
      <c r="B10544" t="s">
        <v>2427</v>
      </c>
      <c r="C10544" t="s">
        <v>448</v>
      </c>
      <c r="D10544">
        <v>38</v>
      </c>
    </row>
    <row r="10545" spans="1:4">
      <c r="A10545">
        <v>1907</v>
      </c>
      <c r="B10545" t="s">
        <v>2427</v>
      </c>
      <c r="C10545" t="s">
        <v>747</v>
      </c>
      <c r="D10545">
        <v>25.5</v>
      </c>
    </row>
    <row r="10546" spans="1:4">
      <c r="A10546">
        <v>1907</v>
      </c>
      <c r="B10546" t="s">
        <v>2427</v>
      </c>
      <c r="C10546" t="s">
        <v>450</v>
      </c>
      <c r="D10546">
        <v>136</v>
      </c>
    </row>
    <row r="10547" spans="1:4">
      <c r="A10547">
        <v>1907</v>
      </c>
      <c r="B10547" t="s">
        <v>2427</v>
      </c>
      <c r="C10547" t="s">
        <v>450</v>
      </c>
      <c r="D10547">
        <v>14</v>
      </c>
    </row>
    <row r="10548" spans="1:4">
      <c r="A10548">
        <v>1907</v>
      </c>
      <c r="B10548" t="s">
        <v>2427</v>
      </c>
      <c r="C10548" t="s">
        <v>450</v>
      </c>
      <c r="D10548">
        <v>63</v>
      </c>
    </row>
    <row r="10549" spans="1:4">
      <c r="A10549">
        <v>1907</v>
      </c>
      <c r="B10549" t="s">
        <v>2427</v>
      </c>
      <c r="C10549" t="s">
        <v>450</v>
      </c>
      <c r="D10549">
        <v>31.5</v>
      </c>
    </row>
    <row r="10550" spans="1:4">
      <c r="A10550">
        <v>1907</v>
      </c>
      <c r="B10550" t="s">
        <v>2427</v>
      </c>
      <c r="C10550" t="s">
        <v>450</v>
      </c>
      <c r="D10550">
        <v>43.9</v>
      </c>
    </row>
    <row r="10551" spans="1:4">
      <c r="A10551">
        <v>1907</v>
      </c>
      <c r="B10551" t="s">
        <v>2427</v>
      </c>
      <c r="C10551" t="s">
        <v>450</v>
      </c>
      <c r="D10551">
        <v>107</v>
      </c>
    </row>
    <row r="10552" spans="1:4">
      <c r="A10552">
        <v>1907</v>
      </c>
      <c r="B10552" t="s">
        <v>2427</v>
      </c>
      <c r="C10552" t="s">
        <v>450</v>
      </c>
      <c r="D10552">
        <v>81</v>
      </c>
    </row>
    <row r="10553" spans="1:4">
      <c r="A10553">
        <v>1907</v>
      </c>
      <c r="B10553" t="s">
        <v>2427</v>
      </c>
      <c r="C10553" t="s">
        <v>450</v>
      </c>
      <c r="D10553">
        <v>93</v>
      </c>
    </row>
    <row r="10554" spans="1:4">
      <c r="A10554">
        <v>1907</v>
      </c>
      <c r="B10554" t="s">
        <v>2427</v>
      </c>
      <c r="C10554" t="s">
        <v>1393</v>
      </c>
      <c r="D10554">
        <v>50</v>
      </c>
    </row>
    <row r="10555" spans="1:4">
      <c r="A10555">
        <v>1907</v>
      </c>
      <c r="B10555" t="s">
        <v>2427</v>
      </c>
      <c r="C10555" t="s">
        <v>750</v>
      </c>
      <c r="D10555">
        <v>40</v>
      </c>
    </row>
    <row r="10556" spans="1:4">
      <c r="A10556">
        <v>1907</v>
      </c>
      <c r="B10556" t="s">
        <v>2427</v>
      </c>
      <c r="C10556" t="s">
        <v>750</v>
      </c>
      <c r="D10556">
        <v>11.5</v>
      </c>
    </row>
    <row r="10557" spans="1:4">
      <c r="A10557">
        <v>1907</v>
      </c>
      <c r="B10557" t="s">
        <v>2427</v>
      </c>
      <c r="C10557" t="s">
        <v>752</v>
      </c>
      <c r="D10557">
        <v>17.5</v>
      </c>
    </row>
    <row r="10558" spans="1:4">
      <c r="A10558">
        <v>1907</v>
      </c>
      <c r="B10558" t="s">
        <v>2427</v>
      </c>
      <c r="C10558" t="s">
        <v>1394</v>
      </c>
      <c r="D10558">
        <v>10</v>
      </c>
    </row>
    <row r="10559" spans="1:4">
      <c r="A10559">
        <v>1907</v>
      </c>
      <c r="B10559" t="s">
        <v>2427</v>
      </c>
      <c r="C10559" t="s">
        <v>462</v>
      </c>
      <c r="D10559">
        <v>5</v>
      </c>
    </row>
    <row r="10560" spans="1:4">
      <c r="A10560">
        <v>1907</v>
      </c>
      <c r="B10560" t="s">
        <v>2427</v>
      </c>
      <c r="C10560" t="s">
        <v>757</v>
      </c>
      <c r="D10560">
        <v>20</v>
      </c>
    </row>
    <row r="10561" spans="1:4">
      <c r="A10561">
        <v>1907</v>
      </c>
      <c r="B10561" t="s">
        <v>2427</v>
      </c>
      <c r="C10561" t="s">
        <v>759</v>
      </c>
      <c r="D10561">
        <v>4.03</v>
      </c>
    </row>
    <row r="10562" spans="1:4">
      <c r="A10562">
        <v>1907</v>
      </c>
      <c r="B10562" t="s">
        <v>2427</v>
      </c>
      <c r="C10562" t="s">
        <v>759</v>
      </c>
      <c r="D10562">
        <v>4</v>
      </c>
    </row>
    <row r="10563" spans="1:4">
      <c r="A10563">
        <v>1907</v>
      </c>
      <c r="B10563" t="s">
        <v>2427</v>
      </c>
      <c r="C10563" t="s">
        <v>761</v>
      </c>
      <c r="D10563">
        <v>42</v>
      </c>
    </row>
    <row r="10564" spans="1:4">
      <c r="A10564">
        <v>1907</v>
      </c>
      <c r="B10564" t="s">
        <v>2427</v>
      </c>
      <c r="C10564" t="s">
        <v>763</v>
      </c>
      <c r="D10564">
        <v>23</v>
      </c>
    </row>
    <row r="10565" spans="1:4">
      <c r="A10565">
        <v>1907</v>
      </c>
      <c r="B10565" t="s">
        <v>2427</v>
      </c>
      <c r="C10565" t="s">
        <v>763</v>
      </c>
      <c r="D10565">
        <v>20</v>
      </c>
    </row>
    <row r="10566" spans="1:4">
      <c r="A10566">
        <v>1907</v>
      </c>
      <c r="B10566" t="s">
        <v>2427</v>
      </c>
      <c r="C10566" t="s">
        <v>502</v>
      </c>
      <c r="D10566">
        <v>32</v>
      </c>
    </row>
    <row r="10567" spans="1:4">
      <c r="A10567">
        <v>1907</v>
      </c>
      <c r="B10567" t="s">
        <v>2427</v>
      </c>
      <c r="C10567" t="s">
        <v>59</v>
      </c>
      <c r="D10567">
        <v>25</v>
      </c>
    </row>
    <row r="10568" spans="1:4">
      <c r="A10568">
        <v>1907</v>
      </c>
      <c r="B10568" t="s">
        <v>2427</v>
      </c>
      <c r="C10568" t="s">
        <v>59</v>
      </c>
      <c r="D10568">
        <v>11</v>
      </c>
    </row>
    <row r="10569" spans="1:4">
      <c r="A10569">
        <v>1907</v>
      </c>
      <c r="B10569" t="s">
        <v>2427</v>
      </c>
      <c r="C10569" t="s">
        <v>452</v>
      </c>
      <c r="D10569">
        <v>77</v>
      </c>
    </row>
    <row r="10570" spans="1:4">
      <c r="A10570">
        <v>1907</v>
      </c>
      <c r="B10570" t="s">
        <v>2427</v>
      </c>
      <c r="C10570" t="s">
        <v>452</v>
      </c>
      <c r="D10570">
        <v>35</v>
      </c>
    </row>
    <row r="10571" spans="1:4">
      <c r="A10571">
        <v>1907</v>
      </c>
      <c r="B10571" t="s">
        <v>2427</v>
      </c>
      <c r="C10571" t="s">
        <v>452</v>
      </c>
      <c r="D10571">
        <v>90</v>
      </c>
    </row>
    <row r="10572" spans="1:4">
      <c r="A10572">
        <v>1907</v>
      </c>
      <c r="B10572" t="s">
        <v>2427</v>
      </c>
      <c r="C10572" t="s">
        <v>452</v>
      </c>
      <c r="D10572">
        <v>73</v>
      </c>
    </row>
    <row r="10573" spans="1:4">
      <c r="A10573">
        <v>1907</v>
      </c>
      <c r="B10573" t="s">
        <v>2427</v>
      </c>
      <c r="C10573" t="s">
        <v>455</v>
      </c>
      <c r="D10573">
        <v>38.44</v>
      </c>
    </row>
    <row r="10574" spans="1:4">
      <c r="A10574">
        <v>1907</v>
      </c>
      <c r="B10574" t="s">
        <v>2427</v>
      </c>
      <c r="C10574" t="s">
        <v>767</v>
      </c>
      <c r="D10574">
        <v>8.5</v>
      </c>
    </row>
    <row r="10575" spans="1:4">
      <c r="A10575">
        <v>1907</v>
      </c>
      <c r="B10575" t="s">
        <v>2427</v>
      </c>
      <c r="C10575" t="s">
        <v>995</v>
      </c>
      <c r="D10575">
        <v>18.5</v>
      </c>
    </row>
    <row r="10576" spans="1:4">
      <c r="A10576">
        <v>1907</v>
      </c>
      <c r="B10576" t="s">
        <v>2427</v>
      </c>
      <c r="C10576" t="s">
        <v>995</v>
      </c>
      <c r="D10576">
        <v>35</v>
      </c>
    </row>
    <row r="10577" spans="1:4">
      <c r="A10577">
        <v>1907</v>
      </c>
      <c r="B10577" t="s">
        <v>2427</v>
      </c>
      <c r="C10577" t="s">
        <v>1237</v>
      </c>
      <c r="D10577">
        <v>5</v>
      </c>
    </row>
    <row r="10578" spans="1:4">
      <c r="A10578">
        <v>1907</v>
      </c>
      <c r="B10578" t="s">
        <v>2427</v>
      </c>
      <c r="C10578" t="s">
        <v>440</v>
      </c>
      <c r="D10578">
        <v>2.8</v>
      </c>
    </row>
    <row r="10579" spans="1:4">
      <c r="A10579">
        <v>1907</v>
      </c>
      <c r="B10579" t="s">
        <v>2427</v>
      </c>
      <c r="C10579" t="s">
        <v>1545</v>
      </c>
      <c r="D10579">
        <v>24</v>
      </c>
    </row>
    <row r="10580" spans="1:4">
      <c r="A10580">
        <v>1907</v>
      </c>
      <c r="B10580" t="s">
        <v>512</v>
      </c>
      <c r="C10580" t="s">
        <v>1984</v>
      </c>
      <c r="D10580">
        <v>2</v>
      </c>
    </row>
    <row r="10581" spans="1:4">
      <c r="A10581">
        <v>1907</v>
      </c>
      <c r="B10581" t="s">
        <v>512</v>
      </c>
      <c r="C10581" t="s">
        <v>1984</v>
      </c>
      <c r="D10581">
        <v>5</v>
      </c>
    </row>
    <row r="10582" spans="1:4">
      <c r="A10582">
        <v>1907</v>
      </c>
      <c r="B10582" t="s">
        <v>512</v>
      </c>
      <c r="C10582" t="s">
        <v>370</v>
      </c>
      <c r="D10582">
        <v>16</v>
      </c>
    </row>
    <row r="10583" spans="1:4">
      <c r="A10583">
        <v>1907</v>
      </c>
      <c r="B10583" t="s">
        <v>512</v>
      </c>
      <c r="C10583" t="s">
        <v>1985</v>
      </c>
      <c r="D10583">
        <v>15.59</v>
      </c>
    </row>
    <row r="10584" spans="1:4">
      <c r="A10584">
        <v>1907</v>
      </c>
      <c r="B10584" t="s">
        <v>512</v>
      </c>
      <c r="C10584" t="s">
        <v>1985</v>
      </c>
      <c r="D10584">
        <v>30</v>
      </c>
    </row>
    <row r="10585" spans="1:4">
      <c r="A10585">
        <v>1907</v>
      </c>
      <c r="B10585" t="s">
        <v>512</v>
      </c>
      <c r="C10585" t="s">
        <v>2194</v>
      </c>
      <c r="D10585">
        <v>2</v>
      </c>
    </row>
    <row r="10586" spans="1:4">
      <c r="A10586">
        <v>1907</v>
      </c>
      <c r="B10586" t="s">
        <v>512</v>
      </c>
      <c r="C10586" t="s">
        <v>1820</v>
      </c>
      <c r="D10586">
        <v>39.83</v>
      </c>
    </row>
    <row r="10587" spans="1:4">
      <c r="A10587">
        <v>1907</v>
      </c>
      <c r="B10587" t="s">
        <v>512</v>
      </c>
      <c r="C10587" t="s">
        <v>1820</v>
      </c>
      <c r="D10587">
        <v>14</v>
      </c>
    </row>
    <row r="10588" spans="1:4">
      <c r="A10588">
        <v>1907</v>
      </c>
      <c r="B10588" t="s">
        <v>512</v>
      </c>
      <c r="C10588" t="s">
        <v>2193</v>
      </c>
      <c r="D10588">
        <v>31</v>
      </c>
    </row>
    <row r="10589" spans="1:4">
      <c r="A10589">
        <v>1907</v>
      </c>
      <c r="B10589" t="s">
        <v>512</v>
      </c>
      <c r="C10589" t="s">
        <v>1987</v>
      </c>
      <c r="D10589">
        <v>86</v>
      </c>
    </row>
    <row r="10590" spans="1:4">
      <c r="A10590">
        <v>1907</v>
      </c>
      <c r="B10590" t="s">
        <v>512</v>
      </c>
      <c r="C10590" t="s">
        <v>1987</v>
      </c>
      <c r="D10590">
        <v>65</v>
      </c>
    </row>
    <row r="10591" spans="1:4">
      <c r="A10591">
        <v>1907</v>
      </c>
      <c r="B10591" t="s">
        <v>512</v>
      </c>
      <c r="C10591" t="s">
        <v>1987</v>
      </c>
      <c r="D10591">
        <v>8</v>
      </c>
    </row>
    <row r="10592" spans="1:4">
      <c r="A10592">
        <v>1907</v>
      </c>
      <c r="B10592" t="s">
        <v>512</v>
      </c>
      <c r="C10592" t="s">
        <v>1988</v>
      </c>
      <c r="D10592">
        <v>79</v>
      </c>
    </row>
    <row r="10593" spans="1:4">
      <c r="A10593">
        <v>1907</v>
      </c>
      <c r="B10593" t="s">
        <v>512</v>
      </c>
      <c r="C10593" t="s">
        <v>1988</v>
      </c>
      <c r="D10593">
        <v>72.56</v>
      </c>
    </row>
    <row r="10594" spans="1:4">
      <c r="A10594">
        <v>1907</v>
      </c>
      <c r="B10594" t="s">
        <v>512</v>
      </c>
      <c r="C10594" t="s">
        <v>1976</v>
      </c>
      <c r="D10594">
        <v>17.27</v>
      </c>
    </row>
    <row r="10595" spans="1:4">
      <c r="A10595">
        <v>1907</v>
      </c>
      <c r="B10595" t="s">
        <v>512</v>
      </c>
      <c r="C10595" t="s">
        <v>2386</v>
      </c>
      <c r="D10595">
        <v>4</v>
      </c>
    </row>
    <row r="10596" spans="1:4">
      <c r="A10596">
        <v>1907</v>
      </c>
      <c r="B10596" t="s">
        <v>512</v>
      </c>
      <c r="C10596" t="s">
        <v>1977</v>
      </c>
      <c r="D10596">
        <v>4</v>
      </c>
    </row>
    <row r="10597" spans="1:4">
      <c r="A10597">
        <v>1907</v>
      </c>
      <c r="B10597" t="s">
        <v>512</v>
      </c>
      <c r="C10597" t="s">
        <v>2289</v>
      </c>
      <c r="D10597">
        <v>3.33</v>
      </c>
    </row>
    <row r="10598" spans="1:4">
      <c r="A10598">
        <v>1907</v>
      </c>
      <c r="B10598" t="s">
        <v>512</v>
      </c>
      <c r="C10598" t="s">
        <v>1989</v>
      </c>
      <c r="D10598">
        <v>8</v>
      </c>
    </row>
    <row r="10599" spans="1:4">
      <c r="A10599">
        <v>1907</v>
      </c>
      <c r="B10599" t="s">
        <v>512</v>
      </c>
      <c r="C10599" t="s">
        <v>1978</v>
      </c>
      <c r="D10599">
        <v>3.5</v>
      </c>
    </row>
    <row r="10600" spans="1:4">
      <c r="A10600">
        <v>1907</v>
      </c>
      <c r="B10600" t="s">
        <v>512</v>
      </c>
      <c r="C10600" t="s">
        <v>2195</v>
      </c>
      <c r="D10600">
        <v>16.8</v>
      </c>
    </row>
    <row r="10601" spans="1:4">
      <c r="A10601">
        <v>1907</v>
      </c>
      <c r="B10601" t="s">
        <v>512</v>
      </c>
      <c r="C10601" t="s">
        <v>1979</v>
      </c>
      <c r="D10601">
        <v>12</v>
      </c>
    </row>
    <row r="10602" spans="1:4">
      <c r="A10602">
        <v>1907</v>
      </c>
      <c r="B10602" t="s">
        <v>512</v>
      </c>
      <c r="C10602" t="s">
        <v>2196</v>
      </c>
      <c r="D10602">
        <v>7</v>
      </c>
    </row>
    <row r="10603" spans="1:4">
      <c r="A10603">
        <v>1907</v>
      </c>
      <c r="B10603" t="s">
        <v>512</v>
      </c>
      <c r="C10603" t="s">
        <v>2196</v>
      </c>
      <c r="D10603">
        <v>3.5</v>
      </c>
    </row>
    <row r="10604" spans="1:4">
      <c r="A10604">
        <v>1907</v>
      </c>
      <c r="B10604" t="s">
        <v>512</v>
      </c>
      <c r="C10604" t="s">
        <v>1980</v>
      </c>
      <c r="D10604">
        <v>12</v>
      </c>
    </row>
    <row r="10605" spans="1:4">
      <c r="A10605">
        <v>1907</v>
      </c>
      <c r="B10605" t="s">
        <v>512</v>
      </c>
      <c r="C10605" t="s">
        <v>1981</v>
      </c>
      <c r="D10605">
        <v>43.5</v>
      </c>
    </row>
    <row r="10606" spans="1:4">
      <c r="A10606">
        <v>1907</v>
      </c>
      <c r="B10606" t="s">
        <v>512</v>
      </c>
      <c r="C10606" t="s">
        <v>2090</v>
      </c>
      <c r="D10606">
        <v>2.75</v>
      </c>
    </row>
    <row r="10607" spans="1:4">
      <c r="A10607">
        <v>1907</v>
      </c>
      <c r="B10607" t="s">
        <v>512</v>
      </c>
      <c r="C10607" t="s">
        <v>1982</v>
      </c>
      <c r="D10607">
        <v>89</v>
      </c>
    </row>
    <row r="10608" spans="1:4">
      <c r="A10608">
        <v>1907</v>
      </c>
      <c r="B10608" t="s">
        <v>1310</v>
      </c>
      <c r="C10608" t="s">
        <v>1712</v>
      </c>
      <c r="D10608">
        <v>26</v>
      </c>
    </row>
    <row r="10609" spans="1:4">
      <c r="A10609">
        <v>1907</v>
      </c>
      <c r="B10609" t="s">
        <v>3649</v>
      </c>
      <c r="C10609" t="s">
        <v>2466</v>
      </c>
      <c r="D10609">
        <v>5.5</v>
      </c>
    </row>
    <row r="10610" spans="1:4">
      <c r="A10610">
        <v>1907</v>
      </c>
      <c r="B10610" t="s">
        <v>3649</v>
      </c>
      <c r="C10610" t="s">
        <v>1998</v>
      </c>
      <c r="D10610">
        <v>12</v>
      </c>
    </row>
    <row r="10611" spans="1:4">
      <c r="A10611">
        <v>1907</v>
      </c>
      <c r="B10611" t="s">
        <v>3649</v>
      </c>
      <c r="C10611" t="s">
        <v>1999</v>
      </c>
      <c r="D10611">
        <v>9</v>
      </c>
    </row>
    <row r="10612" spans="1:4">
      <c r="A10612">
        <v>1907</v>
      </c>
      <c r="B10612" t="s">
        <v>3649</v>
      </c>
      <c r="C10612" t="s">
        <v>1993</v>
      </c>
      <c r="D10612">
        <v>6</v>
      </c>
    </row>
    <row r="10613" spans="1:4">
      <c r="A10613">
        <v>1907</v>
      </c>
      <c r="B10613" t="s">
        <v>3649</v>
      </c>
      <c r="C10613" t="s">
        <v>2291</v>
      </c>
      <c r="D10613">
        <v>10.02</v>
      </c>
    </row>
    <row r="10614" spans="1:4">
      <c r="A10614">
        <v>1907</v>
      </c>
      <c r="B10614" t="s">
        <v>3649</v>
      </c>
      <c r="C10614" t="s">
        <v>2352</v>
      </c>
      <c r="D10614">
        <v>4.75</v>
      </c>
    </row>
    <row r="10615" spans="1:4">
      <c r="A10615">
        <v>1907</v>
      </c>
      <c r="B10615" t="s">
        <v>3649</v>
      </c>
      <c r="C10615" t="s">
        <v>2127</v>
      </c>
      <c r="D10615">
        <v>30</v>
      </c>
    </row>
    <row r="10616" spans="1:4">
      <c r="A10616">
        <v>1907</v>
      </c>
      <c r="B10616" t="s">
        <v>3649</v>
      </c>
      <c r="C10616" t="s">
        <v>2491</v>
      </c>
      <c r="D10616">
        <v>2</v>
      </c>
    </row>
    <row r="10617" spans="1:4">
      <c r="A10617">
        <v>1907</v>
      </c>
      <c r="B10617" t="s">
        <v>3649</v>
      </c>
      <c r="C10617" t="s">
        <v>2353</v>
      </c>
      <c r="D10617">
        <v>2</v>
      </c>
    </row>
    <row r="10618" spans="1:4">
      <c r="A10618">
        <v>1907</v>
      </c>
      <c r="B10618" t="s">
        <v>3649</v>
      </c>
      <c r="C10618" t="s">
        <v>1996</v>
      </c>
      <c r="D10618">
        <v>34</v>
      </c>
    </row>
    <row r="10619" spans="1:4">
      <c r="A10619">
        <v>1907</v>
      </c>
      <c r="B10619" t="s">
        <v>3649</v>
      </c>
      <c r="C10619" t="s">
        <v>2000</v>
      </c>
      <c r="D10619">
        <v>23</v>
      </c>
    </row>
    <row r="10620" spans="1:4">
      <c r="A10620">
        <v>1907</v>
      </c>
      <c r="B10620" t="s">
        <v>3649</v>
      </c>
      <c r="C10620" t="s">
        <v>1997</v>
      </c>
      <c r="D10620">
        <v>6</v>
      </c>
    </row>
    <row r="10621" spans="1:4">
      <c r="A10621">
        <v>1907</v>
      </c>
      <c r="B10621" t="s">
        <v>3649</v>
      </c>
      <c r="C10621" t="s">
        <v>97</v>
      </c>
      <c r="D10621">
        <v>40</v>
      </c>
    </row>
    <row r="10622" spans="1:4">
      <c r="A10622">
        <v>1907</v>
      </c>
      <c r="B10622" t="s">
        <v>2524</v>
      </c>
      <c r="C10622" t="s">
        <v>99</v>
      </c>
      <c r="D10622">
        <v>7.5</v>
      </c>
    </row>
    <row r="10623" spans="1:4">
      <c r="A10623">
        <v>1907</v>
      </c>
      <c r="B10623" t="s">
        <v>2524</v>
      </c>
      <c r="C10623" t="s">
        <v>100</v>
      </c>
      <c r="D10623">
        <v>6</v>
      </c>
    </row>
    <row r="10624" spans="1:4">
      <c r="A10624">
        <v>1907</v>
      </c>
      <c r="B10624" t="s">
        <v>2524</v>
      </c>
      <c r="C10624" t="s">
        <v>102</v>
      </c>
      <c r="D10624">
        <v>69.099999999999994</v>
      </c>
    </row>
    <row r="10625" spans="1:4">
      <c r="A10625">
        <v>1907</v>
      </c>
      <c r="B10625" t="s">
        <v>2524</v>
      </c>
      <c r="C10625" t="s">
        <v>105</v>
      </c>
      <c r="D10625">
        <v>150</v>
      </c>
    </row>
    <row r="10626" spans="1:4">
      <c r="A10626">
        <v>1907</v>
      </c>
      <c r="B10626" t="s">
        <v>2524</v>
      </c>
      <c r="C10626" t="s">
        <v>105</v>
      </c>
      <c r="D10626">
        <v>42</v>
      </c>
    </row>
    <row r="10627" spans="1:4">
      <c r="A10627">
        <v>1907</v>
      </c>
      <c r="B10627" t="s">
        <v>2524</v>
      </c>
      <c r="C10627" t="s">
        <v>105</v>
      </c>
      <c r="D10627">
        <v>17</v>
      </c>
    </row>
    <row r="10628" spans="1:4">
      <c r="A10628">
        <v>1907</v>
      </c>
      <c r="B10628" t="s">
        <v>2524</v>
      </c>
      <c r="C10628" t="s">
        <v>108</v>
      </c>
      <c r="D10628">
        <v>4.2</v>
      </c>
    </row>
    <row r="10629" spans="1:4">
      <c r="A10629">
        <v>1907</v>
      </c>
      <c r="B10629" t="s">
        <v>2524</v>
      </c>
      <c r="C10629" t="s">
        <v>2001</v>
      </c>
      <c r="D10629">
        <v>14.5</v>
      </c>
    </row>
    <row r="10630" spans="1:4">
      <c r="A10630">
        <v>1907</v>
      </c>
      <c r="B10630" t="s">
        <v>2524</v>
      </c>
      <c r="C10630" t="s">
        <v>109</v>
      </c>
      <c r="D10630">
        <v>13.2</v>
      </c>
    </row>
    <row r="10631" spans="1:4">
      <c r="A10631">
        <v>1907</v>
      </c>
      <c r="B10631" t="s">
        <v>2524</v>
      </c>
      <c r="C10631" t="s">
        <v>2492</v>
      </c>
      <c r="D10631">
        <v>3</v>
      </c>
    </row>
    <row r="10632" spans="1:4">
      <c r="A10632">
        <v>1907</v>
      </c>
      <c r="B10632" t="s">
        <v>2524</v>
      </c>
      <c r="C10632" t="s">
        <v>2428</v>
      </c>
      <c r="D10632">
        <v>2</v>
      </c>
    </row>
    <row r="10633" spans="1:4">
      <c r="A10633">
        <v>1907</v>
      </c>
      <c r="B10633" t="s">
        <v>2810</v>
      </c>
      <c r="C10633" t="s">
        <v>712</v>
      </c>
      <c r="D10633">
        <v>4.5</v>
      </c>
    </row>
    <row r="10634" spans="1:4">
      <c r="A10634">
        <v>1907</v>
      </c>
      <c r="B10634" t="s">
        <v>2810</v>
      </c>
      <c r="C10634" t="s">
        <v>210</v>
      </c>
      <c r="D10634">
        <v>4</v>
      </c>
    </row>
    <row r="10635" spans="1:4">
      <c r="A10635">
        <v>1907</v>
      </c>
      <c r="B10635" t="s">
        <v>2810</v>
      </c>
      <c r="C10635" t="s">
        <v>208</v>
      </c>
      <c r="D10635">
        <v>8</v>
      </c>
    </row>
    <row r="10636" spans="1:4">
      <c r="A10636">
        <v>1907</v>
      </c>
      <c r="B10636" t="s">
        <v>2810</v>
      </c>
      <c r="C10636" t="s">
        <v>1358</v>
      </c>
      <c r="D10636">
        <v>8</v>
      </c>
    </row>
    <row r="10637" spans="1:4">
      <c r="A10637">
        <v>1907</v>
      </c>
      <c r="B10637" t="s">
        <v>2810</v>
      </c>
      <c r="C10637" t="s">
        <v>199</v>
      </c>
      <c r="D10637">
        <v>198</v>
      </c>
    </row>
    <row r="10638" spans="1:4">
      <c r="A10638">
        <v>1907</v>
      </c>
      <c r="B10638" t="s">
        <v>2810</v>
      </c>
      <c r="C10638" t="s">
        <v>199</v>
      </c>
      <c r="D10638">
        <v>3.75</v>
      </c>
    </row>
    <row r="10639" spans="1:4">
      <c r="A10639">
        <v>1907</v>
      </c>
      <c r="B10639" t="s">
        <v>2810</v>
      </c>
      <c r="C10639" t="s">
        <v>199</v>
      </c>
      <c r="D10639">
        <v>6</v>
      </c>
    </row>
    <row r="10640" spans="1:4">
      <c r="A10640">
        <v>1907</v>
      </c>
      <c r="B10640" t="s">
        <v>2810</v>
      </c>
      <c r="C10640" t="s">
        <v>205</v>
      </c>
      <c r="D10640">
        <v>14.5</v>
      </c>
    </row>
    <row r="10641" spans="1:4">
      <c r="A10641">
        <v>1907</v>
      </c>
      <c r="B10641" t="s">
        <v>3660</v>
      </c>
      <c r="C10641" t="s">
        <v>2201</v>
      </c>
      <c r="D10641">
        <v>32</v>
      </c>
    </row>
    <row r="10642" spans="1:4">
      <c r="A10642">
        <v>1907</v>
      </c>
      <c r="B10642" t="s">
        <v>3291</v>
      </c>
      <c r="C10642" t="s">
        <v>2202</v>
      </c>
      <c r="D10642">
        <v>16.649999999999999</v>
      </c>
    </row>
    <row r="10643" spans="1:4">
      <c r="A10643">
        <v>1907</v>
      </c>
      <c r="B10643" t="s">
        <v>3291</v>
      </c>
      <c r="C10643" t="s">
        <v>2203</v>
      </c>
      <c r="D10643">
        <v>7.32</v>
      </c>
    </row>
    <row r="10644" spans="1:4">
      <c r="A10644">
        <v>1907</v>
      </c>
      <c r="B10644" t="s">
        <v>3291</v>
      </c>
      <c r="C10644" t="s">
        <v>2003</v>
      </c>
      <c r="D10644">
        <v>457.46499999999997</v>
      </c>
    </row>
    <row r="10645" spans="1:4">
      <c r="A10645">
        <v>1907</v>
      </c>
      <c r="B10645" t="s">
        <v>3291</v>
      </c>
      <c r="C10645" t="s">
        <v>2003</v>
      </c>
      <c r="D10645">
        <v>882.726</v>
      </c>
    </row>
    <row r="10646" spans="1:4">
      <c r="A10646">
        <v>1907</v>
      </c>
      <c r="B10646" t="s">
        <v>3291</v>
      </c>
      <c r="C10646" t="s">
        <v>2003</v>
      </c>
      <c r="D10646">
        <v>533.79999999999995</v>
      </c>
    </row>
    <row r="10647" spans="1:4">
      <c r="A10647">
        <v>1907</v>
      </c>
      <c r="B10647" t="s">
        <v>3291</v>
      </c>
      <c r="C10647" t="s">
        <v>2003</v>
      </c>
      <c r="D10647">
        <v>376.02</v>
      </c>
    </row>
    <row r="10648" spans="1:4">
      <c r="A10648">
        <v>1907</v>
      </c>
      <c r="B10648" t="s">
        <v>3291</v>
      </c>
      <c r="C10648" t="s">
        <v>2003</v>
      </c>
      <c r="D10648">
        <v>32.35</v>
      </c>
    </row>
    <row r="10649" spans="1:4">
      <c r="A10649">
        <v>1907</v>
      </c>
      <c r="B10649" t="s">
        <v>3291</v>
      </c>
      <c r="C10649" t="s">
        <v>2003</v>
      </c>
      <c r="D10649">
        <v>9.89</v>
      </c>
    </row>
    <row r="10650" spans="1:4">
      <c r="A10650">
        <v>1907</v>
      </c>
      <c r="B10650" t="s">
        <v>3291</v>
      </c>
      <c r="C10650" t="s">
        <v>2003</v>
      </c>
      <c r="D10650">
        <v>75</v>
      </c>
    </row>
    <row r="10651" spans="1:4">
      <c r="A10651">
        <v>1907</v>
      </c>
      <c r="B10651" t="s">
        <v>3291</v>
      </c>
      <c r="C10651" t="s">
        <v>2004</v>
      </c>
      <c r="D10651">
        <v>24.06</v>
      </c>
    </row>
    <row r="10652" spans="1:4">
      <c r="A10652">
        <v>1907</v>
      </c>
      <c r="B10652" t="s">
        <v>3291</v>
      </c>
      <c r="C10652" t="s">
        <v>2004</v>
      </c>
      <c r="D10652">
        <v>16</v>
      </c>
    </row>
    <row r="10653" spans="1:4">
      <c r="A10653">
        <v>1907</v>
      </c>
      <c r="B10653" t="s">
        <v>3291</v>
      </c>
      <c r="C10653" t="s">
        <v>2207</v>
      </c>
      <c r="D10653">
        <v>20.100000000000001</v>
      </c>
    </row>
    <row r="10654" spans="1:4">
      <c r="A10654">
        <v>1907</v>
      </c>
      <c r="B10654" t="s">
        <v>3291</v>
      </c>
      <c r="C10654" t="s">
        <v>2094</v>
      </c>
      <c r="D10654">
        <v>19.559999999999999</v>
      </c>
    </row>
    <row r="10655" spans="1:4">
      <c r="A10655">
        <v>1907</v>
      </c>
      <c r="B10655" t="s">
        <v>3291</v>
      </c>
      <c r="C10655" t="s">
        <v>2208</v>
      </c>
      <c r="D10655">
        <v>6.35</v>
      </c>
    </row>
    <row r="10656" spans="1:4">
      <c r="A10656">
        <v>1907</v>
      </c>
      <c r="B10656" t="s">
        <v>3291</v>
      </c>
      <c r="C10656" t="s">
        <v>2005</v>
      </c>
      <c r="D10656">
        <v>6.5949999999999998</v>
      </c>
    </row>
    <row r="10657" spans="1:4">
      <c r="A10657">
        <v>1907</v>
      </c>
      <c r="B10657" t="s">
        <v>3291</v>
      </c>
      <c r="C10657" t="s">
        <v>2005</v>
      </c>
      <c r="D10657">
        <v>1.125</v>
      </c>
    </row>
    <row r="10658" spans="1:4">
      <c r="A10658">
        <v>1907</v>
      </c>
      <c r="B10658" t="s">
        <v>3291</v>
      </c>
      <c r="C10658" t="s">
        <v>2267</v>
      </c>
      <c r="D10658">
        <v>9.4499999999999993</v>
      </c>
    </row>
    <row r="10659" spans="1:4">
      <c r="A10659">
        <v>1907</v>
      </c>
      <c r="B10659" t="s">
        <v>3291</v>
      </c>
      <c r="C10659" t="s">
        <v>2006</v>
      </c>
      <c r="D10659">
        <v>40.700000000000003</v>
      </c>
    </row>
    <row r="10660" spans="1:4">
      <c r="A10660">
        <v>1907</v>
      </c>
      <c r="B10660" t="s">
        <v>3291</v>
      </c>
      <c r="C10660" t="s">
        <v>2210</v>
      </c>
      <c r="D10660">
        <v>16.100000000000001</v>
      </c>
    </row>
    <row r="10661" spans="1:4">
      <c r="A10661">
        <v>1907</v>
      </c>
      <c r="B10661" t="s">
        <v>3291</v>
      </c>
      <c r="C10661" t="s">
        <v>2002</v>
      </c>
      <c r="D10661">
        <v>24.86</v>
      </c>
    </row>
    <row r="10662" spans="1:4">
      <c r="A10662">
        <v>1907</v>
      </c>
      <c r="B10662" t="s">
        <v>3291</v>
      </c>
      <c r="C10662" t="s">
        <v>2002</v>
      </c>
      <c r="D10662">
        <v>6.02</v>
      </c>
    </row>
    <row r="10663" spans="1:4">
      <c r="A10663">
        <v>1907</v>
      </c>
      <c r="B10663" t="s">
        <v>3291</v>
      </c>
      <c r="C10663" t="s">
        <v>2213</v>
      </c>
      <c r="D10663">
        <v>29.5</v>
      </c>
    </row>
    <row r="10664" spans="1:4">
      <c r="A10664">
        <v>1907</v>
      </c>
      <c r="B10664" t="s">
        <v>3291</v>
      </c>
      <c r="C10664" t="s">
        <v>2213</v>
      </c>
      <c r="D10664">
        <v>8.24</v>
      </c>
    </row>
    <row r="10665" spans="1:4">
      <c r="A10665">
        <v>1907</v>
      </c>
      <c r="B10665" t="s">
        <v>3291</v>
      </c>
      <c r="C10665" t="s">
        <v>2213</v>
      </c>
      <c r="D10665">
        <v>2.8</v>
      </c>
    </row>
    <row r="10666" spans="1:4">
      <c r="A10666">
        <v>1907</v>
      </c>
      <c r="B10666" t="s">
        <v>3291</v>
      </c>
      <c r="C10666" t="s">
        <v>2430</v>
      </c>
      <c r="D10666">
        <v>10</v>
      </c>
    </row>
    <row r="10667" spans="1:4">
      <c r="A10667">
        <v>1907</v>
      </c>
      <c r="B10667" t="s">
        <v>3291</v>
      </c>
      <c r="C10667" t="s">
        <v>2009</v>
      </c>
      <c r="D10667">
        <v>51.59</v>
      </c>
    </row>
    <row r="10668" spans="1:4">
      <c r="A10668">
        <v>1907</v>
      </c>
      <c r="B10668" t="s">
        <v>3291</v>
      </c>
      <c r="C10668" t="s">
        <v>2009</v>
      </c>
      <c r="D10668">
        <v>1</v>
      </c>
    </row>
    <row r="10669" spans="1:4">
      <c r="A10669">
        <v>1907</v>
      </c>
      <c r="B10669" t="s">
        <v>3291</v>
      </c>
      <c r="C10669" t="s">
        <v>2009</v>
      </c>
      <c r="D10669">
        <v>4.59</v>
      </c>
    </row>
    <row r="10670" spans="1:4">
      <c r="A10670">
        <v>1907</v>
      </c>
      <c r="B10670" t="s">
        <v>3291</v>
      </c>
      <c r="C10670" t="s">
        <v>2293</v>
      </c>
      <c r="D10670">
        <v>6.43</v>
      </c>
    </row>
    <row r="10671" spans="1:4">
      <c r="A10671">
        <v>1907</v>
      </c>
      <c r="B10671" t="s">
        <v>3291</v>
      </c>
      <c r="C10671" t="s">
        <v>1994</v>
      </c>
      <c r="D10671">
        <v>2</v>
      </c>
    </row>
    <row r="10672" spans="1:4">
      <c r="A10672">
        <v>1907</v>
      </c>
      <c r="B10672" t="s">
        <v>3291</v>
      </c>
      <c r="C10672" t="s">
        <v>2029</v>
      </c>
      <c r="D10672">
        <v>3.3</v>
      </c>
    </row>
    <row r="10673" spans="1:4">
      <c r="A10673">
        <v>1907</v>
      </c>
      <c r="B10673" t="s">
        <v>3291</v>
      </c>
      <c r="C10673" t="s">
        <v>2029</v>
      </c>
      <c r="D10673">
        <v>8.5</v>
      </c>
    </row>
    <row r="10674" spans="1:4">
      <c r="A10674">
        <v>1907</v>
      </c>
      <c r="B10674" t="s">
        <v>3291</v>
      </c>
      <c r="C10674" t="s">
        <v>2467</v>
      </c>
      <c r="D10674">
        <v>6.23</v>
      </c>
    </row>
    <row r="10675" spans="1:4">
      <c r="A10675">
        <v>1907</v>
      </c>
      <c r="B10675" t="s">
        <v>3291</v>
      </c>
      <c r="C10675" t="s">
        <v>2294</v>
      </c>
      <c r="D10675">
        <v>14</v>
      </c>
    </row>
    <row r="10676" spans="1:4">
      <c r="A10676">
        <v>1907</v>
      </c>
      <c r="B10676" t="s">
        <v>3291</v>
      </c>
      <c r="C10676" t="s">
        <v>2295</v>
      </c>
      <c r="D10676">
        <v>22.2</v>
      </c>
    </row>
    <row r="10677" spans="1:4">
      <c r="A10677">
        <v>1907</v>
      </c>
      <c r="B10677" t="s">
        <v>3291</v>
      </c>
      <c r="C10677" t="s">
        <v>2012</v>
      </c>
      <c r="D10677">
        <v>31</v>
      </c>
    </row>
    <row r="10678" spans="1:4">
      <c r="A10678">
        <v>1907</v>
      </c>
      <c r="B10678" t="s">
        <v>3291</v>
      </c>
      <c r="C10678" t="s">
        <v>2012</v>
      </c>
      <c r="D10678">
        <v>28.1</v>
      </c>
    </row>
    <row r="10679" spans="1:4">
      <c r="A10679">
        <v>1907</v>
      </c>
      <c r="B10679" t="s">
        <v>3291</v>
      </c>
      <c r="C10679" t="s">
        <v>2012</v>
      </c>
      <c r="D10679">
        <v>50</v>
      </c>
    </row>
    <row r="10680" spans="1:4">
      <c r="A10680">
        <v>1907</v>
      </c>
      <c r="B10680" t="s">
        <v>3291</v>
      </c>
      <c r="C10680" t="s">
        <v>2014</v>
      </c>
      <c r="D10680">
        <v>16.123000000000001</v>
      </c>
    </row>
    <row r="10681" spans="1:4">
      <c r="A10681">
        <v>1907</v>
      </c>
      <c r="B10681" t="s">
        <v>3291</v>
      </c>
      <c r="C10681" t="s">
        <v>2014</v>
      </c>
      <c r="D10681">
        <v>18.757999999999999</v>
      </c>
    </row>
    <row r="10682" spans="1:4">
      <c r="A10682">
        <v>1907</v>
      </c>
      <c r="B10682" t="s">
        <v>3291</v>
      </c>
      <c r="C10682" t="s">
        <v>2015</v>
      </c>
      <c r="D10682">
        <v>44.09</v>
      </c>
    </row>
    <row r="10683" spans="1:4">
      <c r="A10683">
        <v>1907</v>
      </c>
      <c r="B10683" t="s">
        <v>3291</v>
      </c>
      <c r="C10683" t="s">
        <v>2015</v>
      </c>
      <c r="D10683">
        <v>24.67</v>
      </c>
    </row>
    <row r="10684" spans="1:4">
      <c r="A10684">
        <v>1907</v>
      </c>
      <c r="B10684" t="s">
        <v>3291</v>
      </c>
      <c r="C10684" t="s">
        <v>2015</v>
      </c>
      <c r="D10684">
        <v>18.05</v>
      </c>
    </row>
    <row r="10685" spans="1:4">
      <c r="A10685">
        <v>1907</v>
      </c>
      <c r="B10685" t="s">
        <v>3291</v>
      </c>
      <c r="C10685" t="s">
        <v>2030</v>
      </c>
      <c r="D10685">
        <v>23.8</v>
      </c>
    </row>
    <row r="10686" spans="1:4">
      <c r="A10686">
        <v>1907</v>
      </c>
      <c r="B10686" t="s">
        <v>3291</v>
      </c>
      <c r="C10686" t="s">
        <v>2016</v>
      </c>
      <c r="D10686">
        <v>37.9</v>
      </c>
    </row>
    <row r="10687" spans="1:4">
      <c r="A10687">
        <v>1907</v>
      </c>
      <c r="B10687" t="s">
        <v>3291</v>
      </c>
      <c r="C10687" t="s">
        <v>2016</v>
      </c>
      <c r="D10687">
        <v>9.85</v>
      </c>
    </row>
    <row r="10688" spans="1:4">
      <c r="A10688">
        <v>1907</v>
      </c>
      <c r="B10688" t="s">
        <v>3291</v>
      </c>
      <c r="C10688" t="s">
        <v>2016</v>
      </c>
      <c r="D10688">
        <v>4.5999999999999996</v>
      </c>
    </row>
    <row r="10689" spans="1:4">
      <c r="A10689">
        <v>1907</v>
      </c>
      <c r="B10689" t="s">
        <v>3291</v>
      </c>
      <c r="C10689" t="s">
        <v>2018</v>
      </c>
      <c r="D10689">
        <v>28</v>
      </c>
    </row>
    <row r="10690" spans="1:4">
      <c r="A10690">
        <v>1907</v>
      </c>
      <c r="B10690" t="s">
        <v>3291</v>
      </c>
      <c r="C10690" t="s">
        <v>2019</v>
      </c>
      <c r="D10690">
        <v>26.57</v>
      </c>
    </row>
    <row r="10691" spans="1:4">
      <c r="A10691">
        <v>1907</v>
      </c>
      <c r="B10691" t="s">
        <v>3291</v>
      </c>
      <c r="C10691" t="s">
        <v>2019</v>
      </c>
      <c r="D10691">
        <v>47.3</v>
      </c>
    </row>
    <row r="10692" spans="1:4">
      <c r="A10692">
        <v>1907</v>
      </c>
      <c r="B10692" t="s">
        <v>3291</v>
      </c>
      <c r="C10692" t="s">
        <v>2296</v>
      </c>
      <c r="D10692">
        <v>0.66</v>
      </c>
    </row>
    <row r="10693" spans="1:4">
      <c r="A10693">
        <v>1907</v>
      </c>
      <c r="B10693" t="s">
        <v>3291</v>
      </c>
      <c r="C10693" t="s">
        <v>2268</v>
      </c>
      <c r="D10693">
        <v>30.23</v>
      </c>
    </row>
    <row r="10694" spans="1:4">
      <c r="A10694">
        <v>1907</v>
      </c>
      <c r="B10694" t="s">
        <v>3291</v>
      </c>
      <c r="C10694" t="s">
        <v>2297</v>
      </c>
      <c r="D10694">
        <v>6.23</v>
      </c>
    </row>
    <row r="10695" spans="1:4">
      <c r="A10695">
        <v>1907</v>
      </c>
      <c r="B10695" t="s">
        <v>3291</v>
      </c>
      <c r="C10695" t="s">
        <v>2297</v>
      </c>
      <c r="D10695">
        <v>21.5</v>
      </c>
    </row>
    <row r="10696" spans="1:4">
      <c r="A10696">
        <v>1907</v>
      </c>
      <c r="B10696" t="s">
        <v>3291</v>
      </c>
      <c r="C10696" t="s">
        <v>2269</v>
      </c>
      <c r="D10696">
        <v>28.4</v>
      </c>
    </row>
    <row r="10697" spans="1:4">
      <c r="A10697">
        <v>1907</v>
      </c>
      <c r="B10697" t="s">
        <v>3291</v>
      </c>
      <c r="C10697" t="s">
        <v>2021</v>
      </c>
      <c r="D10697">
        <v>29</v>
      </c>
    </row>
    <row r="10698" spans="1:4">
      <c r="A10698">
        <v>1907</v>
      </c>
      <c r="B10698" t="s">
        <v>3291</v>
      </c>
      <c r="C10698" t="s">
        <v>2021</v>
      </c>
      <c r="D10698">
        <v>70</v>
      </c>
    </row>
    <row r="10699" spans="1:4">
      <c r="A10699">
        <v>1907</v>
      </c>
      <c r="B10699" t="s">
        <v>3291</v>
      </c>
      <c r="C10699" t="s">
        <v>2022</v>
      </c>
      <c r="D10699">
        <v>6.4</v>
      </c>
    </row>
    <row r="10700" spans="1:4">
      <c r="A10700">
        <v>1907</v>
      </c>
      <c r="B10700" t="s">
        <v>3291</v>
      </c>
      <c r="C10700" t="s">
        <v>2220</v>
      </c>
      <c r="D10700">
        <v>10.199999999999999</v>
      </c>
    </row>
    <row r="10701" spans="1:4">
      <c r="A10701">
        <v>1907</v>
      </c>
      <c r="B10701" t="s">
        <v>3291</v>
      </c>
      <c r="C10701" t="s">
        <v>2221</v>
      </c>
      <c r="D10701">
        <v>6.53</v>
      </c>
    </row>
    <row r="10702" spans="1:4">
      <c r="A10702">
        <v>1907</v>
      </c>
      <c r="B10702" t="s">
        <v>3291</v>
      </c>
      <c r="C10702" t="s">
        <v>578</v>
      </c>
      <c r="D10702">
        <v>120.83</v>
      </c>
    </row>
    <row r="10703" spans="1:4">
      <c r="A10703">
        <v>1907</v>
      </c>
      <c r="B10703" t="s">
        <v>3291</v>
      </c>
      <c r="C10703" t="s">
        <v>2298</v>
      </c>
      <c r="D10703">
        <v>12.5</v>
      </c>
    </row>
    <row r="10704" spans="1:4">
      <c r="A10704">
        <v>1907</v>
      </c>
      <c r="B10704" t="s">
        <v>3291</v>
      </c>
      <c r="C10704" t="s">
        <v>2023</v>
      </c>
      <c r="D10704">
        <v>17.899999999999999</v>
      </c>
    </row>
    <row r="10705" spans="1:4">
      <c r="A10705">
        <v>1907</v>
      </c>
      <c r="B10705" t="s">
        <v>3291</v>
      </c>
      <c r="C10705" t="s">
        <v>2023</v>
      </c>
      <c r="D10705">
        <v>11.4</v>
      </c>
    </row>
    <row r="10706" spans="1:4">
      <c r="A10706">
        <v>1907</v>
      </c>
      <c r="B10706" t="s">
        <v>3291</v>
      </c>
      <c r="C10706" t="s">
        <v>2299</v>
      </c>
      <c r="D10706">
        <v>17.899999999999999</v>
      </c>
    </row>
    <row r="10707" spans="1:4">
      <c r="A10707">
        <v>1907</v>
      </c>
      <c r="B10707" t="s">
        <v>3291</v>
      </c>
      <c r="C10707" t="s">
        <v>2355</v>
      </c>
      <c r="D10707">
        <v>9.9</v>
      </c>
    </row>
    <row r="10708" spans="1:4">
      <c r="A10708">
        <v>1907</v>
      </c>
      <c r="B10708" t="s">
        <v>3291</v>
      </c>
      <c r="C10708" t="s">
        <v>2388</v>
      </c>
      <c r="D10708">
        <v>7.1829999999999998</v>
      </c>
    </row>
    <row r="10709" spans="1:4">
      <c r="A10709">
        <v>1907</v>
      </c>
      <c r="B10709" t="s">
        <v>3291</v>
      </c>
      <c r="C10709" t="s">
        <v>2300</v>
      </c>
      <c r="D10709">
        <v>12.12</v>
      </c>
    </row>
    <row r="10710" spans="1:4">
      <c r="A10710">
        <v>1907</v>
      </c>
      <c r="B10710" t="s">
        <v>3291</v>
      </c>
      <c r="C10710" t="s">
        <v>2270</v>
      </c>
      <c r="D10710">
        <v>6.09</v>
      </c>
    </row>
    <row r="10711" spans="1:4">
      <c r="A10711">
        <v>1907</v>
      </c>
      <c r="B10711" t="s">
        <v>3291</v>
      </c>
      <c r="C10711" t="s">
        <v>2301</v>
      </c>
      <c r="D10711">
        <v>13.9</v>
      </c>
    </row>
    <row r="10712" spans="1:4">
      <c r="A10712">
        <v>1907</v>
      </c>
      <c r="B10712" t="s">
        <v>3291</v>
      </c>
      <c r="C10712" t="s">
        <v>2024</v>
      </c>
      <c r="D10712">
        <v>16.93</v>
      </c>
    </row>
    <row r="10713" spans="1:4">
      <c r="A10713">
        <v>1907</v>
      </c>
      <c r="B10713" t="s">
        <v>3291</v>
      </c>
      <c r="C10713" t="s">
        <v>2302</v>
      </c>
      <c r="D10713">
        <v>11.25</v>
      </c>
    </row>
    <row r="10714" spans="1:4">
      <c r="A10714">
        <v>1907</v>
      </c>
      <c r="B10714" t="s">
        <v>3291</v>
      </c>
      <c r="C10714" t="s">
        <v>2025</v>
      </c>
      <c r="D10714">
        <v>155.18</v>
      </c>
    </row>
    <row r="10715" spans="1:4">
      <c r="A10715">
        <v>1907</v>
      </c>
      <c r="B10715" t="s">
        <v>3291</v>
      </c>
      <c r="C10715" t="s">
        <v>2025</v>
      </c>
      <c r="D10715">
        <v>16.399999999999999</v>
      </c>
    </row>
    <row r="10716" spans="1:4">
      <c r="A10716">
        <v>1907</v>
      </c>
      <c r="B10716" t="s">
        <v>3291</v>
      </c>
      <c r="C10716" t="s">
        <v>2025</v>
      </c>
      <c r="D10716">
        <v>15.5</v>
      </c>
    </row>
    <row r="10717" spans="1:4">
      <c r="A10717">
        <v>1907</v>
      </c>
      <c r="B10717" t="s">
        <v>3291</v>
      </c>
      <c r="C10717" t="s">
        <v>2025</v>
      </c>
      <c r="D10717">
        <v>20.100000000000001</v>
      </c>
    </row>
    <row r="10718" spans="1:4">
      <c r="A10718">
        <v>1907</v>
      </c>
      <c r="B10718" t="s">
        <v>2833</v>
      </c>
      <c r="C10718" t="s">
        <v>2464</v>
      </c>
      <c r="D10718">
        <v>1</v>
      </c>
    </row>
    <row r="10719" spans="1:4">
      <c r="A10719">
        <v>1907</v>
      </c>
      <c r="B10719" t="s">
        <v>2833</v>
      </c>
      <c r="C10719" t="s">
        <v>192</v>
      </c>
      <c r="D10719">
        <v>394</v>
      </c>
    </row>
    <row r="10720" spans="1:4">
      <c r="A10720">
        <v>1907</v>
      </c>
      <c r="B10720" t="s">
        <v>2833</v>
      </c>
      <c r="C10720" t="s">
        <v>192</v>
      </c>
      <c r="D10720">
        <v>22</v>
      </c>
    </row>
    <row r="10721" spans="1:4">
      <c r="A10721">
        <v>1907</v>
      </c>
      <c r="B10721" t="s">
        <v>2833</v>
      </c>
      <c r="C10721" t="s">
        <v>1145</v>
      </c>
      <c r="D10721">
        <v>3.25</v>
      </c>
    </row>
    <row r="10722" spans="1:4">
      <c r="A10722">
        <v>1907</v>
      </c>
      <c r="B10722" t="s">
        <v>2833</v>
      </c>
      <c r="C10722" t="s">
        <v>194</v>
      </c>
      <c r="D10722">
        <v>6.5</v>
      </c>
    </row>
    <row r="10723" spans="1:4">
      <c r="A10723">
        <v>1907</v>
      </c>
      <c r="B10723" t="s">
        <v>2833</v>
      </c>
      <c r="C10723" t="s">
        <v>194</v>
      </c>
      <c r="D10723">
        <v>25</v>
      </c>
    </row>
    <row r="10724" spans="1:4">
      <c r="A10724">
        <v>1907</v>
      </c>
      <c r="B10724" t="s">
        <v>2833</v>
      </c>
      <c r="C10724" t="s">
        <v>2226</v>
      </c>
      <c r="D10724">
        <v>15</v>
      </c>
    </row>
    <row r="10725" spans="1:4">
      <c r="A10725">
        <v>1907</v>
      </c>
      <c r="B10725" t="s">
        <v>2833</v>
      </c>
      <c r="C10725" t="s">
        <v>2226</v>
      </c>
      <c r="D10725">
        <v>5.5</v>
      </c>
    </row>
    <row r="10726" spans="1:4">
      <c r="A10726">
        <v>1907</v>
      </c>
      <c r="B10726" t="s">
        <v>2833</v>
      </c>
      <c r="C10726" t="s">
        <v>2226</v>
      </c>
      <c r="D10726">
        <v>23</v>
      </c>
    </row>
    <row r="10727" spans="1:4">
      <c r="A10727">
        <v>1907</v>
      </c>
      <c r="B10727" t="s">
        <v>2833</v>
      </c>
      <c r="C10727" t="s">
        <v>567</v>
      </c>
      <c r="D10727">
        <v>13.5</v>
      </c>
    </row>
    <row r="10728" spans="1:4">
      <c r="A10728">
        <v>1907</v>
      </c>
      <c r="B10728" t="s">
        <v>2833</v>
      </c>
      <c r="C10728" t="s">
        <v>567</v>
      </c>
      <c r="D10728">
        <v>10.5</v>
      </c>
    </row>
    <row r="10729" spans="1:4">
      <c r="A10729">
        <v>1907</v>
      </c>
      <c r="B10729" t="s">
        <v>2833</v>
      </c>
      <c r="C10729" t="s">
        <v>567</v>
      </c>
      <c r="D10729">
        <v>11</v>
      </c>
    </row>
    <row r="10730" spans="1:4">
      <c r="A10730">
        <v>1907</v>
      </c>
      <c r="B10730" t="s">
        <v>2833</v>
      </c>
      <c r="C10730" t="s">
        <v>1268</v>
      </c>
      <c r="D10730">
        <v>2.5299999999999998</v>
      </c>
    </row>
    <row r="10731" spans="1:4">
      <c r="A10731">
        <v>1907</v>
      </c>
      <c r="B10731" t="s">
        <v>2833</v>
      </c>
      <c r="C10731" t="s">
        <v>1265</v>
      </c>
      <c r="D10731">
        <v>8.75</v>
      </c>
    </row>
    <row r="10732" spans="1:4">
      <c r="A10732">
        <v>1907</v>
      </c>
      <c r="B10732" t="s">
        <v>2820</v>
      </c>
      <c r="C10732" t="s">
        <v>69</v>
      </c>
      <c r="D10732">
        <v>27.91</v>
      </c>
    </row>
    <row r="10733" spans="1:4">
      <c r="A10733">
        <v>1907</v>
      </c>
      <c r="B10733" t="s">
        <v>2820</v>
      </c>
      <c r="C10733" t="s">
        <v>2037</v>
      </c>
      <c r="D10733">
        <v>62.52</v>
      </c>
    </row>
    <row r="10734" spans="1:4">
      <c r="A10734">
        <v>1907</v>
      </c>
      <c r="B10734" t="s">
        <v>2820</v>
      </c>
      <c r="C10734" t="s">
        <v>2037</v>
      </c>
      <c r="D10734">
        <v>28.08</v>
      </c>
    </row>
    <row r="10735" spans="1:4">
      <c r="A10735">
        <v>1907</v>
      </c>
      <c r="B10735" t="s">
        <v>2820</v>
      </c>
      <c r="C10735" t="s">
        <v>2032</v>
      </c>
      <c r="D10735">
        <v>8.25</v>
      </c>
    </row>
    <row r="10736" spans="1:4">
      <c r="A10736">
        <v>1907</v>
      </c>
      <c r="B10736" t="s">
        <v>2820</v>
      </c>
      <c r="C10736" t="s">
        <v>72</v>
      </c>
      <c r="D10736">
        <v>16</v>
      </c>
    </row>
    <row r="10737" spans="1:4">
      <c r="A10737">
        <v>1907</v>
      </c>
      <c r="B10737" t="s">
        <v>2820</v>
      </c>
      <c r="C10737" t="s">
        <v>2227</v>
      </c>
      <c r="D10737">
        <v>7</v>
      </c>
    </row>
    <row r="10738" spans="1:4">
      <c r="A10738">
        <v>1907</v>
      </c>
      <c r="B10738" t="s">
        <v>2820</v>
      </c>
      <c r="C10738" t="s">
        <v>2306</v>
      </c>
      <c r="D10738">
        <v>4</v>
      </c>
    </row>
    <row r="10739" spans="1:4">
      <c r="A10739">
        <v>1907</v>
      </c>
      <c r="B10739" t="s">
        <v>2820</v>
      </c>
      <c r="C10739" t="s">
        <v>2033</v>
      </c>
      <c r="D10739">
        <v>3</v>
      </c>
    </row>
    <row r="10740" spans="1:4">
      <c r="A10740">
        <v>1907</v>
      </c>
      <c r="B10740" t="s">
        <v>2820</v>
      </c>
      <c r="C10740" t="s">
        <v>1714</v>
      </c>
      <c r="D10740">
        <v>60.89</v>
      </c>
    </row>
    <row r="10741" spans="1:4">
      <c r="A10741">
        <v>1907</v>
      </c>
      <c r="B10741" t="s">
        <v>2820</v>
      </c>
      <c r="C10741" t="s">
        <v>2230</v>
      </c>
      <c r="D10741">
        <v>2.14</v>
      </c>
    </row>
    <row r="10742" spans="1:4">
      <c r="A10742">
        <v>1907</v>
      </c>
      <c r="B10742" t="s">
        <v>2820</v>
      </c>
      <c r="C10742" t="s">
        <v>2230</v>
      </c>
      <c r="D10742">
        <v>22</v>
      </c>
    </row>
    <row r="10743" spans="1:4">
      <c r="A10743">
        <v>1907</v>
      </c>
      <c r="B10743" t="s">
        <v>2820</v>
      </c>
      <c r="C10743" t="s">
        <v>502</v>
      </c>
      <c r="D10743">
        <v>93.75</v>
      </c>
    </row>
    <row r="10744" spans="1:4">
      <c r="A10744">
        <v>1907</v>
      </c>
      <c r="B10744" t="s">
        <v>2820</v>
      </c>
      <c r="C10744" t="s">
        <v>2034</v>
      </c>
      <c r="D10744">
        <v>23.55</v>
      </c>
    </row>
    <row r="10745" spans="1:4">
      <c r="A10745">
        <v>1907</v>
      </c>
      <c r="B10745" t="s">
        <v>2820</v>
      </c>
      <c r="C10745" t="s">
        <v>2034</v>
      </c>
      <c r="D10745">
        <v>4</v>
      </c>
    </row>
    <row r="10746" spans="1:4">
      <c r="A10746">
        <v>1907</v>
      </c>
      <c r="B10746" t="s">
        <v>2820</v>
      </c>
      <c r="C10746" t="s">
        <v>2036</v>
      </c>
      <c r="D10746">
        <v>75.02</v>
      </c>
    </row>
    <row r="10747" spans="1:4">
      <c r="A10747">
        <v>1907</v>
      </c>
      <c r="B10747" t="s">
        <v>2820</v>
      </c>
      <c r="C10747" t="s">
        <v>2231</v>
      </c>
      <c r="D10747">
        <v>12.68</v>
      </c>
    </row>
    <row r="10748" spans="1:4">
      <c r="A10748">
        <v>1907</v>
      </c>
      <c r="B10748" t="s">
        <v>2820</v>
      </c>
      <c r="C10748" t="s">
        <v>2493</v>
      </c>
      <c r="D10748">
        <v>10</v>
      </c>
    </row>
    <row r="10749" spans="1:4">
      <c r="A10749">
        <v>1907</v>
      </c>
      <c r="B10749" t="s">
        <v>2820</v>
      </c>
      <c r="C10749" t="s">
        <v>2035</v>
      </c>
      <c r="D10749">
        <v>5</v>
      </c>
    </row>
    <row r="10750" spans="1:4">
      <c r="A10750">
        <v>1907</v>
      </c>
      <c r="B10750" t="s">
        <v>2820</v>
      </c>
      <c r="C10750" t="s">
        <v>2035</v>
      </c>
      <c r="D10750">
        <v>5.75</v>
      </c>
    </row>
    <row r="10751" spans="1:4">
      <c r="A10751">
        <v>1907</v>
      </c>
      <c r="B10751" t="s">
        <v>3650</v>
      </c>
      <c r="C10751" t="s">
        <v>2045</v>
      </c>
      <c r="D10751">
        <v>4</v>
      </c>
    </row>
    <row r="10752" spans="1:4">
      <c r="A10752">
        <v>1907</v>
      </c>
      <c r="B10752" t="s">
        <v>3650</v>
      </c>
      <c r="C10752" t="s">
        <v>2389</v>
      </c>
      <c r="D10752">
        <v>28</v>
      </c>
    </row>
    <row r="10753" spans="1:4">
      <c r="A10753">
        <v>1907</v>
      </c>
      <c r="B10753" t="s">
        <v>3650</v>
      </c>
      <c r="C10753" t="s">
        <v>2041</v>
      </c>
      <c r="D10753">
        <v>620.15599999999995</v>
      </c>
    </row>
    <row r="10754" spans="1:4">
      <c r="A10754">
        <v>1907</v>
      </c>
      <c r="B10754" t="s">
        <v>3650</v>
      </c>
      <c r="C10754" t="s">
        <v>2041</v>
      </c>
      <c r="D10754">
        <v>1.44</v>
      </c>
    </row>
    <row r="10755" spans="1:4">
      <c r="A10755">
        <v>1907</v>
      </c>
      <c r="B10755" t="s">
        <v>3650</v>
      </c>
      <c r="C10755" t="s">
        <v>2041</v>
      </c>
      <c r="D10755">
        <v>100</v>
      </c>
    </row>
    <row r="10756" spans="1:4">
      <c r="A10756">
        <v>1907</v>
      </c>
      <c r="B10756" t="s">
        <v>3650</v>
      </c>
      <c r="C10756" t="s">
        <v>2041</v>
      </c>
      <c r="D10756">
        <v>15</v>
      </c>
    </row>
    <row r="10757" spans="1:4">
      <c r="A10757">
        <v>1907</v>
      </c>
      <c r="B10757" t="s">
        <v>3650</v>
      </c>
      <c r="C10757" t="s">
        <v>2041</v>
      </c>
      <c r="D10757">
        <v>14</v>
      </c>
    </row>
    <row r="10758" spans="1:4">
      <c r="A10758">
        <v>1907</v>
      </c>
      <c r="B10758" t="s">
        <v>3650</v>
      </c>
      <c r="C10758" t="s">
        <v>2232</v>
      </c>
      <c r="D10758">
        <v>9.5</v>
      </c>
    </row>
    <row r="10759" spans="1:4">
      <c r="A10759">
        <v>1907</v>
      </c>
      <c r="B10759" t="s">
        <v>3650</v>
      </c>
      <c r="C10759" t="s">
        <v>1873</v>
      </c>
      <c r="D10759">
        <v>60.89</v>
      </c>
    </row>
    <row r="10760" spans="1:4">
      <c r="A10760">
        <v>1907</v>
      </c>
      <c r="B10760" t="s">
        <v>3650</v>
      </c>
      <c r="C10760" t="s">
        <v>1873</v>
      </c>
      <c r="D10760">
        <v>49.5</v>
      </c>
    </row>
    <row r="10761" spans="1:4">
      <c r="A10761">
        <v>1907</v>
      </c>
      <c r="B10761" t="s">
        <v>3650</v>
      </c>
      <c r="C10761" t="s">
        <v>1873</v>
      </c>
      <c r="D10761">
        <v>75</v>
      </c>
    </row>
    <row r="10762" spans="1:4">
      <c r="A10762">
        <v>1907</v>
      </c>
      <c r="B10762" t="s">
        <v>3650</v>
      </c>
      <c r="C10762" t="s">
        <v>1873</v>
      </c>
      <c r="D10762">
        <v>33</v>
      </c>
    </row>
    <row r="10763" spans="1:4">
      <c r="A10763">
        <v>1907</v>
      </c>
      <c r="B10763" t="s">
        <v>3650</v>
      </c>
      <c r="C10763" t="s">
        <v>1873</v>
      </c>
      <c r="D10763">
        <v>20</v>
      </c>
    </row>
    <row r="10764" spans="1:4">
      <c r="A10764">
        <v>1907</v>
      </c>
      <c r="B10764" t="s">
        <v>3650</v>
      </c>
      <c r="C10764" t="s">
        <v>2307</v>
      </c>
      <c r="D10764">
        <v>27</v>
      </c>
    </row>
    <row r="10765" spans="1:4">
      <c r="A10765">
        <v>1907</v>
      </c>
      <c r="B10765" t="s">
        <v>3650</v>
      </c>
      <c r="C10765" t="s">
        <v>2047</v>
      </c>
      <c r="D10765">
        <v>7.5</v>
      </c>
    </row>
    <row r="10766" spans="1:4">
      <c r="A10766">
        <v>1907</v>
      </c>
      <c r="B10766" t="s">
        <v>3650</v>
      </c>
      <c r="C10766" t="s">
        <v>419</v>
      </c>
      <c r="D10766">
        <v>30</v>
      </c>
    </row>
    <row r="10767" spans="1:4">
      <c r="A10767">
        <v>1907</v>
      </c>
      <c r="B10767" t="s">
        <v>3650</v>
      </c>
      <c r="C10767" t="s">
        <v>2048</v>
      </c>
      <c r="D10767">
        <v>65</v>
      </c>
    </row>
    <row r="10768" spans="1:4">
      <c r="A10768">
        <v>1907</v>
      </c>
      <c r="B10768" t="s">
        <v>3650</v>
      </c>
      <c r="C10768" t="s">
        <v>2049</v>
      </c>
      <c r="D10768">
        <v>155.50399999999999</v>
      </c>
    </row>
    <row r="10769" spans="1:4">
      <c r="A10769">
        <v>1907</v>
      </c>
      <c r="B10769" t="s">
        <v>3650</v>
      </c>
      <c r="C10769" t="s">
        <v>2049</v>
      </c>
      <c r="D10769">
        <v>40</v>
      </c>
    </row>
    <row r="10770" spans="1:4">
      <c r="A10770">
        <v>1907</v>
      </c>
      <c r="B10770" t="s">
        <v>3650</v>
      </c>
      <c r="C10770" t="s">
        <v>2050</v>
      </c>
      <c r="D10770">
        <v>10</v>
      </c>
    </row>
    <row r="10771" spans="1:4">
      <c r="A10771">
        <v>1907</v>
      </c>
      <c r="B10771" t="s">
        <v>3650</v>
      </c>
      <c r="C10771" t="s">
        <v>2042</v>
      </c>
      <c r="D10771">
        <v>7</v>
      </c>
    </row>
    <row r="10772" spans="1:4">
      <c r="A10772">
        <v>1907</v>
      </c>
      <c r="B10772" t="s">
        <v>3650</v>
      </c>
      <c r="C10772" t="s">
        <v>2051</v>
      </c>
      <c r="D10772">
        <v>17.5</v>
      </c>
    </row>
    <row r="10773" spans="1:4">
      <c r="A10773">
        <v>1907</v>
      </c>
      <c r="B10773" t="s">
        <v>3650</v>
      </c>
      <c r="C10773" t="s">
        <v>2052</v>
      </c>
      <c r="D10773">
        <v>15</v>
      </c>
    </row>
    <row r="10774" spans="1:4">
      <c r="A10774">
        <v>1907</v>
      </c>
      <c r="B10774" t="s">
        <v>3650</v>
      </c>
      <c r="C10774" t="s">
        <v>2053</v>
      </c>
      <c r="D10774">
        <v>5</v>
      </c>
    </row>
    <row r="10775" spans="1:4">
      <c r="A10775">
        <v>1907</v>
      </c>
      <c r="B10775" t="s">
        <v>3650</v>
      </c>
      <c r="C10775" t="s">
        <v>2236</v>
      </c>
      <c r="D10775">
        <v>5</v>
      </c>
    </row>
    <row r="10776" spans="1:4">
      <c r="A10776">
        <v>1907</v>
      </c>
      <c r="B10776" t="s">
        <v>3650</v>
      </c>
      <c r="C10776" t="s">
        <v>2236</v>
      </c>
      <c r="D10776">
        <v>48</v>
      </c>
    </row>
    <row r="10777" spans="1:4">
      <c r="A10777">
        <v>1907</v>
      </c>
      <c r="B10777" t="s">
        <v>3650</v>
      </c>
      <c r="C10777" t="s">
        <v>2043</v>
      </c>
      <c r="D10777">
        <v>12</v>
      </c>
    </row>
    <row r="10778" spans="1:4">
      <c r="A10778">
        <v>1907</v>
      </c>
      <c r="B10778" t="s">
        <v>3650</v>
      </c>
      <c r="C10778" t="s">
        <v>2356</v>
      </c>
      <c r="D10778">
        <v>8.5</v>
      </c>
    </row>
    <row r="10779" spans="1:4">
      <c r="A10779">
        <v>1907</v>
      </c>
      <c r="B10779" t="s">
        <v>3650</v>
      </c>
      <c r="C10779" t="s">
        <v>2357</v>
      </c>
      <c r="D10779">
        <v>49</v>
      </c>
    </row>
    <row r="10780" spans="1:4">
      <c r="A10780">
        <v>1907</v>
      </c>
      <c r="B10780" t="s">
        <v>3651</v>
      </c>
      <c r="C10780" t="s">
        <v>364</v>
      </c>
      <c r="D10780">
        <v>73</v>
      </c>
    </row>
    <row r="10781" spans="1:4">
      <c r="A10781">
        <v>1907</v>
      </c>
      <c r="B10781" t="s">
        <v>3651</v>
      </c>
      <c r="C10781" t="s">
        <v>364</v>
      </c>
      <c r="D10781">
        <v>7</v>
      </c>
    </row>
    <row r="10782" spans="1:4">
      <c r="A10782">
        <v>1907</v>
      </c>
      <c r="B10782" t="s">
        <v>3651</v>
      </c>
      <c r="C10782" t="s">
        <v>2468</v>
      </c>
      <c r="D10782">
        <v>354.41</v>
      </c>
    </row>
    <row r="10783" spans="1:4">
      <c r="A10783">
        <v>1907</v>
      </c>
      <c r="B10783" t="s">
        <v>3651</v>
      </c>
      <c r="C10783" t="s">
        <v>2468</v>
      </c>
      <c r="D10783">
        <v>54.56</v>
      </c>
    </row>
    <row r="10784" spans="1:4">
      <c r="A10784">
        <v>1907</v>
      </c>
      <c r="B10784" t="s">
        <v>3651</v>
      </c>
      <c r="C10784" t="s">
        <v>2468</v>
      </c>
      <c r="D10784">
        <v>246</v>
      </c>
    </row>
    <row r="10785" spans="1:4">
      <c r="A10785">
        <v>1907</v>
      </c>
      <c r="B10785" t="s">
        <v>3651</v>
      </c>
      <c r="C10785" t="s">
        <v>366</v>
      </c>
      <c r="D10785">
        <v>8</v>
      </c>
    </row>
    <row r="10786" spans="1:4">
      <c r="A10786">
        <v>1907</v>
      </c>
      <c r="B10786" t="s">
        <v>3651</v>
      </c>
      <c r="C10786" t="s">
        <v>367</v>
      </c>
      <c r="D10786">
        <v>5</v>
      </c>
    </row>
    <row r="10787" spans="1:4">
      <c r="A10787">
        <v>1907</v>
      </c>
      <c r="B10787" t="s">
        <v>3652</v>
      </c>
      <c r="C10787" t="s">
        <v>68</v>
      </c>
      <c r="D10787">
        <v>4.5</v>
      </c>
    </row>
    <row r="10788" spans="1:4">
      <c r="A10788">
        <v>1907</v>
      </c>
      <c r="B10788" t="s">
        <v>3652</v>
      </c>
      <c r="C10788" t="s">
        <v>2056</v>
      </c>
      <c r="D10788">
        <v>4.8</v>
      </c>
    </row>
    <row r="10789" spans="1:4">
      <c r="A10789">
        <v>1907</v>
      </c>
      <c r="B10789" t="s">
        <v>3652</v>
      </c>
      <c r="C10789" t="s">
        <v>2432</v>
      </c>
      <c r="D10789">
        <v>23</v>
      </c>
    </row>
    <row r="10790" spans="1:4">
      <c r="A10790">
        <v>1907</v>
      </c>
      <c r="B10790" t="s">
        <v>3652</v>
      </c>
      <c r="C10790" t="s">
        <v>419</v>
      </c>
      <c r="D10790">
        <v>14</v>
      </c>
    </row>
    <row r="10791" spans="1:4">
      <c r="A10791">
        <v>1907</v>
      </c>
      <c r="B10791" t="s">
        <v>3652</v>
      </c>
      <c r="C10791" t="s">
        <v>2058</v>
      </c>
      <c r="D10791">
        <v>9</v>
      </c>
    </row>
    <row r="10792" spans="1:4">
      <c r="A10792">
        <v>1907</v>
      </c>
      <c r="B10792" t="s">
        <v>3652</v>
      </c>
      <c r="C10792" t="s">
        <v>2057</v>
      </c>
      <c r="D10792">
        <v>7</v>
      </c>
    </row>
    <row r="10793" spans="1:4">
      <c r="A10793">
        <v>1907</v>
      </c>
      <c r="B10793" t="s">
        <v>3652</v>
      </c>
      <c r="C10793" t="s">
        <v>2130</v>
      </c>
      <c r="D10793">
        <v>9</v>
      </c>
    </row>
    <row r="10794" spans="1:4">
      <c r="A10794">
        <v>1907</v>
      </c>
      <c r="B10794" t="s">
        <v>3652</v>
      </c>
      <c r="C10794" t="s">
        <v>2271</v>
      </c>
      <c r="D10794">
        <v>8</v>
      </c>
    </row>
    <row r="10795" spans="1:4">
      <c r="A10795">
        <v>1907</v>
      </c>
      <c r="B10795" t="s">
        <v>3652</v>
      </c>
      <c r="C10795" t="s">
        <v>2494</v>
      </c>
      <c r="D10795">
        <v>3</v>
      </c>
    </row>
    <row r="10796" spans="1:4">
      <c r="A10796">
        <v>1907</v>
      </c>
      <c r="B10796" t="s">
        <v>94</v>
      </c>
      <c r="C10796" t="s">
        <v>1457</v>
      </c>
      <c r="D10796">
        <v>18</v>
      </c>
    </row>
    <row r="10797" spans="1:4">
      <c r="A10797">
        <v>1907</v>
      </c>
      <c r="B10797" t="s">
        <v>94</v>
      </c>
      <c r="C10797" t="s">
        <v>2309</v>
      </c>
      <c r="D10797">
        <v>1.5</v>
      </c>
    </row>
    <row r="10798" spans="1:4">
      <c r="A10798">
        <v>1907</v>
      </c>
      <c r="B10798" t="s">
        <v>94</v>
      </c>
      <c r="C10798" t="s">
        <v>2495</v>
      </c>
      <c r="D10798">
        <v>32</v>
      </c>
    </row>
    <row r="10799" spans="1:4">
      <c r="A10799">
        <v>1907</v>
      </c>
      <c r="B10799" t="s">
        <v>94</v>
      </c>
      <c r="C10799" t="s">
        <v>2310</v>
      </c>
      <c r="D10799">
        <v>12.8</v>
      </c>
    </row>
    <row r="10800" spans="1:4">
      <c r="A10800">
        <v>1907</v>
      </c>
      <c r="B10800" t="s">
        <v>94</v>
      </c>
      <c r="C10800" t="s">
        <v>2059</v>
      </c>
      <c r="D10800">
        <v>5</v>
      </c>
    </row>
    <row r="10801" spans="1:4">
      <c r="A10801">
        <v>1907</v>
      </c>
      <c r="B10801" t="s">
        <v>94</v>
      </c>
      <c r="C10801" t="s">
        <v>97</v>
      </c>
      <c r="D10801">
        <v>238</v>
      </c>
    </row>
    <row r="10802" spans="1:4">
      <c r="A10802">
        <v>1907</v>
      </c>
      <c r="B10802" t="s">
        <v>94</v>
      </c>
      <c r="C10802" t="s">
        <v>97</v>
      </c>
      <c r="D10802">
        <v>65</v>
      </c>
    </row>
    <row r="10803" spans="1:4">
      <c r="A10803">
        <v>1907</v>
      </c>
      <c r="B10803" t="s">
        <v>94</v>
      </c>
      <c r="C10803" t="s">
        <v>97</v>
      </c>
      <c r="D10803">
        <v>18</v>
      </c>
    </row>
    <row r="10804" spans="1:4">
      <c r="A10804">
        <v>1907</v>
      </c>
      <c r="B10804" t="s">
        <v>94</v>
      </c>
      <c r="C10804" t="s">
        <v>97</v>
      </c>
      <c r="D10804">
        <v>13</v>
      </c>
    </row>
    <row r="10805" spans="1:4">
      <c r="A10805">
        <v>1907</v>
      </c>
      <c r="B10805" t="s">
        <v>94</v>
      </c>
      <c r="C10805" t="s">
        <v>97</v>
      </c>
      <c r="D10805">
        <v>20</v>
      </c>
    </row>
    <row r="10806" spans="1:4">
      <c r="A10806">
        <v>1907</v>
      </c>
      <c r="B10806" t="s">
        <v>94</v>
      </c>
      <c r="C10806" t="s">
        <v>2496</v>
      </c>
      <c r="D10806">
        <v>52</v>
      </c>
    </row>
    <row r="10807" spans="1:4">
      <c r="A10807">
        <v>1907</v>
      </c>
      <c r="B10807" t="s">
        <v>94</v>
      </c>
      <c r="C10807" t="s">
        <v>2359</v>
      </c>
      <c r="D10807">
        <v>7</v>
      </c>
    </row>
    <row r="10808" spans="1:4">
      <c r="A10808">
        <v>1907</v>
      </c>
      <c r="B10808" t="s">
        <v>94</v>
      </c>
      <c r="C10808" t="s">
        <v>785</v>
      </c>
      <c r="D10808">
        <v>45</v>
      </c>
    </row>
    <row r="10809" spans="1:4">
      <c r="A10809">
        <v>1907</v>
      </c>
      <c r="B10809" t="s">
        <v>94</v>
      </c>
      <c r="C10809" t="s">
        <v>578</v>
      </c>
      <c r="D10809">
        <v>19.5</v>
      </c>
    </row>
    <row r="10810" spans="1:4">
      <c r="A10810">
        <v>1907</v>
      </c>
      <c r="B10810" t="s">
        <v>94</v>
      </c>
      <c r="C10810" t="s">
        <v>889</v>
      </c>
      <c r="D10810">
        <v>65</v>
      </c>
    </row>
    <row r="10811" spans="1:4">
      <c r="A10811">
        <v>1907</v>
      </c>
      <c r="B10811" t="s">
        <v>3653</v>
      </c>
      <c r="C10811" t="s">
        <v>2469</v>
      </c>
      <c r="D10811">
        <v>19.5</v>
      </c>
    </row>
    <row r="10812" spans="1:4">
      <c r="A10812">
        <v>1907</v>
      </c>
      <c r="B10812" t="s">
        <v>3653</v>
      </c>
      <c r="C10812" t="s">
        <v>2061</v>
      </c>
      <c r="D10812">
        <v>5.34</v>
      </c>
    </row>
    <row r="10813" spans="1:4">
      <c r="A10813">
        <v>1907</v>
      </c>
      <c r="B10813" t="s">
        <v>3653</v>
      </c>
      <c r="C10813" t="s">
        <v>2237</v>
      </c>
      <c r="D10813">
        <v>3.5</v>
      </c>
    </row>
    <row r="10814" spans="1:4">
      <c r="A10814">
        <v>1907</v>
      </c>
      <c r="B10814" t="s">
        <v>3653</v>
      </c>
      <c r="C10814" t="s">
        <v>2062</v>
      </c>
      <c r="D10814">
        <v>25.5</v>
      </c>
    </row>
    <row r="10815" spans="1:4">
      <c r="A10815">
        <v>1907</v>
      </c>
      <c r="B10815" t="s">
        <v>3653</v>
      </c>
      <c r="C10815" t="s">
        <v>1343</v>
      </c>
      <c r="D10815">
        <v>12</v>
      </c>
    </row>
    <row r="10816" spans="1:4">
      <c r="A10816">
        <v>1907</v>
      </c>
      <c r="B10816" t="s">
        <v>3653</v>
      </c>
      <c r="C10816" t="s">
        <v>1926</v>
      </c>
      <c r="D10816">
        <v>18.2</v>
      </c>
    </row>
    <row r="10817" spans="1:4">
      <c r="A10817">
        <v>1907</v>
      </c>
      <c r="B10817" t="s">
        <v>2184</v>
      </c>
      <c r="C10817" t="s">
        <v>2183</v>
      </c>
      <c r="D10817">
        <v>4</v>
      </c>
    </row>
    <row r="10818" spans="1:4">
      <c r="A10818">
        <v>1907</v>
      </c>
      <c r="B10818" t="s">
        <v>3020</v>
      </c>
      <c r="C10818" t="s">
        <v>1180</v>
      </c>
      <c r="D10818">
        <v>14.16</v>
      </c>
    </row>
    <row r="10819" spans="1:4">
      <c r="A10819">
        <v>1907</v>
      </c>
      <c r="B10819" t="s">
        <v>3020</v>
      </c>
      <c r="C10819" t="s">
        <v>1180</v>
      </c>
      <c r="D10819">
        <v>13</v>
      </c>
    </row>
    <row r="10820" spans="1:4">
      <c r="A10820">
        <v>1907</v>
      </c>
      <c r="B10820" t="s">
        <v>3020</v>
      </c>
      <c r="C10820" t="s">
        <v>1180</v>
      </c>
      <c r="D10820">
        <v>5.25</v>
      </c>
    </row>
    <row r="10821" spans="1:4">
      <c r="A10821">
        <v>1907</v>
      </c>
      <c r="B10821" t="s">
        <v>3020</v>
      </c>
      <c r="C10821" t="s">
        <v>1183</v>
      </c>
      <c r="D10821">
        <v>18</v>
      </c>
    </row>
    <row r="10822" spans="1:4">
      <c r="A10822">
        <v>1907</v>
      </c>
      <c r="B10822" t="s">
        <v>3020</v>
      </c>
      <c r="C10822" t="s">
        <v>1185</v>
      </c>
      <c r="D10822">
        <v>6.2</v>
      </c>
    </row>
    <row r="10823" spans="1:4">
      <c r="A10823">
        <v>1907</v>
      </c>
      <c r="B10823" t="s">
        <v>3020</v>
      </c>
      <c r="C10823" t="s">
        <v>1313</v>
      </c>
      <c r="D10823">
        <v>12</v>
      </c>
    </row>
    <row r="10824" spans="1:4">
      <c r="A10824">
        <v>1907</v>
      </c>
      <c r="B10824" t="s">
        <v>3020</v>
      </c>
      <c r="C10824" t="s">
        <v>2063</v>
      </c>
      <c r="D10824">
        <v>7.5</v>
      </c>
    </row>
    <row r="10825" spans="1:4">
      <c r="A10825">
        <v>1907</v>
      </c>
      <c r="B10825" t="s">
        <v>3020</v>
      </c>
      <c r="C10825" t="s">
        <v>1187</v>
      </c>
      <c r="D10825">
        <v>6</v>
      </c>
    </row>
    <row r="10826" spans="1:4">
      <c r="A10826">
        <v>1907</v>
      </c>
      <c r="B10826" t="s">
        <v>3020</v>
      </c>
      <c r="C10826" t="s">
        <v>1315</v>
      </c>
      <c r="D10826">
        <v>4.5</v>
      </c>
    </row>
    <row r="10827" spans="1:4">
      <c r="A10827">
        <v>1907</v>
      </c>
      <c r="B10827" t="s">
        <v>3020</v>
      </c>
      <c r="C10827" t="s">
        <v>1189</v>
      </c>
      <c r="D10827">
        <v>16.7</v>
      </c>
    </row>
    <row r="10828" spans="1:4">
      <c r="A10828">
        <v>1907</v>
      </c>
      <c r="B10828" t="s">
        <v>3020</v>
      </c>
      <c r="C10828" t="s">
        <v>1191</v>
      </c>
      <c r="D10828">
        <v>10</v>
      </c>
    </row>
    <row r="10829" spans="1:4">
      <c r="A10829">
        <v>1907</v>
      </c>
      <c r="B10829" t="s">
        <v>3030</v>
      </c>
      <c r="C10829" t="s">
        <v>2438</v>
      </c>
      <c r="D10829">
        <v>1.6</v>
      </c>
    </row>
    <row r="10830" spans="1:4">
      <c r="A10830">
        <v>1907</v>
      </c>
      <c r="B10830" t="s">
        <v>3030</v>
      </c>
      <c r="C10830" t="s">
        <v>2439</v>
      </c>
      <c r="D10830">
        <v>14</v>
      </c>
    </row>
    <row r="10831" spans="1:4">
      <c r="A10831">
        <v>1907</v>
      </c>
      <c r="B10831" t="s">
        <v>3669</v>
      </c>
      <c r="C10831" t="s">
        <v>2311</v>
      </c>
      <c r="D10831">
        <v>7</v>
      </c>
    </row>
    <row r="10832" spans="1:4">
      <c r="A10832">
        <v>1907</v>
      </c>
      <c r="B10832" t="s">
        <v>2928</v>
      </c>
      <c r="C10832" t="s">
        <v>2360</v>
      </c>
      <c r="D10832">
        <v>7.75</v>
      </c>
    </row>
    <row r="10833" spans="1:4">
      <c r="A10833">
        <v>1907</v>
      </c>
      <c r="B10833" t="s">
        <v>2928</v>
      </c>
      <c r="C10833" t="s">
        <v>2392</v>
      </c>
      <c r="D10833">
        <v>2</v>
      </c>
    </row>
    <row r="10834" spans="1:4">
      <c r="A10834">
        <v>1907</v>
      </c>
      <c r="B10834" t="s">
        <v>2928</v>
      </c>
      <c r="C10834" t="s">
        <v>2137</v>
      </c>
      <c r="D10834">
        <v>8</v>
      </c>
    </row>
    <row r="10835" spans="1:4">
      <c r="A10835">
        <v>1907</v>
      </c>
      <c r="B10835" t="s">
        <v>2928</v>
      </c>
      <c r="C10835" t="s">
        <v>2361</v>
      </c>
      <c r="D10835">
        <v>7.6849999999999996</v>
      </c>
    </row>
    <row r="10836" spans="1:4">
      <c r="A10836">
        <v>1907</v>
      </c>
      <c r="B10836" t="s">
        <v>2928</v>
      </c>
      <c r="C10836" t="s">
        <v>2064</v>
      </c>
      <c r="D10836">
        <v>12.71</v>
      </c>
    </row>
    <row r="10837" spans="1:4">
      <c r="A10837">
        <v>1907</v>
      </c>
      <c r="B10837" t="s">
        <v>2928</v>
      </c>
      <c r="C10837" t="s">
        <v>2064</v>
      </c>
      <c r="D10837">
        <v>30.3</v>
      </c>
    </row>
    <row r="10838" spans="1:4">
      <c r="A10838">
        <v>1907</v>
      </c>
      <c r="B10838" t="s">
        <v>2928</v>
      </c>
      <c r="C10838" t="s">
        <v>2068</v>
      </c>
      <c r="D10838">
        <v>18.2</v>
      </c>
    </row>
    <row r="10839" spans="1:4">
      <c r="A10839">
        <v>1907</v>
      </c>
      <c r="B10839" t="s">
        <v>2928</v>
      </c>
      <c r="C10839" t="s">
        <v>2272</v>
      </c>
      <c r="D10839">
        <v>21.6</v>
      </c>
    </row>
    <row r="10840" spans="1:4">
      <c r="A10840">
        <v>1907</v>
      </c>
      <c r="B10840" t="s">
        <v>2928</v>
      </c>
      <c r="C10840" t="s">
        <v>262</v>
      </c>
      <c r="D10840">
        <v>29.7</v>
      </c>
    </row>
    <row r="10841" spans="1:4">
      <c r="A10841">
        <v>1907</v>
      </c>
      <c r="B10841" t="s">
        <v>2928</v>
      </c>
      <c r="C10841" t="s">
        <v>2312</v>
      </c>
      <c r="D10841">
        <v>6.52</v>
      </c>
    </row>
    <row r="10842" spans="1:4">
      <c r="A10842">
        <v>1907</v>
      </c>
      <c r="B10842" t="s">
        <v>2928</v>
      </c>
      <c r="C10842" t="s">
        <v>2273</v>
      </c>
      <c r="D10842">
        <v>8.8699999999999992</v>
      </c>
    </row>
    <row r="10843" spans="1:4">
      <c r="A10843">
        <v>1907</v>
      </c>
      <c r="B10843" t="s">
        <v>2928</v>
      </c>
      <c r="C10843" t="s">
        <v>2066</v>
      </c>
      <c r="D10843">
        <v>37.200000000000003</v>
      </c>
    </row>
    <row r="10844" spans="1:4">
      <c r="A10844">
        <v>1907</v>
      </c>
      <c r="B10844" t="s">
        <v>2928</v>
      </c>
      <c r="C10844" t="s">
        <v>2067</v>
      </c>
      <c r="D10844">
        <v>15.52</v>
      </c>
    </row>
    <row r="10845" spans="1:4">
      <c r="A10845">
        <v>1907</v>
      </c>
      <c r="B10845" t="s">
        <v>2928</v>
      </c>
      <c r="C10845" t="s">
        <v>2362</v>
      </c>
      <c r="D10845">
        <v>8.4700000000000006</v>
      </c>
    </row>
    <row r="10846" spans="1:4">
      <c r="A10846">
        <v>1907</v>
      </c>
      <c r="B10846" t="s">
        <v>2928</v>
      </c>
      <c r="C10846" t="s">
        <v>718</v>
      </c>
      <c r="D10846">
        <v>41.406999999999996</v>
      </c>
    </row>
    <row r="10847" spans="1:4">
      <c r="A10847">
        <v>1907</v>
      </c>
      <c r="B10847" t="s">
        <v>2928</v>
      </c>
      <c r="C10847" t="s">
        <v>718</v>
      </c>
      <c r="D10847">
        <v>19.25</v>
      </c>
    </row>
    <row r="10848" spans="1:4">
      <c r="A10848">
        <v>1907</v>
      </c>
      <c r="B10848" t="s">
        <v>2928</v>
      </c>
      <c r="C10848" t="s">
        <v>718</v>
      </c>
      <c r="D10848">
        <v>12.2</v>
      </c>
    </row>
    <row r="10849" spans="1:4">
      <c r="A10849">
        <v>1907</v>
      </c>
      <c r="B10849" t="s">
        <v>2928</v>
      </c>
      <c r="C10849" t="s">
        <v>2363</v>
      </c>
      <c r="D10849">
        <v>5.8</v>
      </c>
    </row>
    <row r="10850" spans="1:4">
      <c r="A10850">
        <v>1907</v>
      </c>
      <c r="B10850" t="s">
        <v>2938</v>
      </c>
      <c r="C10850" t="s">
        <v>2434</v>
      </c>
      <c r="D10850">
        <v>5.5</v>
      </c>
    </row>
    <row r="10851" spans="1:4">
      <c r="A10851">
        <v>1907</v>
      </c>
      <c r="B10851" t="s">
        <v>2938</v>
      </c>
      <c r="C10851" t="s">
        <v>7</v>
      </c>
      <c r="D10851">
        <v>30.77</v>
      </c>
    </row>
    <row r="10852" spans="1:4">
      <c r="A10852">
        <v>1907</v>
      </c>
      <c r="B10852" t="s">
        <v>2938</v>
      </c>
      <c r="C10852" t="s">
        <v>7</v>
      </c>
      <c r="D10852">
        <v>5.73</v>
      </c>
    </row>
    <row r="10853" spans="1:4">
      <c r="A10853">
        <v>1907</v>
      </c>
      <c r="B10853" t="s">
        <v>2938</v>
      </c>
      <c r="C10853" t="s">
        <v>7</v>
      </c>
      <c r="D10853">
        <v>2.09</v>
      </c>
    </row>
    <row r="10854" spans="1:4">
      <c r="A10854">
        <v>1907</v>
      </c>
      <c r="B10854" t="s">
        <v>2938</v>
      </c>
      <c r="C10854" t="s">
        <v>10</v>
      </c>
      <c r="D10854">
        <v>17</v>
      </c>
    </row>
    <row r="10855" spans="1:4">
      <c r="A10855">
        <v>1907</v>
      </c>
      <c r="B10855" t="s">
        <v>2938</v>
      </c>
      <c r="C10855" t="s">
        <v>10</v>
      </c>
      <c r="D10855">
        <v>28</v>
      </c>
    </row>
    <row r="10856" spans="1:4">
      <c r="A10856">
        <v>1907</v>
      </c>
      <c r="B10856" t="s">
        <v>2938</v>
      </c>
      <c r="C10856" t="s">
        <v>10</v>
      </c>
      <c r="D10856">
        <v>17.5</v>
      </c>
    </row>
    <row r="10857" spans="1:4">
      <c r="A10857">
        <v>1907</v>
      </c>
      <c r="B10857" t="s">
        <v>2938</v>
      </c>
      <c r="C10857" t="s">
        <v>10</v>
      </c>
      <c r="D10857">
        <v>17</v>
      </c>
    </row>
    <row r="10858" spans="1:4">
      <c r="A10858">
        <v>1907</v>
      </c>
      <c r="B10858" t="s">
        <v>2938</v>
      </c>
      <c r="C10858" t="s">
        <v>582</v>
      </c>
      <c r="D10858">
        <v>36</v>
      </c>
    </row>
    <row r="10859" spans="1:4">
      <c r="A10859">
        <v>1907</v>
      </c>
      <c r="B10859" t="s">
        <v>2938</v>
      </c>
      <c r="C10859" t="s">
        <v>582</v>
      </c>
      <c r="D10859">
        <v>5</v>
      </c>
    </row>
    <row r="10860" spans="1:4">
      <c r="A10860">
        <v>1907</v>
      </c>
      <c r="B10860" t="s">
        <v>2938</v>
      </c>
      <c r="C10860" t="s">
        <v>14</v>
      </c>
      <c r="D10860">
        <v>31.17</v>
      </c>
    </row>
    <row r="10861" spans="1:4">
      <c r="A10861">
        <v>1907</v>
      </c>
      <c r="B10861" t="s">
        <v>2938</v>
      </c>
      <c r="C10861" t="s">
        <v>19</v>
      </c>
      <c r="D10861">
        <v>6.94</v>
      </c>
    </row>
    <row r="10862" spans="1:4">
      <c r="A10862">
        <v>1907</v>
      </c>
      <c r="B10862" t="s">
        <v>2938</v>
      </c>
      <c r="C10862" t="s">
        <v>14</v>
      </c>
      <c r="D10862">
        <v>1.4</v>
      </c>
    </row>
    <row r="10863" spans="1:4">
      <c r="A10863">
        <v>1907</v>
      </c>
      <c r="B10863" t="s">
        <v>2938</v>
      </c>
      <c r="C10863" t="s">
        <v>1010</v>
      </c>
      <c r="D10863">
        <v>30.15</v>
      </c>
    </row>
    <row r="10864" spans="1:4">
      <c r="A10864">
        <v>1907</v>
      </c>
      <c r="B10864" t="s">
        <v>2938</v>
      </c>
      <c r="C10864" t="s">
        <v>592</v>
      </c>
      <c r="D10864">
        <v>4</v>
      </c>
    </row>
    <row r="10865" spans="1:4">
      <c r="A10865">
        <v>1907</v>
      </c>
      <c r="B10865" t="s">
        <v>2938</v>
      </c>
      <c r="C10865" t="s">
        <v>28</v>
      </c>
      <c r="D10865">
        <v>25</v>
      </c>
    </row>
    <row r="10866" spans="1:4">
      <c r="A10866">
        <v>1907</v>
      </c>
      <c r="B10866" t="s">
        <v>2938</v>
      </c>
      <c r="C10866" t="s">
        <v>2274</v>
      </c>
      <c r="D10866">
        <v>3.67</v>
      </c>
    </row>
    <row r="10867" spans="1:4">
      <c r="A10867">
        <v>1907</v>
      </c>
      <c r="B10867" t="s">
        <v>2938</v>
      </c>
      <c r="C10867" t="s">
        <v>30</v>
      </c>
      <c r="D10867">
        <v>12.54</v>
      </c>
    </row>
    <row r="10868" spans="1:4">
      <c r="A10868">
        <v>1907</v>
      </c>
      <c r="B10868" t="s">
        <v>2938</v>
      </c>
      <c r="C10868" t="s">
        <v>1158</v>
      </c>
      <c r="D10868">
        <v>20</v>
      </c>
    </row>
    <row r="10869" spans="1:4">
      <c r="A10869">
        <v>1907</v>
      </c>
      <c r="B10869" t="s">
        <v>2938</v>
      </c>
      <c r="C10869" t="s">
        <v>32</v>
      </c>
      <c r="D10869">
        <v>14.8</v>
      </c>
    </row>
    <row r="10870" spans="1:4">
      <c r="A10870">
        <v>1907</v>
      </c>
      <c r="B10870" t="s">
        <v>2938</v>
      </c>
      <c r="C10870" t="s">
        <v>26</v>
      </c>
      <c r="D10870">
        <v>240</v>
      </c>
    </row>
    <row r="10871" spans="1:4">
      <c r="A10871">
        <v>1907</v>
      </c>
      <c r="B10871" t="s">
        <v>2938</v>
      </c>
      <c r="C10871" t="s">
        <v>26</v>
      </c>
      <c r="D10871">
        <v>83</v>
      </c>
    </row>
    <row r="10872" spans="1:4">
      <c r="A10872">
        <v>1907</v>
      </c>
      <c r="B10872" t="s">
        <v>2938</v>
      </c>
      <c r="C10872" t="s">
        <v>26</v>
      </c>
      <c r="D10872">
        <v>10.119999999999999</v>
      </c>
    </row>
    <row r="10873" spans="1:4">
      <c r="A10873">
        <v>1907</v>
      </c>
      <c r="B10873" t="s">
        <v>2938</v>
      </c>
      <c r="C10873" t="s">
        <v>26</v>
      </c>
      <c r="D10873">
        <v>41.47</v>
      </c>
    </row>
    <row r="10874" spans="1:4">
      <c r="A10874">
        <v>1907</v>
      </c>
      <c r="B10874" t="s">
        <v>2938</v>
      </c>
      <c r="C10874" t="s">
        <v>26</v>
      </c>
      <c r="D10874">
        <v>12.066000000000001</v>
      </c>
    </row>
    <row r="10875" spans="1:4">
      <c r="A10875">
        <v>1907</v>
      </c>
      <c r="B10875" t="s">
        <v>2938</v>
      </c>
      <c r="C10875" t="s">
        <v>26</v>
      </c>
      <c r="D10875">
        <v>10.78</v>
      </c>
    </row>
    <row r="10876" spans="1:4">
      <c r="A10876">
        <v>1907</v>
      </c>
      <c r="B10876" t="s">
        <v>2938</v>
      </c>
      <c r="C10876" t="s">
        <v>26</v>
      </c>
      <c r="D10876">
        <v>2.6</v>
      </c>
    </row>
    <row r="10877" spans="1:4">
      <c r="A10877">
        <v>1907</v>
      </c>
      <c r="B10877" t="s">
        <v>2938</v>
      </c>
      <c r="C10877" t="s">
        <v>26</v>
      </c>
      <c r="D10877">
        <v>18</v>
      </c>
    </row>
    <row r="10878" spans="1:4">
      <c r="A10878">
        <v>1907</v>
      </c>
      <c r="B10878" t="s">
        <v>2938</v>
      </c>
      <c r="C10878" t="s">
        <v>26</v>
      </c>
      <c r="D10878">
        <v>157.13999999999999</v>
      </c>
    </row>
    <row r="10879" spans="1:4">
      <c r="A10879">
        <v>1907</v>
      </c>
      <c r="B10879" t="s">
        <v>2938</v>
      </c>
      <c r="C10879" t="s">
        <v>26</v>
      </c>
      <c r="D10879">
        <v>11.94</v>
      </c>
    </row>
    <row r="10880" spans="1:4">
      <c r="A10880">
        <v>1907</v>
      </c>
      <c r="B10880" t="s">
        <v>2938</v>
      </c>
      <c r="C10880" t="s">
        <v>26</v>
      </c>
      <c r="D10880">
        <v>15.1</v>
      </c>
    </row>
    <row r="10881" spans="1:4">
      <c r="A10881">
        <v>1907</v>
      </c>
      <c r="B10881" t="s">
        <v>2938</v>
      </c>
      <c r="C10881" t="s">
        <v>26</v>
      </c>
      <c r="D10881">
        <v>65</v>
      </c>
    </row>
    <row r="10882" spans="1:4">
      <c r="A10882">
        <v>1907</v>
      </c>
      <c r="B10882" t="s">
        <v>2938</v>
      </c>
      <c r="C10882" t="s">
        <v>26</v>
      </c>
      <c r="D10882">
        <v>70</v>
      </c>
    </row>
    <row r="10883" spans="1:4">
      <c r="A10883">
        <v>1907</v>
      </c>
      <c r="B10883" t="s">
        <v>2938</v>
      </c>
      <c r="C10883" t="s">
        <v>26</v>
      </c>
      <c r="D10883">
        <v>8.5</v>
      </c>
    </row>
    <row r="10884" spans="1:4">
      <c r="A10884">
        <v>1907</v>
      </c>
      <c r="B10884" t="s">
        <v>2938</v>
      </c>
      <c r="C10884" t="s">
        <v>26</v>
      </c>
      <c r="D10884">
        <v>53.56</v>
      </c>
    </row>
    <row r="10885" spans="1:4">
      <c r="A10885">
        <v>1907</v>
      </c>
      <c r="B10885" t="s">
        <v>2938</v>
      </c>
      <c r="C10885" t="s">
        <v>26</v>
      </c>
      <c r="D10885">
        <v>30.11</v>
      </c>
    </row>
    <row r="10886" spans="1:4">
      <c r="A10886">
        <v>1907</v>
      </c>
      <c r="B10886" t="s">
        <v>2938</v>
      </c>
      <c r="C10886" t="s">
        <v>26</v>
      </c>
      <c r="D10886">
        <v>24.78</v>
      </c>
    </row>
    <row r="10887" spans="1:4">
      <c r="A10887">
        <v>1907</v>
      </c>
      <c r="B10887" t="s">
        <v>2938</v>
      </c>
      <c r="C10887" t="s">
        <v>825</v>
      </c>
      <c r="D10887">
        <v>7</v>
      </c>
    </row>
    <row r="10888" spans="1:4">
      <c r="A10888">
        <v>1907</v>
      </c>
      <c r="B10888" t="s">
        <v>2938</v>
      </c>
      <c r="C10888" t="s">
        <v>36</v>
      </c>
      <c r="D10888">
        <v>1.5</v>
      </c>
    </row>
    <row r="10889" spans="1:4">
      <c r="A10889">
        <v>1907</v>
      </c>
      <c r="B10889" t="s">
        <v>2938</v>
      </c>
      <c r="C10889" t="s">
        <v>47</v>
      </c>
      <c r="D10889">
        <v>5.6</v>
      </c>
    </row>
    <row r="10890" spans="1:4">
      <c r="A10890">
        <v>1907</v>
      </c>
      <c r="B10890" t="s">
        <v>2938</v>
      </c>
      <c r="C10890" t="s">
        <v>606</v>
      </c>
      <c r="D10890">
        <v>3.125</v>
      </c>
    </row>
    <row r="10891" spans="1:4">
      <c r="A10891">
        <v>1907</v>
      </c>
      <c r="B10891" t="s">
        <v>2938</v>
      </c>
      <c r="C10891" t="s">
        <v>610</v>
      </c>
      <c r="D10891">
        <v>10.199999999999999</v>
      </c>
    </row>
    <row r="10892" spans="1:4">
      <c r="A10892">
        <v>1907</v>
      </c>
      <c r="B10892" t="s">
        <v>2938</v>
      </c>
      <c r="C10892" t="s">
        <v>51</v>
      </c>
      <c r="D10892">
        <v>17.11</v>
      </c>
    </row>
    <row r="10893" spans="1:4">
      <c r="A10893">
        <v>1907</v>
      </c>
      <c r="B10893" t="s">
        <v>2938</v>
      </c>
      <c r="C10893" t="s">
        <v>53</v>
      </c>
      <c r="D10893">
        <v>38</v>
      </c>
    </row>
    <row r="10894" spans="1:4">
      <c r="A10894">
        <v>1907</v>
      </c>
      <c r="B10894" t="s">
        <v>2938</v>
      </c>
      <c r="C10894" t="s">
        <v>53</v>
      </c>
      <c r="D10894">
        <v>11.42</v>
      </c>
    </row>
    <row r="10895" spans="1:4">
      <c r="A10895">
        <v>1907</v>
      </c>
      <c r="B10895" t="s">
        <v>2938</v>
      </c>
      <c r="C10895" t="s">
        <v>53</v>
      </c>
      <c r="D10895">
        <v>15</v>
      </c>
    </row>
    <row r="10896" spans="1:4">
      <c r="A10896">
        <v>1907</v>
      </c>
      <c r="B10896" t="s">
        <v>2938</v>
      </c>
      <c r="C10896" t="s">
        <v>53</v>
      </c>
      <c r="D10896">
        <v>26</v>
      </c>
    </row>
    <row r="10897" spans="1:4">
      <c r="A10897">
        <v>1907</v>
      </c>
      <c r="B10897" t="s">
        <v>2938</v>
      </c>
      <c r="C10897" t="s">
        <v>53</v>
      </c>
      <c r="D10897">
        <v>11.03</v>
      </c>
    </row>
    <row r="10898" spans="1:4">
      <c r="A10898">
        <v>1907</v>
      </c>
      <c r="B10898" t="s">
        <v>2938</v>
      </c>
      <c r="C10898" t="s">
        <v>53</v>
      </c>
      <c r="D10898">
        <v>5.99</v>
      </c>
    </row>
    <row r="10899" spans="1:4">
      <c r="A10899">
        <v>1907</v>
      </c>
      <c r="B10899" t="s">
        <v>2938</v>
      </c>
      <c r="C10899" t="s">
        <v>53</v>
      </c>
      <c r="D10899">
        <v>23</v>
      </c>
    </row>
    <row r="10900" spans="1:4">
      <c r="A10900">
        <v>1907</v>
      </c>
      <c r="B10900" t="s">
        <v>2938</v>
      </c>
      <c r="C10900" t="s">
        <v>53</v>
      </c>
      <c r="D10900">
        <v>40</v>
      </c>
    </row>
    <row r="10901" spans="1:4">
      <c r="A10901">
        <v>1907</v>
      </c>
      <c r="B10901" t="s">
        <v>2938</v>
      </c>
      <c r="C10901" t="s">
        <v>53</v>
      </c>
      <c r="D10901">
        <v>40</v>
      </c>
    </row>
    <row r="10902" spans="1:4">
      <c r="A10902">
        <v>1907</v>
      </c>
      <c r="B10902" t="s">
        <v>2938</v>
      </c>
      <c r="C10902" t="s">
        <v>440</v>
      </c>
      <c r="D10902">
        <v>15.5</v>
      </c>
    </row>
    <row r="10903" spans="1:4">
      <c r="A10903">
        <v>1907</v>
      </c>
      <c r="B10903" t="s">
        <v>2961</v>
      </c>
      <c r="C10903" t="s">
        <v>2435</v>
      </c>
      <c r="D10903">
        <v>5.5</v>
      </c>
    </row>
    <row r="10904" spans="1:4">
      <c r="A10904">
        <v>1907</v>
      </c>
      <c r="B10904" t="s">
        <v>2961</v>
      </c>
      <c r="C10904" t="s">
        <v>2364</v>
      </c>
      <c r="D10904">
        <v>3</v>
      </c>
    </row>
    <row r="10905" spans="1:4">
      <c r="A10905">
        <v>1907</v>
      </c>
      <c r="B10905" t="s">
        <v>2186</v>
      </c>
      <c r="C10905" t="s">
        <v>2185</v>
      </c>
      <c r="D10905">
        <v>13.15</v>
      </c>
    </row>
    <row r="10906" spans="1:4">
      <c r="A10906">
        <v>1907</v>
      </c>
      <c r="B10906" t="s">
        <v>2186</v>
      </c>
      <c r="C10906" t="s">
        <v>2365</v>
      </c>
      <c r="D10906">
        <v>11.9</v>
      </c>
    </row>
    <row r="10907" spans="1:4">
      <c r="A10907">
        <v>1907</v>
      </c>
      <c r="B10907" t="s">
        <v>2186</v>
      </c>
      <c r="C10907" t="s">
        <v>2185</v>
      </c>
      <c r="D10907">
        <v>19.03</v>
      </c>
    </row>
    <row r="10908" spans="1:4">
      <c r="A10908">
        <v>1907</v>
      </c>
      <c r="B10908" t="s">
        <v>2186</v>
      </c>
      <c r="C10908" t="s">
        <v>2185</v>
      </c>
      <c r="D10908">
        <v>8.5</v>
      </c>
    </row>
    <row r="10909" spans="1:4">
      <c r="A10909">
        <v>1907</v>
      </c>
      <c r="B10909" t="s">
        <v>2186</v>
      </c>
      <c r="C10909" t="s">
        <v>2069</v>
      </c>
      <c r="D10909">
        <v>2.06</v>
      </c>
    </row>
    <row r="10910" spans="1:4">
      <c r="A10910">
        <v>1907</v>
      </c>
      <c r="B10910" t="s">
        <v>2963</v>
      </c>
      <c r="C10910" t="s">
        <v>71</v>
      </c>
      <c r="D10910">
        <v>67.31</v>
      </c>
    </row>
    <row r="10911" spans="1:4">
      <c r="A10911">
        <v>1907</v>
      </c>
      <c r="B10911" t="s">
        <v>2963</v>
      </c>
      <c r="C10911" t="s">
        <v>71</v>
      </c>
      <c r="D10911">
        <v>2.58</v>
      </c>
    </row>
    <row r="10912" spans="1:4">
      <c r="A10912">
        <v>1907</v>
      </c>
      <c r="B10912" t="s">
        <v>2963</v>
      </c>
      <c r="C10912" t="s">
        <v>215</v>
      </c>
      <c r="D10912">
        <v>51.83</v>
      </c>
    </row>
    <row r="10913" spans="1:4">
      <c r="A10913">
        <v>1907</v>
      </c>
      <c r="B10913" t="s">
        <v>2963</v>
      </c>
      <c r="C10913" t="s">
        <v>215</v>
      </c>
      <c r="D10913">
        <v>11</v>
      </c>
    </row>
    <row r="10914" spans="1:4">
      <c r="A10914">
        <v>1907</v>
      </c>
      <c r="B10914" t="s">
        <v>2963</v>
      </c>
      <c r="C10914" t="s">
        <v>215</v>
      </c>
      <c r="D10914">
        <v>40</v>
      </c>
    </row>
    <row r="10915" spans="1:4">
      <c r="A10915">
        <v>1907</v>
      </c>
      <c r="B10915" t="s">
        <v>2963</v>
      </c>
      <c r="C10915" t="s">
        <v>217</v>
      </c>
      <c r="D10915">
        <v>1.53</v>
      </c>
    </row>
    <row r="10916" spans="1:4">
      <c r="A10916">
        <v>1907</v>
      </c>
      <c r="B10916" t="s">
        <v>2963</v>
      </c>
      <c r="C10916" t="s">
        <v>903</v>
      </c>
      <c r="D10916">
        <v>16</v>
      </c>
    </row>
    <row r="10917" spans="1:4">
      <c r="A10917">
        <v>1907</v>
      </c>
      <c r="B10917" t="s">
        <v>2963</v>
      </c>
      <c r="C10917" t="s">
        <v>219</v>
      </c>
      <c r="D10917">
        <v>46</v>
      </c>
    </row>
    <row r="10918" spans="1:4">
      <c r="A10918">
        <v>1907</v>
      </c>
      <c r="B10918" t="s">
        <v>2963</v>
      </c>
      <c r="C10918" t="s">
        <v>221</v>
      </c>
      <c r="D10918">
        <v>547.822</v>
      </c>
    </row>
    <row r="10919" spans="1:4">
      <c r="A10919">
        <v>1907</v>
      </c>
      <c r="B10919" t="s">
        <v>2963</v>
      </c>
      <c r="C10919" t="s">
        <v>221</v>
      </c>
      <c r="D10919">
        <v>1.1839999999999999</v>
      </c>
    </row>
    <row r="10920" spans="1:4">
      <c r="A10920">
        <v>1907</v>
      </c>
      <c r="B10920" t="s">
        <v>2963</v>
      </c>
      <c r="C10920" t="s">
        <v>221</v>
      </c>
      <c r="D10920">
        <v>211.53800000000001</v>
      </c>
    </row>
    <row r="10921" spans="1:4">
      <c r="A10921">
        <v>1907</v>
      </c>
      <c r="B10921" t="s">
        <v>2963</v>
      </c>
      <c r="C10921" t="s">
        <v>221</v>
      </c>
      <c r="D10921">
        <v>52.975000000000001</v>
      </c>
    </row>
    <row r="10922" spans="1:4">
      <c r="A10922">
        <v>1907</v>
      </c>
      <c r="B10922" t="s">
        <v>2963</v>
      </c>
      <c r="C10922" t="s">
        <v>221</v>
      </c>
      <c r="D10922">
        <v>135.78399999999999</v>
      </c>
    </row>
    <row r="10923" spans="1:4">
      <c r="A10923">
        <v>1907</v>
      </c>
      <c r="B10923" t="s">
        <v>2963</v>
      </c>
      <c r="C10923" t="s">
        <v>221</v>
      </c>
      <c r="D10923">
        <v>3.6</v>
      </c>
    </row>
    <row r="10924" spans="1:4">
      <c r="A10924">
        <v>1907</v>
      </c>
      <c r="B10924" t="s">
        <v>2963</v>
      </c>
      <c r="C10924" t="s">
        <v>221</v>
      </c>
      <c r="D10924">
        <v>14.417</v>
      </c>
    </row>
    <row r="10925" spans="1:4">
      <c r="A10925">
        <v>1907</v>
      </c>
      <c r="B10925" t="s">
        <v>2963</v>
      </c>
      <c r="C10925" t="s">
        <v>221</v>
      </c>
      <c r="D10925">
        <v>6.6269999999999998</v>
      </c>
    </row>
    <row r="10926" spans="1:4">
      <c r="A10926">
        <v>1907</v>
      </c>
      <c r="B10926" t="s">
        <v>2963</v>
      </c>
      <c r="C10926" t="s">
        <v>221</v>
      </c>
      <c r="D10926">
        <v>6.72</v>
      </c>
    </row>
    <row r="10927" spans="1:4">
      <c r="A10927">
        <v>1907</v>
      </c>
      <c r="B10927" t="s">
        <v>2963</v>
      </c>
      <c r="C10927" t="s">
        <v>221</v>
      </c>
      <c r="D10927">
        <v>1.4650000000000001</v>
      </c>
    </row>
    <row r="10928" spans="1:4">
      <c r="A10928">
        <v>1907</v>
      </c>
      <c r="B10928" t="s">
        <v>2963</v>
      </c>
      <c r="C10928" t="s">
        <v>221</v>
      </c>
      <c r="D10928">
        <v>13.75</v>
      </c>
    </row>
    <row r="10929" spans="1:4">
      <c r="A10929">
        <v>1907</v>
      </c>
      <c r="B10929" t="s">
        <v>2963</v>
      </c>
      <c r="C10929" t="s">
        <v>221</v>
      </c>
      <c r="D10929">
        <v>21.92</v>
      </c>
    </row>
    <row r="10930" spans="1:4">
      <c r="A10930">
        <v>1907</v>
      </c>
      <c r="B10930" t="s">
        <v>2963</v>
      </c>
      <c r="C10930" t="s">
        <v>221</v>
      </c>
      <c r="D10930">
        <v>2.5</v>
      </c>
    </row>
    <row r="10931" spans="1:4">
      <c r="A10931">
        <v>1907</v>
      </c>
      <c r="B10931" t="s">
        <v>2963</v>
      </c>
      <c r="C10931" t="s">
        <v>230</v>
      </c>
      <c r="D10931">
        <v>355</v>
      </c>
    </row>
    <row r="10932" spans="1:4">
      <c r="A10932">
        <v>1907</v>
      </c>
      <c r="B10932" t="s">
        <v>2963</v>
      </c>
      <c r="C10932" t="s">
        <v>230</v>
      </c>
      <c r="D10932">
        <v>19.850000000000001</v>
      </c>
    </row>
    <row r="10933" spans="1:4">
      <c r="A10933">
        <v>1907</v>
      </c>
      <c r="B10933" t="s">
        <v>2963</v>
      </c>
      <c r="C10933" t="s">
        <v>230</v>
      </c>
      <c r="D10933">
        <v>13.59</v>
      </c>
    </row>
    <row r="10934" spans="1:4">
      <c r="A10934">
        <v>1907</v>
      </c>
      <c r="B10934" t="s">
        <v>2963</v>
      </c>
      <c r="C10934" t="s">
        <v>233</v>
      </c>
      <c r="D10934">
        <v>43.86</v>
      </c>
    </row>
    <row r="10935" spans="1:4">
      <c r="A10935">
        <v>1907</v>
      </c>
      <c r="B10935" t="s">
        <v>2963</v>
      </c>
      <c r="C10935" t="s">
        <v>233</v>
      </c>
      <c r="D10935">
        <v>3</v>
      </c>
    </row>
    <row r="10936" spans="1:4">
      <c r="A10936">
        <v>1907</v>
      </c>
      <c r="B10936" t="s">
        <v>2963</v>
      </c>
      <c r="C10936" t="s">
        <v>1045</v>
      </c>
      <c r="D10936">
        <v>5.5</v>
      </c>
    </row>
    <row r="10937" spans="1:4">
      <c r="A10937">
        <v>1907</v>
      </c>
      <c r="B10937" t="s">
        <v>2963</v>
      </c>
      <c r="C10937" t="s">
        <v>235</v>
      </c>
      <c r="D10937">
        <v>1.5</v>
      </c>
    </row>
    <row r="10938" spans="1:4">
      <c r="A10938">
        <v>1907</v>
      </c>
      <c r="B10938" t="s">
        <v>2963</v>
      </c>
      <c r="C10938" t="s">
        <v>235</v>
      </c>
      <c r="D10938">
        <v>2</v>
      </c>
    </row>
    <row r="10939" spans="1:4">
      <c r="A10939">
        <v>1907</v>
      </c>
      <c r="B10939" t="s">
        <v>2963</v>
      </c>
      <c r="C10939" t="s">
        <v>617</v>
      </c>
      <c r="D10939">
        <v>6.73</v>
      </c>
    </row>
    <row r="10940" spans="1:4">
      <c r="A10940">
        <v>1907</v>
      </c>
      <c r="B10940" t="s">
        <v>2963</v>
      </c>
      <c r="C10940" t="s">
        <v>910</v>
      </c>
      <c r="D10940">
        <v>5.7</v>
      </c>
    </row>
    <row r="10941" spans="1:4">
      <c r="A10941">
        <v>1907</v>
      </c>
      <c r="B10941" t="s">
        <v>2963</v>
      </c>
      <c r="C10941" t="s">
        <v>238</v>
      </c>
      <c r="D10941">
        <v>15.92</v>
      </c>
    </row>
    <row r="10942" spans="1:4">
      <c r="A10942">
        <v>1907</v>
      </c>
      <c r="B10942" t="s">
        <v>2963</v>
      </c>
      <c r="C10942" t="s">
        <v>1030</v>
      </c>
      <c r="D10942">
        <v>7</v>
      </c>
    </row>
    <row r="10943" spans="1:4">
      <c r="A10943">
        <v>1907</v>
      </c>
      <c r="B10943" t="s">
        <v>2963</v>
      </c>
      <c r="C10943" t="s">
        <v>1030</v>
      </c>
      <c r="D10943">
        <v>3.3</v>
      </c>
    </row>
    <row r="10944" spans="1:4">
      <c r="A10944">
        <v>1907</v>
      </c>
      <c r="B10944" t="s">
        <v>2963</v>
      </c>
      <c r="C10944" t="s">
        <v>242</v>
      </c>
      <c r="D10944">
        <v>14.2</v>
      </c>
    </row>
    <row r="10945" spans="1:4">
      <c r="A10945">
        <v>1907</v>
      </c>
      <c r="B10945" t="s">
        <v>2963</v>
      </c>
      <c r="C10945" t="s">
        <v>242</v>
      </c>
      <c r="D10945">
        <v>8.0679999999999996</v>
      </c>
    </row>
    <row r="10946" spans="1:4">
      <c r="A10946">
        <v>1907</v>
      </c>
      <c r="B10946" t="s">
        <v>2963</v>
      </c>
      <c r="C10946" t="s">
        <v>242</v>
      </c>
      <c r="D10946">
        <v>16.41</v>
      </c>
    </row>
    <row r="10947" spans="1:4">
      <c r="A10947">
        <v>1907</v>
      </c>
      <c r="B10947" t="s">
        <v>2963</v>
      </c>
      <c r="C10947" t="s">
        <v>245</v>
      </c>
      <c r="D10947">
        <v>4.37</v>
      </c>
    </row>
    <row r="10948" spans="1:4">
      <c r="A10948">
        <v>1907</v>
      </c>
      <c r="B10948" t="s">
        <v>2963</v>
      </c>
      <c r="C10948" t="s">
        <v>245</v>
      </c>
      <c r="D10948">
        <v>7.23</v>
      </c>
    </row>
    <row r="10949" spans="1:4">
      <c r="A10949">
        <v>1907</v>
      </c>
      <c r="B10949" t="s">
        <v>2963</v>
      </c>
      <c r="C10949" t="s">
        <v>250</v>
      </c>
      <c r="D10949">
        <v>6.99</v>
      </c>
    </row>
    <row r="10950" spans="1:4">
      <c r="A10950">
        <v>1907</v>
      </c>
      <c r="B10950" t="s">
        <v>2963</v>
      </c>
      <c r="C10950" t="s">
        <v>252</v>
      </c>
      <c r="D10950">
        <v>1.04</v>
      </c>
    </row>
    <row r="10951" spans="1:4">
      <c r="A10951">
        <v>1907</v>
      </c>
      <c r="B10951" t="s">
        <v>2963</v>
      </c>
      <c r="C10951" t="s">
        <v>252</v>
      </c>
      <c r="D10951">
        <v>10</v>
      </c>
    </row>
    <row r="10952" spans="1:4">
      <c r="A10952">
        <v>1907</v>
      </c>
      <c r="B10952" t="s">
        <v>2963</v>
      </c>
      <c r="C10952" t="s">
        <v>619</v>
      </c>
      <c r="D10952">
        <v>17.75</v>
      </c>
    </row>
    <row r="10953" spans="1:4">
      <c r="A10953">
        <v>1907</v>
      </c>
      <c r="B10953" t="s">
        <v>2963</v>
      </c>
      <c r="C10953" t="s">
        <v>1370</v>
      </c>
      <c r="D10953">
        <v>3.45</v>
      </c>
    </row>
    <row r="10954" spans="1:4">
      <c r="A10954">
        <v>1907</v>
      </c>
      <c r="B10954" t="s">
        <v>2963</v>
      </c>
      <c r="C10954" t="s">
        <v>1697</v>
      </c>
      <c r="D10954">
        <v>127.05</v>
      </c>
    </row>
    <row r="10955" spans="1:4">
      <c r="A10955">
        <v>1907</v>
      </c>
      <c r="B10955" t="s">
        <v>2963</v>
      </c>
      <c r="C10955" t="s">
        <v>256</v>
      </c>
      <c r="D10955">
        <v>118</v>
      </c>
    </row>
    <row r="10956" spans="1:4">
      <c r="A10956">
        <v>1907</v>
      </c>
      <c r="B10956" t="s">
        <v>2963</v>
      </c>
      <c r="C10956" t="s">
        <v>256</v>
      </c>
      <c r="D10956">
        <v>4.6500000000000004</v>
      </c>
    </row>
    <row r="10957" spans="1:4">
      <c r="A10957">
        <v>1907</v>
      </c>
      <c r="B10957" t="s">
        <v>2963</v>
      </c>
      <c r="C10957" t="s">
        <v>1034</v>
      </c>
      <c r="D10957">
        <v>13.33</v>
      </c>
    </row>
    <row r="10958" spans="1:4">
      <c r="A10958">
        <v>1907</v>
      </c>
      <c r="B10958" t="s">
        <v>2963</v>
      </c>
      <c r="C10958" t="s">
        <v>1036</v>
      </c>
      <c r="D10958">
        <v>5.26</v>
      </c>
    </row>
    <row r="10959" spans="1:4">
      <c r="A10959">
        <v>1907</v>
      </c>
      <c r="B10959" t="s">
        <v>2963</v>
      </c>
      <c r="C10959" t="s">
        <v>622</v>
      </c>
      <c r="D10959">
        <v>16.5</v>
      </c>
    </row>
    <row r="10960" spans="1:4">
      <c r="A10960">
        <v>1907</v>
      </c>
      <c r="B10960" t="s">
        <v>2963</v>
      </c>
      <c r="C10960" t="s">
        <v>1704</v>
      </c>
      <c r="D10960">
        <v>4.33</v>
      </c>
    </row>
    <row r="10961" spans="1:4">
      <c r="A10961">
        <v>1907</v>
      </c>
      <c r="B10961" t="s">
        <v>2963</v>
      </c>
      <c r="C10961" t="s">
        <v>1704</v>
      </c>
      <c r="D10961">
        <v>5.0599999999999996</v>
      </c>
    </row>
    <row r="10962" spans="1:4">
      <c r="A10962">
        <v>1907</v>
      </c>
      <c r="B10962" t="s">
        <v>2963</v>
      </c>
      <c r="C10962" t="s">
        <v>262</v>
      </c>
      <c r="D10962">
        <v>45.54</v>
      </c>
    </row>
    <row r="10963" spans="1:4">
      <c r="A10963">
        <v>1907</v>
      </c>
      <c r="B10963" t="s">
        <v>2963</v>
      </c>
      <c r="C10963" t="s">
        <v>264</v>
      </c>
      <c r="D10963">
        <v>3.04</v>
      </c>
    </row>
    <row r="10964" spans="1:4">
      <c r="A10964">
        <v>1907</v>
      </c>
      <c r="B10964" t="s">
        <v>2963</v>
      </c>
      <c r="C10964" t="s">
        <v>266</v>
      </c>
      <c r="D10964">
        <v>10.5</v>
      </c>
    </row>
    <row r="10965" spans="1:4">
      <c r="A10965">
        <v>1907</v>
      </c>
      <c r="B10965" t="s">
        <v>2963</v>
      </c>
      <c r="C10965" t="s">
        <v>266</v>
      </c>
      <c r="D10965">
        <v>9</v>
      </c>
    </row>
    <row r="10966" spans="1:4">
      <c r="A10966">
        <v>1907</v>
      </c>
      <c r="B10966" t="s">
        <v>2963</v>
      </c>
      <c r="C10966" t="s">
        <v>1310</v>
      </c>
      <c r="D10966">
        <v>26.74</v>
      </c>
    </row>
    <row r="10967" spans="1:4">
      <c r="A10967">
        <v>1907</v>
      </c>
      <c r="B10967" t="s">
        <v>2963</v>
      </c>
      <c r="C10967" t="s">
        <v>268</v>
      </c>
      <c r="D10967">
        <v>24.49</v>
      </c>
    </row>
    <row r="10968" spans="1:4">
      <c r="A10968">
        <v>1907</v>
      </c>
      <c r="B10968" t="s">
        <v>2963</v>
      </c>
      <c r="C10968" t="s">
        <v>268</v>
      </c>
      <c r="D10968">
        <v>33.39</v>
      </c>
    </row>
    <row r="10969" spans="1:4">
      <c r="A10969">
        <v>1907</v>
      </c>
      <c r="B10969" t="s">
        <v>2963</v>
      </c>
      <c r="C10969" t="s">
        <v>268</v>
      </c>
      <c r="D10969">
        <v>22</v>
      </c>
    </row>
    <row r="10970" spans="1:4">
      <c r="A10970">
        <v>1907</v>
      </c>
      <c r="B10970" t="s">
        <v>2963</v>
      </c>
      <c r="C10970" t="s">
        <v>2471</v>
      </c>
      <c r="D10970">
        <v>5.64</v>
      </c>
    </row>
    <row r="10971" spans="1:4">
      <c r="A10971">
        <v>1907</v>
      </c>
      <c r="B10971" t="s">
        <v>2963</v>
      </c>
      <c r="C10971" t="s">
        <v>1712</v>
      </c>
      <c r="D10971">
        <v>9.1999999999999993</v>
      </c>
    </row>
    <row r="10972" spans="1:4">
      <c r="A10972">
        <v>1907</v>
      </c>
      <c r="B10972" t="s">
        <v>2963</v>
      </c>
      <c r="C10972" t="s">
        <v>1714</v>
      </c>
      <c r="D10972">
        <v>8.6999999999999993</v>
      </c>
    </row>
    <row r="10973" spans="1:4">
      <c r="A10973">
        <v>1907</v>
      </c>
      <c r="B10973" t="s">
        <v>2963</v>
      </c>
      <c r="C10973" t="s">
        <v>1301</v>
      </c>
      <c r="D10973">
        <v>16.5</v>
      </c>
    </row>
    <row r="10974" spans="1:4">
      <c r="A10974">
        <v>1907</v>
      </c>
      <c r="B10974" t="s">
        <v>2963</v>
      </c>
      <c r="C10974" t="s">
        <v>1169</v>
      </c>
      <c r="D10974">
        <v>1.5</v>
      </c>
    </row>
    <row r="10975" spans="1:4">
      <c r="A10975">
        <v>1907</v>
      </c>
      <c r="B10975" t="s">
        <v>2963</v>
      </c>
      <c r="C10975" t="s">
        <v>279</v>
      </c>
      <c r="D10975">
        <v>74.47</v>
      </c>
    </row>
    <row r="10976" spans="1:4">
      <c r="A10976">
        <v>1907</v>
      </c>
      <c r="B10976" t="s">
        <v>2963</v>
      </c>
      <c r="C10976" t="s">
        <v>2497</v>
      </c>
      <c r="D10976">
        <v>20</v>
      </c>
    </row>
    <row r="10977" spans="1:4">
      <c r="A10977">
        <v>1907</v>
      </c>
      <c r="B10977" t="s">
        <v>2963</v>
      </c>
      <c r="C10977" t="s">
        <v>282</v>
      </c>
      <c r="D10977">
        <v>12.84</v>
      </c>
    </row>
    <row r="10978" spans="1:4">
      <c r="A10978">
        <v>1907</v>
      </c>
      <c r="B10978" t="s">
        <v>2963</v>
      </c>
      <c r="C10978" t="s">
        <v>26</v>
      </c>
      <c r="D10978">
        <v>9.15</v>
      </c>
    </row>
    <row r="10979" spans="1:4">
      <c r="A10979">
        <v>1907</v>
      </c>
      <c r="B10979" t="s">
        <v>2963</v>
      </c>
      <c r="C10979" t="s">
        <v>287</v>
      </c>
      <c r="D10979">
        <v>18.95</v>
      </c>
    </row>
    <row r="10980" spans="1:4">
      <c r="A10980">
        <v>1907</v>
      </c>
      <c r="B10980" t="s">
        <v>2963</v>
      </c>
      <c r="C10980" t="s">
        <v>848</v>
      </c>
      <c r="D10980">
        <v>9.27</v>
      </c>
    </row>
    <row r="10981" spans="1:4">
      <c r="A10981">
        <v>1907</v>
      </c>
      <c r="B10981" t="s">
        <v>2963</v>
      </c>
      <c r="C10981" t="s">
        <v>291</v>
      </c>
      <c r="D10981">
        <v>492.53</v>
      </c>
    </row>
    <row r="10982" spans="1:4">
      <c r="A10982">
        <v>1907</v>
      </c>
      <c r="B10982" t="s">
        <v>2963</v>
      </c>
      <c r="C10982" t="s">
        <v>291</v>
      </c>
      <c r="D10982">
        <v>54.82</v>
      </c>
    </row>
    <row r="10983" spans="1:4">
      <c r="A10983">
        <v>1907</v>
      </c>
      <c r="B10983" t="s">
        <v>2963</v>
      </c>
      <c r="C10983" t="s">
        <v>291</v>
      </c>
      <c r="D10983">
        <v>9.1449999999999996</v>
      </c>
    </row>
    <row r="10984" spans="1:4">
      <c r="A10984">
        <v>1907</v>
      </c>
      <c r="B10984" t="s">
        <v>2963</v>
      </c>
      <c r="C10984" t="s">
        <v>291</v>
      </c>
      <c r="D10984">
        <v>20</v>
      </c>
    </row>
    <row r="10985" spans="1:4">
      <c r="A10985">
        <v>1907</v>
      </c>
      <c r="B10985" t="s">
        <v>2963</v>
      </c>
      <c r="C10985" t="s">
        <v>291</v>
      </c>
      <c r="D10985">
        <v>27.32</v>
      </c>
    </row>
    <row r="10986" spans="1:4">
      <c r="A10986">
        <v>1907</v>
      </c>
      <c r="B10986" t="s">
        <v>2963</v>
      </c>
      <c r="C10986" t="s">
        <v>291</v>
      </c>
      <c r="D10986">
        <v>5</v>
      </c>
    </row>
    <row r="10987" spans="1:4">
      <c r="A10987">
        <v>1907</v>
      </c>
      <c r="B10987" t="s">
        <v>2963</v>
      </c>
      <c r="C10987" t="s">
        <v>291</v>
      </c>
      <c r="D10987">
        <v>20</v>
      </c>
    </row>
    <row r="10988" spans="1:4">
      <c r="A10988">
        <v>1907</v>
      </c>
      <c r="B10988" t="s">
        <v>2963</v>
      </c>
      <c r="C10988" t="s">
        <v>291</v>
      </c>
      <c r="D10988">
        <v>6.96</v>
      </c>
    </row>
    <row r="10989" spans="1:4">
      <c r="A10989">
        <v>1907</v>
      </c>
      <c r="B10989" t="s">
        <v>2963</v>
      </c>
      <c r="C10989" t="s">
        <v>291</v>
      </c>
      <c r="D10989">
        <v>1.05</v>
      </c>
    </row>
    <row r="10990" spans="1:4">
      <c r="A10990">
        <v>1907</v>
      </c>
      <c r="B10990" t="s">
        <v>2963</v>
      </c>
      <c r="C10990" t="s">
        <v>291</v>
      </c>
      <c r="D10990">
        <v>8</v>
      </c>
    </row>
    <row r="10991" spans="1:4">
      <c r="A10991">
        <v>1907</v>
      </c>
      <c r="B10991" t="s">
        <v>2963</v>
      </c>
      <c r="C10991" t="s">
        <v>291</v>
      </c>
      <c r="D10991">
        <v>20.37</v>
      </c>
    </row>
    <row r="10992" spans="1:4">
      <c r="A10992">
        <v>1907</v>
      </c>
      <c r="B10992" t="s">
        <v>2963</v>
      </c>
      <c r="C10992" t="s">
        <v>291</v>
      </c>
      <c r="D10992">
        <v>0.95199999999999996</v>
      </c>
    </row>
    <row r="10993" spans="1:4">
      <c r="A10993">
        <v>1907</v>
      </c>
      <c r="B10993" t="s">
        <v>2963</v>
      </c>
      <c r="C10993" t="s">
        <v>291</v>
      </c>
      <c r="D10993">
        <v>5.0289999999999999</v>
      </c>
    </row>
    <row r="10994" spans="1:4">
      <c r="A10994">
        <v>1907</v>
      </c>
      <c r="B10994" t="s">
        <v>2963</v>
      </c>
      <c r="C10994" t="s">
        <v>291</v>
      </c>
      <c r="D10994">
        <v>5.71</v>
      </c>
    </row>
    <row r="10995" spans="1:4">
      <c r="A10995">
        <v>1907</v>
      </c>
      <c r="B10995" t="s">
        <v>2963</v>
      </c>
      <c r="C10995" t="s">
        <v>291</v>
      </c>
      <c r="D10995">
        <v>2.86</v>
      </c>
    </row>
    <row r="10996" spans="1:4">
      <c r="A10996">
        <v>1907</v>
      </c>
      <c r="B10996" t="s">
        <v>2963</v>
      </c>
      <c r="C10996" t="s">
        <v>291</v>
      </c>
      <c r="D10996">
        <v>34.087000000000003</v>
      </c>
    </row>
    <row r="10997" spans="1:4">
      <c r="A10997">
        <v>1907</v>
      </c>
      <c r="B10997" t="s">
        <v>2963</v>
      </c>
      <c r="C10997" t="s">
        <v>291</v>
      </c>
      <c r="D10997">
        <v>1.67</v>
      </c>
    </row>
    <row r="10998" spans="1:4">
      <c r="A10998">
        <v>1907</v>
      </c>
      <c r="B10998" t="s">
        <v>2963</v>
      </c>
      <c r="C10998" t="s">
        <v>291</v>
      </c>
      <c r="D10998">
        <v>11.7</v>
      </c>
    </row>
    <row r="10999" spans="1:4">
      <c r="A10999">
        <v>1907</v>
      </c>
      <c r="B10999" t="s">
        <v>2963</v>
      </c>
      <c r="C10999" t="s">
        <v>291</v>
      </c>
      <c r="D10999">
        <v>6.4</v>
      </c>
    </row>
    <row r="11000" spans="1:4">
      <c r="A11000">
        <v>1907</v>
      </c>
      <c r="B11000" t="s">
        <v>2963</v>
      </c>
      <c r="C11000" t="s">
        <v>291</v>
      </c>
      <c r="D11000">
        <v>81.81</v>
      </c>
    </row>
    <row r="11001" spans="1:4">
      <c r="A11001">
        <v>1907</v>
      </c>
      <c r="B11001" t="s">
        <v>2963</v>
      </c>
      <c r="C11001" t="s">
        <v>291</v>
      </c>
      <c r="D11001">
        <v>12.77</v>
      </c>
    </row>
    <row r="11002" spans="1:4">
      <c r="A11002">
        <v>1907</v>
      </c>
      <c r="B11002" t="s">
        <v>2963</v>
      </c>
      <c r="C11002" t="s">
        <v>291</v>
      </c>
      <c r="D11002">
        <v>7</v>
      </c>
    </row>
    <row r="11003" spans="1:4">
      <c r="A11003">
        <v>1907</v>
      </c>
      <c r="B11003" t="s">
        <v>2963</v>
      </c>
      <c r="C11003" t="s">
        <v>291</v>
      </c>
      <c r="D11003">
        <v>37.85</v>
      </c>
    </row>
    <row r="11004" spans="1:4">
      <c r="A11004">
        <v>1907</v>
      </c>
      <c r="B11004" t="s">
        <v>2963</v>
      </c>
      <c r="C11004" t="s">
        <v>291</v>
      </c>
      <c r="D11004">
        <v>118.05</v>
      </c>
    </row>
    <row r="11005" spans="1:4">
      <c r="A11005">
        <v>1907</v>
      </c>
      <c r="B11005" t="s">
        <v>2963</v>
      </c>
      <c r="C11005" t="s">
        <v>291</v>
      </c>
      <c r="D11005">
        <v>23.8</v>
      </c>
    </row>
    <row r="11006" spans="1:4">
      <c r="A11006">
        <v>1907</v>
      </c>
      <c r="B11006" t="s">
        <v>2963</v>
      </c>
      <c r="C11006" t="s">
        <v>2070</v>
      </c>
      <c r="D11006">
        <v>14.7</v>
      </c>
    </row>
    <row r="11007" spans="1:4">
      <c r="A11007">
        <v>1907</v>
      </c>
      <c r="B11007" t="s">
        <v>2963</v>
      </c>
      <c r="C11007" t="s">
        <v>2070</v>
      </c>
      <c r="D11007">
        <v>3.21</v>
      </c>
    </row>
    <row r="11008" spans="1:4">
      <c r="A11008">
        <v>1907</v>
      </c>
      <c r="B11008" t="s">
        <v>2963</v>
      </c>
      <c r="C11008" t="s">
        <v>1756</v>
      </c>
      <c r="D11008">
        <v>2.74</v>
      </c>
    </row>
    <row r="11009" spans="1:4">
      <c r="A11009">
        <v>1907</v>
      </c>
      <c r="B11009" t="s">
        <v>2963</v>
      </c>
      <c r="C11009" t="s">
        <v>312</v>
      </c>
      <c r="D11009">
        <v>4</v>
      </c>
    </row>
    <row r="11010" spans="1:4">
      <c r="A11010">
        <v>1907</v>
      </c>
      <c r="B11010" t="s">
        <v>2963</v>
      </c>
      <c r="C11010" t="s">
        <v>314</v>
      </c>
      <c r="D11010">
        <v>62.3</v>
      </c>
    </row>
    <row r="11011" spans="1:4">
      <c r="A11011">
        <v>1907</v>
      </c>
      <c r="B11011" t="s">
        <v>2963</v>
      </c>
      <c r="C11011" t="s">
        <v>316</v>
      </c>
      <c r="D11011">
        <v>8.84</v>
      </c>
    </row>
    <row r="11012" spans="1:4">
      <c r="A11012">
        <v>1907</v>
      </c>
      <c r="B11012" t="s">
        <v>2963</v>
      </c>
      <c r="C11012" t="s">
        <v>318</v>
      </c>
      <c r="D11012">
        <v>63.62</v>
      </c>
    </row>
    <row r="11013" spans="1:4">
      <c r="A11013">
        <v>1907</v>
      </c>
      <c r="B11013" t="s">
        <v>2963</v>
      </c>
      <c r="C11013" t="s">
        <v>1761</v>
      </c>
      <c r="D11013">
        <v>3</v>
      </c>
    </row>
    <row r="11014" spans="1:4">
      <c r="A11014">
        <v>1907</v>
      </c>
      <c r="B11014" t="s">
        <v>2963</v>
      </c>
      <c r="C11014" t="s">
        <v>1761</v>
      </c>
      <c r="D11014">
        <v>9</v>
      </c>
    </row>
    <row r="11015" spans="1:4">
      <c r="A11015">
        <v>1907</v>
      </c>
      <c r="B11015" t="s">
        <v>2963</v>
      </c>
      <c r="C11015" t="s">
        <v>320</v>
      </c>
      <c r="D11015">
        <v>4</v>
      </c>
    </row>
    <row r="11016" spans="1:4">
      <c r="A11016">
        <v>1907</v>
      </c>
      <c r="B11016" t="s">
        <v>2963</v>
      </c>
      <c r="C11016" t="s">
        <v>1068</v>
      </c>
      <c r="D11016">
        <v>10.36</v>
      </c>
    </row>
    <row r="11017" spans="1:4">
      <c r="A11017">
        <v>1907</v>
      </c>
      <c r="B11017" t="s">
        <v>2963</v>
      </c>
      <c r="C11017" t="s">
        <v>1068</v>
      </c>
      <c r="D11017">
        <v>4</v>
      </c>
    </row>
    <row r="11018" spans="1:4">
      <c r="A11018">
        <v>1907</v>
      </c>
      <c r="B11018" t="s">
        <v>2963</v>
      </c>
      <c r="C11018" t="s">
        <v>2240</v>
      </c>
      <c r="D11018">
        <v>9.25</v>
      </c>
    </row>
    <row r="11019" spans="1:4">
      <c r="A11019">
        <v>1907</v>
      </c>
      <c r="B11019" t="s">
        <v>2963</v>
      </c>
      <c r="C11019" t="s">
        <v>640</v>
      </c>
      <c r="D11019">
        <v>6.5</v>
      </c>
    </row>
    <row r="11020" spans="1:4">
      <c r="A11020">
        <v>1907</v>
      </c>
      <c r="B11020" t="s">
        <v>2963</v>
      </c>
      <c r="C11020" t="s">
        <v>961</v>
      </c>
      <c r="D11020">
        <v>16.7</v>
      </c>
    </row>
    <row r="11021" spans="1:4">
      <c r="A11021">
        <v>1907</v>
      </c>
      <c r="B11021" t="s">
        <v>2963</v>
      </c>
      <c r="C11021" t="s">
        <v>851</v>
      </c>
      <c r="D11021">
        <v>4.4000000000000004</v>
      </c>
    </row>
    <row r="11022" spans="1:4">
      <c r="A11022">
        <v>1907</v>
      </c>
      <c r="B11022" t="s">
        <v>2963</v>
      </c>
      <c r="C11022" t="s">
        <v>322</v>
      </c>
      <c r="D11022">
        <v>17.329999999999998</v>
      </c>
    </row>
    <row r="11023" spans="1:4">
      <c r="A11023">
        <v>1907</v>
      </c>
      <c r="B11023" t="s">
        <v>2963</v>
      </c>
      <c r="C11023" t="s">
        <v>324</v>
      </c>
      <c r="D11023">
        <v>92.63</v>
      </c>
    </row>
    <row r="11024" spans="1:4">
      <c r="A11024">
        <v>1907</v>
      </c>
      <c r="B11024" t="s">
        <v>2963</v>
      </c>
      <c r="C11024" t="s">
        <v>324</v>
      </c>
      <c r="D11024">
        <v>4.6100000000000003</v>
      </c>
    </row>
    <row r="11025" spans="1:4">
      <c r="A11025">
        <v>1907</v>
      </c>
      <c r="B11025" t="s">
        <v>2963</v>
      </c>
      <c r="C11025" t="s">
        <v>324</v>
      </c>
      <c r="D11025">
        <v>39</v>
      </c>
    </row>
    <row r="11026" spans="1:4">
      <c r="A11026">
        <v>1907</v>
      </c>
      <c r="B11026" t="s">
        <v>2963</v>
      </c>
      <c r="C11026" t="s">
        <v>324</v>
      </c>
      <c r="D11026">
        <v>19.690000000000001</v>
      </c>
    </row>
    <row r="11027" spans="1:4">
      <c r="A11027">
        <v>1907</v>
      </c>
      <c r="B11027" t="s">
        <v>2963</v>
      </c>
      <c r="C11027" t="s">
        <v>324</v>
      </c>
      <c r="D11027">
        <v>7.75</v>
      </c>
    </row>
    <row r="11028" spans="1:4">
      <c r="A11028">
        <v>1907</v>
      </c>
      <c r="B11028" t="s">
        <v>2963</v>
      </c>
      <c r="C11028" t="s">
        <v>324</v>
      </c>
      <c r="D11028">
        <v>160</v>
      </c>
    </row>
    <row r="11029" spans="1:4">
      <c r="A11029">
        <v>1907</v>
      </c>
      <c r="B11029" t="s">
        <v>2963</v>
      </c>
      <c r="C11029" t="s">
        <v>327</v>
      </c>
      <c r="D11029">
        <v>3.87</v>
      </c>
    </row>
    <row r="11030" spans="1:4">
      <c r="A11030">
        <v>1907</v>
      </c>
      <c r="B11030" t="s">
        <v>2963</v>
      </c>
      <c r="C11030" t="s">
        <v>66</v>
      </c>
      <c r="D11030">
        <v>6.86</v>
      </c>
    </row>
    <row r="11031" spans="1:4">
      <c r="A11031">
        <v>1907</v>
      </c>
      <c r="B11031" t="s">
        <v>2963</v>
      </c>
      <c r="C11031" t="s">
        <v>2437</v>
      </c>
      <c r="D11031">
        <v>1.66</v>
      </c>
    </row>
    <row r="11032" spans="1:4">
      <c r="A11032">
        <v>1907</v>
      </c>
      <c r="B11032" t="s">
        <v>2963</v>
      </c>
      <c r="C11032" t="s">
        <v>332</v>
      </c>
      <c r="D11032">
        <v>109.9</v>
      </c>
    </row>
    <row r="11033" spans="1:4">
      <c r="A11033">
        <v>1907</v>
      </c>
      <c r="B11033" t="s">
        <v>2963</v>
      </c>
      <c r="C11033" t="s">
        <v>658</v>
      </c>
      <c r="D11033">
        <v>0.18</v>
      </c>
    </row>
    <row r="11034" spans="1:4">
      <c r="A11034">
        <v>1907</v>
      </c>
      <c r="B11034" t="s">
        <v>2963</v>
      </c>
      <c r="C11034" t="s">
        <v>658</v>
      </c>
      <c r="D11034">
        <v>1.6</v>
      </c>
    </row>
    <row r="11035" spans="1:4">
      <c r="A11035">
        <v>1907</v>
      </c>
      <c r="B11035" t="s">
        <v>2963</v>
      </c>
      <c r="C11035" t="s">
        <v>2498</v>
      </c>
      <c r="D11035">
        <v>12</v>
      </c>
    </row>
    <row r="11036" spans="1:4">
      <c r="A11036">
        <v>1907</v>
      </c>
      <c r="B11036" t="s">
        <v>2963</v>
      </c>
      <c r="C11036" t="s">
        <v>338</v>
      </c>
      <c r="D11036">
        <v>31.02</v>
      </c>
    </row>
    <row r="11037" spans="1:4">
      <c r="A11037">
        <v>1907</v>
      </c>
      <c r="B11037" t="s">
        <v>2963</v>
      </c>
      <c r="C11037" t="s">
        <v>338</v>
      </c>
      <c r="D11037">
        <v>27.69</v>
      </c>
    </row>
    <row r="11038" spans="1:4">
      <c r="A11038">
        <v>1907</v>
      </c>
      <c r="B11038" t="s">
        <v>2963</v>
      </c>
      <c r="C11038" t="s">
        <v>338</v>
      </c>
      <c r="D11038">
        <v>4</v>
      </c>
    </row>
    <row r="11039" spans="1:4">
      <c r="A11039">
        <v>1907</v>
      </c>
      <c r="B11039" t="s">
        <v>2963</v>
      </c>
      <c r="C11039" t="s">
        <v>340</v>
      </c>
      <c r="D11039">
        <v>78.45</v>
      </c>
    </row>
    <row r="11040" spans="1:4">
      <c r="A11040">
        <v>1907</v>
      </c>
      <c r="B11040" t="s">
        <v>2963</v>
      </c>
      <c r="C11040" t="s">
        <v>340</v>
      </c>
      <c r="D11040">
        <v>8.5500000000000007</v>
      </c>
    </row>
    <row r="11041" spans="1:4">
      <c r="A11041">
        <v>1907</v>
      </c>
      <c r="B11041" t="s">
        <v>2963</v>
      </c>
      <c r="C11041" t="s">
        <v>340</v>
      </c>
      <c r="D11041">
        <v>18.079999999999998</v>
      </c>
    </row>
    <row r="11042" spans="1:4">
      <c r="A11042">
        <v>1907</v>
      </c>
      <c r="B11042" t="s">
        <v>2963</v>
      </c>
      <c r="C11042" t="s">
        <v>340</v>
      </c>
      <c r="D11042">
        <v>22.91</v>
      </c>
    </row>
    <row r="11043" spans="1:4">
      <c r="A11043">
        <v>1907</v>
      </c>
      <c r="B11043" t="s">
        <v>2963</v>
      </c>
      <c r="C11043" t="s">
        <v>340</v>
      </c>
      <c r="D11043">
        <v>21</v>
      </c>
    </row>
    <row r="11044" spans="1:4">
      <c r="A11044">
        <v>1907</v>
      </c>
      <c r="B11044" t="s">
        <v>2963</v>
      </c>
      <c r="C11044" t="s">
        <v>352</v>
      </c>
      <c r="D11044">
        <v>10</v>
      </c>
    </row>
    <row r="11045" spans="1:4">
      <c r="A11045">
        <v>1907</v>
      </c>
      <c r="B11045" t="s">
        <v>2963</v>
      </c>
      <c r="C11045" t="s">
        <v>354</v>
      </c>
      <c r="D11045">
        <v>94.95</v>
      </c>
    </row>
    <row r="11046" spans="1:4">
      <c r="A11046">
        <v>1907</v>
      </c>
      <c r="B11046" t="s">
        <v>2963</v>
      </c>
      <c r="C11046" t="s">
        <v>358</v>
      </c>
      <c r="D11046">
        <v>10.47</v>
      </c>
    </row>
    <row r="11047" spans="1:4">
      <c r="A11047">
        <v>1907</v>
      </c>
      <c r="B11047" t="s">
        <v>2963</v>
      </c>
      <c r="C11047" t="s">
        <v>358</v>
      </c>
      <c r="D11047">
        <v>7.69</v>
      </c>
    </row>
    <row r="11048" spans="1:4">
      <c r="A11048">
        <v>1907</v>
      </c>
      <c r="B11048" t="s">
        <v>2963</v>
      </c>
      <c r="C11048" t="s">
        <v>648</v>
      </c>
      <c r="D11048">
        <v>9.2799999999999994</v>
      </c>
    </row>
    <row r="11049" spans="1:4">
      <c r="A11049">
        <v>1907</v>
      </c>
      <c r="B11049" t="s">
        <v>2963</v>
      </c>
      <c r="C11049" t="s">
        <v>648</v>
      </c>
      <c r="D11049">
        <v>16</v>
      </c>
    </row>
    <row r="11050" spans="1:4">
      <c r="A11050">
        <v>1907</v>
      </c>
      <c r="B11050" t="s">
        <v>2963</v>
      </c>
      <c r="C11050" t="s">
        <v>1789</v>
      </c>
      <c r="D11050">
        <v>22.69</v>
      </c>
    </row>
    <row r="11051" spans="1:4">
      <c r="A11051">
        <v>1907</v>
      </c>
      <c r="B11051" t="s">
        <v>2963</v>
      </c>
      <c r="C11051" t="s">
        <v>2314</v>
      </c>
      <c r="D11051">
        <v>22</v>
      </c>
    </row>
    <row r="11052" spans="1:4">
      <c r="A11052">
        <v>1907</v>
      </c>
      <c r="B11052" t="s">
        <v>2963</v>
      </c>
      <c r="C11052" t="s">
        <v>360</v>
      </c>
      <c r="D11052">
        <v>4</v>
      </c>
    </row>
    <row r="11053" spans="1:4">
      <c r="A11053">
        <v>1907</v>
      </c>
      <c r="B11053" t="s">
        <v>2963</v>
      </c>
      <c r="C11053" t="s">
        <v>362</v>
      </c>
      <c r="D11053">
        <v>34.46</v>
      </c>
    </row>
    <row r="11054" spans="1:4">
      <c r="A11054">
        <v>1907</v>
      </c>
      <c r="B11054" t="s">
        <v>3667</v>
      </c>
      <c r="C11054" t="s">
        <v>291</v>
      </c>
      <c r="D11054">
        <v>17.57</v>
      </c>
    </row>
    <row r="11055" spans="1:4">
      <c r="A11055">
        <v>1907</v>
      </c>
      <c r="B11055" t="s">
        <v>3654</v>
      </c>
      <c r="C11055" t="s">
        <v>2072</v>
      </c>
      <c r="D11055">
        <v>6.5</v>
      </c>
    </row>
    <row r="11056" spans="1:4">
      <c r="A11056">
        <v>1907</v>
      </c>
      <c r="B11056" t="s">
        <v>3654</v>
      </c>
      <c r="C11056" t="s">
        <v>2074</v>
      </c>
      <c r="D11056">
        <v>55</v>
      </c>
    </row>
    <row r="11057" spans="1:4">
      <c r="A11057">
        <v>1907</v>
      </c>
      <c r="B11057" t="s">
        <v>3654</v>
      </c>
      <c r="C11057" t="s">
        <v>2074</v>
      </c>
      <c r="D11057">
        <v>55.75</v>
      </c>
    </row>
    <row r="11058" spans="1:4">
      <c r="A11058">
        <v>1907</v>
      </c>
      <c r="B11058" t="s">
        <v>3654</v>
      </c>
      <c r="C11058" t="s">
        <v>2074</v>
      </c>
      <c r="D11058">
        <v>3.25</v>
      </c>
    </row>
    <row r="11059" spans="1:4">
      <c r="A11059">
        <v>1907</v>
      </c>
      <c r="B11059" t="s">
        <v>3654</v>
      </c>
      <c r="C11059" t="s">
        <v>2074</v>
      </c>
      <c r="D11059">
        <v>2</v>
      </c>
    </row>
    <row r="11060" spans="1:4">
      <c r="A11060">
        <v>1907</v>
      </c>
      <c r="B11060" t="s">
        <v>3654</v>
      </c>
      <c r="C11060" t="s">
        <v>2075</v>
      </c>
      <c r="D11060">
        <v>4</v>
      </c>
    </row>
    <row r="11061" spans="1:4">
      <c r="A11061">
        <v>1907</v>
      </c>
      <c r="B11061" t="s">
        <v>3654</v>
      </c>
      <c r="C11061" t="s">
        <v>2079</v>
      </c>
      <c r="D11061">
        <v>101</v>
      </c>
    </row>
    <row r="11062" spans="1:4">
      <c r="A11062">
        <v>1907</v>
      </c>
      <c r="B11062" t="s">
        <v>3654</v>
      </c>
      <c r="C11062" t="s">
        <v>2079</v>
      </c>
      <c r="D11062">
        <v>7.3</v>
      </c>
    </row>
    <row r="11063" spans="1:4">
      <c r="A11063">
        <v>1907</v>
      </c>
      <c r="B11063" t="s">
        <v>3654</v>
      </c>
      <c r="C11063" t="s">
        <v>2395</v>
      </c>
      <c r="D11063">
        <v>16</v>
      </c>
    </row>
    <row r="11064" spans="1:4">
      <c r="A11064">
        <v>1907</v>
      </c>
      <c r="B11064" t="s">
        <v>3640</v>
      </c>
      <c r="C11064" t="s">
        <v>2433</v>
      </c>
      <c r="D11064">
        <v>4.5</v>
      </c>
    </row>
    <row r="11065" spans="1:4">
      <c r="A11065">
        <v>1907</v>
      </c>
      <c r="B11065" t="s">
        <v>3655</v>
      </c>
      <c r="C11065" t="s">
        <v>2093</v>
      </c>
      <c r="D11065">
        <v>204.1</v>
      </c>
    </row>
    <row r="11066" spans="1:4">
      <c r="A11066">
        <v>1907</v>
      </c>
      <c r="B11066" t="s">
        <v>3655</v>
      </c>
      <c r="C11066" t="s">
        <v>2081</v>
      </c>
      <c r="D11066">
        <v>35</v>
      </c>
    </row>
    <row r="11067" spans="1:4">
      <c r="A11067">
        <v>1907</v>
      </c>
      <c r="B11067" t="s">
        <v>3655</v>
      </c>
      <c r="C11067" t="s">
        <v>2082</v>
      </c>
      <c r="D11067">
        <v>6</v>
      </c>
    </row>
    <row r="11068" spans="1:4">
      <c r="A11068">
        <v>1907</v>
      </c>
      <c r="B11068" t="s">
        <v>3655</v>
      </c>
      <c r="C11068" t="s">
        <v>99</v>
      </c>
      <c r="D11068">
        <v>20</v>
      </c>
    </row>
    <row r="11069" spans="1:4">
      <c r="A11069">
        <v>1907</v>
      </c>
      <c r="B11069" t="s">
        <v>3655</v>
      </c>
      <c r="C11069" t="s">
        <v>2472</v>
      </c>
      <c r="D11069">
        <v>20</v>
      </c>
    </row>
    <row r="11070" spans="1:4">
      <c r="A11070">
        <v>1907</v>
      </c>
      <c r="B11070" t="s">
        <v>3655</v>
      </c>
      <c r="C11070" t="s">
        <v>2082</v>
      </c>
      <c r="D11070">
        <v>26</v>
      </c>
    </row>
    <row r="11071" spans="1:4">
      <c r="A11071">
        <v>1907</v>
      </c>
      <c r="B11071" t="s">
        <v>3655</v>
      </c>
      <c r="C11071" t="s">
        <v>2473</v>
      </c>
      <c r="D11071">
        <v>11</v>
      </c>
    </row>
    <row r="11072" spans="1:4">
      <c r="A11072">
        <v>1907</v>
      </c>
      <c r="B11072" t="s">
        <v>3655</v>
      </c>
      <c r="C11072" t="s">
        <v>470</v>
      </c>
      <c r="D11072">
        <v>25</v>
      </c>
    </row>
    <row r="11073" spans="1:4">
      <c r="A11073">
        <v>1907</v>
      </c>
      <c r="B11073" t="s">
        <v>3655</v>
      </c>
      <c r="C11073" t="s">
        <v>1952</v>
      </c>
      <c r="D11073">
        <v>5</v>
      </c>
    </row>
    <row r="11074" spans="1:4">
      <c r="A11074">
        <v>1907</v>
      </c>
      <c r="B11074" t="s">
        <v>3655</v>
      </c>
      <c r="C11074" t="s">
        <v>2095</v>
      </c>
      <c r="D11074">
        <v>57.55</v>
      </c>
    </row>
    <row r="11075" spans="1:4">
      <c r="A11075">
        <v>1907</v>
      </c>
      <c r="B11075" t="s">
        <v>3655</v>
      </c>
      <c r="C11075" t="s">
        <v>2095</v>
      </c>
      <c r="D11075">
        <v>36</v>
      </c>
    </row>
    <row r="11076" spans="1:4">
      <c r="A11076">
        <v>1907</v>
      </c>
      <c r="B11076" t="s">
        <v>3655</v>
      </c>
      <c r="C11076" t="s">
        <v>2095</v>
      </c>
      <c r="D11076">
        <v>218</v>
      </c>
    </row>
    <row r="11077" spans="1:4">
      <c r="A11077">
        <v>1907</v>
      </c>
      <c r="B11077" t="s">
        <v>3655</v>
      </c>
      <c r="C11077" t="s">
        <v>2095</v>
      </c>
      <c r="D11077">
        <v>57</v>
      </c>
    </row>
    <row r="11078" spans="1:4">
      <c r="A11078">
        <v>1907</v>
      </c>
      <c r="B11078" t="s">
        <v>3655</v>
      </c>
      <c r="C11078" t="s">
        <v>2095</v>
      </c>
      <c r="D11078">
        <v>101.24</v>
      </c>
    </row>
    <row r="11079" spans="1:4">
      <c r="A11079">
        <v>1907</v>
      </c>
      <c r="B11079" t="s">
        <v>3655</v>
      </c>
      <c r="C11079" t="s">
        <v>2095</v>
      </c>
      <c r="D11079">
        <v>38</v>
      </c>
    </row>
    <row r="11080" spans="1:4">
      <c r="A11080">
        <v>1907</v>
      </c>
      <c r="B11080" t="s">
        <v>3655</v>
      </c>
      <c r="C11080" t="s">
        <v>2095</v>
      </c>
      <c r="D11080">
        <v>54</v>
      </c>
    </row>
    <row r="11081" spans="1:4">
      <c r="A11081">
        <v>1907</v>
      </c>
      <c r="B11081" t="s">
        <v>3655</v>
      </c>
      <c r="C11081" t="s">
        <v>2095</v>
      </c>
      <c r="D11081">
        <v>0.15</v>
      </c>
    </row>
    <row r="11082" spans="1:4">
      <c r="A11082">
        <v>1907</v>
      </c>
      <c r="B11082" t="s">
        <v>3655</v>
      </c>
      <c r="C11082" t="s">
        <v>2095</v>
      </c>
      <c r="D11082">
        <v>2</v>
      </c>
    </row>
    <row r="11083" spans="1:4">
      <c r="A11083">
        <v>1907</v>
      </c>
      <c r="B11083" t="s">
        <v>3655</v>
      </c>
      <c r="C11083" t="s">
        <v>2095</v>
      </c>
      <c r="D11083">
        <v>37</v>
      </c>
    </row>
    <row r="11084" spans="1:4">
      <c r="A11084">
        <v>1907</v>
      </c>
      <c r="B11084" t="s">
        <v>3655</v>
      </c>
      <c r="C11084" t="s">
        <v>2095</v>
      </c>
      <c r="D11084">
        <v>305.81</v>
      </c>
    </row>
    <row r="11085" spans="1:4">
      <c r="A11085">
        <v>1907</v>
      </c>
      <c r="B11085" t="s">
        <v>3655</v>
      </c>
      <c r="C11085" t="s">
        <v>2095</v>
      </c>
      <c r="D11085">
        <v>96.48</v>
      </c>
    </row>
    <row r="11086" spans="1:4">
      <c r="A11086">
        <v>1907</v>
      </c>
      <c r="B11086" t="s">
        <v>3655</v>
      </c>
      <c r="C11086" t="s">
        <v>2095</v>
      </c>
      <c r="D11086">
        <v>42.5</v>
      </c>
    </row>
    <row r="11087" spans="1:4">
      <c r="A11087">
        <v>1907</v>
      </c>
      <c r="B11087" t="s">
        <v>3655</v>
      </c>
      <c r="C11087" t="s">
        <v>2095</v>
      </c>
      <c r="D11087">
        <v>83.82</v>
      </c>
    </row>
    <row r="11088" spans="1:4">
      <c r="A11088">
        <v>1907</v>
      </c>
      <c r="B11088" t="s">
        <v>3655</v>
      </c>
      <c r="C11088" t="s">
        <v>417</v>
      </c>
      <c r="D11088">
        <v>242</v>
      </c>
    </row>
    <row r="11089" spans="1:4">
      <c r="A11089">
        <v>1907</v>
      </c>
      <c r="B11089" t="s">
        <v>3655</v>
      </c>
      <c r="C11089" t="s">
        <v>417</v>
      </c>
      <c r="D11089">
        <v>13.5</v>
      </c>
    </row>
    <row r="11090" spans="1:4">
      <c r="A11090">
        <v>1907</v>
      </c>
      <c r="B11090" t="s">
        <v>3655</v>
      </c>
      <c r="C11090" t="s">
        <v>417</v>
      </c>
      <c r="D11090">
        <v>45.43</v>
      </c>
    </row>
    <row r="11091" spans="1:4">
      <c r="A11091">
        <v>1907</v>
      </c>
      <c r="B11091" t="s">
        <v>3655</v>
      </c>
      <c r="C11091" t="s">
        <v>417</v>
      </c>
      <c r="D11091">
        <v>30</v>
      </c>
    </row>
    <row r="11092" spans="1:4">
      <c r="A11092">
        <v>1907</v>
      </c>
      <c r="B11092" t="s">
        <v>3655</v>
      </c>
      <c r="C11092" t="s">
        <v>417</v>
      </c>
      <c r="D11092">
        <v>95</v>
      </c>
    </row>
    <row r="11093" spans="1:4">
      <c r="A11093">
        <v>1907</v>
      </c>
      <c r="B11093" t="s">
        <v>3655</v>
      </c>
      <c r="C11093" t="s">
        <v>417</v>
      </c>
      <c r="D11093">
        <v>160</v>
      </c>
    </row>
    <row r="11094" spans="1:4">
      <c r="A11094">
        <v>1907</v>
      </c>
      <c r="B11094" t="s">
        <v>3655</v>
      </c>
      <c r="C11094" t="s">
        <v>417</v>
      </c>
      <c r="D11094">
        <v>164</v>
      </c>
    </row>
    <row r="11095" spans="1:4">
      <c r="A11095">
        <v>1907</v>
      </c>
      <c r="B11095" t="s">
        <v>3655</v>
      </c>
      <c r="C11095" t="s">
        <v>68</v>
      </c>
      <c r="D11095">
        <v>107.4</v>
      </c>
    </row>
    <row r="11096" spans="1:4">
      <c r="A11096">
        <v>1907</v>
      </c>
      <c r="B11096" t="s">
        <v>3655</v>
      </c>
      <c r="C11096" t="s">
        <v>68</v>
      </c>
      <c r="D11096">
        <v>16</v>
      </c>
    </row>
    <row r="11097" spans="1:4">
      <c r="A11097">
        <v>1907</v>
      </c>
      <c r="B11097" t="s">
        <v>3655</v>
      </c>
      <c r="C11097" t="s">
        <v>68</v>
      </c>
      <c r="D11097">
        <v>10</v>
      </c>
    </row>
    <row r="11098" spans="1:4">
      <c r="A11098">
        <v>1907</v>
      </c>
      <c r="B11098" t="s">
        <v>3655</v>
      </c>
      <c r="C11098" t="s">
        <v>68</v>
      </c>
      <c r="D11098">
        <v>5</v>
      </c>
    </row>
    <row r="11099" spans="1:4">
      <c r="A11099">
        <v>1907</v>
      </c>
      <c r="B11099" t="s">
        <v>3655</v>
      </c>
      <c r="C11099" t="s">
        <v>68</v>
      </c>
      <c r="D11099">
        <v>61</v>
      </c>
    </row>
    <row r="11100" spans="1:4">
      <c r="A11100">
        <v>1907</v>
      </c>
      <c r="B11100" t="s">
        <v>3655</v>
      </c>
      <c r="C11100" t="s">
        <v>68</v>
      </c>
      <c r="D11100">
        <v>40</v>
      </c>
    </row>
    <row r="11101" spans="1:4">
      <c r="A11101">
        <v>1907</v>
      </c>
      <c r="B11101" t="s">
        <v>3655</v>
      </c>
      <c r="C11101" t="s">
        <v>68</v>
      </c>
      <c r="D11101">
        <v>6.1</v>
      </c>
    </row>
    <row r="11102" spans="1:4">
      <c r="A11102">
        <v>1907</v>
      </c>
      <c r="B11102" t="s">
        <v>3655</v>
      </c>
      <c r="C11102" t="s">
        <v>68</v>
      </c>
      <c r="D11102">
        <v>78</v>
      </c>
    </row>
    <row r="11103" spans="1:4">
      <c r="A11103">
        <v>1907</v>
      </c>
      <c r="B11103" t="s">
        <v>3655</v>
      </c>
      <c r="C11103" t="s">
        <v>2097</v>
      </c>
      <c r="D11103">
        <v>30</v>
      </c>
    </row>
    <row r="11104" spans="1:4">
      <c r="A11104">
        <v>1907</v>
      </c>
      <c r="B11104" t="s">
        <v>3655</v>
      </c>
      <c r="C11104" t="s">
        <v>2097</v>
      </c>
      <c r="D11104">
        <v>8</v>
      </c>
    </row>
    <row r="11105" spans="1:4">
      <c r="A11105">
        <v>1907</v>
      </c>
      <c r="B11105" t="s">
        <v>3655</v>
      </c>
      <c r="C11105" t="s">
        <v>2097</v>
      </c>
      <c r="D11105">
        <v>31.1</v>
      </c>
    </row>
    <row r="11106" spans="1:4">
      <c r="A11106">
        <v>1907</v>
      </c>
      <c r="B11106" t="s">
        <v>3655</v>
      </c>
      <c r="C11106" t="s">
        <v>2097</v>
      </c>
      <c r="D11106">
        <v>99</v>
      </c>
    </row>
    <row r="11107" spans="1:4">
      <c r="A11107">
        <v>1907</v>
      </c>
      <c r="B11107" t="s">
        <v>3655</v>
      </c>
      <c r="C11107" t="s">
        <v>2097</v>
      </c>
      <c r="D11107">
        <v>36</v>
      </c>
    </row>
    <row r="11108" spans="1:4">
      <c r="A11108">
        <v>1907</v>
      </c>
      <c r="B11108" t="s">
        <v>3655</v>
      </c>
      <c r="C11108" t="s">
        <v>2097</v>
      </c>
      <c r="D11108">
        <v>34</v>
      </c>
    </row>
    <row r="11109" spans="1:4">
      <c r="A11109">
        <v>1907</v>
      </c>
      <c r="B11109" t="s">
        <v>3655</v>
      </c>
      <c r="C11109" t="s">
        <v>2097</v>
      </c>
      <c r="D11109">
        <v>55</v>
      </c>
    </row>
    <row r="11110" spans="1:4">
      <c r="A11110">
        <v>1907</v>
      </c>
      <c r="B11110" t="s">
        <v>3655</v>
      </c>
      <c r="C11110" t="s">
        <v>2098</v>
      </c>
      <c r="D11110">
        <v>4.5</v>
      </c>
    </row>
    <row r="11111" spans="1:4">
      <c r="A11111">
        <v>1907</v>
      </c>
      <c r="B11111" t="s">
        <v>3655</v>
      </c>
      <c r="C11111" t="s">
        <v>2100</v>
      </c>
      <c r="D11111">
        <v>2</v>
      </c>
    </row>
    <row r="11112" spans="1:4">
      <c r="A11112">
        <v>1907</v>
      </c>
      <c r="B11112" t="s">
        <v>3655</v>
      </c>
      <c r="C11112" t="s">
        <v>2101</v>
      </c>
      <c r="D11112">
        <v>32</v>
      </c>
    </row>
    <row r="11113" spans="1:4">
      <c r="A11113">
        <v>1907</v>
      </c>
      <c r="B11113" t="s">
        <v>3655</v>
      </c>
      <c r="C11113" t="s">
        <v>2101</v>
      </c>
      <c r="D11113">
        <v>3</v>
      </c>
    </row>
    <row r="11114" spans="1:4">
      <c r="A11114">
        <v>1907</v>
      </c>
      <c r="B11114" t="s">
        <v>3655</v>
      </c>
      <c r="C11114" t="s">
        <v>2499</v>
      </c>
      <c r="D11114">
        <v>9</v>
      </c>
    </row>
    <row r="11115" spans="1:4">
      <c r="A11115">
        <v>1907</v>
      </c>
      <c r="B11115" t="s">
        <v>3655</v>
      </c>
      <c r="C11115" t="s">
        <v>2102</v>
      </c>
      <c r="D11115">
        <v>50</v>
      </c>
    </row>
    <row r="11116" spans="1:4">
      <c r="A11116">
        <v>1907</v>
      </c>
      <c r="B11116" t="s">
        <v>3655</v>
      </c>
      <c r="C11116" t="s">
        <v>2072</v>
      </c>
      <c r="D11116">
        <v>2.25</v>
      </c>
    </row>
    <row r="11117" spans="1:4">
      <c r="A11117">
        <v>1907</v>
      </c>
      <c r="B11117" t="s">
        <v>3655</v>
      </c>
      <c r="C11117" t="s">
        <v>2315</v>
      </c>
      <c r="D11117">
        <v>30</v>
      </c>
    </row>
    <row r="11118" spans="1:4">
      <c r="A11118">
        <v>1907</v>
      </c>
      <c r="B11118" t="s">
        <v>3655</v>
      </c>
      <c r="C11118" t="s">
        <v>2104</v>
      </c>
      <c r="D11118">
        <v>83.93</v>
      </c>
    </row>
    <row r="11119" spans="1:4">
      <c r="A11119">
        <v>1907</v>
      </c>
      <c r="B11119" t="s">
        <v>3655</v>
      </c>
      <c r="C11119" t="s">
        <v>273</v>
      </c>
      <c r="D11119">
        <v>10.5</v>
      </c>
    </row>
    <row r="11120" spans="1:4">
      <c r="A11120">
        <v>1907</v>
      </c>
      <c r="B11120" t="s">
        <v>3655</v>
      </c>
      <c r="C11120" t="s">
        <v>1394</v>
      </c>
      <c r="D11120">
        <v>11</v>
      </c>
    </row>
    <row r="11121" spans="1:4">
      <c r="A11121">
        <v>1907</v>
      </c>
      <c r="B11121" t="s">
        <v>3655</v>
      </c>
      <c r="C11121" t="s">
        <v>2106</v>
      </c>
      <c r="D11121">
        <v>101</v>
      </c>
    </row>
    <row r="11122" spans="1:4">
      <c r="A11122">
        <v>1907</v>
      </c>
      <c r="B11122" t="s">
        <v>3655</v>
      </c>
      <c r="C11122" t="s">
        <v>2106</v>
      </c>
      <c r="D11122">
        <v>12</v>
      </c>
    </row>
    <row r="11123" spans="1:4">
      <c r="A11123">
        <v>1907</v>
      </c>
      <c r="B11123" t="s">
        <v>3655</v>
      </c>
      <c r="C11123" t="s">
        <v>2106</v>
      </c>
      <c r="D11123">
        <v>112</v>
      </c>
    </row>
    <row r="11124" spans="1:4">
      <c r="A11124">
        <v>1907</v>
      </c>
      <c r="B11124" t="s">
        <v>3655</v>
      </c>
      <c r="C11124" t="s">
        <v>2398</v>
      </c>
      <c r="D11124">
        <v>18</v>
      </c>
    </row>
    <row r="11125" spans="1:4">
      <c r="A11125">
        <v>1907</v>
      </c>
      <c r="B11125" t="s">
        <v>3655</v>
      </c>
      <c r="C11125" t="s">
        <v>2241</v>
      </c>
      <c r="D11125">
        <v>23.8</v>
      </c>
    </row>
    <row r="11126" spans="1:4">
      <c r="A11126">
        <v>1907</v>
      </c>
      <c r="B11126" t="s">
        <v>3655</v>
      </c>
      <c r="C11126" t="s">
        <v>2084</v>
      </c>
      <c r="D11126">
        <v>21</v>
      </c>
    </row>
    <row r="11127" spans="1:4">
      <c r="A11127">
        <v>1907</v>
      </c>
      <c r="B11127" t="s">
        <v>3655</v>
      </c>
      <c r="C11127" t="s">
        <v>2084</v>
      </c>
      <c r="D11127">
        <v>17.5</v>
      </c>
    </row>
    <row r="11128" spans="1:4">
      <c r="A11128">
        <v>1907</v>
      </c>
      <c r="B11128" t="s">
        <v>3655</v>
      </c>
      <c r="C11128" t="s">
        <v>757</v>
      </c>
      <c r="D11128">
        <v>4.8</v>
      </c>
    </row>
    <row r="11129" spans="1:4">
      <c r="A11129">
        <v>1907</v>
      </c>
      <c r="B11129" t="s">
        <v>3655</v>
      </c>
      <c r="C11129" t="s">
        <v>1717</v>
      </c>
      <c r="D11129">
        <v>5</v>
      </c>
    </row>
    <row r="11130" spans="1:4">
      <c r="A11130">
        <v>1907</v>
      </c>
      <c r="B11130" t="s">
        <v>3655</v>
      </c>
      <c r="C11130" t="s">
        <v>167</v>
      </c>
      <c r="D11130">
        <v>33</v>
      </c>
    </row>
    <row r="11131" spans="1:4">
      <c r="A11131">
        <v>1907</v>
      </c>
      <c r="B11131" t="s">
        <v>3655</v>
      </c>
      <c r="C11131" t="s">
        <v>2086</v>
      </c>
      <c r="D11131">
        <v>16</v>
      </c>
    </row>
    <row r="11132" spans="1:4">
      <c r="A11132">
        <v>1907</v>
      </c>
      <c r="B11132" t="s">
        <v>3655</v>
      </c>
      <c r="C11132" t="s">
        <v>2317</v>
      </c>
      <c r="D11132">
        <v>14.5</v>
      </c>
    </row>
    <row r="11133" spans="1:4">
      <c r="A11133">
        <v>1907</v>
      </c>
      <c r="B11133" t="s">
        <v>3655</v>
      </c>
      <c r="C11133" t="s">
        <v>718</v>
      </c>
      <c r="D11133">
        <v>8</v>
      </c>
    </row>
    <row r="11134" spans="1:4">
      <c r="A11134">
        <v>1907</v>
      </c>
      <c r="B11134" t="s">
        <v>3655</v>
      </c>
      <c r="C11134" t="s">
        <v>2442</v>
      </c>
      <c r="D11134">
        <v>1.5</v>
      </c>
    </row>
    <row r="11135" spans="1:4">
      <c r="A11135">
        <v>1907</v>
      </c>
      <c r="B11135" t="s">
        <v>3655</v>
      </c>
      <c r="C11135" t="s">
        <v>511</v>
      </c>
      <c r="D11135">
        <v>3.5</v>
      </c>
    </row>
    <row r="11136" spans="1:4">
      <c r="A11136">
        <v>1907</v>
      </c>
      <c r="B11136" t="s">
        <v>3655</v>
      </c>
      <c r="C11136" t="s">
        <v>2088</v>
      </c>
      <c r="D11136">
        <v>23</v>
      </c>
    </row>
    <row r="11137" spans="1:4">
      <c r="A11137">
        <v>1907</v>
      </c>
      <c r="B11137" t="s">
        <v>3655</v>
      </c>
      <c r="C11137" t="s">
        <v>578</v>
      </c>
      <c r="D11137">
        <v>29</v>
      </c>
    </row>
    <row r="11138" spans="1:4">
      <c r="A11138">
        <v>1907</v>
      </c>
      <c r="B11138" t="s">
        <v>3655</v>
      </c>
      <c r="C11138" t="s">
        <v>578</v>
      </c>
      <c r="D11138">
        <v>30</v>
      </c>
    </row>
    <row r="11139" spans="1:4">
      <c r="A11139">
        <v>1907</v>
      </c>
      <c r="B11139" t="s">
        <v>3655</v>
      </c>
      <c r="C11139" t="s">
        <v>578</v>
      </c>
      <c r="D11139">
        <v>40</v>
      </c>
    </row>
    <row r="11140" spans="1:4">
      <c r="A11140">
        <v>1907</v>
      </c>
      <c r="B11140" t="s">
        <v>3655</v>
      </c>
      <c r="C11140" t="s">
        <v>2108</v>
      </c>
      <c r="D11140">
        <v>17.440000000000001</v>
      </c>
    </row>
    <row r="11141" spans="1:4">
      <c r="A11141">
        <v>1907</v>
      </c>
      <c r="B11141" t="s">
        <v>3655</v>
      </c>
      <c r="C11141" t="s">
        <v>2108</v>
      </c>
      <c r="D11141">
        <v>19</v>
      </c>
    </row>
    <row r="11142" spans="1:4">
      <c r="A11142">
        <v>1907</v>
      </c>
      <c r="B11142" t="s">
        <v>3655</v>
      </c>
      <c r="C11142" t="s">
        <v>2108</v>
      </c>
      <c r="D11142">
        <v>3</v>
      </c>
    </row>
    <row r="11143" spans="1:4">
      <c r="A11143">
        <v>1907</v>
      </c>
      <c r="B11143" t="s">
        <v>3655</v>
      </c>
      <c r="C11143" t="s">
        <v>2108</v>
      </c>
      <c r="D11143">
        <v>8</v>
      </c>
    </row>
    <row r="11144" spans="1:4">
      <c r="A11144">
        <v>1907</v>
      </c>
      <c r="B11144" t="s">
        <v>3655</v>
      </c>
      <c r="C11144" t="s">
        <v>2089</v>
      </c>
      <c r="D11144">
        <v>15</v>
      </c>
    </row>
    <row r="11145" spans="1:4">
      <c r="A11145">
        <v>1907</v>
      </c>
      <c r="B11145" t="s">
        <v>3655</v>
      </c>
      <c r="C11145" t="s">
        <v>2089</v>
      </c>
      <c r="D11145">
        <v>7.3</v>
      </c>
    </row>
    <row r="11146" spans="1:4">
      <c r="A11146">
        <v>1907</v>
      </c>
      <c r="B11146" t="s">
        <v>3655</v>
      </c>
      <c r="C11146" t="s">
        <v>2090</v>
      </c>
      <c r="D11146">
        <v>112.64</v>
      </c>
    </row>
    <row r="11147" spans="1:4">
      <c r="A11147">
        <v>1907</v>
      </c>
      <c r="B11147" t="s">
        <v>3655</v>
      </c>
      <c r="C11147" t="s">
        <v>2090</v>
      </c>
      <c r="D11147">
        <v>14.5</v>
      </c>
    </row>
    <row r="11148" spans="1:4">
      <c r="A11148">
        <v>1907</v>
      </c>
      <c r="B11148" t="s">
        <v>3655</v>
      </c>
      <c r="C11148" t="s">
        <v>2090</v>
      </c>
      <c r="D11148">
        <v>10</v>
      </c>
    </row>
    <row r="11149" spans="1:4">
      <c r="A11149">
        <v>1907</v>
      </c>
      <c r="B11149" t="s">
        <v>3655</v>
      </c>
      <c r="C11149" t="s">
        <v>2090</v>
      </c>
      <c r="D11149">
        <v>20.2</v>
      </c>
    </row>
    <row r="11150" spans="1:4">
      <c r="A11150">
        <v>1907</v>
      </c>
      <c r="B11150" t="s">
        <v>3655</v>
      </c>
      <c r="C11150" t="s">
        <v>2090</v>
      </c>
      <c r="D11150">
        <v>22.5</v>
      </c>
    </row>
    <row r="11151" spans="1:4">
      <c r="A11151">
        <v>1907</v>
      </c>
      <c r="B11151" t="s">
        <v>3655</v>
      </c>
      <c r="C11151" t="s">
        <v>2090</v>
      </c>
      <c r="D11151">
        <v>81.09</v>
      </c>
    </row>
    <row r="11152" spans="1:4">
      <c r="A11152">
        <v>1907</v>
      </c>
      <c r="B11152" t="s">
        <v>3655</v>
      </c>
      <c r="C11152" t="s">
        <v>2090</v>
      </c>
      <c r="D11152">
        <v>60</v>
      </c>
    </row>
    <row r="11153" spans="1:4">
      <c r="A11153">
        <v>1907</v>
      </c>
      <c r="B11153" t="s">
        <v>3655</v>
      </c>
      <c r="C11153" t="s">
        <v>2090</v>
      </c>
      <c r="D11153">
        <v>54</v>
      </c>
    </row>
    <row r="11154" spans="1:4">
      <c r="A11154">
        <v>1907</v>
      </c>
      <c r="B11154" t="s">
        <v>3655</v>
      </c>
      <c r="C11154" t="s">
        <v>2090</v>
      </c>
      <c r="D11154">
        <v>51</v>
      </c>
    </row>
    <row r="11155" spans="1:4">
      <c r="A11155">
        <v>1907</v>
      </c>
      <c r="B11155" t="s">
        <v>3655</v>
      </c>
      <c r="C11155" t="s">
        <v>2090</v>
      </c>
      <c r="D11155">
        <v>56</v>
      </c>
    </row>
    <row r="11156" spans="1:4">
      <c r="A11156">
        <v>1907</v>
      </c>
      <c r="B11156" t="s">
        <v>3655</v>
      </c>
      <c r="C11156" t="s">
        <v>2318</v>
      </c>
      <c r="D11156">
        <v>13</v>
      </c>
    </row>
    <row r="11157" spans="1:4">
      <c r="A11157">
        <v>1907</v>
      </c>
      <c r="B11157" t="s">
        <v>3655</v>
      </c>
      <c r="C11157" t="s">
        <v>2319</v>
      </c>
      <c r="D11157">
        <v>20</v>
      </c>
    </row>
    <row r="11158" spans="1:4">
      <c r="A11158">
        <v>1907</v>
      </c>
      <c r="B11158" t="s">
        <v>3655</v>
      </c>
      <c r="C11158" t="s">
        <v>2092</v>
      </c>
      <c r="D11158">
        <v>92</v>
      </c>
    </row>
    <row r="11159" spans="1:4">
      <c r="A11159">
        <v>1907</v>
      </c>
      <c r="B11159" t="s">
        <v>3655</v>
      </c>
      <c r="C11159" t="s">
        <v>2092</v>
      </c>
      <c r="D11159">
        <v>40.049999999999997</v>
      </c>
    </row>
    <row r="11160" spans="1:4">
      <c r="A11160">
        <v>1907</v>
      </c>
      <c r="B11160" t="s">
        <v>3655</v>
      </c>
      <c r="C11160" t="s">
        <v>2092</v>
      </c>
      <c r="D11160">
        <v>15</v>
      </c>
    </row>
    <row r="11161" spans="1:4">
      <c r="A11161">
        <v>1907</v>
      </c>
      <c r="B11161" t="s">
        <v>3655</v>
      </c>
      <c r="C11161" t="s">
        <v>2092</v>
      </c>
      <c r="D11161">
        <v>7</v>
      </c>
    </row>
    <row r="11162" spans="1:4">
      <c r="A11162">
        <v>1907</v>
      </c>
      <c r="B11162" t="s">
        <v>3655</v>
      </c>
      <c r="C11162" t="s">
        <v>2109</v>
      </c>
      <c r="D11162">
        <v>15</v>
      </c>
    </row>
    <row r="11163" spans="1:4">
      <c r="A11163">
        <v>1907</v>
      </c>
      <c r="B11163" t="s">
        <v>3655</v>
      </c>
      <c r="C11163" t="s">
        <v>2092</v>
      </c>
      <c r="D11163">
        <v>25</v>
      </c>
    </row>
    <row r="11164" spans="1:4">
      <c r="A11164">
        <v>1907</v>
      </c>
      <c r="B11164" t="s">
        <v>3655</v>
      </c>
      <c r="C11164" t="s">
        <v>2092</v>
      </c>
      <c r="D11164">
        <v>34</v>
      </c>
    </row>
    <row r="11165" spans="1:4">
      <c r="A11165">
        <v>1907</v>
      </c>
      <c r="B11165" t="s">
        <v>3664</v>
      </c>
      <c r="C11165" t="s">
        <v>2351</v>
      </c>
      <c r="D11165">
        <v>21.5</v>
      </c>
    </row>
    <row r="11166" spans="1:4">
      <c r="A11166">
        <v>1907</v>
      </c>
      <c r="B11166" t="s">
        <v>3664</v>
      </c>
      <c r="C11166" t="s">
        <v>1497</v>
      </c>
      <c r="D11166">
        <v>12</v>
      </c>
    </row>
    <row r="11167" spans="1:4">
      <c r="A11167">
        <v>1907</v>
      </c>
      <c r="B11167" t="s">
        <v>3664</v>
      </c>
      <c r="C11167" t="s">
        <v>1320</v>
      </c>
      <c r="D11167">
        <v>6.5</v>
      </c>
    </row>
    <row r="11168" spans="1:4">
      <c r="A11168">
        <v>1907</v>
      </c>
      <c r="B11168" t="s">
        <v>3664</v>
      </c>
      <c r="C11168" t="s">
        <v>102</v>
      </c>
      <c r="D11168">
        <v>90</v>
      </c>
    </row>
    <row r="11169" spans="1:4">
      <c r="A11169">
        <v>1907</v>
      </c>
      <c r="B11169" t="s">
        <v>3664</v>
      </c>
      <c r="C11169" t="s">
        <v>1196</v>
      </c>
      <c r="D11169">
        <v>21.73</v>
      </c>
    </row>
    <row r="11170" spans="1:4">
      <c r="A11170">
        <v>1907</v>
      </c>
      <c r="B11170" t="s">
        <v>3664</v>
      </c>
      <c r="C11170" t="s">
        <v>1196</v>
      </c>
      <c r="D11170">
        <v>60</v>
      </c>
    </row>
    <row r="11171" spans="1:4">
      <c r="A11171">
        <v>1907</v>
      </c>
      <c r="B11171" t="s">
        <v>3664</v>
      </c>
      <c r="C11171" t="s">
        <v>1319</v>
      </c>
      <c r="D11171">
        <v>12.5</v>
      </c>
    </row>
    <row r="11172" spans="1:4">
      <c r="A11172">
        <v>1907</v>
      </c>
      <c r="B11172" t="s">
        <v>3664</v>
      </c>
      <c r="C11172" t="s">
        <v>1386</v>
      </c>
      <c r="D11172">
        <v>4</v>
      </c>
    </row>
    <row r="11173" spans="1:4">
      <c r="A11173">
        <v>1907</v>
      </c>
      <c r="B11173" t="s">
        <v>2187</v>
      </c>
      <c r="C11173" t="s">
        <v>471</v>
      </c>
      <c r="D11173">
        <v>14.4</v>
      </c>
    </row>
    <row r="11174" spans="1:4">
      <c r="A11174">
        <v>1907</v>
      </c>
      <c r="B11174" t="s">
        <v>2187</v>
      </c>
      <c r="C11174" t="s">
        <v>2360</v>
      </c>
      <c r="D11174">
        <v>3.2</v>
      </c>
    </row>
    <row r="11175" spans="1:4">
      <c r="A11175">
        <v>1907</v>
      </c>
      <c r="B11175" t="s">
        <v>2187</v>
      </c>
      <c r="C11175" t="s">
        <v>1937</v>
      </c>
      <c r="D11175">
        <v>26</v>
      </c>
    </row>
    <row r="11176" spans="1:4">
      <c r="A11176">
        <v>1907</v>
      </c>
      <c r="B11176" t="s">
        <v>2187</v>
      </c>
      <c r="C11176" t="s">
        <v>1937</v>
      </c>
      <c r="D11176">
        <v>8</v>
      </c>
    </row>
    <row r="11177" spans="1:4">
      <c r="A11177">
        <v>1907</v>
      </c>
      <c r="B11177" t="s">
        <v>2187</v>
      </c>
      <c r="C11177" t="s">
        <v>2248</v>
      </c>
      <c r="D11177">
        <v>6</v>
      </c>
    </row>
    <row r="11178" spans="1:4">
      <c r="A11178">
        <v>1907</v>
      </c>
      <c r="B11178" t="s">
        <v>2187</v>
      </c>
      <c r="C11178" t="s">
        <v>2244</v>
      </c>
      <c r="D11178">
        <v>21</v>
      </c>
    </row>
    <row r="11179" spans="1:4">
      <c r="A11179">
        <v>1907</v>
      </c>
      <c r="B11179" t="s">
        <v>2187</v>
      </c>
      <c r="C11179" t="s">
        <v>2320</v>
      </c>
      <c r="D11179">
        <v>8.5</v>
      </c>
    </row>
    <row r="11180" spans="1:4">
      <c r="A11180">
        <v>1907</v>
      </c>
      <c r="B11180" t="s">
        <v>2187</v>
      </c>
      <c r="C11180" t="s">
        <v>2104</v>
      </c>
      <c r="D11180">
        <v>52</v>
      </c>
    </row>
    <row r="11181" spans="1:4">
      <c r="A11181">
        <v>1907</v>
      </c>
      <c r="B11181" t="s">
        <v>2187</v>
      </c>
      <c r="C11181" t="s">
        <v>2104</v>
      </c>
      <c r="D11181">
        <v>27.5</v>
      </c>
    </row>
    <row r="11182" spans="1:4">
      <c r="A11182">
        <v>1907</v>
      </c>
      <c r="B11182" t="s">
        <v>2187</v>
      </c>
      <c r="C11182" t="s">
        <v>2104</v>
      </c>
      <c r="D11182">
        <v>57</v>
      </c>
    </row>
    <row r="11183" spans="1:4">
      <c r="A11183">
        <v>1907</v>
      </c>
      <c r="B11183" t="s">
        <v>2187</v>
      </c>
      <c r="C11183" t="s">
        <v>2104</v>
      </c>
      <c r="D11183">
        <v>22</v>
      </c>
    </row>
    <row r="11184" spans="1:4">
      <c r="A11184">
        <v>1907</v>
      </c>
      <c r="B11184" t="s">
        <v>2187</v>
      </c>
      <c r="C11184" t="s">
        <v>1712</v>
      </c>
      <c r="D11184">
        <v>12</v>
      </c>
    </row>
    <row r="11185" spans="1:4">
      <c r="A11185">
        <v>1907</v>
      </c>
      <c r="B11185" t="s">
        <v>2187</v>
      </c>
      <c r="C11185" t="s">
        <v>2152</v>
      </c>
      <c r="D11185">
        <v>33.25</v>
      </c>
    </row>
    <row r="11186" spans="1:4">
      <c r="A11186">
        <v>1907</v>
      </c>
      <c r="B11186" t="s">
        <v>2187</v>
      </c>
      <c r="C11186" t="s">
        <v>2152</v>
      </c>
      <c r="D11186">
        <v>18</v>
      </c>
    </row>
    <row r="11187" spans="1:4">
      <c r="A11187">
        <v>1907</v>
      </c>
      <c r="B11187" t="s">
        <v>2187</v>
      </c>
      <c r="C11187" t="s">
        <v>2245</v>
      </c>
      <c r="D11187">
        <v>8.02</v>
      </c>
    </row>
    <row r="11188" spans="1:4">
      <c r="A11188">
        <v>1907</v>
      </c>
      <c r="B11188" t="s">
        <v>2187</v>
      </c>
      <c r="C11188" t="s">
        <v>1964</v>
      </c>
      <c r="D11188">
        <v>42</v>
      </c>
    </row>
    <row r="11189" spans="1:4">
      <c r="A11189">
        <v>1907</v>
      </c>
      <c r="B11189" t="s">
        <v>2187</v>
      </c>
      <c r="C11189" t="s">
        <v>2246</v>
      </c>
      <c r="D11189">
        <v>6</v>
      </c>
    </row>
    <row r="11190" spans="1:4">
      <c r="A11190">
        <v>1907</v>
      </c>
      <c r="B11190" t="s">
        <v>2187</v>
      </c>
      <c r="C11190" t="s">
        <v>2110</v>
      </c>
      <c r="D11190">
        <v>9.5</v>
      </c>
    </row>
    <row r="11191" spans="1:4">
      <c r="A11191">
        <v>1907</v>
      </c>
      <c r="B11191" t="s">
        <v>2187</v>
      </c>
      <c r="C11191" t="s">
        <v>2321</v>
      </c>
      <c r="D11191">
        <v>43.3</v>
      </c>
    </row>
    <row r="11192" spans="1:4">
      <c r="A11192">
        <v>1907</v>
      </c>
      <c r="B11192" t="s">
        <v>2187</v>
      </c>
      <c r="C11192" t="s">
        <v>1940</v>
      </c>
      <c r="D11192">
        <v>7.5</v>
      </c>
    </row>
    <row r="11193" spans="1:4">
      <c r="A11193">
        <v>1907</v>
      </c>
      <c r="B11193" t="s">
        <v>2187</v>
      </c>
      <c r="C11193" t="s">
        <v>2111</v>
      </c>
      <c r="D11193">
        <v>8</v>
      </c>
    </row>
    <row r="11194" spans="1:4">
      <c r="A11194">
        <v>1907</v>
      </c>
      <c r="B11194" t="s">
        <v>2187</v>
      </c>
      <c r="C11194" t="s">
        <v>2356</v>
      </c>
      <c r="D11194">
        <v>3.7</v>
      </c>
    </row>
    <row r="11195" spans="1:4">
      <c r="A11195">
        <v>1907</v>
      </c>
      <c r="B11195" t="s">
        <v>2187</v>
      </c>
      <c r="C11195" t="s">
        <v>2112</v>
      </c>
      <c r="D11195">
        <v>103</v>
      </c>
    </row>
    <row r="11196" spans="1:4">
      <c r="A11196">
        <v>1907</v>
      </c>
      <c r="B11196" t="s">
        <v>2187</v>
      </c>
      <c r="C11196" t="s">
        <v>2112</v>
      </c>
      <c r="D11196">
        <v>43</v>
      </c>
    </row>
    <row r="11197" spans="1:4">
      <c r="A11197">
        <v>1907</v>
      </c>
      <c r="B11197" t="s">
        <v>2187</v>
      </c>
      <c r="C11197" t="s">
        <v>2247</v>
      </c>
      <c r="D11197">
        <v>11</v>
      </c>
    </row>
    <row r="11198" spans="1:4">
      <c r="A11198">
        <v>1907</v>
      </c>
      <c r="B11198" t="s">
        <v>2187</v>
      </c>
      <c r="C11198" t="s">
        <v>2113</v>
      </c>
      <c r="D11198">
        <v>4</v>
      </c>
    </row>
    <row r="11199" spans="1:4">
      <c r="A11199">
        <v>1907</v>
      </c>
      <c r="B11199" t="s">
        <v>2187</v>
      </c>
      <c r="C11199" t="s">
        <v>2113</v>
      </c>
      <c r="D11199">
        <v>25.2</v>
      </c>
    </row>
    <row r="11200" spans="1:4">
      <c r="A11200">
        <v>1907</v>
      </c>
      <c r="B11200" t="s">
        <v>2187</v>
      </c>
      <c r="C11200" t="s">
        <v>2322</v>
      </c>
      <c r="D11200">
        <v>12</v>
      </c>
    </row>
    <row r="11201" spans="1:4">
      <c r="A11201">
        <v>1907</v>
      </c>
      <c r="B11201" t="s">
        <v>3656</v>
      </c>
      <c r="C11201" t="s">
        <v>71</v>
      </c>
      <c r="D11201">
        <v>3.6</v>
      </c>
    </row>
    <row r="11202" spans="1:4">
      <c r="A11202">
        <v>1907</v>
      </c>
      <c r="B11202" t="s">
        <v>3656</v>
      </c>
      <c r="C11202" t="s">
        <v>734</v>
      </c>
      <c r="D11202">
        <v>5.0999999999999996</v>
      </c>
    </row>
    <row r="11203" spans="1:4">
      <c r="A11203">
        <v>1907</v>
      </c>
      <c r="B11203" t="s">
        <v>3656</v>
      </c>
      <c r="C11203" t="s">
        <v>1407</v>
      </c>
      <c r="D11203">
        <v>1.5</v>
      </c>
    </row>
    <row r="11204" spans="1:4">
      <c r="A11204">
        <v>1907</v>
      </c>
      <c r="B11204" t="s">
        <v>3656</v>
      </c>
      <c r="C11204" t="s">
        <v>1328</v>
      </c>
      <c r="D11204">
        <v>5</v>
      </c>
    </row>
    <row r="11205" spans="1:4">
      <c r="A11205">
        <v>1907</v>
      </c>
      <c r="B11205" t="s">
        <v>3656</v>
      </c>
      <c r="C11205" t="s">
        <v>502</v>
      </c>
      <c r="D11205">
        <v>116</v>
      </c>
    </row>
    <row r="11206" spans="1:4">
      <c r="A11206">
        <v>1907</v>
      </c>
      <c r="B11206" t="s">
        <v>3656</v>
      </c>
      <c r="C11206" t="s">
        <v>502</v>
      </c>
      <c r="D11206">
        <v>67</v>
      </c>
    </row>
    <row r="11207" spans="1:4">
      <c r="A11207">
        <v>1907</v>
      </c>
      <c r="B11207" t="s">
        <v>3656</v>
      </c>
      <c r="C11207" t="s">
        <v>502</v>
      </c>
      <c r="D11207">
        <v>53</v>
      </c>
    </row>
    <row r="11208" spans="1:4">
      <c r="A11208">
        <v>1907</v>
      </c>
      <c r="B11208" t="s">
        <v>3656</v>
      </c>
      <c r="C11208" t="s">
        <v>502</v>
      </c>
      <c r="D11208">
        <v>60</v>
      </c>
    </row>
    <row r="11209" spans="1:4">
      <c r="A11209">
        <v>1907</v>
      </c>
      <c r="B11209" t="s">
        <v>3656</v>
      </c>
      <c r="C11209" t="s">
        <v>511</v>
      </c>
      <c r="D11209">
        <v>13</v>
      </c>
    </row>
    <row r="11210" spans="1:4">
      <c r="A11210">
        <v>1907</v>
      </c>
      <c r="B11210" t="s">
        <v>3656</v>
      </c>
      <c r="C11210" t="s">
        <v>1324</v>
      </c>
      <c r="D11210">
        <v>2.6</v>
      </c>
    </row>
    <row r="11211" spans="1:4">
      <c r="A11211">
        <v>1907</v>
      </c>
      <c r="B11211" t="s">
        <v>2415</v>
      </c>
      <c r="C11211" t="s">
        <v>2135</v>
      </c>
      <c r="D11211">
        <v>117</v>
      </c>
    </row>
    <row r="11212" spans="1:4">
      <c r="A11212">
        <v>1907</v>
      </c>
      <c r="B11212" t="s">
        <v>2415</v>
      </c>
      <c r="C11212" t="s">
        <v>2135</v>
      </c>
      <c r="D11212">
        <v>20</v>
      </c>
    </row>
    <row r="11213" spans="1:4">
      <c r="A11213">
        <v>1907</v>
      </c>
      <c r="B11213" t="s">
        <v>2415</v>
      </c>
      <c r="C11213" t="s">
        <v>2135</v>
      </c>
      <c r="D11213">
        <v>5</v>
      </c>
    </row>
    <row r="11214" spans="1:4">
      <c r="A11214">
        <v>1907</v>
      </c>
      <c r="B11214" t="s">
        <v>2415</v>
      </c>
      <c r="C11214" t="s">
        <v>2115</v>
      </c>
      <c r="D11214">
        <v>44.24</v>
      </c>
    </row>
    <row r="11215" spans="1:4">
      <c r="A11215">
        <v>1907</v>
      </c>
      <c r="B11215" t="s">
        <v>2415</v>
      </c>
      <c r="C11215" t="s">
        <v>2115</v>
      </c>
      <c r="D11215">
        <v>49</v>
      </c>
    </row>
    <row r="11216" spans="1:4">
      <c r="A11216">
        <v>1907</v>
      </c>
      <c r="B11216" t="s">
        <v>2415</v>
      </c>
      <c r="C11216" t="s">
        <v>2474</v>
      </c>
      <c r="D11216">
        <v>3.5</v>
      </c>
    </row>
    <row r="11217" spans="1:4">
      <c r="A11217">
        <v>1907</v>
      </c>
      <c r="B11217" t="s">
        <v>2415</v>
      </c>
      <c r="C11217" t="s">
        <v>2037</v>
      </c>
      <c r="D11217">
        <v>8.5500000000000007</v>
      </c>
    </row>
    <row r="11218" spans="1:4">
      <c r="A11218">
        <v>1907</v>
      </c>
      <c r="B11218" t="s">
        <v>2415</v>
      </c>
      <c r="C11218" t="s">
        <v>2037</v>
      </c>
      <c r="D11218">
        <v>4</v>
      </c>
    </row>
    <row r="11219" spans="1:4">
      <c r="A11219">
        <v>1907</v>
      </c>
      <c r="B11219" t="s">
        <v>2415</v>
      </c>
      <c r="C11219" t="s">
        <v>2116</v>
      </c>
      <c r="D11219">
        <v>32</v>
      </c>
    </row>
    <row r="11220" spans="1:4">
      <c r="A11220">
        <v>1907</v>
      </c>
      <c r="B11220" t="s">
        <v>2415</v>
      </c>
      <c r="C11220" t="s">
        <v>2116</v>
      </c>
      <c r="D11220">
        <v>45</v>
      </c>
    </row>
    <row r="11221" spans="1:4">
      <c r="A11221">
        <v>1907</v>
      </c>
      <c r="B11221" t="s">
        <v>2415</v>
      </c>
      <c r="C11221" t="s">
        <v>2500</v>
      </c>
      <c r="D11221">
        <v>30</v>
      </c>
    </row>
    <row r="11222" spans="1:4">
      <c r="A11222">
        <v>1907</v>
      </c>
      <c r="B11222" t="s">
        <v>2415</v>
      </c>
      <c r="C11222" t="s">
        <v>2323</v>
      </c>
      <c r="D11222">
        <v>18</v>
      </c>
    </row>
    <row r="11223" spans="1:4">
      <c r="A11223">
        <v>1907</v>
      </c>
      <c r="B11223" t="s">
        <v>2415</v>
      </c>
      <c r="C11223" t="s">
        <v>2323</v>
      </c>
      <c r="D11223">
        <v>10</v>
      </c>
    </row>
    <row r="11224" spans="1:4">
      <c r="A11224">
        <v>1907</v>
      </c>
      <c r="B11224" t="s">
        <v>2415</v>
      </c>
      <c r="C11224" t="s">
        <v>2366</v>
      </c>
      <c r="D11224">
        <v>10</v>
      </c>
    </row>
    <row r="11225" spans="1:4">
      <c r="A11225">
        <v>1907</v>
      </c>
      <c r="B11225" t="s">
        <v>2415</v>
      </c>
      <c r="C11225" t="s">
        <v>2366</v>
      </c>
      <c r="D11225">
        <v>18.5</v>
      </c>
    </row>
    <row r="11226" spans="1:4">
      <c r="A11226">
        <v>1907</v>
      </c>
      <c r="B11226" t="s">
        <v>2415</v>
      </c>
      <c r="C11226" t="s">
        <v>2443</v>
      </c>
      <c r="D11226">
        <v>6</v>
      </c>
    </row>
    <row r="11227" spans="1:4">
      <c r="A11227">
        <v>1907</v>
      </c>
      <c r="B11227" t="s">
        <v>2415</v>
      </c>
      <c r="C11227" t="s">
        <v>2399</v>
      </c>
      <c r="D11227">
        <v>20</v>
      </c>
    </row>
    <row r="11228" spans="1:4">
      <c r="A11228">
        <v>1907</v>
      </c>
      <c r="B11228" t="s">
        <v>2415</v>
      </c>
      <c r="C11228" t="s">
        <v>2118</v>
      </c>
      <c r="D11228">
        <v>11.47</v>
      </c>
    </row>
    <row r="11229" spans="1:4">
      <c r="A11229">
        <v>1907</v>
      </c>
      <c r="B11229" t="s">
        <v>2415</v>
      </c>
      <c r="C11229" t="s">
        <v>2118</v>
      </c>
      <c r="D11229">
        <v>18.86</v>
      </c>
    </row>
    <row r="11230" spans="1:4">
      <c r="A11230">
        <v>1907</v>
      </c>
      <c r="B11230" t="s">
        <v>2415</v>
      </c>
      <c r="C11230" t="s">
        <v>2475</v>
      </c>
      <c r="D11230">
        <v>16</v>
      </c>
    </row>
    <row r="11231" spans="1:4">
      <c r="A11231">
        <v>1907</v>
      </c>
      <c r="B11231" t="s">
        <v>2415</v>
      </c>
      <c r="C11231" t="s">
        <v>2324</v>
      </c>
      <c r="D11231">
        <v>15</v>
      </c>
    </row>
    <row r="11232" spans="1:4">
      <c r="A11232">
        <v>1907</v>
      </c>
      <c r="B11232" t="s">
        <v>2415</v>
      </c>
      <c r="C11232" t="s">
        <v>2325</v>
      </c>
      <c r="D11232">
        <v>6.3</v>
      </c>
    </row>
    <row r="11233" spans="1:4">
      <c r="A11233">
        <v>1907</v>
      </c>
      <c r="B11233" t="s">
        <v>2415</v>
      </c>
      <c r="C11233" t="s">
        <v>2444</v>
      </c>
      <c r="D11233">
        <v>13.2</v>
      </c>
    </row>
    <row r="11234" spans="1:4">
      <c r="A11234">
        <v>1907</v>
      </c>
      <c r="B11234" t="s">
        <v>2415</v>
      </c>
      <c r="C11234" t="s">
        <v>2137</v>
      </c>
      <c r="D11234">
        <v>32.869999999999997</v>
      </c>
    </row>
    <row r="11235" spans="1:4">
      <c r="A11235">
        <v>1907</v>
      </c>
      <c r="B11235" t="s">
        <v>2415</v>
      </c>
      <c r="C11235" t="s">
        <v>2137</v>
      </c>
      <c r="D11235">
        <v>7.55</v>
      </c>
    </row>
    <row r="11236" spans="1:4">
      <c r="A11236">
        <v>1907</v>
      </c>
      <c r="B11236" t="s">
        <v>2415</v>
      </c>
      <c r="C11236" t="s">
        <v>2137</v>
      </c>
      <c r="D11236">
        <v>7.38</v>
      </c>
    </row>
    <row r="11237" spans="1:4">
      <c r="A11237">
        <v>1907</v>
      </c>
      <c r="B11237" t="s">
        <v>2415</v>
      </c>
      <c r="C11237" t="s">
        <v>2137</v>
      </c>
      <c r="D11237">
        <v>5.37</v>
      </c>
    </row>
    <row r="11238" spans="1:4">
      <c r="A11238">
        <v>1907</v>
      </c>
      <c r="B11238" t="s">
        <v>2415</v>
      </c>
      <c r="C11238" t="s">
        <v>2137</v>
      </c>
      <c r="D11238">
        <v>8.83</v>
      </c>
    </row>
    <row r="11239" spans="1:4">
      <c r="A11239">
        <v>1907</v>
      </c>
      <c r="B11239" t="s">
        <v>2415</v>
      </c>
      <c r="C11239" t="s">
        <v>2137</v>
      </c>
      <c r="D11239">
        <v>5.36</v>
      </c>
    </row>
    <row r="11240" spans="1:4">
      <c r="A11240">
        <v>1907</v>
      </c>
      <c r="B11240" t="s">
        <v>2415</v>
      </c>
      <c r="C11240" t="s">
        <v>2501</v>
      </c>
      <c r="D11240">
        <v>1</v>
      </c>
    </row>
    <row r="11241" spans="1:4">
      <c r="A11241">
        <v>1907</v>
      </c>
      <c r="B11241" t="s">
        <v>2415</v>
      </c>
      <c r="C11241" t="s">
        <v>2502</v>
      </c>
      <c r="D11241">
        <v>3.16</v>
      </c>
    </row>
    <row r="11242" spans="1:4">
      <c r="A11242">
        <v>1907</v>
      </c>
      <c r="B11242" t="s">
        <v>2415</v>
      </c>
      <c r="C11242" t="s">
        <v>2445</v>
      </c>
      <c r="D11242">
        <v>40</v>
      </c>
    </row>
    <row r="11243" spans="1:4">
      <c r="A11243">
        <v>1907</v>
      </c>
      <c r="B11243" t="s">
        <v>2415</v>
      </c>
      <c r="C11243" t="s">
        <v>2445</v>
      </c>
      <c r="D11243">
        <v>1.3</v>
      </c>
    </row>
    <row r="11244" spans="1:4">
      <c r="A11244">
        <v>1907</v>
      </c>
      <c r="B11244" t="s">
        <v>2415</v>
      </c>
      <c r="C11244" t="s">
        <v>2138</v>
      </c>
      <c r="D11244">
        <v>2.2869999999999999</v>
      </c>
    </row>
    <row r="11245" spans="1:4">
      <c r="A11245">
        <v>1907</v>
      </c>
      <c r="B11245" t="s">
        <v>2415</v>
      </c>
      <c r="C11245" t="s">
        <v>2503</v>
      </c>
      <c r="D11245">
        <v>5</v>
      </c>
    </row>
    <row r="11246" spans="1:4">
      <c r="A11246">
        <v>1907</v>
      </c>
      <c r="B11246" t="s">
        <v>2415</v>
      </c>
      <c r="C11246" t="s">
        <v>2367</v>
      </c>
      <c r="D11246">
        <v>7</v>
      </c>
    </row>
    <row r="11247" spans="1:4">
      <c r="A11247">
        <v>1907</v>
      </c>
      <c r="B11247" t="s">
        <v>2415</v>
      </c>
      <c r="C11247" t="s">
        <v>715</v>
      </c>
      <c r="D11247">
        <v>14</v>
      </c>
    </row>
    <row r="11248" spans="1:4">
      <c r="A11248">
        <v>1907</v>
      </c>
      <c r="B11248" t="s">
        <v>2415</v>
      </c>
      <c r="C11248" t="s">
        <v>2326</v>
      </c>
      <c r="D11248">
        <v>31.5</v>
      </c>
    </row>
    <row r="11249" spans="1:4">
      <c r="A11249">
        <v>1907</v>
      </c>
      <c r="B11249" t="s">
        <v>2415</v>
      </c>
      <c r="C11249" t="s">
        <v>2326</v>
      </c>
      <c r="D11249">
        <v>13.4</v>
      </c>
    </row>
    <row r="11250" spans="1:4">
      <c r="A11250">
        <v>1907</v>
      </c>
      <c r="B11250" t="s">
        <v>2415</v>
      </c>
      <c r="C11250" t="s">
        <v>2139</v>
      </c>
      <c r="D11250">
        <v>5.125</v>
      </c>
    </row>
    <row r="11251" spans="1:4">
      <c r="A11251">
        <v>1907</v>
      </c>
      <c r="B11251" t="s">
        <v>2415</v>
      </c>
      <c r="C11251" t="s">
        <v>2140</v>
      </c>
      <c r="D11251">
        <v>8</v>
      </c>
    </row>
    <row r="11252" spans="1:4">
      <c r="A11252">
        <v>1907</v>
      </c>
      <c r="B11252" t="s">
        <v>2415</v>
      </c>
      <c r="C11252" t="s">
        <v>2140</v>
      </c>
      <c r="D11252">
        <v>2.2999999999999998</v>
      </c>
    </row>
    <row r="11253" spans="1:4">
      <c r="A11253">
        <v>1907</v>
      </c>
      <c r="B11253" t="s">
        <v>2415</v>
      </c>
      <c r="C11253" t="s">
        <v>2140</v>
      </c>
      <c r="D11253">
        <v>11.912000000000001</v>
      </c>
    </row>
    <row r="11254" spans="1:4">
      <c r="A11254">
        <v>1907</v>
      </c>
      <c r="B11254" t="s">
        <v>2415</v>
      </c>
      <c r="C11254" t="s">
        <v>2140</v>
      </c>
      <c r="D11254">
        <v>4.0949999999999998</v>
      </c>
    </row>
    <row r="11255" spans="1:4">
      <c r="A11255">
        <v>1907</v>
      </c>
      <c r="B11255" t="s">
        <v>2415</v>
      </c>
      <c r="C11255" t="s">
        <v>2140</v>
      </c>
      <c r="D11255">
        <v>23.41</v>
      </c>
    </row>
    <row r="11256" spans="1:4">
      <c r="A11256">
        <v>1907</v>
      </c>
      <c r="B11256" t="s">
        <v>2415</v>
      </c>
      <c r="C11256" t="s">
        <v>2504</v>
      </c>
      <c r="D11256">
        <v>6</v>
      </c>
    </row>
    <row r="11257" spans="1:4">
      <c r="A11257">
        <v>1907</v>
      </c>
      <c r="B11257" t="s">
        <v>2415</v>
      </c>
      <c r="C11257" t="s">
        <v>2141</v>
      </c>
      <c r="D11257">
        <v>36</v>
      </c>
    </row>
    <row r="11258" spans="1:4">
      <c r="A11258">
        <v>1907</v>
      </c>
      <c r="B11258" t="s">
        <v>2415</v>
      </c>
      <c r="C11258" t="s">
        <v>2141</v>
      </c>
      <c r="D11258">
        <v>14</v>
      </c>
    </row>
    <row r="11259" spans="1:4">
      <c r="A11259">
        <v>1907</v>
      </c>
      <c r="B11259" t="s">
        <v>2415</v>
      </c>
      <c r="C11259" t="s">
        <v>2141</v>
      </c>
      <c r="D11259">
        <v>27.5</v>
      </c>
    </row>
    <row r="11260" spans="1:4">
      <c r="A11260">
        <v>1907</v>
      </c>
      <c r="B11260" t="s">
        <v>2415</v>
      </c>
      <c r="C11260" t="s">
        <v>2141</v>
      </c>
      <c r="D11260">
        <v>35</v>
      </c>
    </row>
    <row r="11261" spans="1:4">
      <c r="A11261">
        <v>1907</v>
      </c>
      <c r="B11261" t="s">
        <v>2415</v>
      </c>
      <c r="C11261" t="s">
        <v>2141</v>
      </c>
      <c r="D11261">
        <v>42</v>
      </c>
    </row>
    <row r="11262" spans="1:4">
      <c r="A11262">
        <v>1907</v>
      </c>
      <c r="B11262" t="s">
        <v>2415</v>
      </c>
      <c r="C11262" t="s">
        <v>2119</v>
      </c>
      <c r="D11262">
        <v>9.5</v>
      </c>
    </row>
    <row r="11263" spans="1:4">
      <c r="A11263">
        <v>1907</v>
      </c>
      <c r="B11263" t="s">
        <v>2415</v>
      </c>
      <c r="C11263" t="s">
        <v>2277</v>
      </c>
      <c r="D11263">
        <v>31</v>
      </c>
    </row>
    <row r="11264" spans="1:4">
      <c r="A11264">
        <v>1907</v>
      </c>
      <c r="B11264" t="s">
        <v>2415</v>
      </c>
      <c r="C11264" t="s">
        <v>2143</v>
      </c>
      <c r="D11264">
        <v>28.54</v>
      </c>
    </row>
    <row r="11265" spans="1:4">
      <c r="A11265">
        <v>1907</v>
      </c>
      <c r="B11265" t="s">
        <v>2415</v>
      </c>
      <c r="C11265" t="s">
        <v>2143</v>
      </c>
      <c r="D11265">
        <v>6.6470000000000002</v>
      </c>
    </row>
    <row r="11266" spans="1:4">
      <c r="A11266">
        <v>1907</v>
      </c>
      <c r="B11266" t="s">
        <v>2415</v>
      </c>
      <c r="C11266" t="s">
        <v>2447</v>
      </c>
      <c r="D11266">
        <v>10.4</v>
      </c>
    </row>
    <row r="11267" spans="1:4">
      <c r="A11267">
        <v>1907</v>
      </c>
      <c r="B11267" t="s">
        <v>2415</v>
      </c>
      <c r="C11267" t="s">
        <v>2212</v>
      </c>
      <c r="D11267">
        <v>5.6</v>
      </c>
    </row>
    <row r="11268" spans="1:4">
      <c r="A11268">
        <v>1907</v>
      </c>
      <c r="B11268" t="s">
        <v>2415</v>
      </c>
      <c r="C11268" t="s">
        <v>2120</v>
      </c>
      <c r="D11268">
        <v>63.9</v>
      </c>
    </row>
    <row r="11269" spans="1:4">
      <c r="A11269">
        <v>1907</v>
      </c>
      <c r="B11269" t="s">
        <v>2415</v>
      </c>
      <c r="C11269" t="s">
        <v>2120</v>
      </c>
      <c r="D11269">
        <v>50</v>
      </c>
    </row>
    <row r="11270" spans="1:4">
      <c r="A11270">
        <v>1907</v>
      </c>
      <c r="B11270" t="s">
        <v>2415</v>
      </c>
      <c r="C11270" t="s">
        <v>2120</v>
      </c>
      <c r="D11270">
        <v>10.9</v>
      </c>
    </row>
    <row r="11271" spans="1:4">
      <c r="A11271">
        <v>1907</v>
      </c>
      <c r="B11271" t="s">
        <v>2415</v>
      </c>
      <c r="C11271" t="s">
        <v>2121</v>
      </c>
      <c r="D11271">
        <v>20.09</v>
      </c>
    </row>
    <row r="11272" spans="1:4">
      <c r="A11272">
        <v>1907</v>
      </c>
      <c r="B11272" t="s">
        <v>2415</v>
      </c>
      <c r="C11272" t="s">
        <v>2121</v>
      </c>
      <c r="D11272">
        <v>27</v>
      </c>
    </row>
    <row r="11273" spans="1:4">
      <c r="A11273">
        <v>1907</v>
      </c>
      <c r="B11273" t="s">
        <v>2415</v>
      </c>
      <c r="C11273" t="s">
        <v>2505</v>
      </c>
      <c r="D11273">
        <v>8.3000000000000007</v>
      </c>
    </row>
    <row r="11274" spans="1:4">
      <c r="A11274">
        <v>1907</v>
      </c>
      <c r="B11274" t="s">
        <v>2415</v>
      </c>
      <c r="C11274" t="s">
        <v>2252</v>
      </c>
      <c r="D11274">
        <v>3.25</v>
      </c>
    </row>
    <row r="11275" spans="1:4">
      <c r="A11275">
        <v>1907</v>
      </c>
      <c r="B11275" t="s">
        <v>2415</v>
      </c>
      <c r="C11275" t="s">
        <v>2506</v>
      </c>
      <c r="D11275">
        <v>11.5</v>
      </c>
    </row>
    <row r="11276" spans="1:4">
      <c r="A11276">
        <v>1907</v>
      </c>
      <c r="B11276" t="s">
        <v>2415</v>
      </c>
      <c r="C11276" t="s">
        <v>2507</v>
      </c>
      <c r="D11276">
        <v>2</v>
      </c>
    </row>
    <row r="11277" spans="1:4">
      <c r="A11277">
        <v>1907</v>
      </c>
      <c r="B11277" t="s">
        <v>2415</v>
      </c>
      <c r="C11277" t="s">
        <v>2401</v>
      </c>
      <c r="D11277">
        <v>5.0999999999999996</v>
      </c>
    </row>
    <row r="11278" spans="1:4">
      <c r="A11278">
        <v>1907</v>
      </c>
      <c r="B11278" t="s">
        <v>2415</v>
      </c>
      <c r="C11278" t="s">
        <v>2401</v>
      </c>
      <c r="D11278">
        <v>4.5</v>
      </c>
    </row>
    <row r="11279" spans="1:4">
      <c r="A11279">
        <v>1907</v>
      </c>
      <c r="B11279" t="s">
        <v>2415</v>
      </c>
      <c r="C11279" t="s">
        <v>2144</v>
      </c>
      <c r="D11279">
        <v>31.3</v>
      </c>
    </row>
    <row r="11280" spans="1:4">
      <c r="A11280">
        <v>1907</v>
      </c>
      <c r="B11280" t="s">
        <v>2415</v>
      </c>
      <c r="C11280" t="s">
        <v>2508</v>
      </c>
      <c r="D11280">
        <v>15</v>
      </c>
    </row>
    <row r="11281" spans="1:4">
      <c r="A11281">
        <v>1907</v>
      </c>
      <c r="B11281" t="s">
        <v>2415</v>
      </c>
      <c r="C11281" t="s">
        <v>2278</v>
      </c>
      <c r="D11281">
        <v>10.7</v>
      </c>
    </row>
    <row r="11282" spans="1:4">
      <c r="A11282">
        <v>1907</v>
      </c>
      <c r="B11282" t="s">
        <v>2415</v>
      </c>
      <c r="C11282" t="s">
        <v>273</v>
      </c>
      <c r="D11282">
        <v>143.1</v>
      </c>
    </row>
    <row r="11283" spans="1:4">
      <c r="A11283">
        <v>1907</v>
      </c>
      <c r="B11283" t="s">
        <v>2415</v>
      </c>
      <c r="C11283" t="s">
        <v>273</v>
      </c>
      <c r="D11283">
        <v>6</v>
      </c>
    </row>
    <row r="11284" spans="1:4">
      <c r="A11284">
        <v>1907</v>
      </c>
      <c r="B11284" t="s">
        <v>2415</v>
      </c>
      <c r="C11284" t="s">
        <v>273</v>
      </c>
      <c r="D11284">
        <v>11.33</v>
      </c>
    </row>
    <row r="11285" spans="1:4">
      <c r="A11285">
        <v>1907</v>
      </c>
      <c r="B11285" t="s">
        <v>2415</v>
      </c>
      <c r="C11285" t="s">
        <v>273</v>
      </c>
      <c r="D11285">
        <v>8.26</v>
      </c>
    </row>
    <row r="11286" spans="1:4">
      <c r="A11286">
        <v>1907</v>
      </c>
      <c r="B11286" t="s">
        <v>2415</v>
      </c>
      <c r="C11286" t="s">
        <v>273</v>
      </c>
      <c r="D11286">
        <v>4.79</v>
      </c>
    </row>
    <row r="11287" spans="1:4">
      <c r="A11287">
        <v>1907</v>
      </c>
      <c r="B11287" t="s">
        <v>2415</v>
      </c>
      <c r="C11287" t="s">
        <v>273</v>
      </c>
      <c r="D11287">
        <v>12.06</v>
      </c>
    </row>
    <row r="11288" spans="1:4">
      <c r="A11288">
        <v>1907</v>
      </c>
      <c r="B11288" t="s">
        <v>2415</v>
      </c>
      <c r="C11288" t="s">
        <v>273</v>
      </c>
      <c r="D11288">
        <v>17</v>
      </c>
    </row>
    <row r="11289" spans="1:4">
      <c r="A11289">
        <v>1907</v>
      </c>
      <c r="B11289" t="s">
        <v>2415</v>
      </c>
      <c r="C11289" t="s">
        <v>273</v>
      </c>
      <c r="D11289">
        <v>12.13</v>
      </c>
    </row>
    <row r="11290" spans="1:4">
      <c r="A11290">
        <v>1907</v>
      </c>
      <c r="B11290" t="s">
        <v>2415</v>
      </c>
      <c r="C11290" t="s">
        <v>273</v>
      </c>
      <c r="D11290">
        <v>6.1</v>
      </c>
    </row>
    <row r="11291" spans="1:4">
      <c r="A11291">
        <v>1907</v>
      </c>
      <c r="B11291" t="s">
        <v>2415</v>
      </c>
      <c r="C11291" t="s">
        <v>2253</v>
      </c>
      <c r="D11291">
        <v>8.75</v>
      </c>
    </row>
    <row r="11292" spans="1:4">
      <c r="A11292">
        <v>1907</v>
      </c>
      <c r="B11292" t="s">
        <v>2415</v>
      </c>
      <c r="C11292" t="s">
        <v>2254</v>
      </c>
      <c r="D11292">
        <v>19.68</v>
      </c>
    </row>
    <row r="11293" spans="1:4">
      <c r="A11293">
        <v>1907</v>
      </c>
      <c r="B11293" t="s">
        <v>2415</v>
      </c>
      <c r="C11293" t="s">
        <v>2327</v>
      </c>
      <c r="D11293">
        <v>5.25</v>
      </c>
    </row>
    <row r="11294" spans="1:4">
      <c r="A11294">
        <v>1907</v>
      </c>
      <c r="B11294" t="s">
        <v>2415</v>
      </c>
      <c r="C11294" t="s">
        <v>1394</v>
      </c>
      <c r="D11294">
        <v>24</v>
      </c>
    </row>
    <row r="11295" spans="1:4">
      <c r="A11295">
        <v>1907</v>
      </c>
      <c r="B11295" t="s">
        <v>2415</v>
      </c>
      <c r="C11295" t="s">
        <v>2333</v>
      </c>
      <c r="D11295">
        <v>8</v>
      </c>
    </row>
    <row r="11296" spans="1:4">
      <c r="A11296">
        <v>1907</v>
      </c>
      <c r="B11296" t="s">
        <v>2415</v>
      </c>
      <c r="C11296" t="s">
        <v>2509</v>
      </c>
      <c r="D11296">
        <v>41.23</v>
      </c>
    </row>
    <row r="11297" spans="1:4">
      <c r="A11297">
        <v>1907</v>
      </c>
      <c r="B11297" t="s">
        <v>2415</v>
      </c>
      <c r="C11297" t="s">
        <v>2509</v>
      </c>
      <c r="D11297">
        <v>8.0500000000000007</v>
      </c>
    </row>
    <row r="11298" spans="1:4">
      <c r="A11298">
        <v>1907</v>
      </c>
      <c r="B11298" t="s">
        <v>2415</v>
      </c>
      <c r="C11298" t="s">
        <v>2509</v>
      </c>
      <c r="D11298">
        <v>7.3</v>
      </c>
    </row>
    <row r="11299" spans="1:4">
      <c r="A11299">
        <v>1907</v>
      </c>
      <c r="B11299" t="s">
        <v>2415</v>
      </c>
      <c r="C11299" t="s">
        <v>2328</v>
      </c>
      <c r="D11299">
        <v>9</v>
      </c>
    </row>
    <row r="11300" spans="1:4">
      <c r="A11300">
        <v>1907</v>
      </c>
      <c r="B11300" t="s">
        <v>2415</v>
      </c>
      <c r="C11300" t="s">
        <v>2402</v>
      </c>
      <c r="D11300">
        <v>5.5</v>
      </c>
    </row>
    <row r="11301" spans="1:4">
      <c r="A11301">
        <v>1907</v>
      </c>
      <c r="B11301" t="s">
        <v>2415</v>
      </c>
      <c r="C11301" t="s">
        <v>2255</v>
      </c>
      <c r="D11301">
        <v>5.5</v>
      </c>
    </row>
    <row r="11302" spans="1:4">
      <c r="A11302">
        <v>1907</v>
      </c>
      <c r="B11302" t="s">
        <v>2415</v>
      </c>
      <c r="C11302" t="s">
        <v>2255</v>
      </c>
      <c r="D11302">
        <v>2</v>
      </c>
    </row>
    <row r="11303" spans="1:4">
      <c r="A11303">
        <v>1907</v>
      </c>
      <c r="B11303" t="s">
        <v>2415</v>
      </c>
      <c r="C11303" t="s">
        <v>2257</v>
      </c>
      <c r="D11303">
        <v>15</v>
      </c>
    </row>
    <row r="11304" spans="1:4">
      <c r="A11304">
        <v>1907</v>
      </c>
      <c r="B11304" t="s">
        <v>2415</v>
      </c>
      <c r="C11304" t="s">
        <v>2258</v>
      </c>
      <c r="D11304">
        <v>16.010000000000002</v>
      </c>
    </row>
    <row r="11305" spans="1:4">
      <c r="A11305">
        <v>1907</v>
      </c>
      <c r="B11305" t="s">
        <v>2415</v>
      </c>
      <c r="C11305" t="s">
        <v>2258</v>
      </c>
      <c r="D11305">
        <v>4</v>
      </c>
    </row>
    <row r="11306" spans="1:4">
      <c r="A11306">
        <v>1907</v>
      </c>
      <c r="B11306" t="s">
        <v>2415</v>
      </c>
      <c r="C11306" t="s">
        <v>2334</v>
      </c>
      <c r="D11306">
        <v>9.2799999999999994</v>
      </c>
    </row>
    <row r="11307" spans="1:4">
      <c r="A11307">
        <v>1907</v>
      </c>
      <c r="B11307" t="s">
        <v>2415</v>
      </c>
      <c r="C11307" t="s">
        <v>2478</v>
      </c>
      <c r="D11307">
        <v>5.68</v>
      </c>
    </row>
    <row r="11308" spans="1:4">
      <c r="A11308">
        <v>1907</v>
      </c>
      <c r="B11308" t="s">
        <v>2415</v>
      </c>
      <c r="C11308" t="s">
        <v>2279</v>
      </c>
      <c r="D11308">
        <v>5.5</v>
      </c>
    </row>
    <row r="11309" spans="1:4">
      <c r="A11309">
        <v>1907</v>
      </c>
      <c r="B11309" t="s">
        <v>2415</v>
      </c>
      <c r="C11309" t="s">
        <v>2260</v>
      </c>
      <c r="D11309">
        <v>6</v>
      </c>
    </row>
    <row r="11310" spans="1:4">
      <c r="A11310">
        <v>1907</v>
      </c>
      <c r="B11310" t="s">
        <v>2415</v>
      </c>
      <c r="C11310" t="s">
        <v>2331</v>
      </c>
      <c r="D11310">
        <v>18.7</v>
      </c>
    </row>
    <row r="11311" spans="1:4">
      <c r="A11311">
        <v>1907</v>
      </c>
      <c r="B11311" t="s">
        <v>2415</v>
      </c>
      <c r="C11311" t="s">
        <v>2331</v>
      </c>
      <c r="D11311">
        <v>5.4</v>
      </c>
    </row>
    <row r="11312" spans="1:4">
      <c r="A11312">
        <v>1907</v>
      </c>
      <c r="B11312" t="s">
        <v>2415</v>
      </c>
      <c r="C11312" t="s">
        <v>2123</v>
      </c>
      <c r="D11312">
        <v>57</v>
      </c>
    </row>
    <row r="11313" spans="1:4">
      <c r="A11313">
        <v>1907</v>
      </c>
      <c r="B11313" t="s">
        <v>2415</v>
      </c>
      <c r="C11313" t="s">
        <v>2123</v>
      </c>
      <c r="D11313">
        <v>4.05</v>
      </c>
    </row>
    <row r="11314" spans="1:4">
      <c r="A11314">
        <v>1907</v>
      </c>
      <c r="B11314" t="s">
        <v>2415</v>
      </c>
      <c r="C11314" t="s">
        <v>2123</v>
      </c>
      <c r="D11314">
        <v>5.5</v>
      </c>
    </row>
    <row r="11315" spans="1:4">
      <c r="A11315">
        <v>1907</v>
      </c>
      <c r="B11315" t="s">
        <v>2415</v>
      </c>
      <c r="C11315" t="s">
        <v>2123</v>
      </c>
      <c r="D11315">
        <v>12.5</v>
      </c>
    </row>
    <row r="11316" spans="1:4">
      <c r="A11316">
        <v>1907</v>
      </c>
      <c r="B11316" t="s">
        <v>2415</v>
      </c>
      <c r="C11316" t="s">
        <v>2123</v>
      </c>
      <c r="D11316">
        <v>8</v>
      </c>
    </row>
    <row r="11317" spans="1:4">
      <c r="A11317">
        <v>1907</v>
      </c>
      <c r="B11317" t="s">
        <v>2415</v>
      </c>
      <c r="C11317" t="s">
        <v>2448</v>
      </c>
      <c r="D11317">
        <v>17</v>
      </c>
    </row>
    <row r="11318" spans="1:4">
      <c r="A11318">
        <v>1907</v>
      </c>
      <c r="B11318" t="s">
        <v>2415</v>
      </c>
      <c r="C11318" t="s">
        <v>2124</v>
      </c>
      <c r="D11318">
        <v>32</v>
      </c>
    </row>
    <row r="11319" spans="1:4">
      <c r="A11319">
        <v>1907</v>
      </c>
      <c r="B11319" t="s">
        <v>2415</v>
      </c>
      <c r="C11319" t="s">
        <v>2510</v>
      </c>
      <c r="D11319">
        <v>14</v>
      </c>
    </row>
    <row r="11320" spans="1:4">
      <c r="A11320">
        <v>1907</v>
      </c>
      <c r="B11320" t="s">
        <v>2415</v>
      </c>
      <c r="C11320" t="s">
        <v>2511</v>
      </c>
      <c r="D11320">
        <v>12</v>
      </c>
    </row>
    <row r="11321" spans="1:4">
      <c r="A11321">
        <v>1907</v>
      </c>
      <c r="B11321" t="s">
        <v>2415</v>
      </c>
      <c r="C11321" t="s">
        <v>2125</v>
      </c>
      <c r="D11321">
        <v>563</v>
      </c>
    </row>
    <row r="11322" spans="1:4">
      <c r="A11322">
        <v>1907</v>
      </c>
      <c r="B11322" t="s">
        <v>2415</v>
      </c>
      <c r="C11322" t="s">
        <v>2125</v>
      </c>
      <c r="D11322">
        <v>316</v>
      </c>
    </row>
    <row r="11323" spans="1:4">
      <c r="A11323">
        <v>1907</v>
      </c>
      <c r="B11323" t="s">
        <v>2415</v>
      </c>
      <c r="C11323" t="s">
        <v>2125</v>
      </c>
      <c r="D11323">
        <v>10</v>
      </c>
    </row>
    <row r="11324" spans="1:4">
      <c r="A11324">
        <v>1907</v>
      </c>
      <c r="B11324" t="s">
        <v>2415</v>
      </c>
      <c r="C11324" t="s">
        <v>2125</v>
      </c>
      <c r="D11324">
        <v>21.09</v>
      </c>
    </row>
    <row r="11325" spans="1:4">
      <c r="A11325">
        <v>1907</v>
      </c>
      <c r="B11325" t="s">
        <v>2415</v>
      </c>
      <c r="C11325" t="s">
        <v>2125</v>
      </c>
      <c r="D11325">
        <v>30.44</v>
      </c>
    </row>
    <row r="11326" spans="1:4">
      <c r="A11326">
        <v>1907</v>
      </c>
      <c r="B11326" t="s">
        <v>2415</v>
      </c>
      <c r="C11326" t="s">
        <v>2125</v>
      </c>
      <c r="D11326">
        <v>3.34</v>
      </c>
    </row>
    <row r="11327" spans="1:4">
      <c r="A11327">
        <v>1907</v>
      </c>
      <c r="B11327" t="s">
        <v>2415</v>
      </c>
      <c r="C11327" t="s">
        <v>2125</v>
      </c>
      <c r="D11327">
        <v>20.6</v>
      </c>
    </row>
    <row r="11328" spans="1:4">
      <c r="A11328">
        <v>1907</v>
      </c>
      <c r="B11328" t="s">
        <v>2415</v>
      </c>
      <c r="C11328" t="s">
        <v>2125</v>
      </c>
      <c r="D11328">
        <v>3.5</v>
      </c>
    </row>
    <row r="11329" spans="1:4">
      <c r="A11329">
        <v>1907</v>
      </c>
      <c r="B11329" t="s">
        <v>2415</v>
      </c>
      <c r="C11329" t="s">
        <v>2125</v>
      </c>
      <c r="D11329">
        <v>16</v>
      </c>
    </row>
    <row r="11330" spans="1:4">
      <c r="A11330">
        <v>1907</v>
      </c>
      <c r="B11330" t="s">
        <v>2415</v>
      </c>
      <c r="C11330" t="s">
        <v>2125</v>
      </c>
      <c r="D11330">
        <v>16.18</v>
      </c>
    </row>
    <row r="11331" spans="1:4">
      <c r="A11331">
        <v>1907</v>
      </c>
      <c r="B11331" t="s">
        <v>2415</v>
      </c>
      <c r="C11331" t="s">
        <v>2125</v>
      </c>
      <c r="D11331">
        <v>24</v>
      </c>
    </row>
    <row r="11332" spans="1:4">
      <c r="A11332">
        <v>1907</v>
      </c>
      <c r="B11332" t="s">
        <v>2415</v>
      </c>
      <c r="C11332" t="s">
        <v>2403</v>
      </c>
      <c r="D11332">
        <v>13.6</v>
      </c>
    </row>
    <row r="11333" spans="1:4">
      <c r="A11333">
        <v>1907</v>
      </c>
      <c r="B11333" t="s">
        <v>2415</v>
      </c>
      <c r="C11333" t="s">
        <v>2127</v>
      </c>
      <c r="D11333">
        <v>490.48</v>
      </c>
    </row>
    <row r="11334" spans="1:4">
      <c r="A11334">
        <v>1907</v>
      </c>
      <c r="B11334" t="s">
        <v>2415</v>
      </c>
      <c r="C11334" t="s">
        <v>2127</v>
      </c>
      <c r="D11334">
        <v>19.93</v>
      </c>
    </row>
    <row r="11335" spans="1:4">
      <c r="A11335">
        <v>1907</v>
      </c>
      <c r="B11335" t="s">
        <v>2415</v>
      </c>
      <c r="C11335" t="s">
        <v>2127</v>
      </c>
      <c r="D11335">
        <v>3.33</v>
      </c>
    </row>
    <row r="11336" spans="1:4">
      <c r="A11336">
        <v>1907</v>
      </c>
      <c r="B11336" t="s">
        <v>2415</v>
      </c>
      <c r="C11336" t="s">
        <v>2127</v>
      </c>
      <c r="D11336">
        <v>4.25</v>
      </c>
    </row>
    <row r="11337" spans="1:4">
      <c r="A11337">
        <v>1907</v>
      </c>
      <c r="B11337" t="s">
        <v>2415</v>
      </c>
      <c r="C11337" t="s">
        <v>2127</v>
      </c>
      <c r="D11337">
        <v>30.48</v>
      </c>
    </row>
    <row r="11338" spans="1:4">
      <c r="A11338">
        <v>1907</v>
      </c>
      <c r="B11338" t="s">
        <v>2415</v>
      </c>
      <c r="C11338" t="s">
        <v>2127</v>
      </c>
      <c r="D11338">
        <v>60.06</v>
      </c>
    </row>
    <row r="11339" spans="1:4">
      <c r="A11339">
        <v>1907</v>
      </c>
      <c r="B11339" t="s">
        <v>2415</v>
      </c>
      <c r="C11339" t="s">
        <v>2127</v>
      </c>
      <c r="D11339">
        <v>11.3</v>
      </c>
    </row>
    <row r="11340" spans="1:4">
      <c r="A11340">
        <v>1907</v>
      </c>
      <c r="B11340" t="s">
        <v>2415</v>
      </c>
      <c r="C11340" t="s">
        <v>2127</v>
      </c>
      <c r="D11340">
        <v>117.13</v>
      </c>
    </row>
    <row r="11341" spans="1:4">
      <c r="A11341">
        <v>1907</v>
      </c>
      <c r="B11341" t="s">
        <v>2415</v>
      </c>
      <c r="C11341" t="s">
        <v>2127</v>
      </c>
      <c r="D11341">
        <v>7.1</v>
      </c>
    </row>
    <row r="11342" spans="1:4">
      <c r="A11342">
        <v>1907</v>
      </c>
      <c r="B11342" t="s">
        <v>2415</v>
      </c>
      <c r="C11342" t="s">
        <v>2127</v>
      </c>
      <c r="D11342">
        <v>33.799999999999997</v>
      </c>
    </row>
    <row r="11343" spans="1:4">
      <c r="A11343">
        <v>1907</v>
      </c>
      <c r="B11343" t="s">
        <v>2415</v>
      </c>
      <c r="C11343" t="s">
        <v>2127</v>
      </c>
      <c r="D11343">
        <v>34.25</v>
      </c>
    </row>
    <row r="11344" spans="1:4">
      <c r="A11344">
        <v>1907</v>
      </c>
      <c r="B11344" t="s">
        <v>2415</v>
      </c>
      <c r="C11344" t="s">
        <v>2127</v>
      </c>
      <c r="D11344">
        <v>10</v>
      </c>
    </row>
    <row r="11345" spans="1:4">
      <c r="A11345">
        <v>1907</v>
      </c>
      <c r="B11345" t="s">
        <v>2415</v>
      </c>
      <c r="C11345" t="s">
        <v>2127</v>
      </c>
      <c r="D11345">
        <v>105</v>
      </c>
    </row>
    <row r="11346" spans="1:4">
      <c r="A11346">
        <v>1907</v>
      </c>
      <c r="B11346" t="s">
        <v>2415</v>
      </c>
      <c r="C11346" t="s">
        <v>2127</v>
      </c>
      <c r="D11346">
        <v>74</v>
      </c>
    </row>
    <row r="11347" spans="1:4">
      <c r="A11347">
        <v>1907</v>
      </c>
      <c r="B11347" t="s">
        <v>2415</v>
      </c>
      <c r="C11347" t="s">
        <v>2127</v>
      </c>
      <c r="D11347">
        <v>8</v>
      </c>
    </row>
    <row r="11348" spans="1:4">
      <c r="A11348">
        <v>1907</v>
      </c>
      <c r="B11348" t="s">
        <v>2415</v>
      </c>
      <c r="C11348" t="s">
        <v>2127</v>
      </c>
      <c r="D11348">
        <v>3.7</v>
      </c>
    </row>
    <row r="11349" spans="1:4">
      <c r="A11349">
        <v>1907</v>
      </c>
      <c r="B11349" t="s">
        <v>2415</v>
      </c>
      <c r="C11349" t="s">
        <v>2127</v>
      </c>
      <c r="D11349">
        <v>16.2</v>
      </c>
    </row>
    <row r="11350" spans="1:4">
      <c r="A11350">
        <v>1907</v>
      </c>
      <c r="B11350" t="s">
        <v>2415</v>
      </c>
      <c r="C11350" t="s">
        <v>2022</v>
      </c>
      <c r="D11350">
        <v>3.5</v>
      </c>
    </row>
    <row r="11351" spans="1:4">
      <c r="A11351">
        <v>1907</v>
      </c>
      <c r="B11351" t="s">
        <v>2415</v>
      </c>
      <c r="C11351" t="s">
        <v>2145</v>
      </c>
      <c r="D11351">
        <v>6.5</v>
      </c>
    </row>
    <row r="11352" spans="1:4">
      <c r="A11352">
        <v>1907</v>
      </c>
      <c r="B11352" t="s">
        <v>2415</v>
      </c>
      <c r="C11352" t="s">
        <v>2145</v>
      </c>
      <c r="D11352">
        <v>6.3</v>
      </c>
    </row>
    <row r="11353" spans="1:4">
      <c r="A11353">
        <v>1907</v>
      </c>
      <c r="B11353" t="s">
        <v>2415</v>
      </c>
      <c r="C11353" t="s">
        <v>2128</v>
      </c>
      <c r="D11353">
        <v>4</v>
      </c>
    </row>
    <row r="11354" spans="1:4">
      <c r="A11354">
        <v>1907</v>
      </c>
      <c r="B11354" t="s">
        <v>2415</v>
      </c>
      <c r="C11354" t="s">
        <v>2128</v>
      </c>
      <c r="D11354">
        <v>42.2</v>
      </c>
    </row>
    <row r="11355" spans="1:4">
      <c r="A11355">
        <v>1907</v>
      </c>
      <c r="B11355" t="s">
        <v>2415</v>
      </c>
      <c r="C11355" t="s">
        <v>2146</v>
      </c>
      <c r="D11355">
        <v>29</v>
      </c>
    </row>
    <row r="11356" spans="1:4">
      <c r="A11356">
        <v>1907</v>
      </c>
      <c r="B11356" t="s">
        <v>2415</v>
      </c>
      <c r="C11356" t="s">
        <v>2262</v>
      </c>
      <c r="D11356">
        <v>10.5</v>
      </c>
    </row>
    <row r="11357" spans="1:4">
      <c r="A11357">
        <v>1907</v>
      </c>
      <c r="B11357" t="s">
        <v>2415</v>
      </c>
      <c r="C11357" t="s">
        <v>2129</v>
      </c>
      <c r="D11357">
        <v>90</v>
      </c>
    </row>
    <row r="11358" spans="1:4">
      <c r="A11358">
        <v>1907</v>
      </c>
      <c r="B11358" t="s">
        <v>2415</v>
      </c>
      <c r="C11358" t="s">
        <v>2129</v>
      </c>
      <c r="D11358">
        <v>7.5</v>
      </c>
    </row>
    <row r="11359" spans="1:4">
      <c r="A11359">
        <v>1907</v>
      </c>
      <c r="B11359" t="s">
        <v>2415</v>
      </c>
      <c r="C11359" t="s">
        <v>2130</v>
      </c>
      <c r="D11359">
        <v>39.6</v>
      </c>
    </row>
    <row r="11360" spans="1:4">
      <c r="A11360">
        <v>1907</v>
      </c>
      <c r="B11360" t="s">
        <v>2415</v>
      </c>
      <c r="C11360" t="s">
        <v>2130</v>
      </c>
      <c r="D11360">
        <v>46</v>
      </c>
    </row>
    <row r="11361" spans="1:4">
      <c r="A11361">
        <v>1907</v>
      </c>
      <c r="B11361" t="s">
        <v>2415</v>
      </c>
      <c r="C11361" t="s">
        <v>2131</v>
      </c>
      <c r="D11361">
        <v>15</v>
      </c>
    </row>
    <row r="11362" spans="1:4">
      <c r="A11362">
        <v>1907</v>
      </c>
      <c r="B11362" t="s">
        <v>2415</v>
      </c>
      <c r="C11362" t="s">
        <v>2131</v>
      </c>
      <c r="D11362">
        <v>16.25</v>
      </c>
    </row>
    <row r="11363" spans="1:4">
      <c r="A11363">
        <v>1907</v>
      </c>
      <c r="B11363" t="s">
        <v>2415</v>
      </c>
      <c r="C11363" t="s">
        <v>2132</v>
      </c>
      <c r="D11363">
        <v>5</v>
      </c>
    </row>
    <row r="11364" spans="1:4">
      <c r="A11364">
        <v>1907</v>
      </c>
      <c r="B11364" t="s">
        <v>2415</v>
      </c>
      <c r="C11364" t="s">
        <v>2132</v>
      </c>
      <c r="D11364">
        <v>2.46</v>
      </c>
    </row>
    <row r="11365" spans="1:4">
      <c r="A11365">
        <v>1907</v>
      </c>
      <c r="B11365" t="s">
        <v>2415</v>
      </c>
      <c r="C11365" t="s">
        <v>2132</v>
      </c>
      <c r="D11365">
        <v>17</v>
      </c>
    </row>
    <row r="11366" spans="1:4">
      <c r="A11366">
        <v>1907</v>
      </c>
      <c r="B11366" t="s">
        <v>2415</v>
      </c>
      <c r="C11366" t="s">
        <v>2332</v>
      </c>
      <c r="D11366">
        <v>6</v>
      </c>
    </row>
    <row r="11367" spans="1:4">
      <c r="A11367">
        <v>1907</v>
      </c>
      <c r="B11367" t="s">
        <v>2415</v>
      </c>
      <c r="C11367" t="s">
        <v>2133</v>
      </c>
      <c r="D11367">
        <v>4</v>
      </c>
    </row>
    <row r="11368" spans="1:4">
      <c r="A11368">
        <v>1907</v>
      </c>
      <c r="B11368" t="s">
        <v>2415</v>
      </c>
      <c r="C11368" t="s">
        <v>2147</v>
      </c>
      <c r="D11368">
        <v>4.1500000000000004</v>
      </c>
    </row>
    <row r="11369" spans="1:4">
      <c r="A11369">
        <v>1907</v>
      </c>
      <c r="B11369" t="s">
        <v>2415</v>
      </c>
      <c r="C11369" t="s">
        <v>2133</v>
      </c>
      <c r="D11369">
        <v>2.75</v>
      </c>
    </row>
    <row r="11370" spans="1:4">
      <c r="A11370">
        <v>1907</v>
      </c>
      <c r="B11370" t="s">
        <v>2415</v>
      </c>
      <c r="C11370" t="s">
        <v>2263</v>
      </c>
      <c r="D11370">
        <v>19.600000000000001</v>
      </c>
    </row>
    <row r="11371" spans="1:4">
      <c r="A11371">
        <v>1907</v>
      </c>
      <c r="B11371" t="s">
        <v>2415</v>
      </c>
      <c r="C11371" t="s">
        <v>2264</v>
      </c>
      <c r="D11371">
        <v>23</v>
      </c>
    </row>
    <row r="11372" spans="1:4">
      <c r="A11372">
        <v>1907</v>
      </c>
      <c r="B11372" t="s">
        <v>2415</v>
      </c>
      <c r="C11372" t="s">
        <v>2264</v>
      </c>
      <c r="D11372">
        <v>3.5</v>
      </c>
    </row>
    <row r="11373" spans="1:4">
      <c r="A11373">
        <v>1907</v>
      </c>
      <c r="B11373" t="s">
        <v>2415</v>
      </c>
      <c r="C11373" t="s">
        <v>2371</v>
      </c>
      <c r="D11373">
        <v>13.35</v>
      </c>
    </row>
    <row r="11374" spans="1:4">
      <c r="A11374">
        <v>1907</v>
      </c>
      <c r="B11374" t="s">
        <v>2415</v>
      </c>
      <c r="C11374" t="s">
        <v>2148</v>
      </c>
      <c r="D11374">
        <v>12</v>
      </c>
    </row>
    <row r="11375" spans="1:4">
      <c r="A11375">
        <v>1907</v>
      </c>
      <c r="B11375" t="s">
        <v>2415</v>
      </c>
      <c r="C11375" t="s">
        <v>2091</v>
      </c>
      <c r="D11375">
        <v>20.25</v>
      </c>
    </row>
    <row r="11376" spans="1:4">
      <c r="A11376">
        <v>1907</v>
      </c>
      <c r="B11376" t="s">
        <v>2415</v>
      </c>
      <c r="C11376" t="s">
        <v>440</v>
      </c>
      <c r="D11376">
        <v>13.8</v>
      </c>
    </row>
    <row r="11377" spans="1:4">
      <c r="A11377">
        <v>1907</v>
      </c>
      <c r="B11377" t="s">
        <v>2415</v>
      </c>
      <c r="C11377" t="s">
        <v>2405</v>
      </c>
      <c r="D11377">
        <v>15</v>
      </c>
    </row>
    <row r="11378" spans="1:4">
      <c r="A11378">
        <v>1907</v>
      </c>
      <c r="B11378" t="s">
        <v>2415</v>
      </c>
      <c r="C11378" t="s">
        <v>2149</v>
      </c>
      <c r="D11378">
        <v>32</v>
      </c>
    </row>
    <row r="11379" spans="1:4">
      <c r="A11379">
        <v>1907</v>
      </c>
      <c r="B11379" t="s">
        <v>2415</v>
      </c>
      <c r="C11379" t="s">
        <v>2149</v>
      </c>
      <c r="D11379">
        <v>18</v>
      </c>
    </row>
    <row r="11380" spans="1:4">
      <c r="A11380">
        <v>1907</v>
      </c>
      <c r="B11380" t="s">
        <v>2415</v>
      </c>
      <c r="C11380" t="s">
        <v>2406</v>
      </c>
      <c r="D11380">
        <v>6</v>
      </c>
    </row>
    <row r="11381" spans="1:4">
      <c r="A11381">
        <v>1907</v>
      </c>
      <c r="B11381" t="s">
        <v>2415</v>
      </c>
      <c r="C11381" t="s">
        <v>2479</v>
      </c>
      <c r="D11381">
        <v>6.2</v>
      </c>
    </row>
    <row r="11382" spans="1:4">
      <c r="A11382">
        <v>1907</v>
      </c>
      <c r="B11382" t="s">
        <v>2415</v>
      </c>
      <c r="C11382" t="s">
        <v>2450</v>
      </c>
      <c r="D11382">
        <v>85</v>
      </c>
    </row>
    <row r="11383" spans="1:4">
      <c r="A11383">
        <v>1907</v>
      </c>
      <c r="B11383" t="s">
        <v>2415</v>
      </c>
      <c r="C11383" t="s">
        <v>2450</v>
      </c>
      <c r="D11383">
        <v>12.48</v>
      </c>
    </row>
    <row r="11384" spans="1:4">
      <c r="A11384">
        <v>1907</v>
      </c>
      <c r="B11384" t="s">
        <v>2415</v>
      </c>
      <c r="C11384" t="s">
        <v>2134</v>
      </c>
      <c r="D11384">
        <v>8.5</v>
      </c>
    </row>
    <row r="11385" spans="1:4">
      <c r="A11385">
        <v>1907</v>
      </c>
      <c r="B11385" t="s">
        <v>2415</v>
      </c>
      <c r="C11385" t="s">
        <v>2134</v>
      </c>
      <c r="D11385">
        <v>2.5</v>
      </c>
    </row>
    <row r="11386" spans="1:4">
      <c r="A11386">
        <v>1907</v>
      </c>
      <c r="B11386" t="s">
        <v>2415</v>
      </c>
      <c r="C11386" t="s">
        <v>2134</v>
      </c>
      <c r="D11386">
        <v>1.8</v>
      </c>
    </row>
    <row r="11387" spans="1:4">
      <c r="A11387">
        <v>1907</v>
      </c>
      <c r="B11387" t="s">
        <v>2415</v>
      </c>
      <c r="C11387" t="s">
        <v>2134</v>
      </c>
      <c r="D11387">
        <v>3.6</v>
      </c>
    </row>
    <row r="11388" spans="1:4">
      <c r="A11388">
        <v>1907</v>
      </c>
      <c r="B11388" t="s">
        <v>2415</v>
      </c>
      <c r="C11388" t="s">
        <v>2451</v>
      </c>
      <c r="D11388">
        <v>12</v>
      </c>
    </row>
    <row r="11389" spans="1:4">
      <c r="A11389">
        <v>1907</v>
      </c>
      <c r="B11389" t="s">
        <v>2415</v>
      </c>
      <c r="C11389" t="s">
        <v>2151</v>
      </c>
      <c r="D11389">
        <v>17.29</v>
      </c>
    </row>
    <row r="11390" spans="1:4">
      <c r="A11390">
        <v>1907</v>
      </c>
      <c r="B11390" t="s">
        <v>2415</v>
      </c>
      <c r="C11390" t="s">
        <v>2151</v>
      </c>
      <c r="D11390">
        <v>7.9</v>
      </c>
    </row>
    <row r="11391" spans="1:4">
      <c r="A11391">
        <v>1907</v>
      </c>
      <c r="B11391" t="s">
        <v>2415</v>
      </c>
      <c r="C11391" t="s">
        <v>2151</v>
      </c>
      <c r="D11391">
        <v>0.55000000000000004</v>
      </c>
    </row>
    <row r="11392" spans="1:4">
      <c r="A11392">
        <v>1907</v>
      </c>
      <c r="B11392" t="s">
        <v>2415</v>
      </c>
      <c r="C11392" t="s">
        <v>2151</v>
      </c>
      <c r="D11392">
        <v>12.51</v>
      </c>
    </row>
    <row r="11393" spans="1:4">
      <c r="A11393">
        <v>1907</v>
      </c>
      <c r="B11393" t="s">
        <v>2415</v>
      </c>
      <c r="C11393" t="s">
        <v>2151</v>
      </c>
      <c r="D11393">
        <v>6.05</v>
      </c>
    </row>
    <row r="11394" spans="1:4">
      <c r="A11394">
        <v>1907</v>
      </c>
      <c r="B11394" t="s">
        <v>2415</v>
      </c>
      <c r="C11394" t="s">
        <v>2151</v>
      </c>
      <c r="D11394">
        <v>10.52</v>
      </c>
    </row>
    <row r="11395" spans="1:4">
      <c r="A11395">
        <v>1907</v>
      </c>
      <c r="B11395" t="s">
        <v>2415</v>
      </c>
      <c r="C11395" t="s">
        <v>2151</v>
      </c>
      <c r="D11395">
        <v>10.01</v>
      </c>
    </row>
    <row r="11396" spans="1:4">
      <c r="A11396">
        <v>1907</v>
      </c>
      <c r="B11396" t="s">
        <v>2415</v>
      </c>
      <c r="C11396" t="s">
        <v>2512</v>
      </c>
      <c r="D11396">
        <v>4</v>
      </c>
    </row>
    <row r="11397" spans="1:4">
      <c r="A11397">
        <v>1907</v>
      </c>
      <c r="B11397" t="s">
        <v>3673</v>
      </c>
      <c r="C11397" t="s">
        <v>2408</v>
      </c>
      <c r="D11397">
        <v>40</v>
      </c>
    </row>
    <row r="11398" spans="1:4">
      <c r="A11398">
        <v>1907</v>
      </c>
      <c r="B11398" t="s">
        <v>3663</v>
      </c>
      <c r="C11398" t="s">
        <v>2336</v>
      </c>
      <c r="D11398">
        <v>24</v>
      </c>
    </row>
    <row r="11399" spans="1:4">
      <c r="A11399">
        <v>1907</v>
      </c>
      <c r="B11399" t="s">
        <v>3663</v>
      </c>
      <c r="C11399" t="s">
        <v>2336</v>
      </c>
      <c r="D11399">
        <v>9.75</v>
      </c>
    </row>
    <row r="11400" spans="1:4">
      <c r="A11400">
        <v>1907</v>
      </c>
      <c r="B11400" t="s">
        <v>3663</v>
      </c>
      <c r="C11400" t="s">
        <v>2336</v>
      </c>
      <c r="D11400">
        <v>3.13</v>
      </c>
    </row>
    <row r="11401" spans="1:4">
      <c r="A11401">
        <v>1907</v>
      </c>
      <c r="B11401" t="s">
        <v>3657</v>
      </c>
      <c r="C11401" t="s">
        <v>2373</v>
      </c>
      <c r="D11401">
        <v>26</v>
      </c>
    </row>
    <row r="11402" spans="1:4">
      <c r="A11402">
        <v>1907</v>
      </c>
      <c r="B11402" t="s">
        <v>3657</v>
      </c>
      <c r="C11402" t="s">
        <v>1938</v>
      </c>
      <c r="D11402">
        <v>131.52000000000001</v>
      </c>
    </row>
    <row r="11403" spans="1:4">
      <c r="A11403">
        <v>1907</v>
      </c>
      <c r="B11403" t="s">
        <v>3657</v>
      </c>
      <c r="C11403" t="s">
        <v>1938</v>
      </c>
      <c r="D11403">
        <v>40</v>
      </c>
    </row>
    <row r="11404" spans="1:4">
      <c r="A11404">
        <v>1907</v>
      </c>
      <c r="B11404" t="s">
        <v>3657</v>
      </c>
      <c r="C11404" t="s">
        <v>1938</v>
      </c>
      <c r="D11404">
        <v>26</v>
      </c>
    </row>
    <row r="11405" spans="1:4">
      <c r="A11405">
        <v>1907</v>
      </c>
      <c r="B11405" t="s">
        <v>3657</v>
      </c>
      <c r="C11405" t="s">
        <v>1938</v>
      </c>
      <c r="D11405">
        <v>8.5</v>
      </c>
    </row>
    <row r="11406" spans="1:4">
      <c r="A11406">
        <v>1907</v>
      </c>
      <c r="B11406" t="s">
        <v>3657</v>
      </c>
      <c r="C11406" t="s">
        <v>1939</v>
      </c>
      <c r="D11406">
        <v>56.22</v>
      </c>
    </row>
    <row r="11407" spans="1:4">
      <c r="A11407">
        <v>1907</v>
      </c>
      <c r="B11407" t="s">
        <v>3657</v>
      </c>
      <c r="C11407" t="s">
        <v>2265</v>
      </c>
      <c r="D11407">
        <v>7.75</v>
      </c>
    </row>
    <row r="11408" spans="1:4">
      <c r="A11408">
        <v>1907</v>
      </c>
      <c r="B11408" t="s">
        <v>3153</v>
      </c>
      <c r="C11408" t="s">
        <v>2153</v>
      </c>
      <c r="D11408">
        <v>20.178999999999998</v>
      </c>
    </row>
    <row r="11409" spans="1:4">
      <c r="A11409">
        <v>1907</v>
      </c>
      <c r="B11409" t="s">
        <v>3153</v>
      </c>
      <c r="C11409" t="s">
        <v>2153</v>
      </c>
      <c r="D11409">
        <v>14.5</v>
      </c>
    </row>
    <row r="11410" spans="1:4">
      <c r="A11410">
        <v>1907</v>
      </c>
      <c r="B11410" t="s">
        <v>3153</v>
      </c>
      <c r="C11410" t="s">
        <v>2410</v>
      </c>
      <c r="D11410">
        <v>9.5</v>
      </c>
    </row>
    <row r="11411" spans="1:4">
      <c r="A11411">
        <v>1907</v>
      </c>
      <c r="B11411" t="s">
        <v>3153</v>
      </c>
      <c r="C11411" t="s">
        <v>2155</v>
      </c>
      <c r="D11411">
        <v>288</v>
      </c>
    </row>
    <row r="11412" spans="1:4">
      <c r="A11412">
        <v>1907</v>
      </c>
      <c r="B11412" t="s">
        <v>3153</v>
      </c>
      <c r="C11412" t="s">
        <v>2155</v>
      </c>
      <c r="D11412">
        <v>27.715</v>
      </c>
    </row>
    <row r="11413" spans="1:4">
      <c r="A11413">
        <v>1907</v>
      </c>
      <c r="B11413" t="s">
        <v>3153</v>
      </c>
      <c r="C11413" t="s">
        <v>2155</v>
      </c>
      <c r="D11413">
        <v>33</v>
      </c>
    </row>
    <row r="11414" spans="1:4">
      <c r="A11414">
        <v>1907</v>
      </c>
      <c r="B11414" t="s">
        <v>3153</v>
      </c>
      <c r="C11414" t="s">
        <v>2031</v>
      </c>
      <c r="D11414">
        <v>19.91</v>
      </c>
    </row>
    <row r="11415" spans="1:4">
      <c r="A11415">
        <v>1907</v>
      </c>
      <c r="B11415" t="s">
        <v>3153</v>
      </c>
      <c r="C11415" t="s">
        <v>2266</v>
      </c>
      <c r="D11415">
        <v>6.25</v>
      </c>
    </row>
    <row r="11416" spans="1:4">
      <c r="A11416">
        <v>1907</v>
      </c>
      <c r="B11416" t="s">
        <v>3153</v>
      </c>
      <c r="C11416" t="s">
        <v>2266</v>
      </c>
      <c r="D11416">
        <v>6.23</v>
      </c>
    </row>
    <row r="11417" spans="1:4">
      <c r="A11417">
        <v>1907</v>
      </c>
      <c r="B11417" t="s">
        <v>3153</v>
      </c>
      <c r="C11417" t="s">
        <v>2154</v>
      </c>
      <c r="D11417">
        <v>22</v>
      </c>
    </row>
    <row r="11418" spans="1:4">
      <c r="A11418">
        <v>1907</v>
      </c>
      <c r="B11418" t="s">
        <v>3153</v>
      </c>
      <c r="C11418" t="s">
        <v>2154</v>
      </c>
      <c r="D11418">
        <v>10</v>
      </c>
    </row>
    <row r="11419" spans="1:4">
      <c r="A11419">
        <v>1907</v>
      </c>
      <c r="B11419" t="s">
        <v>3157</v>
      </c>
      <c r="C11419" t="s">
        <v>442</v>
      </c>
      <c r="D11419">
        <v>8</v>
      </c>
    </row>
    <row r="11420" spans="1:4">
      <c r="A11420">
        <v>1907</v>
      </c>
      <c r="B11420" t="s">
        <v>3157</v>
      </c>
      <c r="C11420" t="s">
        <v>1903</v>
      </c>
      <c r="D11420">
        <v>41</v>
      </c>
    </row>
    <row r="11421" spans="1:4">
      <c r="A11421">
        <v>1907</v>
      </c>
      <c r="B11421" t="s">
        <v>3157</v>
      </c>
      <c r="C11421" t="s">
        <v>1903</v>
      </c>
      <c r="D11421">
        <v>25</v>
      </c>
    </row>
    <row r="11422" spans="1:4">
      <c r="A11422">
        <v>1907</v>
      </c>
      <c r="B11422" t="s">
        <v>3157</v>
      </c>
      <c r="C11422" t="s">
        <v>1972</v>
      </c>
      <c r="D11422">
        <v>19</v>
      </c>
    </row>
    <row r="11423" spans="1:4">
      <c r="A11423">
        <v>1907</v>
      </c>
      <c r="B11423" t="s">
        <v>3157</v>
      </c>
      <c r="C11423" t="s">
        <v>2056</v>
      </c>
      <c r="D11423">
        <v>12</v>
      </c>
    </row>
    <row r="11424" spans="1:4">
      <c r="A11424">
        <v>1907</v>
      </c>
      <c r="B11424" t="s">
        <v>3157</v>
      </c>
      <c r="C11424" t="s">
        <v>2156</v>
      </c>
      <c r="D11424">
        <v>3</v>
      </c>
    </row>
    <row r="11425" spans="1:4">
      <c r="A11425">
        <v>1907</v>
      </c>
      <c r="B11425" t="s">
        <v>3157</v>
      </c>
      <c r="C11425" t="s">
        <v>2452</v>
      </c>
      <c r="D11425">
        <v>1.5</v>
      </c>
    </row>
    <row r="11426" spans="1:4">
      <c r="A11426">
        <v>1907</v>
      </c>
      <c r="B11426" t="s">
        <v>3157</v>
      </c>
      <c r="C11426" t="s">
        <v>2339</v>
      </c>
      <c r="D11426">
        <v>17.5</v>
      </c>
    </row>
    <row r="11427" spans="1:4">
      <c r="A11427">
        <v>1907</v>
      </c>
      <c r="B11427" t="s">
        <v>3162</v>
      </c>
      <c r="C11427" t="s">
        <v>2411</v>
      </c>
      <c r="D11427">
        <v>4</v>
      </c>
    </row>
    <row r="11428" spans="1:4">
      <c r="A11428">
        <v>1907</v>
      </c>
      <c r="B11428" t="s">
        <v>3544</v>
      </c>
      <c r="C11428" t="s">
        <v>537</v>
      </c>
      <c r="D11428">
        <v>3.5</v>
      </c>
    </row>
    <row r="11429" spans="1:4">
      <c r="A11429">
        <v>1907</v>
      </c>
      <c r="B11429" t="s">
        <v>3544</v>
      </c>
      <c r="C11429" t="s">
        <v>415</v>
      </c>
      <c r="D11429">
        <v>75</v>
      </c>
    </row>
    <row r="11430" spans="1:4">
      <c r="A11430">
        <v>1907</v>
      </c>
      <c r="B11430" t="s">
        <v>3544</v>
      </c>
      <c r="C11430" t="s">
        <v>416</v>
      </c>
      <c r="D11430">
        <v>5.5</v>
      </c>
    </row>
    <row r="11431" spans="1:4">
      <c r="A11431">
        <v>1907</v>
      </c>
      <c r="B11431" t="s">
        <v>3544</v>
      </c>
      <c r="C11431" t="s">
        <v>419</v>
      </c>
      <c r="D11431">
        <v>9.5</v>
      </c>
    </row>
    <row r="11432" spans="1:4">
      <c r="A11432">
        <v>1907</v>
      </c>
      <c r="B11432" t="s">
        <v>3544</v>
      </c>
      <c r="C11432" t="s">
        <v>420</v>
      </c>
      <c r="D11432">
        <v>4</v>
      </c>
    </row>
    <row r="11433" spans="1:4">
      <c r="A11433">
        <v>1907</v>
      </c>
      <c r="B11433" t="s">
        <v>3544</v>
      </c>
      <c r="C11433" t="s">
        <v>421</v>
      </c>
      <c r="D11433">
        <v>40</v>
      </c>
    </row>
    <row r="11434" spans="1:4">
      <c r="A11434">
        <v>1907</v>
      </c>
      <c r="B11434" t="s">
        <v>3544</v>
      </c>
      <c r="C11434" t="s">
        <v>421</v>
      </c>
      <c r="D11434">
        <v>6</v>
      </c>
    </row>
    <row r="11435" spans="1:4">
      <c r="A11435">
        <v>1907</v>
      </c>
      <c r="B11435" t="s">
        <v>3544</v>
      </c>
      <c r="C11435" t="s">
        <v>2513</v>
      </c>
      <c r="D11435">
        <v>5</v>
      </c>
    </row>
    <row r="11436" spans="1:4">
      <c r="A11436">
        <v>1907</v>
      </c>
      <c r="B11436" t="s">
        <v>3544</v>
      </c>
      <c r="C11436" t="s">
        <v>422</v>
      </c>
      <c r="D11436">
        <v>100</v>
      </c>
    </row>
    <row r="11437" spans="1:4">
      <c r="A11437">
        <v>1907</v>
      </c>
      <c r="B11437" t="s">
        <v>3544</v>
      </c>
      <c r="C11437" t="s">
        <v>423</v>
      </c>
      <c r="D11437">
        <v>78.47</v>
      </c>
    </row>
    <row r="11438" spans="1:4">
      <c r="A11438">
        <v>1907</v>
      </c>
      <c r="B11438" t="s">
        <v>3658</v>
      </c>
      <c r="C11438" t="s">
        <v>2514</v>
      </c>
      <c r="D11438">
        <v>7</v>
      </c>
    </row>
    <row r="11439" spans="1:4">
      <c r="A11439">
        <v>1907</v>
      </c>
      <c r="B11439" t="s">
        <v>3658</v>
      </c>
      <c r="C11439" t="s">
        <v>968</v>
      </c>
      <c r="D11439">
        <v>16.199000000000002</v>
      </c>
    </row>
    <row r="11440" spans="1:4">
      <c r="A11440">
        <v>1907</v>
      </c>
      <c r="B11440" t="s">
        <v>3658</v>
      </c>
      <c r="C11440" t="s">
        <v>2170</v>
      </c>
      <c r="D11440">
        <v>12</v>
      </c>
    </row>
    <row r="11441" spans="1:4">
      <c r="A11441">
        <v>1907</v>
      </c>
      <c r="B11441" t="s">
        <v>3658</v>
      </c>
      <c r="C11441" t="s">
        <v>2453</v>
      </c>
      <c r="D11441">
        <v>2.5</v>
      </c>
    </row>
    <row r="11442" spans="1:4">
      <c r="A11442">
        <v>1907</v>
      </c>
      <c r="B11442" t="s">
        <v>3658</v>
      </c>
      <c r="C11442" t="s">
        <v>2171</v>
      </c>
      <c r="D11442">
        <v>3.75</v>
      </c>
    </row>
    <row r="11443" spans="1:4">
      <c r="A11443">
        <v>1907</v>
      </c>
      <c r="B11443" t="s">
        <v>3658</v>
      </c>
      <c r="C11443" t="s">
        <v>969</v>
      </c>
      <c r="D11443">
        <v>53.4</v>
      </c>
    </row>
    <row r="11444" spans="1:4">
      <c r="A11444">
        <v>1907</v>
      </c>
      <c r="B11444" t="s">
        <v>3658</v>
      </c>
      <c r="C11444" t="s">
        <v>2173</v>
      </c>
      <c r="D11444">
        <v>23.7</v>
      </c>
    </row>
    <row r="11445" spans="1:4">
      <c r="A11445">
        <v>1907</v>
      </c>
      <c r="B11445" t="s">
        <v>3658</v>
      </c>
      <c r="C11445" t="s">
        <v>2515</v>
      </c>
      <c r="D11445">
        <v>39</v>
      </c>
    </row>
    <row r="11446" spans="1:4">
      <c r="A11446">
        <v>1907</v>
      </c>
      <c r="B11446" t="s">
        <v>3658</v>
      </c>
      <c r="C11446" t="s">
        <v>2162</v>
      </c>
      <c r="D11446">
        <v>87</v>
      </c>
    </row>
    <row r="11447" spans="1:4">
      <c r="A11447">
        <v>1907</v>
      </c>
      <c r="B11447" t="s">
        <v>3658</v>
      </c>
      <c r="C11447" t="s">
        <v>2162</v>
      </c>
      <c r="D11447">
        <v>12</v>
      </c>
    </row>
    <row r="11448" spans="1:4">
      <c r="A11448">
        <v>1907</v>
      </c>
      <c r="B11448" t="s">
        <v>3658</v>
      </c>
      <c r="C11448" t="s">
        <v>2163</v>
      </c>
      <c r="D11448">
        <v>33.5</v>
      </c>
    </row>
    <row r="11449" spans="1:4">
      <c r="A11449">
        <v>1907</v>
      </c>
      <c r="B11449" t="s">
        <v>3658</v>
      </c>
      <c r="C11449" t="s">
        <v>2174</v>
      </c>
      <c r="D11449">
        <v>45</v>
      </c>
    </row>
    <row r="11450" spans="1:4">
      <c r="A11450">
        <v>1907</v>
      </c>
      <c r="B11450" t="s">
        <v>3658</v>
      </c>
      <c r="C11450" t="s">
        <v>2164</v>
      </c>
      <c r="D11450">
        <v>5.5</v>
      </c>
    </row>
    <row r="11451" spans="1:4">
      <c r="A11451">
        <v>1907</v>
      </c>
      <c r="B11451" t="s">
        <v>3658</v>
      </c>
      <c r="C11451" t="s">
        <v>2165</v>
      </c>
      <c r="D11451">
        <v>5</v>
      </c>
    </row>
    <row r="11452" spans="1:4">
      <c r="A11452">
        <v>1907</v>
      </c>
      <c r="B11452" t="s">
        <v>3658</v>
      </c>
      <c r="C11452" t="s">
        <v>1518</v>
      </c>
      <c r="D11452">
        <v>2</v>
      </c>
    </row>
    <row r="11453" spans="1:4">
      <c r="A11453">
        <v>1907</v>
      </c>
      <c r="B11453" t="s">
        <v>3658</v>
      </c>
      <c r="C11453" t="s">
        <v>690</v>
      </c>
      <c r="D11453">
        <v>6</v>
      </c>
    </row>
    <row r="11454" spans="1:4">
      <c r="A11454">
        <v>1907</v>
      </c>
      <c r="B11454" t="s">
        <v>3658</v>
      </c>
      <c r="C11454" t="s">
        <v>2166</v>
      </c>
      <c r="D11454">
        <v>45</v>
      </c>
    </row>
    <row r="11455" spans="1:4">
      <c r="A11455">
        <v>1907</v>
      </c>
      <c r="B11455" t="s">
        <v>3658</v>
      </c>
      <c r="C11455" t="s">
        <v>2516</v>
      </c>
      <c r="D11455">
        <v>1.5</v>
      </c>
    </row>
    <row r="11456" spans="1:4">
      <c r="A11456">
        <v>1907</v>
      </c>
      <c r="B11456" t="s">
        <v>3658</v>
      </c>
      <c r="C11456" t="s">
        <v>862</v>
      </c>
      <c r="D11456">
        <v>16</v>
      </c>
    </row>
    <row r="11457" spans="1:4">
      <c r="A11457">
        <v>1907</v>
      </c>
      <c r="B11457" t="s">
        <v>3658</v>
      </c>
      <c r="C11457" t="s">
        <v>2454</v>
      </c>
      <c r="D11457">
        <v>14.3</v>
      </c>
    </row>
    <row r="11458" spans="1:4">
      <c r="A11458">
        <v>1907</v>
      </c>
      <c r="B11458" t="s">
        <v>3658</v>
      </c>
      <c r="C11458" t="s">
        <v>2167</v>
      </c>
      <c r="D11458">
        <v>16</v>
      </c>
    </row>
    <row r="11459" spans="1:4">
      <c r="A11459">
        <v>1907</v>
      </c>
      <c r="B11459" t="s">
        <v>3658</v>
      </c>
      <c r="C11459" t="s">
        <v>2168</v>
      </c>
      <c r="D11459">
        <v>3.5</v>
      </c>
    </row>
    <row r="11460" spans="1:4">
      <c r="A11460">
        <v>1907</v>
      </c>
      <c r="B11460" t="s">
        <v>2379</v>
      </c>
      <c r="C11460" t="s">
        <v>2517</v>
      </c>
      <c r="D11460">
        <v>14</v>
      </c>
    </row>
    <row r="11461" spans="1:4">
      <c r="A11461">
        <v>1907</v>
      </c>
      <c r="B11461" t="s">
        <v>3185</v>
      </c>
      <c r="C11461" t="s">
        <v>2340</v>
      </c>
      <c r="D11461">
        <v>12</v>
      </c>
    </row>
    <row r="11462" spans="1:4">
      <c r="A11462">
        <v>1907</v>
      </c>
      <c r="B11462" t="s">
        <v>3185</v>
      </c>
      <c r="C11462" t="s">
        <v>2518</v>
      </c>
      <c r="D11462">
        <v>12</v>
      </c>
    </row>
    <row r="11463" spans="1:4">
      <c r="A11463">
        <v>1907</v>
      </c>
      <c r="B11463" t="s">
        <v>3185</v>
      </c>
      <c r="C11463" t="s">
        <v>2177</v>
      </c>
      <c r="D11463">
        <v>91</v>
      </c>
    </row>
    <row r="11464" spans="1:4">
      <c r="A11464">
        <v>1907</v>
      </c>
      <c r="B11464" t="s">
        <v>3185</v>
      </c>
      <c r="C11464" t="s">
        <v>2177</v>
      </c>
      <c r="D11464">
        <v>53.7</v>
      </c>
    </row>
    <row r="11465" spans="1:4">
      <c r="A11465">
        <v>1907</v>
      </c>
      <c r="B11465" t="s">
        <v>55</v>
      </c>
      <c r="C11465" t="s">
        <v>714</v>
      </c>
      <c r="D11465">
        <v>3.45</v>
      </c>
    </row>
    <row r="11466" spans="1:4">
      <c r="A11466">
        <v>1907</v>
      </c>
      <c r="B11466" t="s">
        <v>55</v>
      </c>
      <c r="C11466" t="s">
        <v>715</v>
      </c>
      <c r="D11466">
        <v>6.51</v>
      </c>
    </row>
    <row r="11467" spans="1:4">
      <c r="A11467">
        <v>1907</v>
      </c>
      <c r="B11467" t="s">
        <v>55</v>
      </c>
      <c r="C11467" t="s">
        <v>2412</v>
      </c>
      <c r="D11467">
        <v>3.5</v>
      </c>
    </row>
    <row r="11468" spans="1:4">
      <c r="A11468">
        <v>1907</v>
      </c>
      <c r="B11468" t="s">
        <v>55</v>
      </c>
      <c r="C11468" t="s">
        <v>1343</v>
      </c>
      <c r="D11468">
        <v>28</v>
      </c>
    </row>
    <row r="11469" spans="1:4">
      <c r="A11469">
        <v>1907</v>
      </c>
      <c r="B11469" t="s">
        <v>55</v>
      </c>
      <c r="C11469" t="s">
        <v>2181</v>
      </c>
      <c r="D11469">
        <v>16.64</v>
      </c>
    </row>
    <row r="11470" spans="1:4">
      <c r="A11470">
        <v>1907</v>
      </c>
      <c r="B11470" t="s">
        <v>55</v>
      </c>
      <c r="C11470" t="s">
        <v>864</v>
      </c>
      <c r="D11470">
        <v>16</v>
      </c>
    </row>
    <row r="11471" spans="1:4">
      <c r="A11471">
        <v>1907</v>
      </c>
      <c r="B11471" t="s">
        <v>55</v>
      </c>
      <c r="C11471" t="s">
        <v>2341</v>
      </c>
      <c r="D11471">
        <v>29.25</v>
      </c>
    </row>
    <row r="11472" spans="1:4">
      <c r="A11472">
        <v>1907</v>
      </c>
      <c r="B11472" t="s">
        <v>55</v>
      </c>
      <c r="C11472" t="s">
        <v>2341</v>
      </c>
      <c r="D11472">
        <v>9.25</v>
      </c>
    </row>
    <row r="11473" spans="1:4">
      <c r="A11473">
        <v>1907</v>
      </c>
      <c r="B11473" t="s">
        <v>55</v>
      </c>
      <c r="C11473" t="s">
        <v>2341</v>
      </c>
      <c r="D11473">
        <v>23.1</v>
      </c>
    </row>
    <row r="11474" spans="1:4">
      <c r="A11474">
        <v>1907</v>
      </c>
      <c r="B11474" t="s">
        <v>55</v>
      </c>
      <c r="C11474" t="s">
        <v>717</v>
      </c>
      <c r="D11474">
        <v>59.7</v>
      </c>
    </row>
    <row r="11475" spans="1:4">
      <c r="A11475">
        <v>1907</v>
      </c>
      <c r="B11475" t="s">
        <v>55</v>
      </c>
      <c r="C11475" t="s">
        <v>717</v>
      </c>
      <c r="D11475">
        <v>15</v>
      </c>
    </row>
    <row r="11476" spans="1:4">
      <c r="A11476">
        <v>1907</v>
      </c>
      <c r="B11476" t="s">
        <v>55</v>
      </c>
      <c r="C11476" t="s">
        <v>717</v>
      </c>
      <c r="D11476">
        <v>3.5</v>
      </c>
    </row>
    <row r="11477" spans="1:4">
      <c r="A11477">
        <v>1907</v>
      </c>
      <c r="B11477" t="s">
        <v>55</v>
      </c>
      <c r="C11477" t="s">
        <v>924</v>
      </c>
      <c r="D11477">
        <v>48</v>
      </c>
    </row>
    <row r="11478" spans="1:4">
      <c r="A11478">
        <v>1907</v>
      </c>
      <c r="B11478" t="s">
        <v>55</v>
      </c>
      <c r="C11478" t="s">
        <v>718</v>
      </c>
      <c r="D11478">
        <v>3.7</v>
      </c>
    </row>
    <row r="11479" spans="1:4">
      <c r="A11479">
        <v>1907</v>
      </c>
      <c r="B11479" t="s">
        <v>55</v>
      </c>
      <c r="C11479" t="s">
        <v>59</v>
      </c>
      <c r="D11479">
        <v>118</v>
      </c>
    </row>
    <row r="11480" spans="1:4">
      <c r="A11480">
        <v>1907</v>
      </c>
      <c r="B11480" t="s">
        <v>55</v>
      </c>
      <c r="C11480" t="s">
        <v>59</v>
      </c>
      <c r="D11480">
        <v>10.1</v>
      </c>
    </row>
    <row r="11481" spans="1:4">
      <c r="A11481">
        <v>1907</v>
      </c>
      <c r="B11481" t="s">
        <v>55</v>
      </c>
      <c r="C11481" t="s">
        <v>59</v>
      </c>
      <c r="D11481">
        <v>19.21</v>
      </c>
    </row>
    <row r="11482" spans="1:4">
      <c r="A11482">
        <v>1907</v>
      </c>
      <c r="B11482" t="s">
        <v>55</v>
      </c>
      <c r="C11482" t="s">
        <v>59</v>
      </c>
      <c r="D11482">
        <v>22.23</v>
      </c>
    </row>
    <row r="11483" spans="1:4">
      <c r="A11483">
        <v>1907</v>
      </c>
      <c r="B11483" t="s">
        <v>55</v>
      </c>
      <c r="C11483" t="s">
        <v>59</v>
      </c>
      <c r="D11483">
        <v>14.9</v>
      </c>
    </row>
    <row r="11484" spans="1:4">
      <c r="A11484">
        <v>1907</v>
      </c>
      <c r="B11484" t="s">
        <v>55</v>
      </c>
      <c r="C11484" t="s">
        <v>2179</v>
      </c>
      <c r="D11484">
        <v>19.329999999999998</v>
      </c>
    </row>
    <row r="11485" spans="1:4">
      <c r="A11485">
        <v>1907</v>
      </c>
      <c r="B11485" t="s">
        <v>55</v>
      </c>
      <c r="C11485" t="s">
        <v>2180</v>
      </c>
      <c r="D11485">
        <v>8.5</v>
      </c>
    </row>
    <row r="11486" spans="1:4">
      <c r="A11486">
        <v>1907</v>
      </c>
      <c r="B11486" t="s">
        <v>55</v>
      </c>
      <c r="C11486" t="s">
        <v>2413</v>
      </c>
      <c r="D11486">
        <v>2</v>
      </c>
    </row>
    <row r="11487" spans="1:4">
      <c r="A11487">
        <v>1907</v>
      </c>
      <c r="B11487" t="s">
        <v>3188</v>
      </c>
      <c r="C11487" t="s">
        <v>922</v>
      </c>
      <c r="D11487">
        <v>9.5</v>
      </c>
    </row>
    <row r="11488" spans="1:4">
      <c r="A11488">
        <v>1907</v>
      </c>
      <c r="B11488" t="s">
        <v>3188</v>
      </c>
      <c r="C11488" t="s">
        <v>1084</v>
      </c>
      <c r="D11488">
        <v>7.5</v>
      </c>
    </row>
    <row r="11489" spans="1:4">
      <c r="A11489">
        <v>1907</v>
      </c>
      <c r="B11489" t="s">
        <v>3188</v>
      </c>
      <c r="C11489" t="s">
        <v>698</v>
      </c>
      <c r="D11489">
        <v>5</v>
      </c>
    </row>
    <row r="11490" spans="1:4">
      <c r="A11490">
        <v>1907</v>
      </c>
      <c r="B11490" t="s">
        <v>3188</v>
      </c>
      <c r="C11490" t="s">
        <v>370</v>
      </c>
      <c r="D11490">
        <v>11</v>
      </c>
    </row>
    <row r="11491" spans="1:4">
      <c r="A11491">
        <v>1907</v>
      </c>
      <c r="B11491" t="s">
        <v>3188</v>
      </c>
      <c r="C11491" t="s">
        <v>370</v>
      </c>
      <c r="D11491">
        <v>5</v>
      </c>
    </row>
    <row r="11492" spans="1:4">
      <c r="A11492">
        <v>1907</v>
      </c>
      <c r="B11492" t="s">
        <v>3188</v>
      </c>
      <c r="C11492" t="s">
        <v>370</v>
      </c>
      <c r="D11492">
        <v>16</v>
      </c>
    </row>
    <row r="11493" spans="1:4">
      <c r="A11493">
        <v>1907</v>
      </c>
      <c r="B11493" t="s">
        <v>3188</v>
      </c>
      <c r="C11493" t="s">
        <v>371</v>
      </c>
      <c r="D11493">
        <v>25</v>
      </c>
    </row>
    <row r="11494" spans="1:4">
      <c r="A11494">
        <v>1907</v>
      </c>
      <c r="B11494" t="s">
        <v>3188</v>
      </c>
      <c r="C11494" t="s">
        <v>1218</v>
      </c>
      <c r="D11494">
        <v>13</v>
      </c>
    </row>
    <row r="11495" spans="1:4">
      <c r="A11495">
        <v>1907</v>
      </c>
      <c r="B11495" t="s">
        <v>3188</v>
      </c>
      <c r="C11495" t="s">
        <v>578</v>
      </c>
      <c r="D11495">
        <v>9</v>
      </c>
    </row>
    <row r="11496" spans="1:4">
      <c r="A11496">
        <v>1907</v>
      </c>
      <c r="B11496" t="s">
        <v>3188</v>
      </c>
      <c r="C11496" t="s">
        <v>863</v>
      </c>
      <c r="D11496">
        <v>12</v>
      </c>
    </row>
    <row r="11497" spans="1:4">
      <c r="A11497">
        <v>1907</v>
      </c>
      <c r="B11497" t="s">
        <v>3214</v>
      </c>
      <c r="C11497" t="s">
        <v>1903</v>
      </c>
      <c r="D11497">
        <v>8</v>
      </c>
    </row>
    <row r="11498" spans="1:4">
      <c r="A11498">
        <v>1907</v>
      </c>
      <c r="B11498" t="s">
        <v>3214</v>
      </c>
      <c r="C11498" t="s">
        <v>1905</v>
      </c>
      <c r="D11498">
        <v>43</v>
      </c>
    </row>
    <row r="11499" spans="1:4">
      <c r="A11499">
        <v>1907</v>
      </c>
      <c r="B11499" t="s">
        <v>3214</v>
      </c>
      <c r="C11499" t="s">
        <v>1905</v>
      </c>
      <c r="D11499">
        <v>15</v>
      </c>
    </row>
    <row r="11500" spans="1:4">
      <c r="A11500">
        <v>1907</v>
      </c>
      <c r="B11500" t="s">
        <v>3214</v>
      </c>
      <c r="C11500" t="s">
        <v>264</v>
      </c>
      <c r="D11500">
        <v>32</v>
      </c>
    </row>
    <row r="11501" spans="1:4">
      <c r="A11501">
        <v>1907</v>
      </c>
      <c r="B11501" t="s">
        <v>3214</v>
      </c>
      <c r="C11501" t="s">
        <v>1908</v>
      </c>
      <c r="D11501">
        <v>4</v>
      </c>
    </row>
    <row r="11502" spans="1:4">
      <c r="A11502">
        <v>1907</v>
      </c>
      <c r="B11502" t="s">
        <v>3214</v>
      </c>
      <c r="C11502" t="s">
        <v>1908</v>
      </c>
      <c r="D11502">
        <v>2</v>
      </c>
    </row>
    <row r="11503" spans="1:4">
      <c r="A11503">
        <v>1907</v>
      </c>
      <c r="B11503" t="s">
        <v>3214</v>
      </c>
      <c r="C11503" t="s">
        <v>1908</v>
      </c>
      <c r="D11503">
        <v>28</v>
      </c>
    </row>
    <row r="11504" spans="1:4">
      <c r="A11504">
        <v>1907</v>
      </c>
      <c r="B11504" t="s">
        <v>3214</v>
      </c>
      <c r="C11504" t="s">
        <v>1908</v>
      </c>
      <c r="D11504">
        <v>4</v>
      </c>
    </row>
    <row r="11505" spans="1:4">
      <c r="A11505">
        <v>1907</v>
      </c>
      <c r="B11505" t="s">
        <v>3214</v>
      </c>
      <c r="C11505" t="s">
        <v>1908</v>
      </c>
      <c r="D11505">
        <v>3</v>
      </c>
    </row>
    <row r="11506" spans="1:4">
      <c r="A11506">
        <v>1907</v>
      </c>
      <c r="B11506" t="s">
        <v>3214</v>
      </c>
      <c r="C11506" t="s">
        <v>1909</v>
      </c>
      <c r="D11506">
        <v>11</v>
      </c>
    </row>
    <row r="11507" spans="1:4">
      <c r="A11507">
        <v>1907</v>
      </c>
      <c r="B11507" t="s">
        <v>3214</v>
      </c>
      <c r="C11507" t="s">
        <v>1911</v>
      </c>
      <c r="D11507">
        <v>41</v>
      </c>
    </row>
    <row r="11508" spans="1:4">
      <c r="A11508">
        <v>1907</v>
      </c>
      <c r="B11508" t="s">
        <v>3214</v>
      </c>
      <c r="C11508" t="s">
        <v>2519</v>
      </c>
      <c r="D11508">
        <v>5</v>
      </c>
    </row>
    <row r="11509" spans="1:4">
      <c r="A11509">
        <v>1907</v>
      </c>
      <c r="B11509" t="s">
        <v>3214</v>
      </c>
      <c r="C11509" t="s">
        <v>1914</v>
      </c>
      <c r="D11509">
        <v>49.62</v>
      </c>
    </row>
    <row r="11510" spans="1:4">
      <c r="A11510">
        <v>1907</v>
      </c>
      <c r="B11510" t="s">
        <v>3214</v>
      </c>
      <c r="C11510" t="s">
        <v>1914</v>
      </c>
      <c r="D11510">
        <v>9</v>
      </c>
    </row>
    <row r="11511" spans="1:4">
      <c r="A11511">
        <v>1907</v>
      </c>
      <c r="B11511" t="s">
        <v>3214</v>
      </c>
      <c r="C11511" t="s">
        <v>1914</v>
      </c>
      <c r="D11511">
        <v>18.25</v>
      </c>
    </row>
    <row r="11512" spans="1:4">
      <c r="A11512">
        <v>1907</v>
      </c>
      <c r="B11512" t="s">
        <v>3214</v>
      </c>
      <c r="C11512" t="s">
        <v>1914</v>
      </c>
      <c r="D11512">
        <v>32</v>
      </c>
    </row>
    <row r="11513" spans="1:4">
      <c r="A11513">
        <v>1907</v>
      </c>
      <c r="B11513" t="s">
        <v>3214</v>
      </c>
      <c r="C11513" t="s">
        <v>1914</v>
      </c>
      <c r="D11513">
        <v>13</v>
      </c>
    </row>
    <row r="11514" spans="1:4">
      <c r="A11514">
        <v>1907</v>
      </c>
      <c r="B11514" t="s">
        <v>3214</v>
      </c>
      <c r="C11514" t="s">
        <v>1914</v>
      </c>
      <c r="D11514">
        <v>12</v>
      </c>
    </row>
    <row r="11515" spans="1:4">
      <c r="A11515">
        <v>1907</v>
      </c>
      <c r="B11515" t="s">
        <v>3638</v>
      </c>
      <c r="C11515" t="s">
        <v>1226</v>
      </c>
      <c r="D11515">
        <v>8.6999999999999993</v>
      </c>
    </row>
    <row r="11516" spans="1:4">
      <c r="A11516">
        <v>1907</v>
      </c>
      <c r="B11516" t="s">
        <v>3638</v>
      </c>
      <c r="C11516" t="s">
        <v>425</v>
      </c>
      <c r="D11516">
        <v>13.8</v>
      </c>
    </row>
    <row r="11517" spans="1:4">
      <c r="A11517">
        <v>1907</v>
      </c>
      <c r="B11517" t="s">
        <v>3638</v>
      </c>
      <c r="C11517" t="s">
        <v>721</v>
      </c>
      <c r="D11517">
        <v>4.25</v>
      </c>
    </row>
    <row r="11518" spans="1:4">
      <c r="A11518">
        <v>1907</v>
      </c>
      <c r="B11518" t="s">
        <v>3638</v>
      </c>
      <c r="C11518" t="s">
        <v>1227</v>
      </c>
      <c r="D11518">
        <v>18.2</v>
      </c>
    </row>
    <row r="11519" spans="1:4">
      <c r="A11519">
        <v>1907</v>
      </c>
      <c r="B11519" t="s">
        <v>3638</v>
      </c>
      <c r="C11519" t="s">
        <v>428</v>
      </c>
      <c r="D11519">
        <v>102.92</v>
      </c>
    </row>
    <row r="11520" spans="1:4">
      <c r="A11520">
        <v>1907</v>
      </c>
      <c r="B11520" t="s">
        <v>3638</v>
      </c>
      <c r="C11520" t="s">
        <v>428</v>
      </c>
      <c r="D11520">
        <v>5</v>
      </c>
    </row>
    <row r="11521" spans="1:4">
      <c r="A11521">
        <v>1907</v>
      </c>
      <c r="B11521" t="s">
        <v>3638</v>
      </c>
      <c r="C11521" t="s">
        <v>428</v>
      </c>
      <c r="D11521">
        <v>19.5</v>
      </c>
    </row>
    <row r="11522" spans="1:4">
      <c r="A11522">
        <v>1907</v>
      </c>
      <c r="B11522" t="s">
        <v>3638</v>
      </c>
      <c r="C11522" t="s">
        <v>428</v>
      </c>
      <c r="D11522">
        <v>14</v>
      </c>
    </row>
    <row r="11523" spans="1:4">
      <c r="A11523">
        <v>1907</v>
      </c>
      <c r="B11523" t="s">
        <v>3638</v>
      </c>
      <c r="C11523" t="s">
        <v>1344</v>
      </c>
      <c r="D11523">
        <v>62.75</v>
      </c>
    </row>
    <row r="11524" spans="1:4">
      <c r="A11524">
        <v>1907</v>
      </c>
      <c r="B11524" t="s">
        <v>3638</v>
      </c>
      <c r="C11524" t="s">
        <v>432</v>
      </c>
      <c r="D11524">
        <v>33</v>
      </c>
    </row>
    <row r="11525" spans="1:4">
      <c r="A11525">
        <v>1907</v>
      </c>
      <c r="B11525" t="s">
        <v>3638</v>
      </c>
      <c r="C11525" t="s">
        <v>432</v>
      </c>
      <c r="D11525">
        <v>113</v>
      </c>
    </row>
    <row r="11526" spans="1:4">
      <c r="A11526">
        <v>1907</v>
      </c>
      <c r="B11526" t="s">
        <v>3638</v>
      </c>
      <c r="C11526" t="s">
        <v>432</v>
      </c>
      <c r="D11526">
        <v>3</v>
      </c>
    </row>
    <row r="11527" spans="1:4">
      <c r="A11527">
        <v>1907</v>
      </c>
      <c r="B11527" t="s">
        <v>3638</v>
      </c>
      <c r="C11527" t="s">
        <v>432</v>
      </c>
      <c r="D11527">
        <v>82.94</v>
      </c>
    </row>
    <row r="11528" spans="1:4">
      <c r="A11528">
        <v>1907</v>
      </c>
      <c r="B11528" t="s">
        <v>3638</v>
      </c>
      <c r="C11528" t="s">
        <v>432</v>
      </c>
      <c r="D11528">
        <v>56</v>
      </c>
    </row>
    <row r="11529" spans="1:4">
      <c r="A11529">
        <v>1907</v>
      </c>
      <c r="B11529" t="s">
        <v>3638</v>
      </c>
      <c r="C11529" t="s">
        <v>435</v>
      </c>
      <c r="D11529">
        <v>57.7</v>
      </c>
    </row>
    <row r="11530" spans="1:4">
      <c r="A11530">
        <v>1907</v>
      </c>
      <c r="B11530" t="s">
        <v>3638</v>
      </c>
      <c r="C11530" t="s">
        <v>435</v>
      </c>
      <c r="D11530">
        <v>104.5</v>
      </c>
    </row>
    <row r="11531" spans="1:4">
      <c r="A11531">
        <v>1907</v>
      </c>
      <c r="B11531" t="s">
        <v>3638</v>
      </c>
      <c r="C11531" t="s">
        <v>435</v>
      </c>
      <c r="D11531">
        <v>12</v>
      </c>
    </row>
    <row r="11532" spans="1:4">
      <c r="A11532">
        <v>1907</v>
      </c>
      <c r="B11532" t="s">
        <v>3638</v>
      </c>
      <c r="C11532" t="s">
        <v>439</v>
      </c>
      <c r="D11532">
        <v>19</v>
      </c>
    </row>
    <row r="11533" spans="1:4">
      <c r="A11533">
        <v>1907</v>
      </c>
      <c r="B11533" t="s">
        <v>3659</v>
      </c>
      <c r="C11533" t="s">
        <v>457</v>
      </c>
      <c r="D11533">
        <v>19</v>
      </c>
    </row>
    <row r="11534" spans="1:4">
      <c r="A11534">
        <v>1907</v>
      </c>
      <c r="B11534" t="s">
        <v>3659</v>
      </c>
      <c r="C11534" t="s">
        <v>458</v>
      </c>
      <c r="D11534">
        <v>7</v>
      </c>
    </row>
    <row r="11535" spans="1:4">
      <c r="A11535">
        <v>1907</v>
      </c>
      <c r="B11535" t="s">
        <v>3659</v>
      </c>
      <c r="C11535" t="s">
        <v>1420</v>
      </c>
      <c r="D11535">
        <v>6</v>
      </c>
    </row>
    <row r="11536" spans="1:4">
      <c r="A11536">
        <v>1907</v>
      </c>
      <c r="B11536" t="s">
        <v>3659</v>
      </c>
      <c r="C11536" t="s">
        <v>459</v>
      </c>
      <c r="D11536">
        <v>22</v>
      </c>
    </row>
    <row r="11537" spans="1:4">
      <c r="A11537">
        <v>1907</v>
      </c>
      <c r="B11537" t="s">
        <v>3659</v>
      </c>
      <c r="C11537" t="s">
        <v>460</v>
      </c>
      <c r="D11537">
        <v>24.47</v>
      </c>
    </row>
    <row r="11538" spans="1:4">
      <c r="A11538">
        <v>1907</v>
      </c>
      <c r="B11538" t="s">
        <v>3659</v>
      </c>
      <c r="C11538" t="s">
        <v>460</v>
      </c>
      <c r="D11538">
        <v>143</v>
      </c>
    </row>
    <row r="11539" spans="1:4">
      <c r="A11539">
        <v>1907</v>
      </c>
      <c r="B11539" t="s">
        <v>3659</v>
      </c>
      <c r="C11539" t="s">
        <v>926</v>
      </c>
      <c r="D11539">
        <v>40.799999999999997</v>
      </c>
    </row>
    <row r="11540" spans="1:4">
      <c r="A11540">
        <v>1907</v>
      </c>
      <c r="B11540" t="s">
        <v>3659</v>
      </c>
      <c r="C11540" t="s">
        <v>461</v>
      </c>
      <c r="D11540">
        <v>7</v>
      </c>
    </row>
    <row r="11541" spans="1:4">
      <c r="A11541">
        <v>1907</v>
      </c>
      <c r="B11541" t="s">
        <v>3659</v>
      </c>
      <c r="C11541" t="s">
        <v>1350</v>
      </c>
      <c r="D11541">
        <v>4.2</v>
      </c>
    </row>
    <row r="11542" spans="1:4">
      <c r="A11542">
        <v>1907</v>
      </c>
      <c r="B11542" t="s">
        <v>3659</v>
      </c>
      <c r="C11542" t="s">
        <v>928</v>
      </c>
      <c r="D11542">
        <v>14</v>
      </c>
    </row>
    <row r="11543" spans="1:4">
      <c r="A11543">
        <v>1907</v>
      </c>
      <c r="B11543" t="s">
        <v>3659</v>
      </c>
      <c r="C11543" t="s">
        <v>928</v>
      </c>
      <c r="D11543">
        <v>2.38</v>
      </c>
    </row>
    <row r="11544" spans="1:4">
      <c r="A11544">
        <v>1907</v>
      </c>
      <c r="B11544" t="s">
        <v>3659</v>
      </c>
      <c r="C11544" t="s">
        <v>462</v>
      </c>
      <c r="D11544">
        <v>12.5</v>
      </c>
    </row>
    <row r="11545" spans="1:4">
      <c r="A11545">
        <v>1907</v>
      </c>
      <c r="B11545" t="s">
        <v>3659</v>
      </c>
      <c r="C11545" t="s">
        <v>1231</v>
      </c>
      <c r="D11545">
        <v>9.5</v>
      </c>
    </row>
    <row r="11546" spans="1:4">
      <c r="A11546">
        <v>1907</v>
      </c>
      <c r="B11546" t="s">
        <v>3659</v>
      </c>
      <c r="C11546" t="s">
        <v>464</v>
      </c>
      <c r="D11546">
        <v>1.8</v>
      </c>
    </row>
    <row r="11547" spans="1:4">
      <c r="A11547">
        <v>1907</v>
      </c>
      <c r="B11547" t="s">
        <v>3659</v>
      </c>
      <c r="C11547" t="s">
        <v>1345</v>
      </c>
      <c r="D11547">
        <v>123</v>
      </c>
    </row>
    <row r="11548" spans="1:4">
      <c r="A11548">
        <v>1907</v>
      </c>
      <c r="B11548" t="s">
        <v>3659</v>
      </c>
      <c r="C11548" t="s">
        <v>1345</v>
      </c>
      <c r="D11548">
        <v>60</v>
      </c>
    </row>
    <row r="11549" spans="1:4">
      <c r="A11549">
        <v>1907</v>
      </c>
      <c r="B11549" t="s">
        <v>3659</v>
      </c>
      <c r="C11549" t="s">
        <v>1345</v>
      </c>
      <c r="D11549">
        <v>106</v>
      </c>
    </row>
    <row r="11550" spans="1:4">
      <c r="A11550">
        <v>1907</v>
      </c>
      <c r="B11550" t="s">
        <v>3659</v>
      </c>
      <c r="C11550" t="s">
        <v>1345</v>
      </c>
      <c r="D11550">
        <v>142</v>
      </c>
    </row>
    <row r="11551" spans="1:4">
      <c r="A11551">
        <v>1907</v>
      </c>
      <c r="B11551" t="s">
        <v>3659</v>
      </c>
      <c r="C11551" t="s">
        <v>466</v>
      </c>
      <c r="D11551">
        <v>40</v>
      </c>
    </row>
    <row r="11552" spans="1:4">
      <c r="A11552">
        <v>1907</v>
      </c>
      <c r="B11552" t="s">
        <v>3659</v>
      </c>
      <c r="C11552" t="s">
        <v>468</v>
      </c>
      <c r="D11552">
        <v>31</v>
      </c>
    </row>
    <row r="11553" spans="1:4">
      <c r="A11553">
        <v>1907</v>
      </c>
      <c r="B11553" t="s">
        <v>3659</v>
      </c>
      <c r="C11553" t="s">
        <v>1230</v>
      </c>
      <c r="D11553">
        <v>11.61</v>
      </c>
    </row>
    <row r="11554" spans="1:4">
      <c r="A11554">
        <v>1907</v>
      </c>
      <c r="B11554" t="s">
        <v>3659</v>
      </c>
      <c r="C11554" t="s">
        <v>1089</v>
      </c>
      <c r="D11554">
        <v>5</v>
      </c>
    </row>
    <row r="11555" spans="1:4">
      <c r="A11555">
        <v>1907</v>
      </c>
      <c r="B11555" t="s">
        <v>2520</v>
      </c>
      <c r="C11555" t="s">
        <v>74</v>
      </c>
      <c r="D11555">
        <v>8</v>
      </c>
    </row>
    <row r="11556" spans="1:4">
      <c r="A11556">
        <v>1907</v>
      </c>
      <c r="B11556" t="s">
        <v>2415</v>
      </c>
      <c r="C11556" t="s">
        <v>2123</v>
      </c>
      <c r="D11556">
        <v>4.25</v>
      </c>
    </row>
    <row r="11557" spans="1:4">
      <c r="A11557">
        <v>1907</v>
      </c>
      <c r="B11557" t="s">
        <v>2415</v>
      </c>
      <c r="C11557" t="s">
        <v>2125</v>
      </c>
      <c r="D11557">
        <v>12</v>
      </c>
    </row>
    <row r="11558" spans="1:4">
      <c r="A11558">
        <v>1908</v>
      </c>
      <c r="B11558" t="s">
        <v>3642</v>
      </c>
      <c r="C11558" t="s">
        <v>132</v>
      </c>
      <c r="D11558">
        <v>10.5</v>
      </c>
    </row>
    <row r="11559" spans="1:4">
      <c r="A11559">
        <v>1908</v>
      </c>
      <c r="B11559" t="s">
        <v>3642</v>
      </c>
      <c r="C11559" t="s">
        <v>133</v>
      </c>
      <c r="D11559">
        <v>133</v>
      </c>
    </row>
    <row r="11560" spans="1:4">
      <c r="A11560">
        <v>1908</v>
      </c>
      <c r="B11560" t="s">
        <v>3642</v>
      </c>
      <c r="C11560" t="s">
        <v>135</v>
      </c>
      <c r="D11560">
        <v>11</v>
      </c>
    </row>
    <row r="11561" spans="1:4">
      <c r="A11561">
        <v>1908</v>
      </c>
      <c r="B11561" t="s">
        <v>3642</v>
      </c>
      <c r="C11561" t="s">
        <v>136</v>
      </c>
      <c r="D11561">
        <v>5.5</v>
      </c>
    </row>
    <row r="11562" spans="1:4">
      <c r="A11562">
        <v>1908</v>
      </c>
      <c r="B11562" t="s">
        <v>3642</v>
      </c>
      <c r="C11562" t="s">
        <v>138</v>
      </c>
      <c r="D11562">
        <v>42</v>
      </c>
    </row>
    <row r="11563" spans="1:4">
      <c r="A11563">
        <v>1908</v>
      </c>
      <c r="B11563" t="s">
        <v>3642</v>
      </c>
      <c r="C11563" t="s">
        <v>139</v>
      </c>
      <c r="D11563">
        <v>7</v>
      </c>
    </row>
    <row r="11564" spans="1:4">
      <c r="A11564">
        <v>1908</v>
      </c>
      <c r="B11564" t="s">
        <v>3642</v>
      </c>
      <c r="C11564" t="s">
        <v>137</v>
      </c>
      <c r="D11564">
        <v>58.2</v>
      </c>
    </row>
    <row r="11565" spans="1:4">
      <c r="A11565">
        <v>1908</v>
      </c>
      <c r="B11565" t="s">
        <v>3642</v>
      </c>
      <c r="C11565" t="s">
        <v>140</v>
      </c>
      <c r="D11565">
        <v>8.5</v>
      </c>
    </row>
    <row r="11566" spans="1:4">
      <c r="A11566">
        <v>1908</v>
      </c>
      <c r="B11566" t="s">
        <v>3642</v>
      </c>
      <c r="C11566" t="s">
        <v>141</v>
      </c>
      <c r="D11566">
        <v>11.68</v>
      </c>
    </row>
    <row r="11567" spans="1:4">
      <c r="A11567">
        <v>1908</v>
      </c>
      <c r="B11567" t="s">
        <v>3642</v>
      </c>
      <c r="C11567" t="s">
        <v>142</v>
      </c>
      <c r="D11567">
        <v>12</v>
      </c>
    </row>
    <row r="11568" spans="1:4">
      <c r="A11568">
        <v>1908</v>
      </c>
      <c r="B11568" t="s">
        <v>3243</v>
      </c>
      <c r="C11568" t="s">
        <v>2481</v>
      </c>
      <c r="D11568">
        <v>8</v>
      </c>
    </row>
    <row r="11569" spans="1:4">
      <c r="A11569">
        <v>1908</v>
      </c>
      <c r="B11569" t="s">
        <v>3243</v>
      </c>
      <c r="C11569" t="s">
        <v>2375</v>
      </c>
      <c r="D11569">
        <v>10</v>
      </c>
    </row>
    <row r="11570" spans="1:4">
      <c r="A11570">
        <v>1908</v>
      </c>
      <c r="B11570" t="s">
        <v>3243</v>
      </c>
      <c r="C11570" t="s">
        <v>1921</v>
      </c>
      <c r="D11570">
        <v>14</v>
      </c>
    </row>
    <row r="11571" spans="1:4">
      <c r="A11571">
        <v>1908</v>
      </c>
      <c r="B11571" t="s">
        <v>3243</v>
      </c>
      <c r="C11571" t="s">
        <v>2281</v>
      </c>
      <c r="D11571">
        <v>5.5</v>
      </c>
    </row>
    <row r="11572" spans="1:4">
      <c r="A11572">
        <v>1908</v>
      </c>
      <c r="B11572" t="s">
        <v>2653</v>
      </c>
      <c r="C11572" t="s">
        <v>1925</v>
      </c>
      <c r="D11572">
        <v>3.5</v>
      </c>
    </row>
    <row r="11573" spans="1:4">
      <c r="A11573">
        <v>1908</v>
      </c>
      <c r="B11573" t="s">
        <v>2653</v>
      </c>
      <c r="C11573" t="s">
        <v>1922</v>
      </c>
      <c r="D11573">
        <v>23</v>
      </c>
    </row>
    <row r="11574" spans="1:4">
      <c r="A11574">
        <v>1908</v>
      </c>
      <c r="B11574" t="s">
        <v>2653</v>
      </c>
      <c r="C11574" t="s">
        <v>1923</v>
      </c>
      <c r="D11574">
        <v>12.8</v>
      </c>
    </row>
    <row r="11575" spans="1:4">
      <c r="A11575">
        <v>1908</v>
      </c>
      <c r="B11575" t="s">
        <v>2653</v>
      </c>
      <c r="C11575" t="s">
        <v>1927</v>
      </c>
      <c r="D11575">
        <v>32</v>
      </c>
    </row>
    <row r="11576" spans="1:4">
      <c r="A11576">
        <v>1908</v>
      </c>
      <c r="B11576" t="s">
        <v>2653</v>
      </c>
      <c r="C11576" t="s">
        <v>1928</v>
      </c>
      <c r="D11576">
        <v>8.5</v>
      </c>
    </row>
    <row r="11577" spans="1:4">
      <c r="A11577">
        <v>1908</v>
      </c>
      <c r="B11577" t="s">
        <v>2653</v>
      </c>
      <c r="C11577" t="s">
        <v>1929</v>
      </c>
      <c r="D11577">
        <v>11</v>
      </c>
    </row>
    <row r="11578" spans="1:4">
      <c r="A11578">
        <v>1908</v>
      </c>
      <c r="B11578" t="s">
        <v>2653</v>
      </c>
      <c r="C11578" t="s">
        <v>2416</v>
      </c>
      <c r="D11578">
        <v>2.5</v>
      </c>
    </row>
    <row r="11579" spans="1:4">
      <c r="A11579">
        <v>1908</v>
      </c>
      <c r="B11579" t="s">
        <v>3643</v>
      </c>
      <c r="C11579" t="s">
        <v>2377</v>
      </c>
      <c r="D11579">
        <v>7.5</v>
      </c>
    </row>
    <row r="11580" spans="1:4">
      <c r="A11580">
        <v>1908</v>
      </c>
      <c r="B11580" t="s">
        <v>3643</v>
      </c>
      <c r="C11580" t="s">
        <v>2377</v>
      </c>
      <c r="D11580">
        <v>18</v>
      </c>
    </row>
    <row r="11581" spans="1:4">
      <c r="A11581">
        <v>1908</v>
      </c>
      <c r="B11581" t="s">
        <v>3643</v>
      </c>
      <c r="C11581" t="s">
        <v>2417</v>
      </c>
      <c r="D11581">
        <v>116</v>
      </c>
    </row>
    <row r="11582" spans="1:4">
      <c r="A11582">
        <v>1908</v>
      </c>
      <c r="B11582" t="s">
        <v>3643</v>
      </c>
      <c r="C11582" t="s">
        <v>2191</v>
      </c>
      <c r="D11582">
        <v>2.76</v>
      </c>
    </row>
    <row r="11583" spans="1:4">
      <c r="A11583">
        <v>1908</v>
      </c>
      <c r="B11583" t="s">
        <v>3643</v>
      </c>
      <c r="C11583" t="s">
        <v>394</v>
      </c>
      <c r="D11583">
        <v>13</v>
      </c>
    </row>
    <row r="11584" spans="1:4">
      <c r="A11584">
        <v>1908</v>
      </c>
      <c r="B11584" t="s">
        <v>3643</v>
      </c>
      <c r="C11584" t="s">
        <v>2272</v>
      </c>
      <c r="D11584">
        <v>24</v>
      </c>
    </row>
    <row r="11585" spans="1:4">
      <c r="A11585">
        <v>1908</v>
      </c>
      <c r="B11585" t="s">
        <v>3643</v>
      </c>
      <c r="C11585" t="s">
        <v>2418</v>
      </c>
      <c r="D11585">
        <v>5.0999999999999996</v>
      </c>
    </row>
    <row r="11586" spans="1:4">
      <c r="A11586">
        <v>1908</v>
      </c>
      <c r="B11586" t="s">
        <v>3643</v>
      </c>
      <c r="C11586" t="s">
        <v>1931</v>
      </c>
      <c r="D11586">
        <v>212.93</v>
      </c>
    </row>
    <row r="11587" spans="1:4">
      <c r="A11587">
        <v>1908</v>
      </c>
      <c r="B11587" t="s">
        <v>3643</v>
      </c>
      <c r="C11587" t="s">
        <v>1931</v>
      </c>
      <c r="D11587">
        <v>200</v>
      </c>
    </row>
    <row r="11588" spans="1:4">
      <c r="A11588">
        <v>1908</v>
      </c>
      <c r="B11588" t="s">
        <v>3643</v>
      </c>
      <c r="C11588" t="s">
        <v>1931</v>
      </c>
      <c r="D11588">
        <v>191.2</v>
      </c>
    </row>
    <row r="11589" spans="1:4">
      <c r="A11589">
        <v>1908</v>
      </c>
      <c r="B11589" t="s">
        <v>3643</v>
      </c>
      <c r="C11589" t="s">
        <v>1931</v>
      </c>
      <c r="D11589">
        <v>325.5</v>
      </c>
    </row>
    <row r="11590" spans="1:4">
      <c r="A11590">
        <v>1908</v>
      </c>
      <c r="B11590" t="s">
        <v>3643</v>
      </c>
      <c r="C11590" t="s">
        <v>1931</v>
      </c>
      <c r="D11590">
        <v>1.5</v>
      </c>
    </row>
    <row r="11591" spans="1:4">
      <c r="A11591">
        <v>1908</v>
      </c>
      <c r="B11591" t="s">
        <v>3643</v>
      </c>
      <c r="C11591" t="s">
        <v>1931</v>
      </c>
      <c r="D11591">
        <v>84.33</v>
      </c>
    </row>
    <row r="11592" spans="1:4">
      <c r="A11592">
        <v>1908</v>
      </c>
      <c r="B11592" t="s">
        <v>3643</v>
      </c>
      <c r="C11592" t="s">
        <v>374</v>
      </c>
      <c r="D11592">
        <v>6.5</v>
      </c>
    </row>
    <row r="11593" spans="1:4">
      <c r="A11593">
        <v>1908</v>
      </c>
      <c r="B11593" t="s">
        <v>3643</v>
      </c>
      <c r="C11593" t="s">
        <v>1332</v>
      </c>
      <c r="D11593">
        <v>19.5</v>
      </c>
    </row>
    <row r="11594" spans="1:4">
      <c r="A11594">
        <v>1908</v>
      </c>
      <c r="B11594" t="s">
        <v>3643</v>
      </c>
      <c r="C11594" t="s">
        <v>1332</v>
      </c>
      <c r="D11594">
        <v>20</v>
      </c>
    </row>
    <row r="11595" spans="1:4">
      <c r="A11595">
        <v>1908</v>
      </c>
      <c r="B11595" t="s">
        <v>3643</v>
      </c>
      <c r="C11595" t="s">
        <v>375</v>
      </c>
      <c r="D11595">
        <v>161</v>
      </c>
    </row>
    <row r="11596" spans="1:4">
      <c r="A11596">
        <v>1908</v>
      </c>
      <c r="B11596" t="s">
        <v>3643</v>
      </c>
      <c r="C11596" t="s">
        <v>375</v>
      </c>
      <c r="D11596">
        <v>30</v>
      </c>
    </row>
    <row r="11597" spans="1:4">
      <c r="A11597">
        <v>1908</v>
      </c>
      <c r="B11597" t="s">
        <v>3643</v>
      </c>
      <c r="C11597" t="s">
        <v>1932</v>
      </c>
      <c r="D11597">
        <v>4</v>
      </c>
    </row>
    <row r="11598" spans="1:4">
      <c r="A11598">
        <v>1908</v>
      </c>
      <c r="B11598" t="s">
        <v>3643</v>
      </c>
      <c r="C11598" t="s">
        <v>1933</v>
      </c>
      <c r="D11598">
        <v>2.25</v>
      </c>
    </row>
    <row r="11599" spans="1:4">
      <c r="A11599">
        <v>1908</v>
      </c>
      <c r="B11599" t="s">
        <v>3643</v>
      </c>
      <c r="C11599" t="s">
        <v>2284</v>
      </c>
      <c r="D11599">
        <v>36.6</v>
      </c>
    </row>
    <row r="11600" spans="1:4">
      <c r="A11600">
        <v>1908</v>
      </c>
      <c r="B11600" t="s">
        <v>3643</v>
      </c>
      <c r="C11600" t="s">
        <v>1934</v>
      </c>
      <c r="D11600">
        <v>2.56</v>
      </c>
    </row>
    <row r="11601" spans="1:4">
      <c r="A11601">
        <v>1908</v>
      </c>
      <c r="B11601" t="s">
        <v>3643</v>
      </c>
      <c r="C11601" t="s">
        <v>1935</v>
      </c>
      <c r="D11601">
        <v>3.7</v>
      </c>
    </row>
    <row r="11602" spans="1:4">
      <c r="A11602">
        <v>1908</v>
      </c>
      <c r="B11602" t="s">
        <v>3643</v>
      </c>
      <c r="C11602" t="s">
        <v>59</v>
      </c>
      <c r="D11602">
        <v>15</v>
      </c>
    </row>
    <row r="11603" spans="1:4">
      <c r="A11603">
        <v>1908</v>
      </c>
      <c r="B11603" t="s">
        <v>3643</v>
      </c>
      <c r="C11603" t="s">
        <v>957</v>
      </c>
      <c r="D11603">
        <v>12.75</v>
      </c>
    </row>
    <row r="11604" spans="1:4">
      <c r="A11604">
        <v>1908</v>
      </c>
      <c r="B11604" t="s">
        <v>3643</v>
      </c>
      <c r="C11604" t="s">
        <v>397</v>
      </c>
      <c r="D11604">
        <v>28.9</v>
      </c>
    </row>
    <row r="11605" spans="1:4">
      <c r="A11605">
        <v>1908</v>
      </c>
      <c r="B11605" t="s">
        <v>3643</v>
      </c>
      <c r="C11605" t="s">
        <v>1936</v>
      </c>
      <c r="D11605">
        <v>42</v>
      </c>
    </row>
    <row r="11606" spans="1:4">
      <c r="A11606">
        <v>1908</v>
      </c>
      <c r="B11606" t="s">
        <v>3643</v>
      </c>
      <c r="C11606" t="s">
        <v>381</v>
      </c>
      <c r="D11606">
        <v>34.5</v>
      </c>
    </row>
    <row r="11607" spans="1:4">
      <c r="A11607">
        <v>1908</v>
      </c>
      <c r="B11607" t="s">
        <v>3643</v>
      </c>
      <c r="C11607" t="s">
        <v>381</v>
      </c>
      <c r="D11607">
        <v>27</v>
      </c>
    </row>
    <row r="11608" spans="1:4">
      <c r="A11608">
        <v>1908</v>
      </c>
      <c r="B11608" t="s">
        <v>3643</v>
      </c>
      <c r="C11608" t="s">
        <v>381</v>
      </c>
      <c r="D11608">
        <v>3.5</v>
      </c>
    </row>
    <row r="11609" spans="1:4">
      <c r="A11609">
        <v>1908</v>
      </c>
      <c r="B11609" t="s">
        <v>3643</v>
      </c>
      <c r="C11609" t="s">
        <v>382</v>
      </c>
      <c r="D11609">
        <v>11.5</v>
      </c>
    </row>
    <row r="11610" spans="1:4">
      <c r="A11610">
        <v>1908</v>
      </c>
      <c r="B11610" t="s">
        <v>3643</v>
      </c>
      <c r="C11610" t="s">
        <v>382</v>
      </c>
      <c r="D11610">
        <v>7.67</v>
      </c>
    </row>
    <row r="11611" spans="1:4">
      <c r="A11611">
        <v>1908</v>
      </c>
      <c r="B11611" t="s">
        <v>3643</v>
      </c>
      <c r="C11611" t="s">
        <v>382</v>
      </c>
      <c r="D11611">
        <v>36</v>
      </c>
    </row>
    <row r="11612" spans="1:4">
      <c r="A11612">
        <v>1908</v>
      </c>
      <c r="B11612" t="s">
        <v>3643</v>
      </c>
      <c r="C11612" t="s">
        <v>382</v>
      </c>
      <c r="D11612">
        <v>70</v>
      </c>
    </row>
    <row r="11613" spans="1:4">
      <c r="A11613">
        <v>1908</v>
      </c>
      <c r="B11613" t="s">
        <v>3643</v>
      </c>
      <c r="C11613" t="s">
        <v>382</v>
      </c>
      <c r="D11613">
        <v>258.35000000000002</v>
      </c>
    </row>
    <row r="11614" spans="1:4">
      <c r="A11614">
        <v>1908</v>
      </c>
      <c r="B11614" t="s">
        <v>3643</v>
      </c>
      <c r="C11614" t="s">
        <v>382</v>
      </c>
      <c r="D11614">
        <v>21</v>
      </c>
    </row>
    <row r="11615" spans="1:4">
      <c r="A11615">
        <v>1908</v>
      </c>
      <c r="B11615" t="s">
        <v>3643</v>
      </c>
      <c r="C11615" t="s">
        <v>382</v>
      </c>
      <c r="D11615">
        <v>4.4000000000000004</v>
      </c>
    </row>
    <row r="11616" spans="1:4">
      <c r="A11616">
        <v>1908</v>
      </c>
      <c r="B11616" t="s">
        <v>3643</v>
      </c>
      <c r="C11616" t="s">
        <v>382</v>
      </c>
      <c r="D11616">
        <v>16.02</v>
      </c>
    </row>
    <row r="11617" spans="1:4">
      <c r="A11617">
        <v>1908</v>
      </c>
      <c r="B11617" t="s">
        <v>3643</v>
      </c>
      <c r="C11617" t="s">
        <v>383</v>
      </c>
      <c r="D11617">
        <v>20</v>
      </c>
    </row>
    <row r="11618" spans="1:4">
      <c r="A11618">
        <v>1908</v>
      </c>
      <c r="B11618" t="s">
        <v>3643</v>
      </c>
      <c r="C11618" t="s">
        <v>383</v>
      </c>
      <c r="D11618">
        <v>2.5</v>
      </c>
    </row>
    <row r="11619" spans="1:4">
      <c r="A11619">
        <v>1908</v>
      </c>
      <c r="B11619" t="s">
        <v>3643</v>
      </c>
      <c r="C11619" t="s">
        <v>383</v>
      </c>
      <c r="D11619">
        <v>15.5</v>
      </c>
    </row>
    <row r="11620" spans="1:4">
      <c r="A11620">
        <v>1908</v>
      </c>
      <c r="B11620" t="s">
        <v>3643</v>
      </c>
      <c r="C11620" t="s">
        <v>383</v>
      </c>
      <c r="D11620">
        <v>33</v>
      </c>
    </row>
    <row r="11621" spans="1:4">
      <c r="A11621">
        <v>1908</v>
      </c>
      <c r="B11621" t="s">
        <v>3643</v>
      </c>
      <c r="C11621" t="s">
        <v>410</v>
      </c>
      <c r="D11621">
        <v>12</v>
      </c>
    </row>
    <row r="11622" spans="1:4">
      <c r="A11622">
        <v>1908</v>
      </c>
      <c r="B11622" t="s">
        <v>3643</v>
      </c>
      <c r="C11622" t="s">
        <v>384</v>
      </c>
      <c r="D11622">
        <v>8</v>
      </c>
    </row>
    <row r="11623" spans="1:4">
      <c r="A11623">
        <v>1908</v>
      </c>
      <c r="B11623" t="s">
        <v>3643</v>
      </c>
      <c r="C11623" t="s">
        <v>2456</v>
      </c>
      <c r="D11623">
        <v>2</v>
      </c>
    </row>
    <row r="11624" spans="1:4">
      <c r="A11624">
        <v>1908</v>
      </c>
      <c r="B11624" t="s">
        <v>3643</v>
      </c>
      <c r="C11624" t="s">
        <v>385</v>
      </c>
      <c r="D11624">
        <v>14</v>
      </c>
    </row>
    <row r="11625" spans="1:4">
      <c r="A11625">
        <v>1908</v>
      </c>
      <c r="B11625" t="s">
        <v>3643</v>
      </c>
      <c r="C11625" t="s">
        <v>387</v>
      </c>
      <c r="D11625">
        <v>12</v>
      </c>
    </row>
    <row r="11626" spans="1:4">
      <c r="A11626">
        <v>1908</v>
      </c>
      <c r="B11626" t="s">
        <v>3643</v>
      </c>
      <c r="C11626" t="s">
        <v>387</v>
      </c>
      <c r="D11626">
        <v>29</v>
      </c>
    </row>
    <row r="11627" spans="1:4">
      <c r="A11627">
        <v>1908</v>
      </c>
      <c r="B11627" t="s">
        <v>3643</v>
      </c>
      <c r="C11627" t="s">
        <v>1832</v>
      </c>
      <c r="D11627">
        <v>6</v>
      </c>
    </row>
    <row r="11628" spans="1:4">
      <c r="A11628">
        <v>1908</v>
      </c>
      <c r="B11628" t="s">
        <v>3645</v>
      </c>
      <c r="C11628" t="s">
        <v>2348</v>
      </c>
      <c r="D11628">
        <v>11</v>
      </c>
    </row>
    <row r="11629" spans="1:4">
      <c r="A11629">
        <v>1908</v>
      </c>
      <c r="B11629" t="s">
        <v>3645</v>
      </c>
      <c r="C11629" t="s">
        <v>2484</v>
      </c>
      <c r="D11629">
        <v>10</v>
      </c>
    </row>
    <row r="11630" spans="1:4">
      <c r="A11630">
        <v>1908</v>
      </c>
      <c r="B11630" t="s">
        <v>3645</v>
      </c>
      <c r="C11630" t="s">
        <v>1941</v>
      </c>
      <c r="D11630">
        <v>38</v>
      </c>
    </row>
    <row r="11631" spans="1:4">
      <c r="A11631">
        <v>1908</v>
      </c>
      <c r="B11631" t="s">
        <v>3645</v>
      </c>
      <c r="C11631" t="s">
        <v>1941</v>
      </c>
      <c r="D11631">
        <v>1</v>
      </c>
    </row>
    <row r="11632" spans="1:4">
      <c r="A11632">
        <v>1908</v>
      </c>
      <c r="B11632" t="s">
        <v>3645</v>
      </c>
      <c r="C11632" t="s">
        <v>2192</v>
      </c>
      <c r="D11632">
        <v>74.67</v>
      </c>
    </row>
    <row r="11633" spans="1:4">
      <c r="A11633">
        <v>1908</v>
      </c>
      <c r="B11633" t="s">
        <v>3645</v>
      </c>
      <c r="C11633" t="s">
        <v>1942</v>
      </c>
      <c r="D11633">
        <v>26.212</v>
      </c>
    </row>
    <row r="11634" spans="1:4">
      <c r="A11634">
        <v>1908</v>
      </c>
      <c r="B11634" t="s">
        <v>3645</v>
      </c>
      <c r="C11634" t="s">
        <v>1942</v>
      </c>
      <c r="D11634">
        <v>172.3</v>
      </c>
    </row>
    <row r="11635" spans="1:4">
      <c r="A11635">
        <v>1908</v>
      </c>
      <c r="B11635" t="s">
        <v>3645</v>
      </c>
      <c r="C11635" t="s">
        <v>1942</v>
      </c>
      <c r="D11635">
        <v>20</v>
      </c>
    </row>
    <row r="11636" spans="1:4">
      <c r="A11636">
        <v>1908</v>
      </c>
      <c r="B11636" t="s">
        <v>3645</v>
      </c>
      <c r="C11636" t="s">
        <v>1942</v>
      </c>
      <c r="D11636">
        <v>17</v>
      </c>
    </row>
    <row r="11637" spans="1:4">
      <c r="A11637">
        <v>1908</v>
      </c>
      <c r="B11637" t="s">
        <v>3645</v>
      </c>
      <c r="C11637" t="s">
        <v>1942</v>
      </c>
      <c r="D11637">
        <v>7</v>
      </c>
    </row>
    <row r="11638" spans="1:4">
      <c r="A11638">
        <v>1908</v>
      </c>
      <c r="B11638" t="s">
        <v>3645</v>
      </c>
      <c r="C11638" t="s">
        <v>1943</v>
      </c>
      <c r="D11638">
        <v>2.5</v>
      </c>
    </row>
    <row r="11639" spans="1:4">
      <c r="A11639">
        <v>1908</v>
      </c>
      <c r="B11639" t="s">
        <v>3645</v>
      </c>
      <c r="C11639" t="s">
        <v>2457</v>
      </c>
      <c r="D11639">
        <v>20</v>
      </c>
    </row>
    <row r="11640" spans="1:4">
      <c r="A11640">
        <v>1908</v>
      </c>
      <c r="B11640" t="s">
        <v>3645</v>
      </c>
      <c r="C11640" t="s">
        <v>1946</v>
      </c>
      <c r="D11640">
        <v>30</v>
      </c>
    </row>
    <row r="11641" spans="1:4">
      <c r="A11641">
        <v>1908</v>
      </c>
      <c r="B11641" t="s">
        <v>3645</v>
      </c>
      <c r="C11641" t="s">
        <v>2379</v>
      </c>
      <c r="D11641">
        <v>19.3</v>
      </c>
    </row>
    <row r="11642" spans="1:4">
      <c r="A11642">
        <v>1908</v>
      </c>
      <c r="B11642" t="s">
        <v>2549</v>
      </c>
      <c r="C11642" t="s">
        <v>145</v>
      </c>
      <c r="D11642">
        <v>209.59</v>
      </c>
    </row>
    <row r="11643" spans="1:4">
      <c r="A11643">
        <v>1908</v>
      </c>
      <c r="B11643" t="s">
        <v>2549</v>
      </c>
      <c r="C11643" t="s">
        <v>537</v>
      </c>
      <c r="D11643">
        <v>13.74</v>
      </c>
    </row>
    <row r="11644" spans="1:4">
      <c r="A11644">
        <v>1908</v>
      </c>
      <c r="B11644" t="s">
        <v>2549</v>
      </c>
      <c r="C11644" t="s">
        <v>147</v>
      </c>
      <c r="D11644">
        <v>14.88</v>
      </c>
    </row>
    <row r="11645" spans="1:4">
      <c r="A11645">
        <v>1908</v>
      </c>
      <c r="B11645" t="s">
        <v>2549</v>
      </c>
      <c r="C11645" t="s">
        <v>147</v>
      </c>
      <c r="D11645">
        <v>17.5</v>
      </c>
    </row>
    <row r="11646" spans="1:4">
      <c r="A11646">
        <v>1908</v>
      </c>
      <c r="B11646" t="s">
        <v>2549</v>
      </c>
      <c r="C11646" t="s">
        <v>2458</v>
      </c>
      <c r="D11646">
        <v>20.65</v>
      </c>
    </row>
    <row r="11647" spans="1:4">
      <c r="A11647">
        <v>1908</v>
      </c>
      <c r="B11647" t="s">
        <v>2549</v>
      </c>
      <c r="C11647" t="s">
        <v>151</v>
      </c>
      <c r="D11647">
        <v>15.1</v>
      </c>
    </row>
    <row r="11648" spans="1:4">
      <c r="A11648">
        <v>1908</v>
      </c>
      <c r="B11648" t="s">
        <v>2549</v>
      </c>
      <c r="C11648" t="s">
        <v>155</v>
      </c>
      <c r="D11648">
        <v>628.79999999999995</v>
      </c>
    </row>
    <row r="11649" spans="1:4">
      <c r="A11649">
        <v>1908</v>
      </c>
      <c r="B11649" t="s">
        <v>2549</v>
      </c>
      <c r="C11649" t="s">
        <v>159</v>
      </c>
      <c r="D11649">
        <v>12</v>
      </c>
    </row>
    <row r="11650" spans="1:4">
      <c r="A11650">
        <v>1908</v>
      </c>
      <c r="B11650" t="s">
        <v>2549</v>
      </c>
      <c r="C11650" t="s">
        <v>161</v>
      </c>
      <c r="D11650">
        <v>24.2</v>
      </c>
    </row>
    <row r="11651" spans="1:4">
      <c r="A11651">
        <v>1908</v>
      </c>
      <c r="B11651" t="s">
        <v>2549</v>
      </c>
      <c r="C11651" t="s">
        <v>2349</v>
      </c>
      <c r="D11651">
        <v>4.91</v>
      </c>
    </row>
    <row r="11652" spans="1:4">
      <c r="A11652">
        <v>1908</v>
      </c>
      <c r="B11652" t="s">
        <v>2549</v>
      </c>
      <c r="C11652" t="s">
        <v>977</v>
      </c>
      <c r="D11652">
        <v>12.65</v>
      </c>
    </row>
    <row r="11653" spans="1:4">
      <c r="A11653">
        <v>1908</v>
      </c>
      <c r="B11653" t="s">
        <v>2549</v>
      </c>
      <c r="C11653" t="s">
        <v>2459</v>
      </c>
      <c r="D11653">
        <v>48.1</v>
      </c>
    </row>
    <row r="11654" spans="1:4">
      <c r="A11654">
        <v>1908</v>
      </c>
      <c r="B11654" t="s">
        <v>3646</v>
      </c>
      <c r="C11654" t="s">
        <v>282</v>
      </c>
      <c r="D11654">
        <v>4</v>
      </c>
    </row>
    <row r="11655" spans="1:4">
      <c r="A11655">
        <v>1908</v>
      </c>
      <c r="B11655" t="s">
        <v>3646</v>
      </c>
      <c r="C11655" t="s">
        <v>1547</v>
      </c>
      <c r="D11655">
        <v>16</v>
      </c>
    </row>
    <row r="11656" spans="1:4">
      <c r="A11656">
        <v>1908</v>
      </c>
      <c r="B11656" t="s">
        <v>3646</v>
      </c>
      <c r="C11656" t="s">
        <v>1189</v>
      </c>
      <c r="D11656">
        <v>26</v>
      </c>
    </row>
    <row r="11657" spans="1:4">
      <c r="A11657">
        <v>1908</v>
      </c>
      <c r="B11657" t="s">
        <v>2704</v>
      </c>
      <c r="C11657" t="s">
        <v>440</v>
      </c>
      <c r="D11657">
        <v>146.22</v>
      </c>
    </row>
    <row r="11658" spans="1:4">
      <c r="A11658">
        <v>1908</v>
      </c>
      <c r="B11658" t="s">
        <v>2704</v>
      </c>
      <c r="C11658" t="s">
        <v>440</v>
      </c>
      <c r="D11658">
        <v>4</v>
      </c>
    </row>
    <row r="11659" spans="1:4">
      <c r="A11659">
        <v>1908</v>
      </c>
      <c r="B11659" t="s">
        <v>2704</v>
      </c>
      <c r="C11659" t="s">
        <v>440</v>
      </c>
      <c r="D11659">
        <v>44.27</v>
      </c>
    </row>
    <row r="11660" spans="1:4">
      <c r="A11660">
        <v>1908</v>
      </c>
      <c r="B11660" t="s">
        <v>2704</v>
      </c>
      <c r="C11660" t="s">
        <v>440</v>
      </c>
      <c r="D11660">
        <v>27.26</v>
      </c>
    </row>
    <row r="11661" spans="1:4">
      <c r="A11661">
        <v>1908</v>
      </c>
      <c r="B11661" t="s">
        <v>2704</v>
      </c>
      <c r="C11661" t="s">
        <v>440</v>
      </c>
      <c r="D11661">
        <v>25</v>
      </c>
    </row>
    <row r="11662" spans="1:4">
      <c r="A11662">
        <v>1908</v>
      </c>
      <c r="B11662" t="s">
        <v>2833</v>
      </c>
      <c r="C11662" t="s">
        <v>440</v>
      </c>
      <c r="D11662">
        <v>100</v>
      </c>
    </row>
    <row r="11663" spans="1:4">
      <c r="A11663">
        <v>1908</v>
      </c>
      <c r="B11663" t="s">
        <v>2704</v>
      </c>
      <c r="C11663" t="s">
        <v>440</v>
      </c>
      <c r="D11663">
        <v>9</v>
      </c>
    </row>
    <row r="11664" spans="1:4">
      <c r="A11664">
        <v>1908</v>
      </c>
      <c r="B11664" t="s">
        <v>2704</v>
      </c>
      <c r="C11664" t="s">
        <v>440</v>
      </c>
      <c r="D11664">
        <v>1</v>
      </c>
    </row>
    <row r="11665" spans="1:4">
      <c r="A11665">
        <v>1908</v>
      </c>
      <c r="B11665" t="s">
        <v>2706</v>
      </c>
      <c r="C11665" t="s">
        <v>1232</v>
      </c>
      <c r="D11665">
        <v>12</v>
      </c>
    </row>
    <row r="11666" spans="1:4">
      <c r="A11666">
        <v>1908</v>
      </c>
      <c r="B11666" t="s">
        <v>2706</v>
      </c>
      <c r="C11666" t="s">
        <v>1094</v>
      </c>
      <c r="D11666">
        <v>3</v>
      </c>
    </row>
    <row r="11667" spans="1:4">
      <c r="A11667">
        <v>1908</v>
      </c>
      <c r="B11667" t="s">
        <v>2706</v>
      </c>
      <c r="C11667" t="s">
        <v>170</v>
      </c>
      <c r="D11667">
        <v>2</v>
      </c>
    </row>
    <row r="11668" spans="1:4">
      <c r="A11668">
        <v>1908</v>
      </c>
      <c r="B11668" t="s">
        <v>2706</v>
      </c>
      <c r="C11668" t="s">
        <v>173</v>
      </c>
      <c r="D11668">
        <v>32</v>
      </c>
    </row>
    <row r="11669" spans="1:4">
      <c r="A11669">
        <v>1908</v>
      </c>
      <c r="B11669" t="s">
        <v>2706</v>
      </c>
      <c r="C11669" t="s">
        <v>173</v>
      </c>
      <c r="D11669">
        <v>6.4</v>
      </c>
    </row>
    <row r="11670" spans="1:4">
      <c r="A11670">
        <v>1908</v>
      </c>
      <c r="B11670" t="s">
        <v>2706</v>
      </c>
      <c r="C11670" t="s">
        <v>177</v>
      </c>
      <c r="D11670">
        <v>5.5</v>
      </c>
    </row>
    <row r="11671" spans="1:4">
      <c r="A11671">
        <v>1908</v>
      </c>
      <c r="B11671" t="s">
        <v>2706</v>
      </c>
      <c r="C11671" t="s">
        <v>1500</v>
      </c>
      <c r="D11671">
        <v>3</v>
      </c>
    </row>
    <row r="11672" spans="1:4">
      <c r="A11672">
        <v>1908</v>
      </c>
      <c r="B11672" t="s">
        <v>2706</v>
      </c>
      <c r="C11672" t="s">
        <v>547</v>
      </c>
      <c r="D11672">
        <v>20.2</v>
      </c>
    </row>
    <row r="11673" spans="1:4">
      <c r="A11673">
        <v>1908</v>
      </c>
      <c r="B11673" t="s">
        <v>2706</v>
      </c>
      <c r="C11673" t="s">
        <v>1355</v>
      </c>
      <c r="D11673">
        <v>10</v>
      </c>
    </row>
    <row r="11674" spans="1:4">
      <c r="A11674">
        <v>1908</v>
      </c>
      <c r="B11674" t="s">
        <v>2706</v>
      </c>
      <c r="C11674" t="s">
        <v>179</v>
      </c>
      <c r="D11674">
        <v>41</v>
      </c>
    </row>
    <row r="11675" spans="1:4">
      <c r="A11675">
        <v>1908</v>
      </c>
      <c r="B11675" t="s">
        <v>2706</v>
      </c>
      <c r="C11675" t="s">
        <v>179</v>
      </c>
      <c r="D11675">
        <v>8</v>
      </c>
    </row>
    <row r="11676" spans="1:4">
      <c r="A11676">
        <v>1908</v>
      </c>
      <c r="B11676" t="s">
        <v>2520</v>
      </c>
      <c r="C11676" t="s">
        <v>64</v>
      </c>
      <c r="D11676">
        <v>7.4</v>
      </c>
    </row>
    <row r="11677" spans="1:4">
      <c r="A11677">
        <v>1908</v>
      </c>
      <c r="B11677" t="s">
        <v>2520</v>
      </c>
      <c r="C11677" t="s">
        <v>551</v>
      </c>
      <c r="D11677">
        <v>161</v>
      </c>
    </row>
    <row r="11678" spans="1:4">
      <c r="A11678">
        <v>1908</v>
      </c>
      <c r="B11678" t="s">
        <v>2520</v>
      </c>
      <c r="C11678" t="s">
        <v>551</v>
      </c>
      <c r="D11678">
        <v>20</v>
      </c>
    </row>
    <row r="11679" spans="1:4">
      <c r="A11679">
        <v>1908</v>
      </c>
      <c r="B11679" t="s">
        <v>2520</v>
      </c>
      <c r="C11679" t="s">
        <v>69</v>
      </c>
      <c r="D11679">
        <v>30</v>
      </c>
    </row>
    <row r="11680" spans="1:4">
      <c r="A11680">
        <v>1908</v>
      </c>
      <c r="B11680" t="s">
        <v>2520</v>
      </c>
      <c r="C11680" t="s">
        <v>69</v>
      </c>
      <c r="D11680">
        <v>26</v>
      </c>
    </row>
    <row r="11681" spans="1:4">
      <c r="A11681">
        <v>1908</v>
      </c>
      <c r="B11681" t="s">
        <v>2520</v>
      </c>
      <c r="C11681" t="s">
        <v>68</v>
      </c>
      <c r="D11681">
        <v>26.7</v>
      </c>
    </row>
    <row r="11682" spans="1:4">
      <c r="A11682">
        <v>1908</v>
      </c>
      <c r="B11682" t="s">
        <v>2520</v>
      </c>
      <c r="C11682" t="s">
        <v>73</v>
      </c>
      <c r="D11682">
        <v>6</v>
      </c>
    </row>
    <row r="11683" spans="1:4">
      <c r="A11683">
        <v>1908</v>
      </c>
      <c r="B11683" t="s">
        <v>2520</v>
      </c>
      <c r="C11683" t="s">
        <v>74</v>
      </c>
      <c r="D11683">
        <v>8</v>
      </c>
    </row>
    <row r="11684" spans="1:4">
      <c r="A11684">
        <v>1908</v>
      </c>
      <c r="B11684" t="s">
        <v>2520</v>
      </c>
      <c r="C11684" t="s">
        <v>65</v>
      </c>
      <c r="D11684">
        <v>30</v>
      </c>
    </row>
    <row r="11685" spans="1:4">
      <c r="A11685">
        <v>1908</v>
      </c>
      <c r="B11685" t="s">
        <v>2520</v>
      </c>
      <c r="C11685" t="s">
        <v>66</v>
      </c>
      <c r="D11685">
        <v>9.5</v>
      </c>
    </row>
    <row r="11686" spans="1:4">
      <c r="A11686">
        <v>1908</v>
      </c>
      <c r="B11686" t="s">
        <v>2520</v>
      </c>
      <c r="C11686" t="s">
        <v>67</v>
      </c>
      <c r="D11686">
        <v>57.5</v>
      </c>
    </row>
    <row r="11687" spans="1:4">
      <c r="A11687">
        <v>1908</v>
      </c>
      <c r="B11687" t="s">
        <v>2520</v>
      </c>
      <c r="C11687" t="s">
        <v>983</v>
      </c>
      <c r="D11687">
        <v>4</v>
      </c>
    </row>
    <row r="11688" spans="1:4">
      <c r="A11688">
        <v>1908</v>
      </c>
      <c r="B11688" t="s">
        <v>2520</v>
      </c>
      <c r="C11688" t="s">
        <v>440</v>
      </c>
      <c r="D11688">
        <v>2</v>
      </c>
    </row>
    <row r="11689" spans="1:4">
      <c r="A11689">
        <v>1908</v>
      </c>
      <c r="B11689" t="s">
        <v>3647</v>
      </c>
      <c r="C11689" t="s">
        <v>1950</v>
      </c>
      <c r="D11689">
        <v>9.5</v>
      </c>
    </row>
    <row r="11690" spans="1:4">
      <c r="A11690">
        <v>1908</v>
      </c>
      <c r="B11690" t="s">
        <v>3647</v>
      </c>
      <c r="C11690" t="s">
        <v>1950</v>
      </c>
      <c r="D11690">
        <v>22</v>
      </c>
    </row>
    <row r="11691" spans="1:4">
      <c r="A11691">
        <v>1908</v>
      </c>
      <c r="B11691" t="s">
        <v>3647</v>
      </c>
      <c r="C11691" t="s">
        <v>1950</v>
      </c>
      <c r="D11691">
        <v>34</v>
      </c>
    </row>
    <row r="11692" spans="1:4">
      <c r="A11692">
        <v>1908</v>
      </c>
      <c r="B11692" t="s">
        <v>3666</v>
      </c>
      <c r="C11692" t="s">
        <v>2461</v>
      </c>
      <c r="D11692">
        <v>4.5</v>
      </c>
    </row>
    <row r="11693" spans="1:4">
      <c r="A11693">
        <v>1908</v>
      </c>
      <c r="B11693" t="s">
        <v>3648</v>
      </c>
      <c r="C11693" t="s">
        <v>471</v>
      </c>
      <c r="D11693">
        <v>5.8</v>
      </c>
    </row>
    <row r="11694" spans="1:4">
      <c r="A11694">
        <v>1908</v>
      </c>
      <c r="B11694" t="s">
        <v>3648</v>
      </c>
      <c r="C11694" t="s">
        <v>471</v>
      </c>
      <c r="D11694">
        <v>30</v>
      </c>
    </row>
    <row r="11695" spans="1:4">
      <c r="A11695">
        <v>1908</v>
      </c>
      <c r="B11695" t="s">
        <v>3648</v>
      </c>
      <c r="C11695" t="s">
        <v>472</v>
      </c>
      <c r="D11695">
        <v>22</v>
      </c>
    </row>
    <row r="11696" spans="1:4">
      <c r="A11696">
        <v>1908</v>
      </c>
      <c r="B11696" t="s">
        <v>3648</v>
      </c>
      <c r="C11696" t="s">
        <v>472</v>
      </c>
      <c r="D11696">
        <v>90</v>
      </c>
    </row>
    <row r="11697" spans="1:4">
      <c r="A11697">
        <v>1908</v>
      </c>
      <c r="B11697" t="s">
        <v>3648</v>
      </c>
      <c r="C11697" t="s">
        <v>472</v>
      </c>
      <c r="D11697">
        <v>26.25</v>
      </c>
    </row>
    <row r="11698" spans="1:4">
      <c r="A11698">
        <v>1908</v>
      </c>
      <c r="B11698" t="s">
        <v>3648</v>
      </c>
      <c r="C11698" t="s">
        <v>1969</v>
      </c>
      <c r="D11698">
        <v>10</v>
      </c>
    </row>
    <row r="11699" spans="1:4">
      <c r="A11699">
        <v>1908</v>
      </c>
      <c r="B11699" t="s">
        <v>3648</v>
      </c>
      <c r="C11699" t="s">
        <v>2094</v>
      </c>
      <c r="D11699">
        <v>6</v>
      </c>
    </row>
    <row r="11700" spans="1:4">
      <c r="A11700">
        <v>1908</v>
      </c>
      <c r="B11700" t="s">
        <v>3648</v>
      </c>
      <c r="C11700" t="s">
        <v>1951</v>
      </c>
      <c r="D11700">
        <v>3</v>
      </c>
    </row>
    <row r="11701" spans="1:4">
      <c r="A11701">
        <v>1908</v>
      </c>
      <c r="B11701" t="s">
        <v>3648</v>
      </c>
      <c r="C11701" t="s">
        <v>1970</v>
      </c>
      <c r="D11701">
        <v>11</v>
      </c>
    </row>
    <row r="11702" spans="1:4">
      <c r="A11702">
        <v>1908</v>
      </c>
      <c r="B11702" t="s">
        <v>3648</v>
      </c>
      <c r="C11702" t="s">
        <v>1970</v>
      </c>
      <c r="D11702">
        <v>64</v>
      </c>
    </row>
    <row r="11703" spans="1:4">
      <c r="A11703">
        <v>1908</v>
      </c>
      <c r="B11703" t="s">
        <v>3648</v>
      </c>
      <c r="C11703" t="s">
        <v>470</v>
      </c>
      <c r="D11703">
        <v>303</v>
      </c>
    </row>
    <row r="11704" spans="1:4">
      <c r="A11704">
        <v>1908</v>
      </c>
      <c r="B11704" t="s">
        <v>3648</v>
      </c>
      <c r="C11704" t="s">
        <v>470</v>
      </c>
      <c r="D11704">
        <v>181.88900000000001</v>
      </c>
    </row>
    <row r="11705" spans="1:4">
      <c r="A11705">
        <v>1908</v>
      </c>
      <c r="B11705" t="s">
        <v>3648</v>
      </c>
      <c r="C11705" t="s">
        <v>470</v>
      </c>
      <c r="D11705">
        <v>244.3</v>
      </c>
    </row>
    <row r="11706" spans="1:4">
      <c r="A11706">
        <v>1908</v>
      </c>
      <c r="B11706" t="s">
        <v>3648</v>
      </c>
      <c r="C11706" t="s">
        <v>470</v>
      </c>
      <c r="D11706">
        <v>37</v>
      </c>
    </row>
    <row r="11707" spans="1:4">
      <c r="A11707">
        <v>1908</v>
      </c>
      <c r="B11707" t="s">
        <v>3648</v>
      </c>
      <c r="C11707" t="s">
        <v>470</v>
      </c>
      <c r="D11707">
        <v>80</v>
      </c>
    </row>
    <row r="11708" spans="1:4">
      <c r="A11708">
        <v>1908</v>
      </c>
      <c r="B11708" t="s">
        <v>3648</v>
      </c>
      <c r="C11708" t="s">
        <v>470</v>
      </c>
      <c r="D11708">
        <v>71.5</v>
      </c>
    </row>
    <row r="11709" spans="1:4">
      <c r="A11709">
        <v>1908</v>
      </c>
      <c r="B11709" t="s">
        <v>3648</v>
      </c>
      <c r="C11709" t="s">
        <v>470</v>
      </c>
      <c r="D11709">
        <v>31.3</v>
      </c>
    </row>
    <row r="11710" spans="1:4">
      <c r="A11710">
        <v>1908</v>
      </c>
      <c r="B11710" t="s">
        <v>3648</v>
      </c>
      <c r="C11710" t="s">
        <v>470</v>
      </c>
      <c r="D11710">
        <v>30</v>
      </c>
    </row>
    <row r="11711" spans="1:4">
      <c r="A11711">
        <v>1908</v>
      </c>
      <c r="B11711" t="s">
        <v>3648</v>
      </c>
      <c r="C11711" t="s">
        <v>470</v>
      </c>
      <c r="D11711">
        <v>25.5</v>
      </c>
    </row>
    <row r="11712" spans="1:4">
      <c r="A11712">
        <v>1908</v>
      </c>
      <c r="B11712" t="s">
        <v>3648</v>
      </c>
      <c r="C11712" t="s">
        <v>470</v>
      </c>
      <c r="D11712">
        <v>29.8</v>
      </c>
    </row>
    <row r="11713" spans="1:4">
      <c r="A11713">
        <v>1908</v>
      </c>
      <c r="B11713" t="s">
        <v>3648</v>
      </c>
      <c r="C11713" t="s">
        <v>470</v>
      </c>
      <c r="D11713">
        <v>146</v>
      </c>
    </row>
    <row r="11714" spans="1:4">
      <c r="A11714">
        <v>1908</v>
      </c>
      <c r="B11714" t="s">
        <v>3648</v>
      </c>
      <c r="C11714" t="s">
        <v>470</v>
      </c>
      <c r="D11714">
        <v>15</v>
      </c>
    </row>
    <row r="11715" spans="1:4">
      <c r="A11715">
        <v>1908</v>
      </c>
      <c r="B11715" t="s">
        <v>3648</v>
      </c>
      <c r="C11715" t="s">
        <v>470</v>
      </c>
      <c r="D11715">
        <v>40.5</v>
      </c>
    </row>
    <row r="11716" spans="1:4">
      <c r="A11716">
        <v>1908</v>
      </c>
      <c r="B11716" t="s">
        <v>3648</v>
      </c>
      <c r="C11716" t="s">
        <v>470</v>
      </c>
      <c r="D11716">
        <v>37.409999999999997</v>
      </c>
    </row>
    <row r="11717" spans="1:4">
      <c r="A11717">
        <v>1908</v>
      </c>
      <c r="B11717" t="s">
        <v>3648</v>
      </c>
      <c r="C11717" t="s">
        <v>470</v>
      </c>
      <c r="D11717">
        <v>19.399999999999999</v>
      </c>
    </row>
    <row r="11718" spans="1:4">
      <c r="A11718">
        <v>1908</v>
      </c>
      <c r="B11718" t="s">
        <v>3648</v>
      </c>
      <c r="C11718" t="s">
        <v>470</v>
      </c>
      <c r="D11718">
        <v>46.75</v>
      </c>
    </row>
    <row r="11719" spans="1:4">
      <c r="A11719">
        <v>1908</v>
      </c>
      <c r="B11719" t="s">
        <v>3648</v>
      </c>
      <c r="C11719" t="s">
        <v>470</v>
      </c>
      <c r="D11719">
        <v>25.45</v>
      </c>
    </row>
    <row r="11720" spans="1:4">
      <c r="A11720">
        <v>1908</v>
      </c>
      <c r="B11720" t="s">
        <v>3648</v>
      </c>
      <c r="C11720" t="s">
        <v>470</v>
      </c>
      <c r="D11720">
        <v>158</v>
      </c>
    </row>
    <row r="11721" spans="1:4">
      <c r="A11721">
        <v>1908</v>
      </c>
      <c r="B11721" t="s">
        <v>3648</v>
      </c>
      <c r="C11721" t="s">
        <v>715</v>
      </c>
      <c r="D11721">
        <v>530</v>
      </c>
    </row>
    <row r="11722" spans="1:4">
      <c r="A11722">
        <v>1908</v>
      </c>
      <c r="B11722" t="s">
        <v>3648</v>
      </c>
      <c r="C11722" t="s">
        <v>715</v>
      </c>
      <c r="D11722">
        <v>14</v>
      </c>
    </row>
    <row r="11723" spans="1:4">
      <c r="A11723">
        <v>1908</v>
      </c>
      <c r="B11723" t="s">
        <v>3648</v>
      </c>
      <c r="C11723" t="s">
        <v>1392</v>
      </c>
      <c r="D11723">
        <v>17</v>
      </c>
    </row>
    <row r="11724" spans="1:4">
      <c r="A11724">
        <v>1908</v>
      </c>
      <c r="B11724" t="s">
        <v>3648</v>
      </c>
      <c r="C11724" t="s">
        <v>1392</v>
      </c>
      <c r="D11724">
        <v>44</v>
      </c>
    </row>
    <row r="11725" spans="1:4">
      <c r="A11725">
        <v>1908</v>
      </c>
      <c r="B11725" t="s">
        <v>3648</v>
      </c>
      <c r="C11725" t="s">
        <v>2350</v>
      </c>
      <c r="D11725">
        <v>7.57</v>
      </c>
    </row>
    <row r="11726" spans="1:4">
      <c r="A11726">
        <v>1908</v>
      </c>
      <c r="B11726" t="s">
        <v>3648</v>
      </c>
      <c r="C11726" t="s">
        <v>2197</v>
      </c>
      <c r="D11726">
        <v>181</v>
      </c>
    </row>
    <row r="11727" spans="1:4">
      <c r="A11727">
        <v>1908</v>
      </c>
      <c r="B11727" t="s">
        <v>3666</v>
      </c>
      <c r="C11727" t="s">
        <v>1164</v>
      </c>
      <c r="D11727">
        <v>8</v>
      </c>
    </row>
    <row r="11728" spans="1:4">
      <c r="A11728">
        <v>1908</v>
      </c>
      <c r="B11728" t="s">
        <v>3648</v>
      </c>
      <c r="C11728" t="s">
        <v>1954</v>
      </c>
      <c r="D11728">
        <v>20.75</v>
      </c>
    </row>
    <row r="11729" spans="1:4">
      <c r="A11729">
        <v>1908</v>
      </c>
      <c r="B11729" t="s">
        <v>3666</v>
      </c>
      <c r="C11729" t="s">
        <v>1954</v>
      </c>
      <c r="D11729">
        <v>13.5</v>
      </c>
    </row>
    <row r="11730" spans="1:4">
      <c r="A11730">
        <v>1908</v>
      </c>
      <c r="B11730" t="s">
        <v>3648</v>
      </c>
      <c r="C11730" t="s">
        <v>173</v>
      </c>
      <c r="D11730">
        <v>7</v>
      </c>
    </row>
    <row r="11731" spans="1:4">
      <c r="A11731">
        <v>1908</v>
      </c>
      <c r="B11731" t="s">
        <v>3648</v>
      </c>
      <c r="C11731" t="s">
        <v>2489</v>
      </c>
      <c r="D11731">
        <v>65</v>
      </c>
    </row>
    <row r="11732" spans="1:4">
      <c r="A11732">
        <v>1908</v>
      </c>
      <c r="B11732" t="s">
        <v>3648</v>
      </c>
      <c r="C11732" t="s">
        <v>1962</v>
      </c>
      <c r="D11732">
        <v>80.5</v>
      </c>
    </row>
    <row r="11733" spans="1:4">
      <c r="A11733">
        <v>1908</v>
      </c>
      <c r="B11733" t="s">
        <v>3648</v>
      </c>
      <c r="C11733" t="s">
        <v>1962</v>
      </c>
      <c r="D11733">
        <v>4</v>
      </c>
    </row>
    <row r="11734" spans="1:4">
      <c r="A11734">
        <v>1908</v>
      </c>
      <c r="B11734" t="s">
        <v>3648</v>
      </c>
      <c r="C11734" t="s">
        <v>1962</v>
      </c>
      <c r="D11734">
        <v>22</v>
      </c>
    </row>
    <row r="11735" spans="1:4">
      <c r="A11735">
        <v>1908</v>
      </c>
      <c r="B11735" t="s">
        <v>3648</v>
      </c>
      <c r="C11735" t="s">
        <v>1956</v>
      </c>
      <c r="D11735">
        <v>3</v>
      </c>
    </row>
    <row r="11736" spans="1:4">
      <c r="A11736">
        <v>1908</v>
      </c>
      <c r="B11736" t="s">
        <v>3648</v>
      </c>
      <c r="C11736" t="s">
        <v>1956</v>
      </c>
      <c r="D11736">
        <v>2</v>
      </c>
    </row>
    <row r="11737" spans="1:4">
      <c r="A11737">
        <v>1908</v>
      </c>
      <c r="B11737" t="s">
        <v>3648</v>
      </c>
      <c r="C11737" t="s">
        <v>1956</v>
      </c>
      <c r="D11737">
        <v>4.5</v>
      </c>
    </row>
    <row r="11738" spans="1:4">
      <c r="A11738">
        <v>1908</v>
      </c>
      <c r="B11738" t="s">
        <v>3648</v>
      </c>
      <c r="C11738" t="s">
        <v>2424</v>
      </c>
      <c r="D11738">
        <v>13</v>
      </c>
    </row>
    <row r="11739" spans="1:4">
      <c r="A11739">
        <v>1908</v>
      </c>
      <c r="B11739" t="s">
        <v>3648</v>
      </c>
      <c r="C11739" t="s">
        <v>1957</v>
      </c>
      <c r="D11739">
        <v>60</v>
      </c>
    </row>
    <row r="11740" spans="1:4">
      <c r="A11740">
        <v>1908</v>
      </c>
      <c r="B11740" t="s">
        <v>3648</v>
      </c>
      <c r="C11740" t="s">
        <v>2074</v>
      </c>
      <c r="D11740">
        <v>8</v>
      </c>
    </row>
    <row r="11741" spans="1:4">
      <c r="A11741">
        <v>1908</v>
      </c>
      <c r="B11741" t="s">
        <v>3648</v>
      </c>
      <c r="C11741" t="s">
        <v>2074</v>
      </c>
      <c r="D11741">
        <v>30</v>
      </c>
    </row>
    <row r="11742" spans="1:4">
      <c r="A11742">
        <v>1908</v>
      </c>
      <c r="B11742" t="s">
        <v>3648</v>
      </c>
      <c r="C11742" t="s">
        <v>2521</v>
      </c>
      <c r="D11742">
        <v>20</v>
      </c>
    </row>
    <row r="11743" spans="1:4">
      <c r="A11743">
        <v>1908</v>
      </c>
      <c r="B11743" t="s">
        <v>3648</v>
      </c>
      <c r="C11743" t="s">
        <v>757</v>
      </c>
      <c r="D11743">
        <v>16.27</v>
      </c>
    </row>
    <row r="11744" spans="1:4">
      <c r="A11744">
        <v>1908</v>
      </c>
      <c r="B11744" t="s">
        <v>3648</v>
      </c>
      <c r="C11744" t="s">
        <v>2462</v>
      </c>
      <c r="D11744">
        <v>14</v>
      </c>
    </row>
    <row r="11745" spans="1:4">
      <c r="A11745">
        <v>1908</v>
      </c>
      <c r="B11745" t="s">
        <v>3648</v>
      </c>
      <c r="C11745" t="s">
        <v>2490</v>
      </c>
      <c r="D11745">
        <v>18</v>
      </c>
    </row>
    <row r="11746" spans="1:4">
      <c r="A11746">
        <v>1908</v>
      </c>
      <c r="B11746" t="s">
        <v>3648</v>
      </c>
      <c r="C11746" t="s">
        <v>2463</v>
      </c>
      <c r="D11746">
        <v>2</v>
      </c>
    </row>
    <row r="11747" spans="1:4">
      <c r="A11747">
        <v>1908</v>
      </c>
      <c r="B11747" t="s">
        <v>3648</v>
      </c>
      <c r="C11747" t="s">
        <v>1964</v>
      </c>
      <c r="D11747">
        <v>10</v>
      </c>
    </row>
    <row r="11748" spans="1:4">
      <c r="A11748">
        <v>1908</v>
      </c>
      <c r="B11748" t="s">
        <v>3648</v>
      </c>
      <c r="C11748" t="s">
        <v>690</v>
      </c>
      <c r="D11748">
        <v>3.3</v>
      </c>
    </row>
    <row r="11749" spans="1:4">
      <c r="A11749">
        <v>1908</v>
      </c>
      <c r="B11749" t="s">
        <v>3648</v>
      </c>
      <c r="C11749" t="s">
        <v>1965</v>
      </c>
      <c r="D11749">
        <v>72</v>
      </c>
    </row>
    <row r="11750" spans="1:4">
      <c r="A11750">
        <v>1908</v>
      </c>
      <c r="B11750" t="s">
        <v>3648</v>
      </c>
      <c r="C11750" t="s">
        <v>1965</v>
      </c>
      <c r="D11750">
        <v>8</v>
      </c>
    </row>
    <row r="11751" spans="1:4">
      <c r="A11751">
        <v>1908</v>
      </c>
      <c r="B11751" t="s">
        <v>3648</v>
      </c>
      <c r="C11751" t="s">
        <v>2425</v>
      </c>
      <c r="D11751">
        <v>20</v>
      </c>
    </row>
    <row r="11752" spans="1:4">
      <c r="A11752">
        <v>1908</v>
      </c>
      <c r="B11752" t="s">
        <v>3648</v>
      </c>
      <c r="C11752" t="s">
        <v>1965</v>
      </c>
      <c r="D11752">
        <v>8</v>
      </c>
    </row>
    <row r="11753" spans="1:4">
      <c r="A11753">
        <v>1908</v>
      </c>
      <c r="B11753" t="s">
        <v>3648</v>
      </c>
      <c r="C11753" t="s">
        <v>1959</v>
      </c>
      <c r="D11753">
        <v>18</v>
      </c>
    </row>
    <row r="11754" spans="1:4">
      <c r="A11754">
        <v>1908</v>
      </c>
      <c r="B11754" t="s">
        <v>3648</v>
      </c>
      <c r="C11754" t="s">
        <v>1966</v>
      </c>
      <c r="D11754">
        <v>107</v>
      </c>
    </row>
    <row r="11755" spans="1:4">
      <c r="A11755">
        <v>1908</v>
      </c>
      <c r="B11755" t="s">
        <v>3648</v>
      </c>
      <c r="C11755" t="s">
        <v>578</v>
      </c>
      <c r="D11755">
        <v>30.88</v>
      </c>
    </row>
    <row r="11756" spans="1:4">
      <c r="A11756">
        <v>1908</v>
      </c>
      <c r="B11756" t="s">
        <v>3666</v>
      </c>
      <c r="C11756" t="s">
        <v>578</v>
      </c>
      <c r="D11756">
        <v>40</v>
      </c>
    </row>
    <row r="11757" spans="1:4">
      <c r="A11757">
        <v>1908</v>
      </c>
      <c r="B11757" t="s">
        <v>3648</v>
      </c>
      <c r="C11757" t="s">
        <v>578</v>
      </c>
      <c r="D11757">
        <v>61</v>
      </c>
    </row>
    <row r="11758" spans="1:4">
      <c r="A11758">
        <v>1908</v>
      </c>
      <c r="B11758" t="s">
        <v>3648</v>
      </c>
      <c r="C11758" t="s">
        <v>578</v>
      </c>
      <c r="D11758">
        <v>53</v>
      </c>
    </row>
    <row r="11759" spans="1:4">
      <c r="A11759">
        <v>1908</v>
      </c>
      <c r="B11759" t="s">
        <v>3648</v>
      </c>
      <c r="C11759" t="s">
        <v>2385</v>
      </c>
      <c r="D11759">
        <v>18</v>
      </c>
    </row>
    <row r="11760" spans="1:4">
      <c r="A11760">
        <v>1908</v>
      </c>
      <c r="B11760" t="s">
        <v>3648</v>
      </c>
      <c r="C11760" t="s">
        <v>1960</v>
      </c>
      <c r="D11760">
        <v>10.5</v>
      </c>
    </row>
    <row r="11761" spans="1:4">
      <c r="A11761">
        <v>1908</v>
      </c>
      <c r="B11761" t="s">
        <v>3648</v>
      </c>
      <c r="C11761" t="s">
        <v>2426</v>
      </c>
      <c r="D11761">
        <v>1.5</v>
      </c>
    </row>
    <row r="11762" spans="1:4">
      <c r="A11762">
        <v>1908</v>
      </c>
      <c r="B11762" t="s">
        <v>2427</v>
      </c>
      <c r="C11762" t="s">
        <v>442</v>
      </c>
      <c r="D11762">
        <v>365</v>
      </c>
    </row>
    <row r="11763" spans="1:4">
      <c r="A11763">
        <v>1908</v>
      </c>
      <c r="B11763" t="s">
        <v>2427</v>
      </c>
      <c r="C11763" t="s">
        <v>442</v>
      </c>
      <c r="D11763">
        <v>260</v>
      </c>
    </row>
    <row r="11764" spans="1:4">
      <c r="A11764">
        <v>1908</v>
      </c>
      <c r="B11764" t="s">
        <v>2427</v>
      </c>
      <c r="C11764" t="s">
        <v>1236</v>
      </c>
      <c r="D11764">
        <v>5</v>
      </c>
    </row>
    <row r="11765" spans="1:4">
      <c r="A11765">
        <v>1908</v>
      </c>
      <c r="B11765" t="s">
        <v>2427</v>
      </c>
      <c r="C11765" t="s">
        <v>2522</v>
      </c>
      <c r="D11765">
        <v>31.5</v>
      </c>
    </row>
    <row r="11766" spans="1:4">
      <c r="A11766">
        <v>1908</v>
      </c>
      <c r="B11766" t="s">
        <v>2427</v>
      </c>
      <c r="C11766" t="s">
        <v>1971</v>
      </c>
      <c r="D11766">
        <v>2</v>
      </c>
    </row>
    <row r="11767" spans="1:4">
      <c r="A11767">
        <v>1908</v>
      </c>
      <c r="B11767" t="s">
        <v>2427</v>
      </c>
      <c r="C11767" t="s">
        <v>68</v>
      </c>
      <c r="D11767">
        <v>6.5</v>
      </c>
    </row>
    <row r="11768" spans="1:4">
      <c r="A11768">
        <v>1908</v>
      </c>
      <c r="B11768" t="s">
        <v>2427</v>
      </c>
      <c r="C11768" t="s">
        <v>1541</v>
      </c>
      <c r="D11768">
        <v>66</v>
      </c>
    </row>
    <row r="11769" spans="1:4">
      <c r="A11769">
        <v>1908</v>
      </c>
      <c r="B11769" t="s">
        <v>2427</v>
      </c>
      <c r="C11769" t="s">
        <v>1392</v>
      </c>
      <c r="D11769">
        <v>21.6</v>
      </c>
    </row>
    <row r="11770" spans="1:4">
      <c r="A11770">
        <v>1908</v>
      </c>
      <c r="B11770" t="s">
        <v>2427</v>
      </c>
      <c r="C11770" t="s">
        <v>446</v>
      </c>
      <c r="D11770">
        <v>59.72</v>
      </c>
    </row>
    <row r="11771" spans="1:4">
      <c r="A11771">
        <v>1908</v>
      </c>
      <c r="B11771" t="s">
        <v>2427</v>
      </c>
      <c r="C11771" t="s">
        <v>446</v>
      </c>
      <c r="D11771">
        <v>17.100000000000001</v>
      </c>
    </row>
    <row r="11772" spans="1:4">
      <c r="A11772">
        <v>1908</v>
      </c>
      <c r="B11772" t="s">
        <v>2427</v>
      </c>
      <c r="C11772" t="s">
        <v>446</v>
      </c>
      <c r="D11772">
        <v>24</v>
      </c>
    </row>
    <row r="11773" spans="1:4">
      <c r="A11773">
        <v>1908</v>
      </c>
      <c r="B11773" t="s">
        <v>2427</v>
      </c>
      <c r="C11773" t="s">
        <v>446</v>
      </c>
      <c r="D11773">
        <v>9.5</v>
      </c>
    </row>
    <row r="11774" spans="1:4">
      <c r="A11774">
        <v>1908</v>
      </c>
      <c r="B11774" t="s">
        <v>2427</v>
      </c>
      <c r="C11774" t="s">
        <v>446</v>
      </c>
      <c r="D11774">
        <v>28</v>
      </c>
    </row>
    <row r="11775" spans="1:4">
      <c r="A11775">
        <v>1908</v>
      </c>
      <c r="B11775" t="s">
        <v>2427</v>
      </c>
      <c r="C11775" t="s">
        <v>448</v>
      </c>
      <c r="D11775">
        <v>211</v>
      </c>
    </row>
    <row r="11776" spans="1:4">
      <c r="A11776">
        <v>1908</v>
      </c>
      <c r="B11776" t="s">
        <v>2427</v>
      </c>
      <c r="C11776" t="s">
        <v>448</v>
      </c>
      <c r="D11776">
        <v>46</v>
      </c>
    </row>
    <row r="11777" spans="1:4">
      <c r="A11777">
        <v>1908</v>
      </c>
      <c r="B11777" t="s">
        <v>2427</v>
      </c>
      <c r="C11777" t="s">
        <v>448</v>
      </c>
      <c r="D11777">
        <v>46</v>
      </c>
    </row>
    <row r="11778" spans="1:4">
      <c r="A11778">
        <v>1908</v>
      </c>
      <c r="B11778" t="s">
        <v>2427</v>
      </c>
      <c r="C11778" t="s">
        <v>448</v>
      </c>
      <c r="D11778">
        <v>23</v>
      </c>
    </row>
    <row r="11779" spans="1:4">
      <c r="A11779">
        <v>1908</v>
      </c>
      <c r="B11779" t="s">
        <v>2427</v>
      </c>
      <c r="C11779" t="s">
        <v>448</v>
      </c>
      <c r="D11779">
        <v>38</v>
      </c>
    </row>
    <row r="11780" spans="1:4">
      <c r="A11780">
        <v>1908</v>
      </c>
      <c r="B11780" t="s">
        <v>2427</v>
      </c>
      <c r="C11780" t="s">
        <v>448</v>
      </c>
      <c r="D11780">
        <v>63</v>
      </c>
    </row>
    <row r="11781" spans="1:4">
      <c r="A11781">
        <v>1908</v>
      </c>
      <c r="B11781" t="s">
        <v>2427</v>
      </c>
      <c r="C11781" t="s">
        <v>450</v>
      </c>
      <c r="D11781">
        <v>158</v>
      </c>
    </row>
    <row r="11782" spans="1:4">
      <c r="A11782">
        <v>1908</v>
      </c>
      <c r="B11782" t="s">
        <v>2427</v>
      </c>
      <c r="C11782" t="s">
        <v>450</v>
      </c>
      <c r="D11782">
        <v>7.5</v>
      </c>
    </row>
    <row r="11783" spans="1:4">
      <c r="A11783">
        <v>1908</v>
      </c>
      <c r="B11783" t="s">
        <v>2427</v>
      </c>
      <c r="C11783" t="s">
        <v>450</v>
      </c>
      <c r="D11783">
        <v>450</v>
      </c>
    </row>
    <row r="11784" spans="1:4">
      <c r="A11784">
        <v>1908</v>
      </c>
      <c r="B11784" t="s">
        <v>2427</v>
      </c>
      <c r="C11784" t="s">
        <v>450</v>
      </c>
      <c r="D11784">
        <v>61</v>
      </c>
    </row>
    <row r="11785" spans="1:4">
      <c r="A11785">
        <v>1908</v>
      </c>
      <c r="B11785" t="s">
        <v>2427</v>
      </c>
      <c r="C11785" t="s">
        <v>450</v>
      </c>
      <c r="D11785">
        <v>20</v>
      </c>
    </row>
    <row r="11786" spans="1:4">
      <c r="A11786">
        <v>1908</v>
      </c>
      <c r="B11786" t="s">
        <v>2427</v>
      </c>
      <c r="C11786" t="s">
        <v>450</v>
      </c>
      <c r="D11786">
        <v>14</v>
      </c>
    </row>
    <row r="11787" spans="1:4">
      <c r="A11787">
        <v>1908</v>
      </c>
      <c r="B11787" t="s">
        <v>2427</v>
      </c>
      <c r="C11787" t="s">
        <v>450</v>
      </c>
      <c r="D11787">
        <v>30</v>
      </c>
    </row>
    <row r="11788" spans="1:4">
      <c r="A11788">
        <v>1908</v>
      </c>
      <c r="B11788" t="s">
        <v>2427</v>
      </c>
      <c r="C11788" t="s">
        <v>450</v>
      </c>
      <c r="D11788">
        <v>93</v>
      </c>
    </row>
    <row r="11789" spans="1:4">
      <c r="A11789">
        <v>1908</v>
      </c>
      <c r="B11789" t="s">
        <v>2427</v>
      </c>
      <c r="C11789" t="s">
        <v>450</v>
      </c>
      <c r="D11789">
        <v>58.7</v>
      </c>
    </row>
    <row r="11790" spans="1:4">
      <c r="A11790">
        <v>1908</v>
      </c>
      <c r="B11790" t="s">
        <v>2427</v>
      </c>
      <c r="C11790" t="s">
        <v>450</v>
      </c>
      <c r="D11790">
        <v>107</v>
      </c>
    </row>
    <row r="11791" spans="1:4">
      <c r="A11791">
        <v>1908</v>
      </c>
      <c r="B11791" t="s">
        <v>2427</v>
      </c>
      <c r="C11791" t="s">
        <v>450</v>
      </c>
      <c r="D11791">
        <v>45</v>
      </c>
    </row>
    <row r="11792" spans="1:4">
      <c r="A11792">
        <v>1908</v>
      </c>
      <c r="B11792" t="s">
        <v>2427</v>
      </c>
      <c r="C11792" t="s">
        <v>1393</v>
      </c>
      <c r="D11792">
        <v>41</v>
      </c>
    </row>
    <row r="11793" spans="1:4">
      <c r="A11793">
        <v>1908</v>
      </c>
      <c r="B11793" t="s">
        <v>2427</v>
      </c>
      <c r="C11793" t="s">
        <v>750</v>
      </c>
      <c r="D11793">
        <v>40</v>
      </c>
    </row>
    <row r="11794" spans="1:4">
      <c r="A11794">
        <v>1908</v>
      </c>
      <c r="B11794" t="s">
        <v>2427</v>
      </c>
      <c r="C11794" t="s">
        <v>752</v>
      </c>
      <c r="D11794">
        <v>17.5</v>
      </c>
    </row>
    <row r="11795" spans="1:4">
      <c r="A11795">
        <v>1908</v>
      </c>
      <c r="B11795" t="s">
        <v>2427</v>
      </c>
      <c r="C11795" t="s">
        <v>1394</v>
      </c>
      <c r="D11795">
        <v>10</v>
      </c>
    </row>
    <row r="11796" spans="1:4">
      <c r="A11796">
        <v>1908</v>
      </c>
      <c r="B11796" t="s">
        <v>2427</v>
      </c>
      <c r="C11796" t="s">
        <v>462</v>
      </c>
      <c r="D11796">
        <v>5</v>
      </c>
    </row>
    <row r="11797" spans="1:4">
      <c r="A11797">
        <v>1908</v>
      </c>
      <c r="B11797" t="s">
        <v>2427</v>
      </c>
      <c r="C11797" t="s">
        <v>757</v>
      </c>
      <c r="D11797">
        <v>20</v>
      </c>
    </row>
    <row r="11798" spans="1:4">
      <c r="A11798">
        <v>1908</v>
      </c>
      <c r="B11798" t="s">
        <v>2427</v>
      </c>
      <c r="C11798" t="s">
        <v>761</v>
      </c>
      <c r="D11798">
        <v>42</v>
      </c>
    </row>
    <row r="11799" spans="1:4">
      <c r="A11799">
        <v>1908</v>
      </c>
      <c r="B11799" t="s">
        <v>2427</v>
      </c>
      <c r="C11799" t="s">
        <v>763</v>
      </c>
      <c r="D11799">
        <v>23</v>
      </c>
    </row>
    <row r="11800" spans="1:4">
      <c r="A11800">
        <v>1908</v>
      </c>
      <c r="B11800" t="s">
        <v>2427</v>
      </c>
      <c r="C11800" t="s">
        <v>763</v>
      </c>
      <c r="D11800">
        <v>20</v>
      </c>
    </row>
    <row r="11801" spans="1:4">
      <c r="A11801">
        <v>1908</v>
      </c>
      <c r="B11801" t="s">
        <v>2427</v>
      </c>
      <c r="C11801" t="s">
        <v>502</v>
      </c>
      <c r="D11801">
        <v>32</v>
      </c>
    </row>
    <row r="11802" spans="1:4">
      <c r="A11802">
        <v>1908</v>
      </c>
      <c r="B11802" t="s">
        <v>2427</v>
      </c>
      <c r="C11802" t="s">
        <v>59</v>
      </c>
      <c r="D11802">
        <v>70</v>
      </c>
    </row>
    <row r="11803" spans="1:4">
      <c r="A11803">
        <v>1908</v>
      </c>
      <c r="B11803" t="s">
        <v>2427</v>
      </c>
      <c r="C11803" t="s">
        <v>452</v>
      </c>
      <c r="D11803">
        <v>80</v>
      </c>
    </row>
    <row r="11804" spans="1:4">
      <c r="A11804">
        <v>1908</v>
      </c>
      <c r="B11804" t="s">
        <v>2427</v>
      </c>
      <c r="C11804" t="s">
        <v>452</v>
      </c>
      <c r="D11804">
        <v>35</v>
      </c>
    </row>
    <row r="11805" spans="1:4">
      <c r="A11805">
        <v>1908</v>
      </c>
      <c r="B11805" t="s">
        <v>2427</v>
      </c>
      <c r="C11805" t="s">
        <v>455</v>
      </c>
      <c r="D11805">
        <v>101</v>
      </c>
    </row>
    <row r="11806" spans="1:4">
      <c r="A11806">
        <v>1908</v>
      </c>
      <c r="B11806" t="s">
        <v>2427</v>
      </c>
      <c r="C11806" t="s">
        <v>767</v>
      </c>
      <c r="D11806">
        <v>8.5</v>
      </c>
    </row>
    <row r="11807" spans="1:4">
      <c r="A11807">
        <v>1908</v>
      </c>
      <c r="B11807" t="s">
        <v>2427</v>
      </c>
      <c r="C11807" t="s">
        <v>995</v>
      </c>
      <c r="D11807">
        <v>18.5</v>
      </c>
    </row>
    <row r="11808" spans="1:4">
      <c r="A11808">
        <v>1908</v>
      </c>
      <c r="B11808" t="s">
        <v>2427</v>
      </c>
      <c r="C11808" t="s">
        <v>1237</v>
      </c>
      <c r="D11808">
        <v>4.75</v>
      </c>
    </row>
    <row r="11809" spans="1:4">
      <c r="A11809">
        <v>1908</v>
      </c>
      <c r="B11809" t="s">
        <v>2427</v>
      </c>
      <c r="C11809" t="s">
        <v>440</v>
      </c>
      <c r="D11809">
        <v>2.8</v>
      </c>
    </row>
    <row r="11810" spans="1:4">
      <c r="A11810">
        <v>1908</v>
      </c>
      <c r="B11810" t="s">
        <v>2427</v>
      </c>
      <c r="C11810" t="s">
        <v>1545</v>
      </c>
      <c r="D11810">
        <v>24</v>
      </c>
    </row>
    <row r="11811" spans="1:4">
      <c r="A11811">
        <v>1908</v>
      </c>
      <c r="B11811" t="s">
        <v>512</v>
      </c>
      <c r="C11811" t="s">
        <v>2523</v>
      </c>
      <c r="D11811">
        <v>4.5</v>
      </c>
    </row>
    <row r="11812" spans="1:4">
      <c r="A11812">
        <v>1908</v>
      </c>
      <c r="B11812" t="s">
        <v>512</v>
      </c>
      <c r="C11812" t="s">
        <v>1984</v>
      </c>
      <c r="D11812">
        <v>2</v>
      </c>
    </row>
    <row r="11813" spans="1:4">
      <c r="A11813">
        <v>1908</v>
      </c>
      <c r="B11813" t="s">
        <v>512</v>
      </c>
      <c r="C11813" t="s">
        <v>1984</v>
      </c>
      <c r="D11813">
        <v>5</v>
      </c>
    </row>
    <row r="11814" spans="1:4">
      <c r="A11814">
        <v>1908</v>
      </c>
      <c r="B11814" t="s">
        <v>512</v>
      </c>
      <c r="C11814" t="s">
        <v>370</v>
      </c>
      <c r="D11814">
        <v>17</v>
      </c>
    </row>
    <row r="11815" spans="1:4">
      <c r="A11815">
        <v>1908</v>
      </c>
      <c r="B11815" t="s">
        <v>512</v>
      </c>
      <c r="C11815" t="s">
        <v>1985</v>
      </c>
      <c r="D11815">
        <v>15.65</v>
      </c>
    </row>
    <row r="11816" spans="1:4">
      <c r="A11816">
        <v>1908</v>
      </c>
      <c r="B11816" t="s">
        <v>512</v>
      </c>
      <c r="C11816" t="s">
        <v>1985</v>
      </c>
      <c r="D11816">
        <v>30</v>
      </c>
    </row>
    <row r="11817" spans="1:4">
      <c r="A11817">
        <v>1908</v>
      </c>
      <c r="B11817" t="s">
        <v>512</v>
      </c>
      <c r="C11817" t="s">
        <v>2194</v>
      </c>
      <c r="D11817">
        <v>2</v>
      </c>
    </row>
    <row r="11818" spans="1:4">
      <c r="A11818">
        <v>1908</v>
      </c>
      <c r="B11818" t="s">
        <v>512</v>
      </c>
      <c r="C11818" t="s">
        <v>1820</v>
      </c>
      <c r="D11818">
        <v>36.700000000000003</v>
      </c>
    </row>
    <row r="11819" spans="1:4">
      <c r="A11819">
        <v>1908</v>
      </c>
      <c r="B11819" t="s">
        <v>512</v>
      </c>
      <c r="C11819" t="s">
        <v>1820</v>
      </c>
      <c r="D11819">
        <v>14</v>
      </c>
    </row>
    <row r="11820" spans="1:4">
      <c r="A11820">
        <v>1908</v>
      </c>
      <c r="B11820" t="s">
        <v>512</v>
      </c>
      <c r="C11820" t="s">
        <v>2193</v>
      </c>
      <c r="D11820">
        <v>30</v>
      </c>
    </row>
    <row r="11821" spans="1:4">
      <c r="A11821">
        <v>1908</v>
      </c>
      <c r="B11821" t="s">
        <v>512</v>
      </c>
      <c r="C11821" t="s">
        <v>1987</v>
      </c>
      <c r="D11821">
        <v>87</v>
      </c>
    </row>
    <row r="11822" spans="1:4">
      <c r="A11822">
        <v>1908</v>
      </c>
      <c r="B11822" t="s">
        <v>512</v>
      </c>
      <c r="C11822" t="s">
        <v>1988</v>
      </c>
      <c r="D11822">
        <v>80</v>
      </c>
    </row>
    <row r="11823" spans="1:4">
      <c r="A11823">
        <v>1908</v>
      </c>
      <c r="B11823" t="s">
        <v>512</v>
      </c>
      <c r="C11823" t="s">
        <v>1988</v>
      </c>
      <c r="D11823">
        <v>72.650000000000006</v>
      </c>
    </row>
    <row r="11824" spans="1:4">
      <c r="A11824">
        <v>1908</v>
      </c>
      <c r="B11824" t="s">
        <v>512</v>
      </c>
      <c r="C11824" t="s">
        <v>1976</v>
      </c>
      <c r="D11824">
        <v>17.27</v>
      </c>
    </row>
    <row r="11825" spans="1:4">
      <c r="A11825">
        <v>1908</v>
      </c>
      <c r="B11825" t="s">
        <v>512</v>
      </c>
      <c r="C11825" t="s">
        <v>2386</v>
      </c>
      <c r="D11825">
        <v>85</v>
      </c>
    </row>
    <row r="11826" spans="1:4">
      <c r="A11826">
        <v>1908</v>
      </c>
      <c r="B11826" t="s">
        <v>512</v>
      </c>
      <c r="C11826" t="s">
        <v>1977</v>
      </c>
      <c r="D11826">
        <v>4</v>
      </c>
    </row>
    <row r="11827" spans="1:4">
      <c r="A11827">
        <v>1908</v>
      </c>
      <c r="B11827" t="s">
        <v>512</v>
      </c>
      <c r="C11827" t="s">
        <v>1989</v>
      </c>
      <c r="D11827">
        <v>8</v>
      </c>
    </row>
    <row r="11828" spans="1:4">
      <c r="A11828">
        <v>1908</v>
      </c>
      <c r="B11828" t="s">
        <v>512</v>
      </c>
      <c r="C11828" t="s">
        <v>1978</v>
      </c>
      <c r="D11828">
        <v>3.5</v>
      </c>
    </row>
    <row r="11829" spans="1:4">
      <c r="A11829">
        <v>1908</v>
      </c>
      <c r="B11829" t="s">
        <v>512</v>
      </c>
      <c r="C11829" t="s">
        <v>2195</v>
      </c>
      <c r="D11829">
        <v>16.8</v>
      </c>
    </row>
    <row r="11830" spans="1:4">
      <c r="A11830">
        <v>1908</v>
      </c>
      <c r="B11830" t="s">
        <v>512</v>
      </c>
      <c r="C11830" t="s">
        <v>1979</v>
      </c>
      <c r="D11830">
        <v>12</v>
      </c>
    </row>
    <row r="11831" spans="1:4">
      <c r="A11831">
        <v>1908</v>
      </c>
      <c r="B11831" t="s">
        <v>512</v>
      </c>
      <c r="C11831" t="s">
        <v>2196</v>
      </c>
      <c r="D11831">
        <v>7</v>
      </c>
    </row>
    <row r="11832" spans="1:4">
      <c r="A11832">
        <v>1908</v>
      </c>
      <c r="B11832" t="s">
        <v>512</v>
      </c>
      <c r="C11832" t="s">
        <v>2196</v>
      </c>
      <c r="D11832">
        <v>3.5</v>
      </c>
    </row>
    <row r="11833" spans="1:4">
      <c r="A11833">
        <v>1908</v>
      </c>
      <c r="B11833" t="s">
        <v>512</v>
      </c>
      <c r="C11833" t="s">
        <v>1980</v>
      </c>
      <c r="D11833">
        <v>14</v>
      </c>
    </row>
    <row r="11834" spans="1:4">
      <c r="A11834">
        <v>1908</v>
      </c>
      <c r="B11834" t="s">
        <v>512</v>
      </c>
      <c r="C11834" t="s">
        <v>1981</v>
      </c>
      <c r="D11834">
        <v>43.5</v>
      </c>
    </row>
    <row r="11835" spans="1:4">
      <c r="A11835">
        <v>1908</v>
      </c>
      <c r="B11835" t="s">
        <v>512</v>
      </c>
      <c r="C11835" t="s">
        <v>1981</v>
      </c>
      <c r="D11835">
        <v>16</v>
      </c>
    </row>
    <row r="11836" spans="1:4">
      <c r="A11836">
        <v>1908</v>
      </c>
      <c r="B11836" t="s">
        <v>512</v>
      </c>
      <c r="C11836" t="s">
        <v>2090</v>
      </c>
      <c r="D11836">
        <v>2.75</v>
      </c>
    </row>
    <row r="11837" spans="1:4">
      <c r="A11837">
        <v>1908</v>
      </c>
      <c r="B11837" t="s">
        <v>512</v>
      </c>
      <c r="C11837" t="s">
        <v>1982</v>
      </c>
      <c r="D11837">
        <v>89</v>
      </c>
    </row>
    <row r="11838" spans="1:4">
      <c r="A11838">
        <v>1908</v>
      </c>
      <c r="B11838" t="s">
        <v>3649</v>
      </c>
      <c r="C11838" t="s">
        <v>2466</v>
      </c>
      <c r="D11838">
        <v>5.5</v>
      </c>
    </row>
    <row r="11839" spans="1:4">
      <c r="A11839">
        <v>1908</v>
      </c>
      <c r="B11839" t="s">
        <v>3649</v>
      </c>
      <c r="C11839" t="s">
        <v>1998</v>
      </c>
      <c r="D11839">
        <v>12</v>
      </c>
    </row>
    <row r="11840" spans="1:4">
      <c r="A11840">
        <v>1908</v>
      </c>
      <c r="B11840" t="s">
        <v>3649</v>
      </c>
      <c r="C11840" t="s">
        <v>1999</v>
      </c>
      <c r="D11840">
        <v>9</v>
      </c>
    </row>
    <row r="11841" spans="1:4">
      <c r="A11841">
        <v>1908</v>
      </c>
      <c r="B11841" t="s">
        <v>3649</v>
      </c>
      <c r="C11841" t="s">
        <v>1993</v>
      </c>
      <c r="D11841">
        <v>8</v>
      </c>
    </row>
    <row r="11842" spans="1:4">
      <c r="A11842">
        <v>1908</v>
      </c>
      <c r="B11842" t="s">
        <v>3649</v>
      </c>
      <c r="C11842" t="s">
        <v>2289</v>
      </c>
      <c r="D11842">
        <v>28</v>
      </c>
    </row>
    <row r="11843" spans="1:4">
      <c r="A11843">
        <v>1908</v>
      </c>
      <c r="B11843" t="s">
        <v>3649</v>
      </c>
      <c r="C11843" t="s">
        <v>2291</v>
      </c>
      <c r="D11843">
        <v>10.02</v>
      </c>
    </row>
    <row r="11844" spans="1:4">
      <c r="A11844">
        <v>1908</v>
      </c>
      <c r="B11844" t="s">
        <v>3649</v>
      </c>
      <c r="C11844" t="s">
        <v>2352</v>
      </c>
      <c r="D11844">
        <v>4.75</v>
      </c>
    </row>
    <row r="11845" spans="1:4">
      <c r="A11845">
        <v>1908</v>
      </c>
      <c r="B11845" t="s">
        <v>3649</v>
      </c>
      <c r="C11845" t="s">
        <v>97</v>
      </c>
      <c r="D11845">
        <v>50</v>
      </c>
    </row>
    <row r="11846" spans="1:4">
      <c r="A11846">
        <v>1908</v>
      </c>
      <c r="B11846" t="s">
        <v>3649</v>
      </c>
      <c r="C11846" t="s">
        <v>2127</v>
      </c>
      <c r="D11846">
        <v>3</v>
      </c>
    </row>
    <row r="11847" spans="1:4">
      <c r="A11847">
        <v>1908</v>
      </c>
      <c r="B11847" t="s">
        <v>3649</v>
      </c>
      <c r="C11847" t="s">
        <v>2353</v>
      </c>
      <c r="D11847">
        <v>2</v>
      </c>
    </row>
    <row r="11848" spans="1:4">
      <c r="A11848">
        <v>1908</v>
      </c>
      <c r="B11848" t="s">
        <v>3649</v>
      </c>
      <c r="C11848" t="s">
        <v>1996</v>
      </c>
      <c r="D11848">
        <v>36.5</v>
      </c>
    </row>
    <row r="11849" spans="1:4">
      <c r="A11849">
        <v>1908</v>
      </c>
      <c r="B11849" t="s">
        <v>3649</v>
      </c>
      <c r="C11849" t="s">
        <v>2000</v>
      </c>
      <c r="D11849">
        <v>23</v>
      </c>
    </row>
    <row r="11850" spans="1:4">
      <c r="A11850">
        <v>1908</v>
      </c>
      <c r="B11850" t="s">
        <v>3649</v>
      </c>
      <c r="C11850" t="s">
        <v>1997</v>
      </c>
      <c r="D11850">
        <v>4.3</v>
      </c>
    </row>
    <row r="11851" spans="1:4">
      <c r="A11851">
        <v>1908</v>
      </c>
      <c r="B11851" t="s">
        <v>2524</v>
      </c>
      <c r="C11851" t="s">
        <v>99</v>
      </c>
      <c r="D11851">
        <v>7.5</v>
      </c>
    </row>
    <row r="11852" spans="1:4">
      <c r="A11852">
        <v>1908</v>
      </c>
      <c r="B11852" t="s">
        <v>2524</v>
      </c>
      <c r="C11852" t="s">
        <v>100</v>
      </c>
      <c r="D11852">
        <v>6</v>
      </c>
    </row>
    <row r="11853" spans="1:4">
      <c r="A11853">
        <v>1908</v>
      </c>
      <c r="B11853" t="s">
        <v>2524</v>
      </c>
      <c r="C11853" t="s">
        <v>102</v>
      </c>
      <c r="D11853">
        <v>81</v>
      </c>
    </row>
    <row r="11854" spans="1:4">
      <c r="A11854">
        <v>1908</v>
      </c>
      <c r="B11854" t="s">
        <v>2524</v>
      </c>
      <c r="C11854" t="s">
        <v>105</v>
      </c>
      <c r="D11854">
        <v>150</v>
      </c>
    </row>
    <row r="11855" spans="1:4">
      <c r="A11855">
        <v>1908</v>
      </c>
      <c r="B11855" t="s">
        <v>2524</v>
      </c>
      <c r="C11855" t="s">
        <v>105</v>
      </c>
      <c r="D11855">
        <v>42</v>
      </c>
    </row>
    <row r="11856" spans="1:4">
      <c r="A11856">
        <v>1908</v>
      </c>
      <c r="B11856" t="s">
        <v>2524</v>
      </c>
      <c r="C11856" t="s">
        <v>105</v>
      </c>
      <c r="D11856">
        <v>17</v>
      </c>
    </row>
    <row r="11857" spans="1:4">
      <c r="A11857">
        <v>1908</v>
      </c>
      <c r="B11857" t="s">
        <v>2524</v>
      </c>
      <c r="C11857" t="s">
        <v>108</v>
      </c>
      <c r="D11857">
        <v>4.2</v>
      </c>
    </row>
    <row r="11858" spans="1:4">
      <c r="A11858">
        <v>1908</v>
      </c>
      <c r="B11858" t="s">
        <v>2524</v>
      </c>
      <c r="C11858" t="s">
        <v>2001</v>
      </c>
      <c r="D11858">
        <v>14.5</v>
      </c>
    </row>
    <row r="11859" spans="1:4">
      <c r="A11859">
        <v>1908</v>
      </c>
      <c r="B11859" t="s">
        <v>2524</v>
      </c>
      <c r="C11859" t="s">
        <v>109</v>
      </c>
      <c r="D11859">
        <v>17</v>
      </c>
    </row>
    <row r="11860" spans="1:4">
      <c r="A11860">
        <v>1908</v>
      </c>
      <c r="B11860" t="s">
        <v>2524</v>
      </c>
      <c r="C11860" t="s">
        <v>2492</v>
      </c>
      <c r="D11860">
        <v>3</v>
      </c>
    </row>
    <row r="11861" spans="1:4">
      <c r="A11861">
        <v>1908</v>
      </c>
      <c r="B11861" t="s">
        <v>2524</v>
      </c>
      <c r="C11861" t="s">
        <v>2428</v>
      </c>
      <c r="D11861">
        <v>2</v>
      </c>
    </row>
    <row r="11862" spans="1:4">
      <c r="A11862">
        <v>1908</v>
      </c>
      <c r="B11862" t="s">
        <v>2810</v>
      </c>
      <c r="C11862" t="s">
        <v>712</v>
      </c>
      <c r="D11862">
        <v>4.5</v>
      </c>
    </row>
    <row r="11863" spans="1:4">
      <c r="A11863">
        <v>1908</v>
      </c>
      <c r="B11863" t="s">
        <v>2810</v>
      </c>
      <c r="C11863" t="s">
        <v>210</v>
      </c>
      <c r="D11863">
        <v>3.5</v>
      </c>
    </row>
    <row r="11864" spans="1:4">
      <c r="A11864">
        <v>1908</v>
      </c>
      <c r="B11864" t="s">
        <v>2810</v>
      </c>
      <c r="C11864" t="s">
        <v>208</v>
      </c>
      <c r="D11864">
        <v>8</v>
      </c>
    </row>
    <row r="11865" spans="1:4">
      <c r="A11865">
        <v>1908</v>
      </c>
      <c r="B11865" t="s">
        <v>2810</v>
      </c>
      <c r="C11865" t="s">
        <v>1358</v>
      </c>
      <c r="D11865">
        <v>10</v>
      </c>
    </row>
    <row r="11866" spans="1:4">
      <c r="A11866">
        <v>1908</v>
      </c>
      <c r="B11866" t="s">
        <v>2810</v>
      </c>
      <c r="C11866" t="s">
        <v>199</v>
      </c>
      <c r="D11866">
        <v>198</v>
      </c>
    </row>
    <row r="11867" spans="1:4">
      <c r="A11867">
        <v>1908</v>
      </c>
      <c r="B11867" t="s">
        <v>2810</v>
      </c>
      <c r="C11867" t="s">
        <v>199</v>
      </c>
      <c r="D11867">
        <v>6</v>
      </c>
    </row>
    <row r="11868" spans="1:4">
      <c r="A11868">
        <v>1908</v>
      </c>
      <c r="B11868" t="s">
        <v>2810</v>
      </c>
      <c r="C11868" t="s">
        <v>205</v>
      </c>
      <c r="D11868">
        <v>16</v>
      </c>
    </row>
    <row r="11869" spans="1:4">
      <c r="A11869">
        <v>1908</v>
      </c>
      <c r="B11869" t="s">
        <v>2810</v>
      </c>
      <c r="C11869" t="s">
        <v>1441</v>
      </c>
      <c r="D11869">
        <v>3.5</v>
      </c>
    </row>
    <row r="11870" spans="1:4">
      <c r="A11870">
        <v>1908</v>
      </c>
      <c r="B11870" t="s">
        <v>2820</v>
      </c>
      <c r="C11870" t="s">
        <v>2037</v>
      </c>
      <c r="D11870">
        <v>62.52</v>
      </c>
    </row>
    <row r="11871" spans="1:4">
      <c r="A11871">
        <v>1908</v>
      </c>
      <c r="B11871" t="s">
        <v>2820</v>
      </c>
      <c r="C11871" t="s">
        <v>2032</v>
      </c>
      <c r="D11871">
        <v>8.14</v>
      </c>
    </row>
    <row r="11872" spans="1:4">
      <c r="A11872">
        <v>1908</v>
      </c>
      <c r="B11872" t="s">
        <v>2820</v>
      </c>
      <c r="C11872" t="s">
        <v>72</v>
      </c>
      <c r="D11872">
        <v>16.399999999999999</v>
      </c>
    </row>
    <row r="11873" spans="1:4">
      <c r="A11873">
        <v>1908</v>
      </c>
      <c r="B11873" t="s">
        <v>2820</v>
      </c>
      <c r="C11873" t="s">
        <v>2227</v>
      </c>
      <c r="D11873">
        <v>7</v>
      </c>
    </row>
    <row r="11874" spans="1:4">
      <c r="A11874">
        <v>1908</v>
      </c>
      <c r="B11874" t="s">
        <v>2820</v>
      </c>
      <c r="C11874" t="s">
        <v>2306</v>
      </c>
      <c r="D11874">
        <v>4</v>
      </c>
    </row>
    <row r="11875" spans="1:4">
      <c r="A11875">
        <v>1908</v>
      </c>
      <c r="B11875" t="s">
        <v>2820</v>
      </c>
      <c r="C11875" t="s">
        <v>2033</v>
      </c>
      <c r="D11875">
        <v>3</v>
      </c>
    </row>
    <row r="11876" spans="1:4">
      <c r="A11876">
        <v>1908</v>
      </c>
      <c r="B11876" t="s">
        <v>2820</v>
      </c>
      <c r="C11876" t="s">
        <v>1714</v>
      </c>
      <c r="D11876">
        <v>93</v>
      </c>
    </row>
    <row r="11877" spans="1:4">
      <c r="A11877">
        <v>1908</v>
      </c>
      <c r="B11877" t="s">
        <v>2820</v>
      </c>
      <c r="C11877" t="s">
        <v>2230</v>
      </c>
      <c r="D11877">
        <v>2.14</v>
      </c>
    </row>
    <row r="11878" spans="1:4">
      <c r="A11878">
        <v>1908</v>
      </c>
      <c r="B11878" t="s">
        <v>2820</v>
      </c>
      <c r="C11878" t="s">
        <v>502</v>
      </c>
      <c r="D11878">
        <v>94.43</v>
      </c>
    </row>
    <row r="11879" spans="1:4">
      <c r="A11879">
        <v>1908</v>
      </c>
      <c r="B11879" t="s">
        <v>2820</v>
      </c>
      <c r="C11879" t="s">
        <v>2034</v>
      </c>
      <c r="D11879">
        <v>23.8</v>
      </c>
    </row>
    <row r="11880" spans="1:4">
      <c r="A11880">
        <v>1908</v>
      </c>
      <c r="B11880" t="s">
        <v>2820</v>
      </c>
      <c r="C11880" t="s">
        <v>2034</v>
      </c>
      <c r="D11880">
        <v>5</v>
      </c>
    </row>
    <row r="11881" spans="1:4">
      <c r="A11881">
        <v>1908</v>
      </c>
      <c r="B11881" t="s">
        <v>2820</v>
      </c>
      <c r="C11881" t="s">
        <v>2036</v>
      </c>
      <c r="D11881">
        <v>75.02</v>
      </c>
    </row>
    <row r="11882" spans="1:4">
      <c r="A11882">
        <v>1908</v>
      </c>
      <c r="B11882" t="s">
        <v>2820</v>
      </c>
      <c r="C11882" t="s">
        <v>2231</v>
      </c>
      <c r="D11882">
        <v>12.68</v>
      </c>
    </row>
    <row r="11883" spans="1:4">
      <c r="A11883">
        <v>1908</v>
      </c>
      <c r="B11883" t="s">
        <v>2820</v>
      </c>
      <c r="C11883" t="s">
        <v>2493</v>
      </c>
      <c r="D11883">
        <v>12.5</v>
      </c>
    </row>
    <row r="11884" spans="1:4">
      <c r="A11884">
        <v>1908</v>
      </c>
      <c r="B11884" t="s">
        <v>2820</v>
      </c>
      <c r="C11884" t="s">
        <v>2035</v>
      </c>
      <c r="D11884">
        <v>5</v>
      </c>
    </row>
    <row r="11885" spans="1:4">
      <c r="A11885">
        <v>1908</v>
      </c>
      <c r="B11885" t="s">
        <v>2820</v>
      </c>
      <c r="C11885" t="s">
        <v>2035</v>
      </c>
      <c r="D11885">
        <v>5.75</v>
      </c>
    </row>
    <row r="11886" spans="1:4">
      <c r="A11886">
        <v>1908</v>
      </c>
      <c r="B11886" t="s">
        <v>2833</v>
      </c>
      <c r="C11886" t="s">
        <v>192</v>
      </c>
      <c r="D11886">
        <v>394</v>
      </c>
    </row>
    <row r="11887" spans="1:4">
      <c r="A11887">
        <v>1908</v>
      </c>
      <c r="B11887" t="s">
        <v>2833</v>
      </c>
      <c r="C11887" t="s">
        <v>192</v>
      </c>
      <c r="D11887">
        <v>22</v>
      </c>
    </row>
    <row r="11888" spans="1:4">
      <c r="A11888">
        <v>1908</v>
      </c>
      <c r="B11888" t="s">
        <v>2833</v>
      </c>
      <c r="C11888" t="s">
        <v>192</v>
      </c>
      <c r="D11888">
        <v>1.5</v>
      </c>
    </row>
    <row r="11889" spans="1:4">
      <c r="A11889">
        <v>1908</v>
      </c>
      <c r="B11889" t="s">
        <v>2833</v>
      </c>
      <c r="C11889" t="s">
        <v>1145</v>
      </c>
      <c r="D11889">
        <v>19</v>
      </c>
    </row>
    <row r="11890" spans="1:4">
      <c r="A11890">
        <v>1908</v>
      </c>
      <c r="B11890" t="s">
        <v>2833</v>
      </c>
      <c r="C11890" t="s">
        <v>194</v>
      </c>
      <c r="D11890">
        <v>6.5</v>
      </c>
    </row>
    <row r="11891" spans="1:4">
      <c r="A11891">
        <v>1908</v>
      </c>
      <c r="B11891" t="s">
        <v>2833</v>
      </c>
      <c r="C11891" t="s">
        <v>194</v>
      </c>
      <c r="D11891">
        <v>25</v>
      </c>
    </row>
    <row r="11892" spans="1:4">
      <c r="A11892">
        <v>1908</v>
      </c>
      <c r="B11892" t="s">
        <v>2833</v>
      </c>
      <c r="C11892" t="s">
        <v>2226</v>
      </c>
      <c r="D11892">
        <v>20</v>
      </c>
    </row>
    <row r="11893" spans="1:4">
      <c r="A11893">
        <v>1908</v>
      </c>
      <c r="B11893" t="s">
        <v>2833</v>
      </c>
      <c r="C11893" t="s">
        <v>2226</v>
      </c>
      <c r="D11893">
        <v>5.5</v>
      </c>
    </row>
    <row r="11894" spans="1:4">
      <c r="A11894">
        <v>1908</v>
      </c>
      <c r="B11894" t="s">
        <v>2833</v>
      </c>
      <c r="C11894" t="s">
        <v>2226</v>
      </c>
      <c r="D11894">
        <v>10</v>
      </c>
    </row>
    <row r="11895" spans="1:4">
      <c r="A11895">
        <v>1908</v>
      </c>
      <c r="B11895" t="s">
        <v>2833</v>
      </c>
      <c r="C11895" t="s">
        <v>567</v>
      </c>
      <c r="D11895">
        <v>13.5</v>
      </c>
    </row>
    <row r="11896" spans="1:4">
      <c r="A11896">
        <v>1908</v>
      </c>
      <c r="B11896" t="s">
        <v>2833</v>
      </c>
      <c r="C11896" t="s">
        <v>567</v>
      </c>
      <c r="D11896">
        <v>10.5</v>
      </c>
    </row>
    <row r="11897" spans="1:4">
      <c r="A11897">
        <v>1908</v>
      </c>
      <c r="B11897" t="s">
        <v>2833</v>
      </c>
      <c r="C11897" t="s">
        <v>567</v>
      </c>
      <c r="D11897">
        <v>13.2</v>
      </c>
    </row>
    <row r="11898" spans="1:4">
      <c r="A11898">
        <v>1908</v>
      </c>
      <c r="B11898" t="s">
        <v>2833</v>
      </c>
      <c r="C11898" t="s">
        <v>1268</v>
      </c>
      <c r="D11898">
        <v>2.5299999999999998</v>
      </c>
    </row>
    <row r="11899" spans="1:4">
      <c r="A11899">
        <v>1908</v>
      </c>
      <c r="B11899" t="s">
        <v>3291</v>
      </c>
      <c r="C11899" t="s">
        <v>2292</v>
      </c>
      <c r="D11899">
        <v>8.75</v>
      </c>
    </row>
    <row r="11900" spans="1:4">
      <c r="A11900">
        <v>1908</v>
      </c>
      <c r="B11900" t="s">
        <v>3291</v>
      </c>
      <c r="C11900" t="s">
        <v>2203</v>
      </c>
      <c r="D11900">
        <v>7.32</v>
      </c>
    </row>
    <row r="11901" spans="1:4">
      <c r="A11901">
        <v>1908</v>
      </c>
      <c r="B11901" t="s">
        <v>3291</v>
      </c>
      <c r="C11901" t="s">
        <v>2003</v>
      </c>
      <c r="D11901">
        <v>461.91199999999998</v>
      </c>
    </row>
    <row r="11902" spans="1:4">
      <c r="A11902">
        <v>1908</v>
      </c>
      <c r="B11902" t="s">
        <v>3291</v>
      </c>
      <c r="C11902" t="s">
        <v>2003</v>
      </c>
      <c r="D11902">
        <v>931.94399999999996</v>
      </c>
    </row>
    <row r="11903" spans="1:4">
      <c r="A11903">
        <v>1908</v>
      </c>
      <c r="B11903" t="s">
        <v>3291</v>
      </c>
      <c r="C11903" t="s">
        <v>2003</v>
      </c>
      <c r="D11903">
        <v>534.05999999999995</v>
      </c>
    </row>
    <row r="11904" spans="1:4">
      <c r="A11904">
        <v>1908</v>
      </c>
      <c r="B11904" t="s">
        <v>3291</v>
      </c>
      <c r="C11904" t="s">
        <v>2003</v>
      </c>
      <c r="D11904">
        <v>397.88</v>
      </c>
    </row>
    <row r="11905" spans="1:4">
      <c r="A11905">
        <v>1908</v>
      </c>
      <c r="B11905" t="s">
        <v>3291</v>
      </c>
      <c r="C11905" t="s">
        <v>2003</v>
      </c>
      <c r="D11905">
        <v>32.35</v>
      </c>
    </row>
    <row r="11906" spans="1:4">
      <c r="A11906">
        <v>1908</v>
      </c>
      <c r="B11906" t="s">
        <v>3291</v>
      </c>
      <c r="C11906" t="s">
        <v>2003</v>
      </c>
      <c r="D11906">
        <v>79</v>
      </c>
    </row>
    <row r="11907" spans="1:4">
      <c r="A11907">
        <v>1908</v>
      </c>
      <c r="B11907" t="s">
        <v>3291</v>
      </c>
      <c r="C11907" t="s">
        <v>2004</v>
      </c>
      <c r="D11907">
        <v>24.06</v>
      </c>
    </row>
    <row r="11908" spans="1:4">
      <c r="A11908">
        <v>1908</v>
      </c>
      <c r="B11908" t="s">
        <v>3291</v>
      </c>
      <c r="C11908" t="s">
        <v>2004</v>
      </c>
      <c r="D11908">
        <v>16</v>
      </c>
    </row>
    <row r="11909" spans="1:4">
      <c r="A11909">
        <v>1908</v>
      </c>
      <c r="B11909" t="s">
        <v>3291</v>
      </c>
      <c r="C11909" t="s">
        <v>2207</v>
      </c>
      <c r="D11909">
        <v>20.100000000000001</v>
      </c>
    </row>
    <row r="11910" spans="1:4">
      <c r="A11910">
        <v>1908</v>
      </c>
      <c r="B11910" t="s">
        <v>3291</v>
      </c>
      <c r="C11910" t="s">
        <v>2094</v>
      </c>
      <c r="D11910">
        <v>19.600000000000001</v>
      </c>
    </row>
    <row r="11911" spans="1:4">
      <c r="A11911">
        <v>1908</v>
      </c>
      <c r="B11911" t="s">
        <v>3291</v>
      </c>
      <c r="C11911" t="s">
        <v>2208</v>
      </c>
      <c r="D11911">
        <v>6.43</v>
      </c>
    </row>
    <row r="11912" spans="1:4">
      <c r="A11912">
        <v>1908</v>
      </c>
      <c r="B11912" t="s">
        <v>3291</v>
      </c>
      <c r="C11912" t="s">
        <v>2267</v>
      </c>
      <c r="D11912">
        <v>9.4499999999999993</v>
      </c>
    </row>
    <row r="11913" spans="1:4">
      <c r="A11913">
        <v>1908</v>
      </c>
      <c r="B11913" t="s">
        <v>3291</v>
      </c>
      <c r="C11913" t="s">
        <v>2006</v>
      </c>
      <c r="D11913">
        <v>40.700000000000003</v>
      </c>
    </row>
    <row r="11914" spans="1:4">
      <c r="A11914">
        <v>1908</v>
      </c>
      <c r="B11914" t="s">
        <v>3291</v>
      </c>
      <c r="C11914" t="s">
        <v>2210</v>
      </c>
      <c r="D11914">
        <v>16.100000000000001</v>
      </c>
    </row>
    <row r="11915" spans="1:4">
      <c r="A11915">
        <v>1908</v>
      </c>
      <c r="B11915" t="s">
        <v>3291</v>
      </c>
      <c r="C11915" t="s">
        <v>2213</v>
      </c>
      <c r="D11915">
        <v>29.5</v>
      </c>
    </row>
    <row r="11916" spans="1:4">
      <c r="A11916">
        <v>1908</v>
      </c>
      <c r="B11916" t="s">
        <v>3291</v>
      </c>
      <c r="C11916" t="s">
        <v>2213</v>
      </c>
      <c r="D11916">
        <v>8.24</v>
      </c>
    </row>
    <row r="11917" spans="1:4">
      <c r="A11917">
        <v>1908</v>
      </c>
      <c r="B11917" t="s">
        <v>3291</v>
      </c>
      <c r="C11917" t="s">
        <v>2213</v>
      </c>
      <c r="D11917">
        <v>2.8</v>
      </c>
    </row>
    <row r="11918" spans="1:4">
      <c r="A11918">
        <v>1908</v>
      </c>
      <c r="B11918" t="s">
        <v>3291</v>
      </c>
      <c r="C11918" t="s">
        <v>2430</v>
      </c>
      <c r="D11918">
        <v>10</v>
      </c>
    </row>
    <row r="11919" spans="1:4">
      <c r="A11919">
        <v>1908</v>
      </c>
      <c r="B11919" t="s">
        <v>3291</v>
      </c>
      <c r="C11919" t="s">
        <v>2009</v>
      </c>
      <c r="D11919">
        <v>68.73</v>
      </c>
    </row>
    <row r="11920" spans="1:4">
      <c r="A11920">
        <v>1908</v>
      </c>
      <c r="B11920" t="s">
        <v>3291</v>
      </c>
      <c r="C11920" t="s">
        <v>2009</v>
      </c>
      <c r="D11920">
        <v>1</v>
      </c>
    </row>
    <row r="11921" spans="1:4">
      <c r="A11921">
        <v>1908</v>
      </c>
      <c r="B11921" t="s">
        <v>3291</v>
      </c>
      <c r="C11921" t="s">
        <v>2293</v>
      </c>
      <c r="D11921">
        <v>6.43</v>
      </c>
    </row>
    <row r="11922" spans="1:4">
      <c r="A11922">
        <v>1908</v>
      </c>
      <c r="B11922" t="s">
        <v>3291</v>
      </c>
      <c r="C11922" t="s">
        <v>1994</v>
      </c>
      <c r="D11922">
        <v>13.2</v>
      </c>
    </row>
    <row r="11923" spans="1:4">
      <c r="A11923">
        <v>1908</v>
      </c>
      <c r="B11923" t="s">
        <v>3291</v>
      </c>
      <c r="C11923" t="s">
        <v>2029</v>
      </c>
      <c r="D11923">
        <v>3.3</v>
      </c>
    </row>
    <row r="11924" spans="1:4">
      <c r="A11924">
        <v>1908</v>
      </c>
      <c r="B11924" t="s">
        <v>3291</v>
      </c>
      <c r="C11924" t="s">
        <v>2029</v>
      </c>
      <c r="D11924">
        <v>18.5</v>
      </c>
    </row>
    <row r="11925" spans="1:4">
      <c r="A11925">
        <v>1908</v>
      </c>
      <c r="B11925" t="s">
        <v>3291</v>
      </c>
      <c r="C11925" t="s">
        <v>2467</v>
      </c>
      <c r="D11925">
        <v>6.23</v>
      </c>
    </row>
    <row r="11926" spans="1:4">
      <c r="A11926">
        <v>1908</v>
      </c>
      <c r="B11926" t="s">
        <v>3291</v>
      </c>
      <c r="C11926" t="s">
        <v>2294</v>
      </c>
      <c r="D11926">
        <v>14.55</v>
      </c>
    </row>
    <row r="11927" spans="1:4">
      <c r="A11927">
        <v>1908</v>
      </c>
      <c r="B11927" t="s">
        <v>3291</v>
      </c>
      <c r="C11927" t="s">
        <v>2012</v>
      </c>
      <c r="D11927">
        <v>31</v>
      </c>
    </row>
    <row r="11928" spans="1:4">
      <c r="A11928">
        <v>1908</v>
      </c>
      <c r="B11928" t="s">
        <v>3291</v>
      </c>
      <c r="C11928" t="s">
        <v>2012</v>
      </c>
      <c r="D11928">
        <v>50</v>
      </c>
    </row>
    <row r="11929" spans="1:4">
      <c r="A11929">
        <v>1908</v>
      </c>
      <c r="B11929" t="s">
        <v>3291</v>
      </c>
      <c r="C11929" t="s">
        <v>2012</v>
      </c>
      <c r="D11929">
        <v>28.1</v>
      </c>
    </row>
    <row r="11930" spans="1:4">
      <c r="A11930">
        <v>1908</v>
      </c>
      <c r="B11930" t="s">
        <v>3291</v>
      </c>
      <c r="C11930" t="s">
        <v>2014</v>
      </c>
      <c r="D11930">
        <v>16.067</v>
      </c>
    </row>
    <row r="11931" spans="1:4">
      <c r="A11931">
        <v>1908</v>
      </c>
      <c r="B11931" t="s">
        <v>3291</v>
      </c>
      <c r="C11931" t="s">
        <v>2014</v>
      </c>
      <c r="D11931">
        <v>18.757999999999999</v>
      </c>
    </row>
    <row r="11932" spans="1:4">
      <c r="A11932">
        <v>1908</v>
      </c>
      <c r="B11932" t="s">
        <v>3291</v>
      </c>
      <c r="C11932" t="s">
        <v>2015</v>
      </c>
      <c r="D11932">
        <v>44.09</v>
      </c>
    </row>
    <row r="11933" spans="1:4">
      <c r="A11933">
        <v>1908</v>
      </c>
      <c r="B11933" t="s">
        <v>3291</v>
      </c>
      <c r="C11933" t="s">
        <v>2015</v>
      </c>
      <c r="D11933">
        <v>25.84</v>
      </c>
    </row>
    <row r="11934" spans="1:4">
      <c r="A11934">
        <v>1908</v>
      </c>
      <c r="B11934" t="s">
        <v>3291</v>
      </c>
      <c r="C11934" t="s">
        <v>2015</v>
      </c>
      <c r="D11934">
        <v>18.05</v>
      </c>
    </row>
    <row r="11935" spans="1:4">
      <c r="A11935">
        <v>1908</v>
      </c>
      <c r="B11935" t="s">
        <v>3291</v>
      </c>
      <c r="C11935" t="s">
        <v>2030</v>
      </c>
      <c r="D11935">
        <v>23.8</v>
      </c>
    </row>
    <row r="11936" spans="1:4">
      <c r="A11936">
        <v>1908</v>
      </c>
      <c r="B11936" t="s">
        <v>3291</v>
      </c>
      <c r="C11936" t="s">
        <v>2016</v>
      </c>
      <c r="D11936">
        <v>37.729999999999997</v>
      </c>
    </row>
    <row r="11937" spans="1:4">
      <c r="A11937">
        <v>1908</v>
      </c>
      <c r="B11937" t="s">
        <v>3291</v>
      </c>
      <c r="C11937" t="s">
        <v>2016</v>
      </c>
      <c r="D11937">
        <v>9.85</v>
      </c>
    </row>
    <row r="11938" spans="1:4">
      <c r="A11938">
        <v>1908</v>
      </c>
      <c r="B11938" t="s">
        <v>3291</v>
      </c>
      <c r="C11938" t="s">
        <v>2016</v>
      </c>
      <c r="D11938">
        <v>4.5999999999999996</v>
      </c>
    </row>
    <row r="11939" spans="1:4">
      <c r="A11939">
        <v>1908</v>
      </c>
      <c r="B11939" t="s">
        <v>3291</v>
      </c>
      <c r="C11939" t="s">
        <v>2019</v>
      </c>
      <c r="D11939">
        <v>26.57</v>
      </c>
    </row>
    <row r="11940" spans="1:4">
      <c r="A11940">
        <v>1908</v>
      </c>
      <c r="B11940" t="s">
        <v>3291</v>
      </c>
      <c r="C11940" t="s">
        <v>2019</v>
      </c>
      <c r="D11940">
        <v>47.3</v>
      </c>
    </row>
    <row r="11941" spans="1:4">
      <c r="A11941">
        <v>1908</v>
      </c>
      <c r="B11941" t="s">
        <v>3291</v>
      </c>
      <c r="C11941" t="s">
        <v>2219</v>
      </c>
      <c r="D11941">
        <v>22.78</v>
      </c>
    </row>
    <row r="11942" spans="1:4">
      <c r="A11942">
        <v>1908</v>
      </c>
      <c r="B11942" t="s">
        <v>3291</v>
      </c>
      <c r="C11942" t="s">
        <v>2296</v>
      </c>
      <c r="D11942">
        <v>0.66</v>
      </c>
    </row>
    <row r="11943" spans="1:4">
      <c r="A11943">
        <v>1908</v>
      </c>
      <c r="B11943" t="s">
        <v>3291</v>
      </c>
      <c r="C11943" t="s">
        <v>2268</v>
      </c>
      <c r="D11943">
        <v>30.26</v>
      </c>
    </row>
    <row r="11944" spans="1:4">
      <c r="A11944">
        <v>1908</v>
      </c>
      <c r="B11944" t="s">
        <v>3291</v>
      </c>
      <c r="C11944" t="s">
        <v>2297</v>
      </c>
      <c r="D11944">
        <v>21.5</v>
      </c>
    </row>
    <row r="11945" spans="1:4">
      <c r="A11945">
        <v>1908</v>
      </c>
      <c r="B11945" t="s">
        <v>3291</v>
      </c>
      <c r="C11945" t="s">
        <v>2297</v>
      </c>
      <c r="D11945">
        <v>6.23</v>
      </c>
    </row>
    <row r="11946" spans="1:4">
      <c r="A11946">
        <v>1908</v>
      </c>
      <c r="B11946" t="s">
        <v>3291</v>
      </c>
      <c r="C11946" t="s">
        <v>2525</v>
      </c>
      <c r="D11946">
        <v>5.47</v>
      </c>
    </row>
    <row r="11947" spans="1:4">
      <c r="A11947">
        <v>1908</v>
      </c>
      <c r="B11947" t="s">
        <v>3291</v>
      </c>
      <c r="C11947" t="s">
        <v>2525</v>
      </c>
      <c r="D11947">
        <v>1.125</v>
      </c>
    </row>
    <row r="11948" spans="1:4">
      <c r="A11948">
        <v>1908</v>
      </c>
      <c r="B11948" t="s">
        <v>3291</v>
      </c>
      <c r="C11948" t="s">
        <v>2269</v>
      </c>
      <c r="D11948">
        <v>43</v>
      </c>
    </row>
    <row r="11949" spans="1:4">
      <c r="A11949">
        <v>1908</v>
      </c>
      <c r="B11949" t="s">
        <v>3291</v>
      </c>
      <c r="C11949" t="s">
        <v>2021</v>
      </c>
      <c r="D11949">
        <v>30</v>
      </c>
    </row>
    <row r="11950" spans="1:4">
      <c r="A11950">
        <v>1908</v>
      </c>
      <c r="B11950" t="s">
        <v>3291</v>
      </c>
      <c r="C11950" t="s">
        <v>2021</v>
      </c>
      <c r="D11950">
        <v>68.44</v>
      </c>
    </row>
    <row r="11951" spans="1:4">
      <c r="A11951">
        <v>1908</v>
      </c>
      <c r="B11951" t="s">
        <v>3291</v>
      </c>
      <c r="C11951" t="s">
        <v>2022</v>
      </c>
      <c r="D11951">
        <v>3</v>
      </c>
    </row>
    <row r="11952" spans="1:4">
      <c r="A11952">
        <v>1908</v>
      </c>
      <c r="B11952" t="s">
        <v>3291</v>
      </c>
      <c r="C11952" t="s">
        <v>2221</v>
      </c>
      <c r="D11952">
        <v>6.53</v>
      </c>
    </row>
    <row r="11953" spans="1:4">
      <c r="A11953">
        <v>1908</v>
      </c>
      <c r="B11953" t="s">
        <v>3291</v>
      </c>
      <c r="C11953" t="s">
        <v>2220</v>
      </c>
      <c r="D11953">
        <v>10.199999999999999</v>
      </c>
    </row>
    <row r="11954" spans="1:4">
      <c r="A11954">
        <v>1908</v>
      </c>
      <c r="B11954" t="s">
        <v>3291</v>
      </c>
      <c r="C11954" t="s">
        <v>578</v>
      </c>
      <c r="D11954">
        <v>132.57</v>
      </c>
    </row>
    <row r="11955" spans="1:4">
      <c r="A11955">
        <v>1908</v>
      </c>
      <c r="B11955" t="s">
        <v>3291</v>
      </c>
      <c r="C11955" t="s">
        <v>2298</v>
      </c>
      <c r="D11955">
        <v>12.5</v>
      </c>
    </row>
    <row r="11956" spans="1:4">
      <c r="A11956">
        <v>1908</v>
      </c>
      <c r="B11956" t="s">
        <v>3291</v>
      </c>
      <c r="C11956" t="s">
        <v>2023</v>
      </c>
      <c r="D11956">
        <v>17.899999999999999</v>
      </c>
    </row>
    <row r="11957" spans="1:4">
      <c r="A11957">
        <v>1908</v>
      </c>
      <c r="B11957" t="s">
        <v>3291</v>
      </c>
      <c r="C11957" t="s">
        <v>2023</v>
      </c>
      <c r="D11957">
        <v>11.4</v>
      </c>
    </row>
    <row r="11958" spans="1:4">
      <c r="A11958">
        <v>1908</v>
      </c>
      <c r="B11958" t="s">
        <v>3291</v>
      </c>
      <c r="C11958" t="s">
        <v>2299</v>
      </c>
      <c r="D11958">
        <v>18</v>
      </c>
    </row>
    <row r="11959" spans="1:4">
      <c r="A11959">
        <v>1908</v>
      </c>
      <c r="B11959" t="s">
        <v>3291</v>
      </c>
      <c r="C11959" t="s">
        <v>2355</v>
      </c>
      <c r="D11959">
        <v>10</v>
      </c>
    </row>
    <row r="11960" spans="1:4">
      <c r="A11960">
        <v>1908</v>
      </c>
      <c r="B11960" t="s">
        <v>3291</v>
      </c>
      <c r="C11960" t="s">
        <v>2300</v>
      </c>
      <c r="D11960">
        <v>12.12</v>
      </c>
    </row>
    <row r="11961" spans="1:4">
      <c r="A11961">
        <v>1908</v>
      </c>
      <c r="B11961" t="s">
        <v>3291</v>
      </c>
      <c r="C11961" t="s">
        <v>2270</v>
      </c>
      <c r="D11961">
        <v>5.84</v>
      </c>
    </row>
    <row r="11962" spans="1:4">
      <c r="A11962">
        <v>1908</v>
      </c>
      <c r="B11962" t="s">
        <v>3291</v>
      </c>
      <c r="C11962" t="s">
        <v>2301</v>
      </c>
      <c r="D11962">
        <v>13.9</v>
      </c>
    </row>
    <row r="11963" spans="1:4">
      <c r="A11963">
        <v>1908</v>
      </c>
      <c r="B11963" t="s">
        <v>3291</v>
      </c>
      <c r="C11963" t="s">
        <v>2024</v>
      </c>
      <c r="D11963">
        <v>25.76</v>
      </c>
    </row>
    <row r="11964" spans="1:4">
      <c r="A11964">
        <v>1908</v>
      </c>
      <c r="B11964" t="s">
        <v>3291</v>
      </c>
      <c r="C11964" t="s">
        <v>2302</v>
      </c>
      <c r="D11964">
        <v>11.25</v>
      </c>
    </row>
    <row r="11965" spans="1:4">
      <c r="A11965">
        <v>1908</v>
      </c>
      <c r="B11965" t="s">
        <v>3291</v>
      </c>
      <c r="C11965" t="s">
        <v>2025</v>
      </c>
      <c r="D11965">
        <v>156.36000000000001</v>
      </c>
    </row>
    <row r="11966" spans="1:4">
      <c r="A11966">
        <v>1908</v>
      </c>
      <c r="B11966" t="s">
        <v>3291</v>
      </c>
      <c r="C11966" t="s">
        <v>2025</v>
      </c>
      <c r="D11966">
        <v>16.399999999999999</v>
      </c>
    </row>
    <row r="11967" spans="1:4">
      <c r="A11967">
        <v>1908</v>
      </c>
      <c r="B11967" t="s">
        <v>3291</v>
      </c>
      <c r="C11967" t="s">
        <v>2025</v>
      </c>
      <c r="D11967">
        <v>15.8</v>
      </c>
    </row>
    <row r="11968" spans="1:4">
      <c r="A11968">
        <v>1908</v>
      </c>
      <c r="B11968" t="s">
        <v>3291</v>
      </c>
      <c r="C11968" t="s">
        <v>2025</v>
      </c>
      <c r="D11968">
        <v>23.37</v>
      </c>
    </row>
    <row r="11969" spans="1:4">
      <c r="A11969">
        <v>1908</v>
      </c>
      <c r="B11969" t="s">
        <v>3650</v>
      </c>
      <c r="C11969" t="s">
        <v>2045</v>
      </c>
      <c r="D11969">
        <v>4</v>
      </c>
    </row>
    <row r="11970" spans="1:4">
      <c r="A11970">
        <v>1908</v>
      </c>
      <c r="B11970" t="s">
        <v>3650</v>
      </c>
      <c r="C11970" t="s">
        <v>2389</v>
      </c>
      <c r="D11970">
        <v>28</v>
      </c>
    </row>
    <row r="11971" spans="1:4">
      <c r="A11971">
        <v>1908</v>
      </c>
      <c r="B11971" t="s">
        <v>3650</v>
      </c>
      <c r="C11971" t="s">
        <v>2041</v>
      </c>
      <c r="D11971">
        <v>740.96</v>
      </c>
    </row>
    <row r="11972" spans="1:4">
      <c r="A11972">
        <v>1908</v>
      </c>
      <c r="B11972" t="s">
        <v>3650</v>
      </c>
      <c r="C11972" t="s">
        <v>2041</v>
      </c>
      <c r="D11972">
        <v>1.44</v>
      </c>
    </row>
    <row r="11973" spans="1:4">
      <c r="A11973">
        <v>1908</v>
      </c>
      <c r="B11973" t="s">
        <v>3650</v>
      </c>
      <c r="C11973" t="s">
        <v>2041</v>
      </c>
      <c r="D11973">
        <v>14</v>
      </c>
    </row>
    <row r="11974" spans="1:4">
      <c r="A11974">
        <v>1908</v>
      </c>
      <c r="B11974" t="s">
        <v>3650</v>
      </c>
      <c r="C11974" t="s">
        <v>2232</v>
      </c>
      <c r="D11974">
        <v>9.5</v>
      </c>
    </row>
    <row r="11975" spans="1:4">
      <c r="A11975">
        <v>1908</v>
      </c>
      <c r="B11975" t="s">
        <v>3650</v>
      </c>
      <c r="C11975" t="s">
        <v>1873</v>
      </c>
      <c r="D11975">
        <v>61.96</v>
      </c>
    </row>
    <row r="11976" spans="1:4">
      <c r="A11976">
        <v>1908</v>
      </c>
      <c r="B11976" t="s">
        <v>3650</v>
      </c>
      <c r="C11976" t="s">
        <v>1873</v>
      </c>
      <c r="D11976">
        <v>49.5</v>
      </c>
    </row>
    <row r="11977" spans="1:4">
      <c r="A11977">
        <v>1908</v>
      </c>
      <c r="B11977" t="s">
        <v>3650</v>
      </c>
      <c r="C11977" t="s">
        <v>1873</v>
      </c>
      <c r="D11977">
        <v>81</v>
      </c>
    </row>
    <row r="11978" spans="1:4">
      <c r="A11978">
        <v>1908</v>
      </c>
      <c r="B11978" t="s">
        <v>3650</v>
      </c>
      <c r="C11978" t="s">
        <v>1873</v>
      </c>
      <c r="D11978">
        <v>33</v>
      </c>
    </row>
    <row r="11979" spans="1:4">
      <c r="A11979">
        <v>1908</v>
      </c>
      <c r="B11979" t="s">
        <v>3650</v>
      </c>
      <c r="C11979" t="s">
        <v>1873</v>
      </c>
      <c r="D11979">
        <v>20</v>
      </c>
    </row>
    <row r="11980" spans="1:4">
      <c r="A11980">
        <v>1908</v>
      </c>
      <c r="B11980" t="s">
        <v>3650</v>
      </c>
      <c r="C11980" t="s">
        <v>2526</v>
      </c>
      <c r="D11980">
        <v>27</v>
      </c>
    </row>
    <row r="11981" spans="1:4">
      <c r="A11981">
        <v>1908</v>
      </c>
      <c r="B11981" t="s">
        <v>3650</v>
      </c>
      <c r="C11981" t="s">
        <v>2047</v>
      </c>
      <c r="D11981">
        <v>7.5</v>
      </c>
    </row>
    <row r="11982" spans="1:4">
      <c r="A11982">
        <v>1908</v>
      </c>
      <c r="B11982" t="s">
        <v>3650</v>
      </c>
      <c r="C11982" t="s">
        <v>419</v>
      </c>
      <c r="D11982">
        <v>30</v>
      </c>
    </row>
    <row r="11983" spans="1:4">
      <c r="A11983">
        <v>1908</v>
      </c>
      <c r="B11983" t="s">
        <v>3650</v>
      </c>
      <c r="C11983" t="s">
        <v>2049</v>
      </c>
      <c r="D11983">
        <v>155.50399999999999</v>
      </c>
    </row>
    <row r="11984" spans="1:4">
      <c r="A11984">
        <v>1908</v>
      </c>
      <c r="B11984" t="s">
        <v>3650</v>
      </c>
      <c r="C11984" t="s">
        <v>2049</v>
      </c>
      <c r="D11984">
        <v>40</v>
      </c>
    </row>
    <row r="11985" spans="1:4">
      <c r="A11985">
        <v>1908</v>
      </c>
      <c r="B11985" t="s">
        <v>3650</v>
      </c>
      <c r="C11985" t="s">
        <v>2050</v>
      </c>
      <c r="D11985">
        <v>10</v>
      </c>
    </row>
    <row r="11986" spans="1:4">
      <c r="A11986">
        <v>1908</v>
      </c>
      <c r="B11986" t="s">
        <v>3650</v>
      </c>
      <c r="C11986" t="s">
        <v>2042</v>
      </c>
      <c r="D11986">
        <v>6</v>
      </c>
    </row>
    <row r="11987" spans="1:4">
      <c r="A11987">
        <v>1908</v>
      </c>
      <c r="B11987" t="s">
        <v>3650</v>
      </c>
      <c r="C11987" t="s">
        <v>2051</v>
      </c>
      <c r="D11987">
        <v>17.899999999999999</v>
      </c>
    </row>
    <row r="11988" spans="1:4">
      <c r="A11988">
        <v>1908</v>
      </c>
      <c r="B11988" t="s">
        <v>3650</v>
      </c>
      <c r="C11988" t="s">
        <v>2052</v>
      </c>
      <c r="D11988">
        <v>15</v>
      </c>
    </row>
    <row r="11989" spans="1:4">
      <c r="A11989">
        <v>1908</v>
      </c>
      <c r="B11989" t="s">
        <v>3650</v>
      </c>
      <c r="C11989" t="s">
        <v>2053</v>
      </c>
      <c r="D11989">
        <v>4.5</v>
      </c>
    </row>
    <row r="11990" spans="1:4">
      <c r="A11990">
        <v>1908</v>
      </c>
      <c r="B11990" t="s">
        <v>3650</v>
      </c>
      <c r="C11990" t="s">
        <v>2236</v>
      </c>
      <c r="D11990">
        <v>5</v>
      </c>
    </row>
    <row r="11991" spans="1:4">
      <c r="A11991">
        <v>1908</v>
      </c>
      <c r="B11991" t="s">
        <v>3650</v>
      </c>
      <c r="C11991" t="s">
        <v>2236</v>
      </c>
      <c r="D11991">
        <v>48</v>
      </c>
    </row>
    <row r="11992" spans="1:4">
      <c r="A11992">
        <v>1908</v>
      </c>
      <c r="B11992" t="s">
        <v>3650</v>
      </c>
      <c r="C11992" t="s">
        <v>2044</v>
      </c>
      <c r="D11992">
        <v>56</v>
      </c>
    </row>
    <row r="11993" spans="1:4">
      <c r="A11993">
        <v>1908</v>
      </c>
      <c r="B11993" t="s">
        <v>3650</v>
      </c>
      <c r="C11993" t="s">
        <v>2356</v>
      </c>
      <c r="D11993">
        <v>8.5</v>
      </c>
    </row>
    <row r="11994" spans="1:4">
      <c r="A11994">
        <v>1908</v>
      </c>
      <c r="B11994" t="s">
        <v>3650</v>
      </c>
      <c r="C11994" t="s">
        <v>2357</v>
      </c>
      <c r="D11994">
        <v>49</v>
      </c>
    </row>
    <row r="11995" spans="1:4">
      <c r="A11995">
        <v>1908</v>
      </c>
      <c r="B11995" t="s">
        <v>3651</v>
      </c>
      <c r="C11995" t="s">
        <v>364</v>
      </c>
      <c r="D11995">
        <v>75.2</v>
      </c>
    </row>
    <row r="11996" spans="1:4">
      <c r="A11996">
        <v>1908</v>
      </c>
      <c r="B11996" t="s">
        <v>3651</v>
      </c>
      <c r="C11996" t="s">
        <v>364</v>
      </c>
      <c r="D11996">
        <v>7</v>
      </c>
    </row>
    <row r="11997" spans="1:4">
      <c r="A11997">
        <v>1908</v>
      </c>
      <c r="B11997" t="s">
        <v>3651</v>
      </c>
      <c r="C11997" t="s">
        <v>1476</v>
      </c>
      <c r="D11997">
        <v>5</v>
      </c>
    </row>
    <row r="11998" spans="1:4">
      <c r="A11998">
        <v>1908</v>
      </c>
      <c r="B11998" t="s">
        <v>3651</v>
      </c>
      <c r="C11998" t="s">
        <v>2468</v>
      </c>
      <c r="D11998">
        <v>363.87</v>
      </c>
    </row>
    <row r="11999" spans="1:4">
      <c r="A11999">
        <v>1908</v>
      </c>
      <c r="B11999" t="s">
        <v>3651</v>
      </c>
      <c r="C11999" t="s">
        <v>2468</v>
      </c>
      <c r="D11999">
        <v>54.56</v>
      </c>
    </row>
    <row r="12000" spans="1:4">
      <c r="A12000">
        <v>1908</v>
      </c>
      <c r="B12000" t="s">
        <v>3651</v>
      </c>
      <c r="C12000" t="s">
        <v>366</v>
      </c>
      <c r="D12000">
        <v>8</v>
      </c>
    </row>
    <row r="12001" spans="1:4">
      <c r="A12001">
        <v>1908</v>
      </c>
      <c r="B12001" t="s">
        <v>3651</v>
      </c>
      <c r="C12001" t="s">
        <v>367</v>
      </c>
      <c r="D12001">
        <v>7</v>
      </c>
    </row>
    <row r="12002" spans="1:4">
      <c r="A12002">
        <v>1908</v>
      </c>
      <c r="B12002" t="s">
        <v>3652</v>
      </c>
      <c r="C12002" t="s">
        <v>68</v>
      </c>
      <c r="D12002">
        <v>5.6</v>
      </c>
    </row>
    <row r="12003" spans="1:4">
      <c r="A12003">
        <v>1908</v>
      </c>
      <c r="B12003" t="s">
        <v>3652</v>
      </c>
      <c r="C12003" t="s">
        <v>2056</v>
      </c>
      <c r="D12003">
        <v>5</v>
      </c>
    </row>
    <row r="12004" spans="1:4">
      <c r="A12004">
        <v>1908</v>
      </c>
      <c r="B12004" t="s">
        <v>3652</v>
      </c>
      <c r="C12004" t="s">
        <v>2432</v>
      </c>
      <c r="D12004">
        <v>25</v>
      </c>
    </row>
    <row r="12005" spans="1:4">
      <c r="A12005">
        <v>1908</v>
      </c>
      <c r="B12005" t="s">
        <v>3652</v>
      </c>
      <c r="C12005" t="s">
        <v>2527</v>
      </c>
      <c r="D12005">
        <v>7</v>
      </c>
    </row>
    <row r="12006" spans="1:4">
      <c r="A12006">
        <v>1908</v>
      </c>
      <c r="B12006" t="s">
        <v>3652</v>
      </c>
      <c r="C12006" t="s">
        <v>419</v>
      </c>
      <c r="D12006">
        <v>12</v>
      </c>
    </row>
    <row r="12007" spans="1:4">
      <c r="A12007">
        <v>1908</v>
      </c>
      <c r="B12007" t="s">
        <v>3652</v>
      </c>
      <c r="C12007" t="s">
        <v>2058</v>
      </c>
      <c r="D12007">
        <v>11</v>
      </c>
    </row>
    <row r="12008" spans="1:4">
      <c r="A12008">
        <v>1908</v>
      </c>
      <c r="B12008" t="s">
        <v>3652</v>
      </c>
      <c r="C12008" t="s">
        <v>2057</v>
      </c>
      <c r="D12008">
        <v>7</v>
      </c>
    </row>
    <row r="12009" spans="1:4">
      <c r="A12009">
        <v>1908</v>
      </c>
      <c r="B12009" t="s">
        <v>3652</v>
      </c>
      <c r="C12009" t="s">
        <v>2130</v>
      </c>
      <c r="D12009">
        <v>9.6999999999999993</v>
      </c>
    </row>
    <row r="12010" spans="1:4">
      <c r="A12010">
        <v>1908</v>
      </c>
      <c r="B12010" t="s">
        <v>3652</v>
      </c>
      <c r="C12010" t="s">
        <v>2271</v>
      </c>
      <c r="D12010">
        <v>10</v>
      </c>
    </row>
    <row r="12011" spans="1:4">
      <c r="A12011">
        <v>1908</v>
      </c>
      <c r="B12011" t="s">
        <v>94</v>
      </c>
      <c r="C12011" t="s">
        <v>1457</v>
      </c>
      <c r="D12011">
        <v>18</v>
      </c>
    </row>
    <row r="12012" spans="1:4">
      <c r="A12012">
        <v>1908</v>
      </c>
      <c r="B12012" t="s">
        <v>94</v>
      </c>
      <c r="C12012" t="s">
        <v>2309</v>
      </c>
      <c r="D12012">
        <v>1.5</v>
      </c>
    </row>
    <row r="12013" spans="1:4">
      <c r="A12013">
        <v>1908</v>
      </c>
      <c r="B12013" t="s">
        <v>94</v>
      </c>
      <c r="C12013" t="s">
        <v>2310</v>
      </c>
      <c r="D12013">
        <v>14.1</v>
      </c>
    </row>
    <row r="12014" spans="1:4">
      <c r="A12014">
        <v>1908</v>
      </c>
      <c r="B12014" t="s">
        <v>94</v>
      </c>
      <c r="C12014" t="s">
        <v>2059</v>
      </c>
      <c r="D12014">
        <v>7</v>
      </c>
    </row>
    <row r="12015" spans="1:4">
      <c r="A12015">
        <v>1908</v>
      </c>
      <c r="B12015" t="s">
        <v>94</v>
      </c>
      <c r="C12015" t="s">
        <v>1364</v>
      </c>
      <c r="D12015">
        <v>82.5</v>
      </c>
    </row>
    <row r="12016" spans="1:4">
      <c r="A12016">
        <v>1908</v>
      </c>
      <c r="B12016" t="s">
        <v>94</v>
      </c>
      <c r="C12016" t="s">
        <v>97</v>
      </c>
      <c r="D12016">
        <v>243.3</v>
      </c>
    </row>
    <row r="12017" spans="1:4">
      <c r="A12017">
        <v>1908</v>
      </c>
      <c r="B12017" t="s">
        <v>94</v>
      </c>
      <c r="C12017" t="s">
        <v>97</v>
      </c>
      <c r="D12017">
        <v>65</v>
      </c>
    </row>
    <row r="12018" spans="1:4">
      <c r="A12018">
        <v>1908</v>
      </c>
      <c r="B12018" t="s">
        <v>94</v>
      </c>
      <c r="C12018" t="s">
        <v>97</v>
      </c>
      <c r="D12018">
        <v>18</v>
      </c>
    </row>
    <row r="12019" spans="1:4">
      <c r="A12019">
        <v>1908</v>
      </c>
      <c r="B12019" t="s">
        <v>94</v>
      </c>
      <c r="C12019" t="s">
        <v>97</v>
      </c>
      <c r="D12019">
        <v>13</v>
      </c>
    </row>
    <row r="12020" spans="1:4">
      <c r="A12020">
        <v>1908</v>
      </c>
      <c r="B12020" t="s">
        <v>94</v>
      </c>
      <c r="C12020" t="s">
        <v>97</v>
      </c>
      <c r="D12020">
        <v>22</v>
      </c>
    </row>
    <row r="12021" spans="1:4">
      <c r="A12021">
        <v>1908</v>
      </c>
      <c r="B12021" t="s">
        <v>94</v>
      </c>
      <c r="C12021" t="s">
        <v>2528</v>
      </c>
      <c r="D12021">
        <v>27</v>
      </c>
    </row>
    <row r="12022" spans="1:4">
      <c r="A12022">
        <v>1908</v>
      </c>
      <c r="B12022" t="s">
        <v>94</v>
      </c>
      <c r="C12022" t="s">
        <v>2359</v>
      </c>
      <c r="D12022">
        <v>5</v>
      </c>
    </row>
    <row r="12023" spans="1:4">
      <c r="A12023">
        <v>1908</v>
      </c>
      <c r="B12023" t="s">
        <v>94</v>
      </c>
      <c r="C12023" t="s">
        <v>785</v>
      </c>
      <c r="D12023">
        <v>43</v>
      </c>
    </row>
    <row r="12024" spans="1:4">
      <c r="A12024">
        <v>1908</v>
      </c>
      <c r="B12024" t="s">
        <v>94</v>
      </c>
      <c r="C12024" t="s">
        <v>892</v>
      </c>
      <c r="D12024">
        <v>456.58</v>
      </c>
    </row>
    <row r="12025" spans="1:4">
      <c r="A12025">
        <v>1908</v>
      </c>
      <c r="B12025" t="s">
        <v>94</v>
      </c>
      <c r="C12025" t="s">
        <v>892</v>
      </c>
      <c r="D12025">
        <v>18.23</v>
      </c>
    </row>
    <row r="12026" spans="1:4">
      <c r="A12026">
        <v>1908</v>
      </c>
      <c r="B12026" t="s">
        <v>94</v>
      </c>
      <c r="C12026" t="s">
        <v>892</v>
      </c>
      <c r="D12026">
        <v>40</v>
      </c>
    </row>
    <row r="12027" spans="1:4">
      <c r="A12027">
        <v>1908</v>
      </c>
      <c r="B12027" t="s">
        <v>94</v>
      </c>
      <c r="C12027" t="s">
        <v>892</v>
      </c>
      <c r="D12027">
        <v>10</v>
      </c>
    </row>
    <row r="12028" spans="1:4">
      <c r="A12028">
        <v>1908</v>
      </c>
      <c r="B12028" t="s">
        <v>94</v>
      </c>
      <c r="C12028" t="s">
        <v>892</v>
      </c>
      <c r="D12028">
        <v>65</v>
      </c>
    </row>
    <row r="12029" spans="1:4">
      <c r="A12029">
        <v>1908</v>
      </c>
      <c r="B12029" t="s">
        <v>94</v>
      </c>
      <c r="C12029" t="s">
        <v>892</v>
      </c>
      <c r="D12029">
        <v>32</v>
      </c>
    </row>
    <row r="12030" spans="1:4">
      <c r="A12030">
        <v>1908</v>
      </c>
      <c r="B12030" t="s">
        <v>94</v>
      </c>
      <c r="C12030" t="s">
        <v>574</v>
      </c>
      <c r="D12030">
        <v>8.5</v>
      </c>
    </row>
    <row r="12031" spans="1:4">
      <c r="A12031">
        <v>1908</v>
      </c>
      <c r="B12031" t="s">
        <v>94</v>
      </c>
      <c r="C12031" t="s">
        <v>578</v>
      </c>
      <c r="D12031">
        <v>19.5</v>
      </c>
    </row>
    <row r="12032" spans="1:4">
      <c r="A12032">
        <v>1908</v>
      </c>
      <c r="B12032" t="s">
        <v>94</v>
      </c>
      <c r="C12032" t="s">
        <v>889</v>
      </c>
      <c r="D12032">
        <v>73</v>
      </c>
    </row>
    <row r="12033" spans="1:4">
      <c r="A12033">
        <v>1908</v>
      </c>
      <c r="B12033" t="s">
        <v>3653</v>
      </c>
      <c r="C12033" t="s">
        <v>2469</v>
      </c>
      <c r="D12033">
        <v>10.5</v>
      </c>
    </row>
    <row r="12034" spans="1:4">
      <c r="A12034">
        <v>1908</v>
      </c>
      <c r="B12034" t="s">
        <v>3653</v>
      </c>
      <c r="C12034" t="s">
        <v>2061</v>
      </c>
      <c r="D12034">
        <v>6</v>
      </c>
    </row>
    <row r="12035" spans="1:4">
      <c r="A12035">
        <v>1908</v>
      </c>
      <c r="B12035" t="s">
        <v>3653</v>
      </c>
      <c r="C12035" t="s">
        <v>2237</v>
      </c>
      <c r="D12035">
        <v>3.5</v>
      </c>
    </row>
    <row r="12036" spans="1:4">
      <c r="A12036">
        <v>1908</v>
      </c>
      <c r="B12036" t="s">
        <v>3653</v>
      </c>
      <c r="C12036" t="s">
        <v>2062</v>
      </c>
      <c r="D12036">
        <v>30.5</v>
      </c>
    </row>
    <row r="12037" spans="1:4">
      <c r="A12037">
        <v>1908</v>
      </c>
      <c r="B12037" t="s">
        <v>3653</v>
      </c>
      <c r="C12037" t="s">
        <v>1343</v>
      </c>
      <c r="D12037">
        <v>12</v>
      </c>
    </row>
    <row r="12038" spans="1:4">
      <c r="A12038">
        <v>1908</v>
      </c>
      <c r="B12038" t="s">
        <v>3653</v>
      </c>
      <c r="C12038" t="s">
        <v>1926</v>
      </c>
      <c r="D12038">
        <v>18.8</v>
      </c>
    </row>
    <row r="12039" spans="1:4">
      <c r="A12039">
        <v>1908</v>
      </c>
      <c r="B12039" t="s">
        <v>3654</v>
      </c>
      <c r="C12039" t="s">
        <v>2072</v>
      </c>
      <c r="D12039">
        <v>6.5</v>
      </c>
    </row>
    <row r="12040" spans="1:4">
      <c r="A12040">
        <v>1908</v>
      </c>
      <c r="B12040" t="s">
        <v>3654</v>
      </c>
      <c r="C12040" t="s">
        <v>2074</v>
      </c>
      <c r="D12040">
        <v>39</v>
      </c>
    </row>
    <row r="12041" spans="1:4">
      <c r="A12041">
        <v>1908</v>
      </c>
      <c r="B12041" t="s">
        <v>3654</v>
      </c>
      <c r="C12041" t="s">
        <v>2074</v>
      </c>
      <c r="D12041">
        <v>2</v>
      </c>
    </row>
    <row r="12042" spans="1:4">
      <c r="A12042">
        <v>1908</v>
      </c>
      <c r="B12042" t="s">
        <v>3654</v>
      </c>
      <c r="C12042" t="s">
        <v>2074</v>
      </c>
      <c r="D12042">
        <v>55.75</v>
      </c>
    </row>
    <row r="12043" spans="1:4">
      <c r="A12043">
        <v>1908</v>
      </c>
      <c r="B12043" t="s">
        <v>3654</v>
      </c>
      <c r="C12043" t="s">
        <v>2074</v>
      </c>
      <c r="D12043">
        <v>15</v>
      </c>
    </row>
    <row r="12044" spans="1:4">
      <c r="A12044">
        <v>1908</v>
      </c>
      <c r="B12044" t="s">
        <v>3654</v>
      </c>
      <c r="C12044" t="s">
        <v>2075</v>
      </c>
      <c r="D12044">
        <v>4</v>
      </c>
    </row>
    <row r="12045" spans="1:4">
      <c r="A12045">
        <v>1908</v>
      </c>
      <c r="B12045" t="s">
        <v>3654</v>
      </c>
      <c r="C12045" t="s">
        <v>2079</v>
      </c>
      <c r="D12045">
        <v>110</v>
      </c>
    </row>
    <row r="12046" spans="1:4">
      <c r="A12046">
        <v>1908</v>
      </c>
      <c r="B12046" t="s">
        <v>3654</v>
      </c>
      <c r="C12046" t="s">
        <v>2079</v>
      </c>
      <c r="D12046">
        <v>7.3</v>
      </c>
    </row>
    <row r="12047" spans="1:4">
      <c r="A12047">
        <v>1908</v>
      </c>
      <c r="B12047" t="s">
        <v>3640</v>
      </c>
      <c r="C12047" t="s">
        <v>2433</v>
      </c>
      <c r="D12047">
        <v>7</v>
      </c>
    </row>
    <row r="12048" spans="1:4">
      <c r="A12048">
        <v>1908</v>
      </c>
      <c r="B12048" t="s">
        <v>3640</v>
      </c>
      <c r="C12048" t="s">
        <v>2433</v>
      </c>
      <c r="D12048">
        <v>3.3</v>
      </c>
    </row>
    <row r="12049" spans="1:4">
      <c r="A12049">
        <v>1908</v>
      </c>
      <c r="B12049" t="s">
        <v>2928</v>
      </c>
      <c r="C12049" t="s">
        <v>2360</v>
      </c>
      <c r="D12049">
        <v>7.75</v>
      </c>
    </row>
    <row r="12050" spans="1:4">
      <c r="A12050">
        <v>1908</v>
      </c>
      <c r="B12050" t="s">
        <v>2928</v>
      </c>
      <c r="C12050" t="s">
        <v>2392</v>
      </c>
      <c r="D12050">
        <v>2</v>
      </c>
    </row>
    <row r="12051" spans="1:4">
      <c r="A12051">
        <v>1908</v>
      </c>
      <c r="B12051" t="s">
        <v>2928</v>
      </c>
      <c r="C12051" t="s">
        <v>2137</v>
      </c>
      <c r="D12051">
        <v>7.75</v>
      </c>
    </row>
    <row r="12052" spans="1:4">
      <c r="A12052">
        <v>1908</v>
      </c>
      <c r="B12052" t="s">
        <v>2928</v>
      </c>
      <c r="C12052" t="s">
        <v>2361</v>
      </c>
      <c r="D12052">
        <v>8.4</v>
      </c>
    </row>
    <row r="12053" spans="1:4">
      <c r="A12053">
        <v>1908</v>
      </c>
      <c r="B12053" t="s">
        <v>2928</v>
      </c>
      <c r="C12053" t="s">
        <v>2064</v>
      </c>
      <c r="D12053">
        <v>30.17</v>
      </c>
    </row>
    <row r="12054" spans="1:4">
      <c r="A12054">
        <v>1908</v>
      </c>
      <c r="B12054" t="s">
        <v>2928</v>
      </c>
      <c r="C12054" t="s">
        <v>2064</v>
      </c>
      <c r="D12054">
        <v>12.71</v>
      </c>
    </row>
    <row r="12055" spans="1:4">
      <c r="A12055">
        <v>1908</v>
      </c>
      <c r="B12055" t="s">
        <v>2928</v>
      </c>
      <c r="C12055" t="s">
        <v>2068</v>
      </c>
      <c r="D12055">
        <v>17.739999999999998</v>
      </c>
    </row>
    <row r="12056" spans="1:4">
      <c r="A12056">
        <v>1908</v>
      </c>
      <c r="B12056" t="s">
        <v>2928</v>
      </c>
      <c r="C12056" t="s">
        <v>2529</v>
      </c>
      <c r="D12056">
        <v>21.6</v>
      </c>
    </row>
    <row r="12057" spans="1:4">
      <c r="A12057">
        <v>1908</v>
      </c>
      <c r="B12057" t="s">
        <v>2928</v>
      </c>
      <c r="C12057" t="s">
        <v>262</v>
      </c>
      <c r="D12057">
        <v>30.6</v>
      </c>
    </row>
    <row r="12058" spans="1:4">
      <c r="A12058">
        <v>1908</v>
      </c>
      <c r="B12058" t="s">
        <v>2928</v>
      </c>
      <c r="C12058" t="s">
        <v>2312</v>
      </c>
      <c r="D12058">
        <v>6.52</v>
      </c>
    </row>
    <row r="12059" spans="1:4">
      <c r="A12059">
        <v>1908</v>
      </c>
      <c r="B12059" t="s">
        <v>2928</v>
      </c>
      <c r="C12059" t="s">
        <v>2273</v>
      </c>
      <c r="D12059">
        <v>8.8699999999999992</v>
      </c>
    </row>
    <row r="12060" spans="1:4">
      <c r="A12060">
        <v>1908</v>
      </c>
      <c r="B12060" t="s">
        <v>2928</v>
      </c>
      <c r="C12060" t="s">
        <v>2066</v>
      </c>
      <c r="D12060">
        <v>39.86</v>
      </c>
    </row>
    <row r="12061" spans="1:4">
      <c r="A12061">
        <v>1908</v>
      </c>
      <c r="B12061" t="s">
        <v>2928</v>
      </c>
      <c r="C12061" t="s">
        <v>2066</v>
      </c>
      <c r="D12061">
        <v>12.75</v>
      </c>
    </row>
    <row r="12062" spans="1:4">
      <c r="A12062">
        <v>1908</v>
      </c>
      <c r="B12062" t="s">
        <v>2928</v>
      </c>
      <c r="C12062" t="s">
        <v>2067</v>
      </c>
      <c r="D12062">
        <v>15.52</v>
      </c>
    </row>
    <row r="12063" spans="1:4">
      <c r="A12063">
        <v>1908</v>
      </c>
      <c r="B12063" t="s">
        <v>2928</v>
      </c>
      <c r="C12063" t="s">
        <v>2362</v>
      </c>
      <c r="D12063">
        <v>8.4700000000000006</v>
      </c>
    </row>
    <row r="12064" spans="1:4">
      <c r="A12064">
        <v>1908</v>
      </c>
      <c r="B12064" t="s">
        <v>2928</v>
      </c>
      <c r="C12064" t="s">
        <v>718</v>
      </c>
      <c r="D12064">
        <v>19.239999999999998</v>
      </c>
    </row>
    <row r="12065" spans="1:4">
      <c r="A12065">
        <v>1908</v>
      </c>
      <c r="B12065" t="s">
        <v>2928</v>
      </c>
      <c r="C12065" t="s">
        <v>718</v>
      </c>
      <c r="D12065">
        <v>12.2</v>
      </c>
    </row>
    <row r="12066" spans="1:4">
      <c r="A12066">
        <v>1908</v>
      </c>
      <c r="B12066" t="s">
        <v>2928</v>
      </c>
      <c r="C12066" t="s">
        <v>2363</v>
      </c>
      <c r="D12066">
        <v>5.8</v>
      </c>
    </row>
    <row r="12067" spans="1:4">
      <c r="A12067">
        <v>1908</v>
      </c>
      <c r="B12067" t="s">
        <v>2938</v>
      </c>
      <c r="C12067" t="s">
        <v>2434</v>
      </c>
      <c r="D12067">
        <v>5.5</v>
      </c>
    </row>
    <row r="12068" spans="1:4">
      <c r="A12068">
        <v>1908</v>
      </c>
      <c r="B12068" t="s">
        <v>2938</v>
      </c>
      <c r="C12068" t="s">
        <v>7</v>
      </c>
      <c r="D12068">
        <v>31.69</v>
      </c>
    </row>
    <row r="12069" spans="1:4">
      <c r="A12069">
        <v>1908</v>
      </c>
      <c r="B12069" t="s">
        <v>2938</v>
      </c>
      <c r="C12069" t="s">
        <v>7</v>
      </c>
      <c r="D12069">
        <v>5.73</v>
      </c>
    </row>
    <row r="12070" spans="1:4">
      <c r="A12070">
        <v>1908</v>
      </c>
      <c r="B12070" t="s">
        <v>2938</v>
      </c>
      <c r="C12070" t="s">
        <v>7</v>
      </c>
      <c r="D12070">
        <v>2.09</v>
      </c>
    </row>
    <row r="12071" spans="1:4">
      <c r="A12071">
        <v>1908</v>
      </c>
      <c r="B12071" t="s">
        <v>2938</v>
      </c>
      <c r="C12071" t="s">
        <v>10</v>
      </c>
      <c r="D12071">
        <v>2.83</v>
      </c>
    </row>
    <row r="12072" spans="1:4">
      <c r="A12072">
        <v>1908</v>
      </c>
      <c r="B12072" t="s">
        <v>2938</v>
      </c>
      <c r="C12072" t="s">
        <v>10</v>
      </c>
      <c r="D12072">
        <v>27.8</v>
      </c>
    </row>
    <row r="12073" spans="1:4">
      <c r="A12073">
        <v>1908</v>
      </c>
      <c r="B12073" t="s">
        <v>2938</v>
      </c>
      <c r="C12073" t="s">
        <v>10</v>
      </c>
      <c r="D12073">
        <v>18</v>
      </c>
    </row>
    <row r="12074" spans="1:4">
      <c r="A12074">
        <v>1908</v>
      </c>
      <c r="B12074" t="s">
        <v>2938</v>
      </c>
      <c r="C12074" t="s">
        <v>10</v>
      </c>
      <c r="D12074">
        <v>64.599999999999994</v>
      </c>
    </row>
    <row r="12075" spans="1:4">
      <c r="A12075">
        <v>1908</v>
      </c>
      <c r="B12075" t="s">
        <v>2938</v>
      </c>
      <c r="C12075" t="s">
        <v>582</v>
      </c>
      <c r="D12075">
        <v>37.799999999999997</v>
      </c>
    </row>
    <row r="12076" spans="1:4">
      <c r="A12076">
        <v>1908</v>
      </c>
      <c r="B12076" t="s">
        <v>2938</v>
      </c>
      <c r="C12076" t="s">
        <v>582</v>
      </c>
      <c r="D12076">
        <v>5</v>
      </c>
    </row>
    <row r="12077" spans="1:4">
      <c r="A12077">
        <v>1908</v>
      </c>
      <c r="B12077" t="s">
        <v>2938</v>
      </c>
      <c r="C12077" t="s">
        <v>19</v>
      </c>
      <c r="D12077">
        <v>6.94</v>
      </c>
    </row>
    <row r="12078" spans="1:4">
      <c r="A12078">
        <v>1908</v>
      </c>
      <c r="B12078" t="s">
        <v>2938</v>
      </c>
      <c r="C12078" t="s">
        <v>19</v>
      </c>
      <c r="D12078">
        <v>1.5</v>
      </c>
    </row>
    <row r="12079" spans="1:4">
      <c r="A12079">
        <v>1908</v>
      </c>
      <c r="B12079" t="s">
        <v>2938</v>
      </c>
      <c r="C12079" t="s">
        <v>1010</v>
      </c>
      <c r="D12079">
        <v>45</v>
      </c>
    </row>
    <row r="12080" spans="1:4">
      <c r="A12080">
        <v>1908</v>
      </c>
      <c r="B12080" t="s">
        <v>2938</v>
      </c>
      <c r="C12080" t="s">
        <v>592</v>
      </c>
      <c r="D12080">
        <v>4</v>
      </c>
    </row>
    <row r="12081" spans="1:4">
      <c r="A12081">
        <v>1908</v>
      </c>
      <c r="B12081" t="s">
        <v>2938</v>
      </c>
      <c r="C12081" t="s">
        <v>28</v>
      </c>
      <c r="D12081">
        <v>30</v>
      </c>
    </row>
    <row r="12082" spans="1:4">
      <c r="A12082">
        <v>1908</v>
      </c>
      <c r="B12082" t="s">
        <v>2938</v>
      </c>
      <c r="C12082" t="s">
        <v>2274</v>
      </c>
      <c r="D12082">
        <v>3.67</v>
      </c>
    </row>
    <row r="12083" spans="1:4">
      <c r="A12083">
        <v>1908</v>
      </c>
      <c r="B12083" t="s">
        <v>2938</v>
      </c>
      <c r="C12083" t="s">
        <v>30</v>
      </c>
      <c r="D12083">
        <v>12.54</v>
      </c>
    </row>
    <row r="12084" spans="1:4">
      <c r="A12084">
        <v>1908</v>
      </c>
      <c r="B12084" t="s">
        <v>2938</v>
      </c>
      <c r="C12084" t="s">
        <v>1158</v>
      </c>
      <c r="D12084">
        <v>30</v>
      </c>
    </row>
    <row r="12085" spans="1:4">
      <c r="A12085">
        <v>1908</v>
      </c>
      <c r="B12085" t="s">
        <v>2938</v>
      </c>
      <c r="C12085" t="s">
        <v>32</v>
      </c>
      <c r="D12085">
        <v>14.8</v>
      </c>
    </row>
    <row r="12086" spans="1:4">
      <c r="A12086">
        <v>1908</v>
      </c>
      <c r="B12086" t="s">
        <v>2938</v>
      </c>
      <c r="C12086" t="s">
        <v>26</v>
      </c>
      <c r="D12086">
        <v>671.9</v>
      </c>
    </row>
    <row r="12087" spans="1:4">
      <c r="A12087">
        <v>1908</v>
      </c>
      <c r="B12087" t="s">
        <v>2938</v>
      </c>
      <c r="C12087" t="s">
        <v>26</v>
      </c>
      <c r="D12087">
        <v>190</v>
      </c>
    </row>
    <row r="12088" spans="1:4">
      <c r="A12088">
        <v>1908</v>
      </c>
      <c r="B12088" t="s">
        <v>2938</v>
      </c>
      <c r="C12088" t="s">
        <v>26</v>
      </c>
      <c r="D12088">
        <v>83</v>
      </c>
    </row>
    <row r="12089" spans="1:4">
      <c r="A12089">
        <v>1908</v>
      </c>
      <c r="B12089" t="s">
        <v>2938</v>
      </c>
      <c r="C12089" t="s">
        <v>26</v>
      </c>
      <c r="D12089">
        <v>41.47</v>
      </c>
    </row>
    <row r="12090" spans="1:4">
      <c r="A12090">
        <v>1908</v>
      </c>
      <c r="B12090" t="s">
        <v>2938</v>
      </c>
      <c r="C12090" t="s">
        <v>26</v>
      </c>
      <c r="D12090">
        <v>12.07</v>
      </c>
    </row>
    <row r="12091" spans="1:4">
      <c r="A12091">
        <v>1908</v>
      </c>
      <c r="B12091" t="s">
        <v>2938</v>
      </c>
      <c r="C12091" t="s">
        <v>26</v>
      </c>
      <c r="D12091">
        <v>10.78</v>
      </c>
    </row>
    <row r="12092" spans="1:4">
      <c r="A12092">
        <v>1908</v>
      </c>
      <c r="B12092" t="s">
        <v>2938</v>
      </c>
      <c r="C12092" t="s">
        <v>26</v>
      </c>
      <c r="D12092">
        <v>5.4</v>
      </c>
    </row>
    <row r="12093" spans="1:4">
      <c r="A12093">
        <v>1908</v>
      </c>
      <c r="B12093" t="s">
        <v>2938</v>
      </c>
      <c r="C12093" t="s">
        <v>26</v>
      </c>
      <c r="D12093">
        <v>12</v>
      </c>
    </row>
    <row r="12094" spans="1:4">
      <c r="A12094">
        <v>1908</v>
      </c>
      <c r="B12094" t="s">
        <v>2938</v>
      </c>
      <c r="C12094" t="s">
        <v>26</v>
      </c>
      <c r="D12094">
        <v>15.1</v>
      </c>
    </row>
    <row r="12095" spans="1:4">
      <c r="A12095">
        <v>1908</v>
      </c>
      <c r="B12095" t="s">
        <v>2938</v>
      </c>
      <c r="C12095" t="s">
        <v>26</v>
      </c>
      <c r="D12095">
        <v>50.37</v>
      </c>
    </row>
    <row r="12096" spans="1:4">
      <c r="A12096">
        <v>1908</v>
      </c>
      <c r="B12096" t="s">
        <v>2938</v>
      </c>
      <c r="C12096" t="s">
        <v>26</v>
      </c>
      <c r="D12096">
        <v>30.11</v>
      </c>
    </row>
    <row r="12097" spans="1:4">
      <c r="A12097">
        <v>1908</v>
      </c>
      <c r="B12097" t="s">
        <v>2938</v>
      </c>
      <c r="C12097" t="s">
        <v>26</v>
      </c>
      <c r="D12097">
        <v>24.78</v>
      </c>
    </row>
    <row r="12098" spans="1:4">
      <c r="A12098">
        <v>1908</v>
      </c>
      <c r="B12098" t="s">
        <v>2938</v>
      </c>
      <c r="C12098" t="s">
        <v>825</v>
      </c>
      <c r="D12098">
        <v>7</v>
      </c>
    </row>
    <row r="12099" spans="1:4">
      <c r="A12099">
        <v>1908</v>
      </c>
      <c r="B12099" t="s">
        <v>2938</v>
      </c>
      <c r="C12099" t="s">
        <v>36</v>
      </c>
      <c r="D12099">
        <v>2.5</v>
      </c>
    </row>
    <row r="12100" spans="1:4">
      <c r="A12100">
        <v>1908</v>
      </c>
      <c r="B12100" t="s">
        <v>2938</v>
      </c>
      <c r="C12100" t="s">
        <v>47</v>
      </c>
      <c r="D12100">
        <v>5.6</v>
      </c>
    </row>
    <row r="12101" spans="1:4">
      <c r="A12101">
        <v>1908</v>
      </c>
      <c r="B12101" t="s">
        <v>2938</v>
      </c>
      <c r="C12101" t="s">
        <v>606</v>
      </c>
      <c r="D12101">
        <v>3.125</v>
      </c>
    </row>
    <row r="12102" spans="1:4">
      <c r="A12102">
        <v>1908</v>
      </c>
      <c r="B12102" t="s">
        <v>2938</v>
      </c>
      <c r="C12102" t="s">
        <v>610</v>
      </c>
      <c r="D12102">
        <v>12</v>
      </c>
    </row>
    <row r="12103" spans="1:4">
      <c r="A12103">
        <v>1908</v>
      </c>
      <c r="B12103" t="s">
        <v>2938</v>
      </c>
      <c r="C12103" t="s">
        <v>51</v>
      </c>
      <c r="D12103">
        <v>17</v>
      </c>
    </row>
    <row r="12104" spans="1:4">
      <c r="A12104">
        <v>1908</v>
      </c>
      <c r="B12104" t="s">
        <v>2938</v>
      </c>
      <c r="C12104" t="s">
        <v>2530</v>
      </c>
      <c r="D12104">
        <v>8</v>
      </c>
    </row>
    <row r="12105" spans="1:4">
      <c r="A12105">
        <v>1908</v>
      </c>
      <c r="B12105" t="s">
        <v>2938</v>
      </c>
      <c r="C12105" t="s">
        <v>53</v>
      </c>
      <c r="D12105">
        <v>38</v>
      </c>
    </row>
    <row r="12106" spans="1:4">
      <c r="A12106">
        <v>1908</v>
      </c>
      <c r="B12106" t="s">
        <v>2938</v>
      </c>
      <c r="C12106" t="s">
        <v>53</v>
      </c>
      <c r="D12106">
        <v>11.42</v>
      </c>
    </row>
    <row r="12107" spans="1:4">
      <c r="A12107">
        <v>1908</v>
      </c>
      <c r="B12107" t="s">
        <v>2938</v>
      </c>
      <c r="C12107" t="s">
        <v>53</v>
      </c>
      <c r="D12107">
        <v>15</v>
      </c>
    </row>
    <row r="12108" spans="1:4">
      <c r="A12108">
        <v>1908</v>
      </c>
      <c r="B12108" t="s">
        <v>2938</v>
      </c>
      <c r="C12108" t="s">
        <v>53</v>
      </c>
      <c r="D12108">
        <v>38</v>
      </c>
    </row>
    <row r="12109" spans="1:4">
      <c r="A12109">
        <v>1908</v>
      </c>
      <c r="B12109" t="s">
        <v>2938</v>
      </c>
      <c r="C12109" t="s">
        <v>53</v>
      </c>
      <c r="D12109">
        <v>23</v>
      </c>
    </row>
    <row r="12110" spans="1:4">
      <c r="A12110">
        <v>1908</v>
      </c>
      <c r="B12110" t="s">
        <v>2938</v>
      </c>
      <c r="C12110" t="s">
        <v>53</v>
      </c>
      <c r="D12110">
        <v>40</v>
      </c>
    </row>
    <row r="12111" spans="1:4">
      <c r="A12111">
        <v>1908</v>
      </c>
      <c r="B12111" t="s">
        <v>2938</v>
      </c>
      <c r="C12111" t="s">
        <v>53</v>
      </c>
      <c r="D12111">
        <v>31.17</v>
      </c>
    </row>
    <row r="12112" spans="1:4">
      <c r="A12112">
        <v>1908</v>
      </c>
      <c r="B12112" t="s">
        <v>2938</v>
      </c>
      <c r="C12112" t="s">
        <v>53</v>
      </c>
      <c r="D12112">
        <v>40</v>
      </c>
    </row>
    <row r="12113" spans="1:4">
      <c r="A12113">
        <v>1908</v>
      </c>
      <c r="B12113" t="s">
        <v>2961</v>
      </c>
      <c r="C12113" t="s">
        <v>2435</v>
      </c>
      <c r="D12113">
        <v>5.5</v>
      </c>
    </row>
    <row r="12114" spans="1:4">
      <c r="A12114">
        <v>1908</v>
      </c>
      <c r="B12114" t="s">
        <v>2961</v>
      </c>
      <c r="C12114" t="s">
        <v>2364</v>
      </c>
      <c r="D12114">
        <v>5</v>
      </c>
    </row>
    <row r="12115" spans="1:4">
      <c r="A12115">
        <v>1908</v>
      </c>
      <c r="B12115" t="s">
        <v>2938</v>
      </c>
      <c r="C12115" t="s">
        <v>440</v>
      </c>
      <c r="D12115">
        <v>15.5</v>
      </c>
    </row>
    <row r="12116" spans="1:4">
      <c r="A12116">
        <v>1908</v>
      </c>
      <c r="B12116" t="s">
        <v>2963</v>
      </c>
      <c r="C12116" t="s">
        <v>71</v>
      </c>
      <c r="D12116">
        <v>75</v>
      </c>
    </row>
    <row r="12117" spans="1:4">
      <c r="A12117">
        <v>1908</v>
      </c>
      <c r="B12117" t="s">
        <v>2963</v>
      </c>
      <c r="C12117" t="s">
        <v>71</v>
      </c>
      <c r="D12117">
        <v>2.58</v>
      </c>
    </row>
    <row r="12118" spans="1:4">
      <c r="A12118">
        <v>1908</v>
      </c>
      <c r="B12118" t="s">
        <v>2963</v>
      </c>
      <c r="C12118" t="s">
        <v>215</v>
      </c>
      <c r="D12118">
        <v>53.75</v>
      </c>
    </row>
    <row r="12119" spans="1:4">
      <c r="A12119">
        <v>1908</v>
      </c>
      <c r="B12119" t="s">
        <v>2963</v>
      </c>
      <c r="C12119" t="s">
        <v>215</v>
      </c>
      <c r="D12119">
        <v>8</v>
      </c>
    </row>
    <row r="12120" spans="1:4">
      <c r="A12120">
        <v>1908</v>
      </c>
      <c r="B12120" t="s">
        <v>2963</v>
      </c>
      <c r="C12120" t="s">
        <v>215</v>
      </c>
      <c r="D12120">
        <v>30</v>
      </c>
    </row>
    <row r="12121" spans="1:4">
      <c r="A12121">
        <v>1908</v>
      </c>
      <c r="B12121" t="s">
        <v>2963</v>
      </c>
      <c r="C12121" t="s">
        <v>217</v>
      </c>
      <c r="D12121">
        <v>1.57</v>
      </c>
    </row>
    <row r="12122" spans="1:4">
      <c r="A12122">
        <v>1908</v>
      </c>
      <c r="B12122" t="s">
        <v>2963</v>
      </c>
      <c r="C12122" t="s">
        <v>903</v>
      </c>
      <c r="D12122">
        <v>15</v>
      </c>
    </row>
    <row r="12123" spans="1:4">
      <c r="A12123">
        <v>1908</v>
      </c>
      <c r="B12123" t="s">
        <v>2963</v>
      </c>
      <c r="C12123" t="s">
        <v>1674</v>
      </c>
      <c r="D12123">
        <v>65</v>
      </c>
    </row>
    <row r="12124" spans="1:4">
      <c r="A12124">
        <v>1908</v>
      </c>
      <c r="B12124" t="s">
        <v>2963</v>
      </c>
      <c r="C12124" t="s">
        <v>219</v>
      </c>
      <c r="D12124">
        <v>46</v>
      </c>
    </row>
    <row r="12125" spans="1:4">
      <c r="A12125">
        <v>1908</v>
      </c>
      <c r="B12125" t="s">
        <v>2963</v>
      </c>
      <c r="C12125" t="s">
        <v>221</v>
      </c>
      <c r="D12125">
        <v>579.02099999999996</v>
      </c>
    </row>
    <row r="12126" spans="1:4">
      <c r="A12126">
        <v>1908</v>
      </c>
      <c r="B12126" t="s">
        <v>2963</v>
      </c>
      <c r="C12126" t="s">
        <v>221</v>
      </c>
      <c r="D12126">
        <v>1.1839999999999999</v>
      </c>
    </row>
    <row r="12127" spans="1:4">
      <c r="A12127">
        <v>1908</v>
      </c>
      <c r="B12127" t="s">
        <v>2963</v>
      </c>
      <c r="C12127" t="s">
        <v>221</v>
      </c>
      <c r="D12127">
        <v>211.53800000000001</v>
      </c>
    </row>
    <row r="12128" spans="1:4">
      <c r="A12128">
        <v>1908</v>
      </c>
      <c r="B12128" t="s">
        <v>2963</v>
      </c>
      <c r="C12128" t="s">
        <v>221</v>
      </c>
      <c r="D12128">
        <v>57.3</v>
      </c>
    </row>
    <row r="12129" spans="1:4">
      <c r="A12129">
        <v>1908</v>
      </c>
      <c r="B12129" t="s">
        <v>2963</v>
      </c>
      <c r="C12129" t="s">
        <v>221</v>
      </c>
      <c r="D12129">
        <v>132.815</v>
      </c>
    </row>
    <row r="12130" spans="1:4">
      <c r="A12130">
        <v>1908</v>
      </c>
      <c r="B12130" t="s">
        <v>2963</v>
      </c>
      <c r="C12130" t="s">
        <v>221</v>
      </c>
      <c r="D12130">
        <v>97.08</v>
      </c>
    </row>
    <row r="12131" spans="1:4">
      <c r="A12131">
        <v>1908</v>
      </c>
      <c r="B12131" t="s">
        <v>2963</v>
      </c>
      <c r="C12131" t="s">
        <v>221</v>
      </c>
      <c r="D12131">
        <v>14.195</v>
      </c>
    </row>
    <row r="12132" spans="1:4">
      <c r="A12132">
        <v>1908</v>
      </c>
      <c r="B12132" t="s">
        <v>2963</v>
      </c>
      <c r="C12132" t="s">
        <v>221</v>
      </c>
      <c r="D12132">
        <v>6.6269999999999998</v>
      </c>
    </row>
    <row r="12133" spans="1:4">
      <c r="A12133">
        <v>1908</v>
      </c>
      <c r="B12133" t="s">
        <v>2963</v>
      </c>
      <c r="C12133" t="s">
        <v>221</v>
      </c>
      <c r="D12133">
        <v>6.79</v>
      </c>
    </row>
    <row r="12134" spans="1:4">
      <c r="A12134">
        <v>1908</v>
      </c>
      <c r="B12134" t="s">
        <v>2963</v>
      </c>
      <c r="C12134" t="s">
        <v>221</v>
      </c>
      <c r="D12134">
        <v>6.04</v>
      </c>
    </row>
    <row r="12135" spans="1:4">
      <c r="A12135">
        <v>1908</v>
      </c>
      <c r="B12135" t="s">
        <v>2963</v>
      </c>
      <c r="C12135" t="s">
        <v>221</v>
      </c>
      <c r="D12135">
        <v>26.38</v>
      </c>
    </row>
    <row r="12136" spans="1:4">
      <c r="A12136">
        <v>1908</v>
      </c>
      <c r="B12136" t="s">
        <v>2963</v>
      </c>
      <c r="C12136" t="s">
        <v>221</v>
      </c>
      <c r="D12136">
        <v>21.92</v>
      </c>
    </row>
    <row r="12137" spans="1:4">
      <c r="A12137">
        <v>1908</v>
      </c>
      <c r="B12137" t="s">
        <v>2963</v>
      </c>
      <c r="C12137" t="s">
        <v>221</v>
      </c>
      <c r="D12137">
        <v>2.5</v>
      </c>
    </row>
    <row r="12138" spans="1:4">
      <c r="A12138">
        <v>1908</v>
      </c>
      <c r="B12138" t="s">
        <v>2963</v>
      </c>
      <c r="C12138" t="s">
        <v>221</v>
      </c>
      <c r="D12138">
        <v>4.07</v>
      </c>
    </row>
    <row r="12139" spans="1:4">
      <c r="A12139">
        <v>1908</v>
      </c>
      <c r="B12139" t="s">
        <v>2963</v>
      </c>
      <c r="C12139" t="s">
        <v>221</v>
      </c>
      <c r="D12139">
        <v>0.54600000000000004</v>
      </c>
    </row>
    <row r="12140" spans="1:4">
      <c r="A12140">
        <v>1908</v>
      </c>
      <c r="B12140" t="s">
        <v>2963</v>
      </c>
      <c r="C12140" t="s">
        <v>230</v>
      </c>
      <c r="D12140">
        <v>342.34</v>
      </c>
    </row>
    <row r="12141" spans="1:4">
      <c r="A12141">
        <v>1908</v>
      </c>
      <c r="B12141" t="s">
        <v>2963</v>
      </c>
      <c r="C12141" t="s">
        <v>230</v>
      </c>
      <c r="D12141">
        <v>103.65</v>
      </c>
    </row>
    <row r="12142" spans="1:4">
      <c r="A12142">
        <v>1908</v>
      </c>
      <c r="B12142" t="s">
        <v>2963</v>
      </c>
      <c r="C12142" t="s">
        <v>230</v>
      </c>
      <c r="D12142">
        <v>19.850000000000001</v>
      </c>
    </row>
    <row r="12143" spans="1:4">
      <c r="A12143">
        <v>1908</v>
      </c>
      <c r="B12143" t="s">
        <v>2963</v>
      </c>
      <c r="C12143" t="s">
        <v>230</v>
      </c>
      <c r="D12143">
        <v>13.59</v>
      </c>
    </row>
    <row r="12144" spans="1:4">
      <c r="A12144">
        <v>1908</v>
      </c>
      <c r="B12144" t="s">
        <v>2963</v>
      </c>
      <c r="C12144" t="s">
        <v>230</v>
      </c>
      <c r="D12144">
        <v>58.6</v>
      </c>
    </row>
    <row r="12145" spans="1:4">
      <c r="A12145">
        <v>1908</v>
      </c>
      <c r="B12145" t="s">
        <v>2963</v>
      </c>
      <c r="C12145" t="s">
        <v>233</v>
      </c>
      <c r="D12145">
        <v>45</v>
      </c>
    </row>
    <row r="12146" spans="1:4">
      <c r="A12146">
        <v>1908</v>
      </c>
      <c r="B12146" t="s">
        <v>2963</v>
      </c>
      <c r="C12146" t="s">
        <v>233</v>
      </c>
      <c r="D12146">
        <v>3</v>
      </c>
    </row>
    <row r="12147" spans="1:4">
      <c r="A12147">
        <v>1908</v>
      </c>
      <c r="B12147" t="s">
        <v>2963</v>
      </c>
      <c r="C12147" t="s">
        <v>1045</v>
      </c>
      <c r="D12147">
        <v>5.5</v>
      </c>
    </row>
    <row r="12148" spans="1:4">
      <c r="A12148">
        <v>1908</v>
      </c>
      <c r="B12148" t="s">
        <v>2963</v>
      </c>
      <c r="C12148" t="s">
        <v>235</v>
      </c>
      <c r="D12148">
        <v>1.4</v>
      </c>
    </row>
    <row r="12149" spans="1:4">
      <c r="A12149">
        <v>1908</v>
      </c>
      <c r="B12149" t="s">
        <v>2963</v>
      </c>
      <c r="C12149" t="s">
        <v>235</v>
      </c>
      <c r="D12149">
        <v>2</v>
      </c>
    </row>
    <row r="12150" spans="1:4">
      <c r="A12150">
        <v>1908</v>
      </c>
      <c r="B12150" t="s">
        <v>2963</v>
      </c>
      <c r="C12150" t="s">
        <v>617</v>
      </c>
      <c r="D12150">
        <v>6.73</v>
      </c>
    </row>
    <row r="12151" spans="1:4">
      <c r="A12151">
        <v>1908</v>
      </c>
      <c r="B12151" t="s">
        <v>2963</v>
      </c>
      <c r="C12151" t="s">
        <v>910</v>
      </c>
      <c r="D12151">
        <v>5.7</v>
      </c>
    </row>
    <row r="12152" spans="1:4">
      <c r="A12152">
        <v>1908</v>
      </c>
      <c r="B12152" t="s">
        <v>2963</v>
      </c>
      <c r="C12152" t="s">
        <v>238</v>
      </c>
      <c r="D12152">
        <v>17</v>
      </c>
    </row>
    <row r="12153" spans="1:4">
      <c r="A12153">
        <v>1908</v>
      </c>
      <c r="B12153" t="s">
        <v>2963</v>
      </c>
      <c r="C12153" t="s">
        <v>242</v>
      </c>
      <c r="D12153">
        <v>14.2</v>
      </c>
    </row>
    <row r="12154" spans="1:4">
      <c r="A12154">
        <v>1908</v>
      </c>
      <c r="B12154" t="s">
        <v>2963</v>
      </c>
      <c r="C12154" t="s">
        <v>242</v>
      </c>
      <c r="D12154">
        <v>8.0679999999999996</v>
      </c>
    </row>
    <row r="12155" spans="1:4">
      <c r="A12155">
        <v>1908</v>
      </c>
      <c r="B12155" t="s">
        <v>2963</v>
      </c>
      <c r="C12155" t="s">
        <v>262</v>
      </c>
      <c r="D12155">
        <v>4.37</v>
      </c>
    </row>
    <row r="12156" spans="1:4">
      <c r="A12156">
        <v>1908</v>
      </c>
      <c r="B12156" t="s">
        <v>2963</v>
      </c>
      <c r="C12156" t="s">
        <v>242</v>
      </c>
      <c r="D12156">
        <v>16.41</v>
      </c>
    </row>
    <row r="12157" spans="1:4">
      <c r="A12157">
        <v>1908</v>
      </c>
      <c r="B12157" t="s">
        <v>2963</v>
      </c>
      <c r="C12157" t="s">
        <v>262</v>
      </c>
      <c r="D12157">
        <v>2.86</v>
      </c>
    </row>
    <row r="12158" spans="1:4">
      <c r="A12158">
        <v>1908</v>
      </c>
      <c r="B12158" t="s">
        <v>2963</v>
      </c>
      <c r="C12158" t="s">
        <v>250</v>
      </c>
      <c r="D12158">
        <v>3.74</v>
      </c>
    </row>
    <row r="12159" spans="1:4">
      <c r="A12159">
        <v>1908</v>
      </c>
      <c r="B12159" t="s">
        <v>2963</v>
      </c>
      <c r="C12159" t="s">
        <v>252</v>
      </c>
      <c r="D12159">
        <v>1.04</v>
      </c>
    </row>
    <row r="12160" spans="1:4">
      <c r="A12160">
        <v>1908</v>
      </c>
      <c r="B12160" t="s">
        <v>2963</v>
      </c>
      <c r="C12160" t="s">
        <v>619</v>
      </c>
      <c r="D12160">
        <v>17.75</v>
      </c>
    </row>
    <row r="12161" spans="1:4">
      <c r="A12161">
        <v>1908</v>
      </c>
      <c r="B12161" t="s">
        <v>2963</v>
      </c>
      <c r="C12161" t="s">
        <v>1370</v>
      </c>
      <c r="D12161">
        <v>3.45</v>
      </c>
    </row>
    <row r="12162" spans="1:4">
      <c r="A12162">
        <v>1908</v>
      </c>
      <c r="B12162" t="s">
        <v>2963</v>
      </c>
      <c r="C12162" t="s">
        <v>1697</v>
      </c>
      <c r="D12162">
        <v>127.05</v>
      </c>
    </row>
    <row r="12163" spans="1:4">
      <c r="A12163">
        <v>1908</v>
      </c>
      <c r="B12163" t="s">
        <v>2963</v>
      </c>
      <c r="C12163" t="s">
        <v>256</v>
      </c>
      <c r="D12163">
        <v>118</v>
      </c>
    </row>
    <row r="12164" spans="1:4">
      <c r="A12164">
        <v>1908</v>
      </c>
      <c r="B12164" t="s">
        <v>2963</v>
      </c>
      <c r="C12164" t="s">
        <v>256</v>
      </c>
      <c r="D12164">
        <v>5.5</v>
      </c>
    </row>
    <row r="12165" spans="1:4">
      <c r="A12165">
        <v>1908</v>
      </c>
      <c r="B12165" t="s">
        <v>2963</v>
      </c>
      <c r="C12165" t="s">
        <v>1036</v>
      </c>
      <c r="D12165">
        <v>5.26</v>
      </c>
    </row>
    <row r="12166" spans="1:4">
      <c r="A12166">
        <v>1908</v>
      </c>
      <c r="B12166" t="s">
        <v>2963</v>
      </c>
      <c r="C12166" t="s">
        <v>622</v>
      </c>
      <c r="D12166">
        <v>28.87</v>
      </c>
    </row>
    <row r="12167" spans="1:4">
      <c r="A12167">
        <v>1908</v>
      </c>
      <c r="B12167" t="s">
        <v>2963</v>
      </c>
      <c r="C12167" t="s">
        <v>1704</v>
      </c>
      <c r="D12167">
        <v>5.0599999999999996</v>
      </c>
    </row>
    <row r="12168" spans="1:4">
      <c r="A12168">
        <v>1908</v>
      </c>
      <c r="B12168" t="s">
        <v>2963</v>
      </c>
      <c r="C12168" t="s">
        <v>1704</v>
      </c>
      <c r="D12168">
        <v>4.33</v>
      </c>
    </row>
    <row r="12169" spans="1:4">
      <c r="A12169">
        <v>1908</v>
      </c>
      <c r="B12169" t="s">
        <v>2963</v>
      </c>
      <c r="C12169" t="s">
        <v>262</v>
      </c>
      <c r="D12169">
        <v>45.54</v>
      </c>
    </row>
    <row r="12170" spans="1:4">
      <c r="A12170">
        <v>1908</v>
      </c>
      <c r="B12170" t="s">
        <v>2963</v>
      </c>
      <c r="C12170" t="s">
        <v>264</v>
      </c>
      <c r="D12170">
        <v>3.2</v>
      </c>
    </row>
    <row r="12171" spans="1:4">
      <c r="A12171">
        <v>1908</v>
      </c>
      <c r="B12171" t="s">
        <v>2963</v>
      </c>
      <c r="C12171" t="s">
        <v>266</v>
      </c>
      <c r="D12171">
        <v>10</v>
      </c>
    </row>
    <row r="12172" spans="1:4">
      <c r="A12172">
        <v>1908</v>
      </c>
      <c r="B12172" t="s">
        <v>2963</v>
      </c>
      <c r="C12172" t="s">
        <v>266</v>
      </c>
      <c r="D12172">
        <v>9</v>
      </c>
    </row>
    <row r="12173" spans="1:4">
      <c r="A12173">
        <v>1908</v>
      </c>
      <c r="B12173" t="s">
        <v>2963</v>
      </c>
      <c r="C12173" t="s">
        <v>1310</v>
      </c>
      <c r="D12173">
        <v>26.74</v>
      </c>
    </row>
    <row r="12174" spans="1:4">
      <c r="A12174">
        <v>1908</v>
      </c>
      <c r="B12174" t="s">
        <v>2963</v>
      </c>
      <c r="C12174" t="s">
        <v>268</v>
      </c>
      <c r="D12174">
        <v>24.64</v>
      </c>
    </row>
    <row r="12175" spans="1:4">
      <c r="A12175">
        <v>1908</v>
      </c>
      <c r="B12175" t="s">
        <v>2963</v>
      </c>
      <c r="C12175" t="s">
        <v>268</v>
      </c>
      <c r="D12175">
        <v>26.73</v>
      </c>
    </row>
    <row r="12176" spans="1:4">
      <c r="A12176">
        <v>1908</v>
      </c>
      <c r="B12176" t="s">
        <v>2963</v>
      </c>
      <c r="C12176" t="s">
        <v>268</v>
      </c>
      <c r="D12176">
        <v>22</v>
      </c>
    </row>
    <row r="12177" spans="1:4">
      <c r="A12177">
        <v>1908</v>
      </c>
      <c r="B12177" t="s">
        <v>2963</v>
      </c>
      <c r="C12177" t="s">
        <v>2471</v>
      </c>
      <c r="D12177">
        <v>5.64</v>
      </c>
    </row>
    <row r="12178" spans="1:4">
      <c r="A12178">
        <v>1908</v>
      </c>
      <c r="B12178" t="s">
        <v>2963</v>
      </c>
      <c r="C12178" t="s">
        <v>1712</v>
      </c>
      <c r="D12178">
        <v>8.8000000000000007</v>
      </c>
    </row>
    <row r="12179" spans="1:4">
      <c r="A12179">
        <v>1908</v>
      </c>
      <c r="B12179" t="s">
        <v>2963</v>
      </c>
      <c r="C12179" t="s">
        <v>1714</v>
      </c>
      <c r="D12179">
        <v>8.6999999999999993</v>
      </c>
    </row>
    <row r="12180" spans="1:4">
      <c r="A12180">
        <v>1908</v>
      </c>
      <c r="B12180" t="s">
        <v>2963</v>
      </c>
      <c r="C12180" t="s">
        <v>1301</v>
      </c>
      <c r="D12180">
        <v>16.5</v>
      </c>
    </row>
    <row r="12181" spans="1:4">
      <c r="A12181">
        <v>1908</v>
      </c>
      <c r="B12181" t="s">
        <v>2963</v>
      </c>
      <c r="C12181" t="s">
        <v>1169</v>
      </c>
      <c r="D12181">
        <v>1.5</v>
      </c>
    </row>
    <row r="12182" spans="1:4">
      <c r="A12182">
        <v>1908</v>
      </c>
      <c r="B12182" t="s">
        <v>2963</v>
      </c>
      <c r="C12182" t="s">
        <v>279</v>
      </c>
      <c r="D12182">
        <v>74.47</v>
      </c>
    </row>
    <row r="12183" spans="1:4">
      <c r="A12183">
        <v>1908</v>
      </c>
      <c r="B12183" t="s">
        <v>2963</v>
      </c>
      <c r="C12183" t="s">
        <v>279</v>
      </c>
      <c r="D12183">
        <v>40</v>
      </c>
    </row>
    <row r="12184" spans="1:4">
      <c r="A12184">
        <v>1908</v>
      </c>
      <c r="B12184" t="s">
        <v>2963</v>
      </c>
      <c r="C12184" t="s">
        <v>279</v>
      </c>
      <c r="D12184">
        <v>558.47</v>
      </c>
    </row>
    <row r="12185" spans="1:4">
      <c r="A12185">
        <v>1908</v>
      </c>
      <c r="B12185" t="s">
        <v>2963</v>
      </c>
      <c r="C12185" t="s">
        <v>2497</v>
      </c>
      <c r="D12185">
        <v>20</v>
      </c>
    </row>
    <row r="12186" spans="1:4">
      <c r="A12186">
        <v>1908</v>
      </c>
      <c r="B12186" t="s">
        <v>2963</v>
      </c>
      <c r="C12186" t="s">
        <v>2531</v>
      </c>
      <c r="D12186">
        <v>52</v>
      </c>
    </row>
    <row r="12187" spans="1:4">
      <c r="A12187">
        <v>1908</v>
      </c>
      <c r="B12187" t="s">
        <v>2963</v>
      </c>
      <c r="C12187" t="s">
        <v>282</v>
      </c>
      <c r="D12187">
        <v>12.84</v>
      </c>
    </row>
    <row r="12188" spans="1:4">
      <c r="A12188">
        <v>1908</v>
      </c>
      <c r="B12188" t="s">
        <v>2963</v>
      </c>
      <c r="C12188" t="s">
        <v>1472</v>
      </c>
      <c r="D12188">
        <v>10</v>
      </c>
    </row>
    <row r="12189" spans="1:4">
      <c r="A12189">
        <v>1908</v>
      </c>
      <c r="B12189" t="s">
        <v>2963</v>
      </c>
      <c r="C12189" t="s">
        <v>26</v>
      </c>
      <c r="D12189">
        <v>9.15</v>
      </c>
    </row>
    <row r="12190" spans="1:4">
      <c r="A12190">
        <v>1908</v>
      </c>
      <c r="B12190" t="s">
        <v>2963</v>
      </c>
      <c r="C12190" t="s">
        <v>287</v>
      </c>
      <c r="D12190">
        <v>18.95</v>
      </c>
    </row>
    <row r="12191" spans="1:4">
      <c r="A12191">
        <v>1908</v>
      </c>
      <c r="B12191" t="s">
        <v>2963</v>
      </c>
      <c r="C12191" t="s">
        <v>848</v>
      </c>
      <c r="D12191">
        <v>9.27</v>
      </c>
    </row>
    <row r="12192" spans="1:4">
      <c r="A12192">
        <v>1908</v>
      </c>
      <c r="B12192" t="s">
        <v>2963</v>
      </c>
      <c r="C12192" t="s">
        <v>291</v>
      </c>
      <c r="D12192">
        <v>1.57</v>
      </c>
    </row>
    <row r="12193" spans="1:4">
      <c r="A12193">
        <v>1908</v>
      </c>
      <c r="B12193" t="s">
        <v>2963</v>
      </c>
      <c r="C12193" t="s">
        <v>291</v>
      </c>
      <c r="D12193">
        <v>54.82</v>
      </c>
    </row>
    <row r="12194" spans="1:4">
      <c r="A12194">
        <v>1908</v>
      </c>
      <c r="B12194" t="s">
        <v>2963</v>
      </c>
      <c r="C12194" t="s">
        <v>291</v>
      </c>
      <c r="D12194">
        <v>9.1449999999999996</v>
      </c>
    </row>
    <row r="12195" spans="1:4">
      <c r="A12195">
        <v>1908</v>
      </c>
      <c r="B12195" t="s">
        <v>2963</v>
      </c>
      <c r="C12195" t="s">
        <v>291</v>
      </c>
      <c r="D12195">
        <v>20</v>
      </c>
    </row>
    <row r="12196" spans="1:4">
      <c r="A12196">
        <v>1908</v>
      </c>
      <c r="B12196" t="s">
        <v>2963</v>
      </c>
      <c r="C12196" t="s">
        <v>291</v>
      </c>
      <c r="D12196">
        <v>3.8</v>
      </c>
    </row>
    <row r="12197" spans="1:4">
      <c r="A12197">
        <v>1908</v>
      </c>
      <c r="B12197" t="s">
        <v>2963</v>
      </c>
      <c r="C12197" t="s">
        <v>291</v>
      </c>
      <c r="D12197">
        <v>5</v>
      </c>
    </row>
    <row r="12198" spans="1:4">
      <c r="A12198">
        <v>1908</v>
      </c>
      <c r="B12198" t="s">
        <v>2963</v>
      </c>
      <c r="C12198" t="s">
        <v>291</v>
      </c>
      <c r="D12198">
        <v>27.32</v>
      </c>
    </row>
    <row r="12199" spans="1:4">
      <c r="A12199">
        <v>1908</v>
      </c>
      <c r="B12199" t="s">
        <v>2963</v>
      </c>
      <c r="C12199" t="s">
        <v>291</v>
      </c>
      <c r="D12199">
        <v>20</v>
      </c>
    </row>
    <row r="12200" spans="1:4">
      <c r="A12200">
        <v>1908</v>
      </c>
      <c r="B12200" t="s">
        <v>2963</v>
      </c>
      <c r="C12200" t="s">
        <v>291</v>
      </c>
      <c r="D12200">
        <v>6.96</v>
      </c>
    </row>
    <row r="12201" spans="1:4">
      <c r="A12201">
        <v>1908</v>
      </c>
      <c r="B12201" t="s">
        <v>2963</v>
      </c>
      <c r="C12201" t="s">
        <v>291</v>
      </c>
      <c r="D12201">
        <v>5.0289999999999999</v>
      </c>
    </row>
    <row r="12202" spans="1:4">
      <c r="A12202">
        <v>1908</v>
      </c>
      <c r="B12202" t="s">
        <v>2963</v>
      </c>
      <c r="C12202" t="s">
        <v>291</v>
      </c>
      <c r="D12202">
        <v>19.52</v>
      </c>
    </row>
    <row r="12203" spans="1:4">
      <c r="A12203">
        <v>1908</v>
      </c>
      <c r="B12203" t="s">
        <v>2963</v>
      </c>
      <c r="C12203" t="s">
        <v>291</v>
      </c>
      <c r="D12203">
        <v>16</v>
      </c>
    </row>
    <row r="12204" spans="1:4">
      <c r="A12204">
        <v>1908</v>
      </c>
      <c r="B12204" t="s">
        <v>2963</v>
      </c>
      <c r="C12204" t="s">
        <v>291</v>
      </c>
      <c r="D12204">
        <v>30.484999999999999</v>
      </c>
    </row>
    <row r="12205" spans="1:4">
      <c r="A12205">
        <v>1908</v>
      </c>
      <c r="B12205" t="s">
        <v>2963</v>
      </c>
      <c r="C12205" t="s">
        <v>291</v>
      </c>
      <c r="D12205">
        <v>0.95199999999999996</v>
      </c>
    </row>
    <row r="12206" spans="1:4">
      <c r="A12206">
        <v>1908</v>
      </c>
      <c r="B12206" t="s">
        <v>2963</v>
      </c>
      <c r="C12206" t="s">
        <v>291</v>
      </c>
      <c r="D12206">
        <v>6.7</v>
      </c>
    </row>
    <row r="12207" spans="1:4">
      <c r="A12207">
        <v>1908</v>
      </c>
      <c r="B12207" t="s">
        <v>2963</v>
      </c>
      <c r="C12207" t="s">
        <v>291</v>
      </c>
      <c r="D12207">
        <v>5.71</v>
      </c>
    </row>
    <row r="12208" spans="1:4">
      <c r="A12208">
        <v>1908</v>
      </c>
      <c r="B12208" t="s">
        <v>2963</v>
      </c>
      <c r="C12208" t="s">
        <v>291</v>
      </c>
      <c r="D12208">
        <v>1.05</v>
      </c>
    </row>
    <row r="12209" spans="1:4">
      <c r="A12209">
        <v>1908</v>
      </c>
      <c r="B12209" t="s">
        <v>2963</v>
      </c>
      <c r="C12209" t="s">
        <v>291</v>
      </c>
      <c r="D12209">
        <v>3.04</v>
      </c>
    </row>
    <row r="12210" spans="1:4">
      <c r="A12210">
        <v>1908</v>
      </c>
      <c r="B12210" t="s">
        <v>2963</v>
      </c>
      <c r="C12210" t="s">
        <v>291</v>
      </c>
      <c r="D12210">
        <v>1.67</v>
      </c>
    </row>
    <row r="12211" spans="1:4">
      <c r="A12211">
        <v>1908</v>
      </c>
      <c r="B12211" t="s">
        <v>2963</v>
      </c>
      <c r="C12211" t="s">
        <v>291</v>
      </c>
      <c r="D12211">
        <v>33.9</v>
      </c>
    </row>
    <row r="12212" spans="1:4">
      <c r="A12212">
        <v>1908</v>
      </c>
      <c r="B12212" t="s">
        <v>2963</v>
      </c>
      <c r="C12212" t="s">
        <v>291</v>
      </c>
      <c r="D12212">
        <v>17.63</v>
      </c>
    </row>
    <row r="12213" spans="1:4">
      <c r="A12213">
        <v>1908</v>
      </c>
      <c r="B12213" t="s">
        <v>2963</v>
      </c>
      <c r="C12213" t="s">
        <v>291</v>
      </c>
      <c r="D12213">
        <v>23.52</v>
      </c>
    </row>
    <row r="12214" spans="1:4">
      <c r="A12214">
        <v>1908</v>
      </c>
      <c r="B12214" t="s">
        <v>2963</v>
      </c>
      <c r="C12214" t="s">
        <v>291</v>
      </c>
      <c r="D12214">
        <v>85.6</v>
      </c>
    </row>
    <row r="12215" spans="1:4">
      <c r="A12215">
        <v>1908</v>
      </c>
      <c r="B12215" t="s">
        <v>2963</v>
      </c>
      <c r="C12215" t="s">
        <v>291</v>
      </c>
      <c r="D12215">
        <v>12.77</v>
      </c>
    </row>
    <row r="12216" spans="1:4">
      <c r="A12216">
        <v>1908</v>
      </c>
      <c r="B12216" t="s">
        <v>2963</v>
      </c>
      <c r="C12216" t="s">
        <v>291</v>
      </c>
      <c r="D12216">
        <v>7.87</v>
      </c>
    </row>
    <row r="12217" spans="1:4">
      <c r="A12217">
        <v>1908</v>
      </c>
      <c r="B12217" t="s">
        <v>2963</v>
      </c>
      <c r="C12217" t="s">
        <v>291</v>
      </c>
      <c r="D12217">
        <v>38.4</v>
      </c>
    </row>
    <row r="12218" spans="1:4">
      <c r="A12218">
        <v>1908</v>
      </c>
      <c r="B12218" t="s">
        <v>2963</v>
      </c>
      <c r="C12218" t="s">
        <v>291</v>
      </c>
      <c r="D12218">
        <v>118.05</v>
      </c>
    </row>
    <row r="12219" spans="1:4">
      <c r="A12219">
        <v>1908</v>
      </c>
      <c r="B12219" t="s">
        <v>2963</v>
      </c>
      <c r="C12219" t="s">
        <v>291</v>
      </c>
      <c r="D12219">
        <v>23.8</v>
      </c>
    </row>
    <row r="12220" spans="1:4">
      <c r="A12220">
        <v>1908</v>
      </c>
      <c r="B12220" t="s">
        <v>2963</v>
      </c>
      <c r="C12220" t="s">
        <v>291</v>
      </c>
      <c r="D12220">
        <v>130</v>
      </c>
    </row>
    <row r="12221" spans="1:4">
      <c r="A12221">
        <v>1908</v>
      </c>
      <c r="B12221" t="s">
        <v>2963</v>
      </c>
      <c r="C12221" t="s">
        <v>2070</v>
      </c>
      <c r="D12221">
        <v>14.7</v>
      </c>
    </row>
    <row r="12222" spans="1:4">
      <c r="A12222">
        <v>1908</v>
      </c>
      <c r="B12222" t="s">
        <v>2963</v>
      </c>
      <c r="C12222" t="s">
        <v>2070</v>
      </c>
      <c r="D12222">
        <v>2.85</v>
      </c>
    </row>
    <row r="12223" spans="1:4">
      <c r="A12223">
        <v>1908</v>
      </c>
      <c r="B12223" t="s">
        <v>2963</v>
      </c>
      <c r="C12223" t="s">
        <v>1756</v>
      </c>
      <c r="D12223">
        <v>2.74</v>
      </c>
    </row>
    <row r="12224" spans="1:4">
      <c r="A12224">
        <v>1908</v>
      </c>
      <c r="B12224" t="s">
        <v>2963</v>
      </c>
      <c r="C12224" t="s">
        <v>312</v>
      </c>
      <c r="D12224">
        <v>10.5</v>
      </c>
    </row>
    <row r="12225" spans="1:4">
      <c r="A12225">
        <v>1908</v>
      </c>
      <c r="B12225" t="s">
        <v>2963</v>
      </c>
      <c r="C12225" t="s">
        <v>314</v>
      </c>
      <c r="D12225">
        <v>85</v>
      </c>
    </row>
    <row r="12226" spans="1:4">
      <c r="A12226">
        <v>1908</v>
      </c>
      <c r="B12226" t="s">
        <v>2963</v>
      </c>
      <c r="C12226" t="s">
        <v>316</v>
      </c>
      <c r="D12226">
        <v>5.3</v>
      </c>
    </row>
    <row r="12227" spans="1:4">
      <c r="A12227">
        <v>1908</v>
      </c>
      <c r="B12227" t="s">
        <v>2963</v>
      </c>
      <c r="C12227" t="s">
        <v>318</v>
      </c>
      <c r="D12227">
        <v>67</v>
      </c>
    </row>
    <row r="12228" spans="1:4">
      <c r="A12228">
        <v>1908</v>
      </c>
      <c r="B12228" t="s">
        <v>2963</v>
      </c>
      <c r="C12228" t="s">
        <v>1761</v>
      </c>
      <c r="D12228">
        <v>3</v>
      </c>
    </row>
    <row r="12229" spans="1:4">
      <c r="A12229">
        <v>1908</v>
      </c>
      <c r="B12229" t="s">
        <v>2963</v>
      </c>
      <c r="C12229" t="s">
        <v>1761</v>
      </c>
      <c r="D12229">
        <v>2.5</v>
      </c>
    </row>
    <row r="12230" spans="1:4">
      <c r="A12230">
        <v>1908</v>
      </c>
      <c r="B12230" t="s">
        <v>2963</v>
      </c>
      <c r="C12230" t="s">
        <v>320</v>
      </c>
      <c r="D12230">
        <v>11.1</v>
      </c>
    </row>
    <row r="12231" spans="1:4">
      <c r="A12231">
        <v>1908</v>
      </c>
      <c r="B12231" t="s">
        <v>2963</v>
      </c>
      <c r="C12231" t="s">
        <v>1468</v>
      </c>
      <c r="D12231">
        <v>7</v>
      </c>
    </row>
    <row r="12232" spans="1:4">
      <c r="A12232">
        <v>1908</v>
      </c>
      <c r="B12232" t="s">
        <v>2963</v>
      </c>
      <c r="C12232" t="s">
        <v>1068</v>
      </c>
      <c r="D12232">
        <v>10.36</v>
      </c>
    </row>
    <row r="12233" spans="1:4">
      <c r="A12233">
        <v>1908</v>
      </c>
      <c r="B12233" t="s">
        <v>2963</v>
      </c>
      <c r="C12233" t="s">
        <v>1068</v>
      </c>
      <c r="D12233">
        <v>4</v>
      </c>
    </row>
    <row r="12234" spans="1:4">
      <c r="A12234">
        <v>1908</v>
      </c>
      <c r="B12234" t="s">
        <v>2963</v>
      </c>
      <c r="C12234" t="s">
        <v>2240</v>
      </c>
      <c r="D12234">
        <v>9.32</v>
      </c>
    </row>
    <row r="12235" spans="1:4">
      <c r="A12235">
        <v>1908</v>
      </c>
      <c r="B12235" t="s">
        <v>2963</v>
      </c>
      <c r="C12235" t="s">
        <v>2532</v>
      </c>
      <c r="D12235">
        <v>7.2</v>
      </c>
    </row>
    <row r="12236" spans="1:4">
      <c r="A12236">
        <v>1908</v>
      </c>
      <c r="B12236" t="s">
        <v>2963</v>
      </c>
      <c r="C12236" t="s">
        <v>961</v>
      </c>
      <c r="D12236">
        <v>23</v>
      </c>
    </row>
    <row r="12237" spans="1:4">
      <c r="A12237">
        <v>1908</v>
      </c>
      <c r="B12237" t="s">
        <v>2963</v>
      </c>
      <c r="C12237" t="s">
        <v>851</v>
      </c>
      <c r="D12237">
        <v>4.4000000000000004</v>
      </c>
    </row>
    <row r="12238" spans="1:4">
      <c r="A12238">
        <v>1908</v>
      </c>
      <c r="B12238" t="s">
        <v>2963</v>
      </c>
      <c r="C12238" t="s">
        <v>322</v>
      </c>
      <c r="D12238">
        <v>17</v>
      </c>
    </row>
    <row r="12239" spans="1:4">
      <c r="A12239">
        <v>1908</v>
      </c>
      <c r="B12239" t="s">
        <v>2963</v>
      </c>
      <c r="C12239" t="s">
        <v>324</v>
      </c>
      <c r="D12239">
        <v>98.3</v>
      </c>
    </row>
    <row r="12240" spans="1:4">
      <c r="A12240">
        <v>1908</v>
      </c>
      <c r="B12240" t="s">
        <v>2963</v>
      </c>
      <c r="C12240" t="s">
        <v>324</v>
      </c>
      <c r="D12240">
        <v>4.67</v>
      </c>
    </row>
    <row r="12241" spans="1:4">
      <c r="A12241">
        <v>1908</v>
      </c>
      <c r="B12241" t="s">
        <v>2963</v>
      </c>
      <c r="C12241" t="s">
        <v>324</v>
      </c>
      <c r="D12241">
        <v>39</v>
      </c>
    </row>
    <row r="12242" spans="1:4">
      <c r="A12242">
        <v>1908</v>
      </c>
      <c r="B12242" t="s">
        <v>2963</v>
      </c>
      <c r="C12242" t="s">
        <v>324</v>
      </c>
      <c r="D12242">
        <v>23.4</v>
      </c>
    </row>
    <row r="12243" spans="1:4">
      <c r="A12243">
        <v>1908</v>
      </c>
      <c r="B12243" t="s">
        <v>2963</v>
      </c>
      <c r="C12243" t="s">
        <v>324</v>
      </c>
      <c r="D12243">
        <v>7.75</v>
      </c>
    </row>
    <row r="12244" spans="1:4">
      <c r="A12244">
        <v>1908</v>
      </c>
      <c r="B12244" t="s">
        <v>2963</v>
      </c>
      <c r="C12244" t="s">
        <v>324</v>
      </c>
      <c r="D12244">
        <v>88.7</v>
      </c>
    </row>
    <row r="12245" spans="1:4">
      <c r="A12245">
        <v>1908</v>
      </c>
      <c r="B12245" t="s">
        <v>2963</v>
      </c>
      <c r="C12245" t="s">
        <v>324</v>
      </c>
      <c r="D12245">
        <v>54</v>
      </c>
    </row>
    <row r="12246" spans="1:4">
      <c r="A12246">
        <v>1908</v>
      </c>
      <c r="B12246" t="s">
        <v>2963</v>
      </c>
      <c r="C12246" t="s">
        <v>324</v>
      </c>
      <c r="D12246">
        <v>37.200000000000003</v>
      </c>
    </row>
    <row r="12247" spans="1:4">
      <c r="A12247">
        <v>1908</v>
      </c>
      <c r="B12247" t="s">
        <v>2963</v>
      </c>
      <c r="C12247" t="s">
        <v>327</v>
      </c>
      <c r="D12247">
        <v>6.31</v>
      </c>
    </row>
    <row r="12248" spans="1:4">
      <c r="A12248">
        <v>1908</v>
      </c>
      <c r="B12248" t="s">
        <v>2963</v>
      </c>
      <c r="C12248" t="s">
        <v>66</v>
      </c>
      <c r="D12248">
        <v>6.86</v>
      </c>
    </row>
    <row r="12249" spans="1:4">
      <c r="A12249">
        <v>1908</v>
      </c>
      <c r="B12249" t="s">
        <v>2963</v>
      </c>
      <c r="C12249" t="s">
        <v>2437</v>
      </c>
      <c r="D12249">
        <v>1.66</v>
      </c>
    </row>
    <row r="12250" spans="1:4">
      <c r="A12250">
        <v>1908</v>
      </c>
      <c r="B12250" t="s">
        <v>2963</v>
      </c>
      <c r="C12250" t="s">
        <v>332</v>
      </c>
      <c r="D12250">
        <v>112.5</v>
      </c>
    </row>
    <row r="12251" spans="1:4">
      <c r="A12251">
        <v>1908</v>
      </c>
      <c r="B12251" t="s">
        <v>2963</v>
      </c>
      <c r="C12251" t="s">
        <v>658</v>
      </c>
      <c r="D12251">
        <v>0.18</v>
      </c>
    </row>
    <row r="12252" spans="1:4">
      <c r="A12252">
        <v>1908</v>
      </c>
      <c r="B12252" t="s">
        <v>2963</v>
      </c>
      <c r="C12252" t="s">
        <v>658</v>
      </c>
      <c r="D12252">
        <v>1.6</v>
      </c>
    </row>
    <row r="12253" spans="1:4">
      <c r="A12253">
        <v>1908</v>
      </c>
      <c r="B12253" t="s">
        <v>2963</v>
      </c>
      <c r="C12253" t="s">
        <v>2498</v>
      </c>
      <c r="D12253">
        <v>13</v>
      </c>
    </row>
    <row r="12254" spans="1:4">
      <c r="A12254">
        <v>1908</v>
      </c>
      <c r="B12254" t="s">
        <v>2963</v>
      </c>
      <c r="C12254" t="s">
        <v>338</v>
      </c>
      <c r="D12254">
        <v>31.02</v>
      </c>
    </row>
    <row r="12255" spans="1:4">
      <c r="A12255">
        <v>1908</v>
      </c>
      <c r="B12255" t="s">
        <v>2963</v>
      </c>
      <c r="C12255" t="s">
        <v>338</v>
      </c>
      <c r="D12255">
        <v>27.78</v>
      </c>
    </row>
    <row r="12256" spans="1:4">
      <c r="A12256">
        <v>1908</v>
      </c>
      <c r="B12256" t="s">
        <v>2963</v>
      </c>
      <c r="C12256" t="s">
        <v>338</v>
      </c>
      <c r="D12256">
        <v>4</v>
      </c>
    </row>
    <row r="12257" spans="1:4">
      <c r="A12257">
        <v>1908</v>
      </c>
      <c r="B12257" t="s">
        <v>2963</v>
      </c>
      <c r="C12257" t="s">
        <v>340</v>
      </c>
      <c r="D12257">
        <v>80.7</v>
      </c>
    </row>
    <row r="12258" spans="1:4">
      <c r="A12258">
        <v>1908</v>
      </c>
      <c r="B12258" t="s">
        <v>2963</v>
      </c>
      <c r="C12258" t="s">
        <v>340</v>
      </c>
      <c r="D12258">
        <v>8.5500000000000007</v>
      </c>
    </row>
    <row r="12259" spans="1:4">
      <c r="A12259">
        <v>1908</v>
      </c>
      <c r="B12259" t="s">
        <v>2963</v>
      </c>
      <c r="C12259" t="s">
        <v>340</v>
      </c>
      <c r="D12259">
        <v>18.079999999999998</v>
      </c>
    </row>
    <row r="12260" spans="1:4">
      <c r="A12260">
        <v>1908</v>
      </c>
      <c r="B12260" t="s">
        <v>2963</v>
      </c>
      <c r="C12260" t="s">
        <v>340</v>
      </c>
      <c r="D12260">
        <v>21.12</v>
      </c>
    </row>
    <row r="12261" spans="1:4">
      <c r="A12261">
        <v>1908</v>
      </c>
      <c r="B12261" t="s">
        <v>2963</v>
      </c>
      <c r="C12261" t="s">
        <v>340</v>
      </c>
      <c r="D12261">
        <v>21</v>
      </c>
    </row>
    <row r="12262" spans="1:4">
      <c r="A12262">
        <v>1908</v>
      </c>
      <c r="B12262" t="s">
        <v>2963</v>
      </c>
      <c r="C12262" t="s">
        <v>352</v>
      </c>
      <c r="D12262">
        <v>10</v>
      </c>
    </row>
    <row r="12263" spans="1:4">
      <c r="A12263">
        <v>1908</v>
      </c>
      <c r="B12263" t="s">
        <v>2963</v>
      </c>
      <c r="C12263" t="s">
        <v>354</v>
      </c>
      <c r="D12263">
        <v>106.98</v>
      </c>
    </row>
    <row r="12264" spans="1:4">
      <c r="A12264">
        <v>1908</v>
      </c>
      <c r="B12264" t="s">
        <v>2963</v>
      </c>
      <c r="C12264" t="s">
        <v>358</v>
      </c>
      <c r="D12264">
        <v>10.47</v>
      </c>
    </row>
    <row r="12265" spans="1:4">
      <c r="A12265">
        <v>1908</v>
      </c>
      <c r="B12265" t="s">
        <v>2963</v>
      </c>
      <c r="C12265" t="s">
        <v>358</v>
      </c>
      <c r="D12265">
        <v>7.69</v>
      </c>
    </row>
    <row r="12266" spans="1:4">
      <c r="A12266">
        <v>1908</v>
      </c>
      <c r="B12266" t="s">
        <v>2963</v>
      </c>
      <c r="C12266" t="s">
        <v>648</v>
      </c>
      <c r="D12266">
        <v>9.2799999999999994</v>
      </c>
    </row>
    <row r="12267" spans="1:4">
      <c r="A12267">
        <v>1908</v>
      </c>
      <c r="B12267" t="s">
        <v>2963</v>
      </c>
      <c r="C12267" t="s">
        <v>648</v>
      </c>
      <c r="D12267">
        <v>27.5</v>
      </c>
    </row>
    <row r="12268" spans="1:4">
      <c r="A12268">
        <v>1908</v>
      </c>
      <c r="B12268" t="s">
        <v>2963</v>
      </c>
      <c r="C12268" t="s">
        <v>1789</v>
      </c>
      <c r="D12268">
        <v>23.6</v>
      </c>
    </row>
    <row r="12269" spans="1:4">
      <c r="A12269">
        <v>1908</v>
      </c>
      <c r="B12269" t="s">
        <v>2963</v>
      </c>
      <c r="C12269" t="s">
        <v>2314</v>
      </c>
      <c r="D12269">
        <v>22</v>
      </c>
    </row>
    <row r="12270" spans="1:4">
      <c r="A12270">
        <v>1908</v>
      </c>
      <c r="B12270" t="s">
        <v>2963</v>
      </c>
      <c r="C12270" t="s">
        <v>360</v>
      </c>
      <c r="D12270">
        <v>11</v>
      </c>
    </row>
    <row r="12271" spans="1:4">
      <c r="A12271">
        <v>1908</v>
      </c>
      <c r="B12271" t="s">
        <v>2963</v>
      </c>
      <c r="C12271" t="s">
        <v>362</v>
      </c>
      <c r="D12271">
        <v>35</v>
      </c>
    </row>
    <row r="12272" spans="1:4">
      <c r="A12272">
        <v>1908</v>
      </c>
      <c r="B12272" t="s">
        <v>3020</v>
      </c>
      <c r="C12272" t="s">
        <v>1180</v>
      </c>
      <c r="D12272">
        <v>14.16</v>
      </c>
    </row>
    <row r="12273" spans="1:4">
      <c r="A12273">
        <v>1908</v>
      </c>
      <c r="B12273" t="s">
        <v>3020</v>
      </c>
      <c r="C12273" t="s">
        <v>1180</v>
      </c>
      <c r="D12273">
        <v>5.5</v>
      </c>
    </row>
    <row r="12274" spans="1:4">
      <c r="A12274">
        <v>1908</v>
      </c>
      <c r="B12274" t="s">
        <v>3020</v>
      </c>
      <c r="C12274" t="s">
        <v>1180</v>
      </c>
      <c r="D12274">
        <v>2.5</v>
      </c>
    </row>
    <row r="12275" spans="1:4">
      <c r="A12275">
        <v>1908</v>
      </c>
      <c r="B12275" t="s">
        <v>3020</v>
      </c>
      <c r="C12275" t="s">
        <v>1183</v>
      </c>
      <c r="D12275">
        <v>16.5</v>
      </c>
    </row>
    <row r="12276" spans="1:4">
      <c r="A12276">
        <v>1908</v>
      </c>
      <c r="B12276" t="s">
        <v>3020</v>
      </c>
      <c r="C12276" t="s">
        <v>1185</v>
      </c>
      <c r="D12276">
        <v>6.2</v>
      </c>
    </row>
    <row r="12277" spans="1:4">
      <c r="A12277">
        <v>1908</v>
      </c>
      <c r="B12277" t="s">
        <v>3020</v>
      </c>
      <c r="C12277" t="s">
        <v>1479</v>
      </c>
      <c r="D12277">
        <v>3</v>
      </c>
    </row>
    <row r="12278" spans="1:4">
      <c r="A12278">
        <v>1908</v>
      </c>
      <c r="B12278" t="s">
        <v>3020</v>
      </c>
      <c r="C12278" t="s">
        <v>1313</v>
      </c>
      <c r="D12278">
        <v>12</v>
      </c>
    </row>
    <row r="12279" spans="1:4">
      <c r="A12279">
        <v>1908</v>
      </c>
      <c r="B12279" t="s">
        <v>3020</v>
      </c>
      <c r="C12279" t="s">
        <v>1187</v>
      </c>
      <c r="D12279">
        <v>6</v>
      </c>
    </row>
    <row r="12280" spans="1:4">
      <c r="A12280">
        <v>1908</v>
      </c>
      <c r="B12280" t="s">
        <v>3020</v>
      </c>
      <c r="C12280" t="s">
        <v>1315</v>
      </c>
      <c r="D12280">
        <v>4.5</v>
      </c>
    </row>
    <row r="12281" spans="1:4">
      <c r="A12281">
        <v>1908</v>
      </c>
      <c r="B12281" t="s">
        <v>3020</v>
      </c>
      <c r="C12281" t="s">
        <v>1189</v>
      </c>
      <c r="D12281">
        <v>20.8</v>
      </c>
    </row>
    <row r="12282" spans="1:4">
      <c r="A12282">
        <v>1908</v>
      </c>
      <c r="B12282" t="s">
        <v>3020</v>
      </c>
      <c r="C12282" t="s">
        <v>1191</v>
      </c>
      <c r="D12282">
        <v>11.5</v>
      </c>
    </row>
    <row r="12283" spans="1:4">
      <c r="A12283">
        <v>1908</v>
      </c>
      <c r="B12283" t="s">
        <v>3030</v>
      </c>
      <c r="C12283" t="s">
        <v>2438</v>
      </c>
      <c r="D12283">
        <v>1.5</v>
      </c>
    </row>
    <row r="12284" spans="1:4">
      <c r="A12284">
        <v>1908</v>
      </c>
      <c r="B12284" t="s">
        <v>3030</v>
      </c>
      <c r="C12284" t="s">
        <v>2439</v>
      </c>
      <c r="D12284">
        <v>14</v>
      </c>
    </row>
    <row r="12285" spans="1:4">
      <c r="A12285">
        <v>1908</v>
      </c>
      <c r="B12285" t="s">
        <v>3030</v>
      </c>
      <c r="C12285" t="s">
        <v>2533</v>
      </c>
      <c r="D12285">
        <v>2.5</v>
      </c>
    </row>
    <row r="12286" spans="1:4">
      <c r="A12286">
        <v>1908</v>
      </c>
      <c r="B12286" t="s">
        <v>3655</v>
      </c>
      <c r="C12286" t="s">
        <v>2093</v>
      </c>
      <c r="D12286">
        <v>214.5</v>
      </c>
    </row>
    <row r="12287" spans="1:4">
      <c r="A12287">
        <v>1908</v>
      </c>
      <c r="B12287" t="s">
        <v>3655</v>
      </c>
      <c r="C12287" t="s">
        <v>2082</v>
      </c>
      <c r="D12287">
        <v>28</v>
      </c>
    </row>
    <row r="12288" spans="1:4">
      <c r="A12288">
        <v>1908</v>
      </c>
      <c r="B12288" t="s">
        <v>3655</v>
      </c>
      <c r="C12288" t="s">
        <v>2081</v>
      </c>
      <c r="D12288">
        <v>35</v>
      </c>
    </row>
    <row r="12289" spans="1:4">
      <c r="A12289">
        <v>1908</v>
      </c>
      <c r="B12289" t="s">
        <v>3655</v>
      </c>
      <c r="C12289" t="s">
        <v>2082</v>
      </c>
      <c r="D12289">
        <v>6</v>
      </c>
    </row>
    <row r="12290" spans="1:4">
      <c r="A12290">
        <v>1908</v>
      </c>
      <c r="B12290" t="s">
        <v>3655</v>
      </c>
      <c r="C12290" t="s">
        <v>99</v>
      </c>
      <c r="D12290">
        <v>21</v>
      </c>
    </row>
    <row r="12291" spans="1:4">
      <c r="A12291">
        <v>1908</v>
      </c>
      <c r="B12291" t="s">
        <v>3655</v>
      </c>
      <c r="C12291" t="s">
        <v>2472</v>
      </c>
      <c r="D12291">
        <v>20</v>
      </c>
    </row>
    <row r="12292" spans="1:4">
      <c r="A12292">
        <v>1908</v>
      </c>
      <c r="B12292" t="s">
        <v>3655</v>
      </c>
      <c r="C12292" t="s">
        <v>2473</v>
      </c>
      <c r="D12292">
        <v>4</v>
      </c>
    </row>
    <row r="12293" spans="1:4">
      <c r="A12293">
        <v>1908</v>
      </c>
      <c r="B12293" t="s">
        <v>3655</v>
      </c>
      <c r="C12293" t="s">
        <v>1952</v>
      </c>
      <c r="D12293">
        <v>5</v>
      </c>
    </row>
    <row r="12294" spans="1:4">
      <c r="A12294">
        <v>1908</v>
      </c>
      <c r="B12294" t="s">
        <v>3655</v>
      </c>
      <c r="C12294" t="s">
        <v>2095</v>
      </c>
      <c r="D12294">
        <v>57.55</v>
      </c>
    </row>
    <row r="12295" spans="1:4">
      <c r="A12295">
        <v>1908</v>
      </c>
      <c r="B12295" t="s">
        <v>3655</v>
      </c>
      <c r="C12295" t="s">
        <v>2095</v>
      </c>
      <c r="D12295">
        <v>36</v>
      </c>
    </row>
    <row r="12296" spans="1:4">
      <c r="A12296">
        <v>1908</v>
      </c>
      <c r="B12296" t="s">
        <v>3655</v>
      </c>
      <c r="C12296" t="s">
        <v>2095</v>
      </c>
      <c r="D12296">
        <v>218</v>
      </c>
    </row>
    <row r="12297" spans="1:4">
      <c r="A12297">
        <v>1908</v>
      </c>
      <c r="B12297" t="s">
        <v>3655</v>
      </c>
      <c r="C12297" t="s">
        <v>2095</v>
      </c>
      <c r="D12297">
        <v>57</v>
      </c>
    </row>
    <row r="12298" spans="1:4">
      <c r="A12298">
        <v>1908</v>
      </c>
      <c r="B12298" t="s">
        <v>3655</v>
      </c>
      <c r="C12298" t="s">
        <v>2095</v>
      </c>
      <c r="D12298">
        <v>39.9</v>
      </c>
    </row>
    <row r="12299" spans="1:4">
      <c r="A12299">
        <v>1908</v>
      </c>
      <c r="B12299" t="s">
        <v>3655</v>
      </c>
      <c r="C12299" t="s">
        <v>2095</v>
      </c>
      <c r="D12299">
        <v>0.15</v>
      </c>
    </row>
    <row r="12300" spans="1:4">
      <c r="A12300">
        <v>1908</v>
      </c>
      <c r="B12300" t="s">
        <v>3655</v>
      </c>
      <c r="C12300" t="s">
        <v>2095</v>
      </c>
      <c r="D12300">
        <v>115.5</v>
      </c>
    </row>
    <row r="12301" spans="1:4">
      <c r="A12301">
        <v>1908</v>
      </c>
      <c r="B12301" t="s">
        <v>3655</v>
      </c>
      <c r="C12301" t="s">
        <v>2095</v>
      </c>
      <c r="D12301">
        <v>57</v>
      </c>
    </row>
    <row r="12302" spans="1:4">
      <c r="A12302">
        <v>1908</v>
      </c>
      <c r="B12302" t="s">
        <v>3655</v>
      </c>
      <c r="C12302" t="s">
        <v>2095</v>
      </c>
      <c r="D12302">
        <v>2</v>
      </c>
    </row>
    <row r="12303" spans="1:4">
      <c r="A12303">
        <v>1908</v>
      </c>
      <c r="B12303" t="s">
        <v>3655</v>
      </c>
      <c r="C12303" t="s">
        <v>2095</v>
      </c>
      <c r="D12303">
        <v>37</v>
      </c>
    </row>
    <row r="12304" spans="1:4">
      <c r="A12304">
        <v>1908</v>
      </c>
      <c r="B12304" t="s">
        <v>3655</v>
      </c>
      <c r="C12304" t="s">
        <v>2095</v>
      </c>
      <c r="D12304">
        <v>700</v>
      </c>
    </row>
    <row r="12305" spans="1:4">
      <c r="A12305">
        <v>1908</v>
      </c>
      <c r="B12305" t="s">
        <v>3655</v>
      </c>
      <c r="C12305" t="s">
        <v>2095</v>
      </c>
      <c r="D12305">
        <v>305.81</v>
      </c>
    </row>
    <row r="12306" spans="1:4">
      <c r="A12306">
        <v>1908</v>
      </c>
      <c r="B12306" t="s">
        <v>3655</v>
      </c>
      <c r="C12306" t="s">
        <v>2095</v>
      </c>
      <c r="D12306">
        <v>96.48</v>
      </c>
    </row>
    <row r="12307" spans="1:4">
      <c r="A12307">
        <v>1908</v>
      </c>
      <c r="B12307" t="s">
        <v>3655</v>
      </c>
      <c r="C12307" t="s">
        <v>2095</v>
      </c>
      <c r="D12307">
        <v>42.5</v>
      </c>
    </row>
    <row r="12308" spans="1:4">
      <c r="A12308">
        <v>1908</v>
      </c>
      <c r="B12308" t="s">
        <v>3655</v>
      </c>
      <c r="C12308" t="s">
        <v>2095</v>
      </c>
      <c r="D12308">
        <v>103</v>
      </c>
    </row>
    <row r="12309" spans="1:4">
      <c r="A12309">
        <v>1908</v>
      </c>
      <c r="B12309" t="s">
        <v>3655</v>
      </c>
      <c r="C12309" t="s">
        <v>417</v>
      </c>
      <c r="D12309">
        <v>245</v>
      </c>
    </row>
    <row r="12310" spans="1:4">
      <c r="A12310">
        <v>1908</v>
      </c>
      <c r="B12310" t="s">
        <v>3655</v>
      </c>
      <c r="C12310" t="s">
        <v>417</v>
      </c>
      <c r="D12310">
        <v>13.5</v>
      </c>
    </row>
    <row r="12311" spans="1:4">
      <c r="A12311">
        <v>1908</v>
      </c>
      <c r="B12311" t="s">
        <v>3655</v>
      </c>
      <c r="C12311" t="s">
        <v>417</v>
      </c>
      <c r="D12311">
        <v>45.43</v>
      </c>
    </row>
    <row r="12312" spans="1:4">
      <c r="A12312">
        <v>1908</v>
      </c>
      <c r="B12312" t="s">
        <v>3655</v>
      </c>
      <c r="C12312" t="s">
        <v>417</v>
      </c>
      <c r="D12312">
        <v>30</v>
      </c>
    </row>
    <row r="12313" spans="1:4">
      <c r="A12313">
        <v>1908</v>
      </c>
      <c r="B12313" t="s">
        <v>3655</v>
      </c>
      <c r="C12313" t="s">
        <v>417</v>
      </c>
      <c r="D12313">
        <v>95</v>
      </c>
    </row>
    <row r="12314" spans="1:4">
      <c r="A12314">
        <v>1908</v>
      </c>
      <c r="B12314" t="s">
        <v>3655</v>
      </c>
      <c r="C12314" t="s">
        <v>417</v>
      </c>
      <c r="D12314">
        <v>170.5</v>
      </c>
    </row>
    <row r="12315" spans="1:4">
      <c r="A12315">
        <v>1908</v>
      </c>
      <c r="B12315" t="s">
        <v>3655</v>
      </c>
      <c r="C12315" t="s">
        <v>417</v>
      </c>
      <c r="D12315">
        <v>164</v>
      </c>
    </row>
    <row r="12316" spans="1:4">
      <c r="A12316">
        <v>1908</v>
      </c>
      <c r="B12316" t="s">
        <v>3655</v>
      </c>
      <c r="C12316" t="s">
        <v>68</v>
      </c>
      <c r="D12316">
        <v>41</v>
      </c>
    </row>
    <row r="12317" spans="1:4">
      <c r="A12317">
        <v>1908</v>
      </c>
      <c r="B12317" t="s">
        <v>3655</v>
      </c>
      <c r="C12317" t="s">
        <v>68</v>
      </c>
      <c r="D12317">
        <v>107.4</v>
      </c>
    </row>
    <row r="12318" spans="1:4">
      <c r="A12318">
        <v>1908</v>
      </c>
      <c r="B12318" t="s">
        <v>3655</v>
      </c>
      <c r="C12318" t="s">
        <v>68</v>
      </c>
      <c r="D12318">
        <v>16</v>
      </c>
    </row>
    <row r="12319" spans="1:4">
      <c r="A12319">
        <v>1908</v>
      </c>
      <c r="B12319" t="s">
        <v>3655</v>
      </c>
      <c r="C12319" t="s">
        <v>68</v>
      </c>
      <c r="D12319">
        <v>10</v>
      </c>
    </row>
    <row r="12320" spans="1:4">
      <c r="A12320">
        <v>1908</v>
      </c>
      <c r="B12320" t="s">
        <v>3655</v>
      </c>
      <c r="C12320" t="s">
        <v>68</v>
      </c>
      <c r="D12320">
        <v>4.5</v>
      </c>
    </row>
    <row r="12321" spans="1:4">
      <c r="A12321">
        <v>1908</v>
      </c>
      <c r="B12321" t="s">
        <v>3655</v>
      </c>
      <c r="C12321" t="s">
        <v>68</v>
      </c>
      <c r="D12321">
        <v>20</v>
      </c>
    </row>
    <row r="12322" spans="1:4">
      <c r="A12322">
        <v>1908</v>
      </c>
      <c r="B12322" t="s">
        <v>3655</v>
      </c>
      <c r="C12322" t="s">
        <v>68</v>
      </c>
      <c r="D12322">
        <v>6.1</v>
      </c>
    </row>
    <row r="12323" spans="1:4">
      <c r="A12323">
        <v>1908</v>
      </c>
      <c r="B12323" t="s">
        <v>3655</v>
      </c>
      <c r="C12323" t="s">
        <v>68</v>
      </c>
      <c r="D12323">
        <v>78</v>
      </c>
    </row>
    <row r="12324" spans="1:4">
      <c r="A12324">
        <v>1908</v>
      </c>
      <c r="B12324" t="s">
        <v>3655</v>
      </c>
      <c r="C12324" t="s">
        <v>2097</v>
      </c>
      <c r="D12324">
        <v>8</v>
      </c>
    </row>
    <row r="12325" spans="1:4">
      <c r="A12325">
        <v>1908</v>
      </c>
      <c r="B12325" t="s">
        <v>3655</v>
      </c>
      <c r="C12325" t="s">
        <v>2097</v>
      </c>
      <c r="D12325">
        <v>30</v>
      </c>
    </row>
    <row r="12326" spans="1:4">
      <c r="A12326">
        <v>1908</v>
      </c>
      <c r="B12326" t="s">
        <v>3655</v>
      </c>
      <c r="C12326" t="s">
        <v>2097</v>
      </c>
      <c r="D12326">
        <v>31.1</v>
      </c>
    </row>
    <row r="12327" spans="1:4">
      <c r="A12327">
        <v>1908</v>
      </c>
      <c r="B12327" t="s">
        <v>3655</v>
      </c>
      <c r="C12327" t="s">
        <v>2097</v>
      </c>
      <c r="D12327">
        <v>99</v>
      </c>
    </row>
    <row r="12328" spans="1:4">
      <c r="A12328">
        <v>1908</v>
      </c>
      <c r="B12328" t="s">
        <v>3655</v>
      </c>
      <c r="C12328" t="s">
        <v>2097</v>
      </c>
      <c r="D12328">
        <v>30.5</v>
      </c>
    </row>
    <row r="12329" spans="1:4">
      <c r="A12329">
        <v>1908</v>
      </c>
      <c r="B12329" t="s">
        <v>3655</v>
      </c>
      <c r="C12329" t="s">
        <v>2097</v>
      </c>
      <c r="D12329">
        <v>34</v>
      </c>
    </row>
    <row r="12330" spans="1:4">
      <c r="A12330">
        <v>1908</v>
      </c>
      <c r="B12330" t="s">
        <v>3655</v>
      </c>
      <c r="C12330" t="s">
        <v>2098</v>
      </c>
      <c r="D12330">
        <v>5</v>
      </c>
    </row>
    <row r="12331" spans="1:4">
      <c r="A12331">
        <v>1908</v>
      </c>
      <c r="B12331" t="s">
        <v>3655</v>
      </c>
      <c r="C12331" t="s">
        <v>2100</v>
      </c>
      <c r="D12331">
        <v>2</v>
      </c>
    </row>
    <row r="12332" spans="1:4">
      <c r="A12332">
        <v>1908</v>
      </c>
      <c r="B12332" t="s">
        <v>3655</v>
      </c>
      <c r="C12332" t="s">
        <v>2101</v>
      </c>
      <c r="D12332">
        <v>32</v>
      </c>
    </row>
    <row r="12333" spans="1:4">
      <c r="A12333">
        <v>1908</v>
      </c>
      <c r="B12333" t="s">
        <v>3655</v>
      </c>
      <c r="C12333" t="s">
        <v>2101</v>
      </c>
      <c r="D12333">
        <v>3</v>
      </c>
    </row>
    <row r="12334" spans="1:4">
      <c r="A12334">
        <v>1908</v>
      </c>
      <c r="B12334" t="s">
        <v>3655</v>
      </c>
      <c r="C12334" t="s">
        <v>2499</v>
      </c>
      <c r="D12334">
        <v>9</v>
      </c>
    </row>
    <row r="12335" spans="1:4">
      <c r="A12335">
        <v>1908</v>
      </c>
      <c r="B12335" t="s">
        <v>3655</v>
      </c>
      <c r="C12335" t="s">
        <v>2072</v>
      </c>
      <c r="D12335">
        <v>2.25</v>
      </c>
    </row>
    <row r="12336" spans="1:4">
      <c r="A12336">
        <v>1908</v>
      </c>
      <c r="B12336" t="s">
        <v>3655</v>
      </c>
      <c r="C12336" t="s">
        <v>273</v>
      </c>
      <c r="D12336">
        <v>10.5</v>
      </c>
    </row>
    <row r="12337" spans="1:4">
      <c r="A12337">
        <v>1908</v>
      </c>
      <c r="B12337" t="s">
        <v>3655</v>
      </c>
      <c r="C12337" t="s">
        <v>1394</v>
      </c>
      <c r="D12337">
        <v>11</v>
      </c>
    </row>
    <row r="12338" spans="1:4">
      <c r="A12338">
        <v>1908</v>
      </c>
      <c r="B12338" t="s">
        <v>3655</v>
      </c>
      <c r="C12338" t="s">
        <v>2106</v>
      </c>
      <c r="D12338">
        <v>65</v>
      </c>
    </row>
    <row r="12339" spans="1:4">
      <c r="A12339">
        <v>1908</v>
      </c>
      <c r="B12339" t="s">
        <v>3655</v>
      </c>
      <c r="C12339" t="s">
        <v>2106</v>
      </c>
      <c r="D12339">
        <v>12</v>
      </c>
    </row>
    <row r="12340" spans="1:4">
      <c r="A12340">
        <v>1908</v>
      </c>
      <c r="B12340" t="s">
        <v>3655</v>
      </c>
      <c r="C12340" t="s">
        <v>2106</v>
      </c>
      <c r="D12340">
        <v>112</v>
      </c>
    </row>
    <row r="12341" spans="1:4">
      <c r="A12341">
        <v>1908</v>
      </c>
      <c r="B12341" t="s">
        <v>3655</v>
      </c>
      <c r="C12341" t="s">
        <v>2241</v>
      </c>
      <c r="D12341">
        <v>24.8</v>
      </c>
    </row>
    <row r="12342" spans="1:4">
      <c r="A12342">
        <v>1908</v>
      </c>
      <c r="B12342" t="s">
        <v>3655</v>
      </c>
      <c r="C12342" t="s">
        <v>2398</v>
      </c>
      <c r="D12342">
        <v>18.5</v>
      </c>
    </row>
    <row r="12343" spans="1:4">
      <c r="A12343">
        <v>1908</v>
      </c>
      <c r="B12343" t="s">
        <v>3655</v>
      </c>
      <c r="C12343" t="s">
        <v>2534</v>
      </c>
      <c r="D12343">
        <v>55</v>
      </c>
    </row>
    <row r="12344" spans="1:4">
      <c r="A12344">
        <v>1908</v>
      </c>
      <c r="B12344" t="s">
        <v>3655</v>
      </c>
      <c r="C12344" t="s">
        <v>2084</v>
      </c>
      <c r="D12344">
        <v>21</v>
      </c>
    </row>
    <row r="12345" spans="1:4">
      <c r="A12345">
        <v>1908</v>
      </c>
      <c r="B12345" t="s">
        <v>3655</v>
      </c>
      <c r="C12345" t="s">
        <v>2084</v>
      </c>
      <c r="D12345">
        <v>17.5</v>
      </c>
    </row>
    <row r="12346" spans="1:4">
      <c r="A12346">
        <v>1908</v>
      </c>
      <c r="B12346" t="s">
        <v>3655</v>
      </c>
      <c r="C12346" t="s">
        <v>757</v>
      </c>
      <c r="D12346">
        <v>4.8</v>
      </c>
    </row>
    <row r="12347" spans="1:4">
      <c r="A12347">
        <v>1908</v>
      </c>
      <c r="B12347" t="s">
        <v>3655</v>
      </c>
      <c r="C12347" t="s">
        <v>1717</v>
      </c>
      <c r="D12347">
        <v>9</v>
      </c>
    </row>
    <row r="12348" spans="1:4">
      <c r="A12348">
        <v>1908</v>
      </c>
      <c r="B12348" t="s">
        <v>3655</v>
      </c>
      <c r="C12348" t="s">
        <v>167</v>
      </c>
      <c r="D12348">
        <v>33</v>
      </c>
    </row>
    <row r="12349" spans="1:4">
      <c r="A12349">
        <v>1908</v>
      </c>
      <c r="B12349" t="s">
        <v>3655</v>
      </c>
      <c r="C12349" t="s">
        <v>2317</v>
      </c>
      <c r="D12349">
        <v>14.5</v>
      </c>
    </row>
    <row r="12350" spans="1:4">
      <c r="A12350">
        <v>1908</v>
      </c>
      <c r="B12350" t="s">
        <v>3655</v>
      </c>
      <c r="C12350" t="s">
        <v>718</v>
      </c>
      <c r="D12350">
        <v>11</v>
      </c>
    </row>
    <row r="12351" spans="1:4">
      <c r="A12351">
        <v>1908</v>
      </c>
      <c r="B12351" t="s">
        <v>3655</v>
      </c>
      <c r="C12351" t="s">
        <v>511</v>
      </c>
      <c r="D12351">
        <v>4</v>
      </c>
    </row>
    <row r="12352" spans="1:4">
      <c r="A12352">
        <v>1908</v>
      </c>
      <c r="B12352" t="s">
        <v>3655</v>
      </c>
      <c r="C12352" t="s">
        <v>2088</v>
      </c>
      <c r="D12352">
        <v>23</v>
      </c>
    </row>
    <row r="12353" spans="1:4">
      <c r="A12353">
        <v>1908</v>
      </c>
      <c r="B12353" t="s">
        <v>3655</v>
      </c>
      <c r="C12353" t="s">
        <v>2535</v>
      </c>
      <c r="D12353">
        <v>40</v>
      </c>
    </row>
    <row r="12354" spans="1:4">
      <c r="A12354">
        <v>1908</v>
      </c>
      <c r="B12354" t="s">
        <v>3655</v>
      </c>
      <c r="C12354" t="s">
        <v>578</v>
      </c>
      <c r="D12354">
        <v>30</v>
      </c>
    </row>
    <row r="12355" spans="1:4">
      <c r="A12355">
        <v>1908</v>
      </c>
      <c r="B12355" t="s">
        <v>3655</v>
      </c>
      <c r="C12355" t="s">
        <v>578</v>
      </c>
      <c r="D12355">
        <v>29</v>
      </c>
    </row>
    <row r="12356" spans="1:4">
      <c r="A12356">
        <v>1908</v>
      </c>
      <c r="B12356" t="s">
        <v>3655</v>
      </c>
      <c r="C12356" t="s">
        <v>2108</v>
      </c>
      <c r="D12356">
        <v>19</v>
      </c>
    </row>
    <row r="12357" spans="1:4">
      <c r="A12357">
        <v>1908</v>
      </c>
      <c r="B12357" t="s">
        <v>3655</v>
      </c>
      <c r="C12357" t="s">
        <v>2108</v>
      </c>
      <c r="D12357">
        <v>17.600000000000001</v>
      </c>
    </row>
    <row r="12358" spans="1:4">
      <c r="A12358">
        <v>1908</v>
      </c>
      <c r="B12358" t="s">
        <v>3655</v>
      </c>
      <c r="C12358" t="s">
        <v>2108</v>
      </c>
      <c r="D12358">
        <v>8</v>
      </c>
    </row>
    <row r="12359" spans="1:4">
      <c r="A12359">
        <v>1908</v>
      </c>
      <c r="B12359" t="s">
        <v>3655</v>
      </c>
      <c r="C12359" t="s">
        <v>2089</v>
      </c>
      <c r="D12359">
        <v>15</v>
      </c>
    </row>
    <row r="12360" spans="1:4">
      <c r="A12360">
        <v>1908</v>
      </c>
      <c r="B12360" t="s">
        <v>3655</v>
      </c>
      <c r="C12360" t="s">
        <v>2089</v>
      </c>
      <c r="D12360">
        <v>7.3</v>
      </c>
    </row>
    <row r="12361" spans="1:4">
      <c r="A12361">
        <v>1908</v>
      </c>
      <c r="B12361" t="s">
        <v>3655</v>
      </c>
      <c r="C12361" t="s">
        <v>2089</v>
      </c>
      <c r="D12361">
        <v>3</v>
      </c>
    </row>
    <row r="12362" spans="1:4">
      <c r="A12362">
        <v>1908</v>
      </c>
      <c r="B12362" t="s">
        <v>3655</v>
      </c>
      <c r="C12362" t="s">
        <v>2090</v>
      </c>
      <c r="D12362">
        <v>125.7</v>
      </c>
    </row>
    <row r="12363" spans="1:4">
      <c r="A12363">
        <v>1908</v>
      </c>
      <c r="B12363" t="s">
        <v>3655</v>
      </c>
      <c r="C12363" t="s">
        <v>2090</v>
      </c>
      <c r="D12363">
        <v>83</v>
      </c>
    </row>
    <row r="12364" spans="1:4">
      <c r="A12364">
        <v>1908</v>
      </c>
      <c r="B12364" t="s">
        <v>3655</v>
      </c>
      <c r="C12364" t="s">
        <v>2090</v>
      </c>
      <c r="D12364">
        <v>16.399999999999999</v>
      </c>
    </row>
    <row r="12365" spans="1:4">
      <c r="A12365">
        <v>1908</v>
      </c>
      <c r="B12365" t="s">
        <v>3655</v>
      </c>
      <c r="C12365" t="s">
        <v>2090</v>
      </c>
      <c r="D12365">
        <v>21.5</v>
      </c>
    </row>
    <row r="12366" spans="1:4">
      <c r="A12366">
        <v>1908</v>
      </c>
      <c r="B12366" t="s">
        <v>3655</v>
      </c>
      <c r="C12366" t="s">
        <v>2090</v>
      </c>
      <c r="D12366">
        <v>22.5</v>
      </c>
    </row>
    <row r="12367" spans="1:4">
      <c r="A12367">
        <v>1908</v>
      </c>
      <c r="B12367" t="s">
        <v>3655</v>
      </c>
      <c r="C12367" t="s">
        <v>2090</v>
      </c>
      <c r="D12367">
        <v>10</v>
      </c>
    </row>
    <row r="12368" spans="1:4">
      <c r="A12368">
        <v>1908</v>
      </c>
      <c r="B12368" t="s">
        <v>3655</v>
      </c>
      <c r="C12368" t="s">
        <v>2090</v>
      </c>
      <c r="D12368">
        <v>56</v>
      </c>
    </row>
    <row r="12369" spans="1:4">
      <c r="A12369">
        <v>1908</v>
      </c>
      <c r="B12369" t="s">
        <v>3655</v>
      </c>
      <c r="C12369" t="s">
        <v>2090</v>
      </c>
      <c r="D12369">
        <v>34</v>
      </c>
    </row>
    <row r="12370" spans="1:4">
      <c r="A12370">
        <v>1908</v>
      </c>
      <c r="B12370" t="s">
        <v>3655</v>
      </c>
      <c r="C12370" t="s">
        <v>2090</v>
      </c>
      <c r="D12370">
        <v>55</v>
      </c>
    </row>
    <row r="12371" spans="1:4">
      <c r="A12371">
        <v>1908</v>
      </c>
      <c r="B12371" t="s">
        <v>3655</v>
      </c>
      <c r="C12371" t="s">
        <v>2090</v>
      </c>
      <c r="D12371">
        <v>51</v>
      </c>
    </row>
    <row r="12372" spans="1:4">
      <c r="A12372">
        <v>1908</v>
      </c>
      <c r="B12372" t="s">
        <v>3655</v>
      </c>
      <c r="C12372" t="s">
        <v>2090</v>
      </c>
      <c r="D12372">
        <v>56</v>
      </c>
    </row>
    <row r="12373" spans="1:4">
      <c r="A12373">
        <v>1908</v>
      </c>
      <c r="B12373" t="s">
        <v>3655</v>
      </c>
      <c r="C12373" t="s">
        <v>2318</v>
      </c>
      <c r="D12373">
        <v>13</v>
      </c>
    </row>
    <row r="12374" spans="1:4">
      <c r="A12374">
        <v>1908</v>
      </c>
      <c r="B12374" t="s">
        <v>3655</v>
      </c>
      <c r="C12374" t="s">
        <v>2319</v>
      </c>
      <c r="D12374">
        <v>20</v>
      </c>
    </row>
    <row r="12375" spans="1:4">
      <c r="A12375">
        <v>1908</v>
      </c>
      <c r="B12375" t="s">
        <v>3655</v>
      </c>
      <c r="C12375" t="s">
        <v>2092</v>
      </c>
      <c r="D12375">
        <v>149</v>
      </c>
    </row>
    <row r="12376" spans="1:4">
      <c r="A12376">
        <v>1908</v>
      </c>
      <c r="B12376" t="s">
        <v>3655</v>
      </c>
      <c r="C12376" t="s">
        <v>2092</v>
      </c>
      <c r="D12376">
        <v>40.049999999999997</v>
      </c>
    </row>
    <row r="12377" spans="1:4">
      <c r="A12377">
        <v>1908</v>
      </c>
      <c r="B12377" t="s">
        <v>3655</v>
      </c>
      <c r="C12377" t="s">
        <v>2092</v>
      </c>
      <c r="D12377">
        <v>25</v>
      </c>
    </row>
    <row r="12378" spans="1:4">
      <c r="A12378">
        <v>1908</v>
      </c>
      <c r="B12378" t="s">
        <v>3655</v>
      </c>
      <c r="C12378" t="s">
        <v>2092</v>
      </c>
      <c r="D12378">
        <v>36</v>
      </c>
    </row>
    <row r="12379" spans="1:4">
      <c r="A12379">
        <v>1908</v>
      </c>
      <c r="B12379" t="s">
        <v>3655</v>
      </c>
      <c r="C12379" t="s">
        <v>2109</v>
      </c>
      <c r="D12379">
        <v>15</v>
      </c>
    </row>
    <row r="12380" spans="1:4">
      <c r="A12380">
        <v>1908</v>
      </c>
      <c r="B12380" t="s">
        <v>3664</v>
      </c>
      <c r="C12380" t="s">
        <v>1494</v>
      </c>
      <c r="D12380">
        <v>7.6</v>
      </c>
    </row>
    <row r="12381" spans="1:4">
      <c r="A12381">
        <v>1908</v>
      </c>
      <c r="B12381" t="s">
        <v>3664</v>
      </c>
      <c r="C12381" t="s">
        <v>1495</v>
      </c>
      <c r="D12381">
        <v>9</v>
      </c>
    </row>
    <row r="12382" spans="1:4">
      <c r="A12382">
        <v>1908</v>
      </c>
      <c r="B12382" t="s">
        <v>3664</v>
      </c>
      <c r="C12382" t="s">
        <v>1320</v>
      </c>
      <c r="D12382">
        <v>6.5</v>
      </c>
    </row>
    <row r="12383" spans="1:4">
      <c r="A12383">
        <v>1908</v>
      </c>
      <c r="B12383" t="s">
        <v>3664</v>
      </c>
      <c r="C12383" t="s">
        <v>102</v>
      </c>
      <c r="D12383">
        <v>90</v>
      </c>
    </row>
    <row r="12384" spans="1:4">
      <c r="A12384">
        <v>1908</v>
      </c>
      <c r="B12384" t="s">
        <v>3664</v>
      </c>
      <c r="C12384" t="s">
        <v>2351</v>
      </c>
      <c r="D12384">
        <v>20.3</v>
      </c>
    </row>
    <row r="12385" spans="1:4">
      <c r="A12385">
        <v>1908</v>
      </c>
      <c r="B12385" t="s">
        <v>3664</v>
      </c>
      <c r="C12385" t="s">
        <v>1497</v>
      </c>
      <c r="D12385">
        <v>12</v>
      </c>
    </row>
    <row r="12386" spans="1:4">
      <c r="A12386">
        <v>1908</v>
      </c>
      <c r="B12386" t="s">
        <v>3664</v>
      </c>
      <c r="C12386" t="s">
        <v>1196</v>
      </c>
      <c r="D12386">
        <v>32</v>
      </c>
    </row>
    <row r="12387" spans="1:4">
      <c r="A12387">
        <v>1908</v>
      </c>
      <c r="B12387" t="s">
        <v>3664</v>
      </c>
      <c r="C12387" t="s">
        <v>1196</v>
      </c>
      <c r="D12387">
        <v>60</v>
      </c>
    </row>
    <row r="12388" spans="1:4">
      <c r="A12388">
        <v>1908</v>
      </c>
      <c r="B12388" t="s">
        <v>3664</v>
      </c>
      <c r="C12388" t="s">
        <v>1498</v>
      </c>
      <c r="D12388">
        <v>10</v>
      </c>
    </row>
    <row r="12389" spans="1:4">
      <c r="A12389">
        <v>1908</v>
      </c>
      <c r="B12389" t="s">
        <v>3664</v>
      </c>
      <c r="C12389" t="s">
        <v>1319</v>
      </c>
      <c r="D12389">
        <v>12.5</v>
      </c>
    </row>
    <row r="12390" spans="1:4">
      <c r="A12390">
        <v>1908</v>
      </c>
      <c r="B12390" t="s">
        <v>3664</v>
      </c>
      <c r="C12390" t="s">
        <v>1386</v>
      </c>
      <c r="D12390">
        <v>5.5</v>
      </c>
    </row>
    <row r="12391" spans="1:4">
      <c r="A12391">
        <v>1908</v>
      </c>
      <c r="B12391" t="s">
        <v>3656</v>
      </c>
      <c r="C12391" t="s">
        <v>71</v>
      </c>
      <c r="D12391">
        <v>3.6</v>
      </c>
    </row>
    <row r="12392" spans="1:4">
      <c r="A12392">
        <v>1908</v>
      </c>
      <c r="B12392" t="s">
        <v>3656</v>
      </c>
      <c r="C12392" t="s">
        <v>734</v>
      </c>
      <c r="D12392">
        <v>5.0999999999999996</v>
      </c>
    </row>
    <row r="12393" spans="1:4">
      <c r="A12393">
        <v>1908</v>
      </c>
      <c r="B12393" t="s">
        <v>3656</v>
      </c>
      <c r="C12393" t="s">
        <v>1407</v>
      </c>
      <c r="D12393">
        <v>1.7</v>
      </c>
    </row>
    <row r="12394" spans="1:4">
      <c r="A12394">
        <v>1908</v>
      </c>
      <c r="B12394" t="s">
        <v>3656</v>
      </c>
      <c r="C12394" t="s">
        <v>1328</v>
      </c>
      <c r="D12394">
        <v>5</v>
      </c>
    </row>
    <row r="12395" spans="1:4">
      <c r="A12395">
        <v>1908</v>
      </c>
      <c r="B12395" t="s">
        <v>3656</v>
      </c>
      <c r="C12395" t="s">
        <v>502</v>
      </c>
      <c r="D12395">
        <v>219.54</v>
      </c>
    </row>
    <row r="12396" spans="1:4">
      <c r="A12396">
        <v>1908</v>
      </c>
      <c r="B12396" t="s">
        <v>3656</v>
      </c>
      <c r="C12396" t="s">
        <v>502</v>
      </c>
      <c r="D12396">
        <v>116</v>
      </c>
    </row>
    <row r="12397" spans="1:4">
      <c r="A12397">
        <v>1908</v>
      </c>
      <c r="B12397" t="s">
        <v>3656</v>
      </c>
      <c r="C12397" t="s">
        <v>502</v>
      </c>
      <c r="D12397">
        <v>67</v>
      </c>
    </row>
    <row r="12398" spans="1:4">
      <c r="A12398">
        <v>1908</v>
      </c>
      <c r="B12398" t="s">
        <v>3656</v>
      </c>
      <c r="C12398" t="s">
        <v>502</v>
      </c>
      <c r="D12398">
        <v>13</v>
      </c>
    </row>
    <row r="12399" spans="1:4">
      <c r="A12399">
        <v>1908</v>
      </c>
      <c r="B12399" t="s">
        <v>3656</v>
      </c>
      <c r="C12399" t="s">
        <v>502</v>
      </c>
      <c r="D12399">
        <v>26</v>
      </c>
    </row>
    <row r="12400" spans="1:4">
      <c r="A12400">
        <v>1908</v>
      </c>
      <c r="B12400" t="s">
        <v>3656</v>
      </c>
      <c r="C12400" t="s">
        <v>502</v>
      </c>
      <c r="D12400">
        <v>50</v>
      </c>
    </row>
    <row r="12401" spans="1:4">
      <c r="A12401">
        <v>1908</v>
      </c>
      <c r="B12401" t="s">
        <v>3656</v>
      </c>
      <c r="C12401" t="s">
        <v>502</v>
      </c>
      <c r="D12401">
        <v>60</v>
      </c>
    </row>
    <row r="12402" spans="1:4">
      <c r="A12402">
        <v>1908</v>
      </c>
      <c r="B12402" t="s">
        <v>3656</v>
      </c>
      <c r="C12402" t="s">
        <v>502</v>
      </c>
      <c r="D12402">
        <v>4</v>
      </c>
    </row>
    <row r="12403" spans="1:4">
      <c r="A12403">
        <v>1908</v>
      </c>
      <c r="B12403" t="s">
        <v>2415</v>
      </c>
      <c r="C12403" t="s">
        <v>2135</v>
      </c>
      <c r="D12403">
        <v>122</v>
      </c>
    </row>
    <row r="12404" spans="1:4">
      <c r="A12404">
        <v>1908</v>
      </c>
      <c r="B12404" t="s">
        <v>2415</v>
      </c>
      <c r="C12404" t="s">
        <v>2135</v>
      </c>
      <c r="D12404">
        <v>20</v>
      </c>
    </row>
    <row r="12405" spans="1:4">
      <c r="A12405">
        <v>1908</v>
      </c>
      <c r="B12405" t="s">
        <v>2415</v>
      </c>
      <c r="C12405" t="s">
        <v>2135</v>
      </c>
      <c r="D12405">
        <v>5</v>
      </c>
    </row>
    <row r="12406" spans="1:4">
      <c r="A12406">
        <v>1908</v>
      </c>
      <c r="B12406" t="s">
        <v>2415</v>
      </c>
      <c r="C12406" t="s">
        <v>2115</v>
      </c>
      <c r="D12406">
        <v>50.2</v>
      </c>
    </row>
    <row r="12407" spans="1:4">
      <c r="A12407">
        <v>1908</v>
      </c>
      <c r="B12407" t="s">
        <v>2415</v>
      </c>
      <c r="C12407" t="s">
        <v>2115</v>
      </c>
      <c r="D12407">
        <v>49</v>
      </c>
    </row>
    <row r="12408" spans="1:4">
      <c r="A12408">
        <v>1908</v>
      </c>
      <c r="B12408" t="s">
        <v>2415</v>
      </c>
      <c r="C12408" t="s">
        <v>2474</v>
      </c>
      <c r="D12408">
        <v>3.5</v>
      </c>
    </row>
    <row r="12409" spans="1:4">
      <c r="A12409">
        <v>1908</v>
      </c>
      <c r="B12409" t="s">
        <v>2415</v>
      </c>
      <c r="C12409" t="s">
        <v>2037</v>
      </c>
      <c r="D12409">
        <v>8.75</v>
      </c>
    </row>
    <row r="12410" spans="1:4">
      <c r="A12410">
        <v>1908</v>
      </c>
      <c r="B12410" t="s">
        <v>2415</v>
      </c>
      <c r="C12410" t="s">
        <v>2037</v>
      </c>
      <c r="D12410">
        <v>4</v>
      </c>
    </row>
    <row r="12411" spans="1:4">
      <c r="A12411">
        <v>1908</v>
      </c>
      <c r="B12411" t="s">
        <v>2415</v>
      </c>
      <c r="C12411" t="s">
        <v>2116</v>
      </c>
      <c r="D12411">
        <v>46</v>
      </c>
    </row>
    <row r="12412" spans="1:4">
      <c r="A12412">
        <v>1908</v>
      </c>
      <c r="B12412" t="s">
        <v>2415</v>
      </c>
      <c r="C12412" t="s">
        <v>2116</v>
      </c>
      <c r="D12412">
        <v>45</v>
      </c>
    </row>
    <row r="12413" spans="1:4">
      <c r="A12413">
        <v>1908</v>
      </c>
      <c r="B12413" t="s">
        <v>2415</v>
      </c>
      <c r="C12413" t="s">
        <v>2500</v>
      </c>
      <c r="D12413">
        <v>30</v>
      </c>
    </row>
    <row r="12414" spans="1:4">
      <c r="A12414">
        <v>1908</v>
      </c>
      <c r="B12414" t="s">
        <v>2415</v>
      </c>
      <c r="C12414" t="s">
        <v>2323</v>
      </c>
      <c r="D12414">
        <v>18</v>
      </c>
    </row>
    <row r="12415" spans="1:4">
      <c r="A12415">
        <v>1908</v>
      </c>
      <c r="B12415" t="s">
        <v>2415</v>
      </c>
      <c r="C12415" t="s">
        <v>2323</v>
      </c>
      <c r="D12415">
        <v>10</v>
      </c>
    </row>
    <row r="12416" spans="1:4">
      <c r="A12416">
        <v>1908</v>
      </c>
      <c r="B12416" t="s">
        <v>2415</v>
      </c>
      <c r="C12416" t="s">
        <v>2366</v>
      </c>
      <c r="D12416">
        <v>18.5</v>
      </c>
    </row>
    <row r="12417" spans="1:4">
      <c r="A12417">
        <v>1908</v>
      </c>
      <c r="B12417" t="s">
        <v>2415</v>
      </c>
      <c r="C12417" t="s">
        <v>2366</v>
      </c>
      <c r="D12417">
        <v>10</v>
      </c>
    </row>
    <row r="12418" spans="1:4">
      <c r="A12418">
        <v>1908</v>
      </c>
      <c r="B12418" t="s">
        <v>2415</v>
      </c>
      <c r="C12418" t="s">
        <v>2443</v>
      </c>
      <c r="D12418">
        <v>6</v>
      </c>
    </row>
    <row r="12419" spans="1:4">
      <c r="A12419">
        <v>1908</v>
      </c>
      <c r="B12419" t="s">
        <v>2415</v>
      </c>
      <c r="C12419" t="s">
        <v>2399</v>
      </c>
      <c r="D12419">
        <v>20</v>
      </c>
    </row>
    <row r="12420" spans="1:4">
      <c r="A12420">
        <v>1908</v>
      </c>
      <c r="B12420" t="s">
        <v>2415</v>
      </c>
      <c r="C12420" t="s">
        <v>2475</v>
      </c>
      <c r="D12420">
        <v>16</v>
      </c>
    </row>
    <row r="12421" spans="1:4">
      <c r="A12421">
        <v>1908</v>
      </c>
      <c r="B12421" t="s">
        <v>2415</v>
      </c>
      <c r="C12421" t="s">
        <v>2324</v>
      </c>
      <c r="D12421">
        <v>33</v>
      </c>
    </row>
    <row r="12422" spans="1:4">
      <c r="A12422">
        <v>1908</v>
      </c>
      <c r="B12422" t="s">
        <v>2415</v>
      </c>
      <c r="C12422" t="s">
        <v>2324</v>
      </c>
      <c r="D12422">
        <v>13.28</v>
      </c>
    </row>
    <row r="12423" spans="1:4">
      <c r="A12423">
        <v>1908</v>
      </c>
      <c r="B12423" t="s">
        <v>2415</v>
      </c>
      <c r="C12423" t="s">
        <v>2325</v>
      </c>
      <c r="D12423">
        <v>6.3</v>
      </c>
    </row>
    <row r="12424" spans="1:4">
      <c r="A12424">
        <v>1908</v>
      </c>
      <c r="B12424" t="s">
        <v>2415</v>
      </c>
      <c r="C12424" t="s">
        <v>2444</v>
      </c>
      <c r="D12424">
        <v>13.2</v>
      </c>
    </row>
    <row r="12425" spans="1:4">
      <c r="A12425">
        <v>1908</v>
      </c>
      <c r="B12425" t="s">
        <v>2415</v>
      </c>
      <c r="C12425" t="s">
        <v>2137</v>
      </c>
      <c r="D12425">
        <v>40</v>
      </c>
    </row>
    <row r="12426" spans="1:4">
      <c r="A12426">
        <v>1908</v>
      </c>
      <c r="B12426" t="s">
        <v>2415</v>
      </c>
      <c r="C12426" t="s">
        <v>2137</v>
      </c>
      <c r="D12426">
        <v>7.55</v>
      </c>
    </row>
    <row r="12427" spans="1:4">
      <c r="A12427">
        <v>1908</v>
      </c>
      <c r="B12427" t="s">
        <v>2415</v>
      </c>
      <c r="C12427" t="s">
        <v>2137</v>
      </c>
      <c r="D12427">
        <v>7.38</v>
      </c>
    </row>
    <row r="12428" spans="1:4">
      <c r="A12428">
        <v>1908</v>
      </c>
      <c r="B12428" t="s">
        <v>2415</v>
      </c>
      <c r="C12428" t="s">
        <v>2137</v>
      </c>
      <c r="D12428">
        <v>5.37</v>
      </c>
    </row>
    <row r="12429" spans="1:4">
      <c r="A12429">
        <v>1908</v>
      </c>
      <c r="B12429" t="s">
        <v>2415</v>
      </c>
      <c r="C12429" t="s">
        <v>2137</v>
      </c>
      <c r="D12429">
        <v>8.83</v>
      </c>
    </row>
    <row r="12430" spans="1:4">
      <c r="A12430">
        <v>1908</v>
      </c>
      <c r="B12430" t="s">
        <v>2415</v>
      </c>
      <c r="C12430" t="s">
        <v>2137</v>
      </c>
      <c r="D12430">
        <v>5.36</v>
      </c>
    </row>
    <row r="12431" spans="1:4">
      <c r="A12431">
        <v>1908</v>
      </c>
      <c r="B12431" t="s">
        <v>2415</v>
      </c>
      <c r="C12431" t="s">
        <v>2501</v>
      </c>
      <c r="D12431">
        <v>1</v>
      </c>
    </row>
    <row r="12432" spans="1:4">
      <c r="A12432">
        <v>1908</v>
      </c>
      <c r="B12432" t="s">
        <v>2415</v>
      </c>
      <c r="C12432" t="s">
        <v>2445</v>
      </c>
      <c r="D12432">
        <v>40</v>
      </c>
    </row>
    <row r="12433" spans="1:4">
      <c r="A12433">
        <v>1908</v>
      </c>
      <c r="B12433" t="s">
        <v>2415</v>
      </c>
      <c r="C12433" t="s">
        <v>2502</v>
      </c>
      <c r="D12433">
        <v>8</v>
      </c>
    </row>
    <row r="12434" spans="1:4">
      <c r="A12434">
        <v>1908</v>
      </c>
      <c r="B12434" t="s">
        <v>2415</v>
      </c>
      <c r="C12434" t="s">
        <v>2445</v>
      </c>
      <c r="D12434">
        <v>6</v>
      </c>
    </row>
    <row r="12435" spans="1:4">
      <c r="A12435">
        <v>1908</v>
      </c>
      <c r="B12435" t="s">
        <v>2415</v>
      </c>
      <c r="C12435" t="s">
        <v>2536</v>
      </c>
      <c r="D12435">
        <v>5</v>
      </c>
    </row>
    <row r="12436" spans="1:4">
      <c r="A12436">
        <v>1908</v>
      </c>
      <c r="B12436" t="s">
        <v>2415</v>
      </c>
      <c r="C12436" t="s">
        <v>2367</v>
      </c>
      <c r="D12436">
        <v>7</v>
      </c>
    </row>
    <row r="12437" spans="1:4">
      <c r="A12437">
        <v>1908</v>
      </c>
      <c r="B12437" t="s">
        <v>2415</v>
      </c>
      <c r="C12437" t="s">
        <v>715</v>
      </c>
      <c r="D12437">
        <v>14</v>
      </c>
    </row>
    <row r="12438" spans="1:4">
      <c r="A12438">
        <v>1908</v>
      </c>
      <c r="B12438" t="s">
        <v>2415</v>
      </c>
      <c r="C12438" t="s">
        <v>2326</v>
      </c>
      <c r="D12438">
        <v>32.299999999999997</v>
      </c>
    </row>
    <row r="12439" spans="1:4">
      <c r="A12439">
        <v>1908</v>
      </c>
      <c r="B12439" t="s">
        <v>2415</v>
      </c>
      <c r="C12439" t="s">
        <v>2326</v>
      </c>
      <c r="D12439">
        <v>13.4</v>
      </c>
    </row>
    <row r="12440" spans="1:4">
      <c r="A12440">
        <v>1908</v>
      </c>
      <c r="B12440" t="s">
        <v>2415</v>
      </c>
      <c r="C12440" t="s">
        <v>2139</v>
      </c>
      <c r="D12440">
        <v>12</v>
      </c>
    </row>
    <row r="12441" spans="1:4">
      <c r="A12441">
        <v>1908</v>
      </c>
      <c r="B12441" t="s">
        <v>2415</v>
      </c>
      <c r="C12441" t="s">
        <v>2140</v>
      </c>
      <c r="D12441">
        <v>46</v>
      </c>
    </row>
    <row r="12442" spans="1:4">
      <c r="A12442">
        <v>1908</v>
      </c>
      <c r="B12442" t="s">
        <v>2415</v>
      </c>
      <c r="C12442" t="s">
        <v>2140</v>
      </c>
      <c r="D12442">
        <v>2.2999999999999998</v>
      </c>
    </row>
    <row r="12443" spans="1:4">
      <c r="A12443">
        <v>1908</v>
      </c>
      <c r="B12443" t="s">
        <v>2415</v>
      </c>
      <c r="C12443" t="s">
        <v>2140</v>
      </c>
      <c r="D12443">
        <v>23.41</v>
      </c>
    </row>
    <row r="12444" spans="1:4">
      <c r="A12444">
        <v>1908</v>
      </c>
      <c r="B12444" t="s">
        <v>2415</v>
      </c>
      <c r="C12444" t="s">
        <v>2537</v>
      </c>
      <c r="D12444">
        <v>6</v>
      </c>
    </row>
    <row r="12445" spans="1:4">
      <c r="A12445">
        <v>1908</v>
      </c>
      <c r="B12445" t="s">
        <v>2415</v>
      </c>
      <c r="C12445" t="s">
        <v>2141</v>
      </c>
      <c r="D12445">
        <v>36</v>
      </c>
    </row>
    <row r="12446" spans="1:4">
      <c r="A12446">
        <v>1908</v>
      </c>
      <c r="B12446" t="s">
        <v>2415</v>
      </c>
      <c r="C12446" t="s">
        <v>2141</v>
      </c>
      <c r="D12446">
        <v>27.5</v>
      </c>
    </row>
    <row r="12447" spans="1:4">
      <c r="A12447">
        <v>1908</v>
      </c>
      <c r="B12447" t="s">
        <v>2415</v>
      </c>
      <c r="C12447" t="s">
        <v>2141</v>
      </c>
      <c r="D12447">
        <v>35</v>
      </c>
    </row>
    <row r="12448" spans="1:4">
      <c r="A12448">
        <v>1908</v>
      </c>
      <c r="B12448" t="s">
        <v>2415</v>
      </c>
      <c r="C12448" t="s">
        <v>2141</v>
      </c>
      <c r="D12448">
        <v>42</v>
      </c>
    </row>
    <row r="12449" spans="1:4">
      <c r="A12449">
        <v>1908</v>
      </c>
      <c r="B12449" t="s">
        <v>2415</v>
      </c>
      <c r="C12449" t="s">
        <v>2119</v>
      </c>
      <c r="D12449">
        <v>9.75</v>
      </c>
    </row>
    <row r="12450" spans="1:4">
      <c r="A12450">
        <v>1908</v>
      </c>
      <c r="B12450" t="s">
        <v>2415</v>
      </c>
      <c r="C12450" t="s">
        <v>2277</v>
      </c>
      <c r="D12450">
        <v>31</v>
      </c>
    </row>
    <row r="12451" spans="1:4">
      <c r="A12451">
        <v>1908</v>
      </c>
      <c r="B12451" t="s">
        <v>2415</v>
      </c>
      <c r="C12451" t="s">
        <v>2143</v>
      </c>
      <c r="D12451">
        <v>28.54</v>
      </c>
    </row>
    <row r="12452" spans="1:4">
      <c r="A12452">
        <v>1908</v>
      </c>
      <c r="B12452" t="s">
        <v>2415</v>
      </c>
      <c r="C12452" t="s">
        <v>2447</v>
      </c>
      <c r="D12452">
        <v>10.4</v>
      </c>
    </row>
    <row r="12453" spans="1:4">
      <c r="A12453">
        <v>1908</v>
      </c>
      <c r="B12453" t="s">
        <v>2415</v>
      </c>
      <c r="C12453" t="s">
        <v>2212</v>
      </c>
      <c r="D12453">
        <v>5.6</v>
      </c>
    </row>
    <row r="12454" spans="1:4">
      <c r="A12454">
        <v>1908</v>
      </c>
      <c r="B12454" t="s">
        <v>2415</v>
      </c>
      <c r="C12454" t="s">
        <v>2120</v>
      </c>
      <c r="D12454">
        <v>67.099999999999994</v>
      </c>
    </row>
    <row r="12455" spans="1:4">
      <c r="A12455">
        <v>1908</v>
      </c>
      <c r="B12455" t="s">
        <v>2415</v>
      </c>
      <c r="C12455" t="s">
        <v>2120</v>
      </c>
      <c r="D12455">
        <v>50</v>
      </c>
    </row>
    <row r="12456" spans="1:4">
      <c r="A12456">
        <v>1908</v>
      </c>
      <c r="B12456" t="s">
        <v>2415</v>
      </c>
      <c r="C12456" t="s">
        <v>2120</v>
      </c>
      <c r="D12456">
        <v>10.9</v>
      </c>
    </row>
    <row r="12457" spans="1:4">
      <c r="A12457">
        <v>1908</v>
      </c>
      <c r="B12457" t="s">
        <v>2415</v>
      </c>
      <c r="C12457" t="s">
        <v>2121</v>
      </c>
      <c r="D12457">
        <v>20.09</v>
      </c>
    </row>
    <row r="12458" spans="1:4">
      <c r="A12458">
        <v>1908</v>
      </c>
      <c r="B12458" t="s">
        <v>2415</v>
      </c>
      <c r="C12458" t="s">
        <v>2121</v>
      </c>
      <c r="D12458">
        <v>30.1</v>
      </c>
    </row>
    <row r="12459" spans="1:4">
      <c r="A12459">
        <v>1908</v>
      </c>
      <c r="B12459" t="s">
        <v>2415</v>
      </c>
      <c r="C12459" t="s">
        <v>2505</v>
      </c>
      <c r="D12459">
        <v>8.3000000000000007</v>
      </c>
    </row>
    <row r="12460" spans="1:4">
      <c r="A12460">
        <v>1908</v>
      </c>
      <c r="B12460" t="s">
        <v>2415</v>
      </c>
      <c r="C12460" t="s">
        <v>2252</v>
      </c>
      <c r="D12460">
        <v>3.25</v>
      </c>
    </row>
    <row r="12461" spans="1:4">
      <c r="A12461">
        <v>1908</v>
      </c>
      <c r="B12461" t="s">
        <v>2415</v>
      </c>
      <c r="C12461" t="s">
        <v>2506</v>
      </c>
      <c r="D12461">
        <v>11.5</v>
      </c>
    </row>
    <row r="12462" spans="1:4">
      <c r="A12462">
        <v>1908</v>
      </c>
      <c r="B12462" t="s">
        <v>2415</v>
      </c>
      <c r="C12462" t="s">
        <v>2507</v>
      </c>
      <c r="D12462">
        <v>2</v>
      </c>
    </row>
    <row r="12463" spans="1:4">
      <c r="A12463">
        <v>1908</v>
      </c>
      <c r="B12463" t="s">
        <v>2415</v>
      </c>
      <c r="C12463" t="s">
        <v>441</v>
      </c>
      <c r="D12463">
        <v>75</v>
      </c>
    </row>
    <row r="12464" spans="1:4">
      <c r="A12464">
        <v>1908</v>
      </c>
      <c r="B12464" t="s">
        <v>2415</v>
      </c>
      <c r="C12464" t="s">
        <v>2401</v>
      </c>
      <c r="D12464">
        <v>5.0999999999999996</v>
      </c>
    </row>
    <row r="12465" spans="1:4">
      <c r="A12465">
        <v>1908</v>
      </c>
      <c r="B12465" t="s">
        <v>2415</v>
      </c>
      <c r="C12465" t="s">
        <v>2401</v>
      </c>
      <c r="D12465">
        <v>4.5</v>
      </c>
    </row>
    <row r="12466" spans="1:4">
      <c r="A12466">
        <v>1908</v>
      </c>
      <c r="B12466" t="s">
        <v>2415</v>
      </c>
      <c r="C12466" t="s">
        <v>2144</v>
      </c>
      <c r="D12466">
        <v>31.3</v>
      </c>
    </row>
    <row r="12467" spans="1:4">
      <c r="A12467">
        <v>1908</v>
      </c>
      <c r="B12467" t="s">
        <v>2415</v>
      </c>
      <c r="C12467" t="s">
        <v>2278</v>
      </c>
      <c r="D12467">
        <v>10.7</v>
      </c>
    </row>
    <row r="12468" spans="1:4">
      <c r="A12468">
        <v>1908</v>
      </c>
      <c r="B12468" t="s">
        <v>2415</v>
      </c>
      <c r="C12468" t="s">
        <v>273</v>
      </c>
      <c r="D12468">
        <v>143.18</v>
      </c>
    </row>
    <row r="12469" spans="1:4">
      <c r="A12469">
        <v>1908</v>
      </c>
      <c r="B12469" t="s">
        <v>2415</v>
      </c>
      <c r="C12469" t="s">
        <v>273</v>
      </c>
      <c r="D12469">
        <v>8.68</v>
      </c>
    </row>
    <row r="12470" spans="1:4">
      <c r="A12470">
        <v>1908</v>
      </c>
      <c r="B12470" t="s">
        <v>2415</v>
      </c>
      <c r="C12470" t="s">
        <v>273</v>
      </c>
      <c r="D12470">
        <v>17.739999999999998</v>
      </c>
    </row>
    <row r="12471" spans="1:4">
      <c r="A12471">
        <v>1908</v>
      </c>
      <c r="B12471" t="s">
        <v>2415</v>
      </c>
      <c r="C12471" t="s">
        <v>273</v>
      </c>
      <c r="D12471">
        <v>11.23</v>
      </c>
    </row>
    <row r="12472" spans="1:4">
      <c r="A12472">
        <v>1908</v>
      </c>
      <c r="B12472" t="s">
        <v>2415</v>
      </c>
      <c r="C12472" t="s">
        <v>273</v>
      </c>
      <c r="D12472">
        <v>8.25</v>
      </c>
    </row>
    <row r="12473" spans="1:4">
      <c r="A12473">
        <v>1908</v>
      </c>
      <c r="B12473" t="s">
        <v>2415</v>
      </c>
      <c r="C12473" t="s">
        <v>273</v>
      </c>
      <c r="D12473">
        <v>4.53</v>
      </c>
    </row>
    <row r="12474" spans="1:4">
      <c r="A12474">
        <v>1908</v>
      </c>
      <c r="B12474" t="s">
        <v>2415</v>
      </c>
      <c r="C12474" t="s">
        <v>273</v>
      </c>
      <c r="D12474">
        <v>13.16</v>
      </c>
    </row>
    <row r="12475" spans="1:4">
      <c r="A12475">
        <v>1908</v>
      </c>
      <c r="B12475" t="s">
        <v>2415</v>
      </c>
      <c r="C12475" t="s">
        <v>273</v>
      </c>
      <c r="D12475">
        <v>12.13</v>
      </c>
    </row>
    <row r="12476" spans="1:4">
      <c r="A12476">
        <v>1908</v>
      </c>
      <c r="B12476" t="s">
        <v>2415</v>
      </c>
      <c r="C12476" t="s">
        <v>273</v>
      </c>
      <c r="D12476">
        <v>6.1</v>
      </c>
    </row>
    <row r="12477" spans="1:4">
      <c r="A12477">
        <v>1908</v>
      </c>
      <c r="B12477" t="s">
        <v>2415</v>
      </c>
      <c r="C12477" t="s">
        <v>2327</v>
      </c>
      <c r="D12477">
        <v>5.25</v>
      </c>
    </row>
    <row r="12478" spans="1:4">
      <c r="A12478">
        <v>1908</v>
      </c>
      <c r="B12478" t="s">
        <v>2415</v>
      </c>
      <c r="C12478" t="s">
        <v>1394</v>
      </c>
      <c r="D12478">
        <v>24</v>
      </c>
    </row>
    <row r="12479" spans="1:4">
      <c r="A12479">
        <v>1908</v>
      </c>
      <c r="B12479" t="s">
        <v>2415</v>
      </c>
      <c r="C12479" t="s">
        <v>2333</v>
      </c>
      <c r="D12479">
        <v>8.9</v>
      </c>
    </row>
    <row r="12480" spans="1:4">
      <c r="A12480">
        <v>1908</v>
      </c>
      <c r="B12480" t="s">
        <v>2415</v>
      </c>
      <c r="C12480" t="s">
        <v>2509</v>
      </c>
      <c r="D12480">
        <v>42</v>
      </c>
    </row>
    <row r="12481" spans="1:4">
      <c r="A12481">
        <v>1908</v>
      </c>
      <c r="B12481" t="s">
        <v>2415</v>
      </c>
      <c r="C12481" t="s">
        <v>2509</v>
      </c>
      <c r="D12481">
        <v>8.0500000000000007</v>
      </c>
    </row>
    <row r="12482" spans="1:4">
      <c r="A12482">
        <v>1908</v>
      </c>
      <c r="B12482" t="s">
        <v>2415</v>
      </c>
      <c r="C12482" t="s">
        <v>2509</v>
      </c>
      <c r="D12482">
        <v>7.3</v>
      </c>
    </row>
    <row r="12483" spans="1:4">
      <c r="A12483">
        <v>1908</v>
      </c>
      <c r="B12483" t="s">
        <v>2415</v>
      </c>
      <c r="C12483" t="s">
        <v>2328</v>
      </c>
      <c r="D12483">
        <v>9</v>
      </c>
    </row>
    <row r="12484" spans="1:4">
      <c r="A12484">
        <v>1908</v>
      </c>
      <c r="B12484" t="s">
        <v>2415</v>
      </c>
      <c r="C12484" t="s">
        <v>2402</v>
      </c>
      <c r="D12484">
        <v>5.5</v>
      </c>
    </row>
    <row r="12485" spans="1:4">
      <c r="A12485">
        <v>1908</v>
      </c>
      <c r="B12485" t="s">
        <v>2415</v>
      </c>
      <c r="C12485" t="s">
        <v>2255</v>
      </c>
      <c r="D12485">
        <v>5.5</v>
      </c>
    </row>
    <row r="12486" spans="1:4">
      <c r="A12486">
        <v>1908</v>
      </c>
      <c r="B12486" t="s">
        <v>2415</v>
      </c>
      <c r="C12486" t="s">
        <v>2122</v>
      </c>
      <c r="D12486">
        <v>2</v>
      </c>
    </row>
    <row r="12487" spans="1:4">
      <c r="A12487">
        <v>1908</v>
      </c>
      <c r="B12487" t="s">
        <v>2415</v>
      </c>
      <c r="C12487" t="s">
        <v>2257</v>
      </c>
      <c r="D12487">
        <v>15</v>
      </c>
    </row>
    <row r="12488" spans="1:4">
      <c r="A12488">
        <v>1908</v>
      </c>
      <c r="B12488" t="s">
        <v>2415</v>
      </c>
      <c r="C12488" t="s">
        <v>2258</v>
      </c>
      <c r="D12488">
        <v>16.010000000000002</v>
      </c>
    </row>
    <row r="12489" spans="1:4">
      <c r="A12489">
        <v>1908</v>
      </c>
      <c r="B12489" t="s">
        <v>2415</v>
      </c>
      <c r="C12489" t="s">
        <v>2258</v>
      </c>
      <c r="D12489">
        <v>11</v>
      </c>
    </row>
    <row r="12490" spans="1:4">
      <c r="A12490">
        <v>1908</v>
      </c>
      <c r="B12490" t="s">
        <v>2415</v>
      </c>
      <c r="C12490" t="s">
        <v>2334</v>
      </c>
      <c r="D12490">
        <v>9.2799999999999994</v>
      </c>
    </row>
    <row r="12491" spans="1:4">
      <c r="A12491">
        <v>1908</v>
      </c>
      <c r="B12491" t="s">
        <v>2415</v>
      </c>
      <c r="C12491" t="s">
        <v>2478</v>
      </c>
      <c r="D12491">
        <v>7</v>
      </c>
    </row>
    <row r="12492" spans="1:4">
      <c r="A12492">
        <v>1908</v>
      </c>
      <c r="B12492" t="s">
        <v>2415</v>
      </c>
      <c r="C12492" t="s">
        <v>2279</v>
      </c>
      <c r="D12492">
        <v>5.5</v>
      </c>
    </row>
    <row r="12493" spans="1:4">
      <c r="A12493">
        <v>1908</v>
      </c>
      <c r="B12493" t="s">
        <v>2415</v>
      </c>
      <c r="C12493" t="s">
        <v>2260</v>
      </c>
      <c r="D12493">
        <v>8.5</v>
      </c>
    </row>
    <row r="12494" spans="1:4">
      <c r="A12494">
        <v>1908</v>
      </c>
      <c r="B12494" t="s">
        <v>2415</v>
      </c>
      <c r="C12494" t="s">
        <v>2538</v>
      </c>
      <c r="D12494">
        <v>5.25</v>
      </c>
    </row>
    <row r="12495" spans="1:4">
      <c r="A12495">
        <v>1908</v>
      </c>
      <c r="B12495" t="s">
        <v>2415</v>
      </c>
      <c r="C12495" t="s">
        <v>2331</v>
      </c>
      <c r="D12495">
        <v>26.81</v>
      </c>
    </row>
    <row r="12496" spans="1:4">
      <c r="A12496">
        <v>1908</v>
      </c>
      <c r="B12496" t="s">
        <v>2415</v>
      </c>
      <c r="C12496" t="s">
        <v>2331</v>
      </c>
      <c r="D12496">
        <v>5.4</v>
      </c>
    </row>
    <row r="12497" spans="1:4">
      <c r="A12497">
        <v>1908</v>
      </c>
      <c r="B12497" t="s">
        <v>2415</v>
      </c>
      <c r="C12497" t="s">
        <v>2123</v>
      </c>
      <c r="D12497">
        <v>57</v>
      </c>
    </row>
    <row r="12498" spans="1:4">
      <c r="A12498">
        <v>1908</v>
      </c>
      <c r="B12498" t="s">
        <v>2415</v>
      </c>
      <c r="C12498" t="s">
        <v>2123</v>
      </c>
      <c r="D12498">
        <v>4.25</v>
      </c>
    </row>
    <row r="12499" spans="1:4">
      <c r="A12499">
        <v>1908</v>
      </c>
      <c r="B12499" t="s">
        <v>2415</v>
      </c>
      <c r="C12499" t="s">
        <v>2123</v>
      </c>
      <c r="D12499">
        <v>4.05</v>
      </c>
    </row>
    <row r="12500" spans="1:4">
      <c r="A12500">
        <v>1908</v>
      </c>
      <c r="B12500" t="s">
        <v>2415</v>
      </c>
      <c r="C12500" t="s">
        <v>2123</v>
      </c>
      <c r="D12500">
        <v>1.5</v>
      </c>
    </row>
    <row r="12501" spans="1:4">
      <c r="A12501">
        <v>1908</v>
      </c>
      <c r="B12501" t="s">
        <v>2415</v>
      </c>
      <c r="C12501" t="s">
        <v>2123</v>
      </c>
      <c r="D12501">
        <v>5.5</v>
      </c>
    </row>
    <row r="12502" spans="1:4">
      <c r="A12502">
        <v>1908</v>
      </c>
      <c r="B12502" t="s">
        <v>2415</v>
      </c>
      <c r="C12502" t="s">
        <v>2123</v>
      </c>
      <c r="D12502">
        <v>14</v>
      </c>
    </row>
    <row r="12503" spans="1:4">
      <c r="A12503">
        <v>1908</v>
      </c>
      <c r="B12503" t="s">
        <v>2415</v>
      </c>
      <c r="C12503" t="s">
        <v>2123</v>
      </c>
      <c r="D12503">
        <v>14</v>
      </c>
    </row>
    <row r="12504" spans="1:4">
      <c r="A12504">
        <v>1908</v>
      </c>
      <c r="B12504" t="s">
        <v>2415</v>
      </c>
      <c r="C12504" t="s">
        <v>2124</v>
      </c>
      <c r="D12504">
        <v>32</v>
      </c>
    </row>
    <row r="12505" spans="1:4">
      <c r="A12505">
        <v>1908</v>
      </c>
      <c r="B12505" t="s">
        <v>2415</v>
      </c>
      <c r="C12505" t="s">
        <v>2510</v>
      </c>
      <c r="D12505">
        <v>14</v>
      </c>
    </row>
    <row r="12506" spans="1:4">
      <c r="A12506">
        <v>1908</v>
      </c>
      <c r="B12506" t="s">
        <v>2415</v>
      </c>
      <c r="C12506" t="s">
        <v>2511</v>
      </c>
      <c r="D12506">
        <v>12</v>
      </c>
    </row>
    <row r="12507" spans="1:4">
      <c r="A12507">
        <v>1908</v>
      </c>
      <c r="B12507" t="s">
        <v>2415</v>
      </c>
      <c r="C12507" t="s">
        <v>2125</v>
      </c>
      <c r="D12507">
        <v>619.95000000000005</v>
      </c>
    </row>
    <row r="12508" spans="1:4">
      <c r="A12508">
        <v>1908</v>
      </c>
      <c r="B12508" t="s">
        <v>2415</v>
      </c>
      <c r="C12508" t="s">
        <v>2125</v>
      </c>
      <c r="D12508">
        <v>316</v>
      </c>
    </row>
    <row r="12509" spans="1:4">
      <c r="A12509">
        <v>1908</v>
      </c>
      <c r="B12509" t="s">
        <v>2415</v>
      </c>
      <c r="C12509" t="s">
        <v>2125</v>
      </c>
      <c r="D12509">
        <v>10</v>
      </c>
    </row>
    <row r="12510" spans="1:4">
      <c r="A12510">
        <v>1908</v>
      </c>
      <c r="B12510" t="s">
        <v>2415</v>
      </c>
      <c r="C12510" t="s">
        <v>2125</v>
      </c>
      <c r="D12510">
        <v>21.09</v>
      </c>
    </row>
    <row r="12511" spans="1:4">
      <c r="A12511">
        <v>1908</v>
      </c>
      <c r="B12511" t="s">
        <v>2415</v>
      </c>
      <c r="C12511" t="s">
        <v>2125</v>
      </c>
      <c r="D12511">
        <v>3.34</v>
      </c>
    </row>
    <row r="12512" spans="1:4">
      <c r="A12512">
        <v>1908</v>
      </c>
      <c r="B12512" t="s">
        <v>2415</v>
      </c>
      <c r="C12512" t="s">
        <v>2125</v>
      </c>
      <c r="D12512">
        <v>30.23</v>
      </c>
    </row>
    <row r="12513" spans="1:4">
      <c r="A12513">
        <v>1908</v>
      </c>
      <c r="B12513" t="s">
        <v>2415</v>
      </c>
      <c r="C12513" t="s">
        <v>2125</v>
      </c>
      <c r="D12513">
        <v>20.6</v>
      </c>
    </row>
    <row r="12514" spans="1:4">
      <c r="A12514">
        <v>1908</v>
      </c>
      <c r="B12514" t="s">
        <v>2415</v>
      </c>
      <c r="C12514" t="s">
        <v>2125</v>
      </c>
      <c r="D12514">
        <v>3.5</v>
      </c>
    </row>
    <row r="12515" spans="1:4">
      <c r="A12515">
        <v>1908</v>
      </c>
      <c r="B12515" t="s">
        <v>2415</v>
      </c>
      <c r="C12515" t="s">
        <v>2125</v>
      </c>
      <c r="D12515">
        <v>12</v>
      </c>
    </row>
    <row r="12516" spans="1:4">
      <c r="A12516">
        <v>1908</v>
      </c>
      <c r="B12516" t="s">
        <v>2415</v>
      </c>
      <c r="C12516" t="s">
        <v>2125</v>
      </c>
      <c r="D12516">
        <v>16</v>
      </c>
    </row>
    <row r="12517" spans="1:4">
      <c r="A12517">
        <v>1908</v>
      </c>
      <c r="B12517" t="s">
        <v>2415</v>
      </c>
      <c r="C12517" t="s">
        <v>2125</v>
      </c>
      <c r="D12517">
        <v>27</v>
      </c>
    </row>
    <row r="12518" spans="1:4">
      <c r="A12518">
        <v>1908</v>
      </c>
      <c r="B12518" t="s">
        <v>2415</v>
      </c>
      <c r="C12518" t="s">
        <v>2125</v>
      </c>
      <c r="D12518">
        <v>16.18</v>
      </c>
    </row>
    <row r="12519" spans="1:4">
      <c r="A12519">
        <v>1908</v>
      </c>
      <c r="B12519" t="s">
        <v>2415</v>
      </c>
      <c r="C12519" t="s">
        <v>2403</v>
      </c>
      <c r="D12519">
        <v>13.6</v>
      </c>
    </row>
    <row r="12520" spans="1:4">
      <c r="A12520">
        <v>1908</v>
      </c>
      <c r="B12520" t="s">
        <v>2415</v>
      </c>
      <c r="C12520" t="s">
        <v>2127</v>
      </c>
      <c r="D12520">
        <v>513.53</v>
      </c>
    </row>
    <row r="12521" spans="1:4">
      <c r="A12521">
        <v>1908</v>
      </c>
      <c r="B12521" t="s">
        <v>2415</v>
      </c>
      <c r="C12521" t="s">
        <v>2127</v>
      </c>
      <c r="D12521">
        <v>4.25</v>
      </c>
    </row>
    <row r="12522" spans="1:4">
      <c r="A12522">
        <v>1908</v>
      </c>
      <c r="B12522" t="s">
        <v>2415</v>
      </c>
      <c r="C12522" t="s">
        <v>2127</v>
      </c>
      <c r="D12522">
        <v>19.93</v>
      </c>
    </row>
    <row r="12523" spans="1:4">
      <c r="A12523">
        <v>1908</v>
      </c>
      <c r="B12523" t="s">
        <v>2415</v>
      </c>
      <c r="C12523" t="s">
        <v>2127</v>
      </c>
      <c r="D12523">
        <v>3.33</v>
      </c>
    </row>
    <row r="12524" spans="1:4">
      <c r="A12524">
        <v>1908</v>
      </c>
      <c r="B12524" t="s">
        <v>2415</v>
      </c>
      <c r="C12524" t="s">
        <v>2127</v>
      </c>
      <c r="D12524">
        <v>30.48</v>
      </c>
    </row>
    <row r="12525" spans="1:4">
      <c r="A12525">
        <v>1908</v>
      </c>
      <c r="B12525" t="s">
        <v>2415</v>
      </c>
      <c r="C12525" t="s">
        <v>2127</v>
      </c>
      <c r="D12525">
        <v>60.06</v>
      </c>
    </row>
    <row r="12526" spans="1:4">
      <c r="A12526">
        <v>1908</v>
      </c>
      <c r="B12526" t="s">
        <v>2415</v>
      </c>
      <c r="C12526" t="s">
        <v>2127</v>
      </c>
      <c r="D12526">
        <v>11.3</v>
      </c>
    </row>
    <row r="12527" spans="1:4">
      <c r="A12527">
        <v>1908</v>
      </c>
      <c r="B12527" t="s">
        <v>2415</v>
      </c>
      <c r="C12527" t="s">
        <v>2127</v>
      </c>
      <c r="D12527">
        <v>117.13</v>
      </c>
    </row>
    <row r="12528" spans="1:4">
      <c r="A12528">
        <v>1908</v>
      </c>
      <c r="B12528" t="s">
        <v>2415</v>
      </c>
      <c r="C12528" t="s">
        <v>2127</v>
      </c>
      <c r="D12528">
        <v>33.799999999999997</v>
      </c>
    </row>
    <row r="12529" spans="1:4">
      <c r="A12529">
        <v>1908</v>
      </c>
      <c r="B12529" t="s">
        <v>2415</v>
      </c>
      <c r="C12529" t="s">
        <v>2127</v>
      </c>
      <c r="D12529">
        <v>34.25</v>
      </c>
    </row>
    <row r="12530" spans="1:4">
      <c r="A12530">
        <v>1908</v>
      </c>
      <c r="B12530" t="s">
        <v>2415</v>
      </c>
      <c r="C12530" t="s">
        <v>2127</v>
      </c>
      <c r="D12530">
        <v>7.1</v>
      </c>
    </row>
    <row r="12531" spans="1:4">
      <c r="A12531">
        <v>1908</v>
      </c>
      <c r="B12531" t="s">
        <v>2415</v>
      </c>
      <c r="C12531" t="s">
        <v>2127</v>
      </c>
      <c r="D12531">
        <v>10</v>
      </c>
    </row>
    <row r="12532" spans="1:4">
      <c r="A12532">
        <v>1908</v>
      </c>
      <c r="B12532" t="s">
        <v>2415</v>
      </c>
      <c r="C12532" t="s">
        <v>2127</v>
      </c>
      <c r="D12532">
        <v>125</v>
      </c>
    </row>
    <row r="12533" spans="1:4">
      <c r="A12533">
        <v>1908</v>
      </c>
      <c r="B12533" t="s">
        <v>2415</v>
      </c>
      <c r="C12533" t="s">
        <v>2127</v>
      </c>
      <c r="D12533">
        <v>7</v>
      </c>
    </row>
    <row r="12534" spans="1:4">
      <c r="A12534">
        <v>1908</v>
      </c>
      <c r="B12534" t="s">
        <v>2415</v>
      </c>
      <c r="C12534" t="s">
        <v>2127</v>
      </c>
      <c r="D12534">
        <v>3.7</v>
      </c>
    </row>
    <row r="12535" spans="1:4">
      <c r="A12535">
        <v>1908</v>
      </c>
      <c r="B12535" t="s">
        <v>2415</v>
      </c>
      <c r="C12535" t="s">
        <v>2127</v>
      </c>
      <c r="D12535">
        <v>5</v>
      </c>
    </row>
    <row r="12536" spans="1:4">
      <c r="A12536">
        <v>1908</v>
      </c>
      <c r="B12536" t="s">
        <v>2415</v>
      </c>
      <c r="C12536" t="s">
        <v>2127</v>
      </c>
      <c r="D12536">
        <v>8.5</v>
      </c>
    </row>
    <row r="12537" spans="1:4">
      <c r="A12537">
        <v>1908</v>
      </c>
      <c r="B12537" t="s">
        <v>2415</v>
      </c>
      <c r="C12537" t="s">
        <v>2127</v>
      </c>
      <c r="D12537">
        <v>10</v>
      </c>
    </row>
    <row r="12538" spans="1:4">
      <c r="A12538">
        <v>1908</v>
      </c>
      <c r="B12538" t="s">
        <v>2415</v>
      </c>
      <c r="C12538" t="s">
        <v>2022</v>
      </c>
      <c r="D12538">
        <v>3.5</v>
      </c>
    </row>
    <row r="12539" spans="1:4">
      <c r="A12539">
        <v>1908</v>
      </c>
      <c r="B12539" t="s">
        <v>2415</v>
      </c>
      <c r="C12539" t="s">
        <v>2145</v>
      </c>
      <c r="D12539">
        <v>6.5</v>
      </c>
    </row>
    <row r="12540" spans="1:4">
      <c r="A12540">
        <v>1908</v>
      </c>
      <c r="B12540" t="s">
        <v>2415</v>
      </c>
      <c r="C12540" t="s">
        <v>2145</v>
      </c>
      <c r="D12540">
        <v>6.3</v>
      </c>
    </row>
    <row r="12541" spans="1:4">
      <c r="A12541">
        <v>1908</v>
      </c>
      <c r="B12541" t="s">
        <v>2415</v>
      </c>
      <c r="C12541" t="s">
        <v>2145</v>
      </c>
      <c r="D12541">
        <v>4</v>
      </c>
    </row>
    <row r="12542" spans="1:4">
      <c r="A12542">
        <v>1908</v>
      </c>
      <c r="B12542" t="s">
        <v>2415</v>
      </c>
      <c r="C12542" t="s">
        <v>2128</v>
      </c>
      <c r="D12542">
        <v>67.3</v>
      </c>
    </row>
    <row r="12543" spans="1:4">
      <c r="A12543">
        <v>1908</v>
      </c>
      <c r="B12543" t="s">
        <v>2415</v>
      </c>
      <c r="C12543" t="s">
        <v>2146</v>
      </c>
      <c r="D12543">
        <v>31</v>
      </c>
    </row>
    <row r="12544" spans="1:4">
      <c r="A12544">
        <v>1908</v>
      </c>
      <c r="B12544" t="s">
        <v>2415</v>
      </c>
      <c r="C12544" t="s">
        <v>2262</v>
      </c>
      <c r="D12544">
        <v>10.5</v>
      </c>
    </row>
    <row r="12545" spans="1:4">
      <c r="A12545">
        <v>1908</v>
      </c>
      <c r="B12545" t="s">
        <v>2415</v>
      </c>
      <c r="C12545" t="s">
        <v>2129</v>
      </c>
      <c r="D12545">
        <v>90</v>
      </c>
    </row>
    <row r="12546" spans="1:4">
      <c r="A12546">
        <v>1908</v>
      </c>
      <c r="B12546" t="s">
        <v>2415</v>
      </c>
      <c r="C12546" t="s">
        <v>2129</v>
      </c>
      <c r="D12546">
        <v>7.5</v>
      </c>
    </row>
    <row r="12547" spans="1:4">
      <c r="A12547">
        <v>1908</v>
      </c>
      <c r="B12547" t="s">
        <v>2415</v>
      </c>
      <c r="C12547" t="s">
        <v>2130</v>
      </c>
      <c r="D12547">
        <v>41.7</v>
      </c>
    </row>
    <row r="12548" spans="1:4">
      <c r="A12548">
        <v>1908</v>
      </c>
      <c r="B12548" t="s">
        <v>2415</v>
      </c>
      <c r="C12548" t="s">
        <v>2130</v>
      </c>
      <c r="D12548">
        <v>49.69</v>
      </c>
    </row>
    <row r="12549" spans="1:4">
      <c r="A12549">
        <v>1908</v>
      </c>
      <c r="B12549" t="s">
        <v>2415</v>
      </c>
      <c r="C12549" t="s">
        <v>2130</v>
      </c>
      <c r="D12549">
        <v>12</v>
      </c>
    </row>
    <row r="12550" spans="1:4">
      <c r="A12550">
        <v>1908</v>
      </c>
      <c r="B12550" t="s">
        <v>2415</v>
      </c>
      <c r="C12550" t="s">
        <v>2131</v>
      </c>
      <c r="D12550">
        <v>15</v>
      </c>
    </row>
    <row r="12551" spans="1:4">
      <c r="A12551">
        <v>1908</v>
      </c>
      <c r="B12551" t="s">
        <v>2415</v>
      </c>
      <c r="C12551" t="s">
        <v>2131</v>
      </c>
      <c r="D12551">
        <v>16.25</v>
      </c>
    </row>
    <row r="12552" spans="1:4">
      <c r="A12552">
        <v>1908</v>
      </c>
      <c r="B12552" t="s">
        <v>2415</v>
      </c>
      <c r="C12552" t="s">
        <v>2132</v>
      </c>
      <c r="D12552">
        <v>17</v>
      </c>
    </row>
    <row r="12553" spans="1:4">
      <c r="A12553">
        <v>1908</v>
      </c>
      <c r="B12553" t="s">
        <v>2415</v>
      </c>
      <c r="C12553" t="s">
        <v>2539</v>
      </c>
      <c r="D12553">
        <v>3</v>
      </c>
    </row>
    <row r="12554" spans="1:4">
      <c r="A12554">
        <v>1908</v>
      </c>
      <c r="B12554" t="s">
        <v>2415</v>
      </c>
      <c r="C12554" t="s">
        <v>2332</v>
      </c>
      <c r="D12554">
        <v>6.5</v>
      </c>
    </row>
    <row r="12555" spans="1:4">
      <c r="A12555">
        <v>1908</v>
      </c>
      <c r="B12555" t="s">
        <v>2415</v>
      </c>
      <c r="C12555" t="s">
        <v>2133</v>
      </c>
      <c r="D12555">
        <v>2.75</v>
      </c>
    </row>
    <row r="12556" spans="1:4">
      <c r="A12556">
        <v>1908</v>
      </c>
      <c r="B12556" t="s">
        <v>2415</v>
      </c>
      <c r="C12556" t="s">
        <v>2147</v>
      </c>
      <c r="D12556">
        <v>7</v>
      </c>
    </row>
    <row r="12557" spans="1:4">
      <c r="A12557">
        <v>1908</v>
      </c>
      <c r="B12557" t="s">
        <v>2415</v>
      </c>
      <c r="C12557" t="s">
        <v>2147</v>
      </c>
      <c r="D12557">
        <v>7</v>
      </c>
    </row>
    <row r="12558" spans="1:4">
      <c r="A12558">
        <v>1908</v>
      </c>
      <c r="B12558" t="s">
        <v>2415</v>
      </c>
      <c r="C12558" t="s">
        <v>2263</v>
      </c>
      <c r="D12558">
        <v>19.600000000000001</v>
      </c>
    </row>
    <row r="12559" spans="1:4">
      <c r="A12559">
        <v>1908</v>
      </c>
      <c r="B12559" t="s">
        <v>2415</v>
      </c>
      <c r="C12559" t="s">
        <v>2264</v>
      </c>
      <c r="D12559">
        <v>16.7</v>
      </c>
    </row>
    <row r="12560" spans="1:4">
      <c r="A12560">
        <v>1908</v>
      </c>
      <c r="B12560" t="s">
        <v>2415</v>
      </c>
      <c r="C12560" t="s">
        <v>2264</v>
      </c>
      <c r="D12560">
        <v>3.5</v>
      </c>
    </row>
    <row r="12561" spans="1:4">
      <c r="A12561">
        <v>1908</v>
      </c>
      <c r="B12561" t="s">
        <v>2415</v>
      </c>
      <c r="C12561" t="s">
        <v>2371</v>
      </c>
      <c r="D12561">
        <v>13.35</v>
      </c>
    </row>
    <row r="12562" spans="1:4">
      <c r="A12562">
        <v>1908</v>
      </c>
      <c r="B12562" t="s">
        <v>2415</v>
      </c>
      <c r="C12562" t="s">
        <v>2148</v>
      </c>
      <c r="D12562">
        <v>120</v>
      </c>
    </row>
    <row r="12563" spans="1:4">
      <c r="A12563">
        <v>1908</v>
      </c>
      <c r="B12563" t="s">
        <v>2415</v>
      </c>
      <c r="C12563" t="s">
        <v>2148</v>
      </c>
      <c r="D12563">
        <v>1.99</v>
      </c>
    </row>
    <row r="12564" spans="1:4">
      <c r="A12564">
        <v>1908</v>
      </c>
      <c r="B12564" t="s">
        <v>2415</v>
      </c>
      <c r="C12564" t="s">
        <v>2091</v>
      </c>
      <c r="D12564">
        <v>20.25</v>
      </c>
    </row>
    <row r="12565" spans="1:4">
      <c r="A12565">
        <v>1908</v>
      </c>
      <c r="B12565" t="s">
        <v>2415</v>
      </c>
      <c r="C12565" t="s">
        <v>440</v>
      </c>
      <c r="D12565">
        <v>13.8</v>
      </c>
    </row>
    <row r="12566" spans="1:4">
      <c r="A12566">
        <v>1908</v>
      </c>
      <c r="B12566" t="s">
        <v>2415</v>
      </c>
      <c r="C12566" t="s">
        <v>2405</v>
      </c>
      <c r="D12566">
        <v>27</v>
      </c>
    </row>
    <row r="12567" spans="1:4">
      <c r="A12567">
        <v>1908</v>
      </c>
      <c r="B12567" t="s">
        <v>2415</v>
      </c>
      <c r="C12567" t="s">
        <v>2149</v>
      </c>
      <c r="D12567">
        <v>32</v>
      </c>
    </row>
    <row r="12568" spans="1:4">
      <c r="A12568">
        <v>1908</v>
      </c>
      <c r="B12568" t="s">
        <v>2415</v>
      </c>
      <c r="C12568" t="s">
        <v>2149</v>
      </c>
      <c r="D12568">
        <v>20.6</v>
      </c>
    </row>
    <row r="12569" spans="1:4">
      <c r="A12569">
        <v>1908</v>
      </c>
      <c r="B12569" t="s">
        <v>2415</v>
      </c>
      <c r="C12569" t="s">
        <v>2406</v>
      </c>
      <c r="D12569">
        <v>6</v>
      </c>
    </row>
    <row r="12570" spans="1:4">
      <c r="A12570">
        <v>1908</v>
      </c>
      <c r="B12570" t="s">
        <v>2415</v>
      </c>
      <c r="C12570" t="s">
        <v>2540</v>
      </c>
      <c r="D12570">
        <v>3.34</v>
      </c>
    </row>
    <row r="12571" spans="1:4">
      <c r="A12571">
        <v>1908</v>
      </c>
      <c r="B12571" t="s">
        <v>2415</v>
      </c>
      <c r="C12571" t="s">
        <v>2450</v>
      </c>
      <c r="D12571">
        <v>85</v>
      </c>
    </row>
    <row r="12572" spans="1:4">
      <c r="A12572">
        <v>1908</v>
      </c>
      <c r="B12572" t="s">
        <v>2415</v>
      </c>
      <c r="C12572" t="s">
        <v>2450</v>
      </c>
      <c r="D12572">
        <v>12.48</v>
      </c>
    </row>
    <row r="12573" spans="1:4">
      <c r="A12573">
        <v>1908</v>
      </c>
      <c r="B12573" t="s">
        <v>2415</v>
      </c>
      <c r="C12573" t="s">
        <v>2134</v>
      </c>
      <c r="D12573">
        <v>8.5</v>
      </c>
    </row>
    <row r="12574" spans="1:4">
      <c r="A12574">
        <v>1908</v>
      </c>
      <c r="B12574" t="s">
        <v>2415</v>
      </c>
      <c r="C12574" t="s">
        <v>2134</v>
      </c>
      <c r="D12574">
        <v>2.5</v>
      </c>
    </row>
    <row r="12575" spans="1:4">
      <c r="A12575">
        <v>1908</v>
      </c>
      <c r="B12575" t="s">
        <v>2415</v>
      </c>
      <c r="C12575" t="s">
        <v>2134</v>
      </c>
      <c r="D12575">
        <v>1.8</v>
      </c>
    </row>
    <row r="12576" spans="1:4">
      <c r="A12576">
        <v>1908</v>
      </c>
      <c r="B12576" t="s">
        <v>2415</v>
      </c>
      <c r="C12576" t="s">
        <v>2134</v>
      </c>
      <c r="D12576">
        <v>3.6</v>
      </c>
    </row>
    <row r="12577" spans="1:4">
      <c r="A12577">
        <v>1908</v>
      </c>
      <c r="B12577" t="s">
        <v>2415</v>
      </c>
      <c r="C12577" t="s">
        <v>2451</v>
      </c>
      <c r="D12577">
        <v>12</v>
      </c>
    </row>
    <row r="12578" spans="1:4">
      <c r="A12578">
        <v>1908</v>
      </c>
      <c r="B12578" t="s">
        <v>2415</v>
      </c>
      <c r="C12578" t="s">
        <v>2151</v>
      </c>
      <c r="D12578">
        <v>87</v>
      </c>
    </row>
    <row r="12579" spans="1:4">
      <c r="A12579">
        <v>1908</v>
      </c>
      <c r="B12579" t="s">
        <v>2415</v>
      </c>
      <c r="C12579" t="s">
        <v>2151</v>
      </c>
      <c r="D12579">
        <v>17.29</v>
      </c>
    </row>
    <row r="12580" spans="1:4">
      <c r="A12580">
        <v>1908</v>
      </c>
      <c r="B12580" t="s">
        <v>2415</v>
      </c>
      <c r="C12580" t="s">
        <v>2151</v>
      </c>
      <c r="D12580">
        <v>7.9</v>
      </c>
    </row>
    <row r="12581" spans="1:4">
      <c r="A12581">
        <v>1908</v>
      </c>
      <c r="B12581" t="s">
        <v>2415</v>
      </c>
      <c r="C12581" t="s">
        <v>2151</v>
      </c>
      <c r="D12581">
        <v>12.51</v>
      </c>
    </row>
    <row r="12582" spans="1:4">
      <c r="A12582">
        <v>1908</v>
      </c>
      <c r="B12582" t="s">
        <v>2415</v>
      </c>
      <c r="C12582" t="s">
        <v>2151</v>
      </c>
      <c r="D12582">
        <v>10.52</v>
      </c>
    </row>
    <row r="12583" spans="1:4">
      <c r="A12583">
        <v>1908</v>
      </c>
      <c r="B12583" t="s">
        <v>2415</v>
      </c>
      <c r="C12583" t="s">
        <v>2151</v>
      </c>
      <c r="D12583">
        <v>10.01</v>
      </c>
    </row>
    <row r="12584" spans="1:4">
      <c r="A12584">
        <v>1908</v>
      </c>
      <c r="B12584" t="s">
        <v>3153</v>
      </c>
      <c r="C12584" t="s">
        <v>2153</v>
      </c>
      <c r="D12584">
        <v>20.6</v>
      </c>
    </row>
    <row r="12585" spans="1:4">
      <c r="A12585">
        <v>1908</v>
      </c>
      <c r="B12585" t="s">
        <v>3153</v>
      </c>
      <c r="C12585" t="s">
        <v>2153</v>
      </c>
      <c r="D12585">
        <v>14.5</v>
      </c>
    </row>
    <row r="12586" spans="1:4">
      <c r="A12586">
        <v>1908</v>
      </c>
      <c r="B12586" t="s">
        <v>3153</v>
      </c>
      <c r="C12586" t="s">
        <v>2155</v>
      </c>
      <c r="D12586">
        <v>307.60000000000002</v>
      </c>
    </row>
    <row r="12587" spans="1:4">
      <c r="A12587">
        <v>1908</v>
      </c>
      <c r="B12587" t="s">
        <v>3153</v>
      </c>
      <c r="C12587" t="s">
        <v>2155</v>
      </c>
      <c r="D12587">
        <v>27.715</v>
      </c>
    </row>
    <row r="12588" spans="1:4">
      <c r="A12588">
        <v>1908</v>
      </c>
      <c r="B12588" t="s">
        <v>3153</v>
      </c>
      <c r="C12588" t="s">
        <v>2155</v>
      </c>
      <c r="D12588">
        <v>33</v>
      </c>
    </row>
    <row r="12589" spans="1:4">
      <c r="A12589">
        <v>1908</v>
      </c>
      <c r="B12589" t="s">
        <v>3153</v>
      </c>
      <c r="C12589" t="s">
        <v>2031</v>
      </c>
      <c r="D12589">
        <v>20</v>
      </c>
    </row>
    <row r="12590" spans="1:4">
      <c r="A12590">
        <v>1908</v>
      </c>
      <c r="B12590" t="s">
        <v>3153</v>
      </c>
      <c r="C12590" t="s">
        <v>2266</v>
      </c>
      <c r="D12590">
        <v>6.23</v>
      </c>
    </row>
    <row r="12591" spans="1:4">
      <c r="A12591">
        <v>1908</v>
      </c>
      <c r="B12591" t="s">
        <v>3157</v>
      </c>
      <c r="C12591" t="s">
        <v>442</v>
      </c>
      <c r="D12591">
        <v>18</v>
      </c>
    </row>
    <row r="12592" spans="1:4">
      <c r="A12592">
        <v>1908</v>
      </c>
      <c r="B12592" t="s">
        <v>3157</v>
      </c>
      <c r="C12592" t="s">
        <v>1903</v>
      </c>
      <c r="D12592">
        <v>41</v>
      </c>
    </row>
    <row r="12593" spans="1:4">
      <c r="A12593">
        <v>1908</v>
      </c>
      <c r="B12593" t="s">
        <v>3157</v>
      </c>
      <c r="C12593" t="s">
        <v>1903</v>
      </c>
      <c r="D12593">
        <v>25</v>
      </c>
    </row>
    <row r="12594" spans="1:4">
      <c r="A12594">
        <v>1908</v>
      </c>
      <c r="B12594" t="s">
        <v>3157</v>
      </c>
      <c r="C12594" t="s">
        <v>1972</v>
      </c>
      <c r="D12594">
        <v>19</v>
      </c>
    </row>
    <row r="12595" spans="1:4">
      <c r="A12595">
        <v>1908</v>
      </c>
      <c r="B12595" t="s">
        <v>3157</v>
      </c>
      <c r="C12595" t="s">
        <v>2056</v>
      </c>
      <c r="D12595">
        <v>12</v>
      </c>
    </row>
    <row r="12596" spans="1:4">
      <c r="A12596">
        <v>1908</v>
      </c>
      <c r="B12596" t="s">
        <v>3157</v>
      </c>
      <c r="C12596" t="s">
        <v>2156</v>
      </c>
      <c r="D12596">
        <v>3</v>
      </c>
    </row>
    <row r="12597" spans="1:4">
      <c r="A12597">
        <v>1908</v>
      </c>
      <c r="B12597" t="s">
        <v>3157</v>
      </c>
      <c r="C12597" t="s">
        <v>2452</v>
      </c>
      <c r="D12597">
        <v>1.5</v>
      </c>
    </row>
    <row r="12598" spans="1:4">
      <c r="A12598">
        <v>1908</v>
      </c>
      <c r="B12598" t="s">
        <v>3157</v>
      </c>
      <c r="C12598" t="s">
        <v>2339</v>
      </c>
      <c r="D12598">
        <v>15</v>
      </c>
    </row>
    <row r="12599" spans="1:4">
      <c r="A12599">
        <v>1908</v>
      </c>
      <c r="B12599" t="s">
        <v>3162</v>
      </c>
      <c r="C12599" t="s">
        <v>2411</v>
      </c>
      <c r="D12599">
        <v>4</v>
      </c>
    </row>
    <row r="12600" spans="1:4">
      <c r="A12600">
        <v>1908</v>
      </c>
      <c r="B12600" t="s">
        <v>3162</v>
      </c>
      <c r="C12600" t="s">
        <v>2159</v>
      </c>
      <c r="D12600">
        <v>5.5</v>
      </c>
    </row>
    <row r="12601" spans="1:4">
      <c r="A12601">
        <v>1908</v>
      </c>
      <c r="B12601" t="s">
        <v>3544</v>
      </c>
      <c r="C12601" t="s">
        <v>537</v>
      </c>
      <c r="D12601">
        <v>5</v>
      </c>
    </row>
    <row r="12602" spans="1:4">
      <c r="A12602">
        <v>1908</v>
      </c>
      <c r="B12602" t="s">
        <v>3544</v>
      </c>
      <c r="C12602" t="s">
        <v>415</v>
      </c>
      <c r="D12602">
        <v>75</v>
      </c>
    </row>
    <row r="12603" spans="1:4">
      <c r="A12603">
        <v>1908</v>
      </c>
      <c r="B12603" t="s">
        <v>3544</v>
      </c>
      <c r="C12603" t="s">
        <v>416</v>
      </c>
      <c r="D12603">
        <v>5.5</v>
      </c>
    </row>
    <row r="12604" spans="1:4">
      <c r="A12604">
        <v>1908</v>
      </c>
      <c r="B12604" t="s">
        <v>3544</v>
      </c>
      <c r="C12604" t="s">
        <v>419</v>
      </c>
      <c r="D12604">
        <v>11</v>
      </c>
    </row>
    <row r="12605" spans="1:4">
      <c r="A12605">
        <v>1908</v>
      </c>
      <c r="B12605" t="s">
        <v>3544</v>
      </c>
      <c r="C12605" t="s">
        <v>420</v>
      </c>
      <c r="D12605">
        <v>4</v>
      </c>
    </row>
    <row r="12606" spans="1:4">
      <c r="A12606">
        <v>1908</v>
      </c>
      <c r="B12606" t="s">
        <v>3544</v>
      </c>
      <c r="C12606" t="s">
        <v>421</v>
      </c>
      <c r="D12606">
        <v>39</v>
      </c>
    </row>
    <row r="12607" spans="1:4">
      <c r="A12607">
        <v>1908</v>
      </c>
      <c r="B12607" t="s">
        <v>3544</v>
      </c>
      <c r="C12607" t="s">
        <v>421</v>
      </c>
      <c r="D12607">
        <v>6</v>
      </c>
    </row>
    <row r="12608" spans="1:4">
      <c r="A12608">
        <v>1908</v>
      </c>
      <c r="B12608" t="s">
        <v>3544</v>
      </c>
      <c r="C12608" t="s">
        <v>2513</v>
      </c>
      <c r="D12608">
        <v>5</v>
      </c>
    </row>
    <row r="12609" spans="1:4">
      <c r="A12609">
        <v>1908</v>
      </c>
      <c r="B12609" t="s">
        <v>3544</v>
      </c>
      <c r="C12609" t="s">
        <v>422</v>
      </c>
      <c r="D12609">
        <v>4</v>
      </c>
    </row>
    <row r="12610" spans="1:4">
      <c r="A12610">
        <v>1908</v>
      </c>
      <c r="B12610" t="s">
        <v>3544</v>
      </c>
      <c r="C12610" t="s">
        <v>423</v>
      </c>
      <c r="D12610">
        <v>81</v>
      </c>
    </row>
    <row r="12611" spans="1:4">
      <c r="A12611">
        <v>1908</v>
      </c>
      <c r="B12611" t="s">
        <v>3544</v>
      </c>
      <c r="C12611" t="s">
        <v>423</v>
      </c>
      <c r="D12611">
        <v>57</v>
      </c>
    </row>
    <row r="12612" spans="1:4">
      <c r="A12612">
        <v>1908</v>
      </c>
      <c r="B12612" t="s">
        <v>3658</v>
      </c>
      <c r="C12612" t="s">
        <v>2514</v>
      </c>
      <c r="D12612">
        <v>7</v>
      </c>
    </row>
    <row r="12613" spans="1:4">
      <c r="A12613">
        <v>1908</v>
      </c>
      <c r="B12613" t="s">
        <v>3658</v>
      </c>
      <c r="C12613" t="s">
        <v>2170</v>
      </c>
      <c r="D12613">
        <v>12</v>
      </c>
    </row>
    <row r="12614" spans="1:4">
      <c r="A12614">
        <v>1908</v>
      </c>
      <c r="B12614" t="s">
        <v>3658</v>
      </c>
      <c r="C12614" t="s">
        <v>2453</v>
      </c>
      <c r="D12614">
        <v>2.5</v>
      </c>
    </row>
    <row r="12615" spans="1:4">
      <c r="A12615">
        <v>1908</v>
      </c>
      <c r="B12615" t="s">
        <v>3658</v>
      </c>
      <c r="C12615" t="s">
        <v>2171</v>
      </c>
      <c r="D12615">
        <v>3.75</v>
      </c>
    </row>
    <row r="12616" spans="1:4">
      <c r="A12616">
        <v>1908</v>
      </c>
      <c r="B12616" t="s">
        <v>3658</v>
      </c>
      <c r="C12616" t="s">
        <v>968</v>
      </c>
      <c r="D12616">
        <v>16.199000000000002</v>
      </c>
    </row>
    <row r="12617" spans="1:4">
      <c r="A12617">
        <v>1908</v>
      </c>
      <c r="B12617" t="s">
        <v>3658</v>
      </c>
      <c r="C12617" t="s">
        <v>969</v>
      </c>
      <c r="D12617">
        <v>59</v>
      </c>
    </row>
    <row r="12618" spans="1:4">
      <c r="A12618">
        <v>1908</v>
      </c>
      <c r="B12618" t="s">
        <v>3658</v>
      </c>
      <c r="C12618" t="s">
        <v>969</v>
      </c>
      <c r="D12618">
        <v>64</v>
      </c>
    </row>
    <row r="12619" spans="1:4">
      <c r="A12619">
        <v>1908</v>
      </c>
      <c r="B12619" t="s">
        <v>3658</v>
      </c>
      <c r="C12619" t="s">
        <v>2541</v>
      </c>
      <c r="D12619">
        <v>7</v>
      </c>
    </row>
    <row r="12620" spans="1:4">
      <c r="A12620">
        <v>1908</v>
      </c>
      <c r="B12620" t="s">
        <v>3658</v>
      </c>
      <c r="C12620" t="s">
        <v>2173</v>
      </c>
      <c r="D12620">
        <v>23.7</v>
      </c>
    </row>
    <row r="12621" spans="1:4">
      <c r="A12621">
        <v>1908</v>
      </c>
      <c r="B12621" t="s">
        <v>3658</v>
      </c>
      <c r="C12621" t="s">
        <v>2162</v>
      </c>
      <c r="D12621">
        <v>80.8</v>
      </c>
    </row>
    <row r="12622" spans="1:4">
      <c r="A12622">
        <v>1908</v>
      </c>
      <c r="B12622" t="s">
        <v>3658</v>
      </c>
      <c r="C12622" t="s">
        <v>2162</v>
      </c>
      <c r="D12622">
        <v>12</v>
      </c>
    </row>
    <row r="12623" spans="1:4">
      <c r="A12623">
        <v>1908</v>
      </c>
      <c r="B12623" t="s">
        <v>3658</v>
      </c>
      <c r="C12623" t="s">
        <v>2515</v>
      </c>
      <c r="D12623">
        <v>39</v>
      </c>
    </row>
    <row r="12624" spans="1:4">
      <c r="A12624">
        <v>1908</v>
      </c>
      <c r="B12624" t="s">
        <v>3658</v>
      </c>
      <c r="C12624" t="s">
        <v>2163</v>
      </c>
      <c r="D12624">
        <v>32.5</v>
      </c>
    </row>
    <row r="12625" spans="1:4">
      <c r="A12625">
        <v>1908</v>
      </c>
      <c r="B12625" t="s">
        <v>3658</v>
      </c>
      <c r="C12625" t="s">
        <v>2174</v>
      </c>
      <c r="D12625">
        <v>45.5</v>
      </c>
    </row>
    <row r="12626" spans="1:4">
      <c r="A12626">
        <v>1908</v>
      </c>
      <c r="B12626" t="s">
        <v>3658</v>
      </c>
      <c r="C12626" t="s">
        <v>2164</v>
      </c>
      <c r="D12626">
        <v>5.5</v>
      </c>
    </row>
    <row r="12627" spans="1:4">
      <c r="A12627">
        <v>1908</v>
      </c>
      <c r="B12627" t="s">
        <v>3658</v>
      </c>
      <c r="C12627" t="s">
        <v>2165</v>
      </c>
      <c r="D12627">
        <v>1</v>
      </c>
    </row>
    <row r="12628" spans="1:4">
      <c r="A12628">
        <v>1908</v>
      </c>
      <c r="B12628" t="s">
        <v>3658</v>
      </c>
      <c r="C12628" t="s">
        <v>1518</v>
      </c>
      <c r="D12628">
        <v>2</v>
      </c>
    </row>
    <row r="12629" spans="1:4">
      <c r="A12629">
        <v>1908</v>
      </c>
      <c r="B12629" t="s">
        <v>3658</v>
      </c>
      <c r="C12629" t="s">
        <v>690</v>
      </c>
      <c r="D12629">
        <v>6</v>
      </c>
    </row>
    <row r="12630" spans="1:4">
      <c r="A12630">
        <v>1908</v>
      </c>
      <c r="B12630" t="s">
        <v>3658</v>
      </c>
      <c r="C12630" t="s">
        <v>2166</v>
      </c>
      <c r="D12630">
        <v>58</v>
      </c>
    </row>
    <row r="12631" spans="1:4">
      <c r="A12631">
        <v>1908</v>
      </c>
      <c r="B12631" t="s">
        <v>3658</v>
      </c>
      <c r="C12631" t="s">
        <v>2516</v>
      </c>
      <c r="D12631">
        <v>1.5</v>
      </c>
    </row>
    <row r="12632" spans="1:4">
      <c r="A12632">
        <v>1908</v>
      </c>
      <c r="B12632" t="s">
        <v>3658</v>
      </c>
      <c r="C12632" t="s">
        <v>862</v>
      </c>
      <c r="D12632">
        <v>16</v>
      </c>
    </row>
    <row r="12633" spans="1:4">
      <c r="A12633">
        <v>1908</v>
      </c>
      <c r="B12633" t="s">
        <v>3658</v>
      </c>
      <c r="C12633" t="s">
        <v>2454</v>
      </c>
      <c r="D12633">
        <v>14.3</v>
      </c>
    </row>
    <row r="12634" spans="1:4">
      <c r="A12634">
        <v>1908</v>
      </c>
      <c r="B12634" t="s">
        <v>3658</v>
      </c>
      <c r="C12634" t="s">
        <v>2167</v>
      </c>
      <c r="D12634">
        <v>16</v>
      </c>
    </row>
    <row r="12635" spans="1:4">
      <c r="A12635">
        <v>1908</v>
      </c>
      <c r="B12635" t="s">
        <v>3658</v>
      </c>
      <c r="C12635" t="s">
        <v>2168</v>
      </c>
      <c r="D12635">
        <v>3.5</v>
      </c>
    </row>
    <row r="12636" spans="1:4">
      <c r="A12636">
        <v>1908</v>
      </c>
      <c r="B12636" t="s">
        <v>3185</v>
      </c>
      <c r="C12636" t="s">
        <v>2340</v>
      </c>
      <c r="D12636">
        <v>12</v>
      </c>
    </row>
    <row r="12637" spans="1:4">
      <c r="A12637">
        <v>1908</v>
      </c>
      <c r="B12637" t="s">
        <v>3185</v>
      </c>
      <c r="C12637" t="s">
        <v>2177</v>
      </c>
      <c r="D12637">
        <v>94</v>
      </c>
    </row>
    <row r="12638" spans="1:4">
      <c r="A12638">
        <v>1908</v>
      </c>
      <c r="B12638" t="s">
        <v>3185</v>
      </c>
      <c r="C12638" t="s">
        <v>2177</v>
      </c>
      <c r="D12638">
        <v>38</v>
      </c>
    </row>
    <row r="12639" spans="1:4">
      <c r="A12639">
        <v>1908</v>
      </c>
      <c r="B12639" t="s">
        <v>3185</v>
      </c>
      <c r="C12639" t="s">
        <v>2177</v>
      </c>
      <c r="D12639">
        <v>12</v>
      </c>
    </row>
    <row r="12640" spans="1:4">
      <c r="A12640">
        <v>1908</v>
      </c>
      <c r="B12640" t="s">
        <v>3188</v>
      </c>
      <c r="C12640" t="s">
        <v>922</v>
      </c>
      <c r="D12640">
        <v>9.5</v>
      </c>
    </row>
    <row r="12641" spans="1:4">
      <c r="A12641">
        <v>1908</v>
      </c>
      <c r="B12641" t="s">
        <v>3188</v>
      </c>
      <c r="C12641" t="s">
        <v>1084</v>
      </c>
      <c r="D12641">
        <v>7.5</v>
      </c>
    </row>
    <row r="12642" spans="1:4">
      <c r="A12642">
        <v>1908</v>
      </c>
      <c r="B12642" t="s">
        <v>3188</v>
      </c>
      <c r="C12642" t="s">
        <v>698</v>
      </c>
      <c r="D12642">
        <v>5</v>
      </c>
    </row>
    <row r="12643" spans="1:4">
      <c r="A12643">
        <v>1908</v>
      </c>
      <c r="B12643" t="s">
        <v>3188</v>
      </c>
      <c r="C12643" t="s">
        <v>370</v>
      </c>
      <c r="D12643">
        <v>11</v>
      </c>
    </row>
    <row r="12644" spans="1:4">
      <c r="A12644">
        <v>1908</v>
      </c>
      <c r="B12644" t="s">
        <v>3188</v>
      </c>
      <c r="C12644" t="s">
        <v>370</v>
      </c>
      <c r="D12644">
        <v>5</v>
      </c>
    </row>
    <row r="12645" spans="1:4">
      <c r="A12645">
        <v>1908</v>
      </c>
      <c r="B12645" t="s">
        <v>3188</v>
      </c>
      <c r="C12645" t="s">
        <v>370</v>
      </c>
      <c r="D12645">
        <v>16</v>
      </c>
    </row>
    <row r="12646" spans="1:4">
      <c r="A12646">
        <v>1908</v>
      </c>
      <c r="B12646" t="s">
        <v>3188</v>
      </c>
      <c r="C12646" t="s">
        <v>371</v>
      </c>
      <c r="D12646">
        <v>25</v>
      </c>
    </row>
    <row r="12647" spans="1:4">
      <c r="A12647">
        <v>1908</v>
      </c>
      <c r="B12647" t="s">
        <v>3188</v>
      </c>
      <c r="C12647" t="s">
        <v>1218</v>
      </c>
      <c r="D12647">
        <v>13</v>
      </c>
    </row>
    <row r="12648" spans="1:4">
      <c r="A12648">
        <v>1908</v>
      </c>
      <c r="B12648" t="s">
        <v>3188</v>
      </c>
      <c r="C12648" t="s">
        <v>578</v>
      </c>
      <c r="D12648">
        <v>9</v>
      </c>
    </row>
    <row r="12649" spans="1:4">
      <c r="A12649">
        <v>1908</v>
      </c>
      <c r="B12649" t="s">
        <v>3188</v>
      </c>
      <c r="C12649" t="s">
        <v>863</v>
      </c>
      <c r="D12649">
        <v>12</v>
      </c>
    </row>
    <row r="12650" spans="1:4">
      <c r="A12650">
        <v>1908</v>
      </c>
      <c r="B12650" t="s">
        <v>55</v>
      </c>
      <c r="C12650" t="s">
        <v>714</v>
      </c>
      <c r="D12650">
        <v>3.45</v>
      </c>
    </row>
    <row r="12651" spans="1:4">
      <c r="A12651">
        <v>1908</v>
      </c>
      <c r="B12651" t="s">
        <v>55</v>
      </c>
      <c r="C12651" t="s">
        <v>715</v>
      </c>
      <c r="D12651">
        <v>6.72</v>
      </c>
    </row>
    <row r="12652" spans="1:4">
      <c r="A12652">
        <v>1908</v>
      </c>
      <c r="B12652" t="s">
        <v>55</v>
      </c>
      <c r="C12652" t="s">
        <v>2412</v>
      </c>
      <c r="D12652">
        <v>7</v>
      </c>
    </row>
    <row r="12653" spans="1:4">
      <c r="A12653">
        <v>1908</v>
      </c>
      <c r="B12653" t="s">
        <v>55</v>
      </c>
      <c r="C12653" t="s">
        <v>1343</v>
      </c>
      <c r="D12653">
        <v>28.66</v>
      </c>
    </row>
    <row r="12654" spans="1:4">
      <c r="A12654">
        <v>1908</v>
      </c>
      <c r="B12654" t="s">
        <v>55</v>
      </c>
      <c r="C12654" t="s">
        <v>2181</v>
      </c>
      <c r="D12654">
        <v>20.5</v>
      </c>
    </row>
    <row r="12655" spans="1:4">
      <c r="A12655">
        <v>1908</v>
      </c>
      <c r="B12655" t="s">
        <v>55</v>
      </c>
      <c r="C12655" t="s">
        <v>864</v>
      </c>
      <c r="D12655">
        <v>13.5</v>
      </c>
    </row>
    <row r="12656" spans="1:4">
      <c r="A12656">
        <v>1908</v>
      </c>
      <c r="B12656" t="s">
        <v>55</v>
      </c>
      <c r="C12656" t="s">
        <v>2341</v>
      </c>
      <c r="D12656">
        <v>29.25</v>
      </c>
    </row>
    <row r="12657" spans="1:4">
      <c r="A12657">
        <v>1908</v>
      </c>
      <c r="B12657" t="s">
        <v>55</v>
      </c>
      <c r="C12657" t="s">
        <v>2341</v>
      </c>
      <c r="D12657">
        <v>9.25</v>
      </c>
    </row>
    <row r="12658" spans="1:4">
      <c r="A12658">
        <v>1908</v>
      </c>
      <c r="B12658" t="s">
        <v>55</v>
      </c>
      <c r="C12658" t="s">
        <v>2341</v>
      </c>
      <c r="D12658">
        <v>23.1</v>
      </c>
    </row>
    <row r="12659" spans="1:4">
      <c r="A12659">
        <v>1908</v>
      </c>
      <c r="B12659" t="s">
        <v>55</v>
      </c>
      <c r="C12659" t="s">
        <v>717</v>
      </c>
      <c r="D12659">
        <v>15</v>
      </c>
    </row>
    <row r="12660" spans="1:4">
      <c r="A12660">
        <v>1908</v>
      </c>
      <c r="B12660" t="s">
        <v>55</v>
      </c>
      <c r="C12660" t="s">
        <v>717</v>
      </c>
      <c r="D12660">
        <v>3.5</v>
      </c>
    </row>
    <row r="12661" spans="1:4">
      <c r="A12661">
        <v>1908</v>
      </c>
      <c r="B12661" t="s">
        <v>55</v>
      </c>
      <c r="C12661" t="s">
        <v>717</v>
      </c>
      <c r="D12661">
        <v>48</v>
      </c>
    </row>
    <row r="12662" spans="1:4">
      <c r="A12662">
        <v>1908</v>
      </c>
      <c r="B12662" t="s">
        <v>55</v>
      </c>
      <c r="C12662" t="s">
        <v>924</v>
      </c>
      <c r="D12662">
        <v>3.7</v>
      </c>
    </row>
    <row r="12663" spans="1:4">
      <c r="A12663">
        <v>1908</v>
      </c>
      <c r="B12663" t="s">
        <v>55</v>
      </c>
      <c r="C12663" t="s">
        <v>59</v>
      </c>
      <c r="D12663">
        <v>120</v>
      </c>
    </row>
    <row r="12664" spans="1:4">
      <c r="A12664">
        <v>1908</v>
      </c>
      <c r="B12664" t="s">
        <v>55</v>
      </c>
      <c r="C12664" t="s">
        <v>59</v>
      </c>
      <c r="D12664">
        <v>57.22</v>
      </c>
    </row>
    <row r="12665" spans="1:4">
      <c r="A12665">
        <v>1908</v>
      </c>
      <c r="B12665" t="s">
        <v>55</v>
      </c>
      <c r="C12665" t="s">
        <v>59</v>
      </c>
      <c r="D12665">
        <v>21.37</v>
      </c>
    </row>
    <row r="12666" spans="1:4">
      <c r="A12666">
        <v>1908</v>
      </c>
      <c r="B12666" t="s">
        <v>55</v>
      </c>
      <c r="C12666" t="s">
        <v>59</v>
      </c>
      <c r="D12666">
        <v>22.65</v>
      </c>
    </row>
    <row r="12667" spans="1:4">
      <c r="A12667">
        <v>1908</v>
      </c>
      <c r="B12667" t="s">
        <v>55</v>
      </c>
      <c r="C12667" t="s">
        <v>59</v>
      </c>
      <c r="D12667">
        <v>14.8</v>
      </c>
    </row>
    <row r="12668" spans="1:4">
      <c r="A12668">
        <v>1908</v>
      </c>
      <c r="B12668" t="s">
        <v>55</v>
      </c>
      <c r="C12668" t="s">
        <v>2179</v>
      </c>
      <c r="D12668">
        <v>21.64</v>
      </c>
    </row>
    <row r="12669" spans="1:4">
      <c r="A12669">
        <v>1908</v>
      </c>
      <c r="B12669" t="s">
        <v>55</v>
      </c>
      <c r="C12669" t="s">
        <v>2180</v>
      </c>
      <c r="D12669">
        <v>8.5</v>
      </c>
    </row>
    <row r="12670" spans="1:4">
      <c r="A12670">
        <v>1908</v>
      </c>
      <c r="B12670" t="s">
        <v>55</v>
      </c>
      <c r="C12670" t="s">
        <v>2413</v>
      </c>
      <c r="D12670">
        <v>2</v>
      </c>
    </row>
    <row r="12671" spans="1:4">
      <c r="A12671">
        <v>1908</v>
      </c>
      <c r="B12671" t="s">
        <v>3638</v>
      </c>
      <c r="C12671" t="s">
        <v>1226</v>
      </c>
      <c r="D12671">
        <v>10.5</v>
      </c>
    </row>
    <row r="12672" spans="1:4">
      <c r="A12672">
        <v>1908</v>
      </c>
      <c r="B12672" t="s">
        <v>3638</v>
      </c>
      <c r="C12672" t="s">
        <v>1520</v>
      </c>
      <c r="D12672">
        <v>5</v>
      </c>
    </row>
    <row r="12673" spans="1:4">
      <c r="A12673">
        <v>1908</v>
      </c>
      <c r="B12673" t="s">
        <v>3638</v>
      </c>
      <c r="C12673" t="s">
        <v>1227</v>
      </c>
      <c r="D12673">
        <v>34.350999999999999</v>
      </c>
    </row>
    <row r="12674" spans="1:4">
      <c r="A12674">
        <v>1908</v>
      </c>
      <c r="B12674" t="s">
        <v>3638</v>
      </c>
      <c r="C12674" t="s">
        <v>425</v>
      </c>
      <c r="D12674">
        <v>13.8</v>
      </c>
    </row>
    <row r="12675" spans="1:4">
      <c r="A12675">
        <v>1908</v>
      </c>
      <c r="B12675" t="s">
        <v>3638</v>
      </c>
      <c r="C12675" t="s">
        <v>721</v>
      </c>
      <c r="D12675">
        <v>4.25</v>
      </c>
    </row>
    <row r="12676" spans="1:4">
      <c r="A12676">
        <v>1908</v>
      </c>
      <c r="B12676" t="s">
        <v>3638</v>
      </c>
      <c r="C12676" t="s">
        <v>428</v>
      </c>
      <c r="D12676">
        <v>155</v>
      </c>
    </row>
    <row r="12677" spans="1:4">
      <c r="A12677">
        <v>1908</v>
      </c>
      <c r="B12677" t="s">
        <v>3638</v>
      </c>
      <c r="C12677" t="s">
        <v>428</v>
      </c>
      <c r="D12677">
        <v>19.5</v>
      </c>
    </row>
    <row r="12678" spans="1:4">
      <c r="A12678">
        <v>1908</v>
      </c>
      <c r="B12678" t="s">
        <v>3638</v>
      </c>
      <c r="C12678" t="s">
        <v>428</v>
      </c>
      <c r="D12678">
        <v>14</v>
      </c>
    </row>
    <row r="12679" spans="1:4">
      <c r="A12679">
        <v>1908</v>
      </c>
      <c r="B12679" t="s">
        <v>3638</v>
      </c>
      <c r="C12679" t="s">
        <v>1344</v>
      </c>
      <c r="D12679">
        <v>62.75</v>
      </c>
    </row>
    <row r="12680" spans="1:4">
      <c r="A12680">
        <v>1908</v>
      </c>
      <c r="B12680" t="s">
        <v>3638</v>
      </c>
      <c r="C12680" t="s">
        <v>432</v>
      </c>
      <c r="D12680">
        <v>191</v>
      </c>
    </row>
    <row r="12681" spans="1:4">
      <c r="A12681">
        <v>1908</v>
      </c>
      <c r="B12681" t="s">
        <v>3638</v>
      </c>
      <c r="C12681" t="s">
        <v>432</v>
      </c>
      <c r="D12681">
        <v>12</v>
      </c>
    </row>
    <row r="12682" spans="1:4">
      <c r="A12682">
        <v>1908</v>
      </c>
      <c r="B12682" t="s">
        <v>3638</v>
      </c>
      <c r="C12682" t="s">
        <v>432</v>
      </c>
      <c r="D12682">
        <v>96.21</v>
      </c>
    </row>
    <row r="12683" spans="1:4">
      <c r="A12683">
        <v>1908</v>
      </c>
      <c r="B12683" t="s">
        <v>3638</v>
      </c>
      <c r="C12683" t="s">
        <v>432</v>
      </c>
      <c r="D12683">
        <v>56</v>
      </c>
    </row>
    <row r="12684" spans="1:4">
      <c r="A12684">
        <v>1908</v>
      </c>
      <c r="B12684" t="s">
        <v>3638</v>
      </c>
      <c r="C12684" t="s">
        <v>435</v>
      </c>
      <c r="D12684">
        <v>188</v>
      </c>
    </row>
    <row r="12685" spans="1:4">
      <c r="A12685">
        <v>1908</v>
      </c>
      <c r="B12685" t="s">
        <v>3638</v>
      </c>
      <c r="C12685" t="s">
        <v>435</v>
      </c>
      <c r="D12685">
        <v>104.5</v>
      </c>
    </row>
    <row r="12686" spans="1:4">
      <c r="A12686">
        <v>1908</v>
      </c>
      <c r="B12686" t="s">
        <v>3638</v>
      </c>
      <c r="C12686" t="s">
        <v>435</v>
      </c>
      <c r="D12686">
        <v>16.3</v>
      </c>
    </row>
    <row r="12687" spans="1:4">
      <c r="A12687">
        <v>1908</v>
      </c>
      <c r="B12687" t="s">
        <v>3638</v>
      </c>
      <c r="C12687" t="s">
        <v>439</v>
      </c>
      <c r="D12687">
        <v>17.5</v>
      </c>
    </row>
    <row r="12688" spans="1:4">
      <c r="A12688">
        <v>1908</v>
      </c>
      <c r="B12688" t="s">
        <v>3214</v>
      </c>
      <c r="C12688" t="s">
        <v>1903</v>
      </c>
      <c r="D12688">
        <v>18</v>
      </c>
    </row>
    <row r="12689" spans="1:4">
      <c r="A12689">
        <v>1908</v>
      </c>
      <c r="B12689" t="s">
        <v>3214</v>
      </c>
      <c r="C12689" t="s">
        <v>1904</v>
      </c>
      <c r="D12689">
        <v>14</v>
      </c>
    </row>
    <row r="12690" spans="1:4">
      <c r="A12690">
        <v>1908</v>
      </c>
      <c r="B12690" t="s">
        <v>3214</v>
      </c>
      <c r="C12690" t="s">
        <v>1905</v>
      </c>
      <c r="D12690">
        <v>43</v>
      </c>
    </row>
    <row r="12691" spans="1:4">
      <c r="A12691">
        <v>1908</v>
      </c>
      <c r="B12691" t="s">
        <v>3214</v>
      </c>
      <c r="C12691" t="s">
        <v>1905</v>
      </c>
      <c r="D12691">
        <v>15</v>
      </c>
    </row>
    <row r="12692" spans="1:4">
      <c r="A12692">
        <v>1908</v>
      </c>
      <c r="B12692" t="s">
        <v>3214</v>
      </c>
      <c r="C12692" t="s">
        <v>1906</v>
      </c>
      <c r="D12692">
        <v>3</v>
      </c>
    </row>
    <row r="12693" spans="1:4">
      <c r="A12693">
        <v>1908</v>
      </c>
      <c r="B12693" t="s">
        <v>3214</v>
      </c>
      <c r="C12693" t="s">
        <v>264</v>
      </c>
      <c r="D12693">
        <v>32</v>
      </c>
    </row>
    <row r="12694" spans="1:4">
      <c r="A12694">
        <v>1908</v>
      </c>
      <c r="B12694" t="s">
        <v>3214</v>
      </c>
      <c r="C12694" t="s">
        <v>1908</v>
      </c>
      <c r="D12694">
        <v>4</v>
      </c>
    </row>
    <row r="12695" spans="1:4">
      <c r="A12695">
        <v>1908</v>
      </c>
      <c r="B12695" t="s">
        <v>3214</v>
      </c>
      <c r="C12695" t="s">
        <v>1908</v>
      </c>
      <c r="D12695">
        <v>2</v>
      </c>
    </row>
    <row r="12696" spans="1:4">
      <c r="A12696">
        <v>1908</v>
      </c>
      <c r="B12696" t="s">
        <v>3214</v>
      </c>
      <c r="C12696" t="s">
        <v>1908</v>
      </c>
      <c r="D12696">
        <v>28</v>
      </c>
    </row>
    <row r="12697" spans="1:4">
      <c r="A12697">
        <v>1908</v>
      </c>
      <c r="B12697" t="s">
        <v>3214</v>
      </c>
      <c r="C12697" t="s">
        <v>1908</v>
      </c>
      <c r="D12697">
        <v>4</v>
      </c>
    </row>
    <row r="12698" spans="1:4">
      <c r="A12698">
        <v>1908</v>
      </c>
      <c r="B12698" t="s">
        <v>3214</v>
      </c>
      <c r="C12698" t="s">
        <v>1908</v>
      </c>
      <c r="D12698">
        <v>4</v>
      </c>
    </row>
    <row r="12699" spans="1:4">
      <c r="A12699">
        <v>1908</v>
      </c>
      <c r="B12699" t="s">
        <v>3214</v>
      </c>
      <c r="C12699" t="s">
        <v>1908</v>
      </c>
      <c r="D12699">
        <v>3</v>
      </c>
    </row>
    <row r="12700" spans="1:4">
      <c r="A12700">
        <v>1908</v>
      </c>
      <c r="B12700" t="s">
        <v>3214</v>
      </c>
      <c r="C12700" t="s">
        <v>1909</v>
      </c>
      <c r="D12700">
        <v>11</v>
      </c>
    </row>
    <row r="12701" spans="1:4">
      <c r="A12701">
        <v>1908</v>
      </c>
      <c r="B12701" t="s">
        <v>3214</v>
      </c>
      <c r="C12701" t="s">
        <v>1911</v>
      </c>
      <c r="D12701">
        <v>45</v>
      </c>
    </row>
    <row r="12702" spans="1:4">
      <c r="A12702">
        <v>1908</v>
      </c>
      <c r="B12702" t="s">
        <v>3214</v>
      </c>
      <c r="C12702" t="s">
        <v>1912</v>
      </c>
      <c r="D12702">
        <v>5</v>
      </c>
    </row>
    <row r="12703" spans="1:4">
      <c r="A12703">
        <v>1908</v>
      </c>
      <c r="B12703" t="s">
        <v>3214</v>
      </c>
      <c r="C12703" t="s">
        <v>1914</v>
      </c>
      <c r="D12703">
        <v>74.3</v>
      </c>
    </row>
    <row r="12704" spans="1:4">
      <c r="A12704">
        <v>1908</v>
      </c>
      <c r="B12704" t="s">
        <v>3214</v>
      </c>
      <c r="C12704" t="s">
        <v>1914</v>
      </c>
      <c r="D12704">
        <v>9</v>
      </c>
    </row>
    <row r="12705" spans="1:4">
      <c r="A12705">
        <v>1908</v>
      </c>
      <c r="B12705" t="s">
        <v>3214</v>
      </c>
      <c r="C12705" t="s">
        <v>1914</v>
      </c>
      <c r="D12705">
        <v>17.5</v>
      </c>
    </row>
    <row r="12706" spans="1:4">
      <c r="A12706">
        <v>1908</v>
      </c>
      <c r="B12706" t="s">
        <v>3214</v>
      </c>
      <c r="C12706" t="s">
        <v>1914</v>
      </c>
      <c r="D12706">
        <v>2</v>
      </c>
    </row>
    <row r="12707" spans="1:4">
      <c r="A12707">
        <v>1908</v>
      </c>
      <c r="B12707" t="s">
        <v>3214</v>
      </c>
      <c r="C12707" t="s">
        <v>1914</v>
      </c>
      <c r="D12707">
        <v>32</v>
      </c>
    </row>
    <row r="12708" spans="1:4">
      <c r="A12708">
        <v>1908</v>
      </c>
      <c r="B12708" t="s">
        <v>3214</v>
      </c>
      <c r="C12708" t="s">
        <v>1914</v>
      </c>
      <c r="D12708">
        <v>13</v>
      </c>
    </row>
    <row r="12709" spans="1:4">
      <c r="A12709">
        <v>1908</v>
      </c>
      <c r="B12709" t="s">
        <v>3659</v>
      </c>
      <c r="C12709" t="s">
        <v>457</v>
      </c>
      <c r="D12709">
        <v>19</v>
      </c>
    </row>
    <row r="12710" spans="1:4">
      <c r="A12710">
        <v>1908</v>
      </c>
      <c r="B12710" t="s">
        <v>3659</v>
      </c>
      <c r="C12710" t="s">
        <v>458</v>
      </c>
      <c r="D12710">
        <v>7</v>
      </c>
    </row>
    <row r="12711" spans="1:4">
      <c r="A12711">
        <v>1908</v>
      </c>
      <c r="B12711" t="s">
        <v>3659</v>
      </c>
      <c r="C12711" t="s">
        <v>1420</v>
      </c>
      <c r="D12711">
        <v>6</v>
      </c>
    </row>
    <row r="12712" spans="1:4">
      <c r="A12712">
        <v>1908</v>
      </c>
      <c r="B12712" t="s">
        <v>3659</v>
      </c>
      <c r="C12712" t="s">
        <v>2542</v>
      </c>
      <c r="D12712">
        <v>34.5</v>
      </c>
    </row>
    <row r="12713" spans="1:4">
      <c r="A12713">
        <v>1908</v>
      </c>
      <c r="B12713" t="s">
        <v>3659</v>
      </c>
      <c r="C12713" t="s">
        <v>459</v>
      </c>
      <c r="D12713">
        <v>22</v>
      </c>
    </row>
    <row r="12714" spans="1:4">
      <c r="A12714">
        <v>1908</v>
      </c>
      <c r="B12714" t="s">
        <v>3659</v>
      </c>
      <c r="C12714" t="s">
        <v>460</v>
      </c>
      <c r="D12714">
        <v>26</v>
      </c>
    </row>
    <row r="12715" spans="1:4">
      <c r="A12715">
        <v>1908</v>
      </c>
      <c r="B12715" t="s">
        <v>3659</v>
      </c>
      <c r="C12715" t="s">
        <v>460</v>
      </c>
      <c r="D12715">
        <v>143</v>
      </c>
    </row>
    <row r="12716" spans="1:4">
      <c r="A12716">
        <v>1908</v>
      </c>
      <c r="B12716" t="s">
        <v>3659</v>
      </c>
      <c r="C12716" t="s">
        <v>926</v>
      </c>
      <c r="D12716">
        <v>45</v>
      </c>
    </row>
    <row r="12717" spans="1:4">
      <c r="A12717">
        <v>1908</v>
      </c>
      <c r="B12717" t="s">
        <v>3659</v>
      </c>
      <c r="C12717" t="s">
        <v>461</v>
      </c>
      <c r="D12717">
        <v>7</v>
      </c>
    </row>
    <row r="12718" spans="1:4">
      <c r="A12718">
        <v>1908</v>
      </c>
      <c r="B12718" t="s">
        <v>3659</v>
      </c>
      <c r="C12718" t="s">
        <v>1350</v>
      </c>
      <c r="D12718">
        <v>4.2</v>
      </c>
    </row>
    <row r="12719" spans="1:4">
      <c r="A12719">
        <v>1908</v>
      </c>
      <c r="B12719" t="s">
        <v>3659</v>
      </c>
      <c r="C12719" t="s">
        <v>928</v>
      </c>
      <c r="D12719">
        <v>14</v>
      </c>
    </row>
    <row r="12720" spans="1:4">
      <c r="A12720">
        <v>1908</v>
      </c>
      <c r="B12720" t="s">
        <v>3659</v>
      </c>
      <c r="C12720" t="s">
        <v>928</v>
      </c>
      <c r="D12720">
        <v>2.38</v>
      </c>
    </row>
    <row r="12721" spans="1:4">
      <c r="A12721">
        <v>1908</v>
      </c>
      <c r="B12721" t="s">
        <v>3659</v>
      </c>
      <c r="C12721" t="s">
        <v>462</v>
      </c>
      <c r="D12721">
        <v>14</v>
      </c>
    </row>
    <row r="12722" spans="1:4">
      <c r="A12722">
        <v>1908</v>
      </c>
      <c r="B12722" t="s">
        <v>3659</v>
      </c>
      <c r="C12722" t="s">
        <v>1231</v>
      </c>
      <c r="D12722">
        <v>9.5</v>
      </c>
    </row>
    <row r="12723" spans="1:4">
      <c r="A12723">
        <v>1908</v>
      </c>
      <c r="B12723" t="s">
        <v>3659</v>
      </c>
      <c r="C12723" t="s">
        <v>1231</v>
      </c>
      <c r="D12723">
        <v>25</v>
      </c>
    </row>
    <row r="12724" spans="1:4">
      <c r="A12724">
        <v>1908</v>
      </c>
      <c r="B12724" t="s">
        <v>3659</v>
      </c>
      <c r="C12724" t="s">
        <v>464</v>
      </c>
      <c r="D12724">
        <v>1.8</v>
      </c>
    </row>
    <row r="12725" spans="1:4">
      <c r="A12725">
        <v>1908</v>
      </c>
      <c r="B12725" t="s">
        <v>3659</v>
      </c>
      <c r="C12725" t="s">
        <v>1345</v>
      </c>
      <c r="D12725">
        <v>183</v>
      </c>
    </row>
    <row r="12726" spans="1:4">
      <c r="A12726">
        <v>1908</v>
      </c>
      <c r="B12726" t="s">
        <v>3659</v>
      </c>
      <c r="C12726" t="s">
        <v>1345</v>
      </c>
      <c r="D12726">
        <v>132</v>
      </c>
    </row>
    <row r="12727" spans="1:4">
      <c r="A12727">
        <v>1908</v>
      </c>
      <c r="B12727" t="s">
        <v>3659</v>
      </c>
      <c r="C12727" t="s">
        <v>1345</v>
      </c>
      <c r="D12727">
        <v>106</v>
      </c>
    </row>
    <row r="12728" spans="1:4">
      <c r="A12728">
        <v>1908</v>
      </c>
      <c r="B12728" t="s">
        <v>3659</v>
      </c>
      <c r="C12728" t="s">
        <v>466</v>
      </c>
      <c r="D12728">
        <v>40</v>
      </c>
    </row>
    <row r="12729" spans="1:4">
      <c r="A12729">
        <v>1908</v>
      </c>
      <c r="B12729" t="s">
        <v>3659</v>
      </c>
      <c r="C12729" t="s">
        <v>468</v>
      </c>
      <c r="D12729">
        <v>31</v>
      </c>
    </row>
    <row r="12730" spans="1:4">
      <c r="A12730">
        <v>1908</v>
      </c>
      <c r="B12730" t="s">
        <v>3659</v>
      </c>
      <c r="C12730" t="s">
        <v>1230</v>
      </c>
      <c r="D12730">
        <v>11.61</v>
      </c>
    </row>
    <row r="12731" spans="1:4">
      <c r="A12731">
        <v>1908</v>
      </c>
      <c r="B12731" t="s">
        <v>3659</v>
      </c>
      <c r="C12731" t="s">
        <v>1089</v>
      </c>
      <c r="D12731">
        <v>5</v>
      </c>
    </row>
    <row r="12732" spans="1:4">
      <c r="A12732">
        <v>1908</v>
      </c>
      <c r="B12732" t="s">
        <v>3670</v>
      </c>
      <c r="C12732" t="s">
        <v>2480</v>
      </c>
      <c r="D12732">
        <v>8</v>
      </c>
    </row>
    <row r="12733" spans="1:4">
      <c r="A12733">
        <v>1908</v>
      </c>
      <c r="B12733" t="s">
        <v>2182</v>
      </c>
      <c r="C12733" t="s">
        <v>2282</v>
      </c>
      <c r="D12733">
        <v>3</v>
      </c>
    </row>
    <row r="12734" spans="1:4">
      <c r="A12734">
        <v>1908</v>
      </c>
      <c r="B12734" t="s">
        <v>2182</v>
      </c>
      <c r="C12734" t="s">
        <v>1930</v>
      </c>
      <c r="D12734">
        <v>19.2</v>
      </c>
    </row>
    <row r="12735" spans="1:4">
      <c r="A12735">
        <v>1908</v>
      </c>
      <c r="B12735" t="s">
        <v>2182</v>
      </c>
      <c r="C12735" t="s">
        <v>438</v>
      </c>
      <c r="D12735">
        <v>39.5</v>
      </c>
    </row>
    <row r="12736" spans="1:4">
      <c r="A12736">
        <v>1908</v>
      </c>
      <c r="B12736" t="s">
        <v>2182</v>
      </c>
      <c r="C12736" t="s">
        <v>2283</v>
      </c>
      <c r="D12736">
        <v>17.3</v>
      </c>
    </row>
    <row r="12737" spans="1:4">
      <c r="A12737">
        <v>1908</v>
      </c>
      <c r="B12737" t="s">
        <v>3660</v>
      </c>
      <c r="C12737" t="s">
        <v>2201</v>
      </c>
      <c r="D12737">
        <v>50</v>
      </c>
    </row>
    <row r="12738" spans="1:4">
      <c r="A12738">
        <v>1908</v>
      </c>
      <c r="B12738" t="s">
        <v>3660</v>
      </c>
      <c r="C12738" t="s">
        <v>2201</v>
      </c>
      <c r="D12738">
        <v>22</v>
      </c>
    </row>
    <row r="12739" spans="1:4">
      <c r="A12739">
        <v>1908</v>
      </c>
      <c r="B12739" t="s">
        <v>2184</v>
      </c>
      <c r="C12739" t="s">
        <v>2183</v>
      </c>
      <c r="D12739">
        <v>15.5</v>
      </c>
    </row>
    <row r="12740" spans="1:4">
      <c r="A12740">
        <v>1908</v>
      </c>
      <c r="B12740" t="s">
        <v>2184</v>
      </c>
      <c r="C12740" t="s">
        <v>2543</v>
      </c>
      <c r="D12740">
        <v>3</v>
      </c>
    </row>
    <row r="12741" spans="1:4">
      <c r="A12741">
        <v>1908</v>
      </c>
      <c r="B12741" t="s">
        <v>2186</v>
      </c>
      <c r="C12741" t="s">
        <v>2185</v>
      </c>
      <c r="D12741">
        <v>13.15</v>
      </c>
    </row>
    <row r="12742" spans="1:4">
      <c r="A12742">
        <v>1908</v>
      </c>
      <c r="B12742" t="s">
        <v>2186</v>
      </c>
      <c r="C12742" t="s">
        <v>2544</v>
      </c>
      <c r="D12742">
        <v>8.5</v>
      </c>
    </row>
    <row r="12743" spans="1:4">
      <c r="A12743">
        <v>1908</v>
      </c>
      <c r="B12743" t="s">
        <v>2186</v>
      </c>
      <c r="C12743" t="s">
        <v>2365</v>
      </c>
      <c r="D12743">
        <v>11.9</v>
      </c>
    </row>
    <row r="12744" spans="1:4">
      <c r="A12744">
        <v>1908</v>
      </c>
      <c r="B12744" t="s">
        <v>2186</v>
      </c>
      <c r="C12744" t="s">
        <v>2365</v>
      </c>
      <c r="D12744">
        <v>19.03</v>
      </c>
    </row>
    <row r="12745" spans="1:4">
      <c r="A12745">
        <v>1908</v>
      </c>
      <c r="B12745" t="s">
        <v>2186</v>
      </c>
      <c r="C12745" t="s">
        <v>2069</v>
      </c>
      <c r="D12745">
        <v>2.12</v>
      </c>
    </row>
    <row r="12746" spans="1:4">
      <c r="A12746">
        <v>1908</v>
      </c>
      <c r="B12746" t="s">
        <v>2187</v>
      </c>
      <c r="C12746" t="s">
        <v>2360</v>
      </c>
      <c r="D12746">
        <v>3.4</v>
      </c>
    </row>
    <row r="12747" spans="1:4">
      <c r="A12747">
        <v>1908</v>
      </c>
      <c r="B12747" t="s">
        <v>2187</v>
      </c>
      <c r="C12747" t="s">
        <v>471</v>
      </c>
      <c r="D12747">
        <v>15.1</v>
      </c>
    </row>
    <row r="12748" spans="1:4">
      <c r="A12748">
        <v>1908</v>
      </c>
      <c r="B12748" t="s">
        <v>2187</v>
      </c>
      <c r="C12748" t="s">
        <v>2360</v>
      </c>
      <c r="D12748">
        <v>2.4</v>
      </c>
    </row>
    <row r="12749" spans="1:4">
      <c r="A12749">
        <v>1908</v>
      </c>
      <c r="B12749" t="s">
        <v>2187</v>
      </c>
      <c r="C12749" t="s">
        <v>1937</v>
      </c>
      <c r="D12749">
        <v>21</v>
      </c>
    </row>
    <row r="12750" spans="1:4">
      <c r="A12750">
        <v>1908</v>
      </c>
      <c r="B12750" t="s">
        <v>2187</v>
      </c>
      <c r="C12750" t="s">
        <v>1937</v>
      </c>
      <c r="D12750">
        <v>8</v>
      </c>
    </row>
    <row r="12751" spans="1:4">
      <c r="A12751">
        <v>1908</v>
      </c>
      <c r="B12751" t="s">
        <v>2187</v>
      </c>
      <c r="C12751" t="s">
        <v>2545</v>
      </c>
      <c r="D12751">
        <v>65</v>
      </c>
    </row>
    <row r="12752" spans="1:4">
      <c r="A12752">
        <v>1908</v>
      </c>
      <c r="B12752" t="s">
        <v>2187</v>
      </c>
      <c r="C12752" t="s">
        <v>2248</v>
      </c>
      <c r="D12752">
        <v>6.5</v>
      </c>
    </row>
    <row r="12753" spans="1:4">
      <c r="A12753">
        <v>1908</v>
      </c>
      <c r="B12753" t="s">
        <v>2187</v>
      </c>
      <c r="C12753" t="s">
        <v>2244</v>
      </c>
      <c r="D12753">
        <v>21</v>
      </c>
    </row>
    <row r="12754" spans="1:4">
      <c r="A12754">
        <v>1908</v>
      </c>
      <c r="B12754" t="s">
        <v>2187</v>
      </c>
      <c r="C12754" t="s">
        <v>2320</v>
      </c>
      <c r="D12754">
        <v>8.5</v>
      </c>
    </row>
    <row r="12755" spans="1:4">
      <c r="A12755">
        <v>1908</v>
      </c>
      <c r="B12755" t="s">
        <v>2187</v>
      </c>
      <c r="C12755" t="s">
        <v>2104</v>
      </c>
      <c r="D12755">
        <v>107</v>
      </c>
    </row>
    <row r="12756" spans="1:4">
      <c r="A12756">
        <v>1908</v>
      </c>
      <c r="B12756" t="s">
        <v>2187</v>
      </c>
      <c r="C12756" t="s">
        <v>2104</v>
      </c>
      <c r="D12756">
        <v>23</v>
      </c>
    </row>
    <row r="12757" spans="1:4">
      <c r="A12757">
        <v>1908</v>
      </c>
      <c r="B12757" t="s">
        <v>2187</v>
      </c>
      <c r="C12757" t="s">
        <v>2104</v>
      </c>
      <c r="D12757">
        <v>22</v>
      </c>
    </row>
    <row r="12758" spans="1:4">
      <c r="A12758">
        <v>1908</v>
      </c>
      <c r="B12758" t="s">
        <v>2187</v>
      </c>
      <c r="C12758" t="s">
        <v>2104</v>
      </c>
      <c r="D12758">
        <v>5</v>
      </c>
    </row>
    <row r="12759" spans="1:4">
      <c r="A12759">
        <v>1908</v>
      </c>
      <c r="B12759" t="s">
        <v>2187</v>
      </c>
      <c r="C12759" t="s">
        <v>1712</v>
      </c>
      <c r="D12759">
        <v>8</v>
      </c>
    </row>
    <row r="12760" spans="1:4">
      <c r="A12760">
        <v>1908</v>
      </c>
      <c r="B12760" t="s">
        <v>2187</v>
      </c>
      <c r="C12760" t="s">
        <v>2546</v>
      </c>
      <c r="D12760">
        <v>38</v>
      </c>
    </row>
    <row r="12761" spans="1:4">
      <c r="A12761">
        <v>1908</v>
      </c>
      <c r="B12761" t="s">
        <v>2187</v>
      </c>
      <c r="C12761" t="s">
        <v>2152</v>
      </c>
      <c r="D12761">
        <v>33.25</v>
      </c>
    </row>
    <row r="12762" spans="1:4">
      <c r="A12762">
        <v>1908</v>
      </c>
      <c r="B12762" t="s">
        <v>2187</v>
      </c>
      <c r="C12762" t="s">
        <v>2152</v>
      </c>
      <c r="D12762">
        <v>29</v>
      </c>
    </row>
    <row r="12763" spans="1:4">
      <c r="A12763">
        <v>1908</v>
      </c>
      <c r="B12763" t="s">
        <v>2187</v>
      </c>
      <c r="C12763" t="s">
        <v>2245</v>
      </c>
      <c r="D12763">
        <v>8.02</v>
      </c>
    </row>
    <row r="12764" spans="1:4">
      <c r="A12764">
        <v>1908</v>
      </c>
      <c r="B12764" t="s">
        <v>2187</v>
      </c>
      <c r="C12764" t="s">
        <v>1964</v>
      </c>
      <c r="D12764">
        <v>42</v>
      </c>
    </row>
    <row r="12765" spans="1:4">
      <c r="A12765">
        <v>1908</v>
      </c>
      <c r="B12765" t="s">
        <v>2187</v>
      </c>
      <c r="C12765" t="s">
        <v>2246</v>
      </c>
      <c r="D12765">
        <v>6</v>
      </c>
    </row>
    <row r="12766" spans="1:4">
      <c r="A12766">
        <v>1908</v>
      </c>
      <c r="B12766" t="s">
        <v>2187</v>
      </c>
      <c r="C12766" t="s">
        <v>2110</v>
      </c>
      <c r="D12766">
        <v>9.5</v>
      </c>
    </row>
    <row r="12767" spans="1:4">
      <c r="A12767">
        <v>1908</v>
      </c>
      <c r="B12767" t="s">
        <v>2187</v>
      </c>
      <c r="C12767" t="s">
        <v>2321</v>
      </c>
      <c r="D12767">
        <v>43.3</v>
      </c>
    </row>
    <row r="12768" spans="1:4">
      <c r="A12768">
        <v>1908</v>
      </c>
      <c r="B12768" t="s">
        <v>2187</v>
      </c>
      <c r="C12768" t="s">
        <v>1940</v>
      </c>
      <c r="D12768">
        <v>7.5</v>
      </c>
    </row>
    <row r="12769" spans="1:4">
      <c r="A12769">
        <v>1908</v>
      </c>
      <c r="B12769" t="s">
        <v>2187</v>
      </c>
      <c r="C12769" t="s">
        <v>2111</v>
      </c>
      <c r="D12769">
        <v>4</v>
      </c>
    </row>
    <row r="12770" spans="1:4">
      <c r="A12770">
        <v>1908</v>
      </c>
      <c r="B12770" t="s">
        <v>2187</v>
      </c>
      <c r="C12770" t="s">
        <v>2356</v>
      </c>
      <c r="D12770">
        <v>3.7</v>
      </c>
    </row>
    <row r="12771" spans="1:4">
      <c r="A12771">
        <v>1908</v>
      </c>
      <c r="B12771" t="s">
        <v>2187</v>
      </c>
      <c r="C12771" t="s">
        <v>2112</v>
      </c>
      <c r="D12771">
        <v>114.4</v>
      </c>
    </row>
    <row r="12772" spans="1:4">
      <c r="A12772">
        <v>1908</v>
      </c>
      <c r="B12772" t="s">
        <v>2187</v>
      </c>
      <c r="C12772" t="s">
        <v>2112</v>
      </c>
      <c r="D12772">
        <v>78</v>
      </c>
    </row>
    <row r="12773" spans="1:4">
      <c r="A12773">
        <v>1908</v>
      </c>
      <c r="B12773" t="s">
        <v>2187</v>
      </c>
      <c r="C12773" t="s">
        <v>2247</v>
      </c>
      <c r="D12773">
        <v>11</v>
      </c>
    </row>
    <row r="12774" spans="1:4">
      <c r="A12774">
        <v>1908</v>
      </c>
      <c r="B12774" t="s">
        <v>2187</v>
      </c>
      <c r="C12774" t="s">
        <v>2113</v>
      </c>
      <c r="D12774">
        <v>35.44</v>
      </c>
    </row>
    <row r="12775" spans="1:4">
      <c r="A12775">
        <v>1908</v>
      </c>
      <c r="B12775" t="s">
        <v>2187</v>
      </c>
      <c r="C12775" t="s">
        <v>2322</v>
      </c>
      <c r="D12775">
        <v>12</v>
      </c>
    </row>
    <row r="12776" spans="1:4">
      <c r="A12776">
        <v>1908</v>
      </c>
      <c r="B12776" t="s">
        <v>3657</v>
      </c>
      <c r="C12776" t="s">
        <v>2373</v>
      </c>
      <c r="D12776">
        <v>26</v>
      </c>
    </row>
    <row r="12777" spans="1:4">
      <c r="A12777">
        <v>1908</v>
      </c>
      <c r="B12777" t="s">
        <v>3657</v>
      </c>
      <c r="C12777" t="s">
        <v>2337</v>
      </c>
      <c r="D12777">
        <v>10.25</v>
      </c>
    </row>
    <row r="12778" spans="1:4">
      <c r="A12778">
        <v>1908</v>
      </c>
      <c r="B12778" t="s">
        <v>3657</v>
      </c>
      <c r="C12778" t="s">
        <v>1938</v>
      </c>
      <c r="D12778">
        <v>131.52000000000001</v>
      </c>
    </row>
    <row r="12779" spans="1:4">
      <c r="A12779">
        <v>1908</v>
      </c>
      <c r="B12779" t="s">
        <v>3657</v>
      </c>
      <c r="C12779" t="s">
        <v>1938</v>
      </c>
      <c r="D12779">
        <v>40</v>
      </c>
    </row>
    <row r="12780" spans="1:4">
      <c r="A12780">
        <v>1908</v>
      </c>
      <c r="B12780" t="s">
        <v>3657</v>
      </c>
      <c r="C12780" t="s">
        <v>1938</v>
      </c>
      <c r="D12780">
        <v>26</v>
      </c>
    </row>
    <row r="12781" spans="1:4">
      <c r="A12781">
        <v>1908</v>
      </c>
      <c r="B12781" t="s">
        <v>3657</v>
      </c>
      <c r="C12781" t="s">
        <v>1938</v>
      </c>
      <c r="D12781">
        <v>8.5</v>
      </c>
    </row>
    <row r="12782" spans="1:4">
      <c r="A12782">
        <v>1908</v>
      </c>
      <c r="B12782" t="s">
        <v>3657</v>
      </c>
      <c r="C12782" t="s">
        <v>1939</v>
      </c>
      <c r="D12782">
        <v>56.22</v>
      </c>
    </row>
    <row r="12783" spans="1:4">
      <c r="A12783">
        <v>1908</v>
      </c>
      <c r="B12783" t="s">
        <v>3657</v>
      </c>
      <c r="C12783" t="s">
        <v>2338</v>
      </c>
      <c r="D12783">
        <v>7.75</v>
      </c>
    </row>
    <row r="12784" spans="1:4">
      <c r="A12784">
        <v>1908</v>
      </c>
      <c r="B12784" t="s">
        <v>3669</v>
      </c>
      <c r="C12784" t="s">
        <v>2311</v>
      </c>
      <c r="D12784">
        <v>7</v>
      </c>
    </row>
    <row r="12785" spans="1:4">
      <c r="A12785">
        <v>1908</v>
      </c>
      <c r="B12785" t="s">
        <v>3671</v>
      </c>
      <c r="C12785" t="s">
        <v>2483</v>
      </c>
      <c r="D12785">
        <v>9</v>
      </c>
    </row>
    <row r="12786" spans="1:4">
      <c r="A12786">
        <v>1908</v>
      </c>
      <c r="B12786" t="s">
        <v>3661</v>
      </c>
      <c r="C12786" t="s">
        <v>2286</v>
      </c>
      <c r="D12786">
        <v>55.94</v>
      </c>
    </row>
    <row r="12787" spans="1:4">
      <c r="A12787">
        <v>1908</v>
      </c>
      <c r="B12787" t="s">
        <v>3661</v>
      </c>
      <c r="C12787" t="s">
        <v>2286</v>
      </c>
      <c r="D12787">
        <v>70</v>
      </c>
    </row>
    <row r="12788" spans="1:4">
      <c r="A12788">
        <v>1908</v>
      </c>
      <c r="B12788" t="s">
        <v>3661</v>
      </c>
      <c r="C12788" t="s">
        <v>2485</v>
      </c>
      <c r="D12788">
        <v>4</v>
      </c>
    </row>
    <row r="12789" spans="1:4">
      <c r="A12789">
        <v>1908</v>
      </c>
      <c r="B12789" t="s">
        <v>3672</v>
      </c>
      <c r="C12789" t="s">
        <v>2486</v>
      </c>
      <c r="D12789">
        <v>40</v>
      </c>
    </row>
    <row r="12790" spans="1:4">
      <c r="A12790">
        <v>1908</v>
      </c>
      <c r="B12790" t="s">
        <v>3672</v>
      </c>
      <c r="C12790" t="s">
        <v>2487</v>
      </c>
      <c r="D12790">
        <v>12</v>
      </c>
    </row>
    <row r="12791" spans="1:4">
      <c r="A12791">
        <v>1908</v>
      </c>
      <c r="B12791" t="s">
        <v>3662</v>
      </c>
      <c r="C12791" t="s">
        <v>2288</v>
      </c>
      <c r="D12791">
        <v>26.1</v>
      </c>
    </row>
    <row r="12792" spans="1:4">
      <c r="A12792">
        <v>1908</v>
      </c>
      <c r="B12792" t="s">
        <v>3630</v>
      </c>
      <c r="C12792" t="s">
        <v>2335</v>
      </c>
      <c r="D12792">
        <v>3.13</v>
      </c>
    </row>
    <row r="12793" spans="1:4">
      <c r="A12793">
        <v>1908</v>
      </c>
      <c r="B12793" t="s">
        <v>3630</v>
      </c>
      <c r="C12793" t="s">
        <v>2372</v>
      </c>
      <c r="D12793">
        <v>4.5</v>
      </c>
    </row>
    <row r="12794" spans="1:4">
      <c r="A12794">
        <v>1908</v>
      </c>
      <c r="B12794" t="s">
        <v>3630</v>
      </c>
      <c r="C12794" t="s">
        <v>2336</v>
      </c>
      <c r="D12794">
        <v>18</v>
      </c>
    </row>
    <row r="12795" spans="1:4">
      <c r="A12795">
        <v>1908</v>
      </c>
      <c r="B12795" t="s">
        <v>3630</v>
      </c>
      <c r="C12795" t="s">
        <v>2336</v>
      </c>
      <c r="D12795">
        <v>9.75</v>
      </c>
    </row>
    <row r="12796" spans="1:4">
      <c r="A12796">
        <v>1908</v>
      </c>
      <c r="B12796" t="s">
        <v>3629</v>
      </c>
      <c r="C12796" t="s">
        <v>2408</v>
      </c>
      <c r="D12796">
        <v>40</v>
      </c>
    </row>
    <row r="12797" spans="1:4">
      <c r="A12797">
        <v>1908</v>
      </c>
      <c r="B12797" t="s">
        <v>1310</v>
      </c>
      <c r="C12797" t="s">
        <v>1712</v>
      </c>
      <c r="D12797">
        <v>26</v>
      </c>
    </row>
    <row r="12798" spans="1:4">
      <c r="A12798">
        <v>1908</v>
      </c>
      <c r="B12798" t="s">
        <v>2379</v>
      </c>
      <c r="C12798" t="s">
        <v>2517</v>
      </c>
      <c r="D12798">
        <v>14</v>
      </c>
    </row>
    <row r="12799" spans="1:4">
      <c r="A12799">
        <v>1909</v>
      </c>
      <c r="B12799" t="s">
        <v>3642</v>
      </c>
      <c r="C12799" t="s">
        <v>132</v>
      </c>
      <c r="D12799">
        <v>10.5</v>
      </c>
    </row>
    <row r="12800" spans="1:4">
      <c r="A12800">
        <v>1909</v>
      </c>
      <c r="B12800" t="s">
        <v>3642</v>
      </c>
      <c r="C12800" t="s">
        <v>133</v>
      </c>
      <c r="D12800">
        <v>133</v>
      </c>
    </row>
    <row r="12801" spans="1:4">
      <c r="A12801">
        <v>1909</v>
      </c>
      <c r="B12801" t="s">
        <v>3642</v>
      </c>
      <c r="C12801" t="s">
        <v>135</v>
      </c>
      <c r="D12801">
        <v>11</v>
      </c>
    </row>
    <row r="12802" spans="1:4">
      <c r="A12802">
        <v>1909</v>
      </c>
      <c r="B12802" t="s">
        <v>3642</v>
      </c>
      <c r="C12802" t="s">
        <v>136</v>
      </c>
      <c r="D12802">
        <v>7</v>
      </c>
    </row>
    <row r="12803" spans="1:4">
      <c r="A12803">
        <v>1909</v>
      </c>
      <c r="B12803" t="s">
        <v>3642</v>
      </c>
      <c r="C12803" t="s">
        <v>137</v>
      </c>
      <c r="D12803">
        <v>58.2</v>
      </c>
    </row>
    <row r="12804" spans="1:4">
      <c r="A12804">
        <v>1909</v>
      </c>
      <c r="B12804" t="s">
        <v>3642</v>
      </c>
      <c r="C12804" t="s">
        <v>138</v>
      </c>
      <c r="D12804">
        <v>42</v>
      </c>
    </row>
    <row r="12805" spans="1:4">
      <c r="A12805">
        <v>1909</v>
      </c>
      <c r="B12805" t="s">
        <v>3642</v>
      </c>
      <c r="C12805" t="s">
        <v>139</v>
      </c>
      <c r="D12805">
        <v>7.5</v>
      </c>
    </row>
    <row r="12806" spans="1:4">
      <c r="A12806">
        <v>1909</v>
      </c>
      <c r="B12806" t="s">
        <v>3642</v>
      </c>
      <c r="C12806" t="s">
        <v>140</v>
      </c>
      <c r="D12806">
        <v>8.5</v>
      </c>
    </row>
    <row r="12807" spans="1:4">
      <c r="A12807">
        <v>1909</v>
      </c>
      <c r="B12807" t="s">
        <v>3642</v>
      </c>
      <c r="C12807" t="s">
        <v>141</v>
      </c>
      <c r="D12807">
        <v>11.68</v>
      </c>
    </row>
    <row r="12808" spans="1:4">
      <c r="A12808">
        <v>1909</v>
      </c>
      <c r="B12808" t="s">
        <v>3642</v>
      </c>
      <c r="C12808" t="s">
        <v>142</v>
      </c>
      <c r="D12808">
        <v>12</v>
      </c>
    </row>
    <row r="12809" spans="1:4">
      <c r="A12809">
        <v>1909</v>
      </c>
      <c r="B12809" t="s">
        <v>3243</v>
      </c>
      <c r="C12809" t="s">
        <v>2481</v>
      </c>
      <c r="D12809">
        <v>8</v>
      </c>
    </row>
    <row r="12810" spans="1:4">
      <c r="A12810">
        <v>1909</v>
      </c>
      <c r="B12810" t="s">
        <v>3243</v>
      </c>
      <c r="C12810" t="s">
        <v>2375</v>
      </c>
      <c r="D12810">
        <v>10</v>
      </c>
    </row>
    <row r="12811" spans="1:4">
      <c r="A12811">
        <v>1909</v>
      </c>
      <c r="B12811" t="s">
        <v>3243</v>
      </c>
      <c r="C12811" t="s">
        <v>1921</v>
      </c>
      <c r="D12811">
        <v>14</v>
      </c>
    </row>
    <row r="12812" spans="1:4">
      <c r="A12812">
        <v>1909</v>
      </c>
      <c r="B12812" t="s">
        <v>3243</v>
      </c>
      <c r="C12812" t="s">
        <v>2281</v>
      </c>
      <c r="D12812">
        <v>5</v>
      </c>
    </row>
    <row r="12813" spans="1:4">
      <c r="A12813">
        <v>1909</v>
      </c>
      <c r="B12813" t="s">
        <v>2653</v>
      </c>
      <c r="C12813" t="s">
        <v>2482</v>
      </c>
      <c r="D12813">
        <v>7</v>
      </c>
    </row>
    <row r="12814" spans="1:4">
      <c r="A12814">
        <v>1909</v>
      </c>
      <c r="B12814" t="s">
        <v>2653</v>
      </c>
      <c r="C12814" t="s">
        <v>1925</v>
      </c>
      <c r="D12814">
        <v>4</v>
      </c>
    </row>
    <row r="12815" spans="1:4">
      <c r="A12815">
        <v>1909</v>
      </c>
      <c r="B12815" t="s">
        <v>2653</v>
      </c>
      <c r="C12815" t="s">
        <v>1922</v>
      </c>
      <c r="D12815">
        <v>23</v>
      </c>
    </row>
    <row r="12816" spans="1:4">
      <c r="A12816">
        <v>1909</v>
      </c>
      <c r="B12816" t="s">
        <v>2653</v>
      </c>
      <c r="C12816" t="s">
        <v>1923</v>
      </c>
      <c r="D12816">
        <v>12.8</v>
      </c>
    </row>
    <row r="12817" spans="1:4">
      <c r="A12817">
        <v>1909</v>
      </c>
      <c r="B12817" t="s">
        <v>2653</v>
      </c>
      <c r="C12817" t="s">
        <v>1927</v>
      </c>
      <c r="D12817">
        <v>32</v>
      </c>
    </row>
    <row r="12818" spans="1:4">
      <c r="A12818">
        <v>1909</v>
      </c>
      <c r="B12818" t="s">
        <v>2653</v>
      </c>
      <c r="C12818" t="s">
        <v>1928</v>
      </c>
      <c r="D12818">
        <v>9.5</v>
      </c>
    </row>
    <row r="12819" spans="1:4">
      <c r="A12819">
        <v>1909</v>
      </c>
      <c r="B12819" t="s">
        <v>2653</v>
      </c>
      <c r="C12819" t="s">
        <v>1929</v>
      </c>
      <c r="D12819">
        <v>11</v>
      </c>
    </row>
    <row r="12820" spans="1:4">
      <c r="A12820">
        <v>1909</v>
      </c>
      <c r="B12820" t="s">
        <v>2653</v>
      </c>
      <c r="C12820" t="s">
        <v>2416</v>
      </c>
      <c r="D12820">
        <v>2.5</v>
      </c>
    </row>
    <row r="12821" spans="1:4">
      <c r="A12821">
        <v>1909</v>
      </c>
      <c r="B12821" t="s">
        <v>3643</v>
      </c>
      <c r="C12821" t="s">
        <v>2377</v>
      </c>
      <c r="D12821">
        <v>7.5</v>
      </c>
    </row>
    <row r="12822" spans="1:4">
      <c r="A12822">
        <v>1909</v>
      </c>
      <c r="B12822" t="s">
        <v>3643</v>
      </c>
      <c r="C12822" t="s">
        <v>2377</v>
      </c>
      <c r="D12822">
        <v>25</v>
      </c>
    </row>
    <row r="12823" spans="1:4">
      <c r="A12823">
        <v>1909</v>
      </c>
      <c r="B12823" t="s">
        <v>3643</v>
      </c>
      <c r="C12823" t="s">
        <v>2417</v>
      </c>
      <c r="D12823">
        <v>3</v>
      </c>
    </row>
    <row r="12824" spans="1:4">
      <c r="A12824">
        <v>1909</v>
      </c>
      <c r="B12824" t="s">
        <v>3643</v>
      </c>
      <c r="C12824" t="s">
        <v>394</v>
      </c>
      <c r="D12824">
        <v>13</v>
      </c>
    </row>
    <row r="12825" spans="1:4">
      <c r="A12825">
        <v>1909</v>
      </c>
      <c r="B12825" t="s">
        <v>3643</v>
      </c>
      <c r="C12825" t="s">
        <v>2272</v>
      </c>
      <c r="D12825">
        <v>24</v>
      </c>
    </row>
    <row r="12826" spans="1:4">
      <c r="A12826">
        <v>1909</v>
      </c>
      <c r="B12826" t="s">
        <v>3643</v>
      </c>
      <c r="C12826" t="s">
        <v>395</v>
      </c>
      <c r="D12826">
        <v>15.5</v>
      </c>
    </row>
    <row r="12827" spans="1:4">
      <c r="A12827">
        <v>1909</v>
      </c>
      <c r="B12827" t="s">
        <v>3643</v>
      </c>
      <c r="C12827" t="s">
        <v>2418</v>
      </c>
      <c r="D12827">
        <v>5.0999999999999996</v>
      </c>
    </row>
    <row r="12828" spans="1:4">
      <c r="A12828">
        <v>1909</v>
      </c>
      <c r="B12828" t="s">
        <v>3643</v>
      </c>
      <c r="C12828" t="s">
        <v>1931</v>
      </c>
      <c r="D12828">
        <v>216.73</v>
      </c>
    </row>
    <row r="12829" spans="1:4">
      <c r="A12829">
        <v>1909</v>
      </c>
      <c r="B12829" t="s">
        <v>3643</v>
      </c>
      <c r="C12829" t="s">
        <v>1931</v>
      </c>
      <c r="D12829">
        <v>200</v>
      </c>
    </row>
    <row r="12830" spans="1:4">
      <c r="A12830">
        <v>1909</v>
      </c>
      <c r="B12830" t="s">
        <v>3643</v>
      </c>
      <c r="C12830" t="s">
        <v>1931</v>
      </c>
      <c r="D12830">
        <v>565.70000000000005</v>
      </c>
    </row>
    <row r="12831" spans="1:4">
      <c r="A12831">
        <v>1909</v>
      </c>
      <c r="B12831" t="s">
        <v>3643</v>
      </c>
      <c r="C12831" t="s">
        <v>1931</v>
      </c>
      <c r="D12831">
        <v>347.2</v>
      </c>
    </row>
    <row r="12832" spans="1:4">
      <c r="A12832">
        <v>1909</v>
      </c>
      <c r="B12832" t="s">
        <v>3643</v>
      </c>
      <c r="C12832" t="s">
        <v>1931</v>
      </c>
      <c r="D12832">
        <v>1.5</v>
      </c>
    </row>
    <row r="12833" spans="1:4">
      <c r="A12833">
        <v>1909</v>
      </c>
      <c r="B12833" t="s">
        <v>3643</v>
      </c>
      <c r="C12833" t="s">
        <v>1931</v>
      </c>
      <c r="D12833">
        <v>84.86</v>
      </c>
    </row>
    <row r="12834" spans="1:4">
      <c r="A12834">
        <v>1909</v>
      </c>
      <c r="B12834" t="s">
        <v>3643</v>
      </c>
      <c r="C12834" t="s">
        <v>1931</v>
      </c>
      <c r="D12834">
        <v>3</v>
      </c>
    </row>
    <row r="12835" spans="1:4">
      <c r="A12835">
        <v>1909</v>
      </c>
      <c r="B12835" t="s">
        <v>3643</v>
      </c>
      <c r="C12835" t="s">
        <v>374</v>
      </c>
      <c r="D12835">
        <v>6.5</v>
      </c>
    </row>
    <row r="12836" spans="1:4">
      <c r="A12836">
        <v>1909</v>
      </c>
      <c r="B12836" t="s">
        <v>3643</v>
      </c>
      <c r="C12836" t="s">
        <v>1332</v>
      </c>
      <c r="D12836">
        <v>34</v>
      </c>
    </row>
    <row r="12837" spans="1:4">
      <c r="A12837">
        <v>1909</v>
      </c>
      <c r="B12837" t="s">
        <v>3643</v>
      </c>
      <c r="C12837" t="s">
        <v>375</v>
      </c>
      <c r="D12837">
        <v>161</v>
      </c>
    </row>
    <row r="12838" spans="1:4">
      <c r="A12838">
        <v>1909</v>
      </c>
      <c r="B12838" t="s">
        <v>3643</v>
      </c>
      <c r="C12838" t="s">
        <v>375</v>
      </c>
      <c r="D12838">
        <v>30</v>
      </c>
    </row>
    <row r="12839" spans="1:4">
      <c r="A12839">
        <v>1909</v>
      </c>
      <c r="B12839" t="s">
        <v>3643</v>
      </c>
      <c r="C12839" t="s">
        <v>1932</v>
      </c>
      <c r="D12839">
        <v>10</v>
      </c>
    </row>
    <row r="12840" spans="1:4">
      <c r="A12840">
        <v>1909</v>
      </c>
      <c r="B12840" t="s">
        <v>3643</v>
      </c>
      <c r="C12840" t="s">
        <v>2284</v>
      </c>
      <c r="D12840">
        <v>36.6</v>
      </c>
    </row>
    <row r="12841" spans="1:4">
      <c r="A12841">
        <v>1909</v>
      </c>
      <c r="B12841" t="s">
        <v>3643</v>
      </c>
      <c r="C12841" t="s">
        <v>1935</v>
      </c>
      <c r="D12841">
        <v>2.5</v>
      </c>
    </row>
    <row r="12842" spans="1:4">
      <c r="A12842">
        <v>1909</v>
      </c>
      <c r="B12842" t="s">
        <v>3643</v>
      </c>
      <c r="C12842" t="s">
        <v>1935</v>
      </c>
      <c r="D12842">
        <v>22</v>
      </c>
    </row>
    <row r="12843" spans="1:4">
      <c r="A12843">
        <v>1909</v>
      </c>
      <c r="B12843" t="s">
        <v>3643</v>
      </c>
      <c r="C12843" t="s">
        <v>59</v>
      </c>
      <c r="D12843">
        <v>15</v>
      </c>
    </row>
    <row r="12844" spans="1:4">
      <c r="A12844">
        <v>1909</v>
      </c>
      <c r="B12844" t="s">
        <v>3643</v>
      </c>
      <c r="C12844" t="s">
        <v>957</v>
      </c>
      <c r="D12844">
        <v>12.41</v>
      </c>
    </row>
    <row r="12845" spans="1:4">
      <c r="A12845">
        <v>1909</v>
      </c>
      <c r="B12845" t="s">
        <v>3643</v>
      </c>
      <c r="C12845" t="s">
        <v>397</v>
      </c>
      <c r="D12845">
        <v>28.9</v>
      </c>
    </row>
    <row r="12846" spans="1:4">
      <c r="A12846">
        <v>1909</v>
      </c>
      <c r="B12846" t="s">
        <v>3643</v>
      </c>
      <c r="C12846" t="s">
        <v>1936</v>
      </c>
      <c r="D12846">
        <v>42</v>
      </c>
    </row>
    <row r="12847" spans="1:4">
      <c r="A12847">
        <v>1909</v>
      </c>
      <c r="B12847" t="s">
        <v>3643</v>
      </c>
      <c r="C12847" t="s">
        <v>381</v>
      </c>
      <c r="D12847">
        <v>35.6</v>
      </c>
    </row>
    <row r="12848" spans="1:4">
      <c r="A12848">
        <v>1909</v>
      </c>
      <c r="B12848" t="s">
        <v>3643</v>
      </c>
      <c r="C12848" t="s">
        <v>381</v>
      </c>
      <c r="D12848">
        <v>48.5</v>
      </c>
    </row>
    <row r="12849" spans="1:4">
      <c r="A12849">
        <v>1909</v>
      </c>
      <c r="B12849" t="s">
        <v>3643</v>
      </c>
      <c r="C12849" t="s">
        <v>381</v>
      </c>
      <c r="D12849">
        <v>3.5</v>
      </c>
    </row>
    <row r="12850" spans="1:4">
      <c r="A12850">
        <v>1909</v>
      </c>
      <c r="B12850" t="s">
        <v>3643</v>
      </c>
      <c r="C12850" t="s">
        <v>382</v>
      </c>
      <c r="D12850">
        <v>11.5</v>
      </c>
    </row>
    <row r="12851" spans="1:4">
      <c r="A12851">
        <v>1909</v>
      </c>
      <c r="B12851" t="s">
        <v>3643</v>
      </c>
      <c r="C12851" t="s">
        <v>382</v>
      </c>
      <c r="D12851">
        <v>15</v>
      </c>
    </row>
    <row r="12852" spans="1:4">
      <c r="A12852">
        <v>1909</v>
      </c>
      <c r="B12852" t="s">
        <v>3643</v>
      </c>
      <c r="C12852" t="s">
        <v>382</v>
      </c>
      <c r="D12852">
        <v>7.67</v>
      </c>
    </row>
    <row r="12853" spans="1:4">
      <c r="A12853">
        <v>1909</v>
      </c>
      <c r="B12853" t="s">
        <v>3643</v>
      </c>
      <c r="C12853" t="s">
        <v>382</v>
      </c>
      <c r="D12853">
        <v>53</v>
      </c>
    </row>
    <row r="12854" spans="1:4">
      <c r="A12854">
        <v>1909</v>
      </c>
      <c r="B12854" t="s">
        <v>3643</v>
      </c>
      <c r="C12854" t="s">
        <v>382</v>
      </c>
      <c r="D12854">
        <v>70</v>
      </c>
    </row>
    <row r="12855" spans="1:4">
      <c r="A12855">
        <v>1909</v>
      </c>
      <c r="B12855" t="s">
        <v>3643</v>
      </c>
      <c r="C12855" t="s">
        <v>382</v>
      </c>
      <c r="D12855">
        <v>258.35000000000002</v>
      </c>
    </row>
    <row r="12856" spans="1:4">
      <c r="A12856">
        <v>1909</v>
      </c>
      <c r="B12856" t="s">
        <v>3643</v>
      </c>
      <c r="C12856" t="s">
        <v>382</v>
      </c>
      <c r="D12856">
        <v>7.6</v>
      </c>
    </row>
    <row r="12857" spans="1:4">
      <c r="A12857">
        <v>1909</v>
      </c>
      <c r="B12857" t="s">
        <v>3643</v>
      </c>
      <c r="C12857" t="s">
        <v>382</v>
      </c>
      <c r="D12857">
        <v>5</v>
      </c>
    </row>
    <row r="12858" spans="1:4">
      <c r="A12858">
        <v>1909</v>
      </c>
      <c r="B12858" t="s">
        <v>3643</v>
      </c>
      <c r="C12858" t="s">
        <v>382</v>
      </c>
      <c r="D12858">
        <v>7.6</v>
      </c>
    </row>
    <row r="12859" spans="1:4">
      <c r="A12859">
        <v>1909</v>
      </c>
      <c r="B12859" t="s">
        <v>3643</v>
      </c>
      <c r="C12859" t="s">
        <v>383</v>
      </c>
      <c r="D12859">
        <v>25</v>
      </c>
    </row>
    <row r="12860" spans="1:4">
      <c r="A12860">
        <v>1909</v>
      </c>
      <c r="B12860" t="s">
        <v>3643</v>
      </c>
      <c r="C12860" t="s">
        <v>383</v>
      </c>
      <c r="D12860">
        <v>2.5</v>
      </c>
    </row>
    <row r="12861" spans="1:4">
      <c r="A12861">
        <v>1909</v>
      </c>
      <c r="B12861" t="s">
        <v>3643</v>
      </c>
      <c r="C12861" t="s">
        <v>383</v>
      </c>
      <c r="D12861">
        <v>15.5</v>
      </c>
    </row>
    <row r="12862" spans="1:4">
      <c r="A12862">
        <v>1909</v>
      </c>
      <c r="B12862" t="s">
        <v>3643</v>
      </c>
      <c r="C12862" t="s">
        <v>383</v>
      </c>
      <c r="D12862">
        <v>40</v>
      </c>
    </row>
    <row r="12863" spans="1:4">
      <c r="A12863">
        <v>1909</v>
      </c>
      <c r="B12863" t="s">
        <v>3643</v>
      </c>
      <c r="C12863" t="s">
        <v>410</v>
      </c>
      <c r="D12863">
        <v>13</v>
      </c>
    </row>
    <row r="12864" spans="1:4">
      <c r="A12864">
        <v>1909</v>
      </c>
      <c r="B12864" t="s">
        <v>3643</v>
      </c>
      <c r="C12864" t="s">
        <v>2547</v>
      </c>
      <c r="D12864">
        <v>2</v>
      </c>
    </row>
    <row r="12865" spans="1:4">
      <c r="A12865">
        <v>1909</v>
      </c>
      <c r="B12865" t="s">
        <v>3643</v>
      </c>
      <c r="C12865" t="s">
        <v>384</v>
      </c>
      <c r="D12865">
        <v>8.5</v>
      </c>
    </row>
    <row r="12866" spans="1:4">
      <c r="A12866">
        <v>1909</v>
      </c>
      <c r="B12866" t="s">
        <v>3643</v>
      </c>
      <c r="C12866" t="s">
        <v>2456</v>
      </c>
      <c r="D12866">
        <v>0.189</v>
      </c>
    </row>
    <row r="12867" spans="1:4">
      <c r="A12867">
        <v>1909</v>
      </c>
      <c r="B12867" t="s">
        <v>3643</v>
      </c>
      <c r="C12867" t="s">
        <v>385</v>
      </c>
      <c r="D12867">
        <v>14</v>
      </c>
    </row>
    <row r="12868" spans="1:4">
      <c r="A12868">
        <v>1909</v>
      </c>
      <c r="B12868" t="s">
        <v>3643</v>
      </c>
      <c r="C12868" t="s">
        <v>387</v>
      </c>
      <c r="D12868">
        <v>12</v>
      </c>
    </row>
    <row r="12869" spans="1:4">
      <c r="A12869">
        <v>1909</v>
      </c>
      <c r="B12869" t="s">
        <v>3643</v>
      </c>
      <c r="C12869" t="s">
        <v>387</v>
      </c>
      <c r="D12869">
        <v>29</v>
      </c>
    </row>
    <row r="12870" spans="1:4">
      <c r="A12870">
        <v>1909</v>
      </c>
      <c r="B12870" t="s">
        <v>3645</v>
      </c>
      <c r="C12870" t="s">
        <v>2348</v>
      </c>
      <c r="D12870">
        <v>15.7</v>
      </c>
    </row>
    <row r="12871" spans="1:4">
      <c r="A12871">
        <v>1909</v>
      </c>
      <c r="B12871" t="s">
        <v>3645</v>
      </c>
      <c r="C12871" t="s">
        <v>2484</v>
      </c>
      <c r="D12871">
        <v>13</v>
      </c>
    </row>
    <row r="12872" spans="1:4">
      <c r="A12872">
        <v>1909</v>
      </c>
      <c r="B12872" t="s">
        <v>3645</v>
      </c>
      <c r="C12872" t="s">
        <v>1941</v>
      </c>
      <c r="D12872">
        <v>38</v>
      </c>
    </row>
    <row r="12873" spans="1:4">
      <c r="A12873">
        <v>1909</v>
      </c>
      <c r="B12873" t="s">
        <v>3645</v>
      </c>
      <c r="C12873" t="s">
        <v>1941</v>
      </c>
      <c r="D12873">
        <v>1.25</v>
      </c>
    </row>
    <row r="12874" spans="1:4">
      <c r="A12874">
        <v>1909</v>
      </c>
      <c r="B12874" t="s">
        <v>3645</v>
      </c>
      <c r="C12874" t="s">
        <v>2192</v>
      </c>
      <c r="D12874">
        <v>74.3</v>
      </c>
    </row>
    <row r="12875" spans="1:4">
      <c r="A12875">
        <v>1909</v>
      </c>
      <c r="B12875" t="s">
        <v>3645</v>
      </c>
      <c r="C12875" t="s">
        <v>1942</v>
      </c>
      <c r="D12875">
        <v>186.56</v>
      </c>
    </row>
    <row r="12876" spans="1:4">
      <c r="A12876">
        <v>1909</v>
      </c>
      <c r="B12876" t="s">
        <v>3645</v>
      </c>
      <c r="C12876" t="s">
        <v>1942</v>
      </c>
      <c r="D12876">
        <v>20</v>
      </c>
    </row>
    <row r="12877" spans="1:4">
      <c r="A12877">
        <v>1909</v>
      </c>
      <c r="B12877" t="s">
        <v>3645</v>
      </c>
      <c r="C12877" t="s">
        <v>1942</v>
      </c>
      <c r="D12877">
        <v>22</v>
      </c>
    </row>
    <row r="12878" spans="1:4">
      <c r="A12878">
        <v>1909</v>
      </c>
      <c r="B12878" t="s">
        <v>3645</v>
      </c>
      <c r="C12878" t="s">
        <v>1942</v>
      </c>
      <c r="D12878">
        <v>51</v>
      </c>
    </row>
    <row r="12879" spans="1:4">
      <c r="A12879">
        <v>1909</v>
      </c>
      <c r="B12879" t="s">
        <v>3645</v>
      </c>
      <c r="C12879" t="s">
        <v>1943</v>
      </c>
      <c r="D12879">
        <v>2.5</v>
      </c>
    </row>
    <row r="12880" spans="1:4">
      <c r="A12880">
        <v>1909</v>
      </c>
      <c r="B12880" t="s">
        <v>3645</v>
      </c>
      <c r="C12880" t="s">
        <v>2457</v>
      </c>
      <c r="D12880">
        <v>2</v>
      </c>
    </row>
    <row r="12881" spans="1:4">
      <c r="A12881">
        <v>1909</v>
      </c>
      <c r="B12881" t="s">
        <v>3645</v>
      </c>
      <c r="C12881" t="s">
        <v>1945</v>
      </c>
      <c r="D12881">
        <v>3.2</v>
      </c>
    </row>
    <row r="12882" spans="1:4">
      <c r="A12882">
        <v>1909</v>
      </c>
      <c r="B12882" t="s">
        <v>3645</v>
      </c>
      <c r="C12882" t="s">
        <v>1946</v>
      </c>
      <c r="D12882">
        <v>30</v>
      </c>
    </row>
    <row r="12883" spans="1:4">
      <c r="A12883">
        <v>1909</v>
      </c>
      <c r="B12883" t="s">
        <v>3645</v>
      </c>
      <c r="C12883" t="s">
        <v>2548</v>
      </c>
      <c r="D12883">
        <v>21</v>
      </c>
    </row>
    <row r="12884" spans="1:4">
      <c r="A12884">
        <v>1909</v>
      </c>
      <c r="B12884" t="s">
        <v>2549</v>
      </c>
      <c r="C12884" t="s">
        <v>145</v>
      </c>
      <c r="D12884">
        <v>222.2</v>
      </c>
    </row>
    <row r="12885" spans="1:4">
      <c r="A12885">
        <v>1909</v>
      </c>
      <c r="B12885" t="s">
        <v>2549</v>
      </c>
      <c r="C12885" t="s">
        <v>537</v>
      </c>
      <c r="D12885">
        <v>14.6</v>
      </c>
    </row>
    <row r="12886" spans="1:4">
      <c r="A12886">
        <v>1909</v>
      </c>
      <c r="B12886" t="s">
        <v>2549</v>
      </c>
      <c r="C12886" t="s">
        <v>147</v>
      </c>
      <c r="D12886">
        <v>15.7</v>
      </c>
    </row>
    <row r="12887" spans="1:4">
      <c r="A12887">
        <v>1909</v>
      </c>
      <c r="B12887" t="s">
        <v>2549</v>
      </c>
      <c r="C12887" t="s">
        <v>147</v>
      </c>
      <c r="D12887">
        <v>17.5</v>
      </c>
    </row>
    <row r="12888" spans="1:4">
      <c r="A12888">
        <v>1909</v>
      </c>
      <c r="B12888" t="s">
        <v>2549</v>
      </c>
      <c r="C12888" t="s">
        <v>2458</v>
      </c>
      <c r="D12888">
        <v>20.65</v>
      </c>
    </row>
    <row r="12889" spans="1:4">
      <c r="A12889">
        <v>1909</v>
      </c>
      <c r="B12889" t="s">
        <v>2549</v>
      </c>
      <c r="C12889" t="s">
        <v>151</v>
      </c>
      <c r="D12889">
        <v>14.4</v>
      </c>
    </row>
    <row r="12890" spans="1:4">
      <c r="A12890">
        <v>1909</v>
      </c>
      <c r="B12890" t="s">
        <v>2549</v>
      </c>
      <c r="C12890" t="s">
        <v>155</v>
      </c>
      <c r="D12890">
        <v>755.09</v>
      </c>
    </row>
    <row r="12891" spans="1:4">
      <c r="A12891">
        <v>1909</v>
      </c>
      <c r="B12891" t="s">
        <v>2549</v>
      </c>
      <c r="C12891" t="s">
        <v>155</v>
      </c>
      <c r="D12891">
        <v>84</v>
      </c>
    </row>
    <row r="12892" spans="1:4">
      <c r="A12892">
        <v>1909</v>
      </c>
      <c r="B12892" t="s">
        <v>2549</v>
      </c>
      <c r="C12892" t="s">
        <v>155</v>
      </c>
      <c r="D12892">
        <v>31</v>
      </c>
    </row>
    <row r="12893" spans="1:4">
      <c r="A12893">
        <v>1909</v>
      </c>
      <c r="B12893" t="s">
        <v>2549</v>
      </c>
      <c r="C12893" t="s">
        <v>159</v>
      </c>
      <c r="D12893">
        <v>12</v>
      </c>
    </row>
    <row r="12894" spans="1:4">
      <c r="A12894">
        <v>1909</v>
      </c>
      <c r="B12894" t="s">
        <v>2549</v>
      </c>
      <c r="C12894" t="s">
        <v>161</v>
      </c>
      <c r="D12894">
        <v>24.3</v>
      </c>
    </row>
    <row r="12895" spans="1:4">
      <c r="A12895">
        <v>1909</v>
      </c>
      <c r="B12895" t="s">
        <v>2549</v>
      </c>
      <c r="C12895" t="s">
        <v>2459</v>
      </c>
      <c r="D12895">
        <v>48.1</v>
      </c>
    </row>
    <row r="12896" spans="1:4">
      <c r="A12896">
        <v>1909</v>
      </c>
      <c r="B12896" t="s">
        <v>3646</v>
      </c>
      <c r="C12896" t="s">
        <v>1547</v>
      </c>
      <c r="D12896">
        <v>16</v>
      </c>
    </row>
    <row r="12897" spans="1:4">
      <c r="A12897">
        <v>1909</v>
      </c>
      <c r="B12897" t="s">
        <v>3646</v>
      </c>
      <c r="C12897" t="s">
        <v>1189</v>
      </c>
      <c r="D12897">
        <v>33</v>
      </c>
    </row>
    <row r="12898" spans="1:4">
      <c r="A12898">
        <v>1909</v>
      </c>
      <c r="B12898" t="s">
        <v>3646</v>
      </c>
      <c r="C12898" t="s">
        <v>1189</v>
      </c>
      <c r="D12898">
        <v>26</v>
      </c>
    </row>
    <row r="12899" spans="1:4">
      <c r="A12899">
        <v>1909</v>
      </c>
      <c r="B12899" t="s">
        <v>2704</v>
      </c>
      <c r="C12899" t="s">
        <v>440</v>
      </c>
      <c r="D12899">
        <v>150.22999999999999</v>
      </c>
    </row>
    <row r="12900" spans="1:4">
      <c r="A12900">
        <v>1909</v>
      </c>
      <c r="B12900" t="s">
        <v>2704</v>
      </c>
      <c r="C12900" t="s">
        <v>440</v>
      </c>
      <c r="D12900">
        <v>4</v>
      </c>
    </row>
    <row r="12901" spans="1:4">
      <c r="A12901">
        <v>1909</v>
      </c>
      <c r="B12901" t="s">
        <v>2704</v>
      </c>
      <c r="C12901" t="s">
        <v>440</v>
      </c>
      <c r="D12901">
        <v>45.99</v>
      </c>
    </row>
    <row r="12902" spans="1:4">
      <c r="A12902">
        <v>1909</v>
      </c>
      <c r="B12902" t="s">
        <v>2704</v>
      </c>
      <c r="C12902" t="s">
        <v>440</v>
      </c>
      <c r="D12902">
        <v>29.36</v>
      </c>
    </row>
    <row r="12903" spans="1:4">
      <c r="A12903">
        <v>1909</v>
      </c>
      <c r="B12903" t="s">
        <v>2704</v>
      </c>
      <c r="C12903" t="s">
        <v>440</v>
      </c>
      <c r="D12903">
        <v>25</v>
      </c>
    </row>
    <row r="12904" spans="1:4">
      <c r="A12904">
        <v>1909</v>
      </c>
      <c r="B12904" t="s">
        <v>2833</v>
      </c>
      <c r="C12904" t="s">
        <v>440</v>
      </c>
      <c r="D12904">
        <v>100</v>
      </c>
    </row>
    <row r="12905" spans="1:4">
      <c r="A12905">
        <v>1909</v>
      </c>
      <c r="B12905" t="s">
        <v>2704</v>
      </c>
      <c r="C12905" t="s">
        <v>440</v>
      </c>
      <c r="D12905">
        <v>9</v>
      </c>
    </row>
    <row r="12906" spans="1:4">
      <c r="A12906">
        <v>1909</v>
      </c>
      <c r="B12906" t="s">
        <v>2704</v>
      </c>
      <c r="C12906" t="s">
        <v>440</v>
      </c>
      <c r="D12906">
        <v>1</v>
      </c>
    </row>
    <row r="12907" spans="1:4">
      <c r="A12907">
        <v>1909</v>
      </c>
      <c r="B12907" t="s">
        <v>2706</v>
      </c>
      <c r="C12907" t="s">
        <v>2550</v>
      </c>
      <c r="D12907">
        <v>12</v>
      </c>
    </row>
    <row r="12908" spans="1:4">
      <c r="A12908">
        <v>1909</v>
      </c>
      <c r="B12908" t="s">
        <v>2706</v>
      </c>
      <c r="C12908" t="s">
        <v>1094</v>
      </c>
      <c r="D12908">
        <v>3</v>
      </c>
    </row>
    <row r="12909" spans="1:4">
      <c r="A12909">
        <v>1909</v>
      </c>
      <c r="B12909" t="s">
        <v>2706</v>
      </c>
      <c r="C12909" t="s">
        <v>170</v>
      </c>
      <c r="D12909">
        <v>2</v>
      </c>
    </row>
    <row r="12910" spans="1:4">
      <c r="A12910">
        <v>1909</v>
      </c>
      <c r="B12910" t="s">
        <v>2706</v>
      </c>
      <c r="C12910" t="s">
        <v>173</v>
      </c>
      <c r="D12910">
        <v>34.4</v>
      </c>
    </row>
    <row r="12911" spans="1:4">
      <c r="A12911">
        <v>1909</v>
      </c>
      <c r="B12911" t="s">
        <v>2706</v>
      </c>
      <c r="C12911" t="s">
        <v>177</v>
      </c>
      <c r="D12911">
        <v>5.5</v>
      </c>
    </row>
    <row r="12912" spans="1:4">
      <c r="A12912">
        <v>1909</v>
      </c>
      <c r="B12912" t="s">
        <v>2706</v>
      </c>
      <c r="C12912" t="s">
        <v>1500</v>
      </c>
      <c r="D12912">
        <v>3</v>
      </c>
    </row>
    <row r="12913" spans="1:4">
      <c r="A12913">
        <v>1909</v>
      </c>
      <c r="B12913" t="s">
        <v>2706</v>
      </c>
      <c r="C12913" t="s">
        <v>547</v>
      </c>
      <c r="D12913">
        <v>20.399999999999999</v>
      </c>
    </row>
    <row r="12914" spans="1:4">
      <c r="A12914">
        <v>1909</v>
      </c>
      <c r="B12914" t="s">
        <v>2706</v>
      </c>
      <c r="C12914" t="s">
        <v>1355</v>
      </c>
      <c r="D12914">
        <v>10</v>
      </c>
    </row>
    <row r="12915" spans="1:4">
      <c r="A12915">
        <v>1909</v>
      </c>
      <c r="B12915" t="s">
        <v>2706</v>
      </c>
      <c r="C12915" t="s">
        <v>179</v>
      </c>
      <c r="D12915">
        <v>40.5</v>
      </c>
    </row>
    <row r="12916" spans="1:4">
      <c r="A12916">
        <v>1909</v>
      </c>
      <c r="B12916" t="s">
        <v>2706</v>
      </c>
      <c r="C12916" t="s">
        <v>179</v>
      </c>
      <c r="D12916">
        <v>8.5</v>
      </c>
    </row>
    <row r="12917" spans="1:4">
      <c r="A12917">
        <v>1909</v>
      </c>
      <c r="B12917" t="s">
        <v>2520</v>
      </c>
      <c r="C12917" t="s">
        <v>64</v>
      </c>
      <c r="D12917">
        <v>7.4</v>
      </c>
    </row>
    <row r="12918" spans="1:4">
      <c r="A12918">
        <v>1909</v>
      </c>
      <c r="B12918" t="s">
        <v>2520</v>
      </c>
      <c r="C12918" t="s">
        <v>551</v>
      </c>
      <c r="D12918">
        <v>166.22</v>
      </c>
    </row>
    <row r="12919" spans="1:4">
      <c r="A12919">
        <v>1909</v>
      </c>
      <c r="B12919" t="s">
        <v>2520</v>
      </c>
      <c r="C12919" t="s">
        <v>551</v>
      </c>
      <c r="D12919">
        <v>20</v>
      </c>
    </row>
    <row r="12920" spans="1:4">
      <c r="A12920">
        <v>1909</v>
      </c>
      <c r="B12920" t="s">
        <v>2520</v>
      </c>
      <c r="C12920" t="s">
        <v>69</v>
      </c>
      <c r="D12920">
        <v>30</v>
      </c>
    </row>
    <row r="12921" spans="1:4">
      <c r="A12921">
        <v>1909</v>
      </c>
      <c r="B12921" t="s">
        <v>2520</v>
      </c>
      <c r="C12921" t="s">
        <v>69</v>
      </c>
      <c r="D12921">
        <v>26</v>
      </c>
    </row>
    <row r="12922" spans="1:4">
      <c r="A12922">
        <v>1909</v>
      </c>
      <c r="B12922" t="s">
        <v>2520</v>
      </c>
      <c r="C12922" t="s">
        <v>68</v>
      </c>
      <c r="D12922">
        <v>26.7</v>
      </c>
    </row>
    <row r="12923" spans="1:4">
      <c r="A12923">
        <v>1909</v>
      </c>
      <c r="B12923" t="s">
        <v>2520</v>
      </c>
      <c r="C12923" t="s">
        <v>73</v>
      </c>
      <c r="D12923">
        <v>6</v>
      </c>
    </row>
    <row r="12924" spans="1:4">
      <c r="A12924">
        <v>1909</v>
      </c>
      <c r="B12924" t="s">
        <v>2520</v>
      </c>
      <c r="C12924" t="s">
        <v>74</v>
      </c>
      <c r="D12924">
        <v>8</v>
      </c>
    </row>
    <row r="12925" spans="1:4">
      <c r="A12925">
        <v>1909</v>
      </c>
      <c r="B12925" t="s">
        <v>2520</v>
      </c>
      <c r="C12925" t="s">
        <v>65</v>
      </c>
      <c r="D12925">
        <v>30</v>
      </c>
    </row>
    <row r="12926" spans="1:4">
      <c r="A12926">
        <v>1909</v>
      </c>
      <c r="B12926" t="s">
        <v>2520</v>
      </c>
      <c r="C12926" t="s">
        <v>66</v>
      </c>
      <c r="D12926">
        <v>9.5</v>
      </c>
    </row>
    <row r="12927" spans="1:4">
      <c r="A12927">
        <v>1909</v>
      </c>
      <c r="B12927" t="s">
        <v>2520</v>
      </c>
      <c r="C12927" t="s">
        <v>67</v>
      </c>
      <c r="D12927">
        <v>57.5</v>
      </c>
    </row>
    <row r="12928" spans="1:4">
      <c r="A12928">
        <v>1909</v>
      </c>
      <c r="B12928" t="s">
        <v>2520</v>
      </c>
      <c r="C12928" t="s">
        <v>983</v>
      </c>
      <c r="D12928">
        <v>4</v>
      </c>
    </row>
    <row r="12929" spans="1:4">
      <c r="A12929">
        <v>1909</v>
      </c>
      <c r="B12929" t="s">
        <v>2520</v>
      </c>
      <c r="C12929" t="s">
        <v>440</v>
      </c>
      <c r="D12929">
        <v>2</v>
      </c>
    </row>
    <row r="12930" spans="1:4">
      <c r="A12930">
        <v>1909</v>
      </c>
      <c r="B12930" t="s">
        <v>3647</v>
      </c>
      <c r="C12930" t="s">
        <v>1950</v>
      </c>
      <c r="D12930">
        <v>10</v>
      </c>
    </row>
    <row r="12931" spans="1:4">
      <c r="A12931">
        <v>1909</v>
      </c>
      <c r="B12931" t="s">
        <v>3647</v>
      </c>
      <c r="C12931" t="s">
        <v>1950</v>
      </c>
      <c r="D12931">
        <v>20</v>
      </c>
    </row>
    <row r="12932" spans="1:4">
      <c r="A12932">
        <v>1909</v>
      </c>
      <c r="B12932" t="s">
        <v>3647</v>
      </c>
      <c r="C12932" t="s">
        <v>1950</v>
      </c>
      <c r="D12932">
        <v>34</v>
      </c>
    </row>
    <row r="12933" spans="1:4">
      <c r="A12933">
        <v>1909</v>
      </c>
      <c r="B12933" t="s">
        <v>3647</v>
      </c>
      <c r="C12933" t="s">
        <v>2551</v>
      </c>
      <c r="D12933">
        <v>25</v>
      </c>
    </row>
    <row r="12934" spans="1:4">
      <c r="A12934">
        <v>1909</v>
      </c>
      <c r="B12934" t="s">
        <v>3648</v>
      </c>
      <c r="C12934" t="s">
        <v>2461</v>
      </c>
      <c r="D12934">
        <v>4.5</v>
      </c>
    </row>
    <row r="12935" spans="1:4">
      <c r="A12935">
        <v>1909</v>
      </c>
      <c r="B12935" t="s">
        <v>3648</v>
      </c>
      <c r="C12935" t="s">
        <v>471</v>
      </c>
      <c r="D12935">
        <v>5.8</v>
      </c>
    </row>
    <row r="12936" spans="1:4">
      <c r="A12936">
        <v>1909</v>
      </c>
      <c r="B12936" t="s">
        <v>3648</v>
      </c>
      <c r="C12936" t="s">
        <v>471</v>
      </c>
      <c r="D12936">
        <v>30</v>
      </c>
    </row>
    <row r="12937" spans="1:4">
      <c r="A12937">
        <v>1909</v>
      </c>
      <c r="B12937" t="s">
        <v>3648</v>
      </c>
      <c r="C12937" t="s">
        <v>472</v>
      </c>
      <c r="D12937">
        <v>22</v>
      </c>
    </row>
    <row r="12938" spans="1:4">
      <c r="A12938">
        <v>1909</v>
      </c>
      <c r="B12938" t="s">
        <v>3648</v>
      </c>
      <c r="C12938" t="s">
        <v>472</v>
      </c>
      <c r="D12938">
        <v>90</v>
      </c>
    </row>
    <row r="12939" spans="1:4">
      <c r="A12939">
        <v>1909</v>
      </c>
      <c r="B12939" t="s">
        <v>3648</v>
      </c>
      <c r="C12939" t="s">
        <v>472</v>
      </c>
      <c r="D12939">
        <v>26.25</v>
      </c>
    </row>
    <row r="12940" spans="1:4">
      <c r="A12940">
        <v>1909</v>
      </c>
      <c r="B12940" t="s">
        <v>3648</v>
      </c>
      <c r="C12940" t="s">
        <v>1969</v>
      </c>
      <c r="D12940">
        <v>9</v>
      </c>
    </row>
    <row r="12941" spans="1:4">
      <c r="A12941">
        <v>1909</v>
      </c>
      <c r="B12941" t="s">
        <v>3648</v>
      </c>
      <c r="C12941" t="s">
        <v>2094</v>
      </c>
      <c r="D12941">
        <v>11</v>
      </c>
    </row>
    <row r="12942" spans="1:4">
      <c r="A12942">
        <v>1909</v>
      </c>
      <c r="B12942" t="s">
        <v>3648</v>
      </c>
      <c r="C12942" t="s">
        <v>1951</v>
      </c>
      <c r="D12942">
        <v>3</v>
      </c>
    </row>
    <row r="12943" spans="1:4">
      <c r="A12943">
        <v>1909</v>
      </c>
      <c r="B12943" t="s">
        <v>3648</v>
      </c>
      <c r="C12943" t="s">
        <v>1970</v>
      </c>
      <c r="D12943">
        <v>11</v>
      </c>
    </row>
    <row r="12944" spans="1:4">
      <c r="A12944">
        <v>1909</v>
      </c>
      <c r="B12944" t="s">
        <v>3648</v>
      </c>
      <c r="C12944" t="s">
        <v>1970</v>
      </c>
      <c r="D12944">
        <v>64</v>
      </c>
    </row>
    <row r="12945" spans="1:4">
      <c r="A12945">
        <v>1909</v>
      </c>
      <c r="B12945" t="s">
        <v>3648</v>
      </c>
      <c r="C12945" t="s">
        <v>470</v>
      </c>
      <c r="D12945">
        <v>306.5</v>
      </c>
    </row>
    <row r="12946" spans="1:4">
      <c r="A12946">
        <v>1909</v>
      </c>
      <c r="B12946" t="s">
        <v>3648</v>
      </c>
      <c r="C12946" t="s">
        <v>470</v>
      </c>
      <c r="D12946">
        <v>184</v>
      </c>
    </row>
    <row r="12947" spans="1:4">
      <c r="A12947">
        <v>1909</v>
      </c>
      <c r="B12947" t="s">
        <v>3648</v>
      </c>
      <c r="C12947" t="s">
        <v>470</v>
      </c>
      <c r="D12947">
        <v>252.3</v>
      </c>
    </row>
    <row r="12948" spans="1:4">
      <c r="A12948">
        <v>1909</v>
      </c>
      <c r="B12948" t="s">
        <v>3648</v>
      </c>
      <c r="C12948" t="s">
        <v>470</v>
      </c>
      <c r="D12948">
        <v>117</v>
      </c>
    </row>
    <row r="12949" spans="1:4">
      <c r="A12949">
        <v>1909</v>
      </c>
      <c r="B12949" t="s">
        <v>3648</v>
      </c>
      <c r="C12949" t="s">
        <v>470</v>
      </c>
      <c r="D12949">
        <v>26</v>
      </c>
    </row>
    <row r="12950" spans="1:4">
      <c r="A12950">
        <v>1909</v>
      </c>
      <c r="B12950" t="s">
        <v>3648</v>
      </c>
      <c r="C12950" t="s">
        <v>470</v>
      </c>
      <c r="D12950">
        <v>80</v>
      </c>
    </row>
    <row r="12951" spans="1:4">
      <c r="A12951">
        <v>1909</v>
      </c>
      <c r="B12951" t="s">
        <v>3648</v>
      </c>
      <c r="C12951" t="s">
        <v>470</v>
      </c>
      <c r="D12951">
        <v>21</v>
      </c>
    </row>
    <row r="12952" spans="1:4">
      <c r="A12952">
        <v>1909</v>
      </c>
      <c r="B12952" t="s">
        <v>3648</v>
      </c>
      <c r="C12952" t="s">
        <v>470</v>
      </c>
      <c r="D12952">
        <v>32.299999999999997</v>
      </c>
    </row>
    <row r="12953" spans="1:4">
      <c r="A12953">
        <v>1909</v>
      </c>
      <c r="B12953" t="s">
        <v>3648</v>
      </c>
      <c r="C12953" t="s">
        <v>470</v>
      </c>
      <c r="D12953">
        <v>186</v>
      </c>
    </row>
    <row r="12954" spans="1:4">
      <c r="A12954">
        <v>1909</v>
      </c>
      <c r="B12954" t="s">
        <v>3648</v>
      </c>
      <c r="C12954" t="s">
        <v>470</v>
      </c>
      <c r="D12954">
        <v>20</v>
      </c>
    </row>
    <row r="12955" spans="1:4">
      <c r="A12955">
        <v>1909</v>
      </c>
      <c r="B12955" t="s">
        <v>3648</v>
      </c>
      <c r="C12955" t="s">
        <v>470</v>
      </c>
      <c r="D12955">
        <v>36.4</v>
      </c>
    </row>
    <row r="12956" spans="1:4">
      <c r="A12956">
        <v>1909</v>
      </c>
      <c r="B12956" t="s">
        <v>3648</v>
      </c>
      <c r="C12956" t="s">
        <v>470</v>
      </c>
      <c r="D12956">
        <v>46.4</v>
      </c>
    </row>
    <row r="12957" spans="1:4">
      <c r="A12957">
        <v>1909</v>
      </c>
      <c r="B12957" t="s">
        <v>3648</v>
      </c>
      <c r="C12957" t="s">
        <v>470</v>
      </c>
      <c r="D12957">
        <v>19.399999999999999</v>
      </c>
    </row>
    <row r="12958" spans="1:4">
      <c r="A12958">
        <v>1909</v>
      </c>
      <c r="B12958" t="s">
        <v>3648</v>
      </c>
      <c r="C12958" t="s">
        <v>470</v>
      </c>
      <c r="D12958">
        <v>46.75</v>
      </c>
    </row>
    <row r="12959" spans="1:4">
      <c r="A12959">
        <v>1909</v>
      </c>
      <c r="B12959" t="s">
        <v>3648</v>
      </c>
      <c r="C12959" t="s">
        <v>470</v>
      </c>
      <c r="D12959">
        <v>51</v>
      </c>
    </row>
    <row r="12960" spans="1:4">
      <c r="A12960">
        <v>1909</v>
      </c>
      <c r="B12960" t="s">
        <v>3648</v>
      </c>
      <c r="C12960" t="s">
        <v>470</v>
      </c>
      <c r="D12960">
        <v>155</v>
      </c>
    </row>
    <row r="12961" spans="1:4">
      <c r="A12961">
        <v>1909</v>
      </c>
      <c r="B12961" t="s">
        <v>3648</v>
      </c>
      <c r="C12961" t="s">
        <v>715</v>
      </c>
      <c r="D12961">
        <v>14</v>
      </c>
    </row>
    <row r="12962" spans="1:4">
      <c r="A12962">
        <v>1909</v>
      </c>
      <c r="B12962" t="s">
        <v>3648</v>
      </c>
      <c r="C12962" t="s">
        <v>715</v>
      </c>
      <c r="D12962">
        <v>530</v>
      </c>
    </row>
    <row r="12963" spans="1:4">
      <c r="A12963">
        <v>1909</v>
      </c>
      <c r="B12963" t="s">
        <v>3648</v>
      </c>
      <c r="C12963" t="s">
        <v>1392</v>
      </c>
      <c r="D12963">
        <v>17</v>
      </c>
    </row>
    <row r="12964" spans="1:4">
      <c r="A12964">
        <v>1909</v>
      </c>
      <c r="B12964" t="s">
        <v>3648</v>
      </c>
      <c r="C12964" t="s">
        <v>2350</v>
      </c>
      <c r="D12964">
        <v>7.57</v>
      </c>
    </row>
    <row r="12965" spans="1:4">
      <c r="A12965">
        <v>1909</v>
      </c>
      <c r="B12965" t="s">
        <v>3648</v>
      </c>
      <c r="C12965" t="s">
        <v>1392</v>
      </c>
      <c r="D12965">
        <v>44</v>
      </c>
    </row>
    <row r="12966" spans="1:4">
      <c r="A12966">
        <v>1909</v>
      </c>
      <c r="B12966" t="s">
        <v>3648</v>
      </c>
      <c r="C12966" t="s">
        <v>2197</v>
      </c>
      <c r="D12966">
        <v>181</v>
      </c>
    </row>
    <row r="12967" spans="1:4">
      <c r="A12967">
        <v>1909</v>
      </c>
      <c r="B12967" t="s">
        <v>3648</v>
      </c>
      <c r="C12967" t="s">
        <v>1164</v>
      </c>
      <c r="D12967">
        <v>8</v>
      </c>
    </row>
    <row r="12968" spans="1:4">
      <c r="A12968">
        <v>1909</v>
      </c>
      <c r="B12968" t="s">
        <v>3648</v>
      </c>
      <c r="C12968" t="s">
        <v>1954</v>
      </c>
      <c r="D12968">
        <v>20.75</v>
      </c>
    </row>
    <row r="12969" spans="1:4">
      <c r="A12969">
        <v>1909</v>
      </c>
      <c r="B12969" t="s">
        <v>3648</v>
      </c>
      <c r="C12969" t="s">
        <v>1954</v>
      </c>
      <c r="D12969">
        <v>13.5</v>
      </c>
    </row>
    <row r="12970" spans="1:4">
      <c r="A12970">
        <v>1909</v>
      </c>
      <c r="B12970" t="s">
        <v>3648</v>
      </c>
      <c r="C12970" t="s">
        <v>173</v>
      </c>
      <c r="D12970">
        <v>7</v>
      </c>
    </row>
    <row r="12971" spans="1:4">
      <c r="A12971">
        <v>1909</v>
      </c>
      <c r="B12971" t="s">
        <v>3648</v>
      </c>
      <c r="C12971" t="s">
        <v>2489</v>
      </c>
      <c r="D12971">
        <v>66</v>
      </c>
    </row>
    <row r="12972" spans="1:4">
      <c r="A12972">
        <v>1909</v>
      </c>
      <c r="B12972" t="s">
        <v>3648</v>
      </c>
      <c r="C12972" t="s">
        <v>1962</v>
      </c>
      <c r="D12972">
        <v>80.5</v>
      </c>
    </row>
    <row r="12973" spans="1:4">
      <c r="A12973">
        <v>1909</v>
      </c>
      <c r="B12973" t="s">
        <v>3648</v>
      </c>
      <c r="C12973" t="s">
        <v>1962</v>
      </c>
      <c r="D12973">
        <v>26.5</v>
      </c>
    </row>
    <row r="12974" spans="1:4">
      <c r="A12974">
        <v>1909</v>
      </c>
      <c r="B12974" t="s">
        <v>3648</v>
      </c>
      <c r="C12974" t="s">
        <v>1956</v>
      </c>
      <c r="D12974">
        <v>3</v>
      </c>
    </row>
    <row r="12975" spans="1:4">
      <c r="A12975">
        <v>1909</v>
      </c>
      <c r="B12975" t="s">
        <v>3648</v>
      </c>
      <c r="C12975" t="s">
        <v>1956</v>
      </c>
      <c r="D12975">
        <v>2</v>
      </c>
    </row>
    <row r="12976" spans="1:4">
      <c r="A12976">
        <v>1909</v>
      </c>
      <c r="B12976" t="s">
        <v>3648</v>
      </c>
      <c r="C12976" t="s">
        <v>1956</v>
      </c>
      <c r="D12976">
        <v>4.5</v>
      </c>
    </row>
    <row r="12977" spans="1:4">
      <c r="A12977">
        <v>1909</v>
      </c>
      <c r="B12977" t="s">
        <v>3648</v>
      </c>
      <c r="C12977" t="s">
        <v>2424</v>
      </c>
      <c r="D12977">
        <v>14</v>
      </c>
    </row>
    <row r="12978" spans="1:4">
      <c r="A12978">
        <v>1909</v>
      </c>
      <c r="B12978" t="s">
        <v>3648</v>
      </c>
      <c r="C12978" t="s">
        <v>1957</v>
      </c>
      <c r="D12978">
        <v>60</v>
      </c>
    </row>
    <row r="12979" spans="1:4">
      <c r="A12979">
        <v>1909</v>
      </c>
      <c r="B12979" t="s">
        <v>3648</v>
      </c>
      <c r="C12979" t="s">
        <v>2074</v>
      </c>
      <c r="D12979">
        <v>8</v>
      </c>
    </row>
    <row r="12980" spans="1:4">
      <c r="A12980">
        <v>1909</v>
      </c>
      <c r="B12980" t="s">
        <v>3648</v>
      </c>
      <c r="C12980" t="s">
        <v>2074</v>
      </c>
      <c r="D12980">
        <v>30</v>
      </c>
    </row>
    <row r="12981" spans="1:4">
      <c r="A12981">
        <v>1909</v>
      </c>
      <c r="B12981" t="s">
        <v>3648</v>
      </c>
      <c r="C12981" t="s">
        <v>2384</v>
      </c>
      <c r="D12981">
        <v>21</v>
      </c>
    </row>
    <row r="12982" spans="1:4">
      <c r="A12982">
        <v>1909</v>
      </c>
      <c r="B12982" t="s">
        <v>3648</v>
      </c>
      <c r="C12982" t="s">
        <v>757</v>
      </c>
      <c r="D12982">
        <v>16.600000000000001</v>
      </c>
    </row>
    <row r="12983" spans="1:4">
      <c r="A12983">
        <v>1909</v>
      </c>
      <c r="B12983" t="s">
        <v>3648</v>
      </c>
      <c r="C12983" t="s">
        <v>2462</v>
      </c>
      <c r="D12983">
        <v>14</v>
      </c>
    </row>
    <row r="12984" spans="1:4">
      <c r="A12984">
        <v>1909</v>
      </c>
      <c r="B12984" t="s">
        <v>3648</v>
      </c>
      <c r="C12984" t="s">
        <v>2490</v>
      </c>
      <c r="D12984">
        <v>18</v>
      </c>
    </row>
    <row r="12985" spans="1:4">
      <c r="A12985">
        <v>1909</v>
      </c>
      <c r="B12985" t="s">
        <v>3648</v>
      </c>
      <c r="C12985" t="s">
        <v>1964</v>
      </c>
      <c r="D12985">
        <v>10</v>
      </c>
    </row>
    <row r="12986" spans="1:4">
      <c r="A12986">
        <v>1909</v>
      </c>
      <c r="B12986" t="s">
        <v>3648</v>
      </c>
      <c r="C12986" t="s">
        <v>2463</v>
      </c>
      <c r="D12986">
        <v>2</v>
      </c>
    </row>
    <row r="12987" spans="1:4">
      <c r="A12987">
        <v>1909</v>
      </c>
      <c r="B12987" t="s">
        <v>3648</v>
      </c>
      <c r="C12987" t="s">
        <v>1964</v>
      </c>
      <c r="D12987">
        <v>58.4</v>
      </c>
    </row>
    <row r="12988" spans="1:4">
      <c r="A12988">
        <v>1909</v>
      </c>
      <c r="B12988" t="s">
        <v>3648</v>
      </c>
      <c r="C12988" t="s">
        <v>690</v>
      </c>
      <c r="D12988">
        <v>3.7</v>
      </c>
    </row>
    <row r="12989" spans="1:4">
      <c r="A12989">
        <v>1909</v>
      </c>
      <c r="B12989" t="s">
        <v>3648</v>
      </c>
      <c r="C12989" t="s">
        <v>1965</v>
      </c>
      <c r="D12989">
        <v>72</v>
      </c>
    </row>
    <row r="12990" spans="1:4">
      <c r="A12990">
        <v>1909</v>
      </c>
      <c r="B12990" t="s">
        <v>3648</v>
      </c>
      <c r="C12990" t="s">
        <v>1965</v>
      </c>
      <c r="D12990">
        <v>19.600000000000001</v>
      </c>
    </row>
    <row r="12991" spans="1:4">
      <c r="A12991">
        <v>1909</v>
      </c>
      <c r="B12991" t="s">
        <v>3648</v>
      </c>
      <c r="C12991" t="s">
        <v>2425</v>
      </c>
      <c r="D12991">
        <v>18</v>
      </c>
    </row>
    <row r="12992" spans="1:4">
      <c r="A12992">
        <v>1909</v>
      </c>
      <c r="B12992" t="s">
        <v>3648</v>
      </c>
      <c r="C12992" t="s">
        <v>1966</v>
      </c>
      <c r="D12992">
        <v>20</v>
      </c>
    </row>
    <row r="12993" spans="1:4">
      <c r="A12993">
        <v>1909</v>
      </c>
      <c r="B12993" t="s">
        <v>3648</v>
      </c>
      <c r="C12993" t="s">
        <v>1959</v>
      </c>
      <c r="D12993">
        <v>100</v>
      </c>
    </row>
    <row r="12994" spans="1:4">
      <c r="A12994">
        <v>1909</v>
      </c>
      <c r="B12994" t="s">
        <v>3648</v>
      </c>
      <c r="C12994" t="s">
        <v>578</v>
      </c>
      <c r="D12994">
        <v>30.88</v>
      </c>
    </row>
    <row r="12995" spans="1:4">
      <c r="A12995">
        <v>1909</v>
      </c>
      <c r="B12995" t="s">
        <v>3648</v>
      </c>
      <c r="C12995" t="s">
        <v>578</v>
      </c>
      <c r="D12995">
        <v>40</v>
      </c>
    </row>
    <row r="12996" spans="1:4">
      <c r="A12996">
        <v>1909</v>
      </c>
      <c r="B12996" t="s">
        <v>3648</v>
      </c>
      <c r="C12996" t="s">
        <v>578</v>
      </c>
      <c r="D12996">
        <v>61</v>
      </c>
    </row>
    <row r="12997" spans="1:4">
      <c r="A12997">
        <v>1909</v>
      </c>
      <c r="B12997" t="s">
        <v>3648</v>
      </c>
      <c r="C12997" t="s">
        <v>578</v>
      </c>
      <c r="D12997">
        <v>13</v>
      </c>
    </row>
    <row r="12998" spans="1:4">
      <c r="A12998">
        <v>1909</v>
      </c>
      <c r="B12998" t="s">
        <v>3648</v>
      </c>
      <c r="C12998" t="s">
        <v>2385</v>
      </c>
      <c r="D12998">
        <v>18</v>
      </c>
    </row>
    <row r="12999" spans="1:4">
      <c r="A12999">
        <v>1909</v>
      </c>
      <c r="B12999" t="s">
        <v>3648</v>
      </c>
      <c r="C12999" t="s">
        <v>1960</v>
      </c>
      <c r="D12999">
        <v>10.5</v>
      </c>
    </row>
    <row r="13000" spans="1:4">
      <c r="A13000">
        <v>1909</v>
      </c>
      <c r="B13000" t="s">
        <v>3648</v>
      </c>
      <c r="C13000" t="s">
        <v>2552</v>
      </c>
      <c r="D13000">
        <v>4</v>
      </c>
    </row>
    <row r="13001" spans="1:4">
      <c r="A13001">
        <v>1909</v>
      </c>
      <c r="B13001" t="s">
        <v>3648</v>
      </c>
      <c r="C13001" t="s">
        <v>2426</v>
      </c>
      <c r="D13001">
        <v>1.5</v>
      </c>
    </row>
    <row r="13002" spans="1:4">
      <c r="A13002">
        <v>1909</v>
      </c>
      <c r="B13002" t="s">
        <v>2427</v>
      </c>
      <c r="C13002" t="s">
        <v>442</v>
      </c>
      <c r="D13002">
        <v>366</v>
      </c>
    </row>
    <row r="13003" spans="1:4">
      <c r="A13003">
        <v>1909</v>
      </c>
      <c r="B13003" t="s">
        <v>2427</v>
      </c>
      <c r="C13003" t="s">
        <v>442</v>
      </c>
      <c r="D13003">
        <v>260</v>
      </c>
    </row>
    <row r="13004" spans="1:4">
      <c r="A13004">
        <v>1909</v>
      </c>
      <c r="B13004" t="s">
        <v>2427</v>
      </c>
      <c r="C13004" t="s">
        <v>442</v>
      </c>
      <c r="D13004">
        <v>42</v>
      </c>
    </row>
    <row r="13005" spans="1:4">
      <c r="A13005">
        <v>1909</v>
      </c>
      <c r="B13005" t="s">
        <v>2427</v>
      </c>
      <c r="C13005" t="s">
        <v>1236</v>
      </c>
      <c r="D13005">
        <v>5</v>
      </c>
    </row>
    <row r="13006" spans="1:4">
      <c r="A13006">
        <v>1909</v>
      </c>
      <c r="B13006" t="s">
        <v>2427</v>
      </c>
      <c r="C13006" t="s">
        <v>1391</v>
      </c>
      <c r="D13006">
        <v>32</v>
      </c>
    </row>
    <row r="13007" spans="1:4">
      <c r="A13007">
        <v>1909</v>
      </c>
      <c r="B13007" t="s">
        <v>2427</v>
      </c>
      <c r="C13007" t="s">
        <v>68</v>
      </c>
      <c r="D13007">
        <v>6.5</v>
      </c>
    </row>
    <row r="13008" spans="1:4">
      <c r="A13008">
        <v>1909</v>
      </c>
      <c r="B13008" t="s">
        <v>2427</v>
      </c>
      <c r="C13008" t="s">
        <v>1392</v>
      </c>
      <c r="D13008">
        <v>21.6</v>
      </c>
    </row>
    <row r="13009" spans="1:4">
      <c r="A13009">
        <v>1909</v>
      </c>
      <c r="B13009" t="s">
        <v>2427</v>
      </c>
      <c r="C13009" t="s">
        <v>446</v>
      </c>
      <c r="D13009">
        <v>63.7</v>
      </c>
    </row>
    <row r="13010" spans="1:4">
      <c r="A13010">
        <v>1909</v>
      </c>
      <c r="B13010" t="s">
        <v>2427</v>
      </c>
      <c r="C13010" t="s">
        <v>446</v>
      </c>
      <c r="D13010">
        <v>24</v>
      </c>
    </row>
    <row r="13011" spans="1:4">
      <c r="A13011">
        <v>1909</v>
      </c>
      <c r="B13011" t="s">
        <v>2427</v>
      </c>
      <c r="C13011" t="s">
        <v>446</v>
      </c>
      <c r="D13011">
        <v>17.100000000000001</v>
      </c>
    </row>
    <row r="13012" spans="1:4">
      <c r="A13012">
        <v>1909</v>
      </c>
      <c r="B13012" t="s">
        <v>2427</v>
      </c>
      <c r="C13012" t="s">
        <v>446</v>
      </c>
      <c r="D13012">
        <v>9.5</v>
      </c>
    </row>
    <row r="13013" spans="1:4">
      <c r="A13013">
        <v>1909</v>
      </c>
      <c r="B13013" t="s">
        <v>2427</v>
      </c>
      <c r="C13013" t="s">
        <v>446</v>
      </c>
      <c r="D13013">
        <v>28</v>
      </c>
    </row>
    <row r="13014" spans="1:4">
      <c r="A13014">
        <v>1909</v>
      </c>
      <c r="B13014" t="s">
        <v>2427</v>
      </c>
      <c r="C13014" t="s">
        <v>448</v>
      </c>
      <c r="D13014">
        <v>212</v>
      </c>
    </row>
    <row r="13015" spans="1:4">
      <c r="A13015">
        <v>1909</v>
      </c>
      <c r="B13015" t="s">
        <v>2427</v>
      </c>
      <c r="C13015" t="s">
        <v>448</v>
      </c>
      <c r="D13015">
        <v>23</v>
      </c>
    </row>
    <row r="13016" spans="1:4">
      <c r="A13016">
        <v>1909</v>
      </c>
      <c r="B13016" t="s">
        <v>2427</v>
      </c>
      <c r="C13016" t="s">
        <v>448</v>
      </c>
      <c r="D13016">
        <v>38</v>
      </c>
    </row>
    <row r="13017" spans="1:4">
      <c r="A13017">
        <v>1909</v>
      </c>
      <c r="B13017" t="s">
        <v>2427</v>
      </c>
      <c r="C13017" t="s">
        <v>448</v>
      </c>
      <c r="D13017">
        <v>63</v>
      </c>
    </row>
    <row r="13018" spans="1:4">
      <c r="A13018">
        <v>1909</v>
      </c>
      <c r="B13018" t="s">
        <v>2427</v>
      </c>
      <c r="C13018" t="s">
        <v>1433</v>
      </c>
      <c r="D13018">
        <v>1</v>
      </c>
    </row>
    <row r="13019" spans="1:4">
      <c r="A13019">
        <v>1909</v>
      </c>
      <c r="B13019" t="s">
        <v>2427</v>
      </c>
      <c r="C13019" t="s">
        <v>1435</v>
      </c>
      <c r="D13019">
        <v>5</v>
      </c>
    </row>
    <row r="13020" spans="1:4">
      <c r="A13020">
        <v>1909</v>
      </c>
      <c r="B13020" t="s">
        <v>2427</v>
      </c>
      <c r="C13020" t="s">
        <v>450</v>
      </c>
      <c r="D13020">
        <v>158</v>
      </c>
    </row>
    <row r="13021" spans="1:4">
      <c r="A13021">
        <v>1909</v>
      </c>
      <c r="B13021" t="s">
        <v>2427</v>
      </c>
      <c r="C13021" t="s">
        <v>450</v>
      </c>
      <c r="D13021">
        <v>7.5</v>
      </c>
    </row>
    <row r="13022" spans="1:4">
      <c r="A13022">
        <v>1909</v>
      </c>
      <c r="B13022" t="s">
        <v>2427</v>
      </c>
      <c r="C13022" t="s">
        <v>450</v>
      </c>
      <c r="D13022">
        <v>370</v>
      </c>
    </row>
    <row r="13023" spans="1:4">
      <c r="A13023">
        <v>1909</v>
      </c>
      <c r="B13023" t="s">
        <v>2427</v>
      </c>
      <c r="C13023" t="s">
        <v>450</v>
      </c>
      <c r="D13023">
        <v>62</v>
      </c>
    </row>
    <row r="13024" spans="1:4">
      <c r="A13024">
        <v>1909</v>
      </c>
      <c r="B13024" t="s">
        <v>2427</v>
      </c>
      <c r="C13024" t="s">
        <v>450</v>
      </c>
      <c r="D13024">
        <v>31</v>
      </c>
    </row>
    <row r="13025" spans="1:4">
      <c r="A13025">
        <v>1909</v>
      </c>
      <c r="B13025" t="s">
        <v>2427</v>
      </c>
      <c r="C13025" t="s">
        <v>450</v>
      </c>
      <c r="D13025">
        <v>93</v>
      </c>
    </row>
    <row r="13026" spans="1:4">
      <c r="A13026">
        <v>1909</v>
      </c>
      <c r="B13026" t="s">
        <v>2427</v>
      </c>
      <c r="C13026" t="s">
        <v>450</v>
      </c>
      <c r="D13026">
        <v>58.7</v>
      </c>
    </row>
    <row r="13027" spans="1:4">
      <c r="A13027">
        <v>1909</v>
      </c>
      <c r="B13027" t="s">
        <v>2427</v>
      </c>
      <c r="C13027" t="s">
        <v>450</v>
      </c>
      <c r="D13027">
        <v>107</v>
      </c>
    </row>
    <row r="13028" spans="1:4">
      <c r="A13028">
        <v>1909</v>
      </c>
      <c r="B13028" t="s">
        <v>2427</v>
      </c>
      <c r="C13028" t="s">
        <v>1393</v>
      </c>
      <c r="D13028">
        <v>42</v>
      </c>
    </row>
    <row r="13029" spans="1:4">
      <c r="A13029">
        <v>1909</v>
      </c>
      <c r="B13029" t="s">
        <v>2427</v>
      </c>
      <c r="C13029" t="s">
        <v>450</v>
      </c>
      <c r="D13029">
        <v>45</v>
      </c>
    </row>
    <row r="13030" spans="1:4">
      <c r="A13030">
        <v>1909</v>
      </c>
      <c r="B13030" t="s">
        <v>2427</v>
      </c>
      <c r="C13030" t="s">
        <v>750</v>
      </c>
      <c r="D13030">
        <v>40</v>
      </c>
    </row>
    <row r="13031" spans="1:4">
      <c r="A13031">
        <v>1909</v>
      </c>
      <c r="B13031" t="s">
        <v>2427</v>
      </c>
      <c r="C13031" t="s">
        <v>1394</v>
      </c>
      <c r="D13031">
        <v>10</v>
      </c>
    </row>
    <row r="13032" spans="1:4">
      <c r="A13032">
        <v>1909</v>
      </c>
      <c r="B13032" t="s">
        <v>2427</v>
      </c>
      <c r="C13032" t="s">
        <v>462</v>
      </c>
      <c r="D13032">
        <v>5</v>
      </c>
    </row>
    <row r="13033" spans="1:4">
      <c r="A13033">
        <v>1909</v>
      </c>
      <c r="B13033" t="s">
        <v>2427</v>
      </c>
      <c r="C13033" t="s">
        <v>757</v>
      </c>
      <c r="D13033">
        <v>20</v>
      </c>
    </row>
    <row r="13034" spans="1:4">
      <c r="A13034">
        <v>1909</v>
      </c>
      <c r="B13034" t="s">
        <v>2427</v>
      </c>
      <c r="C13034" t="s">
        <v>763</v>
      </c>
      <c r="D13034">
        <v>20</v>
      </c>
    </row>
    <row r="13035" spans="1:4">
      <c r="A13035">
        <v>1909</v>
      </c>
      <c r="B13035" t="s">
        <v>2427</v>
      </c>
      <c r="C13035" t="s">
        <v>763</v>
      </c>
      <c r="D13035">
        <v>23</v>
      </c>
    </row>
    <row r="13036" spans="1:4">
      <c r="A13036">
        <v>1909</v>
      </c>
      <c r="B13036" t="s">
        <v>2427</v>
      </c>
      <c r="C13036" t="s">
        <v>502</v>
      </c>
      <c r="D13036">
        <v>32</v>
      </c>
    </row>
    <row r="13037" spans="1:4">
      <c r="A13037">
        <v>1909</v>
      </c>
      <c r="B13037" t="s">
        <v>2427</v>
      </c>
      <c r="C13037" t="s">
        <v>452</v>
      </c>
      <c r="D13037">
        <v>117</v>
      </c>
    </row>
    <row r="13038" spans="1:4">
      <c r="A13038">
        <v>1909</v>
      </c>
      <c r="B13038" t="s">
        <v>2427</v>
      </c>
      <c r="C13038" t="s">
        <v>452</v>
      </c>
      <c r="D13038">
        <v>35</v>
      </c>
    </row>
    <row r="13039" spans="1:4">
      <c r="A13039">
        <v>1909</v>
      </c>
      <c r="B13039" t="s">
        <v>2427</v>
      </c>
      <c r="C13039" t="s">
        <v>452</v>
      </c>
      <c r="D13039">
        <v>77</v>
      </c>
    </row>
    <row r="13040" spans="1:4">
      <c r="A13040">
        <v>1909</v>
      </c>
      <c r="B13040" t="s">
        <v>2427</v>
      </c>
      <c r="C13040" t="s">
        <v>455</v>
      </c>
      <c r="D13040">
        <v>101</v>
      </c>
    </row>
    <row r="13041" spans="1:4">
      <c r="A13041">
        <v>1909</v>
      </c>
      <c r="B13041" t="s">
        <v>2427</v>
      </c>
      <c r="C13041" t="s">
        <v>767</v>
      </c>
      <c r="D13041">
        <v>8.11</v>
      </c>
    </row>
    <row r="13042" spans="1:4">
      <c r="A13042">
        <v>1909</v>
      </c>
      <c r="B13042" t="s">
        <v>2427</v>
      </c>
      <c r="C13042" t="s">
        <v>995</v>
      </c>
      <c r="D13042">
        <v>35</v>
      </c>
    </row>
    <row r="13043" spans="1:4">
      <c r="A13043">
        <v>1909</v>
      </c>
      <c r="B13043" t="s">
        <v>2427</v>
      </c>
      <c r="C13043" t="s">
        <v>1237</v>
      </c>
      <c r="D13043">
        <v>4.75</v>
      </c>
    </row>
    <row r="13044" spans="1:4">
      <c r="A13044">
        <v>1909</v>
      </c>
      <c r="B13044" t="s">
        <v>2427</v>
      </c>
      <c r="C13044" t="s">
        <v>440</v>
      </c>
      <c r="D13044">
        <v>2.8</v>
      </c>
    </row>
    <row r="13045" spans="1:4">
      <c r="A13045">
        <v>1909</v>
      </c>
      <c r="B13045" t="s">
        <v>2427</v>
      </c>
      <c r="C13045" t="s">
        <v>1545</v>
      </c>
      <c r="D13045">
        <v>25</v>
      </c>
    </row>
    <row r="13046" spans="1:4">
      <c r="A13046">
        <v>1909</v>
      </c>
      <c r="B13046" t="s">
        <v>512</v>
      </c>
      <c r="C13046" t="s">
        <v>2523</v>
      </c>
      <c r="D13046">
        <v>10.5</v>
      </c>
    </row>
    <row r="13047" spans="1:4">
      <c r="A13047">
        <v>1909</v>
      </c>
      <c r="B13047" t="s">
        <v>512</v>
      </c>
      <c r="C13047" t="s">
        <v>1984</v>
      </c>
      <c r="D13047">
        <v>2</v>
      </c>
    </row>
    <row r="13048" spans="1:4">
      <c r="A13048">
        <v>1909</v>
      </c>
      <c r="B13048" t="s">
        <v>512</v>
      </c>
      <c r="C13048" t="s">
        <v>1984</v>
      </c>
      <c r="D13048">
        <v>3</v>
      </c>
    </row>
    <row r="13049" spans="1:4">
      <c r="A13049">
        <v>1909</v>
      </c>
      <c r="B13049" t="s">
        <v>512</v>
      </c>
      <c r="C13049" t="s">
        <v>370</v>
      </c>
      <c r="D13049">
        <v>17</v>
      </c>
    </row>
    <row r="13050" spans="1:4">
      <c r="A13050">
        <v>1909</v>
      </c>
      <c r="B13050" t="s">
        <v>512</v>
      </c>
      <c r="C13050" t="s">
        <v>1985</v>
      </c>
      <c r="D13050">
        <v>15.65</v>
      </c>
    </row>
    <row r="13051" spans="1:4">
      <c r="A13051">
        <v>1909</v>
      </c>
      <c r="B13051" t="s">
        <v>512</v>
      </c>
      <c r="C13051" t="s">
        <v>1985</v>
      </c>
      <c r="D13051">
        <v>30</v>
      </c>
    </row>
    <row r="13052" spans="1:4">
      <c r="A13052">
        <v>1909</v>
      </c>
      <c r="B13052" t="s">
        <v>512</v>
      </c>
      <c r="C13052" t="s">
        <v>2194</v>
      </c>
      <c r="D13052">
        <v>2</v>
      </c>
    </row>
    <row r="13053" spans="1:4">
      <c r="A13053">
        <v>1909</v>
      </c>
      <c r="B13053" t="s">
        <v>512</v>
      </c>
      <c r="C13053" t="s">
        <v>1820</v>
      </c>
      <c r="D13053">
        <v>36</v>
      </c>
    </row>
    <row r="13054" spans="1:4">
      <c r="A13054">
        <v>1909</v>
      </c>
      <c r="B13054" t="s">
        <v>512</v>
      </c>
      <c r="C13054" t="s">
        <v>1820</v>
      </c>
      <c r="D13054">
        <v>14</v>
      </c>
    </row>
    <row r="13055" spans="1:4">
      <c r="A13055">
        <v>1909</v>
      </c>
      <c r="B13055" t="s">
        <v>512</v>
      </c>
      <c r="C13055" t="s">
        <v>2553</v>
      </c>
      <c r="D13055">
        <v>1</v>
      </c>
    </row>
    <row r="13056" spans="1:4">
      <c r="A13056">
        <v>1909</v>
      </c>
      <c r="B13056" t="s">
        <v>512</v>
      </c>
      <c r="C13056" t="s">
        <v>2193</v>
      </c>
      <c r="D13056">
        <v>28</v>
      </c>
    </row>
    <row r="13057" spans="1:4">
      <c r="A13057">
        <v>1909</v>
      </c>
      <c r="B13057" t="s">
        <v>512</v>
      </c>
      <c r="C13057" t="s">
        <v>1987</v>
      </c>
      <c r="D13057">
        <v>87</v>
      </c>
    </row>
    <row r="13058" spans="1:4">
      <c r="A13058">
        <v>1909</v>
      </c>
      <c r="B13058" t="s">
        <v>512</v>
      </c>
      <c r="C13058" t="s">
        <v>1988</v>
      </c>
      <c r="D13058">
        <v>80</v>
      </c>
    </row>
    <row r="13059" spans="1:4">
      <c r="A13059">
        <v>1909</v>
      </c>
      <c r="B13059" t="s">
        <v>512</v>
      </c>
      <c r="C13059" t="s">
        <v>1988</v>
      </c>
      <c r="D13059">
        <v>72.650000000000006</v>
      </c>
    </row>
    <row r="13060" spans="1:4">
      <c r="A13060">
        <v>1909</v>
      </c>
      <c r="B13060" t="s">
        <v>512</v>
      </c>
      <c r="C13060" t="s">
        <v>1976</v>
      </c>
      <c r="D13060">
        <v>17.28</v>
      </c>
    </row>
    <row r="13061" spans="1:4">
      <c r="A13061">
        <v>1909</v>
      </c>
      <c r="B13061" t="s">
        <v>512</v>
      </c>
      <c r="C13061" t="s">
        <v>2386</v>
      </c>
      <c r="D13061">
        <v>101</v>
      </c>
    </row>
    <row r="13062" spans="1:4">
      <c r="A13062">
        <v>1909</v>
      </c>
      <c r="B13062" t="s">
        <v>512</v>
      </c>
      <c r="C13062" t="s">
        <v>1977</v>
      </c>
      <c r="D13062">
        <v>4</v>
      </c>
    </row>
    <row r="13063" spans="1:4">
      <c r="A13063">
        <v>1909</v>
      </c>
      <c r="B13063" t="s">
        <v>512</v>
      </c>
      <c r="C13063" t="s">
        <v>1989</v>
      </c>
      <c r="D13063">
        <v>8</v>
      </c>
    </row>
    <row r="13064" spans="1:4">
      <c r="A13064">
        <v>1909</v>
      </c>
      <c r="B13064" t="s">
        <v>512</v>
      </c>
      <c r="C13064" t="s">
        <v>1978</v>
      </c>
      <c r="D13064">
        <v>3.5</v>
      </c>
    </row>
    <row r="13065" spans="1:4">
      <c r="A13065">
        <v>1909</v>
      </c>
      <c r="B13065" t="s">
        <v>512</v>
      </c>
      <c r="C13065" t="s">
        <v>2195</v>
      </c>
      <c r="D13065">
        <v>16.8</v>
      </c>
    </row>
    <row r="13066" spans="1:4">
      <c r="A13066">
        <v>1909</v>
      </c>
      <c r="B13066" t="s">
        <v>512</v>
      </c>
      <c r="C13066" t="s">
        <v>1979</v>
      </c>
      <c r="D13066">
        <v>12</v>
      </c>
    </row>
    <row r="13067" spans="1:4">
      <c r="A13067">
        <v>1909</v>
      </c>
      <c r="B13067" t="s">
        <v>512</v>
      </c>
      <c r="C13067" t="s">
        <v>2196</v>
      </c>
      <c r="D13067">
        <v>7</v>
      </c>
    </row>
    <row r="13068" spans="1:4">
      <c r="A13068">
        <v>1909</v>
      </c>
      <c r="B13068" t="s">
        <v>512</v>
      </c>
      <c r="C13068" t="s">
        <v>2196</v>
      </c>
      <c r="D13068">
        <v>3.5</v>
      </c>
    </row>
    <row r="13069" spans="1:4">
      <c r="A13069">
        <v>1909</v>
      </c>
      <c r="B13069" t="s">
        <v>512</v>
      </c>
      <c r="C13069" t="s">
        <v>1980</v>
      </c>
      <c r="D13069">
        <v>14</v>
      </c>
    </row>
    <row r="13070" spans="1:4">
      <c r="A13070">
        <v>1909</v>
      </c>
      <c r="B13070" t="s">
        <v>512</v>
      </c>
      <c r="C13070" t="s">
        <v>1981</v>
      </c>
      <c r="D13070">
        <v>43.5</v>
      </c>
    </row>
    <row r="13071" spans="1:4">
      <c r="A13071">
        <v>1909</v>
      </c>
      <c r="B13071" t="s">
        <v>512</v>
      </c>
      <c r="C13071" t="s">
        <v>1981</v>
      </c>
      <c r="D13071">
        <v>16</v>
      </c>
    </row>
    <row r="13072" spans="1:4">
      <c r="A13072">
        <v>1909</v>
      </c>
      <c r="B13072" t="s">
        <v>512</v>
      </c>
      <c r="C13072" t="s">
        <v>2090</v>
      </c>
      <c r="D13072">
        <v>2.75</v>
      </c>
    </row>
    <row r="13073" spans="1:4">
      <c r="A13073">
        <v>1909</v>
      </c>
      <c r="B13073" t="s">
        <v>512</v>
      </c>
      <c r="C13073" t="s">
        <v>1982</v>
      </c>
      <c r="D13073">
        <v>89</v>
      </c>
    </row>
    <row r="13074" spans="1:4">
      <c r="A13074">
        <v>1909</v>
      </c>
      <c r="B13074" t="s">
        <v>3649</v>
      </c>
      <c r="C13074" t="s">
        <v>2466</v>
      </c>
      <c r="D13074">
        <v>20</v>
      </c>
    </row>
    <row r="13075" spans="1:4">
      <c r="A13075">
        <v>1909</v>
      </c>
      <c r="B13075" t="s">
        <v>3649</v>
      </c>
      <c r="C13075" t="s">
        <v>1998</v>
      </c>
      <c r="D13075">
        <v>12</v>
      </c>
    </row>
    <row r="13076" spans="1:4">
      <c r="A13076">
        <v>1909</v>
      </c>
      <c r="B13076" t="s">
        <v>3649</v>
      </c>
      <c r="C13076" t="s">
        <v>1999</v>
      </c>
      <c r="D13076">
        <v>7</v>
      </c>
    </row>
    <row r="13077" spans="1:4">
      <c r="A13077">
        <v>1909</v>
      </c>
      <c r="B13077" t="s">
        <v>3649</v>
      </c>
      <c r="C13077" t="s">
        <v>2554</v>
      </c>
      <c r="D13077">
        <v>15</v>
      </c>
    </row>
    <row r="13078" spans="1:4">
      <c r="A13078">
        <v>1909</v>
      </c>
      <c r="B13078" t="s">
        <v>3649</v>
      </c>
      <c r="C13078" t="s">
        <v>1993</v>
      </c>
      <c r="D13078">
        <v>8.5</v>
      </c>
    </row>
    <row r="13079" spans="1:4">
      <c r="A13079">
        <v>1909</v>
      </c>
      <c r="B13079" t="s">
        <v>3649</v>
      </c>
      <c r="C13079" t="s">
        <v>2289</v>
      </c>
      <c r="D13079">
        <v>28</v>
      </c>
    </row>
    <row r="13080" spans="1:4">
      <c r="A13080">
        <v>1909</v>
      </c>
      <c r="B13080" t="s">
        <v>3649</v>
      </c>
      <c r="C13080" t="s">
        <v>2291</v>
      </c>
      <c r="D13080">
        <v>10.5</v>
      </c>
    </row>
    <row r="13081" spans="1:4">
      <c r="A13081">
        <v>1909</v>
      </c>
      <c r="B13081" t="s">
        <v>3649</v>
      </c>
      <c r="C13081" t="s">
        <v>2352</v>
      </c>
      <c r="D13081">
        <v>5.75</v>
      </c>
    </row>
    <row r="13082" spans="1:4">
      <c r="A13082">
        <v>1909</v>
      </c>
      <c r="B13082" t="s">
        <v>3649</v>
      </c>
      <c r="C13082" t="s">
        <v>97</v>
      </c>
      <c r="D13082">
        <v>50</v>
      </c>
    </row>
    <row r="13083" spans="1:4">
      <c r="A13083">
        <v>1909</v>
      </c>
      <c r="B13083" t="s">
        <v>3649</v>
      </c>
      <c r="C13083" t="s">
        <v>2491</v>
      </c>
      <c r="D13083">
        <v>3</v>
      </c>
    </row>
    <row r="13084" spans="1:4">
      <c r="A13084">
        <v>1909</v>
      </c>
      <c r="B13084" t="s">
        <v>3649</v>
      </c>
      <c r="C13084" t="s">
        <v>2353</v>
      </c>
      <c r="D13084">
        <v>2</v>
      </c>
    </row>
    <row r="13085" spans="1:4">
      <c r="A13085">
        <v>1909</v>
      </c>
      <c r="B13085" t="s">
        <v>3649</v>
      </c>
      <c r="C13085" t="s">
        <v>1996</v>
      </c>
      <c r="D13085">
        <v>37.200000000000003</v>
      </c>
    </row>
    <row r="13086" spans="1:4">
      <c r="A13086">
        <v>1909</v>
      </c>
      <c r="B13086" t="s">
        <v>3649</v>
      </c>
      <c r="C13086" t="s">
        <v>2000</v>
      </c>
      <c r="D13086">
        <v>23</v>
      </c>
    </row>
    <row r="13087" spans="1:4">
      <c r="A13087">
        <v>1909</v>
      </c>
      <c r="B13087" t="s">
        <v>2524</v>
      </c>
      <c r="C13087" t="s">
        <v>99</v>
      </c>
      <c r="D13087">
        <v>7.5</v>
      </c>
    </row>
    <row r="13088" spans="1:4">
      <c r="A13088">
        <v>1909</v>
      </c>
      <c r="B13088" t="s">
        <v>2524</v>
      </c>
      <c r="C13088" t="s">
        <v>73</v>
      </c>
      <c r="D13088">
        <v>61</v>
      </c>
    </row>
    <row r="13089" spans="1:4">
      <c r="A13089">
        <v>1909</v>
      </c>
      <c r="B13089" t="s">
        <v>2524</v>
      </c>
      <c r="C13089" t="s">
        <v>100</v>
      </c>
      <c r="D13089">
        <v>6</v>
      </c>
    </row>
    <row r="13090" spans="1:4">
      <c r="A13090">
        <v>1909</v>
      </c>
      <c r="B13090" t="s">
        <v>2524</v>
      </c>
      <c r="C13090" t="s">
        <v>105</v>
      </c>
      <c r="D13090">
        <v>150</v>
      </c>
    </row>
    <row r="13091" spans="1:4">
      <c r="A13091">
        <v>1909</v>
      </c>
      <c r="B13091" t="s">
        <v>2524</v>
      </c>
      <c r="C13091" t="s">
        <v>105</v>
      </c>
      <c r="D13091">
        <v>42</v>
      </c>
    </row>
    <row r="13092" spans="1:4">
      <c r="A13092">
        <v>1909</v>
      </c>
      <c r="B13092" t="s">
        <v>2524</v>
      </c>
      <c r="C13092" t="s">
        <v>105</v>
      </c>
      <c r="D13092">
        <v>27</v>
      </c>
    </row>
    <row r="13093" spans="1:4">
      <c r="A13093">
        <v>1909</v>
      </c>
      <c r="B13093" t="s">
        <v>2524</v>
      </c>
      <c r="C13093" t="s">
        <v>108</v>
      </c>
      <c r="D13093">
        <v>4.2</v>
      </c>
    </row>
    <row r="13094" spans="1:4">
      <c r="A13094">
        <v>1909</v>
      </c>
      <c r="B13094" t="s">
        <v>2524</v>
      </c>
      <c r="C13094" t="s">
        <v>2001</v>
      </c>
      <c r="D13094">
        <v>14.5</v>
      </c>
    </row>
    <row r="13095" spans="1:4">
      <c r="A13095">
        <v>1909</v>
      </c>
      <c r="B13095" t="s">
        <v>2524</v>
      </c>
      <c r="C13095" t="s">
        <v>109</v>
      </c>
      <c r="D13095">
        <v>17.7</v>
      </c>
    </row>
    <row r="13096" spans="1:4">
      <c r="A13096">
        <v>1909</v>
      </c>
      <c r="B13096" t="s">
        <v>2524</v>
      </c>
      <c r="C13096" t="s">
        <v>2492</v>
      </c>
      <c r="D13096">
        <v>3</v>
      </c>
    </row>
    <row r="13097" spans="1:4">
      <c r="A13097">
        <v>1909</v>
      </c>
      <c r="B13097" t="s">
        <v>2810</v>
      </c>
      <c r="C13097" t="s">
        <v>712</v>
      </c>
      <c r="D13097">
        <v>6</v>
      </c>
    </row>
    <row r="13098" spans="1:4">
      <c r="A13098">
        <v>1909</v>
      </c>
      <c r="B13098" t="s">
        <v>2810</v>
      </c>
      <c r="C13098" t="s">
        <v>210</v>
      </c>
      <c r="D13098">
        <v>3.5</v>
      </c>
    </row>
    <row r="13099" spans="1:4">
      <c r="A13099">
        <v>1909</v>
      </c>
      <c r="B13099" t="s">
        <v>2810</v>
      </c>
      <c r="C13099" t="s">
        <v>208</v>
      </c>
      <c r="D13099">
        <v>8</v>
      </c>
    </row>
    <row r="13100" spans="1:4">
      <c r="A13100">
        <v>1909</v>
      </c>
      <c r="B13100" t="s">
        <v>2810</v>
      </c>
      <c r="C13100" t="s">
        <v>1358</v>
      </c>
      <c r="D13100">
        <v>10</v>
      </c>
    </row>
    <row r="13101" spans="1:4">
      <c r="A13101">
        <v>1909</v>
      </c>
      <c r="B13101" t="s">
        <v>2810</v>
      </c>
      <c r="C13101" t="s">
        <v>199</v>
      </c>
      <c r="D13101">
        <v>196</v>
      </c>
    </row>
    <row r="13102" spans="1:4">
      <c r="A13102">
        <v>1909</v>
      </c>
      <c r="B13102" t="s">
        <v>2810</v>
      </c>
      <c r="C13102" t="s">
        <v>199</v>
      </c>
      <c r="D13102">
        <v>6</v>
      </c>
    </row>
    <row r="13103" spans="1:4">
      <c r="A13103">
        <v>1909</v>
      </c>
      <c r="B13103" t="s">
        <v>2810</v>
      </c>
      <c r="C13103" t="s">
        <v>205</v>
      </c>
      <c r="D13103">
        <v>16</v>
      </c>
    </row>
    <row r="13104" spans="1:4">
      <c r="A13104">
        <v>1909</v>
      </c>
      <c r="B13104" t="s">
        <v>2810</v>
      </c>
      <c r="C13104" t="s">
        <v>205</v>
      </c>
      <c r="D13104">
        <v>1.6</v>
      </c>
    </row>
    <row r="13105" spans="1:4">
      <c r="A13105">
        <v>1909</v>
      </c>
      <c r="B13105" t="s">
        <v>2820</v>
      </c>
      <c r="C13105" t="s">
        <v>2037</v>
      </c>
      <c r="D13105">
        <v>62.52</v>
      </c>
    </row>
    <row r="13106" spans="1:4">
      <c r="A13106">
        <v>1909</v>
      </c>
      <c r="B13106" t="s">
        <v>2820</v>
      </c>
      <c r="C13106" t="s">
        <v>2032</v>
      </c>
      <c r="D13106">
        <v>8.14</v>
      </c>
    </row>
    <row r="13107" spans="1:4">
      <c r="A13107">
        <v>1909</v>
      </c>
      <c r="B13107" t="s">
        <v>2820</v>
      </c>
      <c r="C13107" t="s">
        <v>72</v>
      </c>
      <c r="D13107">
        <v>16.399999999999999</v>
      </c>
    </row>
    <row r="13108" spans="1:4">
      <c r="A13108">
        <v>1909</v>
      </c>
      <c r="B13108" t="s">
        <v>2820</v>
      </c>
      <c r="C13108" t="s">
        <v>2227</v>
      </c>
      <c r="D13108">
        <v>7</v>
      </c>
    </row>
    <row r="13109" spans="1:4">
      <c r="A13109">
        <v>1909</v>
      </c>
      <c r="B13109" t="s">
        <v>2820</v>
      </c>
      <c r="C13109" t="s">
        <v>2306</v>
      </c>
      <c r="D13109">
        <v>4.8</v>
      </c>
    </row>
    <row r="13110" spans="1:4">
      <c r="A13110">
        <v>1909</v>
      </c>
      <c r="B13110" t="s">
        <v>2820</v>
      </c>
      <c r="C13110" t="s">
        <v>2033</v>
      </c>
      <c r="D13110">
        <v>3</v>
      </c>
    </row>
    <row r="13111" spans="1:4">
      <c r="A13111">
        <v>1909</v>
      </c>
      <c r="B13111" t="s">
        <v>2820</v>
      </c>
      <c r="C13111" t="s">
        <v>1714</v>
      </c>
      <c r="D13111">
        <v>137</v>
      </c>
    </row>
    <row r="13112" spans="1:4">
      <c r="A13112">
        <v>1909</v>
      </c>
      <c r="B13112" t="s">
        <v>2820</v>
      </c>
      <c r="C13112" t="s">
        <v>2230</v>
      </c>
      <c r="D13112">
        <v>2.14</v>
      </c>
    </row>
    <row r="13113" spans="1:4">
      <c r="A13113">
        <v>1909</v>
      </c>
      <c r="B13113" t="s">
        <v>2820</v>
      </c>
      <c r="C13113" t="s">
        <v>502</v>
      </c>
      <c r="D13113">
        <v>94.43</v>
      </c>
    </row>
    <row r="13114" spans="1:4">
      <c r="A13114">
        <v>1909</v>
      </c>
      <c r="B13114" t="s">
        <v>2820</v>
      </c>
      <c r="C13114" t="s">
        <v>2034</v>
      </c>
      <c r="D13114">
        <v>23.8</v>
      </c>
    </row>
    <row r="13115" spans="1:4">
      <c r="A13115">
        <v>1909</v>
      </c>
      <c r="B13115" t="s">
        <v>2820</v>
      </c>
      <c r="C13115" t="s">
        <v>2034</v>
      </c>
      <c r="D13115">
        <v>5</v>
      </c>
    </row>
    <row r="13116" spans="1:4">
      <c r="A13116">
        <v>1909</v>
      </c>
      <c r="B13116" t="s">
        <v>2820</v>
      </c>
      <c r="C13116" t="s">
        <v>2036</v>
      </c>
      <c r="D13116">
        <v>94.9</v>
      </c>
    </row>
    <row r="13117" spans="1:4">
      <c r="A13117">
        <v>1909</v>
      </c>
      <c r="B13117" t="s">
        <v>2820</v>
      </c>
      <c r="C13117" t="s">
        <v>2231</v>
      </c>
      <c r="D13117">
        <v>12.68</v>
      </c>
    </row>
    <row r="13118" spans="1:4">
      <c r="A13118">
        <v>1909</v>
      </c>
      <c r="B13118" t="s">
        <v>2820</v>
      </c>
      <c r="C13118" t="s">
        <v>2493</v>
      </c>
      <c r="D13118">
        <v>12.5</v>
      </c>
    </row>
    <row r="13119" spans="1:4">
      <c r="A13119">
        <v>1909</v>
      </c>
      <c r="B13119" t="s">
        <v>2820</v>
      </c>
      <c r="C13119" t="s">
        <v>2035</v>
      </c>
      <c r="D13119">
        <v>5</v>
      </c>
    </row>
    <row r="13120" spans="1:4">
      <c r="A13120">
        <v>1909</v>
      </c>
      <c r="B13120" t="s">
        <v>2820</v>
      </c>
      <c r="C13120" t="s">
        <v>2035</v>
      </c>
      <c r="D13120">
        <v>5.75</v>
      </c>
    </row>
    <row r="13121" spans="1:4">
      <c r="A13121">
        <v>1909</v>
      </c>
      <c r="B13121" t="s">
        <v>2833</v>
      </c>
      <c r="C13121" t="s">
        <v>192</v>
      </c>
      <c r="D13121">
        <v>401.2</v>
      </c>
    </row>
    <row r="13122" spans="1:4">
      <c r="A13122">
        <v>1909</v>
      </c>
      <c r="B13122" t="s">
        <v>2833</v>
      </c>
      <c r="C13122" t="s">
        <v>192</v>
      </c>
      <c r="D13122">
        <v>23</v>
      </c>
    </row>
    <row r="13123" spans="1:4">
      <c r="A13123">
        <v>1909</v>
      </c>
      <c r="B13123" t="s">
        <v>2833</v>
      </c>
      <c r="C13123" t="s">
        <v>192</v>
      </c>
      <c r="D13123">
        <v>2.9</v>
      </c>
    </row>
    <row r="13124" spans="1:4">
      <c r="A13124">
        <v>1909</v>
      </c>
      <c r="B13124" t="s">
        <v>2833</v>
      </c>
      <c r="C13124" t="s">
        <v>192</v>
      </c>
      <c r="D13124">
        <v>1.5</v>
      </c>
    </row>
    <row r="13125" spans="1:4">
      <c r="A13125">
        <v>1909</v>
      </c>
      <c r="B13125" t="s">
        <v>2833</v>
      </c>
      <c r="C13125" t="s">
        <v>1145</v>
      </c>
      <c r="D13125">
        <v>19</v>
      </c>
    </row>
    <row r="13126" spans="1:4">
      <c r="A13126">
        <v>1909</v>
      </c>
      <c r="B13126" t="s">
        <v>2833</v>
      </c>
      <c r="C13126" t="s">
        <v>194</v>
      </c>
      <c r="D13126">
        <v>6.5</v>
      </c>
    </row>
    <row r="13127" spans="1:4">
      <c r="A13127">
        <v>1909</v>
      </c>
      <c r="B13127" t="s">
        <v>2833</v>
      </c>
      <c r="C13127" t="s">
        <v>194</v>
      </c>
      <c r="D13127">
        <v>25</v>
      </c>
    </row>
    <row r="13128" spans="1:4">
      <c r="A13128">
        <v>1909</v>
      </c>
      <c r="B13128" t="s">
        <v>2833</v>
      </c>
      <c r="C13128" t="s">
        <v>2226</v>
      </c>
      <c r="D13128">
        <v>20</v>
      </c>
    </row>
    <row r="13129" spans="1:4">
      <c r="A13129">
        <v>1909</v>
      </c>
      <c r="B13129" t="s">
        <v>2833</v>
      </c>
      <c r="C13129" t="s">
        <v>2226</v>
      </c>
      <c r="D13129">
        <v>5.5</v>
      </c>
    </row>
    <row r="13130" spans="1:4">
      <c r="A13130">
        <v>1909</v>
      </c>
      <c r="B13130" t="s">
        <v>2833</v>
      </c>
      <c r="C13130" t="s">
        <v>2226</v>
      </c>
      <c r="D13130">
        <v>18</v>
      </c>
    </row>
    <row r="13131" spans="1:4">
      <c r="A13131">
        <v>1909</v>
      </c>
      <c r="B13131" t="s">
        <v>2833</v>
      </c>
      <c r="C13131" t="s">
        <v>567</v>
      </c>
      <c r="D13131">
        <v>41</v>
      </c>
    </row>
    <row r="13132" spans="1:4">
      <c r="A13132">
        <v>1909</v>
      </c>
      <c r="B13132" t="s">
        <v>2833</v>
      </c>
      <c r="C13132" t="s">
        <v>1268</v>
      </c>
      <c r="D13132">
        <v>2.5299999999999998</v>
      </c>
    </row>
    <row r="13133" spans="1:4">
      <c r="A13133">
        <v>1909</v>
      </c>
      <c r="B13133" t="s">
        <v>3291</v>
      </c>
      <c r="C13133" t="s">
        <v>2292</v>
      </c>
      <c r="D13133">
        <v>8.75</v>
      </c>
    </row>
    <row r="13134" spans="1:4">
      <c r="A13134">
        <v>1909</v>
      </c>
      <c r="B13134" t="s">
        <v>3291</v>
      </c>
      <c r="C13134" t="s">
        <v>2203</v>
      </c>
      <c r="D13134">
        <v>7.32</v>
      </c>
    </row>
    <row r="13135" spans="1:4">
      <c r="A13135">
        <v>1909</v>
      </c>
      <c r="B13135" t="s">
        <v>3291</v>
      </c>
      <c r="C13135" t="s">
        <v>2003</v>
      </c>
      <c r="D13135">
        <v>474.452</v>
      </c>
    </row>
    <row r="13136" spans="1:4">
      <c r="A13136">
        <v>1909</v>
      </c>
      <c r="B13136" t="s">
        <v>3291</v>
      </c>
      <c r="C13136" t="s">
        <v>2003</v>
      </c>
      <c r="D13136">
        <v>933.33</v>
      </c>
    </row>
    <row r="13137" spans="1:4">
      <c r="A13137">
        <v>1909</v>
      </c>
      <c r="B13137" t="s">
        <v>3291</v>
      </c>
      <c r="C13137" t="s">
        <v>2003</v>
      </c>
      <c r="D13137">
        <v>512.28200000000004</v>
      </c>
    </row>
    <row r="13138" spans="1:4">
      <c r="A13138">
        <v>1909</v>
      </c>
      <c r="B13138" t="s">
        <v>3291</v>
      </c>
      <c r="C13138" t="s">
        <v>2003</v>
      </c>
      <c r="D13138">
        <v>378.81</v>
      </c>
    </row>
    <row r="13139" spans="1:4">
      <c r="A13139">
        <v>1909</v>
      </c>
      <c r="B13139" t="s">
        <v>3291</v>
      </c>
      <c r="C13139" t="s">
        <v>2003</v>
      </c>
      <c r="D13139">
        <v>33.1</v>
      </c>
    </row>
    <row r="13140" spans="1:4">
      <c r="A13140">
        <v>1909</v>
      </c>
      <c r="B13140" t="s">
        <v>3291</v>
      </c>
      <c r="C13140" t="s">
        <v>2003</v>
      </c>
      <c r="D13140">
        <v>82</v>
      </c>
    </row>
    <row r="13141" spans="1:4">
      <c r="A13141">
        <v>1909</v>
      </c>
      <c r="B13141" t="s">
        <v>3291</v>
      </c>
      <c r="C13141" t="s">
        <v>2004</v>
      </c>
      <c r="D13141">
        <v>24.21</v>
      </c>
    </row>
    <row r="13142" spans="1:4">
      <c r="A13142">
        <v>1909</v>
      </c>
      <c r="B13142" t="s">
        <v>3291</v>
      </c>
      <c r="C13142" t="s">
        <v>2207</v>
      </c>
      <c r="D13142">
        <v>20.100000000000001</v>
      </c>
    </row>
    <row r="13143" spans="1:4">
      <c r="A13143">
        <v>1909</v>
      </c>
      <c r="B13143" t="s">
        <v>3291</v>
      </c>
      <c r="C13143" t="s">
        <v>2094</v>
      </c>
      <c r="D13143">
        <v>19.600000000000001</v>
      </c>
    </row>
    <row r="13144" spans="1:4">
      <c r="A13144">
        <v>1909</v>
      </c>
      <c r="B13144" t="s">
        <v>3291</v>
      </c>
      <c r="C13144" t="s">
        <v>2208</v>
      </c>
      <c r="D13144">
        <v>6.43</v>
      </c>
    </row>
    <row r="13145" spans="1:4">
      <c r="A13145">
        <v>1909</v>
      </c>
      <c r="B13145" t="s">
        <v>3291</v>
      </c>
      <c r="C13145" t="s">
        <v>2267</v>
      </c>
      <c r="D13145">
        <v>9.4499999999999993</v>
      </c>
    </row>
    <row r="13146" spans="1:4">
      <c r="A13146">
        <v>1909</v>
      </c>
      <c r="B13146" t="s">
        <v>3291</v>
      </c>
      <c r="C13146" t="s">
        <v>2006</v>
      </c>
      <c r="D13146">
        <v>40.700000000000003</v>
      </c>
    </row>
    <row r="13147" spans="1:4">
      <c r="A13147">
        <v>1909</v>
      </c>
      <c r="B13147" t="s">
        <v>3291</v>
      </c>
      <c r="C13147" t="s">
        <v>2210</v>
      </c>
      <c r="D13147">
        <v>16.3</v>
      </c>
    </row>
    <row r="13148" spans="1:4">
      <c r="A13148">
        <v>1909</v>
      </c>
      <c r="B13148" t="s">
        <v>3291</v>
      </c>
      <c r="C13148" t="s">
        <v>2213</v>
      </c>
      <c r="D13148">
        <v>29.5</v>
      </c>
    </row>
    <row r="13149" spans="1:4">
      <c r="A13149">
        <v>1909</v>
      </c>
      <c r="B13149" t="s">
        <v>3291</v>
      </c>
      <c r="C13149" t="s">
        <v>2213</v>
      </c>
      <c r="D13149">
        <v>8.4700000000000006</v>
      </c>
    </row>
    <row r="13150" spans="1:4">
      <c r="A13150">
        <v>1909</v>
      </c>
      <c r="B13150" t="s">
        <v>3291</v>
      </c>
      <c r="C13150" t="s">
        <v>2213</v>
      </c>
      <c r="D13150">
        <v>2.8</v>
      </c>
    </row>
    <row r="13151" spans="1:4">
      <c r="A13151">
        <v>1909</v>
      </c>
      <c r="B13151" t="s">
        <v>3291</v>
      </c>
      <c r="C13151" t="s">
        <v>2430</v>
      </c>
      <c r="D13151">
        <v>7.9</v>
      </c>
    </row>
    <row r="13152" spans="1:4">
      <c r="A13152">
        <v>1909</v>
      </c>
      <c r="B13152" t="s">
        <v>3291</v>
      </c>
      <c r="C13152" t="s">
        <v>2009</v>
      </c>
      <c r="D13152">
        <v>6</v>
      </c>
    </row>
    <row r="13153" spans="1:4">
      <c r="A13153">
        <v>1909</v>
      </c>
      <c r="B13153" t="s">
        <v>3291</v>
      </c>
      <c r="C13153" t="s">
        <v>2009</v>
      </c>
      <c r="D13153">
        <v>1</v>
      </c>
    </row>
    <row r="13154" spans="1:4">
      <c r="A13154">
        <v>1909</v>
      </c>
      <c r="B13154" t="s">
        <v>3291</v>
      </c>
      <c r="C13154" t="s">
        <v>2293</v>
      </c>
      <c r="D13154">
        <v>6.43</v>
      </c>
    </row>
    <row r="13155" spans="1:4">
      <c r="A13155">
        <v>1909</v>
      </c>
      <c r="B13155" t="s">
        <v>3291</v>
      </c>
      <c r="C13155" t="s">
        <v>2029</v>
      </c>
      <c r="D13155">
        <v>3.3</v>
      </c>
    </row>
    <row r="13156" spans="1:4">
      <c r="A13156">
        <v>1909</v>
      </c>
      <c r="B13156" t="s">
        <v>3291</v>
      </c>
      <c r="C13156" t="s">
        <v>2029</v>
      </c>
      <c r="D13156">
        <v>8.5</v>
      </c>
    </row>
    <row r="13157" spans="1:4">
      <c r="A13157">
        <v>1909</v>
      </c>
      <c r="B13157" t="s">
        <v>3291</v>
      </c>
      <c r="C13157" t="s">
        <v>2467</v>
      </c>
      <c r="D13157">
        <v>6.23</v>
      </c>
    </row>
    <row r="13158" spans="1:4">
      <c r="A13158">
        <v>1909</v>
      </c>
      <c r="B13158" t="s">
        <v>3291</v>
      </c>
      <c r="C13158" t="s">
        <v>2294</v>
      </c>
      <c r="D13158">
        <v>15</v>
      </c>
    </row>
    <row r="13159" spans="1:4">
      <c r="A13159">
        <v>1909</v>
      </c>
      <c r="B13159" t="s">
        <v>3291</v>
      </c>
      <c r="C13159" t="s">
        <v>2012</v>
      </c>
      <c r="D13159">
        <v>28.55</v>
      </c>
    </row>
    <row r="13160" spans="1:4">
      <c r="A13160">
        <v>1909</v>
      </c>
      <c r="B13160" t="s">
        <v>3291</v>
      </c>
      <c r="C13160" t="s">
        <v>2012</v>
      </c>
      <c r="D13160">
        <v>50</v>
      </c>
    </row>
    <row r="13161" spans="1:4">
      <c r="A13161">
        <v>1909</v>
      </c>
      <c r="B13161" t="s">
        <v>3291</v>
      </c>
      <c r="C13161" t="s">
        <v>2014</v>
      </c>
      <c r="D13161">
        <v>16.067</v>
      </c>
    </row>
    <row r="13162" spans="1:4">
      <c r="A13162">
        <v>1909</v>
      </c>
      <c r="B13162" t="s">
        <v>3291</v>
      </c>
      <c r="C13162" t="s">
        <v>2014</v>
      </c>
      <c r="D13162">
        <v>18.757999999999999</v>
      </c>
    </row>
    <row r="13163" spans="1:4">
      <c r="A13163">
        <v>1909</v>
      </c>
      <c r="B13163" t="s">
        <v>3291</v>
      </c>
      <c r="C13163" t="s">
        <v>2015</v>
      </c>
      <c r="D13163">
        <v>44.09</v>
      </c>
    </row>
    <row r="13164" spans="1:4">
      <c r="A13164">
        <v>1909</v>
      </c>
      <c r="B13164" t="s">
        <v>3291</v>
      </c>
      <c r="C13164" t="s">
        <v>2015</v>
      </c>
      <c r="D13164">
        <v>25.84</v>
      </c>
    </row>
    <row r="13165" spans="1:4">
      <c r="A13165">
        <v>1909</v>
      </c>
      <c r="B13165" t="s">
        <v>3291</v>
      </c>
      <c r="C13165" t="s">
        <v>2015</v>
      </c>
      <c r="D13165">
        <v>18.05</v>
      </c>
    </row>
    <row r="13166" spans="1:4">
      <c r="A13166">
        <v>1909</v>
      </c>
      <c r="B13166" t="s">
        <v>3291</v>
      </c>
      <c r="C13166" t="s">
        <v>2030</v>
      </c>
      <c r="D13166">
        <v>18</v>
      </c>
    </row>
    <row r="13167" spans="1:4">
      <c r="A13167">
        <v>1909</v>
      </c>
      <c r="B13167" t="s">
        <v>3291</v>
      </c>
      <c r="C13167" t="s">
        <v>2016</v>
      </c>
      <c r="D13167">
        <v>43.46</v>
      </c>
    </row>
    <row r="13168" spans="1:4">
      <c r="A13168">
        <v>1909</v>
      </c>
      <c r="B13168" t="s">
        <v>3291</v>
      </c>
      <c r="C13168" t="s">
        <v>2016</v>
      </c>
      <c r="D13168">
        <v>9.75</v>
      </c>
    </row>
    <row r="13169" spans="1:4">
      <c r="A13169">
        <v>1909</v>
      </c>
      <c r="B13169" t="s">
        <v>3291</v>
      </c>
      <c r="C13169" t="s">
        <v>2016</v>
      </c>
      <c r="D13169">
        <v>4.5999999999999996</v>
      </c>
    </row>
    <row r="13170" spans="1:4">
      <c r="A13170">
        <v>1909</v>
      </c>
      <c r="B13170" t="s">
        <v>3291</v>
      </c>
      <c r="C13170" t="s">
        <v>2019</v>
      </c>
      <c r="D13170">
        <v>26.57</v>
      </c>
    </row>
    <row r="13171" spans="1:4">
      <c r="A13171">
        <v>1909</v>
      </c>
      <c r="B13171" t="s">
        <v>3291</v>
      </c>
      <c r="C13171" t="s">
        <v>2019</v>
      </c>
      <c r="D13171">
        <v>48</v>
      </c>
    </row>
    <row r="13172" spans="1:4">
      <c r="A13172">
        <v>1909</v>
      </c>
      <c r="B13172" t="s">
        <v>3291</v>
      </c>
      <c r="C13172" t="s">
        <v>2219</v>
      </c>
      <c r="D13172">
        <v>25.8</v>
      </c>
    </row>
    <row r="13173" spans="1:4">
      <c r="A13173">
        <v>1909</v>
      </c>
      <c r="B13173" t="s">
        <v>3291</v>
      </c>
      <c r="C13173" t="s">
        <v>2296</v>
      </c>
      <c r="D13173">
        <v>0.79500000000000004</v>
      </c>
    </row>
    <row r="13174" spans="1:4">
      <c r="A13174">
        <v>1909</v>
      </c>
      <c r="B13174" t="s">
        <v>3291</v>
      </c>
      <c r="C13174" t="s">
        <v>2268</v>
      </c>
      <c r="D13174">
        <v>30.26</v>
      </c>
    </row>
    <row r="13175" spans="1:4">
      <c r="A13175">
        <v>1909</v>
      </c>
      <c r="B13175" t="s">
        <v>3291</v>
      </c>
      <c r="C13175" t="s">
        <v>2297</v>
      </c>
      <c r="D13175">
        <v>6.23</v>
      </c>
    </row>
    <row r="13176" spans="1:4">
      <c r="A13176">
        <v>1909</v>
      </c>
      <c r="B13176" t="s">
        <v>3291</v>
      </c>
      <c r="C13176" t="s">
        <v>2297</v>
      </c>
      <c r="D13176">
        <v>21.5</v>
      </c>
    </row>
    <row r="13177" spans="1:4">
      <c r="A13177">
        <v>1909</v>
      </c>
      <c r="B13177" t="s">
        <v>3291</v>
      </c>
      <c r="C13177" t="s">
        <v>2525</v>
      </c>
      <c r="D13177">
        <v>5.47</v>
      </c>
    </row>
    <row r="13178" spans="1:4">
      <c r="A13178">
        <v>1909</v>
      </c>
      <c r="B13178" t="s">
        <v>3291</v>
      </c>
      <c r="C13178" t="s">
        <v>2525</v>
      </c>
      <c r="D13178">
        <v>1.125</v>
      </c>
    </row>
    <row r="13179" spans="1:4">
      <c r="A13179">
        <v>1909</v>
      </c>
      <c r="B13179" t="s">
        <v>3291</v>
      </c>
      <c r="C13179" t="s">
        <v>2021</v>
      </c>
      <c r="D13179">
        <v>30</v>
      </c>
    </row>
    <row r="13180" spans="1:4">
      <c r="A13180">
        <v>1909</v>
      </c>
      <c r="B13180" t="s">
        <v>3291</v>
      </c>
      <c r="C13180" t="s">
        <v>2021</v>
      </c>
      <c r="D13180">
        <v>68.900000000000006</v>
      </c>
    </row>
    <row r="13181" spans="1:4">
      <c r="A13181">
        <v>1909</v>
      </c>
      <c r="B13181" t="s">
        <v>3291</v>
      </c>
      <c r="C13181" t="s">
        <v>2022</v>
      </c>
      <c r="D13181">
        <v>6.4</v>
      </c>
    </row>
    <row r="13182" spans="1:4">
      <c r="A13182">
        <v>1909</v>
      </c>
      <c r="B13182" t="s">
        <v>3291</v>
      </c>
      <c r="C13182" t="s">
        <v>2221</v>
      </c>
      <c r="D13182">
        <v>6.53</v>
      </c>
    </row>
    <row r="13183" spans="1:4">
      <c r="A13183">
        <v>1909</v>
      </c>
      <c r="B13183" t="s">
        <v>3291</v>
      </c>
      <c r="C13183" t="s">
        <v>2220</v>
      </c>
      <c r="D13183">
        <v>6.3</v>
      </c>
    </row>
    <row r="13184" spans="1:4">
      <c r="A13184">
        <v>1909</v>
      </c>
      <c r="B13184" t="s">
        <v>3291</v>
      </c>
      <c r="C13184" t="s">
        <v>578</v>
      </c>
      <c r="D13184">
        <v>134.9</v>
      </c>
    </row>
    <row r="13185" spans="1:4">
      <c r="A13185">
        <v>1909</v>
      </c>
      <c r="B13185" t="s">
        <v>3291</v>
      </c>
      <c r="C13185" t="s">
        <v>2298</v>
      </c>
      <c r="D13185">
        <v>12.5</v>
      </c>
    </row>
    <row r="13186" spans="1:4">
      <c r="A13186">
        <v>1909</v>
      </c>
      <c r="B13186" t="s">
        <v>3291</v>
      </c>
      <c r="C13186" t="s">
        <v>2023</v>
      </c>
      <c r="D13186">
        <v>17.899999999999999</v>
      </c>
    </row>
    <row r="13187" spans="1:4">
      <c r="A13187">
        <v>1909</v>
      </c>
      <c r="B13187" t="s">
        <v>3291</v>
      </c>
      <c r="C13187" t="s">
        <v>2023</v>
      </c>
      <c r="D13187">
        <v>11.4</v>
      </c>
    </row>
    <row r="13188" spans="1:4">
      <c r="A13188">
        <v>1909</v>
      </c>
      <c r="B13188" t="s">
        <v>3291</v>
      </c>
      <c r="C13188" t="s">
        <v>2299</v>
      </c>
      <c r="D13188">
        <v>18</v>
      </c>
    </row>
    <row r="13189" spans="1:4">
      <c r="A13189">
        <v>1909</v>
      </c>
      <c r="B13189" t="s">
        <v>3291</v>
      </c>
      <c r="C13189" t="s">
        <v>2355</v>
      </c>
      <c r="D13189">
        <v>9.1999999999999993</v>
      </c>
    </row>
    <row r="13190" spans="1:4">
      <c r="A13190">
        <v>1909</v>
      </c>
      <c r="B13190" t="s">
        <v>3291</v>
      </c>
      <c r="C13190" t="s">
        <v>2300</v>
      </c>
      <c r="D13190">
        <v>12.12</v>
      </c>
    </row>
    <row r="13191" spans="1:4">
      <c r="A13191">
        <v>1909</v>
      </c>
      <c r="B13191" t="s">
        <v>3291</v>
      </c>
      <c r="C13191" t="s">
        <v>2270</v>
      </c>
      <c r="D13191">
        <v>5.33</v>
      </c>
    </row>
    <row r="13192" spans="1:4">
      <c r="A13192">
        <v>1909</v>
      </c>
      <c r="B13192" t="s">
        <v>3291</v>
      </c>
      <c r="C13192" t="s">
        <v>2301</v>
      </c>
      <c r="D13192">
        <v>13.4</v>
      </c>
    </row>
    <row r="13193" spans="1:4">
      <c r="A13193">
        <v>1909</v>
      </c>
      <c r="B13193" t="s">
        <v>3291</v>
      </c>
      <c r="C13193" t="s">
        <v>2302</v>
      </c>
      <c r="D13193">
        <v>11.25</v>
      </c>
    </row>
    <row r="13194" spans="1:4">
      <c r="A13194">
        <v>1909</v>
      </c>
      <c r="B13194" t="s">
        <v>3291</v>
      </c>
      <c r="C13194" t="s">
        <v>2025</v>
      </c>
      <c r="D13194">
        <v>155.57</v>
      </c>
    </row>
    <row r="13195" spans="1:4">
      <c r="A13195">
        <v>1909</v>
      </c>
      <c r="B13195" t="s">
        <v>3291</v>
      </c>
      <c r="C13195" t="s">
        <v>2025</v>
      </c>
      <c r="D13195">
        <v>15.4</v>
      </c>
    </row>
    <row r="13196" spans="1:4">
      <c r="A13196">
        <v>1909</v>
      </c>
      <c r="B13196" t="s">
        <v>3291</v>
      </c>
      <c r="C13196" t="s">
        <v>2025</v>
      </c>
      <c r="D13196">
        <v>28.24</v>
      </c>
    </row>
    <row r="13197" spans="1:4">
      <c r="A13197">
        <v>1909</v>
      </c>
      <c r="B13197" t="s">
        <v>3291</v>
      </c>
      <c r="C13197" t="s">
        <v>2025</v>
      </c>
      <c r="D13197">
        <v>15.4</v>
      </c>
    </row>
    <row r="13198" spans="1:4">
      <c r="A13198">
        <v>1909</v>
      </c>
      <c r="B13198" t="s">
        <v>3650</v>
      </c>
      <c r="C13198" t="s">
        <v>2045</v>
      </c>
      <c r="D13198">
        <v>4</v>
      </c>
    </row>
    <row r="13199" spans="1:4">
      <c r="A13199">
        <v>1909</v>
      </c>
      <c r="B13199" t="s">
        <v>3650</v>
      </c>
      <c r="C13199" t="s">
        <v>2389</v>
      </c>
      <c r="D13199">
        <v>28</v>
      </c>
    </row>
    <row r="13200" spans="1:4">
      <c r="A13200">
        <v>1909</v>
      </c>
      <c r="B13200" t="s">
        <v>3650</v>
      </c>
      <c r="C13200" t="s">
        <v>2041</v>
      </c>
      <c r="D13200">
        <v>742.72</v>
      </c>
    </row>
    <row r="13201" spans="1:4">
      <c r="A13201">
        <v>1909</v>
      </c>
      <c r="B13201" t="s">
        <v>3650</v>
      </c>
      <c r="C13201" t="s">
        <v>2041</v>
      </c>
      <c r="D13201">
        <v>1.44</v>
      </c>
    </row>
    <row r="13202" spans="1:4">
      <c r="A13202">
        <v>1909</v>
      </c>
      <c r="B13202" t="s">
        <v>3650</v>
      </c>
      <c r="C13202" t="s">
        <v>2041</v>
      </c>
      <c r="D13202">
        <v>38</v>
      </c>
    </row>
    <row r="13203" spans="1:4">
      <c r="A13203">
        <v>1909</v>
      </c>
      <c r="B13203" t="s">
        <v>3650</v>
      </c>
      <c r="C13203" t="s">
        <v>2232</v>
      </c>
      <c r="D13203">
        <v>9.5</v>
      </c>
    </row>
    <row r="13204" spans="1:4">
      <c r="A13204">
        <v>1909</v>
      </c>
      <c r="B13204" t="s">
        <v>3650</v>
      </c>
      <c r="C13204" t="s">
        <v>1873</v>
      </c>
      <c r="D13204">
        <v>49.5</v>
      </c>
    </row>
    <row r="13205" spans="1:4">
      <c r="A13205">
        <v>1909</v>
      </c>
      <c r="B13205" t="s">
        <v>3650</v>
      </c>
      <c r="C13205" t="s">
        <v>1873</v>
      </c>
      <c r="D13205">
        <v>81</v>
      </c>
    </row>
    <row r="13206" spans="1:4">
      <c r="A13206">
        <v>1909</v>
      </c>
      <c r="B13206" t="s">
        <v>3650</v>
      </c>
      <c r="C13206" t="s">
        <v>2526</v>
      </c>
      <c r="D13206">
        <v>32</v>
      </c>
    </row>
    <row r="13207" spans="1:4">
      <c r="A13207">
        <v>1909</v>
      </c>
      <c r="B13207" t="s">
        <v>3650</v>
      </c>
      <c r="C13207" t="s">
        <v>2047</v>
      </c>
      <c r="D13207">
        <v>7.5</v>
      </c>
    </row>
    <row r="13208" spans="1:4">
      <c r="A13208">
        <v>1909</v>
      </c>
      <c r="B13208" t="s">
        <v>3650</v>
      </c>
      <c r="C13208" t="s">
        <v>419</v>
      </c>
      <c r="D13208">
        <v>192</v>
      </c>
    </row>
    <row r="13209" spans="1:4">
      <c r="A13209">
        <v>1909</v>
      </c>
      <c r="B13209" t="s">
        <v>3650</v>
      </c>
      <c r="C13209" t="s">
        <v>2050</v>
      </c>
      <c r="D13209">
        <v>10</v>
      </c>
    </row>
    <row r="13210" spans="1:4">
      <c r="A13210">
        <v>1909</v>
      </c>
      <c r="B13210" t="s">
        <v>3650</v>
      </c>
      <c r="C13210" t="s">
        <v>2042</v>
      </c>
      <c r="D13210">
        <v>6</v>
      </c>
    </row>
    <row r="13211" spans="1:4">
      <c r="A13211">
        <v>1909</v>
      </c>
      <c r="B13211" t="s">
        <v>3650</v>
      </c>
      <c r="C13211" t="s">
        <v>2051</v>
      </c>
      <c r="D13211">
        <v>17.899999999999999</v>
      </c>
    </row>
    <row r="13212" spans="1:4">
      <c r="A13212">
        <v>1909</v>
      </c>
      <c r="B13212" t="s">
        <v>3650</v>
      </c>
      <c r="C13212" t="s">
        <v>2052</v>
      </c>
      <c r="D13212">
        <v>15</v>
      </c>
    </row>
    <row r="13213" spans="1:4">
      <c r="A13213">
        <v>1909</v>
      </c>
      <c r="B13213" t="s">
        <v>3650</v>
      </c>
      <c r="C13213" t="s">
        <v>2555</v>
      </c>
      <c r="D13213">
        <v>4.5</v>
      </c>
    </row>
    <row r="13214" spans="1:4">
      <c r="A13214">
        <v>1909</v>
      </c>
      <c r="B13214" t="s">
        <v>3650</v>
      </c>
      <c r="C13214" t="s">
        <v>2236</v>
      </c>
      <c r="D13214">
        <v>10</v>
      </c>
    </row>
    <row r="13215" spans="1:4">
      <c r="A13215">
        <v>1909</v>
      </c>
      <c r="B13215" t="s">
        <v>3650</v>
      </c>
      <c r="C13215" t="s">
        <v>2044</v>
      </c>
      <c r="D13215">
        <v>56</v>
      </c>
    </row>
    <row r="13216" spans="1:4">
      <c r="A13216">
        <v>1909</v>
      </c>
      <c r="B13216" t="s">
        <v>3650</v>
      </c>
      <c r="C13216" t="s">
        <v>2044</v>
      </c>
      <c r="D13216">
        <v>34</v>
      </c>
    </row>
    <row r="13217" spans="1:4">
      <c r="A13217">
        <v>1909</v>
      </c>
      <c r="B13217" t="s">
        <v>3650</v>
      </c>
      <c r="C13217" t="s">
        <v>2356</v>
      </c>
      <c r="D13217">
        <v>8.1</v>
      </c>
    </row>
    <row r="13218" spans="1:4">
      <c r="A13218">
        <v>1909</v>
      </c>
      <c r="B13218" t="s">
        <v>3651</v>
      </c>
      <c r="C13218" t="s">
        <v>364</v>
      </c>
      <c r="D13218">
        <v>76.069999999999993</v>
      </c>
    </row>
    <row r="13219" spans="1:4">
      <c r="A13219">
        <v>1909</v>
      </c>
      <c r="B13219" t="s">
        <v>3651</v>
      </c>
      <c r="C13219" t="s">
        <v>364</v>
      </c>
      <c r="D13219">
        <v>7</v>
      </c>
    </row>
    <row r="13220" spans="1:4">
      <c r="A13220">
        <v>1909</v>
      </c>
      <c r="B13220" t="s">
        <v>3651</v>
      </c>
      <c r="C13220" t="s">
        <v>1475</v>
      </c>
      <c r="D13220">
        <v>3</v>
      </c>
    </row>
    <row r="13221" spans="1:4">
      <c r="A13221">
        <v>1909</v>
      </c>
      <c r="B13221" t="s">
        <v>3651</v>
      </c>
      <c r="C13221" t="s">
        <v>1476</v>
      </c>
      <c r="D13221">
        <v>5</v>
      </c>
    </row>
    <row r="13222" spans="1:4">
      <c r="A13222">
        <v>1909</v>
      </c>
      <c r="B13222" t="s">
        <v>3651</v>
      </c>
      <c r="C13222" t="s">
        <v>2468</v>
      </c>
      <c r="D13222">
        <v>368.4</v>
      </c>
    </row>
    <row r="13223" spans="1:4">
      <c r="A13223">
        <v>1909</v>
      </c>
      <c r="B13223" t="s">
        <v>3651</v>
      </c>
      <c r="C13223" t="s">
        <v>2468</v>
      </c>
      <c r="D13223">
        <v>76.63</v>
      </c>
    </row>
    <row r="13224" spans="1:4">
      <c r="A13224">
        <v>1909</v>
      </c>
      <c r="B13224" t="s">
        <v>3651</v>
      </c>
      <c r="C13224" t="s">
        <v>366</v>
      </c>
      <c r="D13224">
        <v>8</v>
      </c>
    </row>
    <row r="13225" spans="1:4">
      <c r="A13225">
        <v>1909</v>
      </c>
      <c r="B13225" t="s">
        <v>3651</v>
      </c>
      <c r="C13225" t="s">
        <v>367</v>
      </c>
      <c r="D13225">
        <v>7</v>
      </c>
    </row>
    <row r="13226" spans="1:4">
      <c r="A13226">
        <v>1909</v>
      </c>
      <c r="B13226" t="s">
        <v>3652</v>
      </c>
      <c r="C13226" t="s">
        <v>68</v>
      </c>
      <c r="D13226">
        <v>6.7</v>
      </c>
    </row>
    <row r="13227" spans="1:4">
      <c r="A13227">
        <v>1909</v>
      </c>
      <c r="B13227" t="s">
        <v>3652</v>
      </c>
      <c r="C13227" t="s">
        <v>2056</v>
      </c>
      <c r="D13227">
        <v>5</v>
      </c>
    </row>
    <row r="13228" spans="1:4">
      <c r="A13228">
        <v>1909</v>
      </c>
      <c r="B13228" t="s">
        <v>3652</v>
      </c>
      <c r="C13228" t="s">
        <v>2432</v>
      </c>
      <c r="D13228">
        <v>25</v>
      </c>
    </row>
    <row r="13229" spans="1:4">
      <c r="A13229">
        <v>1909</v>
      </c>
      <c r="B13229" t="s">
        <v>3652</v>
      </c>
      <c r="C13229" t="s">
        <v>2527</v>
      </c>
      <c r="D13229">
        <v>7</v>
      </c>
    </row>
    <row r="13230" spans="1:4">
      <c r="A13230">
        <v>1909</v>
      </c>
      <c r="B13230" t="s">
        <v>3652</v>
      </c>
      <c r="C13230" t="s">
        <v>419</v>
      </c>
      <c r="D13230">
        <v>12</v>
      </c>
    </row>
    <row r="13231" spans="1:4">
      <c r="A13231">
        <v>1909</v>
      </c>
      <c r="B13231" t="s">
        <v>3652</v>
      </c>
      <c r="C13231" t="s">
        <v>2058</v>
      </c>
      <c r="D13231">
        <v>11.5</v>
      </c>
    </row>
    <row r="13232" spans="1:4">
      <c r="A13232">
        <v>1909</v>
      </c>
      <c r="B13232" t="s">
        <v>3652</v>
      </c>
      <c r="C13232" t="s">
        <v>2057</v>
      </c>
      <c r="D13232">
        <v>7</v>
      </c>
    </row>
    <row r="13233" spans="1:4">
      <c r="A13233">
        <v>1909</v>
      </c>
      <c r="B13233" t="s">
        <v>3652</v>
      </c>
      <c r="C13233" t="s">
        <v>2130</v>
      </c>
      <c r="D13233">
        <v>9.6999999999999993</v>
      </c>
    </row>
    <row r="13234" spans="1:4">
      <c r="A13234">
        <v>1909</v>
      </c>
      <c r="B13234" t="s">
        <v>3652</v>
      </c>
      <c r="C13234" t="s">
        <v>2271</v>
      </c>
      <c r="D13234">
        <v>8</v>
      </c>
    </row>
    <row r="13235" spans="1:4">
      <c r="A13235">
        <v>1909</v>
      </c>
      <c r="B13235" t="s">
        <v>3652</v>
      </c>
      <c r="C13235" t="s">
        <v>2494</v>
      </c>
      <c r="D13235">
        <v>3</v>
      </c>
    </row>
    <row r="13236" spans="1:4">
      <c r="A13236">
        <v>1909</v>
      </c>
      <c r="B13236" t="s">
        <v>94</v>
      </c>
      <c r="C13236" t="s">
        <v>1457</v>
      </c>
      <c r="D13236">
        <v>18</v>
      </c>
    </row>
    <row r="13237" spans="1:4">
      <c r="A13237">
        <v>1909</v>
      </c>
      <c r="B13237" t="s">
        <v>94</v>
      </c>
      <c r="C13237" t="s">
        <v>2309</v>
      </c>
      <c r="D13237">
        <v>1.5</v>
      </c>
    </row>
    <row r="13238" spans="1:4">
      <c r="A13238">
        <v>1909</v>
      </c>
      <c r="B13238" t="s">
        <v>94</v>
      </c>
      <c r="C13238" t="s">
        <v>2556</v>
      </c>
      <c r="D13238">
        <v>5</v>
      </c>
    </row>
    <row r="13239" spans="1:4">
      <c r="A13239">
        <v>1909</v>
      </c>
      <c r="B13239" t="s">
        <v>94</v>
      </c>
      <c r="C13239" t="s">
        <v>2557</v>
      </c>
      <c r="D13239">
        <v>2.5</v>
      </c>
    </row>
    <row r="13240" spans="1:4">
      <c r="A13240">
        <v>1909</v>
      </c>
      <c r="B13240" t="s">
        <v>94</v>
      </c>
      <c r="C13240" t="s">
        <v>2310</v>
      </c>
      <c r="D13240">
        <v>14.1</v>
      </c>
    </row>
    <row r="13241" spans="1:4">
      <c r="A13241">
        <v>1909</v>
      </c>
      <c r="B13241" t="s">
        <v>94</v>
      </c>
      <c r="C13241" t="s">
        <v>2059</v>
      </c>
      <c r="D13241">
        <v>7</v>
      </c>
    </row>
    <row r="13242" spans="1:4">
      <c r="A13242">
        <v>1909</v>
      </c>
      <c r="B13242" t="s">
        <v>94</v>
      </c>
      <c r="C13242" t="s">
        <v>1364</v>
      </c>
      <c r="D13242">
        <v>68</v>
      </c>
    </row>
    <row r="13243" spans="1:4">
      <c r="A13243">
        <v>1909</v>
      </c>
      <c r="B13243" t="s">
        <v>94</v>
      </c>
      <c r="C13243" t="s">
        <v>97</v>
      </c>
      <c r="D13243">
        <v>245.3</v>
      </c>
    </row>
    <row r="13244" spans="1:4">
      <c r="A13244">
        <v>1909</v>
      </c>
      <c r="B13244" t="s">
        <v>94</v>
      </c>
      <c r="C13244" t="s">
        <v>97</v>
      </c>
      <c r="D13244">
        <v>70</v>
      </c>
    </row>
    <row r="13245" spans="1:4">
      <c r="A13245">
        <v>1909</v>
      </c>
      <c r="B13245" t="s">
        <v>94</v>
      </c>
      <c r="C13245" t="s">
        <v>97</v>
      </c>
      <c r="D13245">
        <v>8</v>
      </c>
    </row>
    <row r="13246" spans="1:4">
      <c r="A13246">
        <v>1909</v>
      </c>
      <c r="B13246" t="s">
        <v>94</v>
      </c>
      <c r="C13246" t="s">
        <v>97</v>
      </c>
      <c r="D13246">
        <v>1.25</v>
      </c>
    </row>
    <row r="13247" spans="1:4">
      <c r="A13247">
        <v>1909</v>
      </c>
      <c r="B13247" t="s">
        <v>94</v>
      </c>
      <c r="C13247" t="s">
        <v>97</v>
      </c>
      <c r="D13247">
        <v>22</v>
      </c>
    </row>
    <row r="13248" spans="1:4">
      <c r="A13248">
        <v>1909</v>
      </c>
      <c r="B13248" t="s">
        <v>94</v>
      </c>
      <c r="C13248" t="s">
        <v>2528</v>
      </c>
      <c r="D13248">
        <v>27</v>
      </c>
    </row>
    <row r="13249" spans="1:4">
      <c r="A13249">
        <v>1909</v>
      </c>
      <c r="B13249" t="s">
        <v>94</v>
      </c>
      <c r="C13249" t="s">
        <v>2359</v>
      </c>
      <c r="D13249">
        <v>5</v>
      </c>
    </row>
    <row r="13250" spans="1:4">
      <c r="A13250">
        <v>1909</v>
      </c>
      <c r="B13250" t="s">
        <v>94</v>
      </c>
      <c r="C13250" t="s">
        <v>785</v>
      </c>
      <c r="D13250">
        <v>44</v>
      </c>
    </row>
    <row r="13251" spans="1:4">
      <c r="A13251">
        <v>1909</v>
      </c>
      <c r="B13251" t="s">
        <v>94</v>
      </c>
      <c r="C13251" t="s">
        <v>892</v>
      </c>
      <c r="D13251">
        <v>455.62</v>
      </c>
    </row>
    <row r="13252" spans="1:4">
      <c r="A13252">
        <v>1909</v>
      </c>
      <c r="B13252" t="s">
        <v>94</v>
      </c>
      <c r="C13252" t="s">
        <v>892</v>
      </c>
      <c r="D13252">
        <v>19</v>
      </c>
    </row>
    <row r="13253" spans="1:4">
      <c r="A13253">
        <v>1909</v>
      </c>
      <c r="B13253" t="s">
        <v>94</v>
      </c>
      <c r="C13253" t="s">
        <v>892</v>
      </c>
      <c r="D13253">
        <v>40</v>
      </c>
    </row>
    <row r="13254" spans="1:4">
      <c r="A13254">
        <v>1909</v>
      </c>
      <c r="B13254" t="s">
        <v>94</v>
      </c>
      <c r="C13254" t="s">
        <v>892</v>
      </c>
      <c r="D13254">
        <v>10</v>
      </c>
    </row>
    <row r="13255" spans="1:4">
      <c r="A13255">
        <v>1909</v>
      </c>
      <c r="B13255" t="s">
        <v>94</v>
      </c>
      <c r="C13255" t="s">
        <v>892</v>
      </c>
      <c r="D13255">
        <v>65</v>
      </c>
    </row>
    <row r="13256" spans="1:4">
      <c r="A13256">
        <v>1909</v>
      </c>
      <c r="B13256" t="s">
        <v>94</v>
      </c>
      <c r="C13256" t="s">
        <v>892</v>
      </c>
      <c r="D13256">
        <v>24</v>
      </c>
    </row>
    <row r="13257" spans="1:4">
      <c r="A13257">
        <v>1909</v>
      </c>
      <c r="B13257" t="s">
        <v>94</v>
      </c>
      <c r="C13257" t="s">
        <v>578</v>
      </c>
      <c r="D13257">
        <v>19.5</v>
      </c>
    </row>
    <row r="13258" spans="1:4">
      <c r="A13258">
        <v>1909</v>
      </c>
      <c r="B13258" t="s">
        <v>94</v>
      </c>
      <c r="C13258" t="s">
        <v>578</v>
      </c>
      <c r="D13258">
        <v>8.5</v>
      </c>
    </row>
    <row r="13259" spans="1:4">
      <c r="A13259">
        <v>1909</v>
      </c>
      <c r="B13259" t="s">
        <v>94</v>
      </c>
      <c r="C13259" t="s">
        <v>889</v>
      </c>
      <c r="D13259">
        <v>73</v>
      </c>
    </row>
    <row r="13260" spans="1:4">
      <c r="A13260">
        <v>1909</v>
      </c>
      <c r="B13260" t="s">
        <v>3653</v>
      </c>
      <c r="C13260" t="s">
        <v>2469</v>
      </c>
      <c r="D13260">
        <v>10.5</v>
      </c>
    </row>
    <row r="13261" spans="1:4">
      <c r="A13261">
        <v>1909</v>
      </c>
      <c r="B13261" t="s">
        <v>3653</v>
      </c>
      <c r="C13261" t="s">
        <v>2061</v>
      </c>
      <c r="D13261">
        <v>6</v>
      </c>
    </row>
    <row r="13262" spans="1:4">
      <c r="A13262">
        <v>1909</v>
      </c>
      <c r="B13262" t="s">
        <v>3653</v>
      </c>
      <c r="C13262" t="s">
        <v>2237</v>
      </c>
      <c r="D13262">
        <v>3.5</v>
      </c>
    </row>
    <row r="13263" spans="1:4">
      <c r="A13263">
        <v>1909</v>
      </c>
      <c r="B13263" t="s">
        <v>3653</v>
      </c>
      <c r="C13263" t="s">
        <v>2062</v>
      </c>
      <c r="D13263">
        <v>30.5</v>
      </c>
    </row>
    <row r="13264" spans="1:4">
      <c r="A13264">
        <v>1909</v>
      </c>
      <c r="B13264" t="s">
        <v>3653</v>
      </c>
      <c r="C13264" t="s">
        <v>1343</v>
      </c>
      <c r="D13264">
        <v>12</v>
      </c>
    </row>
    <row r="13265" spans="1:4">
      <c r="A13265">
        <v>1909</v>
      </c>
      <c r="B13265" t="s">
        <v>3653</v>
      </c>
      <c r="C13265" t="s">
        <v>1926</v>
      </c>
      <c r="D13265">
        <v>18.8</v>
      </c>
    </row>
    <row r="13266" spans="1:4">
      <c r="A13266">
        <v>1909</v>
      </c>
      <c r="B13266" t="s">
        <v>3654</v>
      </c>
      <c r="C13266" t="s">
        <v>2072</v>
      </c>
      <c r="D13266">
        <v>6.5</v>
      </c>
    </row>
    <row r="13267" spans="1:4">
      <c r="A13267">
        <v>1909</v>
      </c>
      <c r="B13267" t="s">
        <v>3654</v>
      </c>
      <c r="C13267" t="s">
        <v>2074</v>
      </c>
      <c r="D13267">
        <v>41</v>
      </c>
    </row>
    <row r="13268" spans="1:4">
      <c r="A13268">
        <v>1909</v>
      </c>
      <c r="B13268" t="s">
        <v>3654</v>
      </c>
      <c r="C13268" t="s">
        <v>2074</v>
      </c>
      <c r="D13268">
        <v>2</v>
      </c>
    </row>
    <row r="13269" spans="1:4">
      <c r="A13269">
        <v>1909</v>
      </c>
      <c r="B13269" t="s">
        <v>3654</v>
      </c>
      <c r="C13269" t="s">
        <v>2074</v>
      </c>
      <c r="D13269">
        <v>15</v>
      </c>
    </row>
    <row r="13270" spans="1:4">
      <c r="A13270">
        <v>1909</v>
      </c>
      <c r="B13270" t="s">
        <v>3654</v>
      </c>
      <c r="C13270" t="s">
        <v>2074</v>
      </c>
      <c r="D13270">
        <v>6.5</v>
      </c>
    </row>
    <row r="13271" spans="1:4">
      <c r="A13271">
        <v>1909</v>
      </c>
      <c r="B13271" t="s">
        <v>3654</v>
      </c>
      <c r="C13271" t="s">
        <v>2075</v>
      </c>
      <c r="D13271">
        <v>4</v>
      </c>
    </row>
    <row r="13272" spans="1:4">
      <c r="A13272">
        <v>1909</v>
      </c>
      <c r="B13272" t="s">
        <v>3654</v>
      </c>
      <c r="C13272" t="s">
        <v>2079</v>
      </c>
      <c r="D13272">
        <v>112</v>
      </c>
    </row>
    <row r="13273" spans="1:4">
      <c r="A13273">
        <v>1909</v>
      </c>
      <c r="B13273" t="s">
        <v>3654</v>
      </c>
      <c r="C13273" t="s">
        <v>2079</v>
      </c>
      <c r="D13273">
        <v>7.3</v>
      </c>
    </row>
    <row r="13274" spans="1:4">
      <c r="A13274">
        <v>1909</v>
      </c>
      <c r="B13274" t="s">
        <v>3654</v>
      </c>
      <c r="C13274" t="s">
        <v>2079</v>
      </c>
      <c r="D13274">
        <v>8</v>
      </c>
    </row>
    <row r="13275" spans="1:4">
      <c r="A13275">
        <v>1909</v>
      </c>
      <c r="B13275" t="s">
        <v>3640</v>
      </c>
      <c r="C13275" t="s">
        <v>2433</v>
      </c>
      <c r="D13275">
        <v>7</v>
      </c>
    </row>
    <row r="13276" spans="1:4">
      <c r="A13276">
        <v>1909</v>
      </c>
      <c r="B13276" t="s">
        <v>3640</v>
      </c>
      <c r="C13276" t="s">
        <v>2433</v>
      </c>
      <c r="D13276">
        <v>3.3</v>
      </c>
    </row>
    <row r="13277" spans="1:4">
      <c r="A13277">
        <v>1909</v>
      </c>
      <c r="B13277" t="s">
        <v>2928</v>
      </c>
      <c r="C13277" t="s">
        <v>2360</v>
      </c>
      <c r="D13277">
        <v>7.75</v>
      </c>
    </row>
    <row r="13278" spans="1:4">
      <c r="A13278">
        <v>1909</v>
      </c>
      <c r="B13278" t="s">
        <v>2928</v>
      </c>
      <c r="C13278" t="s">
        <v>2392</v>
      </c>
      <c r="D13278">
        <v>2</v>
      </c>
    </row>
    <row r="13279" spans="1:4">
      <c r="A13279">
        <v>1909</v>
      </c>
      <c r="B13279" t="s">
        <v>2928</v>
      </c>
      <c r="C13279" t="s">
        <v>2137</v>
      </c>
      <c r="D13279">
        <v>7.75</v>
      </c>
    </row>
    <row r="13280" spans="1:4">
      <c r="A13280">
        <v>1909</v>
      </c>
      <c r="B13280" t="s">
        <v>2928</v>
      </c>
      <c r="C13280" t="s">
        <v>2064</v>
      </c>
      <c r="D13280">
        <v>30.11</v>
      </c>
    </row>
    <row r="13281" spans="1:4">
      <c r="A13281">
        <v>1909</v>
      </c>
      <c r="B13281" t="s">
        <v>2928</v>
      </c>
      <c r="C13281" t="s">
        <v>2361</v>
      </c>
      <c r="D13281">
        <v>8.4</v>
      </c>
    </row>
    <row r="13282" spans="1:4">
      <c r="A13282">
        <v>1909</v>
      </c>
      <c r="B13282" t="s">
        <v>2928</v>
      </c>
      <c r="C13282" t="s">
        <v>2064</v>
      </c>
      <c r="D13282">
        <v>12.47</v>
      </c>
    </row>
    <row r="13283" spans="1:4">
      <c r="A13283">
        <v>1909</v>
      </c>
      <c r="B13283" t="s">
        <v>2928</v>
      </c>
      <c r="C13283" t="s">
        <v>2064</v>
      </c>
      <c r="D13283">
        <v>19.239999999999998</v>
      </c>
    </row>
    <row r="13284" spans="1:4">
      <c r="A13284">
        <v>1909</v>
      </c>
      <c r="B13284" t="s">
        <v>2928</v>
      </c>
      <c r="C13284" t="s">
        <v>2068</v>
      </c>
      <c r="D13284">
        <v>19</v>
      </c>
    </row>
    <row r="13285" spans="1:4">
      <c r="A13285">
        <v>1909</v>
      </c>
      <c r="B13285" t="s">
        <v>2928</v>
      </c>
      <c r="C13285" t="s">
        <v>2272</v>
      </c>
      <c r="D13285">
        <v>21.6</v>
      </c>
    </row>
    <row r="13286" spans="1:4">
      <c r="A13286">
        <v>1909</v>
      </c>
      <c r="B13286" t="s">
        <v>2928</v>
      </c>
      <c r="C13286" t="s">
        <v>2558</v>
      </c>
      <c r="D13286">
        <v>2.75</v>
      </c>
    </row>
    <row r="13287" spans="1:4">
      <c r="A13287">
        <v>1909</v>
      </c>
      <c r="B13287" t="s">
        <v>2928</v>
      </c>
      <c r="C13287" t="s">
        <v>262</v>
      </c>
      <c r="D13287">
        <v>30.6</v>
      </c>
    </row>
    <row r="13288" spans="1:4">
      <c r="A13288">
        <v>1909</v>
      </c>
      <c r="B13288" t="s">
        <v>2928</v>
      </c>
      <c r="C13288" t="s">
        <v>2312</v>
      </c>
      <c r="D13288">
        <v>8.5399999999999991</v>
      </c>
    </row>
    <row r="13289" spans="1:4">
      <c r="A13289">
        <v>1909</v>
      </c>
      <c r="B13289" t="s">
        <v>2928</v>
      </c>
      <c r="C13289" t="s">
        <v>2273</v>
      </c>
      <c r="D13289">
        <v>8.8699999999999992</v>
      </c>
    </row>
    <row r="13290" spans="1:4">
      <c r="A13290">
        <v>1909</v>
      </c>
      <c r="B13290" t="s">
        <v>2928</v>
      </c>
      <c r="C13290" t="s">
        <v>2066</v>
      </c>
      <c r="D13290">
        <v>64</v>
      </c>
    </row>
    <row r="13291" spans="1:4">
      <c r="A13291">
        <v>1909</v>
      </c>
      <c r="B13291" t="s">
        <v>2928</v>
      </c>
      <c r="C13291" t="s">
        <v>2066</v>
      </c>
      <c r="D13291">
        <v>41.4</v>
      </c>
    </row>
    <row r="13292" spans="1:4">
      <c r="A13292">
        <v>1909</v>
      </c>
      <c r="B13292" t="s">
        <v>2928</v>
      </c>
      <c r="C13292" t="s">
        <v>2066</v>
      </c>
      <c r="D13292">
        <v>14.4</v>
      </c>
    </row>
    <row r="13293" spans="1:4">
      <c r="A13293">
        <v>1909</v>
      </c>
      <c r="B13293" t="s">
        <v>2928</v>
      </c>
      <c r="C13293" t="s">
        <v>2067</v>
      </c>
      <c r="D13293">
        <v>15.52</v>
      </c>
    </row>
    <row r="13294" spans="1:4">
      <c r="A13294">
        <v>1909</v>
      </c>
      <c r="B13294" t="s">
        <v>2928</v>
      </c>
      <c r="C13294" t="s">
        <v>2362</v>
      </c>
      <c r="D13294">
        <v>8.4700000000000006</v>
      </c>
    </row>
    <row r="13295" spans="1:4">
      <c r="A13295">
        <v>1909</v>
      </c>
      <c r="B13295" t="s">
        <v>2928</v>
      </c>
      <c r="C13295" t="s">
        <v>718</v>
      </c>
      <c r="D13295">
        <v>12.2</v>
      </c>
    </row>
    <row r="13296" spans="1:4">
      <c r="A13296">
        <v>1909</v>
      </c>
      <c r="B13296" t="s">
        <v>2928</v>
      </c>
      <c r="C13296" t="s">
        <v>2363</v>
      </c>
      <c r="D13296">
        <v>6.1</v>
      </c>
    </row>
    <row r="13297" spans="1:4">
      <c r="A13297">
        <v>1909</v>
      </c>
      <c r="B13297" t="s">
        <v>2938</v>
      </c>
      <c r="C13297" t="s">
        <v>2434</v>
      </c>
      <c r="D13297">
        <v>5.5</v>
      </c>
    </row>
    <row r="13298" spans="1:4">
      <c r="A13298">
        <v>1909</v>
      </c>
      <c r="B13298" t="s">
        <v>2938</v>
      </c>
      <c r="C13298" t="s">
        <v>7</v>
      </c>
      <c r="D13298">
        <v>32.54</v>
      </c>
    </row>
    <row r="13299" spans="1:4">
      <c r="A13299">
        <v>1909</v>
      </c>
      <c r="B13299" t="s">
        <v>2938</v>
      </c>
      <c r="C13299" t="s">
        <v>7</v>
      </c>
      <c r="D13299">
        <v>5.73</v>
      </c>
    </row>
    <row r="13300" spans="1:4">
      <c r="A13300">
        <v>1909</v>
      </c>
      <c r="B13300" t="s">
        <v>2938</v>
      </c>
      <c r="C13300" t="s">
        <v>7</v>
      </c>
      <c r="D13300">
        <v>3.2</v>
      </c>
    </row>
    <row r="13301" spans="1:4">
      <c r="A13301">
        <v>1909</v>
      </c>
      <c r="B13301" t="s">
        <v>2938</v>
      </c>
      <c r="C13301" t="s">
        <v>10</v>
      </c>
      <c r="D13301">
        <v>27.8</v>
      </c>
    </row>
    <row r="13302" spans="1:4">
      <c r="A13302">
        <v>1909</v>
      </c>
      <c r="B13302" t="s">
        <v>2938</v>
      </c>
      <c r="C13302" t="s">
        <v>10</v>
      </c>
      <c r="D13302">
        <v>2.83</v>
      </c>
    </row>
    <row r="13303" spans="1:4">
      <c r="A13303">
        <v>1909</v>
      </c>
      <c r="B13303" t="s">
        <v>2938</v>
      </c>
      <c r="C13303" t="s">
        <v>10</v>
      </c>
      <c r="D13303">
        <v>64.599999999999994</v>
      </c>
    </row>
    <row r="13304" spans="1:4">
      <c r="A13304">
        <v>1909</v>
      </c>
      <c r="B13304" t="s">
        <v>2938</v>
      </c>
      <c r="C13304" t="s">
        <v>10</v>
      </c>
      <c r="D13304">
        <v>18</v>
      </c>
    </row>
    <row r="13305" spans="1:4">
      <c r="A13305">
        <v>1909</v>
      </c>
      <c r="B13305" t="s">
        <v>2938</v>
      </c>
      <c r="C13305" t="s">
        <v>582</v>
      </c>
      <c r="D13305">
        <v>37.799999999999997</v>
      </c>
    </row>
    <row r="13306" spans="1:4">
      <c r="A13306">
        <v>1909</v>
      </c>
      <c r="B13306" t="s">
        <v>2938</v>
      </c>
      <c r="C13306" t="s">
        <v>582</v>
      </c>
      <c r="D13306">
        <v>5</v>
      </c>
    </row>
    <row r="13307" spans="1:4">
      <c r="A13307">
        <v>1909</v>
      </c>
      <c r="B13307" t="s">
        <v>2938</v>
      </c>
      <c r="C13307" t="s">
        <v>19</v>
      </c>
      <c r="D13307">
        <v>6.84</v>
      </c>
    </row>
    <row r="13308" spans="1:4">
      <c r="A13308">
        <v>1909</v>
      </c>
      <c r="B13308" t="s">
        <v>2938</v>
      </c>
      <c r="C13308" t="s">
        <v>19</v>
      </c>
      <c r="D13308">
        <v>31</v>
      </c>
    </row>
    <row r="13309" spans="1:4">
      <c r="A13309">
        <v>1909</v>
      </c>
      <c r="B13309" t="s">
        <v>2938</v>
      </c>
      <c r="C13309" t="s">
        <v>1010</v>
      </c>
      <c r="D13309">
        <v>45</v>
      </c>
    </row>
    <row r="13310" spans="1:4">
      <c r="A13310">
        <v>1909</v>
      </c>
      <c r="B13310" t="s">
        <v>2938</v>
      </c>
      <c r="C13310" t="s">
        <v>592</v>
      </c>
      <c r="D13310">
        <v>4</v>
      </c>
    </row>
    <row r="13311" spans="1:4">
      <c r="A13311">
        <v>1909</v>
      </c>
      <c r="B13311" t="s">
        <v>2938</v>
      </c>
      <c r="C13311" t="s">
        <v>28</v>
      </c>
      <c r="D13311">
        <v>36</v>
      </c>
    </row>
    <row r="13312" spans="1:4">
      <c r="A13312">
        <v>1909</v>
      </c>
      <c r="B13312" t="s">
        <v>2938</v>
      </c>
      <c r="C13312" t="s">
        <v>2274</v>
      </c>
      <c r="D13312">
        <v>4.96</v>
      </c>
    </row>
    <row r="13313" spans="1:4">
      <c r="A13313">
        <v>1909</v>
      </c>
      <c r="B13313" t="s">
        <v>2938</v>
      </c>
      <c r="C13313" t="s">
        <v>30</v>
      </c>
      <c r="D13313">
        <v>12.54</v>
      </c>
    </row>
    <row r="13314" spans="1:4">
      <c r="A13314">
        <v>1909</v>
      </c>
      <c r="B13314" t="s">
        <v>2938</v>
      </c>
      <c r="C13314" t="s">
        <v>32</v>
      </c>
      <c r="D13314">
        <v>14.8</v>
      </c>
    </row>
    <row r="13315" spans="1:4">
      <c r="A13315">
        <v>1909</v>
      </c>
      <c r="B13315" t="s">
        <v>2938</v>
      </c>
      <c r="C13315" t="s">
        <v>1158</v>
      </c>
      <c r="D13315">
        <v>30</v>
      </c>
    </row>
    <row r="13316" spans="1:4">
      <c r="A13316">
        <v>1909</v>
      </c>
      <c r="B13316" t="s">
        <v>2938</v>
      </c>
      <c r="C13316" t="s">
        <v>26</v>
      </c>
      <c r="D13316">
        <v>671.9</v>
      </c>
    </row>
    <row r="13317" spans="1:4">
      <c r="A13317">
        <v>1909</v>
      </c>
      <c r="B13317" t="s">
        <v>2938</v>
      </c>
      <c r="C13317" t="s">
        <v>26</v>
      </c>
      <c r="D13317">
        <v>190</v>
      </c>
    </row>
    <row r="13318" spans="1:4">
      <c r="A13318">
        <v>1909</v>
      </c>
      <c r="B13318" t="s">
        <v>2938</v>
      </c>
      <c r="C13318" t="s">
        <v>26</v>
      </c>
      <c r="D13318">
        <v>83</v>
      </c>
    </row>
    <row r="13319" spans="1:4">
      <c r="A13319">
        <v>1909</v>
      </c>
      <c r="B13319" t="s">
        <v>2938</v>
      </c>
      <c r="C13319" t="s">
        <v>26</v>
      </c>
      <c r="D13319">
        <v>41.47</v>
      </c>
    </row>
    <row r="13320" spans="1:4">
      <c r="A13320">
        <v>1909</v>
      </c>
      <c r="B13320" t="s">
        <v>2938</v>
      </c>
      <c r="C13320" t="s">
        <v>26</v>
      </c>
      <c r="D13320">
        <v>12.07</v>
      </c>
    </row>
    <row r="13321" spans="1:4">
      <c r="A13321">
        <v>1909</v>
      </c>
      <c r="B13321" t="s">
        <v>2938</v>
      </c>
      <c r="C13321" t="s">
        <v>26</v>
      </c>
      <c r="D13321">
        <v>10.78</v>
      </c>
    </row>
    <row r="13322" spans="1:4">
      <c r="A13322">
        <v>1909</v>
      </c>
      <c r="B13322" t="s">
        <v>2938</v>
      </c>
      <c r="C13322" t="s">
        <v>26</v>
      </c>
      <c r="D13322">
        <v>5.4</v>
      </c>
    </row>
    <row r="13323" spans="1:4">
      <c r="A13323">
        <v>1909</v>
      </c>
      <c r="B13323" t="s">
        <v>2938</v>
      </c>
      <c r="C13323" t="s">
        <v>26</v>
      </c>
      <c r="D13323">
        <v>12</v>
      </c>
    </row>
    <row r="13324" spans="1:4">
      <c r="A13324">
        <v>1909</v>
      </c>
      <c r="B13324" t="s">
        <v>2938</v>
      </c>
      <c r="C13324" t="s">
        <v>26</v>
      </c>
      <c r="D13324">
        <v>15.1</v>
      </c>
    </row>
    <row r="13325" spans="1:4">
      <c r="A13325">
        <v>1909</v>
      </c>
      <c r="B13325" t="s">
        <v>2938</v>
      </c>
      <c r="C13325" t="s">
        <v>26</v>
      </c>
      <c r="D13325">
        <v>50.37</v>
      </c>
    </row>
    <row r="13326" spans="1:4">
      <c r="A13326">
        <v>1909</v>
      </c>
      <c r="B13326" t="s">
        <v>2938</v>
      </c>
      <c r="C13326" t="s">
        <v>26</v>
      </c>
      <c r="D13326">
        <v>30.11</v>
      </c>
    </row>
    <row r="13327" spans="1:4">
      <c r="A13327">
        <v>1909</v>
      </c>
      <c r="B13327" t="s">
        <v>2938</v>
      </c>
      <c r="C13327" t="s">
        <v>26</v>
      </c>
      <c r="D13327">
        <v>24.78</v>
      </c>
    </row>
    <row r="13328" spans="1:4">
      <c r="A13328">
        <v>1909</v>
      </c>
      <c r="B13328" t="s">
        <v>2938</v>
      </c>
      <c r="C13328" t="s">
        <v>825</v>
      </c>
      <c r="D13328">
        <v>7.5</v>
      </c>
    </row>
    <row r="13329" spans="1:4">
      <c r="A13329">
        <v>1909</v>
      </c>
      <c r="B13329" t="s">
        <v>2938</v>
      </c>
      <c r="C13329" t="s">
        <v>36</v>
      </c>
      <c r="D13329">
        <v>2.5</v>
      </c>
    </row>
    <row r="13330" spans="1:4">
      <c r="A13330">
        <v>1909</v>
      </c>
      <c r="B13330" t="s">
        <v>2938</v>
      </c>
      <c r="C13330" t="s">
        <v>47</v>
      </c>
      <c r="D13330">
        <v>7</v>
      </c>
    </row>
    <row r="13331" spans="1:4">
      <c r="A13331">
        <v>1909</v>
      </c>
      <c r="B13331" t="s">
        <v>2938</v>
      </c>
      <c r="C13331" t="s">
        <v>606</v>
      </c>
      <c r="D13331">
        <v>3.5</v>
      </c>
    </row>
    <row r="13332" spans="1:4">
      <c r="A13332">
        <v>1909</v>
      </c>
      <c r="B13332" t="s">
        <v>2938</v>
      </c>
      <c r="C13332" t="s">
        <v>610</v>
      </c>
      <c r="D13332">
        <v>15</v>
      </c>
    </row>
    <row r="13333" spans="1:4">
      <c r="A13333">
        <v>1909</v>
      </c>
      <c r="B13333" t="s">
        <v>2938</v>
      </c>
      <c r="C13333" t="s">
        <v>51</v>
      </c>
      <c r="D13333">
        <v>17.11</v>
      </c>
    </row>
    <row r="13334" spans="1:4">
      <c r="A13334">
        <v>1909</v>
      </c>
      <c r="B13334" t="s">
        <v>2938</v>
      </c>
      <c r="C13334" t="s">
        <v>2530</v>
      </c>
      <c r="D13334">
        <v>8</v>
      </c>
    </row>
    <row r="13335" spans="1:4">
      <c r="A13335">
        <v>1909</v>
      </c>
      <c r="B13335" t="s">
        <v>2938</v>
      </c>
      <c r="C13335" t="s">
        <v>53</v>
      </c>
      <c r="D13335">
        <v>38</v>
      </c>
    </row>
    <row r="13336" spans="1:4">
      <c r="A13336">
        <v>1909</v>
      </c>
      <c r="B13336" t="s">
        <v>2938</v>
      </c>
      <c r="C13336" t="s">
        <v>53</v>
      </c>
      <c r="D13336">
        <v>11.42</v>
      </c>
    </row>
    <row r="13337" spans="1:4">
      <c r="A13337">
        <v>1909</v>
      </c>
      <c r="B13337" t="s">
        <v>2938</v>
      </c>
      <c r="C13337" t="s">
        <v>53</v>
      </c>
      <c r="D13337">
        <v>15</v>
      </c>
    </row>
    <row r="13338" spans="1:4">
      <c r="A13338">
        <v>1909</v>
      </c>
      <c r="B13338" t="s">
        <v>2938</v>
      </c>
      <c r="C13338" t="s">
        <v>53</v>
      </c>
      <c r="D13338">
        <v>38</v>
      </c>
    </row>
    <row r="13339" spans="1:4">
      <c r="A13339">
        <v>1909</v>
      </c>
      <c r="B13339" t="s">
        <v>2938</v>
      </c>
      <c r="C13339" t="s">
        <v>53</v>
      </c>
      <c r="D13339">
        <v>23.89</v>
      </c>
    </row>
    <row r="13340" spans="1:4">
      <c r="A13340">
        <v>1909</v>
      </c>
      <c r="B13340" t="s">
        <v>2938</v>
      </c>
      <c r="C13340" t="s">
        <v>53</v>
      </c>
      <c r="D13340">
        <v>40</v>
      </c>
    </row>
    <row r="13341" spans="1:4">
      <c r="A13341">
        <v>1909</v>
      </c>
      <c r="B13341" t="s">
        <v>2938</v>
      </c>
      <c r="C13341" t="s">
        <v>53</v>
      </c>
      <c r="D13341">
        <v>31.17</v>
      </c>
    </row>
    <row r="13342" spans="1:4">
      <c r="A13342">
        <v>1909</v>
      </c>
      <c r="B13342" t="s">
        <v>2938</v>
      </c>
      <c r="C13342" t="s">
        <v>53</v>
      </c>
      <c r="D13342">
        <v>4</v>
      </c>
    </row>
    <row r="13343" spans="1:4">
      <c r="A13343">
        <v>1909</v>
      </c>
      <c r="B13343" t="s">
        <v>2938</v>
      </c>
      <c r="C13343" t="s">
        <v>440</v>
      </c>
      <c r="D13343">
        <v>17</v>
      </c>
    </row>
    <row r="13344" spans="1:4">
      <c r="A13344">
        <v>1909</v>
      </c>
      <c r="B13344" t="s">
        <v>2961</v>
      </c>
      <c r="C13344" t="s">
        <v>2435</v>
      </c>
      <c r="D13344">
        <v>5.5</v>
      </c>
    </row>
    <row r="13345" spans="1:4">
      <c r="A13345">
        <v>1909</v>
      </c>
      <c r="B13345" t="s">
        <v>2961</v>
      </c>
      <c r="C13345" t="s">
        <v>2364</v>
      </c>
      <c r="D13345">
        <v>5</v>
      </c>
    </row>
    <row r="13346" spans="1:4">
      <c r="A13346">
        <v>1909</v>
      </c>
      <c r="B13346" t="s">
        <v>2963</v>
      </c>
      <c r="C13346" t="s">
        <v>71</v>
      </c>
      <c r="D13346">
        <v>93.5</v>
      </c>
    </row>
    <row r="13347" spans="1:4">
      <c r="A13347">
        <v>1909</v>
      </c>
      <c r="B13347" t="s">
        <v>2963</v>
      </c>
      <c r="C13347" t="s">
        <v>71</v>
      </c>
      <c r="D13347">
        <v>2.58</v>
      </c>
    </row>
    <row r="13348" spans="1:4">
      <c r="A13348">
        <v>1909</v>
      </c>
      <c r="B13348" t="s">
        <v>2963</v>
      </c>
      <c r="C13348" t="s">
        <v>215</v>
      </c>
      <c r="D13348">
        <v>54.8</v>
      </c>
    </row>
    <row r="13349" spans="1:4">
      <c r="A13349">
        <v>1909</v>
      </c>
      <c r="B13349" t="s">
        <v>2963</v>
      </c>
      <c r="C13349" t="s">
        <v>215</v>
      </c>
      <c r="D13349">
        <v>11</v>
      </c>
    </row>
    <row r="13350" spans="1:4">
      <c r="A13350">
        <v>1909</v>
      </c>
      <c r="B13350" t="s">
        <v>2963</v>
      </c>
      <c r="C13350" t="s">
        <v>215</v>
      </c>
      <c r="D13350">
        <v>39</v>
      </c>
    </row>
    <row r="13351" spans="1:4">
      <c r="A13351">
        <v>1909</v>
      </c>
      <c r="B13351" t="s">
        <v>2963</v>
      </c>
      <c r="C13351" t="s">
        <v>217</v>
      </c>
      <c r="D13351">
        <v>1.57</v>
      </c>
    </row>
    <row r="13352" spans="1:4">
      <c r="A13352">
        <v>1909</v>
      </c>
      <c r="B13352" t="s">
        <v>2963</v>
      </c>
      <c r="C13352" t="s">
        <v>903</v>
      </c>
      <c r="D13352">
        <v>15</v>
      </c>
    </row>
    <row r="13353" spans="1:4">
      <c r="A13353">
        <v>1909</v>
      </c>
      <c r="B13353" t="s">
        <v>2963</v>
      </c>
      <c r="C13353" t="s">
        <v>1674</v>
      </c>
      <c r="D13353">
        <v>65</v>
      </c>
    </row>
    <row r="13354" spans="1:4">
      <c r="A13354">
        <v>1909</v>
      </c>
      <c r="B13354" t="s">
        <v>2963</v>
      </c>
      <c r="C13354" t="s">
        <v>219</v>
      </c>
      <c r="D13354">
        <v>46</v>
      </c>
    </row>
    <row r="13355" spans="1:4">
      <c r="A13355">
        <v>1909</v>
      </c>
      <c r="B13355" t="s">
        <v>2963</v>
      </c>
      <c r="C13355" t="s">
        <v>221</v>
      </c>
      <c r="D13355">
        <v>528.32100000000003</v>
      </c>
    </row>
    <row r="13356" spans="1:4">
      <c r="A13356">
        <v>1909</v>
      </c>
      <c r="B13356" t="s">
        <v>2963</v>
      </c>
      <c r="C13356" t="s">
        <v>221</v>
      </c>
      <c r="D13356">
        <v>3.18</v>
      </c>
    </row>
    <row r="13357" spans="1:4">
      <c r="A13357">
        <v>1909</v>
      </c>
      <c r="B13357" t="s">
        <v>2963</v>
      </c>
      <c r="C13357" t="s">
        <v>221</v>
      </c>
      <c r="D13357">
        <v>211</v>
      </c>
    </row>
    <row r="13358" spans="1:4">
      <c r="A13358">
        <v>1909</v>
      </c>
      <c r="B13358" t="s">
        <v>2963</v>
      </c>
      <c r="C13358" t="s">
        <v>221</v>
      </c>
      <c r="D13358">
        <v>57.3</v>
      </c>
    </row>
    <row r="13359" spans="1:4">
      <c r="A13359">
        <v>1909</v>
      </c>
      <c r="B13359" t="s">
        <v>2963</v>
      </c>
      <c r="C13359" t="s">
        <v>221</v>
      </c>
      <c r="D13359">
        <v>138.334</v>
      </c>
    </row>
    <row r="13360" spans="1:4">
      <c r="A13360">
        <v>1909</v>
      </c>
      <c r="B13360" t="s">
        <v>2963</v>
      </c>
      <c r="C13360" t="s">
        <v>221</v>
      </c>
      <c r="D13360">
        <v>96.8</v>
      </c>
    </row>
    <row r="13361" spans="1:4">
      <c r="A13361">
        <v>1909</v>
      </c>
      <c r="B13361" t="s">
        <v>2963</v>
      </c>
      <c r="C13361" t="s">
        <v>221</v>
      </c>
      <c r="D13361">
        <v>14.195</v>
      </c>
    </row>
    <row r="13362" spans="1:4">
      <c r="A13362">
        <v>1909</v>
      </c>
      <c r="B13362" t="s">
        <v>2963</v>
      </c>
      <c r="C13362" t="s">
        <v>221</v>
      </c>
      <c r="D13362">
        <v>7</v>
      </c>
    </row>
    <row r="13363" spans="1:4">
      <c r="A13363">
        <v>1909</v>
      </c>
      <c r="B13363" t="s">
        <v>2963</v>
      </c>
      <c r="C13363" t="s">
        <v>221</v>
      </c>
      <c r="D13363">
        <v>6.79</v>
      </c>
    </row>
    <row r="13364" spans="1:4">
      <c r="A13364">
        <v>1909</v>
      </c>
      <c r="B13364" t="s">
        <v>2963</v>
      </c>
      <c r="C13364" t="s">
        <v>221</v>
      </c>
      <c r="D13364">
        <v>6.04</v>
      </c>
    </row>
    <row r="13365" spans="1:4">
      <c r="A13365">
        <v>1909</v>
      </c>
      <c r="B13365" t="s">
        <v>2963</v>
      </c>
      <c r="C13365" t="s">
        <v>221</v>
      </c>
      <c r="D13365">
        <v>48.3</v>
      </c>
    </row>
    <row r="13366" spans="1:4">
      <c r="A13366">
        <v>1909</v>
      </c>
      <c r="B13366" t="s">
        <v>2963</v>
      </c>
      <c r="C13366" t="s">
        <v>221</v>
      </c>
      <c r="D13366">
        <v>21.9</v>
      </c>
    </row>
    <row r="13367" spans="1:4">
      <c r="A13367">
        <v>1909</v>
      </c>
      <c r="B13367" t="s">
        <v>2963</v>
      </c>
      <c r="C13367" t="s">
        <v>221</v>
      </c>
      <c r="D13367">
        <v>2.5</v>
      </c>
    </row>
    <row r="13368" spans="1:4">
      <c r="A13368">
        <v>1909</v>
      </c>
      <c r="B13368" t="s">
        <v>2963</v>
      </c>
      <c r="C13368" t="s">
        <v>221</v>
      </c>
      <c r="D13368">
        <v>4.07</v>
      </c>
    </row>
    <row r="13369" spans="1:4">
      <c r="A13369">
        <v>1909</v>
      </c>
      <c r="B13369" t="s">
        <v>2963</v>
      </c>
      <c r="C13369" t="s">
        <v>221</v>
      </c>
      <c r="D13369">
        <v>0.54600000000000004</v>
      </c>
    </row>
    <row r="13370" spans="1:4">
      <c r="A13370">
        <v>1909</v>
      </c>
      <c r="B13370" t="s">
        <v>2963</v>
      </c>
      <c r="C13370" t="s">
        <v>230</v>
      </c>
      <c r="D13370">
        <v>346.7</v>
      </c>
    </row>
    <row r="13371" spans="1:4">
      <c r="A13371">
        <v>1909</v>
      </c>
      <c r="B13371" t="s">
        <v>2963</v>
      </c>
      <c r="C13371" t="s">
        <v>230</v>
      </c>
      <c r="D13371">
        <v>19.850000000000001</v>
      </c>
    </row>
    <row r="13372" spans="1:4">
      <c r="A13372">
        <v>1909</v>
      </c>
      <c r="B13372" t="s">
        <v>2963</v>
      </c>
      <c r="C13372" t="s">
        <v>230</v>
      </c>
      <c r="D13372">
        <v>13.59</v>
      </c>
    </row>
    <row r="13373" spans="1:4">
      <c r="A13373">
        <v>1909</v>
      </c>
      <c r="B13373" t="s">
        <v>2963</v>
      </c>
      <c r="C13373" t="s">
        <v>230</v>
      </c>
      <c r="D13373">
        <v>78.760000000000005</v>
      </c>
    </row>
    <row r="13374" spans="1:4">
      <c r="A13374">
        <v>1909</v>
      </c>
      <c r="B13374" t="s">
        <v>2963</v>
      </c>
      <c r="C13374" t="s">
        <v>1045</v>
      </c>
      <c r="D13374">
        <v>5.5</v>
      </c>
    </row>
    <row r="13375" spans="1:4">
      <c r="A13375">
        <v>1909</v>
      </c>
      <c r="B13375" t="s">
        <v>2963</v>
      </c>
      <c r="C13375" t="s">
        <v>235</v>
      </c>
      <c r="D13375">
        <v>1.4</v>
      </c>
    </row>
    <row r="13376" spans="1:4">
      <c r="A13376">
        <v>1909</v>
      </c>
      <c r="B13376" t="s">
        <v>2963</v>
      </c>
      <c r="C13376" t="s">
        <v>235</v>
      </c>
      <c r="D13376">
        <v>2</v>
      </c>
    </row>
    <row r="13377" spans="1:4">
      <c r="A13377">
        <v>1909</v>
      </c>
      <c r="B13377" t="s">
        <v>2963</v>
      </c>
      <c r="C13377" t="s">
        <v>617</v>
      </c>
      <c r="D13377">
        <v>6.73</v>
      </c>
    </row>
    <row r="13378" spans="1:4">
      <c r="A13378">
        <v>1909</v>
      </c>
      <c r="B13378" t="s">
        <v>2963</v>
      </c>
      <c r="C13378" t="s">
        <v>910</v>
      </c>
      <c r="D13378">
        <v>5.7</v>
      </c>
    </row>
    <row r="13379" spans="1:4">
      <c r="A13379">
        <v>1909</v>
      </c>
      <c r="B13379" t="s">
        <v>2963</v>
      </c>
      <c r="C13379" t="s">
        <v>238</v>
      </c>
      <c r="D13379">
        <v>17</v>
      </c>
    </row>
    <row r="13380" spans="1:4">
      <c r="A13380">
        <v>1909</v>
      </c>
      <c r="B13380" t="s">
        <v>2963</v>
      </c>
      <c r="C13380" t="s">
        <v>242</v>
      </c>
      <c r="D13380">
        <v>14.2</v>
      </c>
    </row>
    <row r="13381" spans="1:4">
      <c r="A13381">
        <v>1909</v>
      </c>
      <c r="B13381" t="s">
        <v>2963</v>
      </c>
      <c r="C13381" t="s">
        <v>242</v>
      </c>
      <c r="D13381">
        <v>8.0679999999999996</v>
      </c>
    </row>
    <row r="13382" spans="1:4">
      <c r="A13382">
        <v>1909</v>
      </c>
      <c r="B13382" t="s">
        <v>2963</v>
      </c>
      <c r="C13382" t="s">
        <v>242</v>
      </c>
      <c r="D13382">
        <v>16.41</v>
      </c>
    </row>
    <row r="13383" spans="1:4">
      <c r="A13383">
        <v>1909</v>
      </c>
      <c r="B13383" t="s">
        <v>2963</v>
      </c>
      <c r="C13383" t="s">
        <v>245</v>
      </c>
      <c r="D13383">
        <v>4.37</v>
      </c>
    </row>
    <row r="13384" spans="1:4">
      <c r="A13384">
        <v>1909</v>
      </c>
      <c r="B13384" t="s">
        <v>2963</v>
      </c>
      <c r="C13384" t="s">
        <v>245</v>
      </c>
      <c r="D13384">
        <v>2.86</v>
      </c>
    </row>
    <row r="13385" spans="1:4">
      <c r="A13385">
        <v>1909</v>
      </c>
      <c r="B13385" t="s">
        <v>2963</v>
      </c>
      <c r="C13385" t="s">
        <v>619</v>
      </c>
      <c r="D13385">
        <v>17.75</v>
      </c>
    </row>
    <row r="13386" spans="1:4">
      <c r="A13386">
        <v>1909</v>
      </c>
      <c r="B13386" t="s">
        <v>2963</v>
      </c>
      <c r="C13386" t="s">
        <v>1370</v>
      </c>
      <c r="D13386">
        <v>3.45</v>
      </c>
    </row>
    <row r="13387" spans="1:4">
      <c r="A13387">
        <v>1909</v>
      </c>
      <c r="B13387" t="s">
        <v>2963</v>
      </c>
      <c r="C13387" t="s">
        <v>1697</v>
      </c>
      <c r="D13387">
        <v>127.05</v>
      </c>
    </row>
    <row r="13388" spans="1:4">
      <c r="A13388">
        <v>1909</v>
      </c>
      <c r="B13388" t="s">
        <v>2963</v>
      </c>
      <c r="C13388" t="s">
        <v>256</v>
      </c>
      <c r="D13388">
        <v>117</v>
      </c>
    </row>
    <row r="13389" spans="1:4">
      <c r="A13389">
        <v>1909</v>
      </c>
      <c r="B13389" t="s">
        <v>2963</v>
      </c>
      <c r="C13389" t="s">
        <v>256</v>
      </c>
      <c r="D13389">
        <v>4.5999999999999996</v>
      </c>
    </row>
    <row r="13390" spans="1:4">
      <c r="A13390">
        <v>1909</v>
      </c>
      <c r="B13390" t="s">
        <v>2963</v>
      </c>
      <c r="C13390" t="s">
        <v>1036</v>
      </c>
      <c r="D13390">
        <v>5.26</v>
      </c>
    </row>
    <row r="13391" spans="1:4">
      <c r="A13391">
        <v>1909</v>
      </c>
      <c r="B13391" t="s">
        <v>2963</v>
      </c>
      <c r="C13391" t="s">
        <v>622</v>
      </c>
      <c r="D13391">
        <v>28.87</v>
      </c>
    </row>
    <row r="13392" spans="1:4">
      <c r="A13392">
        <v>1909</v>
      </c>
      <c r="B13392" t="s">
        <v>2963</v>
      </c>
      <c r="C13392" t="s">
        <v>1704</v>
      </c>
      <c r="D13392">
        <v>5.0599999999999996</v>
      </c>
    </row>
    <row r="13393" spans="1:4">
      <c r="A13393">
        <v>1909</v>
      </c>
      <c r="B13393" t="s">
        <v>2963</v>
      </c>
      <c r="C13393" t="s">
        <v>1704</v>
      </c>
      <c r="D13393">
        <v>4.33</v>
      </c>
    </row>
    <row r="13394" spans="1:4">
      <c r="A13394">
        <v>1909</v>
      </c>
      <c r="B13394" t="s">
        <v>2963</v>
      </c>
      <c r="C13394" t="s">
        <v>262</v>
      </c>
      <c r="D13394">
        <v>47.6</v>
      </c>
    </row>
    <row r="13395" spans="1:4">
      <c r="A13395">
        <v>1909</v>
      </c>
      <c r="B13395" t="s">
        <v>2963</v>
      </c>
      <c r="C13395" t="s">
        <v>264</v>
      </c>
      <c r="D13395">
        <v>3.2</v>
      </c>
    </row>
    <row r="13396" spans="1:4">
      <c r="A13396">
        <v>1909</v>
      </c>
      <c r="B13396" t="s">
        <v>2963</v>
      </c>
      <c r="C13396" t="s">
        <v>266</v>
      </c>
      <c r="D13396">
        <v>10.5</v>
      </c>
    </row>
    <row r="13397" spans="1:4">
      <c r="A13397">
        <v>1909</v>
      </c>
      <c r="B13397" t="s">
        <v>2963</v>
      </c>
      <c r="C13397" t="s">
        <v>266</v>
      </c>
      <c r="D13397">
        <v>9</v>
      </c>
    </row>
    <row r="13398" spans="1:4">
      <c r="A13398">
        <v>1909</v>
      </c>
      <c r="B13398" t="s">
        <v>2963</v>
      </c>
      <c r="C13398" t="s">
        <v>1310</v>
      </c>
      <c r="D13398">
        <v>27.54</v>
      </c>
    </row>
    <row r="13399" spans="1:4">
      <c r="A13399">
        <v>1909</v>
      </c>
      <c r="B13399" t="s">
        <v>2963</v>
      </c>
      <c r="C13399" t="s">
        <v>268</v>
      </c>
      <c r="D13399">
        <v>24.64</v>
      </c>
    </row>
    <row r="13400" spans="1:4">
      <c r="A13400">
        <v>1909</v>
      </c>
      <c r="B13400" t="s">
        <v>2963</v>
      </c>
      <c r="C13400" t="s">
        <v>268</v>
      </c>
      <c r="D13400">
        <v>33.4</v>
      </c>
    </row>
    <row r="13401" spans="1:4">
      <c r="A13401">
        <v>1909</v>
      </c>
      <c r="B13401" t="s">
        <v>2963</v>
      </c>
      <c r="C13401" t="s">
        <v>268</v>
      </c>
      <c r="D13401">
        <v>22</v>
      </c>
    </row>
    <row r="13402" spans="1:4">
      <c r="A13402">
        <v>1909</v>
      </c>
      <c r="B13402" t="s">
        <v>2963</v>
      </c>
      <c r="C13402" t="s">
        <v>2471</v>
      </c>
      <c r="D13402">
        <v>5.64</v>
      </c>
    </row>
    <row r="13403" spans="1:4">
      <c r="A13403">
        <v>1909</v>
      </c>
      <c r="B13403" t="s">
        <v>2963</v>
      </c>
      <c r="C13403" t="s">
        <v>1712</v>
      </c>
      <c r="D13403">
        <v>8.8000000000000007</v>
      </c>
    </row>
    <row r="13404" spans="1:4">
      <c r="A13404">
        <v>1909</v>
      </c>
      <c r="B13404" t="s">
        <v>2963</v>
      </c>
      <c r="C13404" t="s">
        <v>1714</v>
      </c>
      <c r="D13404">
        <v>8.6999999999999993</v>
      </c>
    </row>
    <row r="13405" spans="1:4">
      <c r="A13405">
        <v>1909</v>
      </c>
      <c r="B13405" t="s">
        <v>2963</v>
      </c>
      <c r="C13405" t="s">
        <v>1301</v>
      </c>
      <c r="D13405">
        <v>16.5</v>
      </c>
    </row>
    <row r="13406" spans="1:4">
      <c r="A13406">
        <v>1909</v>
      </c>
      <c r="B13406" t="s">
        <v>2963</v>
      </c>
      <c r="C13406" t="s">
        <v>1169</v>
      </c>
      <c r="D13406">
        <v>1.5</v>
      </c>
    </row>
    <row r="13407" spans="1:4">
      <c r="A13407">
        <v>1909</v>
      </c>
      <c r="B13407" t="s">
        <v>2963</v>
      </c>
      <c r="C13407" t="s">
        <v>279</v>
      </c>
      <c r="D13407">
        <v>74.47</v>
      </c>
    </row>
    <row r="13408" spans="1:4">
      <c r="A13408">
        <v>1909</v>
      </c>
      <c r="B13408" t="s">
        <v>2963</v>
      </c>
      <c r="C13408" t="s">
        <v>279</v>
      </c>
      <c r="D13408">
        <v>40.6</v>
      </c>
    </row>
    <row r="13409" spans="1:4">
      <c r="A13409">
        <v>1909</v>
      </c>
      <c r="B13409" t="s">
        <v>2963</v>
      </c>
      <c r="C13409" t="s">
        <v>279</v>
      </c>
      <c r="D13409">
        <v>558.47</v>
      </c>
    </row>
    <row r="13410" spans="1:4">
      <c r="A13410">
        <v>1909</v>
      </c>
      <c r="B13410" t="s">
        <v>2963</v>
      </c>
      <c r="C13410" t="s">
        <v>2497</v>
      </c>
      <c r="D13410">
        <v>20</v>
      </c>
    </row>
    <row r="13411" spans="1:4">
      <c r="A13411">
        <v>1909</v>
      </c>
      <c r="B13411" t="s">
        <v>2963</v>
      </c>
      <c r="C13411" t="s">
        <v>1625</v>
      </c>
      <c r="D13411">
        <v>60</v>
      </c>
    </row>
    <row r="13412" spans="1:4">
      <c r="A13412">
        <v>1909</v>
      </c>
      <c r="B13412" t="s">
        <v>2963</v>
      </c>
      <c r="C13412" t="s">
        <v>2531</v>
      </c>
      <c r="D13412">
        <v>52</v>
      </c>
    </row>
    <row r="13413" spans="1:4">
      <c r="A13413">
        <v>1909</v>
      </c>
      <c r="B13413" t="s">
        <v>2963</v>
      </c>
      <c r="C13413" t="s">
        <v>282</v>
      </c>
      <c r="D13413">
        <v>12.84</v>
      </c>
    </row>
    <row r="13414" spans="1:4">
      <c r="A13414">
        <v>1909</v>
      </c>
      <c r="B13414" t="s">
        <v>2963</v>
      </c>
      <c r="C13414" t="s">
        <v>2559</v>
      </c>
      <c r="D13414">
        <v>18.8</v>
      </c>
    </row>
    <row r="13415" spans="1:4">
      <c r="A13415">
        <v>1909</v>
      </c>
      <c r="B13415" t="s">
        <v>2963</v>
      </c>
      <c r="C13415" t="s">
        <v>1472</v>
      </c>
      <c r="D13415">
        <v>10</v>
      </c>
    </row>
    <row r="13416" spans="1:4">
      <c r="A13416">
        <v>1909</v>
      </c>
      <c r="B13416" t="s">
        <v>2963</v>
      </c>
      <c r="C13416" t="s">
        <v>26</v>
      </c>
      <c r="D13416">
        <v>9.15</v>
      </c>
    </row>
    <row r="13417" spans="1:4">
      <c r="A13417">
        <v>1909</v>
      </c>
      <c r="B13417" t="s">
        <v>2963</v>
      </c>
      <c r="C13417" t="s">
        <v>287</v>
      </c>
      <c r="D13417">
        <v>18.95</v>
      </c>
    </row>
    <row r="13418" spans="1:4">
      <c r="A13418">
        <v>1909</v>
      </c>
      <c r="B13418" t="s">
        <v>2963</v>
      </c>
      <c r="C13418" t="s">
        <v>848</v>
      </c>
      <c r="D13418">
        <v>9.27</v>
      </c>
    </row>
    <row r="13419" spans="1:4">
      <c r="A13419">
        <v>1909</v>
      </c>
      <c r="B13419" t="s">
        <v>2963</v>
      </c>
      <c r="C13419" t="s">
        <v>291</v>
      </c>
      <c r="D13419">
        <v>1.57</v>
      </c>
    </row>
    <row r="13420" spans="1:4">
      <c r="A13420">
        <v>1909</v>
      </c>
      <c r="B13420" t="s">
        <v>2963</v>
      </c>
      <c r="C13420" t="s">
        <v>291</v>
      </c>
      <c r="D13420">
        <v>54.82</v>
      </c>
    </row>
    <row r="13421" spans="1:4">
      <c r="A13421">
        <v>1909</v>
      </c>
      <c r="B13421" t="s">
        <v>2963</v>
      </c>
      <c r="C13421" t="s">
        <v>291</v>
      </c>
      <c r="D13421">
        <v>9.1449999999999996</v>
      </c>
    </row>
    <row r="13422" spans="1:4">
      <c r="A13422">
        <v>1909</v>
      </c>
      <c r="B13422" t="s">
        <v>2963</v>
      </c>
      <c r="C13422" t="s">
        <v>291</v>
      </c>
      <c r="D13422">
        <v>20</v>
      </c>
    </row>
    <row r="13423" spans="1:4">
      <c r="A13423">
        <v>1909</v>
      </c>
      <c r="B13423" t="s">
        <v>2963</v>
      </c>
      <c r="C13423" t="s">
        <v>291</v>
      </c>
      <c r="D13423">
        <v>3.8</v>
      </c>
    </row>
    <row r="13424" spans="1:4">
      <c r="A13424">
        <v>1909</v>
      </c>
      <c r="B13424" t="s">
        <v>2963</v>
      </c>
      <c r="C13424" t="s">
        <v>291</v>
      </c>
      <c r="D13424">
        <v>5.0439999999999996</v>
      </c>
    </row>
    <row r="13425" spans="1:4">
      <c r="A13425">
        <v>1909</v>
      </c>
      <c r="B13425" t="s">
        <v>2963</v>
      </c>
      <c r="C13425" t="s">
        <v>291</v>
      </c>
      <c r="D13425">
        <v>20</v>
      </c>
    </row>
    <row r="13426" spans="1:4">
      <c r="A13426">
        <v>1909</v>
      </c>
      <c r="B13426" t="s">
        <v>2963</v>
      </c>
      <c r="C13426" t="s">
        <v>291</v>
      </c>
      <c r="D13426">
        <v>6.96</v>
      </c>
    </row>
    <row r="13427" spans="1:4">
      <c r="A13427">
        <v>1909</v>
      </c>
      <c r="B13427" t="s">
        <v>2963</v>
      </c>
      <c r="C13427" t="s">
        <v>291</v>
      </c>
      <c r="D13427">
        <v>5.0289999999999999</v>
      </c>
    </row>
    <row r="13428" spans="1:4">
      <c r="A13428">
        <v>1909</v>
      </c>
      <c r="B13428" t="s">
        <v>2963</v>
      </c>
      <c r="C13428" t="s">
        <v>291</v>
      </c>
      <c r="D13428">
        <v>19.52</v>
      </c>
    </row>
    <row r="13429" spans="1:4">
      <c r="A13429">
        <v>1909</v>
      </c>
      <c r="B13429" t="s">
        <v>2963</v>
      </c>
      <c r="C13429" t="s">
        <v>291</v>
      </c>
      <c r="D13429">
        <v>16</v>
      </c>
    </row>
    <row r="13430" spans="1:4">
      <c r="A13430">
        <v>1909</v>
      </c>
      <c r="B13430" t="s">
        <v>2963</v>
      </c>
      <c r="C13430" t="s">
        <v>291</v>
      </c>
      <c r="D13430">
        <v>0.95199999999999996</v>
      </c>
    </row>
    <row r="13431" spans="1:4">
      <c r="A13431">
        <v>1909</v>
      </c>
      <c r="B13431" t="s">
        <v>2963</v>
      </c>
      <c r="C13431" t="s">
        <v>291</v>
      </c>
      <c r="D13431">
        <v>3.04</v>
      </c>
    </row>
    <row r="13432" spans="1:4">
      <c r="A13432">
        <v>1909</v>
      </c>
      <c r="B13432" t="s">
        <v>2963</v>
      </c>
      <c r="C13432" t="s">
        <v>291</v>
      </c>
      <c r="D13432">
        <v>1.67</v>
      </c>
    </row>
    <row r="13433" spans="1:4">
      <c r="A13433">
        <v>1909</v>
      </c>
      <c r="B13433" t="s">
        <v>2963</v>
      </c>
      <c r="C13433" t="s">
        <v>291</v>
      </c>
      <c r="D13433">
        <v>1.05</v>
      </c>
    </row>
    <row r="13434" spans="1:4">
      <c r="A13434">
        <v>1909</v>
      </c>
      <c r="B13434" t="s">
        <v>2963</v>
      </c>
      <c r="C13434" t="s">
        <v>291</v>
      </c>
      <c r="D13434">
        <v>20.77</v>
      </c>
    </row>
    <row r="13435" spans="1:4">
      <c r="A13435">
        <v>1909</v>
      </c>
      <c r="B13435" t="s">
        <v>2963</v>
      </c>
      <c r="C13435" t="s">
        <v>291</v>
      </c>
      <c r="D13435">
        <v>20.37</v>
      </c>
    </row>
    <row r="13436" spans="1:4">
      <c r="A13436">
        <v>1909</v>
      </c>
      <c r="B13436" t="s">
        <v>2963</v>
      </c>
      <c r="C13436" t="s">
        <v>291</v>
      </c>
      <c r="D13436">
        <v>6.7</v>
      </c>
    </row>
    <row r="13437" spans="1:4">
      <c r="A13437">
        <v>1909</v>
      </c>
      <c r="B13437" t="s">
        <v>2963</v>
      </c>
      <c r="C13437" t="s">
        <v>291</v>
      </c>
      <c r="D13437">
        <v>40.32</v>
      </c>
    </row>
    <row r="13438" spans="1:4">
      <c r="A13438">
        <v>1909</v>
      </c>
      <c r="B13438" t="s">
        <v>2963</v>
      </c>
      <c r="C13438" t="s">
        <v>291</v>
      </c>
      <c r="D13438">
        <v>6.7</v>
      </c>
    </row>
    <row r="13439" spans="1:4">
      <c r="A13439">
        <v>1909</v>
      </c>
      <c r="B13439" t="s">
        <v>2963</v>
      </c>
      <c r="C13439" t="s">
        <v>291</v>
      </c>
      <c r="D13439">
        <f>11.23+9.73</f>
        <v>20.96</v>
      </c>
    </row>
    <row r="13440" spans="1:4">
      <c r="A13440">
        <v>1909</v>
      </c>
      <c r="B13440" t="s">
        <v>2963</v>
      </c>
      <c r="C13440" t="s">
        <v>291</v>
      </c>
      <c r="D13440">
        <v>23.52</v>
      </c>
    </row>
    <row r="13441" spans="1:4">
      <c r="A13441">
        <v>1909</v>
      </c>
      <c r="B13441" t="s">
        <v>2963</v>
      </c>
      <c r="C13441" t="s">
        <v>291</v>
      </c>
      <c r="D13441">
        <v>85.6</v>
      </c>
    </row>
    <row r="13442" spans="1:4">
      <c r="A13442">
        <v>1909</v>
      </c>
      <c r="B13442" t="s">
        <v>2963</v>
      </c>
      <c r="C13442" t="s">
        <v>291</v>
      </c>
      <c r="D13442">
        <v>12.77</v>
      </c>
    </row>
    <row r="13443" spans="1:4">
      <c r="A13443">
        <v>1909</v>
      </c>
      <c r="B13443" t="s">
        <v>2963</v>
      </c>
      <c r="C13443" t="s">
        <v>291</v>
      </c>
      <c r="D13443">
        <v>7.87</v>
      </c>
    </row>
    <row r="13444" spans="1:4">
      <c r="A13444">
        <v>1909</v>
      </c>
      <c r="B13444" t="s">
        <v>2963</v>
      </c>
      <c r="C13444" t="s">
        <v>291</v>
      </c>
      <c r="D13444">
        <v>38.4</v>
      </c>
    </row>
    <row r="13445" spans="1:4">
      <c r="A13445">
        <v>1909</v>
      </c>
      <c r="B13445" t="s">
        <v>2963</v>
      </c>
      <c r="C13445" t="s">
        <v>291</v>
      </c>
      <c r="D13445">
        <v>118.05</v>
      </c>
    </row>
    <row r="13446" spans="1:4">
      <c r="A13446">
        <v>1909</v>
      </c>
      <c r="B13446" t="s">
        <v>2963</v>
      </c>
      <c r="C13446" t="s">
        <v>291</v>
      </c>
      <c r="D13446">
        <v>12.5</v>
      </c>
    </row>
    <row r="13447" spans="1:4">
      <c r="A13447">
        <v>1909</v>
      </c>
      <c r="B13447" t="s">
        <v>2963</v>
      </c>
      <c r="C13447" t="s">
        <v>291</v>
      </c>
      <c r="D13447">
        <v>6</v>
      </c>
    </row>
    <row r="13448" spans="1:4">
      <c r="A13448">
        <v>1909</v>
      </c>
      <c r="B13448" t="s">
        <v>2963</v>
      </c>
      <c r="C13448" t="s">
        <v>291</v>
      </c>
      <c r="D13448">
        <v>3</v>
      </c>
    </row>
    <row r="13449" spans="1:4">
      <c r="A13449">
        <v>1909</v>
      </c>
      <c r="B13449" t="s">
        <v>2963</v>
      </c>
      <c r="C13449" t="s">
        <v>2070</v>
      </c>
      <c r="D13449">
        <v>14.7</v>
      </c>
    </row>
    <row r="13450" spans="1:4">
      <c r="A13450">
        <v>1909</v>
      </c>
      <c r="B13450" t="s">
        <v>2963</v>
      </c>
      <c r="C13450" t="s">
        <v>2070</v>
      </c>
      <c r="D13450">
        <v>3.33</v>
      </c>
    </row>
    <row r="13451" spans="1:4">
      <c r="A13451">
        <v>1909</v>
      </c>
      <c r="B13451" t="s">
        <v>2963</v>
      </c>
      <c r="C13451" t="s">
        <v>1756</v>
      </c>
      <c r="D13451">
        <v>2.74</v>
      </c>
    </row>
    <row r="13452" spans="1:4">
      <c r="A13452">
        <v>1909</v>
      </c>
      <c r="B13452" t="s">
        <v>2963</v>
      </c>
      <c r="C13452" t="s">
        <v>312</v>
      </c>
      <c r="D13452">
        <v>10.5</v>
      </c>
    </row>
    <row r="13453" spans="1:4">
      <c r="A13453">
        <v>1909</v>
      </c>
      <c r="B13453" t="s">
        <v>2963</v>
      </c>
      <c r="C13453" t="s">
        <v>314</v>
      </c>
      <c r="D13453">
        <v>93</v>
      </c>
    </row>
    <row r="13454" spans="1:4">
      <c r="A13454">
        <v>1909</v>
      </c>
      <c r="B13454" t="s">
        <v>2963</v>
      </c>
      <c r="C13454" t="s">
        <v>316</v>
      </c>
      <c r="D13454">
        <v>5.3</v>
      </c>
    </row>
    <row r="13455" spans="1:4">
      <c r="A13455">
        <v>1909</v>
      </c>
      <c r="B13455" t="s">
        <v>2963</v>
      </c>
      <c r="C13455" t="s">
        <v>318</v>
      </c>
      <c r="D13455">
        <v>67</v>
      </c>
    </row>
    <row r="13456" spans="1:4">
      <c r="A13456">
        <v>1909</v>
      </c>
      <c r="B13456" t="s">
        <v>2963</v>
      </c>
      <c r="C13456" t="s">
        <v>1761</v>
      </c>
      <c r="D13456">
        <v>3</v>
      </c>
    </row>
    <row r="13457" spans="1:4">
      <c r="A13457">
        <v>1909</v>
      </c>
      <c r="B13457" t="s">
        <v>2963</v>
      </c>
      <c r="C13457" t="s">
        <v>320</v>
      </c>
      <c r="D13457">
        <v>11.1</v>
      </c>
    </row>
    <row r="13458" spans="1:4">
      <c r="A13458">
        <v>1909</v>
      </c>
      <c r="B13458" t="s">
        <v>2963</v>
      </c>
      <c r="C13458" t="s">
        <v>1636</v>
      </c>
      <c r="D13458">
        <v>5.5</v>
      </c>
    </row>
    <row r="13459" spans="1:4">
      <c r="A13459">
        <v>1909</v>
      </c>
      <c r="B13459" t="s">
        <v>2963</v>
      </c>
      <c r="C13459" t="s">
        <v>1636</v>
      </c>
      <c r="D13459">
        <v>3</v>
      </c>
    </row>
    <row r="13460" spans="1:4">
      <c r="A13460">
        <v>1909</v>
      </c>
      <c r="B13460" t="s">
        <v>2963</v>
      </c>
      <c r="C13460" t="s">
        <v>1468</v>
      </c>
      <c r="D13460">
        <v>7</v>
      </c>
    </row>
    <row r="13461" spans="1:4">
      <c r="A13461">
        <v>1909</v>
      </c>
      <c r="B13461" t="s">
        <v>2963</v>
      </c>
      <c r="C13461" t="s">
        <v>1068</v>
      </c>
      <c r="D13461">
        <v>10.36</v>
      </c>
    </row>
    <row r="13462" spans="1:4">
      <c r="A13462">
        <v>1909</v>
      </c>
      <c r="B13462" t="s">
        <v>2963</v>
      </c>
      <c r="C13462" t="s">
        <v>1068</v>
      </c>
      <c r="D13462">
        <v>4</v>
      </c>
    </row>
    <row r="13463" spans="1:4">
      <c r="A13463">
        <v>1909</v>
      </c>
      <c r="B13463" t="s">
        <v>2963</v>
      </c>
      <c r="C13463" t="s">
        <v>2240</v>
      </c>
      <c r="D13463">
        <v>9.32</v>
      </c>
    </row>
    <row r="13464" spans="1:4">
      <c r="A13464">
        <v>1909</v>
      </c>
      <c r="B13464" t="s">
        <v>2963</v>
      </c>
      <c r="C13464" t="s">
        <v>2532</v>
      </c>
      <c r="D13464">
        <v>7.7</v>
      </c>
    </row>
    <row r="13465" spans="1:4">
      <c r="A13465">
        <v>1909</v>
      </c>
      <c r="B13465" t="s">
        <v>2963</v>
      </c>
      <c r="C13465" t="s">
        <v>961</v>
      </c>
      <c r="D13465">
        <v>23</v>
      </c>
    </row>
    <row r="13466" spans="1:4">
      <c r="A13466">
        <v>1909</v>
      </c>
      <c r="B13466" t="s">
        <v>2963</v>
      </c>
      <c r="C13466" t="s">
        <v>851</v>
      </c>
      <c r="D13466">
        <v>4.4000000000000004</v>
      </c>
    </row>
    <row r="13467" spans="1:4">
      <c r="A13467">
        <v>1909</v>
      </c>
      <c r="B13467" t="s">
        <v>2963</v>
      </c>
      <c r="C13467" t="s">
        <v>322</v>
      </c>
      <c r="D13467">
        <v>17.05</v>
      </c>
    </row>
    <row r="13468" spans="1:4">
      <c r="A13468">
        <v>1909</v>
      </c>
      <c r="B13468" t="s">
        <v>2963</v>
      </c>
      <c r="C13468" t="s">
        <v>324</v>
      </c>
      <c r="D13468">
        <v>98.3</v>
      </c>
    </row>
    <row r="13469" spans="1:4">
      <c r="A13469">
        <v>1909</v>
      </c>
      <c r="B13469" t="s">
        <v>2963</v>
      </c>
      <c r="C13469" t="s">
        <v>324</v>
      </c>
      <c r="D13469">
        <v>4.67</v>
      </c>
    </row>
    <row r="13470" spans="1:4">
      <c r="A13470">
        <v>1909</v>
      </c>
      <c r="B13470" t="s">
        <v>2963</v>
      </c>
      <c r="C13470" t="s">
        <v>324</v>
      </c>
      <c r="D13470">
        <v>39</v>
      </c>
    </row>
    <row r="13471" spans="1:4">
      <c r="A13471">
        <v>1909</v>
      </c>
      <c r="B13471" t="s">
        <v>2963</v>
      </c>
      <c r="C13471" t="s">
        <v>324</v>
      </c>
      <c r="D13471">
        <v>45</v>
      </c>
    </row>
    <row r="13472" spans="1:4">
      <c r="A13472">
        <v>1909</v>
      </c>
      <c r="B13472" t="s">
        <v>2963</v>
      </c>
      <c r="C13472" t="s">
        <v>324</v>
      </c>
      <c r="D13472">
        <v>3</v>
      </c>
    </row>
    <row r="13473" spans="1:4">
      <c r="A13473">
        <v>1909</v>
      </c>
      <c r="B13473" t="s">
        <v>2963</v>
      </c>
      <c r="C13473" t="s">
        <v>324</v>
      </c>
      <c r="D13473">
        <v>23.4</v>
      </c>
    </row>
    <row r="13474" spans="1:4">
      <c r="A13474">
        <v>1909</v>
      </c>
      <c r="B13474" t="s">
        <v>2963</v>
      </c>
      <c r="C13474" t="s">
        <v>324</v>
      </c>
      <c r="D13474">
        <v>7.75</v>
      </c>
    </row>
    <row r="13475" spans="1:4">
      <c r="A13475">
        <v>1909</v>
      </c>
      <c r="B13475" t="s">
        <v>2963</v>
      </c>
      <c r="C13475" t="s">
        <v>324</v>
      </c>
      <c r="D13475">
        <v>115</v>
      </c>
    </row>
    <row r="13476" spans="1:4">
      <c r="A13476">
        <v>1909</v>
      </c>
      <c r="B13476" t="s">
        <v>2963</v>
      </c>
      <c r="C13476" t="s">
        <v>324</v>
      </c>
      <c r="D13476">
        <v>54</v>
      </c>
    </row>
    <row r="13477" spans="1:4">
      <c r="A13477">
        <v>1909</v>
      </c>
      <c r="B13477" t="s">
        <v>2963</v>
      </c>
      <c r="C13477" t="s">
        <v>324</v>
      </c>
      <c r="D13477">
        <v>40</v>
      </c>
    </row>
    <row r="13478" spans="1:4">
      <c r="A13478">
        <v>1909</v>
      </c>
      <c r="B13478" t="s">
        <v>2963</v>
      </c>
      <c r="C13478" t="s">
        <v>327</v>
      </c>
      <c r="D13478">
        <v>6.31</v>
      </c>
    </row>
    <row r="13479" spans="1:4">
      <c r="A13479">
        <v>1909</v>
      </c>
      <c r="B13479" t="s">
        <v>2963</v>
      </c>
      <c r="C13479" t="s">
        <v>2437</v>
      </c>
      <c r="D13479">
        <v>80</v>
      </c>
    </row>
    <row r="13480" spans="1:4">
      <c r="A13480">
        <v>1909</v>
      </c>
      <c r="B13480" t="s">
        <v>2963</v>
      </c>
      <c r="C13480" t="s">
        <v>332</v>
      </c>
      <c r="D13480">
        <v>115.08</v>
      </c>
    </row>
    <row r="13481" spans="1:4">
      <c r="A13481">
        <v>1909</v>
      </c>
      <c r="B13481" t="s">
        <v>2963</v>
      </c>
      <c r="C13481" t="s">
        <v>658</v>
      </c>
      <c r="D13481">
        <v>1.6</v>
      </c>
    </row>
    <row r="13482" spans="1:4">
      <c r="A13482">
        <v>1909</v>
      </c>
      <c r="B13482" t="s">
        <v>2963</v>
      </c>
      <c r="C13482" t="s">
        <v>338</v>
      </c>
      <c r="D13482">
        <v>31.02</v>
      </c>
    </row>
    <row r="13483" spans="1:4">
      <c r="A13483">
        <v>1909</v>
      </c>
      <c r="B13483" t="s">
        <v>2963</v>
      </c>
      <c r="C13483" t="s">
        <v>338</v>
      </c>
      <c r="D13483">
        <v>27.78</v>
      </c>
    </row>
    <row r="13484" spans="1:4">
      <c r="A13484">
        <v>1909</v>
      </c>
      <c r="B13484" t="s">
        <v>2963</v>
      </c>
      <c r="C13484" t="s">
        <v>338</v>
      </c>
      <c r="D13484">
        <v>4</v>
      </c>
    </row>
    <row r="13485" spans="1:4">
      <c r="A13485">
        <v>1909</v>
      </c>
      <c r="B13485" t="s">
        <v>2963</v>
      </c>
      <c r="C13485" t="s">
        <v>340</v>
      </c>
      <c r="D13485">
        <v>80.7</v>
      </c>
    </row>
    <row r="13486" spans="1:4">
      <c r="A13486">
        <v>1909</v>
      </c>
      <c r="B13486" t="s">
        <v>2963</v>
      </c>
      <c r="C13486" t="s">
        <v>340</v>
      </c>
      <c r="D13486">
        <v>8.5500000000000007</v>
      </c>
    </row>
    <row r="13487" spans="1:4">
      <c r="A13487">
        <v>1909</v>
      </c>
      <c r="B13487" t="s">
        <v>2963</v>
      </c>
      <c r="C13487" t="s">
        <v>340</v>
      </c>
      <c r="D13487">
        <v>18.079999999999998</v>
      </c>
    </row>
    <row r="13488" spans="1:4">
      <c r="A13488">
        <v>1909</v>
      </c>
      <c r="B13488" t="s">
        <v>2963</v>
      </c>
      <c r="C13488" t="s">
        <v>340</v>
      </c>
      <c r="D13488">
        <v>22</v>
      </c>
    </row>
    <row r="13489" spans="1:4">
      <c r="A13489">
        <v>1909</v>
      </c>
      <c r="B13489" t="s">
        <v>2963</v>
      </c>
      <c r="C13489" t="s">
        <v>340</v>
      </c>
      <c r="D13489">
        <v>21</v>
      </c>
    </row>
    <row r="13490" spans="1:4">
      <c r="A13490">
        <v>1909</v>
      </c>
      <c r="B13490" t="s">
        <v>2963</v>
      </c>
      <c r="C13490" t="s">
        <v>352</v>
      </c>
      <c r="D13490">
        <v>9</v>
      </c>
    </row>
    <row r="13491" spans="1:4">
      <c r="A13491">
        <v>1909</v>
      </c>
      <c r="B13491" t="s">
        <v>2963</v>
      </c>
      <c r="C13491" t="s">
        <v>354</v>
      </c>
      <c r="D13491">
        <v>106.98</v>
      </c>
    </row>
    <row r="13492" spans="1:4">
      <c r="A13492">
        <v>1909</v>
      </c>
      <c r="B13492" t="s">
        <v>2963</v>
      </c>
      <c r="C13492" t="s">
        <v>358</v>
      </c>
      <c r="D13492">
        <v>10.47</v>
      </c>
    </row>
    <row r="13493" spans="1:4">
      <c r="A13493">
        <v>1909</v>
      </c>
      <c r="B13493" t="s">
        <v>2963</v>
      </c>
      <c r="C13493" t="s">
        <v>358</v>
      </c>
      <c r="D13493">
        <v>7.69</v>
      </c>
    </row>
    <row r="13494" spans="1:4">
      <c r="A13494">
        <v>1909</v>
      </c>
      <c r="B13494" t="s">
        <v>2963</v>
      </c>
      <c r="C13494" t="s">
        <v>648</v>
      </c>
      <c r="D13494">
        <v>9.2799999999999994</v>
      </c>
    </row>
    <row r="13495" spans="1:4">
      <c r="A13495">
        <v>1909</v>
      </c>
      <c r="B13495" t="s">
        <v>2963</v>
      </c>
      <c r="C13495" t="s">
        <v>648</v>
      </c>
      <c r="D13495">
        <v>10</v>
      </c>
    </row>
    <row r="13496" spans="1:4">
      <c r="A13496">
        <v>1909</v>
      </c>
      <c r="B13496" t="s">
        <v>2963</v>
      </c>
      <c r="C13496" t="s">
        <v>1789</v>
      </c>
      <c r="D13496">
        <v>24</v>
      </c>
    </row>
    <row r="13497" spans="1:4">
      <c r="A13497">
        <v>1909</v>
      </c>
      <c r="B13497" t="s">
        <v>2963</v>
      </c>
      <c r="C13497" t="s">
        <v>2314</v>
      </c>
      <c r="D13497">
        <v>9</v>
      </c>
    </row>
    <row r="13498" spans="1:4">
      <c r="A13498">
        <v>1909</v>
      </c>
      <c r="B13498" t="s">
        <v>2963</v>
      </c>
      <c r="C13498" t="s">
        <v>360</v>
      </c>
      <c r="D13498">
        <v>11</v>
      </c>
    </row>
    <row r="13499" spans="1:4">
      <c r="A13499">
        <v>1909</v>
      </c>
      <c r="B13499" t="s">
        <v>2963</v>
      </c>
      <c r="C13499" t="s">
        <v>362</v>
      </c>
      <c r="D13499">
        <v>35</v>
      </c>
    </row>
    <row r="13500" spans="1:4">
      <c r="A13500">
        <v>1909</v>
      </c>
      <c r="B13500" t="s">
        <v>3020</v>
      </c>
      <c r="C13500" t="s">
        <v>1180</v>
      </c>
      <c r="D13500">
        <v>14.16</v>
      </c>
    </row>
    <row r="13501" spans="1:4">
      <c r="A13501">
        <v>1909</v>
      </c>
      <c r="B13501" t="s">
        <v>3020</v>
      </c>
      <c r="C13501" t="s">
        <v>1180</v>
      </c>
      <c r="D13501">
        <v>6</v>
      </c>
    </row>
    <row r="13502" spans="1:4">
      <c r="A13502">
        <v>1909</v>
      </c>
      <c r="B13502" t="s">
        <v>3020</v>
      </c>
      <c r="C13502" t="s">
        <v>1180</v>
      </c>
      <c r="D13502">
        <v>5.5</v>
      </c>
    </row>
    <row r="13503" spans="1:4">
      <c r="A13503">
        <v>1909</v>
      </c>
      <c r="B13503" t="s">
        <v>3020</v>
      </c>
      <c r="C13503" t="s">
        <v>1180</v>
      </c>
      <c r="D13503">
        <v>5</v>
      </c>
    </row>
    <row r="13504" spans="1:4">
      <c r="A13504">
        <v>1909</v>
      </c>
      <c r="B13504" t="s">
        <v>3020</v>
      </c>
      <c r="C13504" t="s">
        <v>1183</v>
      </c>
      <c r="D13504">
        <v>21</v>
      </c>
    </row>
    <row r="13505" spans="1:4">
      <c r="A13505">
        <v>1909</v>
      </c>
      <c r="B13505" t="s">
        <v>3020</v>
      </c>
      <c r="C13505" t="s">
        <v>1185</v>
      </c>
      <c r="D13505">
        <v>6.2</v>
      </c>
    </row>
    <row r="13506" spans="1:4">
      <c r="A13506">
        <v>1909</v>
      </c>
      <c r="B13506" t="s">
        <v>3020</v>
      </c>
      <c r="C13506" t="s">
        <v>1479</v>
      </c>
      <c r="D13506">
        <v>4</v>
      </c>
    </row>
    <row r="13507" spans="1:4">
      <c r="A13507">
        <v>1909</v>
      </c>
      <c r="B13507" t="s">
        <v>3020</v>
      </c>
      <c r="C13507" t="s">
        <v>1481</v>
      </c>
      <c r="D13507">
        <v>6</v>
      </c>
    </row>
    <row r="13508" spans="1:4">
      <c r="A13508">
        <v>1909</v>
      </c>
      <c r="B13508" t="s">
        <v>3020</v>
      </c>
      <c r="C13508" t="s">
        <v>1313</v>
      </c>
      <c r="D13508">
        <v>12</v>
      </c>
    </row>
    <row r="13509" spans="1:4">
      <c r="A13509">
        <v>1909</v>
      </c>
      <c r="B13509" t="s">
        <v>3020</v>
      </c>
      <c r="C13509" t="s">
        <v>1187</v>
      </c>
      <c r="D13509">
        <v>13</v>
      </c>
    </row>
    <row r="13510" spans="1:4">
      <c r="A13510">
        <v>1909</v>
      </c>
      <c r="B13510" t="s">
        <v>3020</v>
      </c>
      <c r="C13510" t="s">
        <v>1315</v>
      </c>
      <c r="D13510">
        <v>4.5</v>
      </c>
    </row>
    <row r="13511" spans="1:4">
      <c r="A13511">
        <v>1909</v>
      </c>
      <c r="B13511" t="s">
        <v>3020</v>
      </c>
      <c r="C13511" t="s">
        <v>1189</v>
      </c>
      <c r="D13511">
        <v>24</v>
      </c>
    </row>
    <row r="13512" spans="1:4">
      <c r="A13512">
        <v>1909</v>
      </c>
      <c r="B13512" t="s">
        <v>3020</v>
      </c>
      <c r="C13512" t="s">
        <v>1191</v>
      </c>
      <c r="D13512">
        <v>11.5</v>
      </c>
    </row>
    <row r="13513" spans="1:4">
      <c r="A13513">
        <v>1909</v>
      </c>
      <c r="B13513" t="s">
        <v>3030</v>
      </c>
      <c r="C13513" t="s">
        <v>2438</v>
      </c>
      <c r="D13513">
        <v>1.5</v>
      </c>
    </row>
    <row r="13514" spans="1:4">
      <c r="A13514">
        <v>1909</v>
      </c>
      <c r="B13514" t="s">
        <v>3030</v>
      </c>
      <c r="C13514" t="s">
        <v>2439</v>
      </c>
      <c r="D13514">
        <v>14</v>
      </c>
    </row>
    <row r="13515" spans="1:4">
      <c r="A13515">
        <v>1909</v>
      </c>
      <c r="B13515" t="s">
        <v>3030</v>
      </c>
      <c r="C13515" t="s">
        <v>2533</v>
      </c>
      <c r="D13515">
        <v>2.5</v>
      </c>
    </row>
    <row r="13516" spans="1:4">
      <c r="A13516">
        <v>1909</v>
      </c>
      <c r="B13516" t="s">
        <v>3655</v>
      </c>
      <c r="C13516" t="s">
        <v>2093</v>
      </c>
      <c r="D13516">
        <v>214.05</v>
      </c>
    </row>
    <row r="13517" spans="1:4">
      <c r="A13517">
        <v>1909</v>
      </c>
      <c r="B13517" t="s">
        <v>3655</v>
      </c>
      <c r="C13517" t="s">
        <v>2081</v>
      </c>
      <c r="D13517">
        <v>36.4</v>
      </c>
    </row>
    <row r="13518" spans="1:4">
      <c r="A13518">
        <v>1909</v>
      </c>
      <c r="B13518" t="s">
        <v>3655</v>
      </c>
      <c r="C13518" t="s">
        <v>2082</v>
      </c>
      <c r="D13518">
        <v>27</v>
      </c>
    </row>
    <row r="13519" spans="1:4">
      <c r="A13519">
        <v>1909</v>
      </c>
      <c r="B13519" t="s">
        <v>3655</v>
      </c>
      <c r="C13519" t="s">
        <v>2082</v>
      </c>
      <c r="D13519">
        <v>6</v>
      </c>
    </row>
    <row r="13520" spans="1:4">
      <c r="A13520">
        <v>1909</v>
      </c>
      <c r="B13520" t="s">
        <v>3655</v>
      </c>
      <c r="C13520" t="s">
        <v>99</v>
      </c>
      <c r="D13520">
        <v>21</v>
      </c>
    </row>
    <row r="13521" spans="1:4">
      <c r="A13521">
        <v>1909</v>
      </c>
      <c r="B13521" t="s">
        <v>3655</v>
      </c>
      <c r="C13521" t="s">
        <v>2473</v>
      </c>
      <c r="D13521">
        <v>8.9</v>
      </c>
    </row>
    <row r="13522" spans="1:4">
      <c r="A13522">
        <v>1909</v>
      </c>
      <c r="B13522" t="s">
        <v>3655</v>
      </c>
      <c r="C13522" t="s">
        <v>1952</v>
      </c>
      <c r="D13522">
        <v>5</v>
      </c>
    </row>
    <row r="13523" spans="1:4">
      <c r="A13523">
        <v>1909</v>
      </c>
      <c r="B13523" t="s">
        <v>3655</v>
      </c>
      <c r="C13523" t="s">
        <v>2095</v>
      </c>
      <c r="D13523">
        <v>36.200000000000003</v>
      </c>
    </row>
    <row r="13524" spans="1:4">
      <c r="A13524">
        <v>1909</v>
      </c>
      <c r="B13524" t="s">
        <v>3655</v>
      </c>
      <c r="C13524" t="s">
        <v>2095</v>
      </c>
      <c r="D13524">
        <v>218</v>
      </c>
    </row>
    <row r="13525" spans="1:4">
      <c r="A13525">
        <v>1909</v>
      </c>
      <c r="B13525" t="s">
        <v>3655</v>
      </c>
      <c r="C13525" t="s">
        <v>2095</v>
      </c>
      <c r="D13525">
        <v>57</v>
      </c>
    </row>
    <row r="13526" spans="1:4">
      <c r="A13526">
        <v>1909</v>
      </c>
      <c r="B13526" t="s">
        <v>3655</v>
      </c>
      <c r="C13526" t="s">
        <v>2095</v>
      </c>
      <c r="D13526">
        <v>39.9</v>
      </c>
    </row>
    <row r="13527" spans="1:4">
      <c r="A13527">
        <v>1909</v>
      </c>
      <c r="B13527" t="s">
        <v>3655</v>
      </c>
      <c r="C13527" t="s">
        <v>2095</v>
      </c>
      <c r="D13527">
        <v>0.15</v>
      </c>
    </row>
    <row r="13528" spans="1:4">
      <c r="A13528">
        <v>1909</v>
      </c>
      <c r="B13528" t="s">
        <v>3655</v>
      </c>
      <c r="C13528" t="s">
        <v>2095</v>
      </c>
      <c r="D13528">
        <v>5.5</v>
      </c>
    </row>
    <row r="13529" spans="1:4">
      <c r="A13529">
        <v>1909</v>
      </c>
      <c r="B13529" t="s">
        <v>3655</v>
      </c>
      <c r="C13529" t="s">
        <v>2095</v>
      </c>
      <c r="D13529">
        <v>57</v>
      </c>
    </row>
    <row r="13530" spans="1:4">
      <c r="A13530">
        <v>1909</v>
      </c>
      <c r="B13530" t="s">
        <v>3655</v>
      </c>
      <c r="C13530" t="s">
        <v>2095</v>
      </c>
      <c r="D13530">
        <v>2</v>
      </c>
    </row>
    <row r="13531" spans="1:4">
      <c r="A13531">
        <v>1909</v>
      </c>
      <c r="B13531" t="s">
        <v>3655</v>
      </c>
      <c r="C13531" t="s">
        <v>2095</v>
      </c>
      <c r="D13531">
        <v>37</v>
      </c>
    </row>
    <row r="13532" spans="1:4">
      <c r="A13532">
        <v>1909</v>
      </c>
      <c r="B13532" t="s">
        <v>3655</v>
      </c>
      <c r="C13532" t="s">
        <v>2095</v>
      </c>
      <c r="D13532">
        <v>305.81</v>
      </c>
    </row>
    <row r="13533" spans="1:4">
      <c r="A13533">
        <v>1909</v>
      </c>
      <c r="B13533" t="s">
        <v>3655</v>
      </c>
      <c r="C13533" t="s">
        <v>2095</v>
      </c>
      <c r="D13533">
        <v>96.48</v>
      </c>
    </row>
    <row r="13534" spans="1:4">
      <c r="A13534">
        <v>1909</v>
      </c>
      <c r="B13534" t="s">
        <v>3655</v>
      </c>
      <c r="C13534" t="s">
        <v>2095</v>
      </c>
      <c r="D13534">
        <v>42.5</v>
      </c>
    </row>
    <row r="13535" spans="1:4">
      <c r="A13535">
        <v>1909</v>
      </c>
      <c r="B13535" t="s">
        <v>3655</v>
      </c>
      <c r="C13535" t="s">
        <v>2095</v>
      </c>
      <c r="D13535">
        <v>103</v>
      </c>
    </row>
    <row r="13536" spans="1:4">
      <c r="A13536">
        <v>1909</v>
      </c>
      <c r="B13536" t="s">
        <v>3655</v>
      </c>
      <c r="C13536" t="s">
        <v>417</v>
      </c>
      <c r="D13536">
        <v>245</v>
      </c>
    </row>
    <row r="13537" spans="1:4">
      <c r="A13537">
        <v>1909</v>
      </c>
      <c r="B13537" t="s">
        <v>3655</v>
      </c>
      <c r="C13537" t="s">
        <v>417</v>
      </c>
      <c r="D13537">
        <v>45.43</v>
      </c>
    </row>
    <row r="13538" spans="1:4">
      <c r="A13538">
        <v>1909</v>
      </c>
      <c r="B13538" t="s">
        <v>3655</v>
      </c>
      <c r="C13538" t="s">
        <v>417</v>
      </c>
      <c r="D13538">
        <v>30</v>
      </c>
    </row>
    <row r="13539" spans="1:4">
      <c r="A13539">
        <v>1909</v>
      </c>
      <c r="B13539" t="s">
        <v>3655</v>
      </c>
      <c r="C13539" t="s">
        <v>417</v>
      </c>
      <c r="D13539">
        <v>54</v>
      </c>
    </row>
    <row r="13540" spans="1:4">
      <c r="A13540">
        <v>1909</v>
      </c>
      <c r="B13540" t="s">
        <v>3655</v>
      </c>
      <c r="C13540" t="s">
        <v>417</v>
      </c>
      <c r="D13540">
        <v>29.25</v>
      </c>
    </row>
    <row r="13541" spans="1:4">
      <c r="A13541">
        <v>1909</v>
      </c>
      <c r="B13541" t="s">
        <v>3655</v>
      </c>
      <c r="C13541" t="s">
        <v>417</v>
      </c>
      <c r="D13541">
        <v>170.5</v>
      </c>
    </row>
    <row r="13542" spans="1:4">
      <c r="A13542">
        <v>1909</v>
      </c>
      <c r="B13542" t="s">
        <v>3655</v>
      </c>
      <c r="C13542" t="s">
        <v>417</v>
      </c>
      <c r="D13542">
        <v>169.4</v>
      </c>
    </row>
    <row r="13543" spans="1:4">
      <c r="A13543">
        <v>1909</v>
      </c>
      <c r="B13543" t="s">
        <v>3655</v>
      </c>
      <c r="C13543" t="s">
        <v>417</v>
      </c>
      <c r="D13543">
        <v>41</v>
      </c>
    </row>
    <row r="13544" spans="1:4">
      <c r="A13544">
        <v>1909</v>
      </c>
      <c r="B13544" t="s">
        <v>3655</v>
      </c>
      <c r="C13544" t="s">
        <v>68</v>
      </c>
      <c r="D13544">
        <v>109.4</v>
      </c>
    </row>
    <row r="13545" spans="1:4">
      <c r="A13545">
        <v>1909</v>
      </c>
      <c r="B13545" t="s">
        <v>3655</v>
      </c>
      <c r="C13545" t="s">
        <v>68</v>
      </c>
      <c r="D13545">
        <v>16</v>
      </c>
    </row>
    <row r="13546" spans="1:4">
      <c r="A13546">
        <v>1909</v>
      </c>
      <c r="B13546" t="s">
        <v>3655</v>
      </c>
      <c r="C13546" t="s">
        <v>68</v>
      </c>
      <c r="D13546">
        <v>10</v>
      </c>
    </row>
    <row r="13547" spans="1:4">
      <c r="A13547">
        <v>1909</v>
      </c>
      <c r="B13547" t="s">
        <v>3655</v>
      </c>
      <c r="C13547" t="s">
        <v>68</v>
      </c>
      <c r="D13547">
        <v>4.5</v>
      </c>
    </row>
    <row r="13548" spans="1:4">
      <c r="A13548">
        <v>1909</v>
      </c>
      <c r="B13548" t="s">
        <v>3655</v>
      </c>
      <c r="C13548" t="s">
        <v>68</v>
      </c>
      <c r="D13548">
        <v>57.7</v>
      </c>
    </row>
    <row r="13549" spans="1:4">
      <c r="A13549">
        <v>1909</v>
      </c>
      <c r="B13549" t="s">
        <v>3655</v>
      </c>
      <c r="C13549" t="s">
        <v>68</v>
      </c>
      <c r="D13549">
        <v>20</v>
      </c>
    </row>
    <row r="13550" spans="1:4">
      <c r="A13550">
        <v>1909</v>
      </c>
      <c r="B13550" t="s">
        <v>3655</v>
      </c>
      <c r="C13550" t="s">
        <v>68</v>
      </c>
      <c r="D13550">
        <v>6.1</v>
      </c>
    </row>
    <row r="13551" spans="1:4">
      <c r="A13551">
        <v>1909</v>
      </c>
      <c r="B13551" t="s">
        <v>3655</v>
      </c>
      <c r="C13551" t="s">
        <v>68</v>
      </c>
      <c r="D13551">
        <v>78</v>
      </c>
    </row>
    <row r="13552" spans="1:4">
      <c r="A13552">
        <v>1909</v>
      </c>
      <c r="B13552" t="s">
        <v>3655</v>
      </c>
      <c r="C13552" t="s">
        <v>2097</v>
      </c>
      <c r="D13552">
        <v>30</v>
      </c>
    </row>
    <row r="13553" spans="1:4">
      <c r="A13553">
        <v>1909</v>
      </c>
      <c r="B13553" t="s">
        <v>3655</v>
      </c>
      <c r="C13553" t="s">
        <v>2097</v>
      </c>
      <c r="D13553">
        <v>8</v>
      </c>
    </row>
    <row r="13554" spans="1:4">
      <c r="A13554">
        <v>1909</v>
      </c>
      <c r="B13554" t="s">
        <v>3655</v>
      </c>
      <c r="C13554" t="s">
        <v>2097</v>
      </c>
      <c r="D13554">
        <v>31.1</v>
      </c>
    </row>
    <row r="13555" spans="1:4">
      <c r="A13555">
        <v>1909</v>
      </c>
      <c r="B13555" t="s">
        <v>3655</v>
      </c>
      <c r="C13555" t="s">
        <v>2097</v>
      </c>
      <c r="D13555">
        <v>51.3</v>
      </c>
    </row>
    <row r="13556" spans="1:4">
      <c r="A13556">
        <v>1909</v>
      </c>
      <c r="B13556" t="s">
        <v>3655</v>
      </c>
      <c r="C13556" t="s">
        <v>2097</v>
      </c>
      <c r="D13556">
        <v>49.2</v>
      </c>
    </row>
    <row r="13557" spans="1:4">
      <c r="A13557">
        <v>1909</v>
      </c>
      <c r="B13557" t="s">
        <v>3655</v>
      </c>
      <c r="C13557" t="s">
        <v>2097</v>
      </c>
      <c r="D13557">
        <v>34</v>
      </c>
    </row>
    <row r="13558" spans="1:4">
      <c r="A13558">
        <v>1909</v>
      </c>
      <c r="B13558" t="s">
        <v>3655</v>
      </c>
      <c r="C13558" t="s">
        <v>2097</v>
      </c>
      <c r="D13558">
        <v>14</v>
      </c>
    </row>
    <row r="13559" spans="1:4">
      <c r="A13559">
        <v>1909</v>
      </c>
      <c r="B13559" t="s">
        <v>3655</v>
      </c>
      <c r="C13559" t="s">
        <v>2097</v>
      </c>
      <c r="D13559">
        <v>3</v>
      </c>
    </row>
    <row r="13560" spans="1:4">
      <c r="A13560">
        <v>1909</v>
      </c>
      <c r="B13560" t="s">
        <v>3655</v>
      </c>
      <c r="C13560" t="s">
        <v>2098</v>
      </c>
      <c r="D13560">
        <v>5</v>
      </c>
    </row>
    <row r="13561" spans="1:4">
      <c r="A13561">
        <v>1909</v>
      </c>
      <c r="B13561" t="s">
        <v>3655</v>
      </c>
      <c r="C13561" t="s">
        <v>2100</v>
      </c>
      <c r="D13561">
        <v>2</v>
      </c>
    </row>
    <row r="13562" spans="1:4">
      <c r="A13562">
        <v>1909</v>
      </c>
      <c r="B13562" t="s">
        <v>3655</v>
      </c>
      <c r="C13562" t="s">
        <v>2101</v>
      </c>
      <c r="D13562">
        <v>35</v>
      </c>
    </row>
    <row r="13563" spans="1:4">
      <c r="A13563">
        <v>1909</v>
      </c>
      <c r="B13563" t="s">
        <v>3655</v>
      </c>
      <c r="C13563" t="s">
        <v>2101</v>
      </c>
      <c r="D13563">
        <v>3</v>
      </c>
    </row>
    <row r="13564" spans="1:4">
      <c r="A13564">
        <v>1909</v>
      </c>
      <c r="B13564" t="s">
        <v>3655</v>
      </c>
      <c r="C13564" t="s">
        <v>2499</v>
      </c>
      <c r="D13564">
        <v>9</v>
      </c>
    </row>
    <row r="13565" spans="1:4">
      <c r="A13565">
        <v>1909</v>
      </c>
      <c r="B13565" t="s">
        <v>3655</v>
      </c>
      <c r="C13565" t="s">
        <v>2072</v>
      </c>
      <c r="D13565">
        <v>2.25</v>
      </c>
    </row>
    <row r="13566" spans="1:4">
      <c r="A13566">
        <v>1909</v>
      </c>
      <c r="B13566" t="s">
        <v>3655</v>
      </c>
      <c r="C13566" t="s">
        <v>2103</v>
      </c>
      <c r="D13566">
        <v>5</v>
      </c>
    </row>
    <row r="13567" spans="1:4">
      <c r="A13567">
        <v>1909</v>
      </c>
      <c r="B13567" t="s">
        <v>3655</v>
      </c>
      <c r="C13567" t="s">
        <v>273</v>
      </c>
      <c r="D13567">
        <v>10.5</v>
      </c>
    </row>
    <row r="13568" spans="1:4">
      <c r="A13568">
        <v>1909</v>
      </c>
      <c r="B13568" t="s">
        <v>3655</v>
      </c>
      <c r="C13568" t="s">
        <v>1394</v>
      </c>
      <c r="D13568">
        <v>11</v>
      </c>
    </row>
    <row r="13569" spans="1:4">
      <c r="A13569">
        <v>1909</v>
      </c>
      <c r="B13569" t="s">
        <v>3655</v>
      </c>
      <c r="C13569" t="s">
        <v>2106</v>
      </c>
      <c r="D13569">
        <v>65</v>
      </c>
    </row>
    <row r="13570" spans="1:4">
      <c r="A13570">
        <v>1909</v>
      </c>
      <c r="B13570" t="s">
        <v>3655</v>
      </c>
      <c r="C13570" t="s">
        <v>2106</v>
      </c>
      <c r="D13570">
        <v>12</v>
      </c>
    </row>
    <row r="13571" spans="1:4">
      <c r="A13571">
        <v>1909</v>
      </c>
      <c r="B13571" t="s">
        <v>3655</v>
      </c>
      <c r="C13571" t="s">
        <v>2106</v>
      </c>
      <c r="D13571">
        <v>112</v>
      </c>
    </row>
    <row r="13572" spans="1:4">
      <c r="A13572">
        <v>1909</v>
      </c>
      <c r="B13572" t="s">
        <v>3655</v>
      </c>
      <c r="C13572" t="s">
        <v>2241</v>
      </c>
      <c r="D13572">
        <v>24.8</v>
      </c>
    </row>
    <row r="13573" spans="1:4">
      <c r="A13573">
        <v>1909</v>
      </c>
      <c r="B13573" t="s">
        <v>3655</v>
      </c>
      <c r="C13573" t="s">
        <v>2398</v>
      </c>
      <c r="D13573">
        <v>18.5</v>
      </c>
    </row>
    <row r="13574" spans="1:4">
      <c r="A13574">
        <v>1909</v>
      </c>
      <c r="B13574" t="s">
        <v>3655</v>
      </c>
      <c r="C13574" t="s">
        <v>2084</v>
      </c>
      <c r="D13574">
        <v>21</v>
      </c>
    </row>
    <row r="13575" spans="1:4">
      <c r="A13575">
        <v>1909</v>
      </c>
      <c r="B13575" t="s">
        <v>3655</v>
      </c>
      <c r="C13575" t="s">
        <v>757</v>
      </c>
      <c r="D13575">
        <v>10</v>
      </c>
    </row>
    <row r="13576" spans="1:4">
      <c r="A13576">
        <v>1909</v>
      </c>
      <c r="B13576" t="s">
        <v>3655</v>
      </c>
      <c r="C13576" t="s">
        <v>1717</v>
      </c>
      <c r="D13576">
        <v>9</v>
      </c>
    </row>
    <row r="13577" spans="1:4">
      <c r="A13577">
        <v>1909</v>
      </c>
      <c r="B13577" t="s">
        <v>3655</v>
      </c>
      <c r="C13577" t="s">
        <v>167</v>
      </c>
      <c r="D13577">
        <v>33.5</v>
      </c>
    </row>
    <row r="13578" spans="1:4">
      <c r="A13578">
        <v>1909</v>
      </c>
      <c r="B13578" t="s">
        <v>3655</v>
      </c>
      <c r="C13578" t="s">
        <v>2317</v>
      </c>
      <c r="D13578">
        <v>14.5</v>
      </c>
    </row>
    <row r="13579" spans="1:4">
      <c r="A13579">
        <v>1909</v>
      </c>
      <c r="B13579" t="s">
        <v>3655</v>
      </c>
      <c r="C13579" t="s">
        <v>718</v>
      </c>
      <c r="D13579">
        <v>14.2</v>
      </c>
    </row>
    <row r="13580" spans="1:4">
      <c r="A13580">
        <v>1909</v>
      </c>
      <c r="B13580" t="s">
        <v>3655</v>
      </c>
      <c r="C13580" t="s">
        <v>511</v>
      </c>
      <c r="D13580">
        <v>4</v>
      </c>
    </row>
    <row r="13581" spans="1:4">
      <c r="A13581">
        <v>1909</v>
      </c>
      <c r="B13581" t="s">
        <v>3655</v>
      </c>
      <c r="C13581" t="s">
        <v>2088</v>
      </c>
      <c r="D13581">
        <v>23</v>
      </c>
    </row>
    <row r="13582" spans="1:4">
      <c r="A13582">
        <v>1909</v>
      </c>
      <c r="B13582" t="s">
        <v>3655</v>
      </c>
      <c r="C13582" t="s">
        <v>578</v>
      </c>
      <c r="D13582">
        <v>40</v>
      </c>
    </row>
    <row r="13583" spans="1:4">
      <c r="A13583">
        <v>1909</v>
      </c>
      <c r="B13583" t="s">
        <v>3655</v>
      </c>
      <c r="C13583" t="s">
        <v>578</v>
      </c>
      <c r="D13583">
        <v>29</v>
      </c>
    </row>
    <row r="13584" spans="1:4">
      <c r="A13584">
        <v>1909</v>
      </c>
      <c r="B13584" t="s">
        <v>3655</v>
      </c>
      <c r="C13584" t="s">
        <v>578</v>
      </c>
      <c r="D13584">
        <v>30</v>
      </c>
    </row>
    <row r="13585" spans="1:4">
      <c r="A13585">
        <v>1909</v>
      </c>
      <c r="B13585" t="s">
        <v>3655</v>
      </c>
      <c r="C13585" t="s">
        <v>2108</v>
      </c>
      <c r="D13585">
        <v>40</v>
      </c>
    </row>
    <row r="13586" spans="1:4">
      <c r="A13586">
        <v>1909</v>
      </c>
      <c r="B13586" t="s">
        <v>3655</v>
      </c>
      <c r="C13586" t="s">
        <v>2108</v>
      </c>
      <c r="D13586">
        <v>8</v>
      </c>
    </row>
    <row r="13587" spans="1:4">
      <c r="A13587">
        <v>1909</v>
      </c>
      <c r="B13587" t="s">
        <v>3655</v>
      </c>
      <c r="C13587" t="s">
        <v>2089</v>
      </c>
      <c r="D13587">
        <v>16</v>
      </c>
    </row>
    <row r="13588" spans="1:4">
      <c r="A13588">
        <v>1909</v>
      </c>
      <c r="B13588" t="s">
        <v>3655</v>
      </c>
      <c r="C13588" t="s">
        <v>2089</v>
      </c>
      <c r="D13588">
        <v>7.3</v>
      </c>
    </row>
    <row r="13589" spans="1:4">
      <c r="A13589">
        <v>1909</v>
      </c>
      <c r="B13589" t="s">
        <v>3655</v>
      </c>
      <c r="C13589" t="s">
        <v>2089</v>
      </c>
      <c r="D13589">
        <v>3</v>
      </c>
    </row>
    <row r="13590" spans="1:4">
      <c r="A13590">
        <v>1909</v>
      </c>
      <c r="B13590" t="s">
        <v>3655</v>
      </c>
      <c r="C13590" t="s">
        <v>2090</v>
      </c>
      <c r="D13590">
        <v>116.24</v>
      </c>
    </row>
    <row r="13591" spans="1:4">
      <c r="A13591">
        <v>1909</v>
      </c>
      <c r="B13591" t="s">
        <v>3655</v>
      </c>
      <c r="C13591" t="s">
        <v>2090</v>
      </c>
      <c r="D13591">
        <v>83.9</v>
      </c>
    </row>
    <row r="13592" spans="1:4">
      <c r="A13592">
        <v>1909</v>
      </c>
      <c r="B13592" t="s">
        <v>3655</v>
      </c>
      <c r="C13592" t="s">
        <v>2090</v>
      </c>
      <c r="D13592">
        <v>21.7</v>
      </c>
    </row>
    <row r="13593" spans="1:4">
      <c r="A13593">
        <v>1909</v>
      </c>
      <c r="B13593" t="s">
        <v>3655</v>
      </c>
      <c r="C13593" t="s">
        <v>2090</v>
      </c>
      <c r="D13593">
        <v>16.399999999999999</v>
      </c>
    </row>
    <row r="13594" spans="1:4">
      <c r="A13594">
        <v>1909</v>
      </c>
      <c r="B13594" t="s">
        <v>3655</v>
      </c>
      <c r="C13594" t="s">
        <v>2090</v>
      </c>
      <c r="D13594">
        <f>71-42.6</f>
        <v>28.4</v>
      </c>
    </row>
    <row r="13595" spans="1:4">
      <c r="A13595">
        <v>1909</v>
      </c>
      <c r="B13595" t="s">
        <v>3655</v>
      </c>
      <c r="C13595" t="s">
        <v>2090</v>
      </c>
      <c r="D13595">
        <v>56</v>
      </c>
    </row>
    <row r="13596" spans="1:4">
      <c r="A13596">
        <v>1909</v>
      </c>
      <c r="B13596" t="s">
        <v>3655</v>
      </c>
      <c r="C13596" t="s">
        <v>2090</v>
      </c>
      <c r="D13596">
        <v>50</v>
      </c>
    </row>
    <row r="13597" spans="1:4">
      <c r="A13597">
        <v>1909</v>
      </c>
      <c r="B13597" t="s">
        <v>3655</v>
      </c>
      <c r="C13597" t="s">
        <v>2090</v>
      </c>
      <c r="D13597">
        <v>55</v>
      </c>
    </row>
    <row r="13598" spans="1:4">
      <c r="A13598">
        <v>1909</v>
      </c>
      <c r="B13598" t="s">
        <v>3655</v>
      </c>
      <c r="C13598" t="s">
        <v>2090</v>
      </c>
      <c r="D13598">
        <v>17</v>
      </c>
    </row>
    <row r="13599" spans="1:4">
      <c r="A13599">
        <v>1909</v>
      </c>
      <c r="B13599" t="s">
        <v>3655</v>
      </c>
      <c r="C13599" t="s">
        <v>2090</v>
      </c>
      <c r="D13599">
        <v>56</v>
      </c>
    </row>
    <row r="13600" spans="1:4">
      <c r="A13600">
        <v>1909</v>
      </c>
      <c r="B13600" t="s">
        <v>3655</v>
      </c>
      <c r="C13600" t="s">
        <v>2318</v>
      </c>
      <c r="D13600">
        <v>13</v>
      </c>
    </row>
    <row r="13601" spans="1:4">
      <c r="A13601">
        <v>1909</v>
      </c>
      <c r="B13601" t="s">
        <v>3655</v>
      </c>
      <c r="C13601" t="s">
        <v>2319</v>
      </c>
      <c r="D13601">
        <v>20</v>
      </c>
    </row>
    <row r="13602" spans="1:4">
      <c r="A13602">
        <v>1909</v>
      </c>
      <c r="B13602" t="s">
        <v>3655</v>
      </c>
      <c r="C13602" t="s">
        <v>2092</v>
      </c>
      <c r="D13602">
        <v>149</v>
      </c>
    </row>
    <row r="13603" spans="1:4">
      <c r="A13603">
        <v>1909</v>
      </c>
      <c r="B13603" t="s">
        <v>3655</v>
      </c>
      <c r="C13603" t="s">
        <v>2092</v>
      </c>
      <c r="D13603">
        <v>45</v>
      </c>
    </row>
    <row r="13604" spans="1:4">
      <c r="A13604">
        <v>1909</v>
      </c>
      <c r="B13604" t="s">
        <v>3655</v>
      </c>
      <c r="C13604" t="s">
        <v>2092</v>
      </c>
      <c r="D13604">
        <v>25</v>
      </c>
    </row>
    <row r="13605" spans="1:4">
      <c r="A13605">
        <v>1909</v>
      </c>
      <c r="B13605" t="s">
        <v>3655</v>
      </c>
      <c r="C13605" t="s">
        <v>2092</v>
      </c>
      <c r="D13605">
        <v>36</v>
      </c>
    </row>
    <row r="13606" spans="1:4">
      <c r="A13606">
        <v>1909</v>
      </c>
      <c r="B13606" t="s">
        <v>3655</v>
      </c>
      <c r="C13606" t="s">
        <v>2109</v>
      </c>
      <c r="D13606">
        <v>15.9</v>
      </c>
    </row>
    <row r="13607" spans="1:4">
      <c r="A13607">
        <v>1909</v>
      </c>
      <c r="B13607" t="s">
        <v>3664</v>
      </c>
      <c r="C13607" t="s">
        <v>1494</v>
      </c>
      <c r="D13607">
        <v>7.8</v>
      </c>
    </row>
    <row r="13608" spans="1:4">
      <c r="A13608">
        <v>1909</v>
      </c>
      <c r="B13608" t="s">
        <v>3664</v>
      </c>
      <c r="C13608" t="s">
        <v>1495</v>
      </c>
      <c r="D13608">
        <v>9</v>
      </c>
    </row>
    <row r="13609" spans="1:4">
      <c r="A13609">
        <v>1909</v>
      </c>
      <c r="B13609" t="s">
        <v>3664</v>
      </c>
      <c r="C13609" t="s">
        <v>1320</v>
      </c>
      <c r="D13609">
        <v>6.5</v>
      </c>
    </row>
    <row r="13610" spans="1:4">
      <c r="A13610">
        <v>1909</v>
      </c>
      <c r="B13610" t="s">
        <v>3664</v>
      </c>
      <c r="C13610" t="s">
        <v>102</v>
      </c>
      <c r="D13610">
        <v>90</v>
      </c>
    </row>
    <row r="13611" spans="1:4">
      <c r="A13611">
        <v>1909</v>
      </c>
      <c r="B13611" t="s">
        <v>3664</v>
      </c>
      <c r="C13611" t="s">
        <v>2351</v>
      </c>
      <c r="D13611">
        <v>21.5</v>
      </c>
    </row>
    <row r="13612" spans="1:4">
      <c r="A13612">
        <v>1909</v>
      </c>
      <c r="B13612" t="s">
        <v>3664</v>
      </c>
      <c r="C13612" t="s">
        <v>1500</v>
      </c>
      <c r="D13612">
        <v>20</v>
      </c>
    </row>
    <row r="13613" spans="1:4">
      <c r="A13613">
        <v>1909</v>
      </c>
      <c r="B13613" t="s">
        <v>3664</v>
      </c>
      <c r="C13613" t="s">
        <v>1497</v>
      </c>
      <c r="D13613">
        <v>14</v>
      </c>
    </row>
    <row r="13614" spans="1:4">
      <c r="A13614">
        <v>1909</v>
      </c>
      <c r="B13614" t="s">
        <v>3664</v>
      </c>
      <c r="C13614" t="s">
        <v>1196</v>
      </c>
      <c r="D13614">
        <v>32</v>
      </c>
    </row>
    <row r="13615" spans="1:4">
      <c r="A13615">
        <v>1909</v>
      </c>
      <c r="B13615" t="s">
        <v>3664</v>
      </c>
      <c r="C13615" t="s">
        <v>1196</v>
      </c>
      <c r="D13615">
        <v>3</v>
      </c>
    </row>
    <row r="13616" spans="1:4">
      <c r="A13616">
        <v>1909</v>
      </c>
      <c r="B13616" t="s">
        <v>3664</v>
      </c>
      <c r="C13616" t="s">
        <v>1498</v>
      </c>
      <c r="D13616">
        <v>2</v>
      </c>
    </row>
    <row r="13617" spans="1:4">
      <c r="A13617">
        <v>1909</v>
      </c>
      <c r="B13617" t="s">
        <v>3664</v>
      </c>
      <c r="C13617" t="s">
        <v>1319</v>
      </c>
      <c r="D13617">
        <v>12.5</v>
      </c>
    </row>
    <row r="13618" spans="1:4">
      <c r="A13618">
        <v>1909</v>
      </c>
      <c r="B13618" t="s">
        <v>3664</v>
      </c>
      <c r="C13618" t="s">
        <v>1386</v>
      </c>
      <c r="D13618">
        <v>5.5</v>
      </c>
    </row>
    <row r="13619" spans="1:4">
      <c r="A13619">
        <v>1909</v>
      </c>
      <c r="B13619" t="s">
        <v>3656</v>
      </c>
      <c r="C13619" t="s">
        <v>734</v>
      </c>
      <c r="D13619">
        <v>5.0999999999999996</v>
      </c>
    </row>
    <row r="13620" spans="1:4">
      <c r="A13620">
        <v>1909</v>
      </c>
      <c r="B13620" t="s">
        <v>3656</v>
      </c>
      <c r="C13620" t="s">
        <v>1407</v>
      </c>
      <c r="D13620">
        <v>2.7</v>
      </c>
    </row>
    <row r="13621" spans="1:4">
      <c r="A13621">
        <v>1909</v>
      </c>
      <c r="B13621" t="s">
        <v>3656</v>
      </c>
      <c r="C13621" t="s">
        <v>1328</v>
      </c>
      <c r="D13621">
        <v>5</v>
      </c>
    </row>
    <row r="13622" spans="1:4">
      <c r="A13622">
        <v>1909</v>
      </c>
      <c r="B13622" t="s">
        <v>3656</v>
      </c>
      <c r="C13622" t="s">
        <v>502</v>
      </c>
      <c r="D13622">
        <v>226</v>
      </c>
    </row>
    <row r="13623" spans="1:4">
      <c r="A13623">
        <v>1909</v>
      </c>
      <c r="B13623" t="s">
        <v>3656</v>
      </c>
      <c r="C13623" t="s">
        <v>502</v>
      </c>
      <c r="D13623">
        <v>124.2</v>
      </c>
    </row>
    <row r="13624" spans="1:4">
      <c r="A13624">
        <v>1909</v>
      </c>
      <c r="B13624" t="s">
        <v>3656</v>
      </c>
      <c r="C13624" t="s">
        <v>502</v>
      </c>
      <c r="D13624">
        <v>67</v>
      </c>
    </row>
    <row r="13625" spans="1:4">
      <c r="A13625">
        <v>1909</v>
      </c>
      <c r="B13625" t="s">
        <v>3656</v>
      </c>
      <c r="C13625" t="s">
        <v>502</v>
      </c>
      <c r="D13625">
        <v>13</v>
      </c>
    </row>
    <row r="13626" spans="1:4">
      <c r="A13626">
        <v>1909</v>
      </c>
      <c r="B13626" t="s">
        <v>3656</v>
      </c>
      <c r="C13626" t="s">
        <v>502</v>
      </c>
      <c r="D13626">
        <v>26</v>
      </c>
    </row>
    <row r="13627" spans="1:4">
      <c r="A13627">
        <v>1909</v>
      </c>
      <c r="B13627" t="s">
        <v>3656</v>
      </c>
      <c r="C13627" t="s">
        <v>502</v>
      </c>
      <c r="D13627">
        <v>70</v>
      </c>
    </row>
    <row r="13628" spans="1:4">
      <c r="A13628">
        <v>1909</v>
      </c>
      <c r="B13628" t="s">
        <v>3656</v>
      </c>
      <c r="C13628" t="s">
        <v>502</v>
      </c>
      <c r="D13628">
        <v>25</v>
      </c>
    </row>
    <row r="13629" spans="1:4">
      <c r="A13629">
        <v>1909</v>
      </c>
      <c r="B13629" t="s">
        <v>3656</v>
      </c>
      <c r="C13629" t="s">
        <v>502</v>
      </c>
      <c r="D13629">
        <v>60</v>
      </c>
    </row>
    <row r="13630" spans="1:4">
      <c r="A13630">
        <v>1909</v>
      </c>
      <c r="B13630" t="s">
        <v>3656</v>
      </c>
      <c r="C13630" t="s">
        <v>502</v>
      </c>
      <c r="D13630">
        <v>12</v>
      </c>
    </row>
    <row r="13631" spans="1:4">
      <c r="A13631">
        <v>1909</v>
      </c>
      <c r="B13631" t="s">
        <v>3656</v>
      </c>
      <c r="C13631" t="s">
        <v>438</v>
      </c>
      <c r="D13631">
        <v>6</v>
      </c>
    </row>
    <row r="13632" spans="1:4">
      <c r="A13632">
        <v>1909</v>
      </c>
      <c r="B13632" t="s">
        <v>3656</v>
      </c>
      <c r="C13632" t="s">
        <v>1324</v>
      </c>
      <c r="D13632">
        <v>14.1</v>
      </c>
    </row>
    <row r="13633" spans="1:4">
      <c r="A13633">
        <v>1909</v>
      </c>
      <c r="B13633" t="s">
        <v>2415</v>
      </c>
      <c r="C13633" t="s">
        <v>2135</v>
      </c>
      <c r="D13633">
        <v>122</v>
      </c>
    </row>
    <row r="13634" spans="1:4">
      <c r="A13634">
        <v>1909</v>
      </c>
      <c r="B13634" t="s">
        <v>2415</v>
      </c>
      <c r="C13634" t="s">
        <v>2135</v>
      </c>
      <c r="D13634">
        <v>20</v>
      </c>
    </row>
    <row r="13635" spans="1:4">
      <c r="A13635">
        <v>1909</v>
      </c>
      <c r="B13635" t="s">
        <v>2415</v>
      </c>
      <c r="C13635" t="s">
        <v>2135</v>
      </c>
      <c r="D13635">
        <v>5</v>
      </c>
    </row>
    <row r="13636" spans="1:4">
      <c r="A13636">
        <v>1909</v>
      </c>
      <c r="B13636" t="s">
        <v>2415</v>
      </c>
      <c r="C13636" t="s">
        <v>2115</v>
      </c>
      <c r="D13636">
        <v>50.2</v>
      </c>
    </row>
    <row r="13637" spans="1:4">
      <c r="A13637">
        <v>1909</v>
      </c>
      <c r="B13637" t="s">
        <v>2415</v>
      </c>
      <c r="C13637" t="s">
        <v>2115</v>
      </c>
      <c r="D13637">
        <v>49</v>
      </c>
    </row>
    <row r="13638" spans="1:4">
      <c r="A13638">
        <v>1909</v>
      </c>
      <c r="B13638" t="s">
        <v>2415</v>
      </c>
      <c r="C13638" t="s">
        <v>2037</v>
      </c>
      <c r="D13638">
        <v>8.75</v>
      </c>
    </row>
    <row r="13639" spans="1:4">
      <c r="A13639">
        <v>1909</v>
      </c>
      <c r="B13639" t="s">
        <v>2415</v>
      </c>
      <c r="C13639" t="s">
        <v>2037</v>
      </c>
      <c r="D13639">
        <v>16.399999999999999</v>
      </c>
    </row>
    <row r="13640" spans="1:4">
      <c r="A13640">
        <v>1909</v>
      </c>
      <c r="B13640" t="s">
        <v>2415</v>
      </c>
      <c r="C13640" t="s">
        <v>2037</v>
      </c>
      <c r="D13640">
        <v>4</v>
      </c>
    </row>
    <row r="13641" spans="1:4">
      <c r="A13641">
        <v>1909</v>
      </c>
      <c r="B13641" t="s">
        <v>2415</v>
      </c>
      <c r="C13641" t="s">
        <v>2116</v>
      </c>
      <c r="D13641">
        <v>35.630000000000003</v>
      </c>
    </row>
    <row r="13642" spans="1:4">
      <c r="A13642">
        <v>1909</v>
      </c>
      <c r="B13642" t="s">
        <v>2415</v>
      </c>
      <c r="C13642" t="s">
        <v>2116</v>
      </c>
      <c r="D13642">
        <v>2</v>
      </c>
    </row>
    <row r="13643" spans="1:4">
      <c r="A13643">
        <v>1909</v>
      </c>
      <c r="B13643" t="s">
        <v>2415</v>
      </c>
      <c r="C13643" t="s">
        <v>2323</v>
      </c>
      <c r="D13643">
        <v>10</v>
      </c>
    </row>
    <row r="13644" spans="1:4">
      <c r="A13644">
        <v>1909</v>
      </c>
      <c r="B13644" t="s">
        <v>2415</v>
      </c>
      <c r="C13644" t="s">
        <v>2366</v>
      </c>
      <c r="D13644">
        <v>18.5</v>
      </c>
    </row>
    <row r="13645" spans="1:4">
      <c r="A13645">
        <v>1909</v>
      </c>
      <c r="B13645" t="s">
        <v>2415</v>
      </c>
      <c r="C13645" t="s">
        <v>2366</v>
      </c>
      <c r="D13645">
        <v>10</v>
      </c>
    </row>
    <row r="13646" spans="1:4">
      <c r="A13646">
        <v>1909</v>
      </c>
      <c r="B13646" t="s">
        <v>2415</v>
      </c>
      <c r="C13646" t="s">
        <v>2443</v>
      </c>
      <c r="D13646">
        <v>5</v>
      </c>
    </row>
    <row r="13647" spans="1:4">
      <c r="A13647">
        <v>1909</v>
      </c>
      <c r="B13647" t="s">
        <v>2415</v>
      </c>
      <c r="C13647" t="s">
        <v>2399</v>
      </c>
      <c r="D13647">
        <v>20</v>
      </c>
    </row>
    <row r="13648" spans="1:4">
      <c r="A13648">
        <v>1909</v>
      </c>
      <c r="B13648" t="s">
        <v>2415</v>
      </c>
      <c r="C13648" t="s">
        <v>2475</v>
      </c>
      <c r="D13648">
        <v>16</v>
      </c>
    </row>
    <row r="13649" spans="1:4">
      <c r="A13649">
        <v>1909</v>
      </c>
      <c r="B13649" t="s">
        <v>2415</v>
      </c>
      <c r="C13649" t="s">
        <v>2324</v>
      </c>
      <c r="D13649">
        <v>33</v>
      </c>
    </row>
    <row r="13650" spans="1:4">
      <c r="A13650">
        <v>1909</v>
      </c>
      <c r="B13650" t="s">
        <v>2415</v>
      </c>
      <c r="C13650" t="s">
        <v>2324</v>
      </c>
      <c r="D13650">
        <v>15</v>
      </c>
    </row>
    <row r="13651" spans="1:4">
      <c r="A13651">
        <v>1909</v>
      </c>
      <c r="B13651" t="s">
        <v>2415</v>
      </c>
      <c r="C13651" t="s">
        <v>2325</v>
      </c>
      <c r="D13651">
        <v>7.2</v>
      </c>
    </row>
    <row r="13652" spans="1:4">
      <c r="A13652">
        <v>1909</v>
      </c>
      <c r="B13652" t="s">
        <v>2415</v>
      </c>
      <c r="C13652" t="s">
        <v>2444</v>
      </c>
      <c r="D13652">
        <v>13.2</v>
      </c>
    </row>
    <row r="13653" spans="1:4">
      <c r="A13653">
        <v>1909</v>
      </c>
      <c r="B13653" t="s">
        <v>2415</v>
      </c>
      <c r="C13653" t="s">
        <v>2276</v>
      </c>
      <c r="D13653">
        <v>1.19</v>
      </c>
    </row>
    <row r="13654" spans="1:4">
      <c r="A13654">
        <v>1909</v>
      </c>
      <c r="B13654" t="s">
        <v>2415</v>
      </c>
      <c r="C13654" t="s">
        <v>2137</v>
      </c>
      <c r="D13654">
        <v>40</v>
      </c>
    </row>
    <row r="13655" spans="1:4">
      <c r="A13655">
        <v>1909</v>
      </c>
      <c r="B13655" t="s">
        <v>2415</v>
      </c>
      <c r="C13655" t="s">
        <v>2137</v>
      </c>
      <c r="D13655">
        <v>7.55</v>
      </c>
    </row>
    <row r="13656" spans="1:4">
      <c r="A13656">
        <v>1909</v>
      </c>
      <c r="B13656" t="s">
        <v>2415</v>
      </c>
      <c r="C13656" t="s">
        <v>2137</v>
      </c>
      <c r="D13656">
        <v>7.38</v>
      </c>
    </row>
    <row r="13657" spans="1:4">
      <c r="A13657">
        <v>1909</v>
      </c>
      <c r="B13657" t="s">
        <v>2415</v>
      </c>
      <c r="C13657" t="s">
        <v>2137</v>
      </c>
      <c r="D13657">
        <v>5.37</v>
      </c>
    </row>
    <row r="13658" spans="1:4">
      <c r="A13658">
        <v>1909</v>
      </c>
      <c r="B13658" t="s">
        <v>2415</v>
      </c>
      <c r="C13658" t="s">
        <v>2137</v>
      </c>
      <c r="D13658">
        <v>8.83</v>
      </c>
    </row>
    <row r="13659" spans="1:4">
      <c r="A13659">
        <v>1909</v>
      </c>
      <c r="B13659" t="s">
        <v>2415</v>
      </c>
      <c r="C13659" t="s">
        <v>2137</v>
      </c>
      <c r="D13659">
        <v>5.36</v>
      </c>
    </row>
    <row r="13660" spans="1:4">
      <c r="A13660">
        <v>1909</v>
      </c>
      <c r="B13660" t="s">
        <v>2415</v>
      </c>
      <c r="C13660" t="s">
        <v>2137</v>
      </c>
      <c r="D13660">
        <v>20.6</v>
      </c>
    </row>
    <row r="13661" spans="1:4">
      <c r="A13661">
        <v>1909</v>
      </c>
      <c r="B13661" t="s">
        <v>2415</v>
      </c>
      <c r="C13661" t="s">
        <v>2501</v>
      </c>
      <c r="D13661">
        <v>1</v>
      </c>
    </row>
    <row r="13662" spans="1:4">
      <c r="A13662">
        <v>1909</v>
      </c>
      <c r="B13662" t="s">
        <v>2415</v>
      </c>
      <c r="C13662" t="s">
        <v>2445</v>
      </c>
      <c r="D13662">
        <v>20</v>
      </c>
    </row>
    <row r="13663" spans="1:4">
      <c r="A13663">
        <v>1909</v>
      </c>
      <c r="B13663" t="s">
        <v>2415</v>
      </c>
      <c r="C13663" t="s">
        <v>2536</v>
      </c>
      <c r="D13663">
        <v>5</v>
      </c>
    </row>
    <row r="13664" spans="1:4">
      <c r="A13664">
        <v>1909</v>
      </c>
      <c r="B13664" t="s">
        <v>2415</v>
      </c>
      <c r="C13664" t="s">
        <v>2367</v>
      </c>
      <c r="D13664">
        <v>7</v>
      </c>
    </row>
    <row r="13665" spans="1:4">
      <c r="A13665">
        <v>1909</v>
      </c>
      <c r="B13665" t="s">
        <v>2415</v>
      </c>
      <c r="C13665" t="s">
        <v>715</v>
      </c>
      <c r="D13665">
        <v>2</v>
      </c>
    </row>
    <row r="13666" spans="1:4">
      <c r="A13666">
        <v>1909</v>
      </c>
      <c r="B13666" t="s">
        <v>2415</v>
      </c>
      <c r="C13666" t="s">
        <v>2326</v>
      </c>
      <c r="D13666">
        <v>31.3</v>
      </c>
    </row>
    <row r="13667" spans="1:4">
      <c r="A13667">
        <v>1909</v>
      </c>
      <c r="B13667" t="s">
        <v>2415</v>
      </c>
      <c r="C13667" t="s">
        <v>2326</v>
      </c>
      <c r="D13667">
        <v>13.4</v>
      </c>
    </row>
    <row r="13668" spans="1:4">
      <c r="A13668">
        <v>1909</v>
      </c>
      <c r="B13668" t="s">
        <v>2415</v>
      </c>
      <c r="C13668" t="s">
        <v>2139</v>
      </c>
      <c r="D13668">
        <v>19</v>
      </c>
    </row>
    <row r="13669" spans="1:4">
      <c r="A13669">
        <v>1909</v>
      </c>
      <c r="B13669" t="s">
        <v>2415</v>
      </c>
      <c r="C13669" t="s">
        <v>2140</v>
      </c>
      <c r="D13669">
        <v>53.78</v>
      </c>
    </row>
    <row r="13670" spans="1:4">
      <c r="A13670">
        <v>1909</v>
      </c>
      <c r="B13670" t="s">
        <v>2415</v>
      </c>
      <c r="C13670" t="s">
        <v>2140</v>
      </c>
      <c r="D13670">
        <v>46</v>
      </c>
    </row>
    <row r="13671" spans="1:4">
      <c r="A13671">
        <v>1909</v>
      </c>
      <c r="B13671" t="s">
        <v>2415</v>
      </c>
      <c r="C13671" t="s">
        <v>2140</v>
      </c>
      <c r="D13671">
        <v>2.2999999999999998</v>
      </c>
    </row>
    <row r="13672" spans="1:4">
      <c r="A13672">
        <v>1909</v>
      </c>
      <c r="B13672" t="s">
        <v>2415</v>
      </c>
      <c r="C13672" t="s">
        <v>2140</v>
      </c>
      <c r="D13672">
        <v>23.41</v>
      </c>
    </row>
    <row r="13673" spans="1:4">
      <c r="A13673">
        <v>1909</v>
      </c>
      <c r="B13673" t="s">
        <v>2415</v>
      </c>
      <c r="C13673" t="s">
        <v>2537</v>
      </c>
      <c r="D13673">
        <v>12.5</v>
      </c>
    </row>
    <row r="13674" spans="1:4">
      <c r="A13674">
        <v>1909</v>
      </c>
      <c r="B13674" t="s">
        <v>2415</v>
      </c>
      <c r="C13674" t="s">
        <v>2141</v>
      </c>
      <c r="D13674">
        <v>36</v>
      </c>
    </row>
    <row r="13675" spans="1:4">
      <c r="A13675">
        <v>1909</v>
      </c>
      <c r="B13675" t="s">
        <v>2415</v>
      </c>
      <c r="C13675" t="s">
        <v>2141</v>
      </c>
      <c r="D13675">
        <v>27.5</v>
      </c>
    </row>
    <row r="13676" spans="1:4">
      <c r="A13676">
        <v>1909</v>
      </c>
      <c r="B13676" t="s">
        <v>2415</v>
      </c>
      <c r="C13676" t="s">
        <v>2141</v>
      </c>
      <c r="D13676">
        <v>35</v>
      </c>
    </row>
    <row r="13677" spans="1:4">
      <c r="A13677">
        <v>1909</v>
      </c>
      <c r="B13677" t="s">
        <v>2415</v>
      </c>
      <c r="C13677" t="s">
        <v>2141</v>
      </c>
      <c r="D13677">
        <v>42</v>
      </c>
    </row>
    <row r="13678" spans="1:4">
      <c r="A13678">
        <v>1909</v>
      </c>
      <c r="B13678" t="s">
        <v>2415</v>
      </c>
      <c r="C13678" t="s">
        <v>2119</v>
      </c>
      <c r="D13678">
        <v>9.75</v>
      </c>
    </row>
    <row r="13679" spans="1:4">
      <c r="A13679">
        <v>1909</v>
      </c>
      <c r="B13679" t="s">
        <v>2415</v>
      </c>
      <c r="C13679" t="s">
        <v>2277</v>
      </c>
      <c r="D13679">
        <v>31</v>
      </c>
    </row>
    <row r="13680" spans="1:4">
      <c r="A13680">
        <v>1909</v>
      </c>
      <c r="B13680" t="s">
        <v>2415</v>
      </c>
      <c r="C13680" t="s">
        <v>2143</v>
      </c>
      <c r="D13680">
        <v>29.72</v>
      </c>
    </row>
    <row r="13681" spans="1:4">
      <c r="A13681">
        <v>1909</v>
      </c>
      <c r="B13681" t="s">
        <v>2415</v>
      </c>
      <c r="C13681" t="s">
        <v>2447</v>
      </c>
      <c r="D13681">
        <v>10.4</v>
      </c>
    </row>
    <row r="13682" spans="1:4">
      <c r="A13682">
        <v>1909</v>
      </c>
      <c r="B13682" t="s">
        <v>2415</v>
      </c>
      <c r="C13682" t="s">
        <v>2212</v>
      </c>
      <c r="D13682">
        <v>11</v>
      </c>
    </row>
    <row r="13683" spans="1:4">
      <c r="A13683">
        <v>1909</v>
      </c>
      <c r="B13683" t="s">
        <v>2415</v>
      </c>
      <c r="C13683" t="s">
        <v>2120</v>
      </c>
      <c r="D13683">
        <v>67</v>
      </c>
    </row>
    <row r="13684" spans="1:4">
      <c r="A13684">
        <v>1909</v>
      </c>
      <c r="B13684" t="s">
        <v>2415</v>
      </c>
      <c r="C13684" t="s">
        <v>2120</v>
      </c>
      <c r="D13684">
        <v>50</v>
      </c>
    </row>
    <row r="13685" spans="1:4">
      <c r="A13685">
        <v>1909</v>
      </c>
      <c r="B13685" t="s">
        <v>2415</v>
      </c>
      <c r="C13685" t="s">
        <v>2120</v>
      </c>
      <c r="D13685">
        <v>12</v>
      </c>
    </row>
    <row r="13686" spans="1:4">
      <c r="A13686">
        <v>1909</v>
      </c>
      <c r="B13686" t="s">
        <v>2415</v>
      </c>
      <c r="C13686" t="s">
        <v>2121</v>
      </c>
      <c r="D13686">
        <v>20.09</v>
      </c>
    </row>
    <row r="13687" spans="1:4">
      <c r="A13687">
        <v>1909</v>
      </c>
      <c r="B13687" t="s">
        <v>2415</v>
      </c>
      <c r="C13687" t="s">
        <v>2121</v>
      </c>
      <c r="D13687">
        <v>30.1</v>
      </c>
    </row>
    <row r="13688" spans="1:4">
      <c r="A13688">
        <v>1909</v>
      </c>
      <c r="B13688" t="s">
        <v>2415</v>
      </c>
      <c r="C13688" t="s">
        <v>2505</v>
      </c>
      <c r="D13688">
        <v>12.3</v>
      </c>
    </row>
    <row r="13689" spans="1:4">
      <c r="A13689">
        <v>1909</v>
      </c>
      <c r="B13689" t="s">
        <v>2415</v>
      </c>
      <c r="C13689" t="s">
        <v>2252</v>
      </c>
      <c r="D13689">
        <v>3.25</v>
      </c>
    </row>
    <row r="13690" spans="1:4">
      <c r="A13690">
        <v>1909</v>
      </c>
      <c r="B13690" t="s">
        <v>2415</v>
      </c>
      <c r="C13690" t="s">
        <v>2506</v>
      </c>
      <c r="D13690">
        <v>11.5</v>
      </c>
    </row>
    <row r="13691" spans="1:4">
      <c r="A13691">
        <v>1909</v>
      </c>
      <c r="B13691" t="s">
        <v>2415</v>
      </c>
      <c r="C13691" t="s">
        <v>2507</v>
      </c>
      <c r="D13691">
        <v>4.5</v>
      </c>
    </row>
    <row r="13692" spans="1:4">
      <c r="A13692">
        <v>1909</v>
      </c>
      <c r="B13692" t="s">
        <v>2415</v>
      </c>
      <c r="C13692" t="s">
        <v>441</v>
      </c>
      <c r="D13692">
        <v>75</v>
      </c>
    </row>
    <row r="13693" spans="1:4">
      <c r="A13693">
        <v>1909</v>
      </c>
      <c r="B13693" t="s">
        <v>2415</v>
      </c>
      <c r="C13693" t="s">
        <v>2401</v>
      </c>
      <c r="D13693">
        <v>5.0999999999999996</v>
      </c>
    </row>
    <row r="13694" spans="1:4">
      <c r="A13694">
        <v>1909</v>
      </c>
      <c r="B13694" t="s">
        <v>2415</v>
      </c>
      <c r="C13694" t="s">
        <v>2401</v>
      </c>
      <c r="D13694">
        <v>4.5</v>
      </c>
    </row>
    <row r="13695" spans="1:4">
      <c r="A13695">
        <v>1909</v>
      </c>
      <c r="B13695" t="s">
        <v>2415</v>
      </c>
      <c r="C13695" t="s">
        <v>2144</v>
      </c>
      <c r="D13695">
        <v>35.700000000000003</v>
      </c>
    </row>
    <row r="13696" spans="1:4">
      <c r="A13696">
        <v>1909</v>
      </c>
      <c r="B13696" t="s">
        <v>2415</v>
      </c>
      <c r="C13696" t="s">
        <v>2278</v>
      </c>
      <c r="D13696">
        <v>12</v>
      </c>
    </row>
    <row r="13697" spans="1:4">
      <c r="A13697">
        <v>1909</v>
      </c>
      <c r="B13697" t="s">
        <v>2415</v>
      </c>
      <c r="C13697" t="s">
        <v>273</v>
      </c>
      <c r="D13697">
        <v>143</v>
      </c>
    </row>
    <row r="13698" spans="1:4">
      <c r="A13698">
        <v>1909</v>
      </c>
      <c r="B13698" t="s">
        <v>2415</v>
      </c>
      <c r="C13698" t="s">
        <v>273</v>
      </c>
      <c r="D13698">
        <v>8.68</v>
      </c>
    </row>
    <row r="13699" spans="1:4">
      <c r="A13699">
        <v>1909</v>
      </c>
      <c r="B13699" t="s">
        <v>2415</v>
      </c>
      <c r="C13699" t="s">
        <v>273</v>
      </c>
      <c r="D13699">
        <v>17.739999999999998</v>
      </c>
    </row>
    <row r="13700" spans="1:4">
      <c r="A13700">
        <v>1909</v>
      </c>
      <c r="B13700" t="s">
        <v>2415</v>
      </c>
      <c r="C13700" t="s">
        <v>273</v>
      </c>
      <c r="D13700">
        <v>11.23</v>
      </c>
    </row>
    <row r="13701" spans="1:4">
      <c r="A13701">
        <v>1909</v>
      </c>
      <c r="B13701" t="s">
        <v>2415</v>
      </c>
      <c r="C13701" t="s">
        <v>273</v>
      </c>
      <c r="D13701">
        <v>8.3000000000000007</v>
      </c>
    </row>
    <row r="13702" spans="1:4">
      <c r="A13702">
        <v>1909</v>
      </c>
      <c r="B13702" t="s">
        <v>2415</v>
      </c>
      <c r="C13702" t="s">
        <v>273</v>
      </c>
      <c r="D13702">
        <v>4.5599999999999996</v>
      </c>
    </row>
    <row r="13703" spans="1:4">
      <c r="A13703">
        <v>1909</v>
      </c>
      <c r="B13703" t="s">
        <v>2415</v>
      </c>
      <c r="C13703" t="s">
        <v>273</v>
      </c>
      <c r="D13703">
        <v>13.16</v>
      </c>
    </row>
    <row r="13704" spans="1:4">
      <c r="A13704">
        <v>1909</v>
      </c>
      <c r="B13704" t="s">
        <v>2415</v>
      </c>
      <c r="C13704" t="s">
        <v>273</v>
      </c>
      <c r="D13704">
        <v>12.13</v>
      </c>
    </row>
    <row r="13705" spans="1:4">
      <c r="A13705">
        <v>1909</v>
      </c>
      <c r="B13705" t="s">
        <v>2415</v>
      </c>
      <c r="C13705" t="s">
        <v>273</v>
      </c>
      <c r="D13705">
        <v>6.1</v>
      </c>
    </row>
    <row r="13706" spans="1:4">
      <c r="A13706">
        <v>1909</v>
      </c>
      <c r="B13706" t="s">
        <v>2415</v>
      </c>
      <c r="C13706" t="s">
        <v>2327</v>
      </c>
      <c r="D13706">
        <v>5.25</v>
      </c>
    </row>
    <row r="13707" spans="1:4">
      <c r="A13707">
        <v>1909</v>
      </c>
      <c r="B13707" t="s">
        <v>2415</v>
      </c>
      <c r="C13707" t="s">
        <v>1394</v>
      </c>
      <c r="D13707">
        <v>24</v>
      </c>
    </row>
    <row r="13708" spans="1:4">
      <c r="A13708">
        <v>1909</v>
      </c>
      <c r="B13708" t="s">
        <v>2415</v>
      </c>
      <c r="C13708" t="s">
        <v>2333</v>
      </c>
      <c r="D13708">
        <v>8.9</v>
      </c>
    </row>
    <row r="13709" spans="1:4">
      <c r="A13709">
        <v>1909</v>
      </c>
      <c r="B13709" t="s">
        <v>2415</v>
      </c>
      <c r="C13709" t="s">
        <v>2509</v>
      </c>
      <c r="D13709">
        <v>7.3</v>
      </c>
    </row>
    <row r="13710" spans="1:4">
      <c r="A13710">
        <v>1909</v>
      </c>
      <c r="B13710" t="s">
        <v>2415</v>
      </c>
      <c r="C13710" t="s">
        <v>2509</v>
      </c>
      <c r="D13710">
        <v>42</v>
      </c>
    </row>
    <row r="13711" spans="1:4">
      <c r="A13711">
        <v>1909</v>
      </c>
      <c r="B13711" t="s">
        <v>2415</v>
      </c>
      <c r="C13711" t="s">
        <v>2509</v>
      </c>
      <c r="D13711">
        <v>8.0500000000000007</v>
      </c>
    </row>
    <row r="13712" spans="1:4">
      <c r="A13712">
        <v>1909</v>
      </c>
      <c r="B13712" t="s">
        <v>2415</v>
      </c>
      <c r="C13712" t="s">
        <v>1714</v>
      </c>
      <c r="D13712">
        <v>9</v>
      </c>
    </row>
    <row r="13713" spans="1:4">
      <c r="A13713">
        <v>1909</v>
      </c>
      <c r="B13713" t="s">
        <v>2415</v>
      </c>
      <c r="C13713" t="s">
        <v>2402</v>
      </c>
      <c r="D13713">
        <v>5.5</v>
      </c>
    </row>
    <row r="13714" spans="1:4">
      <c r="A13714">
        <v>1909</v>
      </c>
      <c r="B13714" t="s">
        <v>2415</v>
      </c>
      <c r="C13714" t="s">
        <v>2122</v>
      </c>
      <c r="D13714">
        <v>2</v>
      </c>
    </row>
    <row r="13715" spans="1:4">
      <c r="A13715">
        <v>1909</v>
      </c>
      <c r="B13715" t="s">
        <v>2415</v>
      </c>
      <c r="C13715" t="s">
        <v>2255</v>
      </c>
      <c r="D13715">
        <v>5.5</v>
      </c>
    </row>
    <row r="13716" spans="1:4">
      <c r="A13716">
        <v>1909</v>
      </c>
      <c r="B13716" t="s">
        <v>2415</v>
      </c>
      <c r="C13716" t="s">
        <v>2257</v>
      </c>
      <c r="D13716">
        <v>12.5</v>
      </c>
    </row>
    <row r="13717" spans="1:4">
      <c r="A13717">
        <v>1909</v>
      </c>
      <c r="B13717" t="s">
        <v>2415</v>
      </c>
      <c r="C13717" t="s">
        <v>2258</v>
      </c>
      <c r="D13717">
        <v>16.010000000000002</v>
      </c>
    </row>
    <row r="13718" spans="1:4">
      <c r="A13718">
        <v>1909</v>
      </c>
      <c r="B13718" t="s">
        <v>2415</v>
      </c>
      <c r="C13718" t="s">
        <v>2334</v>
      </c>
      <c r="D13718">
        <v>29</v>
      </c>
    </row>
    <row r="13719" spans="1:4">
      <c r="A13719">
        <v>1909</v>
      </c>
      <c r="B13719" t="s">
        <v>2415</v>
      </c>
      <c r="C13719" t="s">
        <v>2407</v>
      </c>
      <c r="D13719">
        <v>9.2799999999999994</v>
      </c>
    </row>
    <row r="13720" spans="1:4">
      <c r="A13720">
        <v>1909</v>
      </c>
      <c r="B13720" t="s">
        <v>2415</v>
      </c>
      <c r="C13720" t="s">
        <v>2259</v>
      </c>
      <c r="D13720">
        <v>5.5</v>
      </c>
    </row>
    <row r="13721" spans="1:4">
      <c r="A13721">
        <v>1909</v>
      </c>
      <c r="B13721" t="s">
        <v>2415</v>
      </c>
      <c r="C13721" t="s">
        <v>2260</v>
      </c>
      <c r="D13721">
        <v>8.5</v>
      </c>
    </row>
    <row r="13722" spans="1:4">
      <c r="A13722">
        <v>1909</v>
      </c>
      <c r="B13722" t="s">
        <v>2415</v>
      </c>
      <c r="C13722" t="s">
        <v>2538</v>
      </c>
      <c r="D13722">
        <v>5.25</v>
      </c>
    </row>
    <row r="13723" spans="1:4">
      <c r="A13723">
        <v>1909</v>
      </c>
      <c r="B13723" t="s">
        <v>2415</v>
      </c>
      <c r="C13723" t="s">
        <v>2331</v>
      </c>
      <c r="D13723">
        <v>26.31</v>
      </c>
    </row>
    <row r="13724" spans="1:4">
      <c r="A13724">
        <v>1909</v>
      </c>
      <c r="B13724" t="s">
        <v>2415</v>
      </c>
      <c r="C13724" t="s">
        <v>2331</v>
      </c>
      <c r="D13724">
        <v>5.4</v>
      </c>
    </row>
    <row r="13725" spans="1:4">
      <c r="A13725">
        <v>1909</v>
      </c>
      <c r="B13725" t="s">
        <v>2415</v>
      </c>
      <c r="C13725" t="s">
        <v>2123</v>
      </c>
      <c r="D13725">
        <v>57</v>
      </c>
    </row>
    <row r="13726" spans="1:4">
      <c r="A13726">
        <v>1909</v>
      </c>
      <c r="B13726" t="s">
        <v>2415</v>
      </c>
      <c r="C13726" t="s">
        <v>2123</v>
      </c>
      <c r="D13726">
        <v>4.25</v>
      </c>
    </row>
    <row r="13727" spans="1:4">
      <c r="A13727">
        <v>1909</v>
      </c>
      <c r="B13727" t="s">
        <v>2415</v>
      </c>
      <c r="C13727" t="s">
        <v>2123</v>
      </c>
      <c r="D13727">
        <v>4.05</v>
      </c>
    </row>
    <row r="13728" spans="1:4">
      <c r="A13728">
        <v>1909</v>
      </c>
      <c r="B13728" t="s">
        <v>2415</v>
      </c>
      <c r="C13728" t="s">
        <v>2123</v>
      </c>
      <c r="D13728">
        <v>1.5</v>
      </c>
    </row>
    <row r="13729" spans="1:4">
      <c r="A13729">
        <v>1909</v>
      </c>
      <c r="B13729" t="s">
        <v>2415</v>
      </c>
      <c r="C13729" t="s">
        <v>2123</v>
      </c>
      <c r="D13729">
        <v>5.5</v>
      </c>
    </row>
    <row r="13730" spans="1:4">
      <c r="A13730">
        <v>1909</v>
      </c>
      <c r="B13730" t="s">
        <v>2415</v>
      </c>
      <c r="C13730" t="s">
        <v>2123</v>
      </c>
      <c r="D13730">
        <v>14</v>
      </c>
    </row>
    <row r="13731" spans="1:4">
      <c r="A13731">
        <v>1909</v>
      </c>
      <c r="B13731" t="s">
        <v>2415</v>
      </c>
      <c r="C13731" t="s">
        <v>2123</v>
      </c>
      <c r="D13731">
        <v>17</v>
      </c>
    </row>
    <row r="13732" spans="1:4">
      <c r="A13732">
        <v>1909</v>
      </c>
      <c r="B13732" t="s">
        <v>2415</v>
      </c>
      <c r="C13732" t="s">
        <v>2124</v>
      </c>
      <c r="D13732">
        <v>34.76</v>
      </c>
    </row>
    <row r="13733" spans="1:4">
      <c r="A13733">
        <v>1909</v>
      </c>
      <c r="B13733" t="s">
        <v>2415</v>
      </c>
      <c r="C13733" t="s">
        <v>2511</v>
      </c>
      <c r="D13733">
        <v>12</v>
      </c>
    </row>
    <row r="13734" spans="1:4">
      <c r="A13734">
        <v>1909</v>
      </c>
      <c r="B13734" t="s">
        <v>2415</v>
      </c>
      <c r="C13734" t="s">
        <v>2125</v>
      </c>
      <c r="D13734">
        <v>619.95000000000005</v>
      </c>
    </row>
    <row r="13735" spans="1:4">
      <c r="A13735">
        <v>1909</v>
      </c>
      <c r="B13735" t="s">
        <v>2415</v>
      </c>
      <c r="C13735" t="s">
        <v>2125</v>
      </c>
      <c r="D13735">
        <v>316</v>
      </c>
    </row>
    <row r="13736" spans="1:4">
      <c r="A13736">
        <v>1909</v>
      </c>
      <c r="B13736" t="s">
        <v>2415</v>
      </c>
      <c r="C13736" t="s">
        <v>2125</v>
      </c>
      <c r="D13736">
        <v>10</v>
      </c>
    </row>
    <row r="13737" spans="1:4">
      <c r="A13737">
        <v>1909</v>
      </c>
      <c r="B13737" t="s">
        <v>2415</v>
      </c>
      <c r="C13737" t="s">
        <v>2125</v>
      </c>
      <c r="D13737">
        <f>39.31-13.2</f>
        <v>26.110000000000003</v>
      </c>
    </row>
    <row r="13738" spans="1:4">
      <c r="A13738">
        <v>1909</v>
      </c>
      <c r="B13738" t="s">
        <v>2415</v>
      </c>
      <c r="C13738" t="s">
        <v>2125</v>
      </c>
      <c r="D13738">
        <v>8.6</v>
      </c>
    </row>
    <row r="13739" spans="1:4">
      <c r="A13739">
        <v>1909</v>
      </c>
      <c r="B13739" t="s">
        <v>2415</v>
      </c>
      <c r="C13739" t="s">
        <v>2125</v>
      </c>
      <c r="D13739">
        <v>3.34</v>
      </c>
    </row>
    <row r="13740" spans="1:4">
      <c r="A13740">
        <v>1909</v>
      </c>
      <c r="B13740" t="s">
        <v>2415</v>
      </c>
      <c r="C13740" t="s">
        <v>2125</v>
      </c>
      <c r="D13740">
        <v>21.09</v>
      </c>
    </row>
    <row r="13741" spans="1:4">
      <c r="A13741">
        <v>1909</v>
      </c>
      <c r="B13741" t="s">
        <v>2415</v>
      </c>
      <c r="C13741" t="s">
        <v>2125</v>
      </c>
      <c r="D13741">
        <v>20.6</v>
      </c>
    </row>
    <row r="13742" spans="1:4">
      <c r="A13742">
        <v>1909</v>
      </c>
      <c r="B13742" t="s">
        <v>2415</v>
      </c>
      <c r="C13742" t="s">
        <v>2125</v>
      </c>
      <c r="D13742">
        <v>3.5</v>
      </c>
    </row>
    <row r="13743" spans="1:4">
      <c r="A13743">
        <v>1909</v>
      </c>
      <c r="B13743" t="s">
        <v>2415</v>
      </c>
      <c r="C13743" t="s">
        <v>2125</v>
      </c>
      <c r="D13743">
        <v>12</v>
      </c>
    </row>
    <row r="13744" spans="1:4">
      <c r="A13744">
        <v>1909</v>
      </c>
      <c r="B13744" t="s">
        <v>2415</v>
      </c>
      <c r="C13744" t="s">
        <v>2125</v>
      </c>
      <c r="D13744">
        <v>16</v>
      </c>
    </row>
    <row r="13745" spans="1:4">
      <c r="A13745">
        <v>1909</v>
      </c>
      <c r="B13745" t="s">
        <v>2415</v>
      </c>
      <c r="C13745" t="s">
        <v>2125</v>
      </c>
      <c r="D13745">
        <v>16.18</v>
      </c>
    </row>
    <row r="13746" spans="1:4">
      <c r="A13746">
        <v>1909</v>
      </c>
      <c r="B13746" t="s">
        <v>2415</v>
      </c>
      <c r="C13746" t="s">
        <v>2125</v>
      </c>
      <c r="D13746">
        <v>27</v>
      </c>
    </row>
    <row r="13747" spans="1:4">
      <c r="A13747">
        <v>1909</v>
      </c>
      <c r="B13747" t="s">
        <v>2415</v>
      </c>
      <c r="C13747" t="s">
        <v>2403</v>
      </c>
      <c r="D13747">
        <v>13.6</v>
      </c>
    </row>
    <row r="13748" spans="1:4">
      <c r="A13748">
        <v>1909</v>
      </c>
      <c r="B13748" t="s">
        <v>2415</v>
      </c>
      <c r="C13748" t="s">
        <v>2127</v>
      </c>
      <c r="D13748">
        <v>525.4</v>
      </c>
    </row>
    <row r="13749" spans="1:4">
      <c r="A13749">
        <v>1909</v>
      </c>
      <c r="B13749" t="s">
        <v>2415</v>
      </c>
      <c r="C13749" t="s">
        <v>2127</v>
      </c>
      <c r="D13749">
        <v>3.33</v>
      </c>
    </row>
    <row r="13750" spans="1:4">
      <c r="A13750">
        <v>1909</v>
      </c>
      <c r="B13750" t="s">
        <v>2415</v>
      </c>
      <c r="C13750" t="s">
        <v>2127</v>
      </c>
      <c r="D13750">
        <v>9.1999999999999993</v>
      </c>
    </row>
    <row r="13751" spans="1:4">
      <c r="A13751">
        <v>1909</v>
      </c>
      <c r="B13751" t="s">
        <v>2415</v>
      </c>
      <c r="C13751" t="s">
        <v>2127</v>
      </c>
      <c r="D13751">
        <v>32</v>
      </c>
    </row>
    <row r="13752" spans="1:4">
      <c r="A13752">
        <v>1909</v>
      </c>
      <c r="B13752" t="s">
        <v>2415</v>
      </c>
      <c r="C13752" t="s">
        <v>2127</v>
      </c>
      <c r="D13752">
        <v>64.209999999999994</v>
      </c>
    </row>
    <row r="13753" spans="1:4">
      <c r="A13753">
        <v>1909</v>
      </c>
      <c r="B13753" t="s">
        <v>2415</v>
      </c>
      <c r="C13753" t="s">
        <v>2127</v>
      </c>
      <c r="D13753">
        <v>11.54</v>
      </c>
    </row>
    <row r="13754" spans="1:4">
      <c r="A13754">
        <v>1909</v>
      </c>
      <c r="B13754" t="s">
        <v>2415</v>
      </c>
      <c r="C13754" t="s">
        <v>2127</v>
      </c>
      <c r="D13754">
        <v>10</v>
      </c>
    </row>
    <row r="13755" spans="1:4">
      <c r="A13755">
        <v>1909</v>
      </c>
      <c r="B13755" t="s">
        <v>2415</v>
      </c>
      <c r="C13755" t="s">
        <v>2127</v>
      </c>
      <c r="D13755">
        <v>231</v>
      </c>
    </row>
    <row r="13756" spans="1:4">
      <c r="A13756">
        <v>1909</v>
      </c>
      <c r="B13756" t="s">
        <v>2415</v>
      </c>
      <c r="C13756" t="s">
        <v>2127</v>
      </c>
      <c r="D13756">
        <v>29</v>
      </c>
    </row>
    <row r="13757" spans="1:4">
      <c r="A13757">
        <v>1909</v>
      </c>
      <c r="B13757" t="s">
        <v>2415</v>
      </c>
      <c r="C13757" t="s">
        <v>2127</v>
      </c>
      <c r="D13757">
        <v>40.28</v>
      </c>
    </row>
    <row r="13758" spans="1:4">
      <c r="A13758">
        <v>1909</v>
      </c>
      <c r="B13758" t="s">
        <v>2415</v>
      </c>
      <c r="C13758" t="s">
        <v>2127</v>
      </c>
      <c r="D13758">
        <v>7.1</v>
      </c>
    </row>
    <row r="13759" spans="1:4">
      <c r="A13759">
        <v>1909</v>
      </c>
      <c r="B13759" t="s">
        <v>2415</v>
      </c>
      <c r="C13759" t="s">
        <v>2127</v>
      </c>
      <c r="D13759">
        <v>12</v>
      </c>
    </row>
    <row r="13760" spans="1:4">
      <c r="A13760">
        <v>1909</v>
      </c>
      <c r="B13760" t="s">
        <v>2415</v>
      </c>
      <c r="C13760" t="s">
        <v>2127</v>
      </c>
      <c r="D13760">
        <v>5.42</v>
      </c>
    </row>
    <row r="13761" spans="1:4">
      <c r="A13761">
        <v>1909</v>
      </c>
      <c r="B13761" t="s">
        <v>2415</v>
      </c>
      <c r="C13761" t="s">
        <v>2127</v>
      </c>
      <c r="D13761">
        <v>14.95</v>
      </c>
    </row>
    <row r="13762" spans="1:4">
      <c r="A13762">
        <v>1909</v>
      </c>
      <c r="B13762" t="s">
        <v>2415</v>
      </c>
      <c r="C13762" t="s">
        <v>2127</v>
      </c>
      <c r="D13762">
        <v>27.86</v>
      </c>
    </row>
    <row r="13763" spans="1:4">
      <c r="A13763">
        <v>1909</v>
      </c>
      <c r="B13763" t="s">
        <v>2415</v>
      </c>
      <c r="C13763" t="s">
        <v>2127</v>
      </c>
      <c r="D13763">
        <v>125</v>
      </c>
    </row>
    <row r="13764" spans="1:4">
      <c r="A13764">
        <v>1909</v>
      </c>
      <c r="B13764" t="s">
        <v>2415</v>
      </c>
      <c r="C13764" t="s">
        <v>2127</v>
      </c>
      <c r="D13764">
        <v>7</v>
      </c>
    </row>
    <row r="13765" spans="1:4">
      <c r="A13765">
        <v>1909</v>
      </c>
      <c r="B13765" t="s">
        <v>2415</v>
      </c>
      <c r="C13765" t="s">
        <v>2127</v>
      </c>
      <c r="D13765">
        <v>62</v>
      </c>
    </row>
    <row r="13766" spans="1:4">
      <c r="A13766">
        <v>1909</v>
      </c>
      <c r="B13766" t="s">
        <v>2415</v>
      </c>
      <c r="C13766" t="s">
        <v>2127</v>
      </c>
      <c r="D13766">
        <v>8.5</v>
      </c>
    </row>
    <row r="13767" spans="1:4">
      <c r="A13767">
        <v>1909</v>
      </c>
      <c r="B13767" t="s">
        <v>2415</v>
      </c>
      <c r="C13767" t="s">
        <v>2127</v>
      </c>
      <c r="D13767">
        <v>5</v>
      </c>
    </row>
    <row r="13768" spans="1:4">
      <c r="A13768">
        <v>1909</v>
      </c>
      <c r="B13768" t="s">
        <v>2415</v>
      </c>
      <c r="C13768" t="s">
        <v>2022</v>
      </c>
      <c r="D13768">
        <v>3.5</v>
      </c>
    </row>
    <row r="13769" spans="1:4">
      <c r="A13769">
        <v>1909</v>
      </c>
      <c r="B13769" t="s">
        <v>2415</v>
      </c>
      <c r="C13769" t="s">
        <v>2145</v>
      </c>
      <c r="D13769">
        <v>6.7</v>
      </c>
    </row>
    <row r="13770" spans="1:4">
      <c r="A13770">
        <v>1909</v>
      </c>
      <c r="B13770" t="s">
        <v>2415</v>
      </c>
      <c r="C13770" t="s">
        <v>2145</v>
      </c>
      <c r="D13770">
        <v>6.7</v>
      </c>
    </row>
    <row r="13771" spans="1:4">
      <c r="A13771">
        <v>1909</v>
      </c>
      <c r="B13771" t="s">
        <v>2415</v>
      </c>
      <c r="C13771" t="s">
        <v>2145</v>
      </c>
      <c r="D13771">
        <v>12</v>
      </c>
    </row>
    <row r="13772" spans="1:4">
      <c r="A13772">
        <v>1909</v>
      </c>
      <c r="B13772" t="s">
        <v>2415</v>
      </c>
      <c r="C13772" t="s">
        <v>2128</v>
      </c>
      <c r="D13772">
        <v>69.2</v>
      </c>
    </row>
    <row r="13773" spans="1:4">
      <c r="A13773">
        <v>1909</v>
      </c>
      <c r="B13773" t="s">
        <v>2415</v>
      </c>
      <c r="C13773" t="s">
        <v>2146</v>
      </c>
      <c r="D13773">
        <v>31</v>
      </c>
    </row>
    <row r="13774" spans="1:4">
      <c r="A13774">
        <v>1909</v>
      </c>
      <c r="B13774" t="s">
        <v>2415</v>
      </c>
      <c r="C13774" t="s">
        <v>2262</v>
      </c>
      <c r="D13774">
        <v>10.5</v>
      </c>
    </row>
    <row r="13775" spans="1:4">
      <c r="A13775">
        <v>1909</v>
      </c>
      <c r="B13775" t="s">
        <v>2415</v>
      </c>
      <c r="C13775" t="s">
        <v>2129</v>
      </c>
      <c r="D13775">
        <v>90</v>
      </c>
    </row>
    <row r="13776" spans="1:4">
      <c r="A13776">
        <v>1909</v>
      </c>
      <c r="B13776" t="s">
        <v>2415</v>
      </c>
      <c r="C13776" t="s">
        <v>2129</v>
      </c>
      <c r="D13776">
        <v>7.5</v>
      </c>
    </row>
    <row r="13777" spans="1:4">
      <c r="A13777">
        <v>1909</v>
      </c>
      <c r="B13777" t="s">
        <v>2415</v>
      </c>
      <c r="C13777" t="s">
        <v>2130</v>
      </c>
      <c r="D13777">
        <v>41.7</v>
      </c>
    </row>
    <row r="13778" spans="1:4">
      <c r="A13778">
        <v>1909</v>
      </c>
      <c r="B13778" t="s">
        <v>2415</v>
      </c>
      <c r="C13778" t="s">
        <v>2130</v>
      </c>
      <c r="D13778">
        <v>49.69</v>
      </c>
    </row>
    <row r="13779" spans="1:4">
      <c r="A13779">
        <v>1909</v>
      </c>
      <c r="B13779" t="s">
        <v>2415</v>
      </c>
      <c r="C13779" t="s">
        <v>2130</v>
      </c>
      <c r="D13779">
        <v>19.3</v>
      </c>
    </row>
    <row r="13780" spans="1:4">
      <c r="A13780">
        <v>1909</v>
      </c>
      <c r="B13780" t="s">
        <v>2415</v>
      </c>
      <c r="C13780" t="s">
        <v>2131</v>
      </c>
      <c r="D13780">
        <v>15</v>
      </c>
    </row>
    <row r="13781" spans="1:4">
      <c r="A13781">
        <v>1909</v>
      </c>
      <c r="B13781" t="s">
        <v>2415</v>
      </c>
      <c r="C13781" t="s">
        <v>2131</v>
      </c>
      <c r="D13781">
        <v>18.3</v>
      </c>
    </row>
    <row r="13782" spans="1:4">
      <c r="A13782">
        <v>1909</v>
      </c>
      <c r="B13782" t="s">
        <v>2415</v>
      </c>
      <c r="C13782" t="s">
        <v>2132</v>
      </c>
      <c r="D13782">
        <v>17</v>
      </c>
    </row>
    <row r="13783" spans="1:4">
      <c r="A13783">
        <v>1909</v>
      </c>
      <c r="B13783" t="s">
        <v>2415</v>
      </c>
      <c r="C13783" t="s">
        <v>2449</v>
      </c>
      <c r="D13783">
        <v>6.77</v>
      </c>
    </row>
    <row r="13784" spans="1:4">
      <c r="A13784">
        <v>1909</v>
      </c>
      <c r="B13784" t="s">
        <v>2415</v>
      </c>
      <c r="C13784" t="s">
        <v>2539</v>
      </c>
      <c r="D13784">
        <v>7</v>
      </c>
    </row>
    <row r="13785" spans="1:4">
      <c r="A13785">
        <v>1909</v>
      </c>
      <c r="B13785" t="s">
        <v>2415</v>
      </c>
      <c r="C13785" t="s">
        <v>2133</v>
      </c>
      <c r="D13785">
        <v>2.75</v>
      </c>
    </row>
    <row r="13786" spans="1:4">
      <c r="A13786">
        <v>1909</v>
      </c>
      <c r="B13786" t="s">
        <v>2415</v>
      </c>
      <c r="C13786" t="s">
        <v>2147</v>
      </c>
      <c r="D13786">
        <v>7</v>
      </c>
    </row>
    <row r="13787" spans="1:4">
      <c r="A13787">
        <v>1909</v>
      </c>
      <c r="B13787" t="s">
        <v>2415</v>
      </c>
      <c r="C13787" t="s">
        <v>2147</v>
      </c>
      <c r="D13787">
        <v>7</v>
      </c>
    </row>
    <row r="13788" spans="1:4">
      <c r="A13788">
        <v>1909</v>
      </c>
      <c r="B13788" t="s">
        <v>2415</v>
      </c>
      <c r="C13788" t="s">
        <v>2263</v>
      </c>
      <c r="D13788">
        <v>19.600000000000001</v>
      </c>
    </row>
    <row r="13789" spans="1:4">
      <c r="A13789">
        <v>1909</v>
      </c>
      <c r="B13789" t="s">
        <v>2415</v>
      </c>
      <c r="C13789" t="s">
        <v>2264</v>
      </c>
      <c r="D13789">
        <v>22</v>
      </c>
    </row>
    <row r="13790" spans="1:4">
      <c r="A13790">
        <v>1909</v>
      </c>
      <c r="B13790" t="s">
        <v>2415</v>
      </c>
      <c r="C13790" t="s">
        <v>2264</v>
      </c>
      <c r="D13790">
        <v>3.5</v>
      </c>
    </row>
    <row r="13791" spans="1:4">
      <c r="A13791">
        <v>1909</v>
      </c>
      <c r="B13791" t="s">
        <v>2415</v>
      </c>
      <c r="C13791" t="s">
        <v>2371</v>
      </c>
      <c r="D13791">
        <v>13.35</v>
      </c>
    </row>
    <row r="13792" spans="1:4">
      <c r="A13792">
        <v>1909</v>
      </c>
      <c r="B13792" t="s">
        <v>2415</v>
      </c>
      <c r="C13792" t="s">
        <v>2148</v>
      </c>
      <c r="D13792">
        <v>120</v>
      </c>
    </row>
    <row r="13793" spans="1:4">
      <c r="A13793">
        <v>1909</v>
      </c>
      <c r="B13793" t="s">
        <v>2415</v>
      </c>
      <c r="C13793" t="s">
        <v>2148</v>
      </c>
      <c r="D13793">
        <v>1.99</v>
      </c>
    </row>
    <row r="13794" spans="1:4">
      <c r="A13794">
        <v>1909</v>
      </c>
      <c r="B13794" t="s">
        <v>2415</v>
      </c>
      <c r="C13794" t="s">
        <v>2091</v>
      </c>
      <c r="D13794">
        <v>20.25</v>
      </c>
    </row>
    <row r="13795" spans="1:4">
      <c r="A13795">
        <v>1909</v>
      </c>
      <c r="B13795" t="s">
        <v>2415</v>
      </c>
      <c r="C13795" t="s">
        <v>2405</v>
      </c>
      <c r="D13795">
        <v>27</v>
      </c>
    </row>
    <row r="13796" spans="1:4">
      <c r="A13796">
        <v>1909</v>
      </c>
      <c r="B13796" t="s">
        <v>2415</v>
      </c>
      <c r="C13796" t="s">
        <v>2149</v>
      </c>
      <c r="D13796">
        <v>29.24</v>
      </c>
    </row>
    <row r="13797" spans="1:4">
      <c r="A13797">
        <v>1909</v>
      </c>
      <c r="B13797" t="s">
        <v>2415</v>
      </c>
      <c r="C13797" t="s">
        <v>2406</v>
      </c>
      <c r="D13797">
        <v>6</v>
      </c>
    </row>
    <row r="13798" spans="1:4">
      <c r="A13798">
        <v>1909</v>
      </c>
      <c r="B13798" t="s">
        <v>2415</v>
      </c>
      <c r="C13798" t="s">
        <v>2540</v>
      </c>
      <c r="D13798">
        <v>3.34</v>
      </c>
    </row>
    <row r="13799" spans="1:4">
      <c r="A13799">
        <v>1909</v>
      </c>
      <c r="B13799" t="s">
        <v>2415</v>
      </c>
      <c r="C13799" t="s">
        <v>2560</v>
      </c>
      <c r="D13799">
        <v>90</v>
      </c>
    </row>
    <row r="13800" spans="1:4">
      <c r="A13800">
        <v>1909</v>
      </c>
      <c r="B13800" t="s">
        <v>2415</v>
      </c>
      <c r="C13800" t="s">
        <v>2560</v>
      </c>
      <c r="D13800">
        <v>12.48</v>
      </c>
    </row>
    <row r="13801" spans="1:4">
      <c r="A13801">
        <v>1909</v>
      </c>
      <c r="B13801" t="s">
        <v>2415</v>
      </c>
      <c r="C13801" t="s">
        <v>2134</v>
      </c>
      <c r="D13801">
        <v>5</v>
      </c>
    </row>
    <row r="13802" spans="1:4">
      <c r="A13802">
        <v>1909</v>
      </c>
      <c r="B13802" t="s">
        <v>2415</v>
      </c>
      <c r="C13802" t="s">
        <v>2134</v>
      </c>
      <c r="D13802">
        <v>2.5</v>
      </c>
    </row>
    <row r="13803" spans="1:4">
      <c r="A13803">
        <v>1909</v>
      </c>
      <c r="B13803" t="s">
        <v>2415</v>
      </c>
      <c r="C13803" t="s">
        <v>2134</v>
      </c>
      <c r="D13803">
        <v>1.8</v>
      </c>
    </row>
    <row r="13804" spans="1:4">
      <c r="A13804">
        <v>1909</v>
      </c>
      <c r="B13804" t="s">
        <v>2415</v>
      </c>
      <c r="C13804" t="s">
        <v>2134</v>
      </c>
      <c r="D13804">
        <v>4.55</v>
      </c>
    </row>
    <row r="13805" spans="1:4">
      <c r="A13805">
        <v>1909</v>
      </c>
      <c r="B13805" t="s">
        <v>2415</v>
      </c>
      <c r="C13805" t="s">
        <v>2451</v>
      </c>
      <c r="D13805">
        <v>12</v>
      </c>
    </row>
    <row r="13806" spans="1:4">
      <c r="A13806">
        <v>1909</v>
      </c>
      <c r="B13806" t="s">
        <v>2415</v>
      </c>
      <c r="C13806" t="s">
        <v>2151</v>
      </c>
      <c r="D13806">
        <v>77.86</v>
      </c>
    </row>
    <row r="13807" spans="1:4">
      <c r="A13807">
        <v>1909</v>
      </c>
      <c r="B13807" t="s">
        <v>2415</v>
      </c>
      <c r="C13807" t="s">
        <v>2512</v>
      </c>
      <c r="D13807">
        <v>20.6</v>
      </c>
    </row>
    <row r="13808" spans="1:4">
      <c r="A13808">
        <v>1909</v>
      </c>
      <c r="B13808" t="s">
        <v>3153</v>
      </c>
      <c r="C13808" t="s">
        <v>2153</v>
      </c>
      <c r="D13808">
        <v>14.5</v>
      </c>
    </row>
    <row r="13809" spans="1:4">
      <c r="A13809">
        <v>1909</v>
      </c>
      <c r="B13809" t="s">
        <v>3153</v>
      </c>
      <c r="C13809" t="s">
        <v>2155</v>
      </c>
      <c r="D13809">
        <v>318.8</v>
      </c>
    </row>
    <row r="13810" spans="1:4">
      <c r="A13810">
        <v>1909</v>
      </c>
      <c r="B13810" t="s">
        <v>3153</v>
      </c>
      <c r="C13810" t="s">
        <v>2155</v>
      </c>
      <c r="D13810">
        <v>27.715</v>
      </c>
    </row>
    <row r="13811" spans="1:4">
      <c r="A13811">
        <v>1909</v>
      </c>
      <c r="B13811" t="s">
        <v>3153</v>
      </c>
      <c r="C13811" t="s">
        <v>2155</v>
      </c>
      <c r="D13811">
        <v>33</v>
      </c>
    </row>
    <row r="13812" spans="1:4">
      <c r="A13812">
        <v>1909</v>
      </c>
      <c r="B13812" t="s">
        <v>3153</v>
      </c>
      <c r="C13812" t="s">
        <v>2031</v>
      </c>
      <c r="D13812">
        <v>20.6</v>
      </c>
    </row>
    <row r="13813" spans="1:4">
      <c r="A13813">
        <v>1909</v>
      </c>
      <c r="B13813" t="s">
        <v>3153</v>
      </c>
      <c r="C13813" t="s">
        <v>2266</v>
      </c>
      <c r="D13813">
        <v>6.23</v>
      </c>
    </row>
    <row r="13814" spans="1:4">
      <c r="A13814">
        <v>1909</v>
      </c>
      <c r="B13814" t="s">
        <v>3157</v>
      </c>
      <c r="C13814" t="s">
        <v>442</v>
      </c>
      <c r="D13814">
        <v>18.899999999999999</v>
      </c>
    </row>
    <row r="13815" spans="1:4">
      <c r="A13815">
        <v>1909</v>
      </c>
      <c r="B13815" t="s">
        <v>3157</v>
      </c>
      <c r="C13815" t="s">
        <v>1903</v>
      </c>
      <c r="D13815">
        <v>41</v>
      </c>
    </row>
    <row r="13816" spans="1:4">
      <c r="A13816">
        <v>1909</v>
      </c>
      <c r="B13816" t="s">
        <v>3157</v>
      </c>
      <c r="C13816" t="s">
        <v>1903</v>
      </c>
      <c r="D13816">
        <v>25</v>
      </c>
    </row>
    <row r="13817" spans="1:4">
      <c r="A13817">
        <v>1909</v>
      </c>
      <c r="B13817" t="s">
        <v>3157</v>
      </c>
      <c r="C13817" t="s">
        <v>1972</v>
      </c>
      <c r="D13817">
        <v>25</v>
      </c>
    </row>
    <row r="13818" spans="1:4">
      <c r="A13818">
        <v>1909</v>
      </c>
      <c r="B13818" t="s">
        <v>3157</v>
      </c>
      <c r="C13818" t="s">
        <v>2056</v>
      </c>
      <c r="D13818">
        <v>12</v>
      </c>
    </row>
    <row r="13819" spans="1:4">
      <c r="A13819">
        <v>1909</v>
      </c>
      <c r="B13819" t="s">
        <v>3157</v>
      </c>
      <c r="C13819" t="s">
        <v>2452</v>
      </c>
      <c r="D13819">
        <v>1.5</v>
      </c>
    </row>
    <row r="13820" spans="1:4">
      <c r="A13820">
        <v>1909</v>
      </c>
      <c r="B13820" t="s">
        <v>3157</v>
      </c>
      <c r="C13820" t="s">
        <v>2339</v>
      </c>
      <c r="D13820">
        <v>15</v>
      </c>
    </row>
    <row r="13821" spans="1:4">
      <c r="A13821">
        <v>1909</v>
      </c>
      <c r="B13821" t="s">
        <v>3162</v>
      </c>
      <c r="C13821" t="s">
        <v>2411</v>
      </c>
      <c r="D13821">
        <v>4</v>
      </c>
    </row>
    <row r="13822" spans="1:4">
      <c r="A13822">
        <v>1909</v>
      </c>
      <c r="B13822" t="s">
        <v>3162</v>
      </c>
      <c r="C13822" t="s">
        <v>2159</v>
      </c>
      <c r="D13822">
        <v>7.5</v>
      </c>
    </row>
    <row r="13823" spans="1:4">
      <c r="A13823">
        <v>1909</v>
      </c>
      <c r="B13823" t="s">
        <v>3544</v>
      </c>
      <c r="C13823" t="s">
        <v>537</v>
      </c>
      <c r="D13823">
        <v>5</v>
      </c>
    </row>
    <row r="13824" spans="1:4">
      <c r="A13824">
        <v>1909</v>
      </c>
      <c r="B13824" t="s">
        <v>3544</v>
      </c>
      <c r="C13824" t="s">
        <v>415</v>
      </c>
      <c r="D13824">
        <v>75</v>
      </c>
    </row>
    <row r="13825" spans="1:4">
      <c r="A13825">
        <v>1909</v>
      </c>
      <c r="B13825" t="s">
        <v>3544</v>
      </c>
      <c r="C13825" t="s">
        <v>416</v>
      </c>
      <c r="D13825">
        <v>5.5</v>
      </c>
    </row>
    <row r="13826" spans="1:4">
      <c r="A13826">
        <v>1909</v>
      </c>
      <c r="B13826" t="s">
        <v>3544</v>
      </c>
      <c r="C13826" t="s">
        <v>419</v>
      </c>
      <c r="D13826">
        <v>11</v>
      </c>
    </row>
    <row r="13827" spans="1:4">
      <c r="A13827">
        <v>1909</v>
      </c>
      <c r="B13827" t="s">
        <v>3544</v>
      </c>
      <c r="C13827" t="s">
        <v>420</v>
      </c>
      <c r="D13827">
        <v>4</v>
      </c>
    </row>
    <row r="13828" spans="1:4">
      <c r="A13828">
        <v>1909</v>
      </c>
      <c r="B13828" t="s">
        <v>3544</v>
      </c>
      <c r="C13828" t="s">
        <v>421</v>
      </c>
      <c r="D13828">
        <v>41</v>
      </c>
    </row>
    <row r="13829" spans="1:4">
      <c r="A13829">
        <v>1909</v>
      </c>
      <c r="B13829" t="s">
        <v>3544</v>
      </c>
      <c r="C13829" t="s">
        <v>421</v>
      </c>
      <c r="D13829">
        <v>6</v>
      </c>
    </row>
    <row r="13830" spans="1:4">
      <c r="A13830">
        <v>1909</v>
      </c>
      <c r="B13830" t="s">
        <v>3544</v>
      </c>
      <c r="C13830" t="s">
        <v>2513</v>
      </c>
      <c r="D13830">
        <v>5</v>
      </c>
    </row>
    <row r="13831" spans="1:4">
      <c r="A13831">
        <v>1909</v>
      </c>
      <c r="B13831" t="s">
        <v>3544</v>
      </c>
      <c r="C13831" t="s">
        <v>422</v>
      </c>
      <c r="D13831">
        <v>4</v>
      </c>
    </row>
    <row r="13832" spans="1:4">
      <c r="A13832">
        <v>1909</v>
      </c>
      <c r="B13832" t="s">
        <v>3544</v>
      </c>
      <c r="C13832" t="s">
        <v>422</v>
      </c>
      <c r="D13832">
        <v>4</v>
      </c>
    </row>
    <row r="13833" spans="1:4">
      <c r="A13833">
        <v>1909</v>
      </c>
      <c r="B13833" t="s">
        <v>3544</v>
      </c>
      <c r="C13833" t="s">
        <v>423</v>
      </c>
      <c r="D13833">
        <v>81</v>
      </c>
    </row>
    <row r="13834" spans="1:4">
      <c r="A13834">
        <v>1909</v>
      </c>
      <c r="B13834" t="s">
        <v>3544</v>
      </c>
      <c r="C13834" t="s">
        <v>423</v>
      </c>
      <c r="D13834">
        <v>57</v>
      </c>
    </row>
    <row r="13835" spans="1:4">
      <c r="A13835">
        <v>1909</v>
      </c>
      <c r="B13835" t="s">
        <v>3658</v>
      </c>
      <c r="C13835" t="s">
        <v>2514</v>
      </c>
      <c r="D13835">
        <v>8.25</v>
      </c>
    </row>
    <row r="13836" spans="1:4">
      <c r="A13836">
        <v>1909</v>
      </c>
      <c r="B13836" t="s">
        <v>3658</v>
      </c>
      <c r="C13836" t="s">
        <v>968</v>
      </c>
      <c r="D13836">
        <v>16.2</v>
      </c>
    </row>
    <row r="13837" spans="1:4">
      <c r="A13837">
        <v>1909</v>
      </c>
      <c r="B13837" t="s">
        <v>3658</v>
      </c>
      <c r="C13837" t="s">
        <v>2170</v>
      </c>
      <c r="D13837">
        <v>12</v>
      </c>
    </row>
    <row r="13838" spans="1:4">
      <c r="A13838">
        <v>1909</v>
      </c>
      <c r="B13838" t="s">
        <v>3658</v>
      </c>
      <c r="C13838" t="s">
        <v>2453</v>
      </c>
      <c r="D13838">
        <v>2.5</v>
      </c>
    </row>
    <row r="13839" spans="1:4">
      <c r="A13839">
        <v>1909</v>
      </c>
      <c r="B13839" t="s">
        <v>3658</v>
      </c>
      <c r="C13839" t="s">
        <v>2171</v>
      </c>
      <c r="D13839">
        <v>3.75</v>
      </c>
    </row>
    <row r="13840" spans="1:4">
      <c r="A13840">
        <v>1909</v>
      </c>
      <c r="B13840" t="s">
        <v>3658</v>
      </c>
      <c r="C13840" t="s">
        <v>969</v>
      </c>
      <c r="D13840">
        <v>59</v>
      </c>
    </row>
    <row r="13841" spans="1:4">
      <c r="A13841">
        <v>1909</v>
      </c>
      <c r="B13841" t="s">
        <v>3658</v>
      </c>
      <c r="C13841" t="s">
        <v>969</v>
      </c>
      <c r="D13841">
        <v>64</v>
      </c>
    </row>
    <row r="13842" spans="1:4">
      <c r="A13842">
        <v>1909</v>
      </c>
      <c r="B13842" t="s">
        <v>3658</v>
      </c>
      <c r="C13842" t="s">
        <v>2541</v>
      </c>
      <c r="D13842">
        <v>2</v>
      </c>
    </row>
    <row r="13843" spans="1:4">
      <c r="A13843">
        <v>1909</v>
      </c>
      <c r="B13843" t="s">
        <v>3658</v>
      </c>
      <c r="C13843" t="s">
        <v>2173</v>
      </c>
      <c r="D13843">
        <v>29.24</v>
      </c>
    </row>
    <row r="13844" spans="1:4">
      <c r="A13844">
        <v>1909</v>
      </c>
      <c r="B13844" t="s">
        <v>3658</v>
      </c>
      <c r="C13844" t="s">
        <v>2162</v>
      </c>
      <c r="D13844">
        <v>82.87</v>
      </c>
    </row>
    <row r="13845" spans="1:4">
      <c r="A13845">
        <v>1909</v>
      </c>
      <c r="B13845" t="s">
        <v>3658</v>
      </c>
      <c r="C13845" t="s">
        <v>2162</v>
      </c>
      <c r="D13845">
        <v>15</v>
      </c>
    </row>
    <row r="13846" spans="1:4">
      <c r="A13846">
        <v>1909</v>
      </c>
      <c r="B13846" t="s">
        <v>3658</v>
      </c>
      <c r="C13846" t="s">
        <v>2515</v>
      </c>
      <c r="D13846">
        <v>39</v>
      </c>
    </row>
    <row r="13847" spans="1:4">
      <c r="A13847">
        <v>1909</v>
      </c>
      <c r="B13847" t="s">
        <v>3658</v>
      </c>
      <c r="C13847" t="s">
        <v>2163</v>
      </c>
      <c r="D13847">
        <v>34.200000000000003</v>
      </c>
    </row>
    <row r="13848" spans="1:4">
      <c r="A13848">
        <v>1909</v>
      </c>
      <c r="B13848" t="s">
        <v>3658</v>
      </c>
      <c r="C13848" t="s">
        <v>2174</v>
      </c>
      <c r="D13848">
        <v>49.77</v>
      </c>
    </row>
    <row r="13849" spans="1:4">
      <c r="A13849">
        <v>1909</v>
      </c>
      <c r="B13849" t="s">
        <v>3658</v>
      </c>
      <c r="C13849" t="s">
        <v>2164</v>
      </c>
      <c r="D13849">
        <v>5.5</v>
      </c>
    </row>
    <row r="13850" spans="1:4">
      <c r="A13850">
        <v>1909</v>
      </c>
      <c r="B13850" t="s">
        <v>3658</v>
      </c>
      <c r="C13850" t="s">
        <v>2165</v>
      </c>
      <c r="D13850">
        <v>1</v>
      </c>
    </row>
    <row r="13851" spans="1:4">
      <c r="A13851">
        <v>1909</v>
      </c>
      <c r="B13851" t="s">
        <v>3658</v>
      </c>
      <c r="C13851" t="s">
        <v>1518</v>
      </c>
      <c r="D13851">
        <v>2</v>
      </c>
    </row>
    <row r="13852" spans="1:4">
      <c r="A13852">
        <v>1909</v>
      </c>
      <c r="B13852" t="s">
        <v>3658</v>
      </c>
      <c r="C13852" t="s">
        <v>690</v>
      </c>
      <c r="D13852">
        <v>6</v>
      </c>
    </row>
    <row r="13853" spans="1:4">
      <c r="A13853">
        <v>1909</v>
      </c>
      <c r="B13853" t="s">
        <v>3658</v>
      </c>
      <c r="C13853" t="s">
        <v>2166</v>
      </c>
      <c r="D13853">
        <v>58</v>
      </c>
    </row>
    <row r="13854" spans="1:4">
      <c r="A13854">
        <v>1909</v>
      </c>
      <c r="B13854" t="s">
        <v>3658</v>
      </c>
      <c r="C13854" t="s">
        <v>2516</v>
      </c>
      <c r="D13854">
        <v>1.5</v>
      </c>
    </row>
    <row r="13855" spans="1:4">
      <c r="A13855">
        <v>1909</v>
      </c>
      <c r="B13855" t="s">
        <v>3658</v>
      </c>
      <c r="C13855" t="s">
        <v>862</v>
      </c>
      <c r="D13855">
        <v>16</v>
      </c>
    </row>
    <row r="13856" spans="1:4">
      <c r="A13856">
        <v>1909</v>
      </c>
      <c r="B13856" t="s">
        <v>3658</v>
      </c>
      <c r="C13856" t="s">
        <v>2454</v>
      </c>
      <c r="D13856">
        <v>14.3</v>
      </c>
    </row>
    <row r="13857" spans="1:4">
      <c r="A13857">
        <v>1909</v>
      </c>
      <c r="B13857" t="s">
        <v>3658</v>
      </c>
      <c r="C13857" t="s">
        <v>2561</v>
      </c>
      <c r="D13857">
        <v>3.5</v>
      </c>
    </row>
    <row r="13858" spans="1:4">
      <c r="A13858">
        <v>1909</v>
      </c>
      <c r="B13858" t="s">
        <v>3658</v>
      </c>
      <c r="C13858" t="s">
        <v>2167</v>
      </c>
      <c r="D13858">
        <v>16</v>
      </c>
    </row>
    <row r="13859" spans="1:4">
      <c r="A13859">
        <v>1909</v>
      </c>
      <c r="B13859" t="s">
        <v>3658</v>
      </c>
      <c r="C13859" t="s">
        <v>2168</v>
      </c>
      <c r="D13859">
        <v>3.5</v>
      </c>
    </row>
    <row r="13860" spans="1:4">
      <c r="A13860">
        <v>1909</v>
      </c>
      <c r="B13860" t="s">
        <v>3185</v>
      </c>
      <c r="C13860" t="s">
        <v>2340</v>
      </c>
      <c r="D13860">
        <v>12</v>
      </c>
    </row>
    <row r="13861" spans="1:4">
      <c r="A13861">
        <v>1909</v>
      </c>
      <c r="B13861" t="s">
        <v>3185</v>
      </c>
      <c r="C13861" t="s">
        <v>2177</v>
      </c>
      <c r="D13861">
        <v>98</v>
      </c>
    </row>
    <row r="13862" spans="1:4">
      <c r="A13862">
        <v>1909</v>
      </c>
      <c r="B13862" t="s">
        <v>3185</v>
      </c>
      <c r="C13862" t="s">
        <v>2177</v>
      </c>
      <c r="D13862">
        <v>38</v>
      </c>
    </row>
    <row r="13863" spans="1:4">
      <c r="A13863">
        <v>1909</v>
      </c>
      <c r="B13863" t="s">
        <v>3185</v>
      </c>
      <c r="C13863" t="s">
        <v>2177</v>
      </c>
      <c r="D13863">
        <v>14</v>
      </c>
    </row>
    <row r="13864" spans="1:4">
      <c r="A13864">
        <v>1909</v>
      </c>
      <c r="B13864" t="s">
        <v>3185</v>
      </c>
      <c r="C13864" t="s">
        <v>2177</v>
      </c>
      <c r="D13864">
        <v>12</v>
      </c>
    </row>
    <row r="13865" spans="1:4">
      <c r="A13865">
        <v>1909</v>
      </c>
      <c r="B13865" t="s">
        <v>3188</v>
      </c>
      <c r="C13865" t="s">
        <v>922</v>
      </c>
      <c r="D13865">
        <v>9.5</v>
      </c>
    </row>
    <row r="13866" spans="1:4">
      <c r="A13866">
        <v>1909</v>
      </c>
      <c r="B13866" t="s">
        <v>3188</v>
      </c>
      <c r="C13866" t="s">
        <v>1084</v>
      </c>
      <c r="D13866">
        <v>7.5</v>
      </c>
    </row>
    <row r="13867" spans="1:4">
      <c r="A13867">
        <v>1909</v>
      </c>
      <c r="B13867" t="s">
        <v>3188</v>
      </c>
      <c r="C13867" t="s">
        <v>698</v>
      </c>
      <c r="D13867">
        <v>5</v>
      </c>
    </row>
    <row r="13868" spans="1:4">
      <c r="A13868">
        <v>1909</v>
      </c>
      <c r="B13868" t="s">
        <v>3188</v>
      </c>
      <c r="C13868" t="s">
        <v>370</v>
      </c>
      <c r="D13868">
        <v>11</v>
      </c>
    </row>
    <row r="13869" spans="1:4">
      <c r="A13869">
        <v>1909</v>
      </c>
      <c r="B13869" t="s">
        <v>3188</v>
      </c>
      <c r="C13869" t="s">
        <v>370</v>
      </c>
      <c r="D13869">
        <v>5</v>
      </c>
    </row>
    <row r="13870" spans="1:4">
      <c r="A13870">
        <v>1909</v>
      </c>
      <c r="B13870" t="s">
        <v>3188</v>
      </c>
      <c r="C13870" t="s">
        <v>370</v>
      </c>
      <c r="D13870">
        <v>5</v>
      </c>
    </row>
    <row r="13871" spans="1:4">
      <c r="A13871">
        <v>1909</v>
      </c>
      <c r="B13871" t="s">
        <v>3188</v>
      </c>
      <c r="C13871" t="s">
        <v>371</v>
      </c>
      <c r="D13871">
        <v>25</v>
      </c>
    </row>
    <row r="13872" spans="1:4">
      <c r="A13872">
        <v>1909</v>
      </c>
      <c r="B13872" t="s">
        <v>3188</v>
      </c>
      <c r="C13872" t="s">
        <v>1218</v>
      </c>
      <c r="D13872">
        <v>13</v>
      </c>
    </row>
    <row r="13873" spans="1:4">
      <c r="A13873">
        <v>1909</v>
      </c>
      <c r="B13873" t="s">
        <v>3188</v>
      </c>
      <c r="C13873" t="s">
        <v>578</v>
      </c>
      <c r="D13873">
        <v>9</v>
      </c>
    </row>
    <row r="13874" spans="1:4">
      <c r="A13874">
        <v>1909</v>
      </c>
      <c r="B13874" t="s">
        <v>3188</v>
      </c>
      <c r="C13874" t="s">
        <v>863</v>
      </c>
      <c r="D13874">
        <v>12</v>
      </c>
    </row>
    <row r="13875" spans="1:4">
      <c r="A13875">
        <v>1909</v>
      </c>
      <c r="B13875" t="s">
        <v>55</v>
      </c>
      <c r="C13875" t="s">
        <v>714</v>
      </c>
      <c r="D13875">
        <v>3.15</v>
      </c>
    </row>
    <row r="13876" spans="1:4">
      <c r="A13876">
        <v>1909</v>
      </c>
      <c r="B13876" t="s">
        <v>55</v>
      </c>
      <c r="C13876" t="s">
        <v>715</v>
      </c>
      <c r="D13876">
        <v>6.87</v>
      </c>
    </row>
    <row r="13877" spans="1:4">
      <c r="A13877">
        <v>1909</v>
      </c>
      <c r="B13877" t="s">
        <v>55</v>
      </c>
      <c r="C13877" t="s">
        <v>2412</v>
      </c>
      <c r="D13877">
        <v>3.81</v>
      </c>
    </row>
    <row r="13878" spans="1:4">
      <c r="A13878">
        <v>1909</v>
      </c>
      <c r="B13878" t="s">
        <v>55</v>
      </c>
      <c r="C13878" t="s">
        <v>1343</v>
      </c>
      <c r="D13878">
        <v>28.34</v>
      </c>
    </row>
    <row r="13879" spans="1:4">
      <c r="A13879">
        <v>1909</v>
      </c>
      <c r="B13879" t="s">
        <v>55</v>
      </c>
      <c r="C13879" t="s">
        <v>864</v>
      </c>
      <c r="D13879">
        <v>13.99</v>
      </c>
    </row>
    <row r="13880" spans="1:4">
      <c r="A13880">
        <v>1909</v>
      </c>
      <c r="B13880" t="s">
        <v>55</v>
      </c>
      <c r="C13880" t="s">
        <v>2341</v>
      </c>
      <c r="D13880">
        <v>26.76</v>
      </c>
    </row>
    <row r="13881" spans="1:4">
      <c r="A13881">
        <v>1909</v>
      </c>
      <c r="B13881" t="s">
        <v>55</v>
      </c>
      <c r="C13881" t="s">
        <v>2341</v>
      </c>
      <c r="D13881">
        <v>10.1</v>
      </c>
    </row>
    <row r="13882" spans="1:4">
      <c r="A13882">
        <v>1909</v>
      </c>
      <c r="B13882" t="s">
        <v>55</v>
      </c>
      <c r="C13882" t="s">
        <v>2341</v>
      </c>
      <c r="D13882">
        <v>13</v>
      </c>
    </row>
    <row r="13883" spans="1:4">
      <c r="A13883">
        <v>1909</v>
      </c>
      <c r="B13883" t="s">
        <v>55</v>
      </c>
      <c r="C13883" t="s">
        <v>717</v>
      </c>
      <c r="D13883">
        <v>138.19</v>
      </c>
    </row>
    <row r="13884" spans="1:4">
      <c r="A13884">
        <v>1909</v>
      </c>
      <c r="B13884" t="s">
        <v>55</v>
      </c>
      <c r="C13884" t="s">
        <v>717</v>
      </c>
      <c r="D13884">
        <v>13.99</v>
      </c>
    </row>
    <row r="13885" spans="1:4">
      <c r="A13885">
        <v>1909</v>
      </c>
      <c r="B13885" t="s">
        <v>55</v>
      </c>
      <c r="C13885" t="s">
        <v>717</v>
      </c>
      <c r="D13885">
        <v>20.16</v>
      </c>
    </row>
    <row r="13886" spans="1:4">
      <c r="A13886">
        <v>1909</v>
      </c>
      <c r="B13886" t="s">
        <v>55</v>
      </c>
      <c r="C13886" t="s">
        <v>717</v>
      </c>
      <c r="D13886">
        <v>3.57</v>
      </c>
    </row>
    <row r="13887" spans="1:4">
      <c r="A13887">
        <v>1909</v>
      </c>
      <c r="B13887" t="s">
        <v>55</v>
      </c>
      <c r="C13887" t="s">
        <v>717</v>
      </c>
      <c r="D13887">
        <v>48</v>
      </c>
    </row>
    <row r="13888" spans="1:4">
      <c r="A13888">
        <v>1909</v>
      </c>
      <c r="B13888" t="s">
        <v>55</v>
      </c>
      <c r="C13888" t="s">
        <v>924</v>
      </c>
      <c r="D13888">
        <v>2.64</v>
      </c>
    </row>
    <row r="13889" spans="1:4">
      <c r="A13889">
        <v>1909</v>
      </c>
      <c r="B13889" t="s">
        <v>55</v>
      </c>
      <c r="C13889" t="s">
        <v>59</v>
      </c>
      <c r="D13889">
        <v>57.65</v>
      </c>
    </row>
    <row r="13890" spans="1:4">
      <c r="A13890">
        <v>1909</v>
      </c>
      <c r="B13890" t="s">
        <v>55</v>
      </c>
      <c r="C13890" t="s">
        <v>59</v>
      </c>
      <c r="D13890">
        <v>21.54</v>
      </c>
    </row>
    <row r="13891" spans="1:4">
      <c r="A13891">
        <v>1909</v>
      </c>
      <c r="B13891" t="s">
        <v>55</v>
      </c>
      <c r="C13891" t="s">
        <v>59</v>
      </c>
      <c r="D13891">
        <v>22.65</v>
      </c>
    </row>
    <row r="13892" spans="1:4">
      <c r="A13892">
        <v>1909</v>
      </c>
      <c r="B13892" t="s">
        <v>55</v>
      </c>
      <c r="C13892" t="s">
        <v>2179</v>
      </c>
      <c r="D13892">
        <v>15.6</v>
      </c>
    </row>
    <row r="13893" spans="1:4">
      <c r="A13893">
        <v>1909</v>
      </c>
      <c r="B13893" t="s">
        <v>55</v>
      </c>
      <c r="C13893" t="s">
        <v>2179</v>
      </c>
      <c r="D13893">
        <v>23.12</v>
      </c>
    </row>
    <row r="13894" spans="1:4">
      <c r="A13894">
        <v>1909</v>
      </c>
      <c r="B13894" t="s">
        <v>55</v>
      </c>
      <c r="C13894" t="s">
        <v>2180</v>
      </c>
      <c r="D13894">
        <v>4.5</v>
      </c>
    </row>
    <row r="13895" spans="1:4">
      <c r="A13895">
        <v>1909</v>
      </c>
      <c r="B13895" t="s">
        <v>55</v>
      </c>
      <c r="C13895" t="s">
        <v>2413</v>
      </c>
      <c r="D13895">
        <v>2</v>
      </c>
    </row>
    <row r="13896" spans="1:4">
      <c r="A13896">
        <v>1909</v>
      </c>
      <c r="B13896" t="s">
        <v>3638</v>
      </c>
      <c r="C13896" t="s">
        <v>1226</v>
      </c>
      <c r="D13896">
        <v>11.5</v>
      </c>
    </row>
    <row r="13897" spans="1:4">
      <c r="A13897">
        <v>1909</v>
      </c>
      <c r="B13897" t="s">
        <v>3638</v>
      </c>
      <c r="C13897" t="s">
        <v>1520</v>
      </c>
      <c r="D13897">
        <v>5</v>
      </c>
    </row>
    <row r="13898" spans="1:4">
      <c r="A13898">
        <v>1909</v>
      </c>
      <c r="B13898" t="s">
        <v>3638</v>
      </c>
      <c r="C13898" t="s">
        <v>1227</v>
      </c>
      <c r="D13898">
        <v>19.559999999999999</v>
      </c>
    </row>
    <row r="13899" spans="1:4">
      <c r="A13899">
        <v>1909</v>
      </c>
      <c r="B13899" t="s">
        <v>3638</v>
      </c>
      <c r="C13899" t="s">
        <v>425</v>
      </c>
      <c r="D13899">
        <v>13.8</v>
      </c>
    </row>
    <row r="13900" spans="1:4">
      <c r="A13900">
        <v>1909</v>
      </c>
      <c r="B13900" t="s">
        <v>3638</v>
      </c>
      <c r="C13900" t="s">
        <v>425</v>
      </c>
      <c r="D13900">
        <v>17</v>
      </c>
    </row>
    <row r="13901" spans="1:4">
      <c r="A13901">
        <v>1909</v>
      </c>
      <c r="B13901" t="s">
        <v>3638</v>
      </c>
      <c r="C13901" t="s">
        <v>721</v>
      </c>
      <c r="D13901">
        <v>4.25</v>
      </c>
    </row>
    <row r="13902" spans="1:4">
      <c r="A13902">
        <v>1909</v>
      </c>
      <c r="B13902" t="s">
        <v>3638</v>
      </c>
      <c r="C13902" t="s">
        <v>1521</v>
      </c>
      <c r="D13902">
        <v>6</v>
      </c>
    </row>
    <row r="13903" spans="1:4">
      <c r="A13903">
        <v>1909</v>
      </c>
      <c r="B13903" t="s">
        <v>3638</v>
      </c>
      <c r="C13903" t="s">
        <v>428</v>
      </c>
      <c r="D13903">
        <v>170</v>
      </c>
    </row>
    <row r="13904" spans="1:4">
      <c r="A13904">
        <v>1909</v>
      </c>
      <c r="B13904" t="s">
        <v>3638</v>
      </c>
      <c r="C13904" t="s">
        <v>428</v>
      </c>
      <c r="D13904">
        <v>19</v>
      </c>
    </row>
    <row r="13905" spans="1:4">
      <c r="A13905">
        <v>1909</v>
      </c>
      <c r="B13905" t="s">
        <v>3638</v>
      </c>
      <c r="C13905" t="s">
        <v>1344</v>
      </c>
      <c r="D13905">
        <v>62.75</v>
      </c>
    </row>
    <row r="13906" spans="1:4">
      <c r="A13906">
        <v>1909</v>
      </c>
      <c r="B13906" t="s">
        <v>3638</v>
      </c>
      <c r="C13906" t="s">
        <v>432</v>
      </c>
      <c r="D13906">
        <v>242.4</v>
      </c>
    </row>
    <row r="13907" spans="1:4">
      <c r="A13907">
        <v>1909</v>
      </c>
      <c r="B13907" t="s">
        <v>3638</v>
      </c>
      <c r="C13907" t="s">
        <v>432</v>
      </c>
      <c r="D13907">
        <v>12</v>
      </c>
    </row>
    <row r="13908" spans="1:4">
      <c r="A13908">
        <v>1909</v>
      </c>
      <c r="B13908" t="s">
        <v>3638</v>
      </c>
      <c r="C13908" t="s">
        <v>432</v>
      </c>
      <c r="D13908">
        <v>97.55</v>
      </c>
    </row>
    <row r="13909" spans="1:4">
      <c r="A13909">
        <v>1909</v>
      </c>
      <c r="B13909" t="s">
        <v>3638</v>
      </c>
      <c r="C13909" t="s">
        <v>435</v>
      </c>
      <c r="D13909">
        <v>184</v>
      </c>
    </row>
    <row r="13910" spans="1:4">
      <c r="A13910">
        <v>1909</v>
      </c>
      <c r="B13910" t="s">
        <v>3638</v>
      </c>
      <c r="C13910" t="s">
        <v>435</v>
      </c>
      <c r="D13910">
        <v>104.5</v>
      </c>
    </row>
    <row r="13911" spans="1:4">
      <c r="A13911">
        <v>1909</v>
      </c>
      <c r="B13911" t="s">
        <v>3638</v>
      </c>
      <c r="C13911" t="s">
        <v>435</v>
      </c>
      <c r="D13911">
        <v>17</v>
      </c>
    </row>
    <row r="13912" spans="1:4">
      <c r="A13912">
        <v>1909</v>
      </c>
      <c r="B13912" t="s">
        <v>3638</v>
      </c>
      <c r="C13912" t="s">
        <v>439</v>
      </c>
      <c r="D13912">
        <v>21.5</v>
      </c>
    </row>
    <row r="13913" spans="1:4">
      <c r="A13913">
        <v>1909</v>
      </c>
      <c r="B13913" t="s">
        <v>3214</v>
      </c>
      <c r="C13913" t="s">
        <v>1903</v>
      </c>
      <c r="D13913">
        <v>13</v>
      </c>
    </row>
    <row r="13914" spans="1:4">
      <c r="A13914">
        <v>1909</v>
      </c>
      <c r="B13914" t="s">
        <v>3214</v>
      </c>
      <c r="C13914" t="s">
        <v>1904</v>
      </c>
      <c r="D13914">
        <v>14</v>
      </c>
    </row>
    <row r="13915" spans="1:4">
      <c r="A13915">
        <v>1909</v>
      </c>
      <c r="B13915" t="s">
        <v>3214</v>
      </c>
      <c r="C13915" t="s">
        <v>1905</v>
      </c>
      <c r="D13915">
        <v>43</v>
      </c>
    </row>
    <row r="13916" spans="1:4">
      <c r="A13916">
        <v>1909</v>
      </c>
      <c r="B13916" t="s">
        <v>3214</v>
      </c>
      <c r="C13916" t="s">
        <v>1905</v>
      </c>
      <c r="D13916">
        <v>14</v>
      </c>
    </row>
    <row r="13917" spans="1:4">
      <c r="A13917">
        <v>1909</v>
      </c>
      <c r="B13917" t="s">
        <v>3214</v>
      </c>
      <c r="C13917" t="s">
        <v>1906</v>
      </c>
      <c r="D13917">
        <v>3</v>
      </c>
    </row>
    <row r="13918" spans="1:4">
      <c r="A13918">
        <v>1909</v>
      </c>
      <c r="B13918" t="s">
        <v>3214</v>
      </c>
      <c r="C13918" t="s">
        <v>264</v>
      </c>
      <c r="D13918">
        <v>34</v>
      </c>
    </row>
    <row r="13919" spans="1:4">
      <c r="A13919">
        <v>1909</v>
      </c>
      <c r="B13919" t="s">
        <v>3214</v>
      </c>
      <c r="C13919" t="s">
        <v>1908</v>
      </c>
      <c r="D13919">
        <v>4</v>
      </c>
    </row>
    <row r="13920" spans="1:4">
      <c r="A13920">
        <v>1909</v>
      </c>
      <c r="B13920" t="s">
        <v>3214</v>
      </c>
      <c r="C13920" t="s">
        <v>1908</v>
      </c>
      <c r="D13920">
        <v>2</v>
      </c>
    </row>
    <row r="13921" spans="1:4">
      <c r="A13921">
        <v>1909</v>
      </c>
      <c r="B13921" t="s">
        <v>3214</v>
      </c>
      <c r="C13921" t="s">
        <v>1908</v>
      </c>
      <c r="D13921">
        <v>28</v>
      </c>
    </row>
    <row r="13922" spans="1:4">
      <c r="A13922">
        <v>1909</v>
      </c>
      <c r="B13922" t="s">
        <v>3214</v>
      </c>
      <c r="C13922" t="s">
        <v>1908</v>
      </c>
      <c r="D13922">
        <v>12</v>
      </c>
    </row>
    <row r="13923" spans="1:4">
      <c r="A13923">
        <v>1909</v>
      </c>
      <c r="B13923" t="s">
        <v>3214</v>
      </c>
      <c r="C13923" t="s">
        <v>1908</v>
      </c>
      <c r="D13923">
        <v>4</v>
      </c>
    </row>
    <row r="13924" spans="1:4">
      <c r="A13924">
        <v>1909</v>
      </c>
      <c r="B13924" t="s">
        <v>3214</v>
      </c>
      <c r="C13924" t="s">
        <v>1908</v>
      </c>
      <c r="D13924">
        <v>4</v>
      </c>
    </row>
    <row r="13925" spans="1:4">
      <c r="A13925">
        <v>1909</v>
      </c>
      <c r="B13925" t="s">
        <v>3214</v>
      </c>
      <c r="C13925" t="s">
        <v>1908</v>
      </c>
      <c r="D13925">
        <v>3.75</v>
      </c>
    </row>
    <row r="13926" spans="1:4">
      <c r="A13926">
        <v>1909</v>
      </c>
      <c r="B13926" t="s">
        <v>3214</v>
      </c>
      <c r="C13926" t="s">
        <v>1909</v>
      </c>
      <c r="D13926">
        <v>11</v>
      </c>
    </row>
    <row r="13927" spans="1:4">
      <c r="A13927">
        <v>1909</v>
      </c>
      <c r="B13927" t="s">
        <v>3214</v>
      </c>
      <c r="C13927" t="s">
        <v>1911</v>
      </c>
      <c r="D13927">
        <v>45</v>
      </c>
    </row>
    <row r="13928" spans="1:4">
      <c r="A13928">
        <v>1909</v>
      </c>
      <c r="B13928" t="s">
        <v>3214</v>
      </c>
      <c r="C13928" t="s">
        <v>1912</v>
      </c>
      <c r="D13928">
        <v>5</v>
      </c>
    </row>
    <row r="13929" spans="1:4">
      <c r="A13929">
        <v>1909</v>
      </c>
      <c r="B13929" t="s">
        <v>3214</v>
      </c>
      <c r="C13929" t="s">
        <v>1913</v>
      </c>
      <c r="D13929">
        <v>7.5</v>
      </c>
    </row>
    <row r="13930" spans="1:4">
      <c r="A13930">
        <v>1909</v>
      </c>
      <c r="B13930" t="s">
        <v>3214</v>
      </c>
      <c r="C13930" t="s">
        <v>1914</v>
      </c>
      <c r="D13930">
        <v>74.3</v>
      </c>
    </row>
    <row r="13931" spans="1:4">
      <c r="A13931">
        <v>1909</v>
      </c>
      <c r="B13931" t="s">
        <v>3214</v>
      </c>
      <c r="C13931" t="s">
        <v>1914</v>
      </c>
      <c r="D13931">
        <v>17.600000000000001</v>
      </c>
    </row>
    <row r="13932" spans="1:4">
      <c r="A13932">
        <v>1909</v>
      </c>
      <c r="B13932" t="s">
        <v>3214</v>
      </c>
      <c r="C13932" t="s">
        <v>1914</v>
      </c>
      <c r="D13932">
        <v>9</v>
      </c>
    </row>
    <row r="13933" spans="1:4">
      <c r="A13933">
        <v>1909</v>
      </c>
      <c r="B13933" t="s">
        <v>3214</v>
      </c>
      <c r="C13933" t="s">
        <v>1914</v>
      </c>
      <c r="D13933">
        <v>17.5</v>
      </c>
    </row>
    <row r="13934" spans="1:4">
      <c r="A13934">
        <v>1909</v>
      </c>
      <c r="B13934" t="s">
        <v>3214</v>
      </c>
      <c r="C13934" t="s">
        <v>1914</v>
      </c>
      <c r="D13934">
        <v>2</v>
      </c>
    </row>
    <row r="13935" spans="1:4">
      <c r="A13935">
        <v>1909</v>
      </c>
      <c r="B13935" t="s">
        <v>3214</v>
      </c>
      <c r="C13935" t="s">
        <v>1914</v>
      </c>
      <c r="D13935">
        <v>32</v>
      </c>
    </row>
    <row r="13936" spans="1:4">
      <c r="A13936">
        <v>1909</v>
      </c>
      <c r="B13936" t="s">
        <v>3214</v>
      </c>
      <c r="C13936" t="s">
        <v>1914</v>
      </c>
      <c r="D13936">
        <v>13</v>
      </c>
    </row>
    <row r="13937" spans="1:4">
      <c r="A13937">
        <v>1909</v>
      </c>
      <c r="B13937" t="s">
        <v>3659</v>
      </c>
      <c r="C13937" t="s">
        <v>457</v>
      </c>
      <c r="D13937">
        <v>20.399999999999999</v>
      </c>
    </row>
    <row r="13938" spans="1:4">
      <c r="A13938">
        <v>1909</v>
      </c>
      <c r="B13938" t="s">
        <v>3659</v>
      </c>
      <c r="C13938" t="s">
        <v>458</v>
      </c>
      <c r="D13938">
        <v>7</v>
      </c>
    </row>
    <row r="13939" spans="1:4">
      <c r="A13939">
        <v>1909</v>
      </c>
      <c r="B13939" t="s">
        <v>3659</v>
      </c>
      <c r="C13939" t="s">
        <v>1420</v>
      </c>
      <c r="D13939">
        <v>6</v>
      </c>
    </row>
    <row r="13940" spans="1:4">
      <c r="A13940">
        <v>1909</v>
      </c>
      <c r="B13940" t="s">
        <v>3659</v>
      </c>
      <c r="C13940" t="s">
        <v>2542</v>
      </c>
      <c r="D13940">
        <v>57</v>
      </c>
    </row>
    <row r="13941" spans="1:4">
      <c r="A13941">
        <v>1909</v>
      </c>
      <c r="B13941" t="s">
        <v>3659</v>
      </c>
      <c r="C13941" t="s">
        <v>459</v>
      </c>
      <c r="D13941">
        <v>22</v>
      </c>
    </row>
    <row r="13942" spans="1:4">
      <c r="A13942">
        <v>1909</v>
      </c>
      <c r="B13942" t="s">
        <v>3659</v>
      </c>
      <c r="C13942" t="s">
        <v>460</v>
      </c>
      <c r="D13942">
        <v>26</v>
      </c>
    </row>
    <row r="13943" spans="1:4">
      <c r="A13943">
        <v>1909</v>
      </c>
      <c r="B13943" t="s">
        <v>3659</v>
      </c>
      <c r="C13943" t="s">
        <v>926</v>
      </c>
      <c r="D13943">
        <v>45</v>
      </c>
    </row>
    <row r="13944" spans="1:4">
      <c r="A13944">
        <v>1909</v>
      </c>
      <c r="B13944" t="s">
        <v>3659</v>
      </c>
      <c r="C13944" t="s">
        <v>461</v>
      </c>
      <c r="D13944">
        <v>7</v>
      </c>
    </row>
    <row r="13945" spans="1:4">
      <c r="A13945">
        <v>1909</v>
      </c>
      <c r="B13945" t="s">
        <v>3659</v>
      </c>
      <c r="C13945" t="s">
        <v>1350</v>
      </c>
      <c r="D13945">
        <v>4.2</v>
      </c>
    </row>
    <row r="13946" spans="1:4">
      <c r="A13946">
        <v>1909</v>
      </c>
      <c r="B13946" t="s">
        <v>3659</v>
      </c>
      <c r="C13946" t="s">
        <v>928</v>
      </c>
      <c r="D13946">
        <v>14.5</v>
      </c>
    </row>
    <row r="13947" spans="1:4">
      <c r="A13947">
        <v>1909</v>
      </c>
      <c r="B13947" t="s">
        <v>3659</v>
      </c>
      <c r="C13947" t="s">
        <v>928</v>
      </c>
      <c r="D13947">
        <v>2.38</v>
      </c>
    </row>
    <row r="13948" spans="1:4">
      <c r="A13948">
        <v>1909</v>
      </c>
      <c r="B13948" t="s">
        <v>3659</v>
      </c>
      <c r="C13948" t="s">
        <v>462</v>
      </c>
      <c r="D13948">
        <v>14</v>
      </c>
    </row>
    <row r="13949" spans="1:4">
      <c r="A13949">
        <v>1909</v>
      </c>
      <c r="B13949" t="s">
        <v>3659</v>
      </c>
      <c r="C13949" t="s">
        <v>1231</v>
      </c>
      <c r="D13949">
        <v>9.5</v>
      </c>
    </row>
    <row r="13950" spans="1:4">
      <c r="A13950">
        <v>1909</v>
      </c>
      <c r="B13950" t="s">
        <v>3659</v>
      </c>
      <c r="C13950" t="s">
        <v>464</v>
      </c>
      <c r="D13950">
        <v>1.8</v>
      </c>
    </row>
    <row r="13951" spans="1:4">
      <c r="A13951">
        <v>1909</v>
      </c>
      <c r="B13951" t="s">
        <v>3659</v>
      </c>
      <c r="C13951" t="s">
        <v>1345</v>
      </c>
      <c r="D13951">
        <v>205</v>
      </c>
    </row>
    <row r="13952" spans="1:4">
      <c r="A13952">
        <v>1909</v>
      </c>
      <c r="B13952" t="s">
        <v>3659</v>
      </c>
      <c r="C13952" t="s">
        <v>1345</v>
      </c>
      <c r="D13952">
        <v>137</v>
      </c>
    </row>
    <row r="13953" spans="1:4">
      <c r="A13953">
        <v>1909</v>
      </c>
      <c r="B13953" t="s">
        <v>3659</v>
      </c>
      <c r="C13953" t="s">
        <v>1345</v>
      </c>
      <c r="D13953">
        <v>70</v>
      </c>
    </row>
    <row r="13954" spans="1:4">
      <c r="A13954">
        <v>1909</v>
      </c>
      <c r="B13954" t="s">
        <v>3659</v>
      </c>
      <c r="C13954" t="s">
        <v>466</v>
      </c>
      <c r="D13954">
        <v>40</v>
      </c>
    </row>
    <row r="13955" spans="1:4">
      <c r="A13955">
        <v>1909</v>
      </c>
      <c r="B13955" t="s">
        <v>3659</v>
      </c>
      <c r="C13955" t="s">
        <v>468</v>
      </c>
      <c r="D13955">
        <v>33</v>
      </c>
    </row>
    <row r="13956" spans="1:4">
      <c r="A13956">
        <v>1909</v>
      </c>
      <c r="B13956" t="s">
        <v>3659</v>
      </c>
      <c r="C13956" t="s">
        <v>1230</v>
      </c>
      <c r="D13956">
        <v>12.61</v>
      </c>
    </row>
    <row r="13957" spans="1:4">
      <c r="A13957">
        <v>1909</v>
      </c>
      <c r="B13957" t="s">
        <v>3659</v>
      </c>
      <c r="C13957" t="s">
        <v>1089</v>
      </c>
      <c r="D13957">
        <v>5</v>
      </c>
    </row>
    <row r="13958" spans="1:4">
      <c r="A13958">
        <v>1909</v>
      </c>
      <c r="B13958" t="s">
        <v>3639</v>
      </c>
      <c r="C13958" t="s">
        <v>2562</v>
      </c>
      <c r="D13958">
        <v>5</v>
      </c>
    </row>
    <row r="13959" spans="1:4">
      <c r="A13959">
        <v>1909</v>
      </c>
      <c r="B13959" t="s">
        <v>3674</v>
      </c>
      <c r="C13959" t="s">
        <v>2480</v>
      </c>
      <c r="D13959">
        <v>12</v>
      </c>
    </row>
    <row r="13960" spans="1:4">
      <c r="A13960">
        <v>1909</v>
      </c>
      <c r="B13960" t="s">
        <v>3674</v>
      </c>
      <c r="C13960" t="s">
        <v>2563</v>
      </c>
      <c r="D13960">
        <v>8</v>
      </c>
    </row>
    <row r="13961" spans="1:4">
      <c r="A13961">
        <v>1909</v>
      </c>
      <c r="B13961" t="s">
        <v>2182</v>
      </c>
      <c r="C13961" t="s">
        <v>2282</v>
      </c>
      <c r="D13961">
        <v>3</v>
      </c>
    </row>
    <row r="13962" spans="1:4">
      <c r="A13962">
        <v>1909</v>
      </c>
      <c r="B13962" t="s">
        <v>2182</v>
      </c>
      <c r="C13962" t="s">
        <v>1930</v>
      </c>
      <c r="D13962">
        <v>19.2</v>
      </c>
    </row>
    <row r="13963" spans="1:4">
      <c r="A13963">
        <v>1909</v>
      </c>
      <c r="B13963" t="s">
        <v>2182</v>
      </c>
      <c r="C13963" t="s">
        <v>438</v>
      </c>
      <c r="D13963">
        <v>39.5</v>
      </c>
    </row>
    <row r="13964" spans="1:4">
      <c r="A13964">
        <v>1909</v>
      </c>
      <c r="B13964" t="s">
        <v>2182</v>
      </c>
      <c r="C13964" t="s">
        <v>2283</v>
      </c>
      <c r="D13964">
        <v>17.3</v>
      </c>
    </row>
    <row r="13965" spans="1:4">
      <c r="A13965">
        <v>1909</v>
      </c>
      <c r="B13965" t="s">
        <v>3660</v>
      </c>
      <c r="C13965" t="s">
        <v>2201</v>
      </c>
      <c r="D13965">
        <v>52.7</v>
      </c>
    </row>
    <row r="13966" spans="1:4">
      <c r="A13966">
        <v>1909</v>
      </c>
      <c r="B13966" t="s">
        <v>3660</v>
      </c>
      <c r="C13966" t="s">
        <v>2201</v>
      </c>
      <c r="D13966">
        <v>22</v>
      </c>
    </row>
    <row r="13967" spans="1:4">
      <c r="A13967">
        <v>1909</v>
      </c>
      <c r="B13967" t="s">
        <v>3660</v>
      </c>
      <c r="C13967" t="s">
        <v>2201</v>
      </c>
      <c r="D13967">
        <v>16.899999999999999</v>
      </c>
    </row>
    <row r="13968" spans="1:4">
      <c r="A13968">
        <v>1909</v>
      </c>
      <c r="B13968" t="s">
        <v>2184</v>
      </c>
      <c r="C13968" t="s">
        <v>2183</v>
      </c>
      <c r="D13968">
        <v>19.5</v>
      </c>
    </row>
    <row r="13969" spans="1:4">
      <c r="A13969">
        <v>1909</v>
      </c>
      <c r="B13969" t="s">
        <v>2184</v>
      </c>
      <c r="C13969" t="s">
        <v>2543</v>
      </c>
      <c r="D13969">
        <v>3</v>
      </c>
    </row>
    <row r="13970" spans="1:4">
      <c r="A13970">
        <v>1909</v>
      </c>
      <c r="B13970" t="s">
        <v>2186</v>
      </c>
      <c r="C13970" t="s">
        <v>2185</v>
      </c>
      <c r="D13970">
        <v>13.15</v>
      </c>
    </row>
    <row r="13971" spans="1:4">
      <c r="A13971">
        <v>1909</v>
      </c>
      <c r="B13971" t="s">
        <v>2186</v>
      </c>
      <c r="C13971" t="s">
        <v>2544</v>
      </c>
      <c r="D13971">
        <v>8.5</v>
      </c>
    </row>
    <row r="13972" spans="1:4">
      <c r="A13972">
        <v>1909</v>
      </c>
      <c r="B13972" t="s">
        <v>2186</v>
      </c>
      <c r="C13972" t="s">
        <v>2365</v>
      </c>
      <c r="D13972">
        <v>12.7</v>
      </c>
    </row>
    <row r="13973" spans="1:4">
      <c r="A13973">
        <v>1909</v>
      </c>
      <c r="B13973" t="s">
        <v>2186</v>
      </c>
      <c r="C13973" t="s">
        <v>2365</v>
      </c>
      <c r="D13973">
        <v>22</v>
      </c>
    </row>
    <row r="13974" spans="1:4">
      <c r="A13974">
        <v>1909</v>
      </c>
      <c r="B13974" t="s">
        <v>2186</v>
      </c>
      <c r="C13974" t="s">
        <v>2069</v>
      </c>
      <c r="D13974">
        <v>3</v>
      </c>
    </row>
    <row r="13975" spans="1:4">
      <c r="A13975">
        <v>1909</v>
      </c>
      <c r="B13975" t="s">
        <v>2186</v>
      </c>
      <c r="C13975" t="s">
        <v>2360</v>
      </c>
      <c r="D13975">
        <v>6</v>
      </c>
    </row>
    <row r="13976" spans="1:4">
      <c r="A13976">
        <v>1909</v>
      </c>
      <c r="B13976" t="s">
        <v>2187</v>
      </c>
      <c r="C13976" t="s">
        <v>2360</v>
      </c>
      <c r="D13976">
        <v>2.4</v>
      </c>
    </row>
    <row r="13977" spans="1:4">
      <c r="A13977">
        <v>1909</v>
      </c>
      <c r="B13977" t="s">
        <v>2187</v>
      </c>
      <c r="C13977" t="s">
        <v>1937</v>
      </c>
      <c r="D13977">
        <v>23.5</v>
      </c>
    </row>
    <row r="13978" spans="1:4">
      <c r="A13978">
        <v>1909</v>
      </c>
      <c r="B13978" t="s">
        <v>2187</v>
      </c>
      <c r="C13978" t="s">
        <v>1937</v>
      </c>
      <c r="D13978">
        <v>7</v>
      </c>
    </row>
    <row r="13979" spans="1:4">
      <c r="A13979">
        <v>1909</v>
      </c>
      <c r="B13979" t="s">
        <v>2187</v>
      </c>
      <c r="C13979" t="s">
        <v>2545</v>
      </c>
      <c r="D13979">
        <v>34</v>
      </c>
    </row>
    <row r="13980" spans="1:4">
      <c r="A13980">
        <v>1909</v>
      </c>
      <c r="B13980" t="s">
        <v>2187</v>
      </c>
      <c r="C13980" t="s">
        <v>2248</v>
      </c>
      <c r="D13980">
        <v>6.5</v>
      </c>
    </row>
    <row r="13981" spans="1:4">
      <c r="A13981">
        <v>1909</v>
      </c>
      <c r="B13981" t="s">
        <v>2187</v>
      </c>
      <c r="C13981" t="s">
        <v>2244</v>
      </c>
      <c r="D13981">
        <v>21</v>
      </c>
    </row>
    <row r="13982" spans="1:4">
      <c r="A13982">
        <v>1909</v>
      </c>
      <c r="B13982" t="s">
        <v>2187</v>
      </c>
      <c r="C13982" t="s">
        <v>2564</v>
      </c>
      <c r="D13982">
        <v>20</v>
      </c>
    </row>
    <row r="13983" spans="1:4">
      <c r="A13983">
        <v>1909</v>
      </c>
      <c r="B13983" t="s">
        <v>2187</v>
      </c>
      <c r="C13983" t="s">
        <v>2320</v>
      </c>
      <c r="D13983">
        <v>8.5</v>
      </c>
    </row>
    <row r="13984" spans="1:4">
      <c r="A13984">
        <v>1909</v>
      </c>
      <c r="B13984" t="s">
        <v>2187</v>
      </c>
      <c r="C13984" t="s">
        <v>2104</v>
      </c>
      <c r="D13984">
        <v>107</v>
      </c>
    </row>
    <row r="13985" spans="1:4">
      <c r="A13985">
        <v>1909</v>
      </c>
      <c r="B13985" t="s">
        <v>2187</v>
      </c>
      <c r="C13985" t="s">
        <v>2104</v>
      </c>
      <c r="D13985">
        <v>23</v>
      </c>
    </row>
    <row r="13986" spans="1:4">
      <c r="A13986">
        <v>1909</v>
      </c>
      <c r="B13986" t="s">
        <v>2187</v>
      </c>
      <c r="C13986" t="s">
        <v>2104</v>
      </c>
      <c r="D13986">
        <v>22</v>
      </c>
    </row>
    <row r="13987" spans="1:4">
      <c r="A13987">
        <v>1909</v>
      </c>
      <c r="B13987" t="s">
        <v>2187</v>
      </c>
      <c r="C13987" t="s">
        <v>2104</v>
      </c>
      <c r="D13987">
        <v>60</v>
      </c>
    </row>
    <row r="13988" spans="1:4">
      <c r="A13988">
        <v>1909</v>
      </c>
      <c r="B13988" t="s">
        <v>2187</v>
      </c>
      <c r="C13988" t="s">
        <v>1712</v>
      </c>
      <c r="D13988">
        <v>8</v>
      </c>
    </row>
    <row r="13989" spans="1:4">
      <c r="A13989">
        <v>1909</v>
      </c>
      <c r="B13989" t="s">
        <v>2187</v>
      </c>
      <c r="C13989" t="s">
        <v>2546</v>
      </c>
      <c r="D13989">
        <v>38</v>
      </c>
    </row>
    <row r="13990" spans="1:4">
      <c r="A13990">
        <v>1909</v>
      </c>
      <c r="B13990" t="s">
        <v>2187</v>
      </c>
      <c r="C13990" t="s">
        <v>2152</v>
      </c>
      <c r="D13990">
        <v>33.25</v>
      </c>
    </row>
    <row r="13991" spans="1:4">
      <c r="A13991">
        <v>1909</v>
      </c>
      <c r="B13991" t="s">
        <v>2187</v>
      </c>
      <c r="C13991" t="s">
        <v>2152</v>
      </c>
      <c r="D13991">
        <v>29</v>
      </c>
    </row>
    <row r="13992" spans="1:4">
      <c r="A13992">
        <v>1909</v>
      </c>
      <c r="B13992" t="s">
        <v>2187</v>
      </c>
      <c r="C13992" t="s">
        <v>2245</v>
      </c>
      <c r="D13992">
        <v>8.8000000000000007</v>
      </c>
    </row>
    <row r="13993" spans="1:4">
      <c r="A13993">
        <v>1909</v>
      </c>
      <c r="B13993" t="s">
        <v>2187</v>
      </c>
      <c r="C13993" t="s">
        <v>1964</v>
      </c>
      <c r="D13993">
        <v>45</v>
      </c>
    </row>
    <row r="13994" spans="1:4">
      <c r="A13994">
        <v>1909</v>
      </c>
      <c r="B13994" t="s">
        <v>2187</v>
      </c>
      <c r="C13994" t="s">
        <v>2246</v>
      </c>
      <c r="D13994">
        <v>6</v>
      </c>
    </row>
    <row r="13995" spans="1:4">
      <c r="A13995">
        <v>1909</v>
      </c>
      <c r="B13995" t="s">
        <v>2187</v>
      </c>
      <c r="C13995" t="s">
        <v>2110</v>
      </c>
      <c r="D13995">
        <v>9.5</v>
      </c>
    </row>
    <row r="13996" spans="1:4">
      <c r="A13996">
        <v>1909</v>
      </c>
      <c r="B13996" t="s">
        <v>2187</v>
      </c>
      <c r="C13996" t="s">
        <v>2321</v>
      </c>
      <c r="D13996">
        <v>43.3</v>
      </c>
    </row>
    <row r="13997" spans="1:4">
      <c r="A13997">
        <v>1909</v>
      </c>
      <c r="B13997" t="s">
        <v>2187</v>
      </c>
      <c r="C13997" t="s">
        <v>1940</v>
      </c>
      <c r="D13997">
        <v>7.5</v>
      </c>
    </row>
    <row r="13998" spans="1:4">
      <c r="A13998">
        <v>1909</v>
      </c>
      <c r="B13998" t="s">
        <v>2187</v>
      </c>
      <c r="C13998" t="s">
        <v>2111</v>
      </c>
      <c r="D13998">
        <v>8</v>
      </c>
    </row>
    <row r="13999" spans="1:4">
      <c r="A13999">
        <v>1909</v>
      </c>
      <c r="B13999" t="s">
        <v>2187</v>
      </c>
      <c r="C13999" t="s">
        <v>2356</v>
      </c>
      <c r="D13999">
        <v>3.7</v>
      </c>
    </row>
    <row r="14000" spans="1:4">
      <c r="A14000">
        <v>1909</v>
      </c>
      <c r="B14000" t="s">
        <v>2187</v>
      </c>
      <c r="C14000" t="s">
        <v>2112</v>
      </c>
      <c r="D14000">
        <v>114.4</v>
      </c>
    </row>
    <row r="14001" spans="1:4">
      <c r="A14001">
        <v>1909</v>
      </c>
      <c r="B14001" t="s">
        <v>2187</v>
      </c>
      <c r="C14001" t="s">
        <v>2112</v>
      </c>
      <c r="D14001">
        <v>78</v>
      </c>
    </row>
    <row r="14002" spans="1:4">
      <c r="A14002">
        <v>1909</v>
      </c>
      <c r="B14002" t="s">
        <v>2187</v>
      </c>
      <c r="C14002" t="s">
        <v>2113</v>
      </c>
      <c r="D14002">
        <v>35.81</v>
      </c>
    </row>
    <row r="14003" spans="1:4">
      <c r="A14003">
        <v>1909</v>
      </c>
      <c r="B14003" t="s">
        <v>2187</v>
      </c>
      <c r="C14003" t="s">
        <v>2247</v>
      </c>
      <c r="D14003">
        <v>11</v>
      </c>
    </row>
    <row r="14004" spans="1:4">
      <c r="A14004">
        <v>1909</v>
      </c>
      <c r="B14004" t="s">
        <v>2187</v>
      </c>
      <c r="C14004" t="s">
        <v>2322</v>
      </c>
      <c r="D14004">
        <v>12</v>
      </c>
    </row>
    <row r="14005" spans="1:4">
      <c r="A14005">
        <v>1909</v>
      </c>
      <c r="B14005" t="s">
        <v>3657</v>
      </c>
      <c r="C14005" t="s">
        <v>2373</v>
      </c>
      <c r="D14005">
        <v>26</v>
      </c>
    </row>
    <row r="14006" spans="1:4">
      <c r="A14006">
        <v>1909</v>
      </c>
      <c r="B14006" t="s">
        <v>3657</v>
      </c>
      <c r="C14006" t="s">
        <v>2337</v>
      </c>
      <c r="D14006">
        <v>10.25</v>
      </c>
    </row>
    <row r="14007" spans="1:4">
      <c r="A14007">
        <v>1909</v>
      </c>
      <c r="B14007" t="s">
        <v>3657</v>
      </c>
      <c r="C14007" t="s">
        <v>1938</v>
      </c>
      <c r="D14007">
        <v>138.30000000000001</v>
      </c>
    </row>
    <row r="14008" spans="1:4">
      <c r="A14008">
        <v>1909</v>
      </c>
      <c r="B14008" t="s">
        <v>3657</v>
      </c>
      <c r="C14008" t="s">
        <v>1938</v>
      </c>
      <c r="D14008">
        <v>38</v>
      </c>
    </row>
    <row r="14009" spans="1:4">
      <c r="A14009">
        <v>1909</v>
      </c>
      <c r="B14009" t="s">
        <v>3657</v>
      </c>
      <c r="C14009" t="s">
        <v>1938</v>
      </c>
      <c r="D14009">
        <v>29.58</v>
      </c>
    </row>
    <row r="14010" spans="1:4">
      <c r="A14010">
        <v>1909</v>
      </c>
      <c r="B14010" t="s">
        <v>3657</v>
      </c>
      <c r="C14010" t="s">
        <v>1939</v>
      </c>
      <c r="D14010">
        <v>56.22</v>
      </c>
    </row>
    <row r="14011" spans="1:4">
      <c r="A14011">
        <v>1909</v>
      </c>
      <c r="B14011" t="s">
        <v>3657</v>
      </c>
      <c r="C14011" t="s">
        <v>2265</v>
      </c>
      <c r="D14011">
        <v>7.75</v>
      </c>
    </row>
    <row r="14012" spans="1:4">
      <c r="A14012">
        <v>1909</v>
      </c>
      <c r="B14012" t="s">
        <v>3669</v>
      </c>
      <c r="C14012" t="s">
        <v>2311</v>
      </c>
      <c r="D14012">
        <v>7</v>
      </c>
    </row>
    <row r="14013" spans="1:4">
      <c r="A14013">
        <v>1909</v>
      </c>
      <c r="B14013" t="s">
        <v>3671</v>
      </c>
      <c r="C14013" t="s">
        <v>2483</v>
      </c>
      <c r="D14013">
        <v>9</v>
      </c>
    </row>
    <row r="14014" spans="1:4">
      <c r="A14014">
        <v>1909</v>
      </c>
      <c r="B14014" t="s">
        <v>3661</v>
      </c>
      <c r="C14014" t="s">
        <v>2565</v>
      </c>
      <c r="D14014">
        <v>4</v>
      </c>
    </row>
    <row r="14015" spans="1:4">
      <c r="A14015">
        <v>1909</v>
      </c>
      <c r="B14015" t="s">
        <v>3661</v>
      </c>
      <c r="C14015" t="s">
        <v>2286</v>
      </c>
      <c r="D14015">
        <v>50.4</v>
      </c>
    </row>
    <row r="14016" spans="1:4">
      <c r="A14016">
        <v>1909</v>
      </c>
      <c r="B14016" t="s">
        <v>3661</v>
      </c>
      <c r="C14016" t="s">
        <v>2287</v>
      </c>
      <c r="D14016">
        <v>73</v>
      </c>
    </row>
    <row r="14017" spans="1:4">
      <c r="A14017">
        <v>1909</v>
      </c>
      <c r="B14017" t="s">
        <v>3661</v>
      </c>
      <c r="C14017" t="s">
        <v>2485</v>
      </c>
      <c r="D14017">
        <v>11</v>
      </c>
    </row>
    <row r="14018" spans="1:4">
      <c r="A14018">
        <v>1909</v>
      </c>
      <c r="B14018" t="s">
        <v>3672</v>
      </c>
      <c r="C14018" t="s">
        <v>2486</v>
      </c>
      <c r="D14018">
        <v>40</v>
      </c>
    </row>
    <row r="14019" spans="1:4">
      <c r="A14019">
        <v>1909</v>
      </c>
      <c r="B14019" t="s">
        <v>3672</v>
      </c>
      <c r="C14019" t="s">
        <v>2487</v>
      </c>
      <c r="D14019">
        <v>12</v>
      </c>
    </row>
    <row r="14020" spans="1:4">
      <c r="A14020">
        <v>1909</v>
      </c>
      <c r="B14020" t="s">
        <v>3662</v>
      </c>
      <c r="C14020" t="s">
        <v>2288</v>
      </c>
      <c r="D14020">
        <v>26</v>
      </c>
    </row>
    <row r="14021" spans="1:4">
      <c r="A14021">
        <v>1909</v>
      </c>
      <c r="B14021" t="s">
        <v>3630</v>
      </c>
      <c r="C14021" t="s">
        <v>2335</v>
      </c>
      <c r="D14021">
        <v>3.13</v>
      </c>
    </row>
    <row r="14022" spans="1:4">
      <c r="A14022">
        <v>1909</v>
      </c>
      <c r="B14022" t="s">
        <v>3630</v>
      </c>
      <c r="C14022" t="s">
        <v>2372</v>
      </c>
      <c r="D14022">
        <v>4.5</v>
      </c>
    </row>
    <row r="14023" spans="1:4">
      <c r="A14023">
        <v>1909</v>
      </c>
      <c r="B14023" t="s">
        <v>3630</v>
      </c>
      <c r="C14023" t="s">
        <v>2336</v>
      </c>
      <c r="D14023">
        <v>9</v>
      </c>
    </row>
    <row r="14024" spans="1:4">
      <c r="A14024">
        <v>1909</v>
      </c>
      <c r="B14024" t="s">
        <v>3629</v>
      </c>
      <c r="C14024" t="s">
        <v>2408</v>
      </c>
      <c r="D14024">
        <v>40</v>
      </c>
    </row>
    <row r="14025" spans="1:4">
      <c r="A14025">
        <v>1909</v>
      </c>
      <c r="B14025" t="s">
        <v>1310</v>
      </c>
      <c r="C14025" t="s">
        <v>1712</v>
      </c>
      <c r="D14025">
        <v>26</v>
      </c>
    </row>
    <row r="14026" spans="1:4">
      <c r="A14026">
        <v>1909</v>
      </c>
      <c r="B14026" t="s">
        <v>2379</v>
      </c>
      <c r="C14026" t="s">
        <v>2517</v>
      </c>
      <c r="D14026">
        <v>14</v>
      </c>
    </row>
    <row r="14027" spans="1:4">
      <c r="A14027">
        <v>1910</v>
      </c>
      <c r="B14027" t="s">
        <v>3642</v>
      </c>
      <c r="C14027" t="s">
        <v>132</v>
      </c>
      <c r="D14027">
        <v>10.5</v>
      </c>
    </row>
    <row r="14028" spans="1:4">
      <c r="A14028">
        <v>1910</v>
      </c>
      <c r="B14028" t="s">
        <v>3642</v>
      </c>
      <c r="C14028" t="s">
        <v>133</v>
      </c>
      <c r="D14028">
        <v>133</v>
      </c>
    </row>
    <row r="14029" spans="1:4">
      <c r="A14029">
        <v>1910</v>
      </c>
      <c r="B14029" t="s">
        <v>3642</v>
      </c>
      <c r="C14029" t="s">
        <v>133</v>
      </c>
      <c r="D14029">
        <v>4.5</v>
      </c>
    </row>
    <row r="14030" spans="1:4">
      <c r="A14030">
        <v>1910</v>
      </c>
      <c r="B14030" t="s">
        <v>3642</v>
      </c>
      <c r="C14030" t="s">
        <v>135</v>
      </c>
      <c r="D14030">
        <v>11</v>
      </c>
    </row>
    <row r="14031" spans="1:4">
      <c r="A14031">
        <v>1910</v>
      </c>
      <c r="B14031" t="s">
        <v>3642</v>
      </c>
      <c r="C14031" t="s">
        <v>136</v>
      </c>
      <c r="D14031">
        <v>7.5</v>
      </c>
    </row>
    <row r="14032" spans="1:4">
      <c r="A14032">
        <v>1910</v>
      </c>
      <c r="B14032" t="s">
        <v>3642</v>
      </c>
      <c r="C14032" t="s">
        <v>137</v>
      </c>
      <c r="D14032">
        <v>58.2</v>
      </c>
    </row>
    <row r="14033" spans="1:4">
      <c r="A14033">
        <v>1910</v>
      </c>
      <c r="B14033" t="s">
        <v>3642</v>
      </c>
      <c r="C14033" t="s">
        <v>138</v>
      </c>
      <c r="D14033">
        <v>33</v>
      </c>
    </row>
    <row r="14034" spans="1:4">
      <c r="A14034">
        <v>1910</v>
      </c>
      <c r="B14034" t="s">
        <v>3642</v>
      </c>
      <c r="C14034" t="s">
        <v>139</v>
      </c>
      <c r="D14034">
        <v>7.5</v>
      </c>
    </row>
    <row r="14035" spans="1:4">
      <c r="A14035">
        <v>1910</v>
      </c>
      <c r="B14035" t="s">
        <v>3642</v>
      </c>
      <c r="C14035" t="s">
        <v>140</v>
      </c>
      <c r="D14035">
        <v>8.5</v>
      </c>
    </row>
    <row r="14036" spans="1:4">
      <c r="A14036">
        <v>1910</v>
      </c>
      <c r="B14036" t="s">
        <v>3642</v>
      </c>
      <c r="C14036" t="s">
        <v>141</v>
      </c>
      <c r="D14036">
        <v>11.68</v>
      </c>
    </row>
    <row r="14037" spans="1:4">
      <c r="A14037">
        <v>1910</v>
      </c>
      <c r="B14037" t="s">
        <v>3642</v>
      </c>
      <c r="C14037" t="s">
        <v>142</v>
      </c>
      <c r="D14037">
        <v>12</v>
      </c>
    </row>
    <row r="14038" spans="1:4">
      <c r="A14038">
        <v>1910</v>
      </c>
      <c r="B14038" t="s">
        <v>3243</v>
      </c>
      <c r="C14038" t="s">
        <v>2481</v>
      </c>
      <c r="D14038">
        <v>8</v>
      </c>
    </row>
    <row r="14039" spans="1:4">
      <c r="A14039">
        <v>1910</v>
      </c>
      <c r="B14039" t="s">
        <v>3243</v>
      </c>
      <c r="C14039" t="s">
        <v>2375</v>
      </c>
      <c r="D14039">
        <v>10</v>
      </c>
    </row>
    <row r="14040" spans="1:4">
      <c r="A14040">
        <v>1910</v>
      </c>
      <c r="B14040" t="s">
        <v>3243</v>
      </c>
      <c r="C14040" t="s">
        <v>1921</v>
      </c>
      <c r="D14040">
        <v>16</v>
      </c>
    </row>
    <row r="14041" spans="1:4">
      <c r="A14041">
        <v>1910</v>
      </c>
      <c r="B14041" t="s">
        <v>3243</v>
      </c>
      <c r="C14041" t="s">
        <v>2566</v>
      </c>
      <c r="D14041">
        <v>2.5</v>
      </c>
    </row>
    <row r="14042" spans="1:4">
      <c r="A14042">
        <v>1910</v>
      </c>
      <c r="B14042" t="s">
        <v>3243</v>
      </c>
      <c r="C14042" t="s">
        <v>2281</v>
      </c>
      <c r="D14042">
        <v>5</v>
      </c>
    </row>
    <row r="14043" spans="1:4">
      <c r="A14043">
        <v>1910</v>
      </c>
      <c r="B14043" t="s">
        <v>2653</v>
      </c>
      <c r="C14043" t="s">
        <v>2482</v>
      </c>
      <c r="D14043">
        <v>4.5</v>
      </c>
    </row>
    <row r="14044" spans="1:4">
      <c r="A14044">
        <v>1910</v>
      </c>
      <c r="B14044" t="s">
        <v>2653</v>
      </c>
      <c r="C14044" t="s">
        <v>1925</v>
      </c>
      <c r="D14044">
        <v>4</v>
      </c>
    </row>
    <row r="14045" spans="1:4">
      <c r="A14045">
        <v>1910</v>
      </c>
      <c r="B14045" t="s">
        <v>2653</v>
      </c>
      <c r="C14045" t="s">
        <v>1922</v>
      </c>
      <c r="D14045">
        <v>23</v>
      </c>
    </row>
    <row r="14046" spans="1:4">
      <c r="A14046">
        <v>1910</v>
      </c>
      <c r="B14046" t="s">
        <v>2653</v>
      </c>
      <c r="C14046" t="s">
        <v>1923</v>
      </c>
      <c r="D14046">
        <v>12.8</v>
      </c>
    </row>
    <row r="14047" spans="1:4">
      <c r="A14047">
        <v>1910</v>
      </c>
      <c r="B14047" t="s">
        <v>2653</v>
      </c>
      <c r="C14047" t="s">
        <v>1927</v>
      </c>
      <c r="D14047">
        <v>32</v>
      </c>
    </row>
    <row r="14048" spans="1:4">
      <c r="A14048">
        <v>1910</v>
      </c>
      <c r="B14048" t="s">
        <v>2653</v>
      </c>
      <c r="C14048" t="s">
        <v>1928</v>
      </c>
      <c r="D14048">
        <v>9.5</v>
      </c>
    </row>
    <row r="14049" spans="1:4">
      <c r="A14049">
        <v>1910</v>
      </c>
      <c r="B14049" t="s">
        <v>2653</v>
      </c>
      <c r="C14049" t="s">
        <v>1929</v>
      </c>
      <c r="D14049">
        <v>4</v>
      </c>
    </row>
    <row r="14050" spans="1:4">
      <c r="A14050">
        <v>1910</v>
      </c>
      <c r="B14050" t="s">
        <v>2653</v>
      </c>
      <c r="C14050" t="s">
        <v>2416</v>
      </c>
      <c r="D14050">
        <v>2.5</v>
      </c>
    </row>
    <row r="14051" spans="1:4">
      <c r="A14051">
        <v>1910</v>
      </c>
      <c r="B14051" t="s">
        <v>3643</v>
      </c>
      <c r="C14051" t="s">
        <v>2377</v>
      </c>
      <c r="D14051">
        <v>7.5</v>
      </c>
    </row>
    <row r="14052" spans="1:4">
      <c r="A14052">
        <v>1910</v>
      </c>
      <c r="B14052" t="s">
        <v>3643</v>
      </c>
      <c r="C14052" t="s">
        <v>2377</v>
      </c>
      <c r="D14052">
        <v>25</v>
      </c>
    </row>
    <row r="14053" spans="1:4">
      <c r="A14053">
        <v>1910</v>
      </c>
      <c r="B14053" t="s">
        <v>3643</v>
      </c>
      <c r="C14053" t="s">
        <v>2417</v>
      </c>
      <c r="D14053">
        <v>3</v>
      </c>
    </row>
    <row r="14054" spans="1:4">
      <c r="A14054">
        <v>1910</v>
      </c>
      <c r="B14054" t="s">
        <v>3643</v>
      </c>
      <c r="C14054" t="s">
        <v>394</v>
      </c>
      <c r="D14054">
        <v>13</v>
      </c>
    </row>
    <row r="14055" spans="1:4">
      <c r="A14055">
        <v>1910</v>
      </c>
      <c r="B14055" t="s">
        <v>3643</v>
      </c>
      <c r="C14055" t="s">
        <v>2272</v>
      </c>
      <c r="D14055">
        <v>24</v>
      </c>
    </row>
    <row r="14056" spans="1:4">
      <c r="A14056">
        <v>1910</v>
      </c>
      <c r="B14056" t="s">
        <v>3643</v>
      </c>
      <c r="C14056" t="s">
        <v>395</v>
      </c>
      <c r="D14056">
        <v>15.5</v>
      </c>
    </row>
    <row r="14057" spans="1:4">
      <c r="A14057">
        <v>1910</v>
      </c>
      <c r="B14057" t="s">
        <v>3643</v>
      </c>
      <c r="C14057" t="s">
        <v>2418</v>
      </c>
      <c r="D14057">
        <v>5.0999999999999996</v>
      </c>
    </row>
    <row r="14058" spans="1:4">
      <c r="A14058">
        <v>1910</v>
      </c>
      <c r="B14058" t="s">
        <v>3643</v>
      </c>
      <c r="C14058" t="s">
        <v>1931</v>
      </c>
      <c r="D14058">
        <v>221.6</v>
      </c>
    </row>
    <row r="14059" spans="1:4">
      <c r="A14059">
        <v>1910</v>
      </c>
      <c r="B14059" t="s">
        <v>3643</v>
      </c>
      <c r="C14059" t="s">
        <v>1931</v>
      </c>
      <c r="D14059">
        <v>260</v>
      </c>
    </row>
    <row r="14060" spans="1:4">
      <c r="A14060">
        <v>1910</v>
      </c>
      <c r="B14060" t="s">
        <v>3643</v>
      </c>
      <c r="C14060" t="s">
        <v>1931</v>
      </c>
      <c r="D14060">
        <v>565.64</v>
      </c>
    </row>
    <row r="14061" spans="1:4">
      <c r="A14061">
        <v>1910</v>
      </c>
      <c r="B14061" t="s">
        <v>3643</v>
      </c>
      <c r="C14061" t="s">
        <v>1931</v>
      </c>
      <c r="D14061">
        <v>327.05</v>
      </c>
    </row>
    <row r="14062" spans="1:4">
      <c r="A14062">
        <v>1910</v>
      </c>
      <c r="B14062" t="s">
        <v>3643</v>
      </c>
      <c r="C14062" t="s">
        <v>1931</v>
      </c>
      <c r="D14062">
        <v>1.5</v>
      </c>
    </row>
    <row r="14063" spans="1:4">
      <c r="A14063">
        <v>1910</v>
      </c>
      <c r="B14063" t="s">
        <v>3643</v>
      </c>
      <c r="C14063" t="s">
        <v>1931</v>
      </c>
      <c r="D14063">
        <v>84.86</v>
      </c>
    </row>
    <row r="14064" spans="1:4">
      <c r="A14064">
        <v>1910</v>
      </c>
      <c r="B14064" t="s">
        <v>3643</v>
      </c>
      <c r="C14064" t="s">
        <v>1931</v>
      </c>
      <c r="D14064">
        <v>3</v>
      </c>
    </row>
    <row r="14065" spans="1:4">
      <c r="A14065">
        <v>1910</v>
      </c>
      <c r="B14065" t="s">
        <v>3643</v>
      </c>
      <c r="C14065" t="s">
        <v>374</v>
      </c>
      <c r="D14065">
        <v>6.5</v>
      </c>
    </row>
    <row r="14066" spans="1:4">
      <c r="A14066">
        <v>1910</v>
      </c>
      <c r="B14066" t="s">
        <v>3643</v>
      </c>
      <c r="C14066" t="s">
        <v>1332</v>
      </c>
      <c r="D14066">
        <v>34</v>
      </c>
    </row>
    <row r="14067" spans="1:4">
      <c r="A14067">
        <v>1910</v>
      </c>
      <c r="B14067" t="s">
        <v>3643</v>
      </c>
      <c r="C14067" t="s">
        <v>375</v>
      </c>
      <c r="D14067">
        <v>199</v>
      </c>
    </row>
    <row r="14068" spans="1:4">
      <c r="A14068">
        <v>1910</v>
      </c>
      <c r="B14068" t="s">
        <v>3643</v>
      </c>
      <c r="C14068" t="s">
        <v>375</v>
      </c>
      <c r="D14068">
        <v>32</v>
      </c>
    </row>
    <row r="14069" spans="1:4">
      <c r="A14069">
        <v>1910</v>
      </c>
      <c r="B14069" t="s">
        <v>3643</v>
      </c>
      <c r="C14069" t="s">
        <v>1932</v>
      </c>
      <c r="D14069">
        <v>10</v>
      </c>
    </row>
    <row r="14070" spans="1:4">
      <c r="A14070">
        <v>1910</v>
      </c>
      <c r="B14070" t="s">
        <v>3643</v>
      </c>
      <c r="C14070" t="s">
        <v>2284</v>
      </c>
      <c r="D14070">
        <v>36.6</v>
      </c>
    </row>
    <row r="14071" spans="1:4">
      <c r="A14071">
        <v>1910</v>
      </c>
      <c r="B14071" t="s">
        <v>3643</v>
      </c>
      <c r="C14071" t="s">
        <v>1935</v>
      </c>
      <c r="D14071">
        <v>2.5</v>
      </c>
    </row>
    <row r="14072" spans="1:4">
      <c r="A14072">
        <v>1910</v>
      </c>
      <c r="B14072" t="s">
        <v>3643</v>
      </c>
      <c r="C14072" t="s">
        <v>1935</v>
      </c>
      <c r="D14072">
        <v>22</v>
      </c>
    </row>
    <row r="14073" spans="1:4">
      <c r="A14073">
        <v>1910</v>
      </c>
      <c r="B14073" t="s">
        <v>3643</v>
      </c>
      <c r="C14073" t="s">
        <v>59</v>
      </c>
      <c r="D14073">
        <v>17</v>
      </c>
    </row>
    <row r="14074" spans="1:4">
      <c r="A14074">
        <v>1910</v>
      </c>
      <c r="B14074" t="s">
        <v>3643</v>
      </c>
      <c r="C14074" t="s">
        <v>957</v>
      </c>
      <c r="D14074">
        <v>14</v>
      </c>
    </row>
    <row r="14075" spans="1:4">
      <c r="A14075">
        <v>1910</v>
      </c>
      <c r="B14075" t="s">
        <v>3643</v>
      </c>
      <c r="C14075" t="s">
        <v>397</v>
      </c>
      <c r="D14075">
        <v>34.14</v>
      </c>
    </row>
    <row r="14076" spans="1:4">
      <c r="A14076">
        <v>1910</v>
      </c>
      <c r="B14076" t="s">
        <v>3643</v>
      </c>
      <c r="C14076" t="s">
        <v>1936</v>
      </c>
      <c r="D14076">
        <v>42</v>
      </c>
    </row>
    <row r="14077" spans="1:4">
      <c r="A14077">
        <v>1910</v>
      </c>
      <c r="B14077" t="s">
        <v>3643</v>
      </c>
      <c r="C14077" t="s">
        <v>381</v>
      </c>
      <c r="D14077">
        <v>44.55</v>
      </c>
    </row>
    <row r="14078" spans="1:4">
      <c r="A14078">
        <v>1910</v>
      </c>
      <c r="B14078" t="s">
        <v>3643</v>
      </c>
      <c r="C14078" t="s">
        <v>381</v>
      </c>
      <c r="D14078">
        <v>48.38</v>
      </c>
    </row>
    <row r="14079" spans="1:4">
      <c r="A14079">
        <v>1910</v>
      </c>
      <c r="B14079" t="s">
        <v>3643</v>
      </c>
      <c r="C14079" t="s">
        <v>382</v>
      </c>
      <c r="D14079">
        <v>7.67</v>
      </c>
    </row>
    <row r="14080" spans="1:4">
      <c r="A14080">
        <v>1910</v>
      </c>
      <c r="B14080" t="s">
        <v>3643</v>
      </c>
      <c r="C14080" t="s">
        <v>382</v>
      </c>
      <c r="D14080">
        <v>53</v>
      </c>
    </row>
    <row r="14081" spans="1:4">
      <c r="A14081">
        <v>1910</v>
      </c>
      <c r="B14081" t="s">
        <v>3643</v>
      </c>
      <c r="C14081" t="s">
        <v>382</v>
      </c>
      <c r="D14081">
        <v>70</v>
      </c>
    </row>
    <row r="14082" spans="1:4">
      <c r="A14082">
        <v>1910</v>
      </c>
      <c r="B14082" t="s">
        <v>3643</v>
      </c>
      <c r="C14082" t="s">
        <v>382</v>
      </c>
      <c r="D14082">
        <v>8.41</v>
      </c>
    </row>
    <row r="14083" spans="1:4">
      <c r="A14083">
        <v>1910</v>
      </c>
      <c r="B14083" t="s">
        <v>3643</v>
      </c>
      <c r="C14083" t="s">
        <v>382</v>
      </c>
      <c r="D14083">
        <v>8</v>
      </c>
    </row>
    <row r="14084" spans="1:4">
      <c r="A14084">
        <v>1910</v>
      </c>
      <c r="B14084" t="s">
        <v>3643</v>
      </c>
      <c r="C14084" t="s">
        <v>382</v>
      </c>
      <c r="D14084">
        <v>5</v>
      </c>
    </row>
    <row r="14085" spans="1:4">
      <c r="A14085">
        <v>1910</v>
      </c>
      <c r="B14085" t="s">
        <v>3643</v>
      </c>
      <c r="C14085" t="s">
        <v>382</v>
      </c>
      <c r="D14085">
        <v>7.6</v>
      </c>
    </row>
    <row r="14086" spans="1:4">
      <c r="A14086">
        <v>1910</v>
      </c>
      <c r="B14086" t="s">
        <v>3643</v>
      </c>
      <c r="C14086" t="s">
        <v>382</v>
      </c>
      <c r="D14086">
        <v>20</v>
      </c>
    </row>
    <row r="14087" spans="1:4">
      <c r="A14087">
        <v>1910</v>
      </c>
      <c r="B14087" t="s">
        <v>3643</v>
      </c>
      <c r="C14087" t="s">
        <v>382</v>
      </c>
      <c r="D14087">
        <v>11.5</v>
      </c>
    </row>
    <row r="14088" spans="1:4">
      <c r="A14088">
        <v>1910</v>
      </c>
      <c r="B14088" t="s">
        <v>3643</v>
      </c>
      <c r="C14088" t="s">
        <v>383</v>
      </c>
      <c r="D14088">
        <v>25</v>
      </c>
    </row>
    <row r="14089" spans="1:4">
      <c r="A14089">
        <v>1910</v>
      </c>
      <c r="B14089" t="s">
        <v>3643</v>
      </c>
      <c r="C14089" t="s">
        <v>383</v>
      </c>
      <c r="D14089">
        <v>15.5</v>
      </c>
    </row>
    <row r="14090" spans="1:4">
      <c r="A14090">
        <v>1910</v>
      </c>
      <c r="B14090" t="s">
        <v>3643</v>
      </c>
      <c r="C14090" t="s">
        <v>383</v>
      </c>
      <c r="D14090">
        <v>50</v>
      </c>
    </row>
    <row r="14091" spans="1:4">
      <c r="A14091">
        <v>1910</v>
      </c>
      <c r="B14091" t="s">
        <v>3643</v>
      </c>
      <c r="C14091" t="s">
        <v>410</v>
      </c>
      <c r="D14091">
        <v>13</v>
      </c>
    </row>
    <row r="14092" spans="1:4">
      <c r="A14092">
        <v>1910</v>
      </c>
      <c r="B14092" t="s">
        <v>3643</v>
      </c>
      <c r="C14092" t="s">
        <v>2547</v>
      </c>
      <c r="D14092">
        <v>2</v>
      </c>
    </row>
    <row r="14093" spans="1:4">
      <c r="A14093">
        <v>1910</v>
      </c>
      <c r="B14093" t="s">
        <v>3643</v>
      </c>
      <c r="C14093" t="s">
        <v>384</v>
      </c>
      <c r="D14093">
        <v>8.5</v>
      </c>
    </row>
    <row r="14094" spans="1:4">
      <c r="A14094">
        <v>1910</v>
      </c>
      <c r="B14094" t="s">
        <v>3643</v>
      </c>
      <c r="C14094" t="s">
        <v>2456</v>
      </c>
      <c r="D14094">
        <v>1</v>
      </c>
    </row>
    <row r="14095" spans="1:4">
      <c r="A14095">
        <v>1910</v>
      </c>
      <c r="B14095" t="s">
        <v>3643</v>
      </c>
      <c r="C14095" t="s">
        <v>385</v>
      </c>
      <c r="D14095">
        <v>15</v>
      </c>
    </row>
    <row r="14096" spans="1:4">
      <c r="A14096">
        <v>1910</v>
      </c>
      <c r="B14096" t="s">
        <v>3643</v>
      </c>
      <c r="C14096" t="s">
        <v>385</v>
      </c>
      <c r="D14096">
        <v>14</v>
      </c>
    </row>
    <row r="14097" spans="1:4">
      <c r="A14097">
        <v>1910</v>
      </c>
      <c r="B14097" t="s">
        <v>3643</v>
      </c>
      <c r="C14097" t="s">
        <v>387</v>
      </c>
      <c r="D14097">
        <v>12</v>
      </c>
    </row>
    <row r="14098" spans="1:4">
      <c r="A14098">
        <v>1910</v>
      </c>
      <c r="B14098" t="s">
        <v>3643</v>
      </c>
      <c r="C14098" t="s">
        <v>387</v>
      </c>
      <c r="D14098">
        <v>29</v>
      </c>
    </row>
    <row r="14099" spans="1:4">
      <c r="A14099">
        <v>1910</v>
      </c>
      <c r="B14099" t="s">
        <v>3645</v>
      </c>
      <c r="C14099" t="s">
        <v>2348</v>
      </c>
      <c r="D14099">
        <v>15.7</v>
      </c>
    </row>
    <row r="14100" spans="1:4">
      <c r="A14100">
        <v>1910</v>
      </c>
      <c r="B14100" t="s">
        <v>3645</v>
      </c>
      <c r="C14100" t="s">
        <v>2484</v>
      </c>
      <c r="D14100">
        <v>13</v>
      </c>
    </row>
    <row r="14101" spans="1:4">
      <c r="A14101">
        <v>1910</v>
      </c>
      <c r="B14101" t="s">
        <v>3645</v>
      </c>
      <c r="C14101" t="s">
        <v>1941</v>
      </c>
      <c r="D14101">
        <v>38</v>
      </c>
    </row>
    <row r="14102" spans="1:4">
      <c r="A14102">
        <v>1910</v>
      </c>
      <c r="B14102" t="s">
        <v>3645</v>
      </c>
      <c r="C14102" t="s">
        <v>1941</v>
      </c>
      <c r="D14102">
        <v>1</v>
      </c>
    </row>
    <row r="14103" spans="1:4">
      <c r="A14103">
        <v>1910</v>
      </c>
      <c r="B14103" t="s">
        <v>3645</v>
      </c>
      <c r="C14103" t="s">
        <v>2192</v>
      </c>
      <c r="D14103">
        <v>74.3</v>
      </c>
    </row>
    <row r="14104" spans="1:4">
      <c r="A14104">
        <v>1910</v>
      </c>
      <c r="B14104" t="s">
        <v>3645</v>
      </c>
      <c r="C14104" t="s">
        <v>1942</v>
      </c>
      <c r="D14104">
        <v>26.19</v>
      </c>
    </row>
    <row r="14105" spans="1:4">
      <c r="A14105">
        <v>1910</v>
      </c>
      <c r="B14105" t="s">
        <v>3645</v>
      </c>
      <c r="C14105" t="s">
        <v>1942</v>
      </c>
      <c r="D14105">
        <v>197.5</v>
      </c>
    </row>
    <row r="14106" spans="1:4">
      <c r="A14106">
        <v>1910</v>
      </c>
      <c r="B14106" t="s">
        <v>3645</v>
      </c>
      <c r="C14106" t="s">
        <v>1942</v>
      </c>
      <c r="D14106">
        <v>5</v>
      </c>
    </row>
    <row r="14107" spans="1:4">
      <c r="A14107">
        <v>1910</v>
      </c>
      <c r="B14107" t="s">
        <v>3645</v>
      </c>
      <c r="C14107" t="s">
        <v>1942</v>
      </c>
      <c r="D14107">
        <v>22</v>
      </c>
    </row>
    <row r="14108" spans="1:4">
      <c r="A14108">
        <v>1910</v>
      </c>
      <c r="B14108" t="s">
        <v>3645</v>
      </c>
      <c r="C14108" t="s">
        <v>1942</v>
      </c>
      <c r="D14108">
        <v>51</v>
      </c>
    </row>
    <row r="14109" spans="1:4">
      <c r="A14109">
        <v>1910</v>
      </c>
      <c r="B14109" t="s">
        <v>3645</v>
      </c>
      <c r="C14109" t="s">
        <v>1943</v>
      </c>
      <c r="D14109">
        <v>2.5</v>
      </c>
    </row>
    <row r="14110" spans="1:4">
      <c r="A14110">
        <v>1910</v>
      </c>
      <c r="B14110" t="s">
        <v>3645</v>
      </c>
      <c r="C14110" t="s">
        <v>1945</v>
      </c>
      <c r="D14110">
        <v>3.2</v>
      </c>
    </row>
    <row r="14111" spans="1:4">
      <c r="A14111">
        <v>1910</v>
      </c>
      <c r="B14111" t="s">
        <v>3645</v>
      </c>
      <c r="C14111" t="s">
        <v>2567</v>
      </c>
      <c r="D14111">
        <v>9</v>
      </c>
    </row>
    <row r="14112" spans="1:4">
      <c r="A14112">
        <v>1910</v>
      </c>
      <c r="B14112" t="s">
        <v>3645</v>
      </c>
      <c r="C14112" t="s">
        <v>2379</v>
      </c>
      <c r="D14112">
        <v>21</v>
      </c>
    </row>
    <row r="14113" spans="1:4">
      <c r="A14113">
        <v>1910</v>
      </c>
      <c r="B14113" t="s">
        <v>3645</v>
      </c>
      <c r="C14113" t="s">
        <v>1946</v>
      </c>
      <c r="D14113">
        <v>30</v>
      </c>
    </row>
    <row r="14114" spans="1:4">
      <c r="A14114">
        <v>1910</v>
      </c>
      <c r="B14114" t="s">
        <v>2549</v>
      </c>
      <c r="C14114" t="s">
        <v>145</v>
      </c>
      <c r="D14114">
        <v>227.57</v>
      </c>
    </row>
    <row r="14115" spans="1:4">
      <c r="A14115">
        <v>1910</v>
      </c>
      <c r="B14115" t="s">
        <v>2549</v>
      </c>
      <c r="C14115" t="s">
        <v>537</v>
      </c>
      <c r="D14115">
        <v>14.6</v>
      </c>
    </row>
    <row r="14116" spans="1:4">
      <c r="A14116">
        <v>1910</v>
      </c>
      <c r="B14116" t="s">
        <v>2549</v>
      </c>
      <c r="C14116" t="s">
        <v>147</v>
      </c>
      <c r="D14116">
        <v>17.5</v>
      </c>
    </row>
    <row r="14117" spans="1:4">
      <c r="A14117">
        <v>1910</v>
      </c>
      <c r="B14117" t="s">
        <v>2549</v>
      </c>
      <c r="C14117" t="s">
        <v>147</v>
      </c>
      <c r="D14117">
        <v>16</v>
      </c>
    </row>
    <row r="14118" spans="1:4">
      <c r="A14118">
        <v>1910</v>
      </c>
      <c r="B14118" t="s">
        <v>2549</v>
      </c>
      <c r="C14118" t="s">
        <v>2458</v>
      </c>
      <c r="D14118">
        <v>20.65</v>
      </c>
    </row>
    <row r="14119" spans="1:4">
      <c r="A14119">
        <v>1910</v>
      </c>
      <c r="B14119" t="s">
        <v>2549</v>
      </c>
      <c r="C14119" t="s">
        <v>151</v>
      </c>
      <c r="D14119">
        <v>14.4</v>
      </c>
    </row>
    <row r="14120" spans="1:4">
      <c r="A14120">
        <v>1910</v>
      </c>
      <c r="B14120" t="s">
        <v>2549</v>
      </c>
      <c r="C14120" t="s">
        <v>155</v>
      </c>
      <c r="D14120">
        <v>773.11</v>
      </c>
    </row>
    <row r="14121" spans="1:4">
      <c r="A14121">
        <v>1910</v>
      </c>
      <c r="B14121" t="s">
        <v>2549</v>
      </c>
      <c r="C14121" t="s">
        <v>155</v>
      </c>
      <c r="D14121">
        <v>84</v>
      </c>
    </row>
    <row r="14122" spans="1:4">
      <c r="A14122">
        <v>1910</v>
      </c>
      <c r="B14122" t="s">
        <v>2549</v>
      </c>
      <c r="C14122" t="s">
        <v>155</v>
      </c>
      <c r="D14122">
        <v>1</v>
      </c>
    </row>
    <row r="14123" spans="1:4">
      <c r="A14123">
        <v>1910</v>
      </c>
      <c r="B14123" t="s">
        <v>2549</v>
      </c>
      <c r="C14123" t="s">
        <v>159</v>
      </c>
      <c r="D14123">
        <v>12</v>
      </c>
    </row>
    <row r="14124" spans="1:4">
      <c r="A14124">
        <v>1910</v>
      </c>
      <c r="B14124" t="s">
        <v>2549</v>
      </c>
      <c r="C14124" t="s">
        <v>161</v>
      </c>
      <c r="D14124">
        <v>28.5</v>
      </c>
    </row>
    <row r="14125" spans="1:4">
      <c r="A14125">
        <v>1910</v>
      </c>
      <c r="B14125" t="s">
        <v>2549</v>
      </c>
      <c r="C14125" t="s">
        <v>2459</v>
      </c>
      <c r="D14125">
        <v>48.1</v>
      </c>
    </row>
    <row r="14126" spans="1:4">
      <c r="A14126">
        <v>1910</v>
      </c>
      <c r="B14126" t="s">
        <v>3646</v>
      </c>
      <c r="C14126" t="s">
        <v>1547</v>
      </c>
      <c r="D14126">
        <v>16</v>
      </c>
    </row>
    <row r="14127" spans="1:4">
      <c r="A14127">
        <v>1910</v>
      </c>
      <c r="B14127" t="s">
        <v>3646</v>
      </c>
      <c r="C14127" t="s">
        <v>1189</v>
      </c>
      <c r="D14127">
        <v>33</v>
      </c>
    </row>
    <row r="14128" spans="1:4">
      <c r="A14128">
        <v>1910</v>
      </c>
      <c r="B14128" t="s">
        <v>3646</v>
      </c>
      <c r="C14128" t="s">
        <v>1189</v>
      </c>
      <c r="D14128">
        <v>26</v>
      </c>
    </row>
    <row r="14129" spans="1:4">
      <c r="A14129">
        <v>1910</v>
      </c>
      <c r="B14129" t="s">
        <v>2704</v>
      </c>
      <c r="C14129" t="s">
        <v>440</v>
      </c>
      <c r="D14129">
        <v>150.51</v>
      </c>
    </row>
    <row r="14130" spans="1:4">
      <c r="A14130">
        <v>1910</v>
      </c>
      <c r="B14130" t="s">
        <v>2704</v>
      </c>
      <c r="C14130" t="s">
        <v>440</v>
      </c>
      <c r="D14130">
        <v>4</v>
      </c>
    </row>
    <row r="14131" spans="1:4">
      <c r="A14131">
        <v>1910</v>
      </c>
      <c r="B14131" t="s">
        <v>2704</v>
      </c>
      <c r="C14131" t="s">
        <v>440</v>
      </c>
      <c r="D14131">
        <v>57.176000000000002</v>
      </c>
    </row>
    <row r="14132" spans="1:4">
      <c r="A14132">
        <v>1910</v>
      </c>
      <c r="B14132" t="s">
        <v>2704</v>
      </c>
      <c r="C14132" t="s">
        <v>440</v>
      </c>
      <c r="D14132">
        <v>29.3</v>
      </c>
    </row>
    <row r="14133" spans="1:4">
      <c r="A14133">
        <v>1910</v>
      </c>
      <c r="B14133" t="s">
        <v>2704</v>
      </c>
      <c r="C14133" t="s">
        <v>440</v>
      </c>
      <c r="D14133">
        <v>25</v>
      </c>
    </row>
    <row r="14134" spans="1:4">
      <c r="A14134">
        <v>1910</v>
      </c>
      <c r="B14134" t="s">
        <v>2704</v>
      </c>
      <c r="C14134" t="s">
        <v>440</v>
      </c>
      <c r="D14134">
        <v>28.34</v>
      </c>
    </row>
    <row r="14135" spans="1:4">
      <c r="A14135">
        <v>1910</v>
      </c>
      <c r="B14135" t="s">
        <v>2833</v>
      </c>
      <c r="C14135" t="s">
        <v>440</v>
      </c>
      <c r="D14135">
        <v>100</v>
      </c>
    </row>
    <row r="14136" spans="1:4">
      <c r="A14136">
        <v>1910</v>
      </c>
      <c r="B14136" t="s">
        <v>2704</v>
      </c>
      <c r="C14136" t="s">
        <v>440</v>
      </c>
      <c r="D14136">
        <v>1</v>
      </c>
    </row>
    <row r="14137" spans="1:4">
      <c r="A14137">
        <v>1910</v>
      </c>
      <c r="B14137" t="s">
        <v>2706</v>
      </c>
      <c r="C14137" t="s">
        <v>1232</v>
      </c>
      <c r="D14137">
        <v>12</v>
      </c>
    </row>
    <row r="14138" spans="1:4">
      <c r="A14138">
        <v>1910</v>
      </c>
      <c r="B14138" t="s">
        <v>2706</v>
      </c>
      <c r="C14138" t="s">
        <v>1094</v>
      </c>
      <c r="D14138">
        <v>3</v>
      </c>
    </row>
    <row r="14139" spans="1:4">
      <c r="A14139">
        <v>1910</v>
      </c>
      <c r="B14139" t="s">
        <v>2706</v>
      </c>
      <c r="C14139" t="s">
        <v>170</v>
      </c>
      <c r="D14139">
        <v>2</v>
      </c>
    </row>
    <row r="14140" spans="1:4">
      <c r="A14140">
        <v>1910</v>
      </c>
      <c r="B14140" t="s">
        <v>2706</v>
      </c>
      <c r="C14140" t="s">
        <v>173</v>
      </c>
      <c r="D14140">
        <v>40.4</v>
      </c>
    </row>
    <row r="14141" spans="1:4">
      <c r="A14141">
        <v>1910</v>
      </c>
      <c r="B14141" t="s">
        <v>2706</v>
      </c>
      <c r="C14141" t="s">
        <v>177</v>
      </c>
      <c r="D14141">
        <v>5.0999999999999996</v>
      </c>
    </row>
    <row r="14142" spans="1:4">
      <c r="A14142">
        <v>1910</v>
      </c>
      <c r="B14142" t="s">
        <v>2706</v>
      </c>
      <c r="C14142" t="s">
        <v>1500</v>
      </c>
      <c r="D14142">
        <v>3</v>
      </c>
    </row>
    <row r="14143" spans="1:4">
      <c r="A14143">
        <v>1910</v>
      </c>
      <c r="B14143" t="s">
        <v>2706</v>
      </c>
      <c r="C14143" t="s">
        <v>547</v>
      </c>
      <c r="D14143">
        <v>20.399999999999999</v>
      </c>
    </row>
    <row r="14144" spans="1:4">
      <c r="A14144">
        <v>1910</v>
      </c>
      <c r="B14144" t="s">
        <v>2706</v>
      </c>
      <c r="C14144" t="s">
        <v>547</v>
      </c>
      <c r="D14144">
        <v>1.5</v>
      </c>
    </row>
    <row r="14145" spans="1:4">
      <c r="A14145">
        <v>1910</v>
      </c>
      <c r="B14145" t="s">
        <v>2706</v>
      </c>
      <c r="C14145" t="s">
        <v>2568</v>
      </c>
      <c r="D14145">
        <v>10</v>
      </c>
    </row>
    <row r="14146" spans="1:4">
      <c r="A14146">
        <v>1910</v>
      </c>
      <c r="B14146" t="s">
        <v>2706</v>
      </c>
      <c r="C14146" t="s">
        <v>179</v>
      </c>
      <c r="D14146">
        <v>41.8</v>
      </c>
    </row>
    <row r="14147" spans="1:4">
      <c r="A14147">
        <v>1910</v>
      </c>
      <c r="B14147" t="s">
        <v>2706</v>
      </c>
      <c r="C14147" t="s">
        <v>179</v>
      </c>
      <c r="D14147">
        <v>12.5</v>
      </c>
    </row>
    <row r="14148" spans="1:4">
      <c r="A14148">
        <v>1910</v>
      </c>
      <c r="B14148" t="s">
        <v>2520</v>
      </c>
      <c r="C14148" t="s">
        <v>64</v>
      </c>
      <c r="D14148">
        <v>7.4</v>
      </c>
    </row>
    <row r="14149" spans="1:4">
      <c r="A14149">
        <v>1910</v>
      </c>
      <c r="B14149" t="s">
        <v>2520</v>
      </c>
      <c r="C14149" t="s">
        <v>551</v>
      </c>
      <c r="D14149">
        <v>176.93799999999999</v>
      </c>
    </row>
    <row r="14150" spans="1:4">
      <c r="A14150">
        <v>1910</v>
      </c>
      <c r="B14150" t="s">
        <v>2520</v>
      </c>
      <c r="C14150" t="s">
        <v>551</v>
      </c>
      <c r="D14150">
        <v>20</v>
      </c>
    </row>
    <row r="14151" spans="1:4">
      <c r="A14151">
        <v>1910</v>
      </c>
      <c r="B14151" t="s">
        <v>2520</v>
      </c>
      <c r="C14151" t="s">
        <v>551</v>
      </c>
      <c r="D14151">
        <v>10.5</v>
      </c>
    </row>
    <row r="14152" spans="1:4">
      <c r="A14152">
        <v>1910</v>
      </c>
      <c r="B14152" t="s">
        <v>2520</v>
      </c>
      <c r="C14152" t="s">
        <v>69</v>
      </c>
      <c r="D14152">
        <v>30</v>
      </c>
    </row>
    <row r="14153" spans="1:4">
      <c r="A14153">
        <v>1910</v>
      </c>
      <c r="B14153" t="s">
        <v>2520</v>
      </c>
      <c r="C14153" t="s">
        <v>72</v>
      </c>
      <c r="D14153">
        <v>7</v>
      </c>
    </row>
    <row r="14154" spans="1:4">
      <c r="A14154">
        <v>1910</v>
      </c>
      <c r="B14154" t="s">
        <v>2520</v>
      </c>
      <c r="C14154" t="s">
        <v>69</v>
      </c>
      <c r="D14154">
        <v>26</v>
      </c>
    </row>
    <row r="14155" spans="1:4">
      <c r="A14155">
        <v>1910</v>
      </c>
      <c r="B14155" t="s">
        <v>2520</v>
      </c>
      <c r="C14155" t="s">
        <v>68</v>
      </c>
      <c r="D14155">
        <v>26.1</v>
      </c>
    </row>
    <row r="14156" spans="1:4">
      <c r="A14156">
        <v>1910</v>
      </c>
      <c r="B14156" t="s">
        <v>2520</v>
      </c>
      <c r="C14156" t="s">
        <v>73</v>
      </c>
      <c r="D14156">
        <v>4</v>
      </c>
    </row>
    <row r="14157" spans="1:4">
      <c r="A14157">
        <v>1910</v>
      </c>
      <c r="B14157" t="s">
        <v>2520</v>
      </c>
      <c r="C14157" t="s">
        <v>74</v>
      </c>
      <c r="D14157">
        <v>8</v>
      </c>
    </row>
    <row r="14158" spans="1:4">
      <c r="A14158">
        <v>1910</v>
      </c>
      <c r="B14158" t="s">
        <v>2520</v>
      </c>
      <c r="C14158" t="s">
        <v>65</v>
      </c>
      <c r="D14158">
        <v>30</v>
      </c>
    </row>
    <row r="14159" spans="1:4">
      <c r="A14159">
        <v>1910</v>
      </c>
      <c r="B14159" t="s">
        <v>2520</v>
      </c>
      <c r="C14159" t="s">
        <v>66</v>
      </c>
      <c r="D14159">
        <v>10.1</v>
      </c>
    </row>
    <row r="14160" spans="1:4">
      <c r="A14160">
        <v>1910</v>
      </c>
      <c r="B14160" t="s">
        <v>2520</v>
      </c>
      <c r="C14160" t="s">
        <v>67</v>
      </c>
      <c r="D14160">
        <v>57.5</v>
      </c>
    </row>
    <row r="14161" spans="1:4">
      <c r="A14161">
        <v>1910</v>
      </c>
      <c r="B14161" t="s">
        <v>2520</v>
      </c>
      <c r="C14161" t="s">
        <v>983</v>
      </c>
      <c r="D14161">
        <v>4</v>
      </c>
    </row>
    <row r="14162" spans="1:4">
      <c r="A14162">
        <v>1910</v>
      </c>
      <c r="B14162" t="s">
        <v>2520</v>
      </c>
      <c r="C14162" t="s">
        <v>440</v>
      </c>
      <c r="D14162">
        <v>2</v>
      </c>
    </row>
    <row r="14163" spans="1:4">
      <c r="A14163">
        <v>1910</v>
      </c>
      <c r="B14163" t="s">
        <v>3647</v>
      </c>
      <c r="C14163" t="s">
        <v>1950</v>
      </c>
      <c r="D14163">
        <v>10</v>
      </c>
    </row>
    <row r="14164" spans="1:4">
      <c r="A14164">
        <v>1910</v>
      </c>
      <c r="B14164" t="s">
        <v>3647</v>
      </c>
      <c r="C14164" t="s">
        <v>1950</v>
      </c>
      <c r="D14164">
        <v>35</v>
      </c>
    </row>
    <row r="14165" spans="1:4">
      <c r="A14165">
        <v>1910</v>
      </c>
      <c r="B14165" t="s">
        <v>3647</v>
      </c>
      <c r="C14165" t="s">
        <v>1950</v>
      </c>
      <c r="D14165">
        <v>34</v>
      </c>
    </row>
    <row r="14166" spans="1:4">
      <c r="A14166">
        <v>1910</v>
      </c>
      <c r="B14166" t="s">
        <v>3648</v>
      </c>
      <c r="C14166" t="s">
        <v>2461</v>
      </c>
      <c r="D14166">
        <v>4.5</v>
      </c>
    </row>
    <row r="14167" spans="1:4">
      <c r="A14167">
        <v>1910</v>
      </c>
      <c r="B14167" t="s">
        <v>3648</v>
      </c>
      <c r="C14167" t="s">
        <v>471</v>
      </c>
      <c r="D14167">
        <v>31</v>
      </c>
    </row>
    <row r="14168" spans="1:4">
      <c r="A14168">
        <v>1910</v>
      </c>
      <c r="B14168" t="s">
        <v>3648</v>
      </c>
      <c r="C14168" t="s">
        <v>472</v>
      </c>
      <c r="D14168">
        <v>22</v>
      </c>
    </row>
    <row r="14169" spans="1:4">
      <c r="A14169">
        <v>1910</v>
      </c>
      <c r="B14169" t="s">
        <v>3648</v>
      </c>
      <c r="C14169" t="s">
        <v>472</v>
      </c>
      <c r="D14169">
        <v>90</v>
      </c>
    </row>
    <row r="14170" spans="1:4">
      <c r="A14170">
        <v>1910</v>
      </c>
      <c r="B14170" t="s">
        <v>3648</v>
      </c>
      <c r="C14170" t="s">
        <v>472</v>
      </c>
      <c r="D14170">
        <v>26.25</v>
      </c>
    </row>
    <row r="14171" spans="1:4">
      <c r="A14171">
        <v>1910</v>
      </c>
      <c r="B14171" t="s">
        <v>3648</v>
      </c>
      <c r="C14171" t="s">
        <v>1969</v>
      </c>
      <c r="D14171">
        <v>9</v>
      </c>
    </row>
    <row r="14172" spans="1:4">
      <c r="A14172">
        <v>1910</v>
      </c>
      <c r="B14172" t="s">
        <v>3648</v>
      </c>
      <c r="C14172" t="s">
        <v>1969</v>
      </c>
      <c r="D14172">
        <v>10</v>
      </c>
    </row>
    <row r="14173" spans="1:4">
      <c r="A14173">
        <v>1910</v>
      </c>
      <c r="B14173" t="s">
        <v>3648</v>
      </c>
      <c r="C14173" t="s">
        <v>2094</v>
      </c>
      <c r="D14173">
        <v>11</v>
      </c>
    </row>
    <row r="14174" spans="1:4">
      <c r="A14174">
        <v>1910</v>
      </c>
      <c r="B14174" t="s">
        <v>3648</v>
      </c>
      <c r="C14174" t="s">
        <v>1951</v>
      </c>
      <c r="D14174">
        <v>3</v>
      </c>
    </row>
    <row r="14175" spans="1:4">
      <c r="A14175">
        <v>1910</v>
      </c>
      <c r="B14175" t="s">
        <v>3648</v>
      </c>
      <c r="C14175" t="s">
        <v>1970</v>
      </c>
      <c r="D14175">
        <v>560</v>
      </c>
    </row>
    <row r="14176" spans="1:4">
      <c r="A14176">
        <v>1910</v>
      </c>
      <c r="B14176" t="s">
        <v>3648</v>
      </c>
      <c r="C14176" t="s">
        <v>1970</v>
      </c>
      <c r="D14176">
        <v>11</v>
      </c>
    </row>
    <row r="14177" spans="1:4">
      <c r="A14177">
        <v>1910</v>
      </c>
      <c r="B14177" t="s">
        <v>3648</v>
      </c>
      <c r="C14177" t="s">
        <v>1970</v>
      </c>
      <c r="D14177">
        <v>64</v>
      </c>
    </row>
    <row r="14178" spans="1:4">
      <c r="A14178">
        <v>1910</v>
      </c>
      <c r="B14178" t="s">
        <v>3648</v>
      </c>
      <c r="C14178" t="s">
        <v>470</v>
      </c>
      <c r="D14178">
        <v>317</v>
      </c>
    </row>
    <row r="14179" spans="1:4">
      <c r="A14179">
        <v>1910</v>
      </c>
      <c r="B14179" t="s">
        <v>3648</v>
      </c>
      <c r="C14179" t="s">
        <v>470</v>
      </c>
      <c r="D14179">
        <v>184</v>
      </c>
    </row>
    <row r="14180" spans="1:4">
      <c r="A14180">
        <v>1910</v>
      </c>
      <c r="B14180" t="s">
        <v>3648</v>
      </c>
      <c r="C14180" t="s">
        <v>470</v>
      </c>
      <c r="D14180">
        <v>256.43</v>
      </c>
    </row>
    <row r="14181" spans="1:4">
      <c r="A14181">
        <v>1910</v>
      </c>
      <c r="B14181" t="s">
        <v>3648</v>
      </c>
      <c r="C14181" t="s">
        <v>470</v>
      </c>
      <c r="D14181">
        <v>117</v>
      </c>
    </row>
    <row r="14182" spans="1:4">
      <c r="A14182">
        <v>1910</v>
      </c>
      <c r="B14182" t="s">
        <v>3648</v>
      </c>
      <c r="C14182" t="s">
        <v>470</v>
      </c>
      <c r="D14182">
        <v>26</v>
      </c>
    </row>
    <row r="14183" spans="1:4">
      <c r="A14183">
        <v>1910</v>
      </c>
      <c r="B14183" t="s">
        <v>3648</v>
      </c>
      <c r="C14183" t="s">
        <v>470</v>
      </c>
      <c r="D14183">
        <v>19.22</v>
      </c>
    </row>
    <row r="14184" spans="1:4">
      <c r="A14184">
        <v>1910</v>
      </c>
      <c r="B14184" t="s">
        <v>3648</v>
      </c>
      <c r="C14184" t="s">
        <v>470</v>
      </c>
      <c r="D14184">
        <v>32.299999999999997</v>
      </c>
    </row>
    <row r="14185" spans="1:4">
      <c r="A14185">
        <v>1910</v>
      </c>
      <c r="B14185" t="s">
        <v>3648</v>
      </c>
      <c r="C14185" t="s">
        <v>470</v>
      </c>
      <c r="D14185">
        <v>80</v>
      </c>
    </row>
    <row r="14186" spans="1:4">
      <c r="A14186">
        <v>1910</v>
      </c>
      <c r="B14186" t="s">
        <v>3648</v>
      </c>
      <c r="C14186" t="s">
        <v>470</v>
      </c>
      <c r="D14186">
        <v>160</v>
      </c>
    </row>
    <row r="14187" spans="1:4">
      <c r="A14187">
        <v>1910</v>
      </c>
      <c r="B14187" t="s">
        <v>3648</v>
      </c>
      <c r="C14187" t="s">
        <v>470</v>
      </c>
      <c r="D14187">
        <v>25</v>
      </c>
    </row>
    <row r="14188" spans="1:4">
      <c r="A14188">
        <v>1910</v>
      </c>
      <c r="B14188" t="s">
        <v>3648</v>
      </c>
      <c r="C14188" t="s">
        <v>470</v>
      </c>
      <c r="D14188">
        <v>37.4</v>
      </c>
    </row>
    <row r="14189" spans="1:4">
      <c r="A14189">
        <v>1910</v>
      </c>
      <c r="B14189" t="s">
        <v>3648</v>
      </c>
      <c r="C14189" t="s">
        <v>470</v>
      </c>
      <c r="D14189">
        <v>46.4</v>
      </c>
    </row>
    <row r="14190" spans="1:4">
      <c r="A14190">
        <v>1910</v>
      </c>
      <c r="B14190" t="s">
        <v>3648</v>
      </c>
      <c r="C14190" t="s">
        <v>470</v>
      </c>
      <c r="D14190">
        <v>19.399999999999999</v>
      </c>
    </row>
    <row r="14191" spans="1:4">
      <c r="A14191">
        <v>1910</v>
      </c>
      <c r="B14191" t="s">
        <v>3648</v>
      </c>
      <c r="C14191" t="s">
        <v>470</v>
      </c>
      <c r="D14191">
        <v>46.75</v>
      </c>
    </row>
    <row r="14192" spans="1:4">
      <c r="A14192">
        <v>1910</v>
      </c>
      <c r="B14192" t="s">
        <v>3648</v>
      </c>
      <c r="C14192" t="s">
        <v>470</v>
      </c>
      <c r="D14192">
        <v>51</v>
      </c>
    </row>
    <row r="14193" spans="1:4">
      <c r="A14193">
        <v>1910</v>
      </c>
      <c r="B14193" t="s">
        <v>3648</v>
      </c>
      <c r="C14193" t="s">
        <v>470</v>
      </c>
      <c r="D14193">
        <v>3</v>
      </c>
    </row>
    <row r="14194" spans="1:4">
      <c r="A14194">
        <v>1910</v>
      </c>
      <c r="B14194" t="s">
        <v>3648</v>
      </c>
      <c r="C14194" t="s">
        <v>470</v>
      </c>
      <c r="D14194">
        <v>3</v>
      </c>
    </row>
    <row r="14195" spans="1:4">
      <c r="A14195">
        <v>1910</v>
      </c>
      <c r="B14195" t="s">
        <v>3648</v>
      </c>
      <c r="C14195" t="s">
        <v>715</v>
      </c>
      <c r="D14195">
        <v>14</v>
      </c>
    </row>
    <row r="14196" spans="1:4">
      <c r="A14196">
        <v>1910</v>
      </c>
      <c r="B14196" t="s">
        <v>3648</v>
      </c>
      <c r="C14196" t="s">
        <v>1392</v>
      </c>
      <c r="D14196">
        <v>17</v>
      </c>
    </row>
    <row r="14197" spans="1:4">
      <c r="A14197">
        <v>1910</v>
      </c>
      <c r="B14197" t="s">
        <v>3648</v>
      </c>
      <c r="C14197" t="s">
        <v>1392</v>
      </c>
      <c r="D14197">
        <v>53.66</v>
      </c>
    </row>
    <row r="14198" spans="1:4">
      <c r="A14198">
        <v>1910</v>
      </c>
      <c r="B14198" t="s">
        <v>3648</v>
      </c>
      <c r="C14198" t="s">
        <v>2350</v>
      </c>
      <c r="D14198">
        <v>7.57</v>
      </c>
    </row>
    <row r="14199" spans="1:4">
      <c r="A14199">
        <v>1910</v>
      </c>
      <c r="B14199" t="s">
        <v>3648</v>
      </c>
      <c r="C14199" t="s">
        <v>2197</v>
      </c>
      <c r="D14199">
        <v>181</v>
      </c>
    </row>
    <row r="14200" spans="1:4">
      <c r="A14200">
        <v>1910</v>
      </c>
      <c r="B14200" t="s">
        <v>3648</v>
      </c>
      <c r="C14200" t="s">
        <v>1164</v>
      </c>
      <c r="D14200">
        <v>8</v>
      </c>
    </row>
    <row r="14201" spans="1:4">
      <c r="A14201">
        <v>1910</v>
      </c>
      <c r="B14201" t="s">
        <v>3648</v>
      </c>
      <c r="C14201" t="s">
        <v>1954</v>
      </c>
      <c r="D14201">
        <v>20.75</v>
      </c>
    </row>
    <row r="14202" spans="1:4">
      <c r="A14202">
        <v>1910</v>
      </c>
      <c r="B14202" t="s">
        <v>3648</v>
      </c>
      <c r="C14202" t="s">
        <v>1954</v>
      </c>
      <c r="D14202">
        <v>13.5</v>
      </c>
    </row>
    <row r="14203" spans="1:4">
      <c r="A14203">
        <v>1910</v>
      </c>
      <c r="B14203" t="s">
        <v>3648</v>
      </c>
      <c r="C14203" t="s">
        <v>747</v>
      </c>
      <c r="D14203">
        <v>30</v>
      </c>
    </row>
    <row r="14204" spans="1:4">
      <c r="A14204">
        <v>1910</v>
      </c>
      <c r="B14204" t="s">
        <v>3648</v>
      </c>
      <c r="C14204" t="s">
        <v>173</v>
      </c>
      <c r="D14204">
        <v>7</v>
      </c>
    </row>
    <row r="14205" spans="1:4">
      <c r="A14205">
        <v>1910</v>
      </c>
      <c r="B14205" t="s">
        <v>3648</v>
      </c>
      <c r="C14205" t="s">
        <v>2489</v>
      </c>
      <c r="D14205">
        <v>66</v>
      </c>
    </row>
    <row r="14206" spans="1:4">
      <c r="A14206">
        <v>1910</v>
      </c>
      <c r="B14206" t="s">
        <v>3648</v>
      </c>
      <c r="C14206" t="s">
        <v>1962</v>
      </c>
      <c r="D14206">
        <v>80.5</v>
      </c>
    </row>
    <row r="14207" spans="1:4">
      <c r="A14207">
        <v>1910</v>
      </c>
      <c r="B14207" t="s">
        <v>3648</v>
      </c>
      <c r="C14207" t="s">
        <v>1962</v>
      </c>
      <c r="D14207">
        <v>4</v>
      </c>
    </row>
    <row r="14208" spans="1:4">
      <c r="A14208">
        <v>1910</v>
      </c>
      <c r="B14208" t="s">
        <v>3648</v>
      </c>
      <c r="C14208" t="s">
        <v>1962</v>
      </c>
      <c r="D14208">
        <v>47</v>
      </c>
    </row>
    <row r="14209" spans="1:4">
      <c r="A14209">
        <v>1910</v>
      </c>
      <c r="B14209" t="s">
        <v>3648</v>
      </c>
      <c r="C14209" t="s">
        <v>1956</v>
      </c>
      <c r="D14209">
        <v>11.3</v>
      </c>
    </row>
    <row r="14210" spans="1:4">
      <c r="A14210">
        <v>1910</v>
      </c>
      <c r="B14210" t="s">
        <v>3648</v>
      </c>
      <c r="C14210" t="s">
        <v>1956</v>
      </c>
      <c r="D14210">
        <v>2</v>
      </c>
    </row>
    <row r="14211" spans="1:4">
      <c r="A14211">
        <v>1910</v>
      </c>
      <c r="B14211" t="s">
        <v>3648</v>
      </c>
      <c r="C14211" t="s">
        <v>1956</v>
      </c>
      <c r="D14211">
        <v>4.5</v>
      </c>
    </row>
    <row r="14212" spans="1:4">
      <c r="A14212">
        <v>1910</v>
      </c>
      <c r="B14212" t="s">
        <v>3648</v>
      </c>
      <c r="C14212" t="s">
        <v>2424</v>
      </c>
      <c r="D14212">
        <v>14</v>
      </c>
    </row>
    <row r="14213" spans="1:4">
      <c r="A14213">
        <v>1910</v>
      </c>
      <c r="B14213" t="s">
        <v>3648</v>
      </c>
      <c r="C14213" t="s">
        <v>1957</v>
      </c>
      <c r="D14213">
        <v>86</v>
      </c>
    </row>
    <row r="14214" spans="1:4">
      <c r="A14214">
        <v>1910</v>
      </c>
      <c r="B14214" t="s">
        <v>3648</v>
      </c>
      <c r="C14214" t="s">
        <v>2074</v>
      </c>
      <c r="D14214">
        <v>8</v>
      </c>
    </row>
    <row r="14215" spans="1:4">
      <c r="A14215">
        <v>1910</v>
      </c>
      <c r="B14215" t="s">
        <v>3648</v>
      </c>
      <c r="C14215" t="s">
        <v>2074</v>
      </c>
      <c r="D14215">
        <v>33</v>
      </c>
    </row>
    <row r="14216" spans="1:4">
      <c r="A14216">
        <v>1910</v>
      </c>
      <c r="B14216" t="s">
        <v>3648</v>
      </c>
      <c r="C14216" t="s">
        <v>2384</v>
      </c>
      <c r="D14216">
        <v>21</v>
      </c>
    </row>
    <row r="14217" spans="1:4">
      <c r="A14217">
        <v>1910</v>
      </c>
      <c r="B14217" t="s">
        <v>3648</v>
      </c>
      <c r="C14217" t="s">
        <v>757</v>
      </c>
      <c r="D14217">
        <v>15.33</v>
      </c>
    </row>
    <row r="14218" spans="1:4">
      <c r="A14218">
        <v>1910</v>
      </c>
      <c r="B14218" t="s">
        <v>3648</v>
      </c>
      <c r="C14218" t="s">
        <v>2462</v>
      </c>
      <c r="D14218">
        <v>14</v>
      </c>
    </row>
    <row r="14219" spans="1:4">
      <c r="A14219">
        <v>1910</v>
      </c>
      <c r="B14219" t="s">
        <v>3648</v>
      </c>
      <c r="C14219" t="s">
        <v>2490</v>
      </c>
      <c r="D14219">
        <v>18</v>
      </c>
    </row>
    <row r="14220" spans="1:4">
      <c r="A14220">
        <v>1910</v>
      </c>
      <c r="B14220" t="s">
        <v>3648</v>
      </c>
      <c r="C14220" t="s">
        <v>2463</v>
      </c>
      <c r="D14220">
        <v>2.5</v>
      </c>
    </row>
    <row r="14221" spans="1:4">
      <c r="A14221">
        <v>1910</v>
      </c>
      <c r="B14221" t="s">
        <v>3648</v>
      </c>
      <c r="C14221" t="s">
        <v>1964</v>
      </c>
      <c r="D14221">
        <v>10</v>
      </c>
    </row>
    <row r="14222" spans="1:4">
      <c r="A14222">
        <v>1910</v>
      </c>
      <c r="B14222" t="s">
        <v>3648</v>
      </c>
      <c r="C14222" t="s">
        <v>690</v>
      </c>
      <c r="D14222">
        <v>4</v>
      </c>
    </row>
    <row r="14223" spans="1:4">
      <c r="A14223">
        <v>1910</v>
      </c>
      <c r="B14223" t="s">
        <v>3648</v>
      </c>
      <c r="C14223" t="s">
        <v>1965</v>
      </c>
      <c r="D14223">
        <v>72</v>
      </c>
    </row>
    <row r="14224" spans="1:4">
      <c r="A14224">
        <v>1910</v>
      </c>
      <c r="B14224" t="s">
        <v>3648</v>
      </c>
      <c r="C14224" t="s">
        <v>1965</v>
      </c>
      <c r="D14224">
        <v>19.600000000000001</v>
      </c>
    </row>
    <row r="14225" spans="1:4">
      <c r="A14225">
        <v>1910</v>
      </c>
      <c r="B14225" t="s">
        <v>3648</v>
      </c>
      <c r="C14225" t="s">
        <v>2425</v>
      </c>
      <c r="D14225">
        <v>20</v>
      </c>
    </row>
    <row r="14226" spans="1:4">
      <c r="A14226">
        <v>1910</v>
      </c>
      <c r="B14226" t="s">
        <v>3648</v>
      </c>
      <c r="C14226" t="s">
        <v>1959</v>
      </c>
      <c r="D14226">
        <v>18</v>
      </c>
    </row>
    <row r="14227" spans="1:4">
      <c r="A14227">
        <v>1910</v>
      </c>
      <c r="B14227" t="s">
        <v>3648</v>
      </c>
      <c r="C14227" t="s">
        <v>1966</v>
      </c>
      <c r="D14227">
        <v>103</v>
      </c>
    </row>
    <row r="14228" spans="1:4">
      <c r="A14228">
        <v>1910</v>
      </c>
      <c r="B14228" t="s">
        <v>3648</v>
      </c>
      <c r="C14228" t="s">
        <v>578</v>
      </c>
      <c r="D14228">
        <v>115</v>
      </c>
    </row>
    <row r="14229" spans="1:4">
      <c r="A14229">
        <v>1910</v>
      </c>
      <c r="B14229" t="s">
        <v>3648</v>
      </c>
      <c r="C14229" t="s">
        <v>578</v>
      </c>
      <c r="D14229">
        <v>34</v>
      </c>
    </row>
    <row r="14230" spans="1:4">
      <c r="A14230">
        <v>1910</v>
      </c>
      <c r="B14230" t="s">
        <v>3648</v>
      </c>
      <c r="C14230" t="s">
        <v>578</v>
      </c>
      <c r="D14230">
        <v>40</v>
      </c>
    </row>
    <row r="14231" spans="1:4">
      <c r="A14231">
        <v>1910</v>
      </c>
      <c r="B14231" t="s">
        <v>3648</v>
      </c>
      <c r="C14231" t="s">
        <v>578</v>
      </c>
      <c r="D14231">
        <v>35</v>
      </c>
    </row>
    <row r="14232" spans="1:4">
      <c r="A14232">
        <v>1910</v>
      </c>
      <c r="B14232" t="s">
        <v>3648</v>
      </c>
      <c r="C14232" t="s">
        <v>578</v>
      </c>
      <c r="D14232">
        <v>15</v>
      </c>
    </row>
    <row r="14233" spans="1:4">
      <c r="A14233">
        <v>1910</v>
      </c>
      <c r="B14233" t="s">
        <v>3648</v>
      </c>
      <c r="C14233" t="s">
        <v>2385</v>
      </c>
      <c r="D14233">
        <v>18</v>
      </c>
    </row>
    <row r="14234" spans="1:4">
      <c r="A14234">
        <v>1910</v>
      </c>
      <c r="B14234" t="s">
        <v>3648</v>
      </c>
      <c r="C14234" t="s">
        <v>1960</v>
      </c>
      <c r="D14234">
        <v>10.5</v>
      </c>
    </row>
    <row r="14235" spans="1:4">
      <c r="A14235">
        <v>1910</v>
      </c>
      <c r="B14235" t="s">
        <v>3648</v>
      </c>
      <c r="C14235" t="s">
        <v>2569</v>
      </c>
      <c r="D14235">
        <v>20</v>
      </c>
    </row>
    <row r="14236" spans="1:4">
      <c r="A14236">
        <v>1910</v>
      </c>
      <c r="B14236" t="s">
        <v>3648</v>
      </c>
      <c r="C14236" t="s">
        <v>2570</v>
      </c>
      <c r="D14236">
        <v>12</v>
      </c>
    </row>
    <row r="14237" spans="1:4">
      <c r="A14237">
        <v>1910</v>
      </c>
      <c r="B14237" t="s">
        <v>3648</v>
      </c>
      <c r="C14237" t="s">
        <v>2552</v>
      </c>
      <c r="D14237">
        <v>4</v>
      </c>
    </row>
    <row r="14238" spans="1:4">
      <c r="A14238">
        <v>1910</v>
      </c>
      <c r="B14238" t="s">
        <v>3648</v>
      </c>
      <c r="C14238" t="s">
        <v>2199</v>
      </c>
      <c r="D14238">
        <v>4.88</v>
      </c>
    </row>
    <row r="14239" spans="1:4">
      <c r="A14239">
        <v>1910</v>
      </c>
      <c r="B14239" t="s">
        <v>3648</v>
      </c>
      <c r="C14239" t="s">
        <v>2571</v>
      </c>
      <c r="D14239">
        <v>3</v>
      </c>
    </row>
    <row r="14240" spans="1:4">
      <c r="A14240">
        <v>1910</v>
      </c>
      <c r="B14240" t="s">
        <v>2427</v>
      </c>
      <c r="C14240" t="s">
        <v>442</v>
      </c>
      <c r="D14240">
        <v>366</v>
      </c>
    </row>
    <row r="14241" spans="1:4">
      <c r="A14241">
        <v>1910</v>
      </c>
      <c r="B14241" t="s">
        <v>2427</v>
      </c>
      <c r="C14241" t="s">
        <v>442</v>
      </c>
      <c r="D14241">
        <v>260</v>
      </c>
    </row>
    <row r="14242" spans="1:4">
      <c r="A14242">
        <v>1910</v>
      </c>
      <c r="B14242" t="s">
        <v>2427</v>
      </c>
      <c r="C14242" t="s">
        <v>442</v>
      </c>
      <c r="D14242">
        <v>42</v>
      </c>
    </row>
    <row r="14243" spans="1:4">
      <c r="A14243">
        <v>1910</v>
      </c>
      <c r="B14243" t="s">
        <v>2427</v>
      </c>
      <c r="C14243" t="s">
        <v>1236</v>
      </c>
      <c r="D14243">
        <v>4</v>
      </c>
    </row>
    <row r="14244" spans="1:4">
      <c r="A14244">
        <v>1910</v>
      </c>
      <c r="B14244" t="s">
        <v>2427</v>
      </c>
      <c r="C14244" t="s">
        <v>1391</v>
      </c>
      <c r="D14244">
        <v>32.68</v>
      </c>
    </row>
    <row r="14245" spans="1:4">
      <c r="A14245">
        <v>1910</v>
      </c>
      <c r="B14245" t="s">
        <v>2427</v>
      </c>
      <c r="C14245" t="s">
        <v>68</v>
      </c>
      <c r="D14245">
        <v>6.5</v>
      </c>
    </row>
    <row r="14246" spans="1:4">
      <c r="A14246">
        <v>1910</v>
      </c>
      <c r="B14246" t="s">
        <v>2427</v>
      </c>
      <c r="C14246" t="s">
        <v>1541</v>
      </c>
      <c r="D14246">
        <v>44</v>
      </c>
    </row>
    <row r="14247" spans="1:4">
      <c r="A14247">
        <v>1910</v>
      </c>
      <c r="B14247" t="s">
        <v>2427</v>
      </c>
      <c r="C14247" t="s">
        <v>1392</v>
      </c>
      <c r="D14247">
        <v>22</v>
      </c>
    </row>
    <row r="14248" spans="1:4">
      <c r="A14248">
        <v>1910</v>
      </c>
      <c r="B14248" t="s">
        <v>2427</v>
      </c>
      <c r="C14248" t="s">
        <v>446</v>
      </c>
      <c r="D14248">
        <v>63.7</v>
      </c>
    </row>
    <row r="14249" spans="1:4">
      <c r="A14249">
        <v>1910</v>
      </c>
      <c r="B14249" t="s">
        <v>2427</v>
      </c>
      <c r="C14249" t="s">
        <v>446</v>
      </c>
      <c r="D14249">
        <v>20</v>
      </c>
    </row>
    <row r="14250" spans="1:4">
      <c r="A14250">
        <v>1910</v>
      </c>
      <c r="B14250" t="s">
        <v>2427</v>
      </c>
      <c r="C14250" t="s">
        <v>446</v>
      </c>
      <c r="D14250">
        <v>24</v>
      </c>
    </row>
    <row r="14251" spans="1:4">
      <c r="A14251">
        <v>1910</v>
      </c>
      <c r="B14251" t="s">
        <v>2427</v>
      </c>
      <c r="C14251" t="s">
        <v>446</v>
      </c>
      <c r="D14251">
        <v>10</v>
      </c>
    </row>
    <row r="14252" spans="1:4">
      <c r="A14252">
        <v>1910</v>
      </c>
      <c r="B14252" t="s">
        <v>2427</v>
      </c>
      <c r="C14252" t="s">
        <v>446</v>
      </c>
      <c r="D14252">
        <v>28</v>
      </c>
    </row>
    <row r="14253" spans="1:4">
      <c r="A14253">
        <v>1910</v>
      </c>
      <c r="B14253" t="s">
        <v>2427</v>
      </c>
      <c r="C14253" t="s">
        <v>448</v>
      </c>
      <c r="D14253">
        <v>212</v>
      </c>
    </row>
    <row r="14254" spans="1:4">
      <c r="A14254">
        <v>1910</v>
      </c>
      <c r="B14254" t="s">
        <v>2427</v>
      </c>
      <c r="C14254" t="s">
        <v>448</v>
      </c>
      <c r="D14254">
        <v>23</v>
      </c>
    </row>
    <row r="14255" spans="1:4">
      <c r="A14255">
        <v>1910</v>
      </c>
      <c r="B14255" t="s">
        <v>2427</v>
      </c>
      <c r="C14255" t="s">
        <v>448</v>
      </c>
      <c r="D14255">
        <v>38</v>
      </c>
    </row>
    <row r="14256" spans="1:4">
      <c r="A14256">
        <v>1910</v>
      </c>
      <c r="B14256" t="s">
        <v>2427</v>
      </c>
      <c r="C14256" t="s">
        <v>448</v>
      </c>
      <c r="D14256">
        <v>64</v>
      </c>
    </row>
    <row r="14257" spans="1:4">
      <c r="A14257">
        <v>1910</v>
      </c>
      <c r="B14257" t="s">
        <v>2427</v>
      </c>
      <c r="C14257" t="s">
        <v>1433</v>
      </c>
      <c r="D14257">
        <v>1.9</v>
      </c>
    </row>
    <row r="14258" spans="1:4">
      <c r="A14258">
        <v>1910</v>
      </c>
      <c r="B14258" t="s">
        <v>2427</v>
      </c>
      <c r="C14258" t="s">
        <v>1435</v>
      </c>
      <c r="D14258">
        <v>15</v>
      </c>
    </row>
    <row r="14259" spans="1:4">
      <c r="A14259">
        <v>1910</v>
      </c>
      <c r="B14259" t="s">
        <v>2427</v>
      </c>
      <c r="C14259" t="s">
        <v>450</v>
      </c>
      <c r="D14259">
        <v>165</v>
      </c>
    </row>
    <row r="14260" spans="1:4">
      <c r="A14260">
        <v>1910</v>
      </c>
      <c r="B14260" t="s">
        <v>2427</v>
      </c>
      <c r="C14260" t="s">
        <v>450</v>
      </c>
      <c r="D14260">
        <v>7.5</v>
      </c>
    </row>
    <row r="14261" spans="1:4">
      <c r="A14261">
        <v>1910</v>
      </c>
      <c r="B14261" t="s">
        <v>2427</v>
      </c>
      <c r="C14261" t="s">
        <v>450</v>
      </c>
      <c r="D14261">
        <v>352.7</v>
      </c>
    </row>
    <row r="14262" spans="1:4">
      <c r="A14262">
        <v>1910</v>
      </c>
      <c r="B14262" t="s">
        <v>2427</v>
      </c>
      <c r="C14262" t="s">
        <v>450</v>
      </c>
      <c r="D14262">
        <v>62</v>
      </c>
    </row>
    <row r="14263" spans="1:4">
      <c r="A14263">
        <v>1910</v>
      </c>
      <c r="B14263" t="s">
        <v>2427</v>
      </c>
      <c r="C14263" t="s">
        <v>450</v>
      </c>
      <c r="D14263">
        <v>31</v>
      </c>
    </row>
    <row r="14264" spans="1:4">
      <c r="A14264">
        <v>1910</v>
      </c>
      <c r="B14264" t="s">
        <v>2427</v>
      </c>
      <c r="C14264" t="s">
        <v>450</v>
      </c>
      <c r="D14264">
        <v>93</v>
      </c>
    </row>
    <row r="14265" spans="1:4">
      <c r="A14265">
        <v>1910</v>
      </c>
      <c r="B14265" t="s">
        <v>2427</v>
      </c>
      <c r="C14265" t="s">
        <v>450</v>
      </c>
      <c r="D14265">
        <v>58.7</v>
      </c>
    </row>
    <row r="14266" spans="1:4">
      <c r="A14266">
        <v>1910</v>
      </c>
      <c r="B14266" t="s">
        <v>2427</v>
      </c>
      <c r="C14266" t="s">
        <v>450</v>
      </c>
      <c r="D14266">
        <v>107</v>
      </c>
    </row>
    <row r="14267" spans="1:4">
      <c r="A14267">
        <v>1910</v>
      </c>
      <c r="B14267" t="s">
        <v>2427</v>
      </c>
      <c r="C14267" t="s">
        <v>450</v>
      </c>
      <c r="D14267">
        <v>47.5</v>
      </c>
    </row>
    <row r="14268" spans="1:4">
      <c r="A14268">
        <v>1910</v>
      </c>
      <c r="B14268" t="s">
        <v>2427</v>
      </c>
      <c r="C14268" t="s">
        <v>1393</v>
      </c>
      <c r="D14268">
        <v>42</v>
      </c>
    </row>
    <row r="14269" spans="1:4">
      <c r="A14269">
        <v>1910</v>
      </c>
      <c r="B14269" t="s">
        <v>2427</v>
      </c>
      <c r="C14269" t="s">
        <v>2572</v>
      </c>
      <c r="D14269">
        <v>6</v>
      </c>
    </row>
    <row r="14270" spans="1:4">
      <c r="A14270">
        <v>1910</v>
      </c>
      <c r="B14270" t="s">
        <v>2427</v>
      </c>
      <c r="C14270" t="s">
        <v>750</v>
      </c>
      <c r="D14270">
        <v>40</v>
      </c>
    </row>
    <row r="14271" spans="1:4">
      <c r="A14271">
        <v>1910</v>
      </c>
      <c r="B14271" t="s">
        <v>2427</v>
      </c>
      <c r="C14271" t="s">
        <v>1394</v>
      </c>
      <c r="D14271">
        <v>10</v>
      </c>
    </row>
    <row r="14272" spans="1:4">
      <c r="A14272">
        <v>1910</v>
      </c>
      <c r="B14272" t="s">
        <v>2427</v>
      </c>
      <c r="C14272" t="s">
        <v>462</v>
      </c>
      <c r="D14272">
        <v>5</v>
      </c>
    </row>
    <row r="14273" spans="1:4">
      <c r="A14273">
        <v>1910</v>
      </c>
      <c r="B14273" t="s">
        <v>2427</v>
      </c>
      <c r="C14273" t="s">
        <v>763</v>
      </c>
      <c r="D14273">
        <v>25</v>
      </c>
    </row>
    <row r="14274" spans="1:4">
      <c r="A14274">
        <v>1910</v>
      </c>
      <c r="B14274" t="s">
        <v>2427</v>
      </c>
      <c r="C14274" t="s">
        <v>763</v>
      </c>
      <c r="D14274">
        <v>23</v>
      </c>
    </row>
    <row r="14275" spans="1:4">
      <c r="A14275">
        <v>1910</v>
      </c>
      <c r="B14275" t="s">
        <v>2427</v>
      </c>
      <c r="C14275" t="s">
        <v>1547</v>
      </c>
      <c r="D14275">
        <v>43</v>
      </c>
    </row>
    <row r="14276" spans="1:4">
      <c r="A14276">
        <v>1910</v>
      </c>
      <c r="B14276" t="s">
        <v>2427</v>
      </c>
      <c r="C14276" t="s">
        <v>502</v>
      </c>
      <c r="D14276">
        <v>32</v>
      </c>
    </row>
    <row r="14277" spans="1:4">
      <c r="A14277">
        <v>1910</v>
      </c>
      <c r="B14277" t="s">
        <v>2427</v>
      </c>
      <c r="C14277" t="s">
        <v>452</v>
      </c>
      <c r="D14277">
        <v>117</v>
      </c>
    </row>
    <row r="14278" spans="1:4">
      <c r="A14278">
        <v>1910</v>
      </c>
      <c r="B14278" t="s">
        <v>2427</v>
      </c>
      <c r="C14278" t="s">
        <v>452</v>
      </c>
      <c r="D14278">
        <v>35</v>
      </c>
    </row>
    <row r="14279" spans="1:4">
      <c r="A14279">
        <v>1910</v>
      </c>
      <c r="B14279" t="s">
        <v>2427</v>
      </c>
      <c r="C14279" t="s">
        <v>452</v>
      </c>
      <c r="D14279">
        <v>77</v>
      </c>
    </row>
    <row r="14280" spans="1:4">
      <c r="A14280">
        <v>1910</v>
      </c>
      <c r="B14280" t="s">
        <v>2427</v>
      </c>
      <c r="C14280" t="s">
        <v>455</v>
      </c>
      <c r="D14280">
        <v>101</v>
      </c>
    </row>
    <row r="14281" spans="1:4">
      <c r="A14281">
        <v>1910</v>
      </c>
      <c r="B14281" t="s">
        <v>2427</v>
      </c>
      <c r="C14281" t="s">
        <v>767</v>
      </c>
      <c r="D14281">
        <v>8.11</v>
      </c>
    </row>
    <row r="14282" spans="1:4">
      <c r="A14282">
        <v>1910</v>
      </c>
      <c r="B14282" t="s">
        <v>2427</v>
      </c>
      <c r="C14282" t="s">
        <v>767</v>
      </c>
      <c r="D14282">
        <v>4</v>
      </c>
    </row>
    <row r="14283" spans="1:4">
      <c r="A14283">
        <v>1910</v>
      </c>
      <c r="B14283" t="s">
        <v>2427</v>
      </c>
      <c r="C14283" t="s">
        <v>1237</v>
      </c>
      <c r="D14283">
        <v>12</v>
      </c>
    </row>
    <row r="14284" spans="1:4">
      <c r="A14284">
        <v>1910</v>
      </c>
      <c r="B14284" t="s">
        <v>2427</v>
      </c>
      <c r="C14284" t="s">
        <v>367</v>
      </c>
      <c r="D14284">
        <v>70</v>
      </c>
    </row>
    <row r="14285" spans="1:4">
      <c r="A14285">
        <v>1910</v>
      </c>
      <c r="B14285" t="s">
        <v>512</v>
      </c>
      <c r="C14285" t="s">
        <v>2523</v>
      </c>
      <c r="D14285">
        <v>10.5</v>
      </c>
    </row>
    <row r="14286" spans="1:4">
      <c r="A14286">
        <v>1910</v>
      </c>
      <c r="B14286" t="s">
        <v>512</v>
      </c>
      <c r="C14286" t="s">
        <v>1984</v>
      </c>
      <c r="D14286">
        <v>2</v>
      </c>
    </row>
    <row r="14287" spans="1:4">
      <c r="A14287">
        <v>1910</v>
      </c>
      <c r="B14287" t="s">
        <v>512</v>
      </c>
      <c r="C14287" t="s">
        <v>1984</v>
      </c>
      <c r="D14287">
        <v>3</v>
      </c>
    </row>
    <row r="14288" spans="1:4">
      <c r="A14288">
        <v>1910</v>
      </c>
      <c r="B14288" t="s">
        <v>512</v>
      </c>
      <c r="C14288" t="s">
        <v>370</v>
      </c>
      <c r="D14288">
        <v>18.5</v>
      </c>
    </row>
    <row r="14289" spans="1:4">
      <c r="A14289">
        <v>1910</v>
      </c>
      <c r="B14289" t="s">
        <v>512</v>
      </c>
      <c r="C14289" t="s">
        <v>1985</v>
      </c>
      <c r="D14289">
        <v>16.82</v>
      </c>
    </row>
    <row r="14290" spans="1:4">
      <c r="A14290">
        <v>1910</v>
      </c>
      <c r="B14290" t="s">
        <v>512</v>
      </c>
      <c r="C14290" t="s">
        <v>2194</v>
      </c>
      <c r="D14290">
        <v>9</v>
      </c>
    </row>
    <row r="14291" spans="1:4">
      <c r="A14291">
        <v>1910</v>
      </c>
      <c r="B14291" t="s">
        <v>512</v>
      </c>
      <c r="C14291" t="s">
        <v>1985</v>
      </c>
      <c r="D14291">
        <v>30</v>
      </c>
    </row>
    <row r="14292" spans="1:4">
      <c r="A14292">
        <v>1910</v>
      </c>
      <c r="B14292" t="s">
        <v>512</v>
      </c>
      <c r="C14292" t="s">
        <v>1820</v>
      </c>
      <c r="D14292">
        <v>40</v>
      </c>
    </row>
    <row r="14293" spans="1:4">
      <c r="A14293">
        <v>1910</v>
      </c>
      <c r="B14293" t="s">
        <v>512</v>
      </c>
      <c r="C14293" t="s">
        <v>1820</v>
      </c>
      <c r="D14293">
        <v>14</v>
      </c>
    </row>
    <row r="14294" spans="1:4">
      <c r="A14294">
        <v>1910</v>
      </c>
      <c r="B14294" t="s">
        <v>512</v>
      </c>
      <c r="C14294" t="s">
        <v>2553</v>
      </c>
      <c r="D14294">
        <v>1</v>
      </c>
    </row>
    <row r="14295" spans="1:4">
      <c r="A14295">
        <v>1910</v>
      </c>
      <c r="B14295" t="s">
        <v>512</v>
      </c>
      <c r="C14295" t="s">
        <v>2193</v>
      </c>
      <c r="D14295">
        <v>32</v>
      </c>
    </row>
    <row r="14296" spans="1:4">
      <c r="A14296">
        <v>1910</v>
      </c>
      <c r="B14296" t="s">
        <v>512</v>
      </c>
      <c r="C14296" t="s">
        <v>1987</v>
      </c>
      <c r="D14296">
        <v>87</v>
      </c>
    </row>
    <row r="14297" spans="1:4">
      <c r="A14297">
        <v>1910</v>
      </c>
      <c r="B14297" t="s">
        <v>512</v>
      </c>
      <c r="C14297" t="s">
        <v>1988</v>
      </c>
      <c r="D14297">
        <v>72.650000000000006</v>
      </c>
    </row>
    <row r="14298" spans="1:4">
      <c r="A14298">
        <v>1910</v>
      </c>
      <c r="B14298" t="s">
        <v>512</v>
      </c>
      <c r="C14298" t="s">
        <v>1988</v>
      </c>
      <c r="D14298">
        <v>80</v>
      </c>
    </row>
    <row r="14299" spans="1:4">
      <c r="A14299">
        <v>1910</v>
      </c>
      <c r="B14299" t="s">
        <v>512</v>
      </c>
      <c r="C14299" t="s">
        <v>1976</v>
      </c>
      <c r="D14299">
        <v>17.28</v>
      </c>
    </row>
    <row r="14300" spans="1:4">
      <c r="A14300">
        <v>1910</v>
      </c>
      <c r="B14300" t="s">
        <v>512</v>
      </c>
      <c r="C14300" t="s">
        <v>2386</v>
      </c>
      <c r="D14300">
        <v>175</v>
      </c>
    </row>
    <row r="14301" spans="1:4">
      <c r="A14301">
        <v>1910</v>
      </c>
      <c r="B14301" t="s">
        <v>512</v>
      </c>
      <c r="C14301" t="s">
        <v>1977</v>
      </c>
      <c r="D14301">
        <v>4</v>
      </c>
    </row>
    <row r="14302" spans="1:4">
      <c r="A14302">
        <v>1910</v>
      </c>
      <c r="B14302" t="s">
        <v>512</v>
      </c>
      <c r="C14302" t="s">
        <v>1989</v>
      </c>
      <c r="D14302">
        <v>8</v>
      </c>
    </row>
    <row r="14303" spans="1:4">
      <c r="A14303">
        <v>1910</v>
      </c>
      <c r="B14303" t="s">
        <v>512</v>
      </c>
      <c r="C14303" t="s">
        <v>1978</v>
      </c>
      <c r="D14303">
        <v>3.3</v>
      </c>
    </row>
    <row r="14304" spans="1:4">
      <c r="A14304">
        <v>1910</v>
      </c>
      <c r="B14304" t="s">
        <v>512</v>
      </c>
      <c r="C14304" t="s">
        <v>2195</v>
      </c>
      <c r="D14304">
        <v>16.8</v>
      </c>
    </row>
    <row r="14305" spans="1:4">
      <c r="A14305">
        <v>1910</v>
      </c>
      <c r="B14305" t="s">
        <v>512</v>
      </c>
      <c r="C14305" t="s">
        <v>1979</v>
      </c>
      <c r="D14305">
        <v>12</v>
      </c>
    </row>
    <row r="14306" spans="1:4">
      <c r="A14306">
        <v>1910</v>
      </c>
      <c r="B14306" t="s">
        <v>512</v>
      </c>
      <c r="C14306" t="s">
        <v>2196</v>
      </c>
      <c r="D14306">
        <v>7</v>
      </c>
    </row>
    <row r="14307" spans="1:4">
      <c r="A14307">
        <v>1910</v>
      </c>
      <c r="B14307" t="s">
        <v>512</v>
      </c>
      <c r="C14307" t="s">
        <v>2196</v>
      </c>
      <c r="D14307">
        <v>3.5</v>
      </c>
    </row>
    <row r="14308" spans="1:4">
      <c r="A14308">
        <v>1910</v>
      </c>
      <c r="B14308" t="s">
        <v>512</v>
      </c>
      <c r="C14308" t="s">
        <v>1980</v>
      </c>
      <c r="D14308">
        <v>14</v>
      </c>
    </row>
    <row r="14309" spans="1:4">
      <c r="A14309">
        <v>1910</v>
      </c>
      <c r="B14309" t="s">
        <v>512</v>
      </c>
      <c r="C14309" t="s">
        <v>1981</v>
      </c>
      <c r="D14309">
        <v>45</v>
      </c>
    </row>
    <row r="14310" spans="1:4">
      <c r="A14310">
        <v>1910</v>
      </c>
      <c r="B14310" t="s">
        <v>512</v>
      </c>
      <c r="C14310" t="s">
        <v>1981</v>
      </c>
      <c r="D14310">
        <v>7</v>
      </c>
    </row>
    <row r="14311" spans="1:4">
      <c r="A14311">
        <v>1910</v>
      </c>
      <c r="B14311" t="s">
        <v>512</v>
      </c>
      <c r="C14311" t="s">
        <v>2090</v>
      </c>
      <c r="D14311">
        <v>3</v>
      </c>
    </row>
    <row r="14312" spans="1:4">
      <c r="A14312">
        <v>1910</v>
      </c>
      <c r="B14312" t="s">
        <v>512</v>
      </c>
      <c r="C14312" t="s">
        <v>1982</v>
      </c>
      <c r="D14312">
        <v>89</v>
      </c>
    </row>
    <row r="14313" spans="1:4">
      <c r="A14313">
        <v>1910</v>
      </c>
      <c r="B14313" t="s">
        <v>3649</v>
      </c>
      <c r="C14313" t="s">
        <v>2466</v>
      </c>
      <c r="D14313">
        <v>20</v>
      </c>
    </row>
    <row r="14314" spans="1:4">
      <c r="A14314">
        <v>1910</v>
      </c>
      <c r="B14314" t="s">
        <v>3649</v>
      </c>
      <c r="C14314" t="s">
        <v>1998</v>
      </c>
      <c r="D14314">
        <v>12</v>
      </c>
    </row>
    <row r="14315" spans="1:4">
      <c r="A14315">
        <v>1910</v>
      </c>
      <c r="B14315" t="s">
        <v>3649</v>
      </c>
      <c r="C14315" t="s">
        <v>1999</v>
      </c>
      <c r="D14315">
        <v>7</v>
      </c>
    </row>
    <row r="14316" spans="1:4">
      <c r="A14316">
        <v>1910</v>
      </c>
      <c r="B14316" t="s">
        <v>3649</v>
      </c>
      <c r="C14316" t="s">
        <v>1993</v>
      </c>
      <c r="D14316">
        <v>9</v>
      </c>
    </row>
    <row r="14317" spans="1:4">
      <c r="A14317">
        <v>1910</v>
      </c>
      <c r="B14317" t="s">
        <v>3649</v>
      </c>
      <c r="C14317" t="s">
        <v>2289</v>
      </c>
      <c r="D14317">
        <v>39</v>
      </c>
    </row>
    <row r="14318" spans="1:4">
      <c r="A14318">
        <v>1910</v>
      </c>
      <c r="B14318" t="s">
        <v>3649</v>
      </c>
      <c r="C14318" t="s">
        <v>2291</v>
      </c>
      <c r="D14318">
        <v>10.5</v>
      </c>
    </row>
    <row r="14319" spans="1:4">
      <c r="A14319">
        <v>1910</v>
      </c>
      <c r="B14319" t="s">
        <v>3649</v>
      </c>
      <c r="C14319" t="s">
        <v>2352</v>
      </c>
      <c r="D14319">
        <v>5.75</v>
      </c>
    </row>
    <row r="14320" spans="1:4">
      <c r="A14320">
        <v>1910</v>
      </c>
      <c r="B14320" t="s">
        <v>3649</v>
      </c>
      <c r="C14320" t="s">
        <v>97</v>
      </c>
      <c r="D14320">
        <v>50</v>
      </c>
    </row>
    <row r="14321" spans="1:4">
      <c r="A14321">
        <v>1910</v>
      </c>
      <c r="B14321" t="s">
        <v>3649</v>
      </c>
      <c r="C14321" t="s">
        <v>1994</v>
      </c>
      <c r="D14321">
        <v>9</v>
      </c>
    </row>
    <row r="14322" spans="1:4">
      <c r="A14322">
        <v>1910</v>
      </c>
      <c r="B14322" t="s">
        <v>3649</v>
      </c>
      <c r="C14322" t="s">
        <v>2127</v>
      </c>
      <c r="D14322">
        <v>27</v>
      </c>
    </row>
    <row r="14323" spans="1:4">
      <c r="A14323">
        <v>1910</v>
      </c>
      <c r="B14323" t="s">
        <v>3649</v>
      </c>
      <c r="C14323" t="s">
        <v>2491</v>
      </c>
      <c r="D14323">
        <v>3</v>
      </c>
    </row>
    <row r="14324" spans="1:4">
      <c r="A14324">
        <v>1910</v>
      </c>
      <c r="B14324" t="s">
        <v>3649</v>
      </c>
      <c r="C14324" t="s">
        <v>2353</v>
      </c>
      <c r="D14324">
        <v>2</v>
      </c>
    </row>
    <row r="14325" spans="1:4">
      <c r="A14325">
        <v>1910</v>
      </c>
      <c r="B14325" t="s">
        <v>3649</v>
      </c>
      <c r="C14325" t="s">
        <v>1996</v>
      </c>
      <c r="D14325">
        <v>37.200000000000003</v>
      </c>
    </row>
    <row r="14326" spans="1:4">
      <c r="A14326">
        <v>1910</v>
      </c>
      <c r="B14326" t="s">
        <v>3649</v>
      </c>
      <c r="C14326" t="s">
        <v>2000</v>
      </c>
      <c r="D14326">
        <v>29</v>
      </c>
    </row>
    <row r="14327" spans="1:4">
      <c r="A14327">
        <v>1910</v>
      </c>
      <c r="B14327" t="s">
        <v>2524</v>
      </c>
      <c r="C14327" t="s">
        <v>99</v>
      </c>
      <c r="D14327">
        <v>7.5</v>
      </c>
    </row>
    <row r="14328" spans="1:4">
      <c r="A14328">
        <v>1910</v>
      </c>
      <c r="B14328" t="s">
        <v>2524</v>
      </c>
      <c r="C14328" t="s">
        <v>73</v>
      </c>
      <c r="D14328">
        <v>61</v>
      </c>
    </row>
    <row r="14329" spans="1:4">
      <c r="A14329">
        <v>1910</v>
      </c>
      <c r="B14329" t="s">
        <v>2524</v>
      </c>
      <c r="C14329" t="s">
        <v>100</v>
      </c>
      <c r="D14329">
        <v>6</v>
      </c>
    </row>
    <row r="14330" spans="1:4">
      <c r="A14330">
        <v>1910</v>
      </c>
      <c r="B14330" t="s">
        <v>2524</v>
      </c>
      <c r="C14330" t="s">
        <v>102</v>
      </c>
      <c r="D14330">
        <v>86.5</v>
      </c>
    </row>
    <row r="14331" spans="1:4">
      <c r="A14331">
        <v>1910</v>
      </c>
      <c r="B14331" t="s">
        <v>2524</v>
      </c>
      <c r="C14331" t="s">
        <v>105</v>
      </c>
      <c r="D14331">
        <v>150</v>
      </c>
    </row>
    <row r="14332" spans="1:4">
      <c r="A14332">
        <v>1910</v>
      </c>
      <c r="B14332" t="s">
        <v>2524</v>
      </c>
      <c r="C14332" t="s">
        <v>105</v>
      </c>
      <c r="D14332">
        <v>27</v>
      </c>
    </row>
    <row r="14333" spans="1:4">
      <c r="A14333">
        <v>1910</v>
      </c>
      <c r="B14333" t="s">
        <v>2524</v>
      </c>
      <c r="C14333" t="s">
        <v>2001</v>
      </c>
      <c r="D14333">
        <v>15</v>
      </c>
    </row>
    <row r="14334" spans="1:4">
      <c r="A14334">
        <v>1910</v>
      </c>
      <c r="B14334" t="s">
        <v>2524</v>
      </c>
      <c r="C14334" t="s">
        <v>105</v>
      </c>
      <c r="D14334">
        <v>42</v>
      </c>
    </row>
    <row r="14335" spans="1:4">
      <c r="A14335">
        <v>1910</v>
      </c>
      <c r="B14335" t="s">
        <v>2524</v>
      </c>
      <c r="C14335" t="s">
        <v>108</v>
      </c>
      <c r="D14335">
        <v>4.2</v>
      </c>
    </row>
    <row r="14336" spans="1:4">
      <c r="A14336">
        <v>1910</v>
      </c>
      <c r="B14336" t="s">
        <v>2524</v>
      </c>
      <c r="C14336" t="s">
        <v>109</v>
      </c>
      <c r="D14336">
        <v>17.7</v>
      </c>
    </row>
    <row r="14337" spans="1:4">
      <c r="A14337">
        <v>1910</v>
      </c>
      <c r="B14337" t="s">
        <v>2524</v>
      </c>
      <c r="C14337" t="s">
        <v>2492</v>
      </c>
      <c r="D14337">
        <v>3</v>
      </c>
    </row>
    <row r="14338" spans="1:4">
      <c r="A14338">
        <v>1910</v>
      </c>
      <c r="B14338" t="s">
        <v>2810</v>
      </c>
      <c r="C14338" t="s">
        <v>712</v>
      </c>
      <c r="D14338">
        <v>8</v>
      </c>
    </row>
    <row r="14339" spans="1:4">
      <c r="A14339">
        <v>1910</v>
      </c>
      <c r="B14339" t="s">
        <v>2810</v>
      </c>
      <c r="C14339" t="s">
        <v>210</v>
      </c>
      <c r="D14339">
        <v>3.9</v>
      </c>
    </row>
    <row r="14340" spans="1:4">
      <c r="A14340">
        <v>1910</v>
      </c>
      <c r="B14340" t="s">
        <v>2810</v>
      </c>
      <c r="C14340" t="s">
        <v>208</v>
      </c>
      <c r="D14340">
        <v>10</v>
      </c>
    </row>
    <row r="14341" spans="1:4">
      <c r="A14341">
        <v>1910</v>
      </c>
      <c r="B14341" t="s">
        <v>2810</v>
      </c>
      <c r="C14341" t="s">
        <v>1358</v>
      </c>
      <c r="D14341">
        <v>10</v>
      </c>
    </row>
    <row r="14342" spans="1:4">
      <c r="A14342">
        <v>1910</v>
      </c>
      <c r="B14342" t="s">
        <v>2810</v>
      </c>
      <c r="C14342" t="s">
        <v>199</v>
      </c>
      <c r="D14342">
        <v>198</v>
      </c>
    </row>
    <row r="14343" spans="1:4">
      <c r="A14343">
        <v>1910</v>
      </c>
      <c r="B14343" t="s">
        <v>2810</v>
      </c>
      <c r="C14343" t="s">
        <v>199</v>
      </c>
      <c r="D14343">
        <v>6</v>
      </c>
    </row>
    <row r="14344" spans="1:4">
      <c r="A14344">
        <v>1910</v>
      </c>
      <c r="B14344" t="s">
        <v>2810</v>
      </c>
      <c r="C14344" t="s">
        <v>205</v>
      </c>
      <c r="D14344">
        <v>16</v>
      </c>
    </row>
    <row r="14345" spans="1:4">
      <c r="A14345">
        <v>1910</v>
      </c>
      <c r="B14345" t="s">
        <v>2810</v>
      </c>
      <c r="C14345" t="s">
        <v>205</v>
      </c>
      <c r="D14345">
        <v>1.6</v>
      </c>
    </row>
    <row r="14346" spans="1:4">
      <c r="A14346">
        <v>1910</v>
      </c>
      <c r="B14346" t="s">
        <v>2820</v>
      </c>
      <c r="C14346" t="s">
        <v>2037</v>
      </c>
      <c r="D14346">
        <v>62.82</v>
      </c>
    </row>
    <row r="14347" spans="1:4">
      <c r="A14347">
        <v>1910</v>
      </c>
      <c r="B14347" t="s">
        <v>2820</v>
      </c>
      <c r="C14347" t="s">
        <v>2032</v>
      </c>
      <c r="D14347">
        <v>8.14</v>
      </c>
    </row>
    <row r="14348" spans="1:4">
      <c r="A14348">
        <v>1910</v>
      </c>
      <c r="B14348" t="s">
        <v>2820</v>
      </c>
      <c r="C14348" t="s">
        <v>72</v>
      </c>
      <c r="D14348">
        <v>16.399999999999999</v>
      </c>
    </row>
    <row r="14349" spans="1:4">
      <c r="A14349">
        <v>1910</v>
      </c>
      <c r="B14349" t="s">
        <v>2820</v>
      </c>
      <c r="C14349" t="s">
        <v>2227</v>
      </c>
      <c r="D14349">
        <v>7</v>
      </c>
    </row>
    <row r="14350" spans="1:4">
      <c r="A14350">
        <v>1910</v>
      </c>
      <c r="B14350" t="s">
        <v>2820</v>
      </c>
      <c r="C14350" t="s">
        <v>2306</v>
      </c>
      <c r="D14350">
        <v>4.8</v>
      </c>
    </row>
    <row r="14351" spans="1:4">
      <c r="A14351">
        <v>1910</v>
      </c>
      <c r="B14351" t="s">
        <v>2820</v>
      </c>
      <c r="C14351" t="s">
        <v>2306</v>
      </c>
      <c r="D14351">
        <v>3.3</v>
      </c>
    </row>
    <row r="14352" spans="1:4">
      <c r="A14352">
        <v>1910</v>
      </c>
      <c r="B14352" t="s">
        <v>2820</v>
      </c>
      <c r="C14352" t="s">
        <v>2033</v>
      </c>
      <c r="D14352">
        <v>3</v>
      </c>
    </row>
    <row r="14353" spans="1:4">
      <c r="A14353">
        <v>1910</v>
      </c>
      <c r="B14353" t="s">
        <v>2820</v>
      </c>
      <c r="C14353" t="s">
        <v>1714</v>
      </c>
      <c r="D14353">
        <v>134</v>
      </c>
    </row>
    <row r="14354" spans="1:4">
      <c r="A14354">
        <v>1910</v>
      </c>
      <c r="B14354" t="s">
        <v>2820</v>
      </c>
      <c r="C14354" t="s">
        <v>2230</v>
      </c>
      <c r="D14354">
        <v>2.14</v>
      </c>
    </row>
    <row r="14355" spans="1:4">
      <c r="A14355">
        <v>1910</v>
      </c>
      <c r="B14355" t="s">
        <v>2820</v>
      </c>
      <c r="C14355" t="s">
        <v>502</v>
      </c>
      <c r="D14355">
        <v>78.5</v>
      </c>
    </row>
    <row r="14356" spans="1:4">
      <c r="A14356">
        <v>1910</v>
      </c>
      <c r="B14356" t="s">
        <v>2820</v>
      </c>
      <c r="C14356" t="s">
        <v>2573</v>
      </c>
      <c r="D14356">
        <v>14</v>
      </c>
    </row>
    <row r="14357" spans="1:4">
      <c r="A14357">
        <v>1910</v>
      </c>
      <c r="B14357" t="s">
        <v>2820</v>
      </c>
      <c r="C14357" t="s">
        <v>2034</v>
      </c>
      <c r="D14357">
        <v>23.8</v>
      </c>
    </row>
    <row r="14358" spans="1:4">
      <c r="A14358">
        <v>1910</v>
      </c>
      <c r="B14358" t="s">
        <v>2820</v>
      </c>
      <c r="C14358" t="s">
        <v>2034</v>
      </c>
      <c r="D14358">
        <v>5</v>
      </c>
    </row>
    <row r="14359" spans="1:4">
      <c r="A14359">
        <v>1910</v>
      </c>
      <c r="B14359" t="s">
        <v>2820</v>
      </c>
      <c r="C14359" t="s">
        <v>2036</v>
      </c>
      <c r="D14359">
        <v>95.16</v>
      </c>
    </row>
    <row r="14360" spans="1:4">
      <c r="A14360">
        <v>1910</v>
      </c>
      <c r="B14360" t="s">
        <v>2820</v>
      </c>
      <c r="C14360" t="s">
        <v>2231</v>
      </c>
      <c r="D14360">
        <v>12.68</v>
      </c>
    </row>
    <row r="14361" spans="1:4">
      <c r="A14361">
        <v>1910</v>
      </c>
      <c r="B14361" t="s">
        <v>2820</v>
      </c>
      <c r="C14361" t="s">
        <v>2493</v>
      </c>
      <c r="D14361">
        <v>12.5</v>
      </c>
    </row>
    <row r="14362" spans="1:4">
      <c r="A14362">
        <v>1910</v>
      </c>
      <c r="B14362" t="s">
        <v>2820</v>
      </c>
      <c r="C14362" t="s">
        <v>2035</v>
      </c>
      <c r="D14362">
        <v>5</v>
      </c>
    </row>
    <row r="14363" spans="1:4">
      <c r="A14363">
        <v>1910</v>
      </c>
      <c r="B14363" t="s">
        <v>2820</v>
      </c>
      <c r="C14363" t="s">
        <v>2035</v>
      </c>
      <c r="D14363">
        <v>5.75</v>
      </c>
    </row>
    <row r="14364" spans="1:4">
      <c r="A14364">
        <v>1910</v>
      </c>
      <c r="B14364" t="s">
        <v>2833</v>
      </c>
      <c r="C14364" t="s">
        <v>192</v>
      </c>
      <c r="D14364">
        <v>400.76400000000001</v>
      </c>
    </row>
    <row r="14365" spans="1:4">
      <c r="A14365">
        <v>1910</v>
      </c>
      <c r="B14365" t="s">
        <v>2833</v>
      </c>
      <c r="C14365" t="s">
        <v>192</v>
      </c>
      <c r="D14365">
        <v>22</v>
      </c>
    </row>
    <row r="14366" spans="1:4">
      <c r="A14366">
        <v>1910</v>
      </c>
      <c r="B14366" t="s">
        <v>2833</v>
      </c>
      <c r="C14366" t="s">
        <v>192</v>
      </c>
      <c r="D14366">
        <v>2.964</v>
      </c>
    </row>
    <row r="14367" spans="1:4">
      <c r="A14367">
        <v>1910</v>
      </c>
      <c r="B14367" t="s">
        <v>2833</v>
      </c>
      <c r="C14367" t="s">
        <v>192</v>
      </c>
      <c r="D14367">
        <v>1.5</v>
      </c>
    </row>
    <row r="14368" spans="1:4">
      <c r="A14368">
        <v>1910</v>
      </c>
      <c r="B14368" t="s">
        <v>2833</v>
      </c>
      <c r="C14368" t="s">
        <v>1145</v>
      </c>
      <c r="D14368">
        <v>3.25</v>
      </c>
    </row>
    <row r="14369" spans="1:4">
      <c r="A14369">
        <v>1910</v>
      </c>
      <c r="B14369" t="s">
        <v>2833</v>
      </c>
      <c r="C14369" t="s">
        <v>194</v>
      </c>
      <c r="D14369">
        <v>6.5</v>
      </c>
    </row>
    <row r="14370" spans="1:4">
      <c r="A14370">
        <v>1910</v>
      </c>
      <c r="B14370" t="s">
        <v>2833</v>
      </c>
      <c r="C14370" t="s">
        <v>194</v>
      </c>
      <c r="D14370">
        <v>25</v>
      </c>
    </row>
    <row r="14371" spans="1:4">
      <c r="A14371">
        <v>1910</v>
      </c>
      <c r="B14371" t="s">
        <v>2833</v>
      </c>
      <c r="C14371" t="s">
        <v>2226</v>
      </c>
      <c r="D14371">
        <v>38</v>
      </c>
    </row>
    <row r="14372" spans="1:4">
      <c r="A14372">
        <v>1910</v>
      </c>
      <c r="B14372" t="s">
        <v>2833</v>
      </c>
      <c r="C14372" t="s">
        <v>2226</v>
      </c>
      <c r="D14372">
        <v>5.5</v>
      </c>
    </row>
    <row r="14373" spans="1:4">
      <c r="A14373">
        <v>1910</v>
      </c>
      <c r="B14373" t="s">
        <v>2833</v>
      </c>
      <c r="C14373" t="s">
        <v>567</v>
      </c>
      <c r="D14373">
        <v>41</v>
      </c>
    </row>
    <row r="14374" spans="1:4">
      <c r="A14374">
        <v>1910</v>
      </c>
      <c r="B14374" t="s">
        <v>2833</v>
      </c>
      <c r="C14374" t="s">
        <v>1268</v>
      </c>
      <c r="D14374">
        <v>2.93</v>
      </c>
    </row>
    <row r="14375" spans="1:4">
      <c r="A14375">
        <v>1910</v>
      </c>
      <c r="B14375" t="s">
        <v>3291</v>
      </c>
      <c r="C14375" t="s">
        <v>2292</v>
      </c>
      <c r="D14375">
        <v>8.75</v>
      </c>
    </row>
    <row r="14376" spans="1:4">
      <c r="A14376">
        <v>1910</v>
      </c>
      <c r="B14376" t="s">
        <v>3291</v>
      </c>
      <c r="C14376" t="s">
        <v>2203</v>
      </c>
      <c r="D14376">
        <v>7.32</v>
      </c>
    </row>
    <row r="14377" spans="1:4">
      <c r="A14377">
        <v>1910</v>
      </c>
      <c r="B14377" t="s">
        <v>3291</v>
      </c>
      <c r="C14377" t="s">
        <v>2003</v>
      </c>
      <c r="D14377">
        <v>447.90600000000001</v>
      </c>
    </row>
    <row r="14378" spans="1:4">
      <c r="A14378">
        <v>1910</v>
      </c>
      <c r="B14378" t="s">
        <v>3291</v>
      </c>
      <c r="C14378" t="s">
        <v>2003</v>
      </c>
      <c r="D14378">
        <v>933.83</v>
      </c>
    </row>
    <row r="14379" spans="1:4">
      <c r="A14379">
        <v>1910</v>
      </c>
      <c r="B14379" t="s">
        <v>3291</v>
      </c>
      <c r="C14379" t="s">
        <v>2003</v>
      </c>
      <c r="D14379">
        <v>544.66999999999996</v>
      </c>
    </row>
    <row r="14380" spans="1:4">
      <c r="A14380">
        <v>1910</v>
      </c>
      <c r="B14380" t="s">
        <v>3291</v>
      </c>
      <c r="C14380" t="s">
        <v>2003</v>
      </c>
      <c r="D14380">
        <v>387.99</v>
      </c>
    </row>
    <row r="14381" spans="1:4">
      <c r="A14381">
        <v>1910</v>
      </c>
      <c r="B14381" t="s">
        <v>3291</v>
      </c>
      <c r="C14381" t="s">
        <v>2003</v>
      </c>
      <c r="D14381">
        <v>32.35</v>
      </c>
    </row>
    <row r="14382" spans="1:4">
      <c r="A14382">
        <v>1910</v>
      </c>
      <c r="B14382" t="s">
        <v>3291</v>
      </c>
      <c r="C14382" t="s">
        <v>2003</v>
      </c>
      <c r="D14382">
        <v>82</v>
      </c>
    </row>
    <row r="14383" spans="1:4">
      <c r="A14383">
        <v>1910</v>
      </c>
      <c r="B14383" t="s">
        <v>3291</v>
      </c>
      <c r="C14383" t="s">
        <v>2004</v>
      </c>
      <c r="D14383">
        <v>24.21</v>
      </c>
    </row>
    <row r="14384" spans="1:4">
      <c r="A14384">
        <v>1910</v>
      </c>
      <c r="B14384" t="s">
        <v>3291</v>
      </c>
      <c r="C14384" t="s">
        <v>2207</v>
      </c>
      <c r="D14384">
        <v>20.100000000000001</v>
      </c>
    </row>
    <row r="14385" spans="1:4">
      <c r="A14385">
        <v>1910</v>
      </c>
      <c r="B14385" t="s">
        <v>3291</v>
      </c>
      <c r="C14385" t="s">
        <v>2094</v>
      </c>
      <c r="D14385">
        <v>19.5</v>
      </c>
    </row>
    <row r="14386" spans="1:4">
      <c r="A14386">
        <v>1910</v>
      </c>
      <c r="B14386" t="s">
        <v>3291</v>
      </c>
      <c r="C14386" t="s">
        <v>2208</v>
      </c>
      <c r="D14386">
        <v>6.43</v>
      </c>
    </row>
    <row r="14387" spans="1:4">
      <c r="A14387">
        <v>1910</v>
      </c>
      <c r="B14387" t="s">
        <v>3291</v>
      </c>
      <c r="C14387" t="s">
        <v>2267</v>
      </c>
      <c r="D14387">
        <v>9.4499999999999993</v>
      </c>
    </row>
    <row r="14388" spans="1:4">
      <c r="A14388">
        <v>1910</v>
      </c>
      <c r="B14388" t="s">
        <v>3291</v>
      </c>
      <c r="C14388" t="s">
        <v>2006</v>
      </c>
      <c r="D14388">
        <v>40.700000000000003</v>
      </c>
    </row>
    <row r="14389" spans="1:4">
      <c r="A14389">
        <v>1910</v>
      </c>
      <c r="B14389" t="s">
        <v>3291</v>
      </c>
      <c r="C14389" t="s">
        <v>2210</v>
      </c>
      <c r="D14389">
        <v>16.3</v>
      </c>
    </row>
    <row r="14390" spans="1:4">
      <c r="A14390">
        <v>1910</v>
      </c>
      <c r="B14390" t="s">
        <v>3291</v>
      </c>
      <c r="C14390" t="s">
        <v>2213</v>
      </c>
      <c r="D14390">
        <v>29.5</v>
      </c>
    </row>
    <row r="14391" spans="1:4">
      <c r="A14391">
        <v>1910</v>
      </c>
      <c r="B14391" t="s">
        <v>3291</v>
      </c>
      <c r="C14391" t="s">
        <v>2213</v>
      </c>
      <c r="D14391">
        <v>8.4700000000000006</v>
      </c>
    </row>
    <row r="14392" spans="1:4">
      <c r="A14392">
        <v>1910</v>
      </c>
      <c r="B14392" t="s">
        <v>3291</v>
      </c>
      <c r="C14392" t="s">
        <v>2213</v>
      </c>
      <c r="D14392">
        <v>2.8</v>
      </c>
    </row>
    <row r="14393" spans="1:4">
      <c r="A14393">
        <v>1910</v>
      </c>
      <c r="B14393" t="s">
        <v>3291</v>
      </c>
      <c r="C14393" t="s">
        <v>2430</v>
      </c>
      <c r="D14393">
        <v>10</v>
      </c>
    </row>
    <row r="14394" spans="1:4">
      <c r="A14394">
        <v>1910</v>
      </c>
      <c r="B14394" t="s">
        <v>3291</v>
      </c>
      <c r="C14394" t="s">
        <v>2009</v>
      </c>
      <c r="D14394">
        <v>68.73</v>
      </c>
    </row>
    <row r="14395" spans="1:4">
      <c r="A14395">
        <v>1910</v>
      </c>
      <c r="B14395" t="s">
        <v>3291</v>
      </c>
      <c r="C14395" t="s">
        <v>2009</v>
      </c>
      <c r="D14395">
        <v>1</v>
      </c>
    </row>
    <row r="14396" spans="1:4">
      <c r="A14396">
        <v>1910</v>
      </c>
      <c r="B14396" t="s">
        <v>3291</v>
      </c>
      <c r="C14396" t="s">
        <v>1994</v>
      </c>
      <c r="D14396">
        <v>13.2</v>
      </c>
    </row>
    <row r="14397" spans="1:4">
      <c r="A14397">
        <v>1910</v>
      </c>
      <c r="B14397" t="s">
        <v>3291</v>
      </c>
      <c r="C14397" t="s">
        <v>2029</v>
      </c>
      <c r="D14397">
        <v>3.3</v>
      </c>
    </row>
    <row r="14398" spans="1:4">
      <c r="A14398">
        <v>1910</v>
      </c>
      <c r="B14398" t="s">
        <v>3291</v>
      </c>
      <c r="C14398" t="s">
        <v>2029</v>
      </c>
      <c r="D14398">
        <v>18.5</v>
      </c>
    </row>
    <row r="14399" spans="1:4">
      <c r="A14399">
        <v>1910</v>
      </c>
      <c r="B14399" t="s">
        <v>3291</v>
      </c>
      <c r="C14399" t="s">
        <v>2467</v>
      </c>
      <c r="D14399">
        <v>6.23</v>
      </c>
    </row>
    <row r="14400" spans="1:4">
      <c r="A14400">
        <v>1910</v>
      </c>
      <c r="B14400" t="s">
        <v>3291</v>
      </c>
      <c r="C14400" t="s">
        <v>2294</v>
      </c>
      <c r="D14400">
        <v>15</v>
      </c>
    </row>
    <row r="14401" spans="1:4">
      <c r="A14401">
        <v>1910</v>
      </c>
      <c r="B14401" t="s">
        <v>3291</v>
      </c>
      <c r="C14401" t="s">
        <v>2012</v>
      </c>
      <c r="D14401">
        <v>28.55</v>
      </c>
    </row>
    <row r="14402" spans="1:4">
      <c r="A14402">
        <v>1910</v>
      </c>
      <c r="B14402" t="s">
        <v>3291</v>
      </c>
      <c r="C14402" t="s">
        <v>2012</v>
      </c>
      <c r="D14402">
        <v>50</v>
      </c>
    </row>
    <row r="14403" spans="1:4">
      <c r="A14403">
        <v>1910</v>
      </c>
      <c r="B14403" t="s">
        <v>3291</v>
      </c>
      <c r="C14403" t="s">
        <v>2015</v>
      </c>
      <c r="D14403">
        <v>37.591000000000001</v>
      </c>
    </row>
    <row r="14404" spans="1:4">
      <c r="A14404">
        <v>1910</v>
      </c>
      <c r="B14404" t="s">
        <v>3291</v>
      </c>
      <c r="C14404" t="s">
        <v>2015</v>
      </c>
      <c r="D14404">
        <v>25.84</v>
      </c>
    </row>
    <row r="14405" spans="1:4">
      <c r="A14405">
        <v>1910</v>
      </c>
      <c r="B14405" t="s">
        <v>3291</v>
      </c>
      <c r="C14405" t="s">
        <v>2015</v>
      </c>
      <c r="D14405">
        <v>18.05</v>
      </c>
    </row>
    <row r="14406" spans="1:4">
      <c r="A14406">
        <v>1910</v>
      </c>
      <c r="B14406" t="s">
        <v>3291</v>
      </c>
      <c r="C14406" t="s">
        <v>2030</v>
      </c>
      <c r="D14406">
        <v>18</v>
      </c>
    </row>
    <row r="14407" spans="1:4">
      <c r="A14407">
        <v>1910</v>
      </c>
      <c r="B14407" t="s">
        <v>3291</v>
      </c>
      <c r="C14407" t="s">
        <v>2016</v>
      </c>
      <c r="D14407">
        <v>86.424000000000007</v>
      </c>
    </row>
    <row r="14408" spans="1:4">
      <c r="A14408">
        <v>1910</v>
      </c>
      <c r="B14408" t="s">
        <v>3291</v>
      </c>
      <c r="C14408" t="s">
        <v>2019</v>
      </c>
      <c r="D14408">
        <v>26.57</v>
      </c>
    </row>
    <row r="14409" spans="1:4">
      <c r="A14409">
        <v>1910</v>
      </c>
      <c r="B14409" t="s">
        <v>3291</v>
      </c>
      <c r="C14409" t="s">
        <v>2019</v>
      </c>
      <c r="D14409">
        <v>48</v>
      </c>
    </row>
    <row r="14410" spans="1:4">
      <c r="A14410">
        <v>1910</v>
      </c>
      <c r="B14410" t="s">
        <v>3291</v>
      </c>
      <c r="C14410" t="s">
        <v>2574</v>
      </c>
      <c r="D14410">
        <v>24.08</v>
      </c>
    </row>
    <row r="14411" spans="1:4">
      <c r="A14411">
        <v>1910</v>
      </c>
      <c r="B14411" t="s">
        <v>3291</v>
      </c>
      <c r="C14411" t="s">
        <v>2296</v>
      </c>
      <c r="D14411">
        <v>0.79500000000000004</v>
      </c>
    </row>
    <row r="14412" spans="1:4">
      <c r="A14412">
        <v>1910</v>
      </c>
      <c r="B14412" t="s">
        <v>3291</v>
      </c>
      <c r="C14412" t="s">
        <v>2268</v>
      </c>
      <c r="D14412">
        <v>30.98</v>
      </c>
    </row>
    <row r="14413" spans="1:4">
      <c r="A14413">
        <v>1910</v>
      </c>
      <c r="B14413" t="s">
        <v>3291</v>
      </c>
      <c r="C14413" t="s">
        <v>2297</v>
      </c>
      <c r="D14413">
        <v>6.23</v>
      </c>
    </row>
    <row r="14414" spans="1:4">
      <c r="A14414">
        <v>1910</v>
      </c>
      <c r="B14414" t="s">
        <v>3291</v>
      </c>
      <c r="C14414" t="s">
        <v>2297</v>
      </c>
      <c r="D14414">
        <v>21.5</v>
      </c>
    </row>
    <row r="14415" spans="1:4">
      <c r="A14415">
        <v>1910</v>
      </c>
      <c r="B14415" t="s">
        <v>3291</v>
      </c>
      <c r="C14415" t="s">
        <v>2525</v>
      </c>
      <c r="D14415">
        <v>5.85</v>
      </c>
    </row>
    <row r="14416" spans="1:4">
      <c r="A14416">
        <v>1910</v>
      </c>
      <c r="B14416" t="s">
        <v>3291</v>
      </c>
      <c r="C14416" t="s">
        <v>2525</v>
      </c>
      <c r="D14416">
        <v>1.125</v>
      </c>
    </row>
    <row r="14417" spans="1:4">
      <c r="A14417">
        <v>1910</v>
      </c>
      <c r="B14417" t="s">
        <v>3291</v>
      </c>
      <c r="C14417" t="s">
        <v>2269</v>
      </c>
      <c r="D14417">
        <v>41.7</v>
      </c>
    </row>
    <row r="14418" spans="1:4">
      <c r="A14418">
        <v>1910</v>
      </c>
      <c r="B14418" t="s">
        <v>3291</v>
      </c>
      <c r="C14418" t="s">
        <v>2021</v>
      </c>
      <c r="D14418">
        <v>28.6</v>
      </c>
    </row>
    <row r="14419" spans="1:4">
      <c r="A14419">
        <v>1910</v>
      </c>
      <c r="B14419" t="s">
        <v>3291</v>
      </c>
      <c r="C14419" t="s">
        <v>2021</v>
      </c>
      <c r="D14419">
        <v>68.900000000000006</v>
      </c>
    </row>
    <row r="14420" spans="1:4">
      <c r="A14420">
        <v>1910</v>
      </c>
      <c r="B14420" t="s">
        <v>3291</v>
      </c>
      <c r="C14420" t="s">
        <v>2022</v>
      </c>
      <c r="D14420">
        <v>6.4</v>
      </c>
    </row>
    <row r="14421" spans="1:4">
      <c r="A14421">
        <v>1910</v>
      </c>
      <c r="B14421" t="s">
        <v>3291</v>
      </c>
      <c r="C14421" t="s">
        <v>2220</v>
      </c>
      <c r="D14421">
        <v>6.3</v>
      </c>
    </row>
    <row r="14422" spans="1:4">
      <c r="A14422">
        <v>1910</v>
      </c>
      <c r="B14422" t="s">
        <v>3291</v>
      </c>
      <c r="C14422" t="s">
        <v>578</v>
      </c>
      <c r="D14422">
        <v>163.56800000000001</v>
      </c>
    </row>
    <row r="14423" spans="1:4">
      <c r="A14423">
        <v>1910</v>
      </c>
      <c r="B14423" t="s">
        <v>3291</v>
      </c>
      <c r="C14423" t="s">
        <v>2298</v>
      </c>
      <c r="D14423">
        <v>12.5</v>
      </c>
    </row>
    <row r="14424" spans="1:4">
      <c r="A14424">
        <v>1910</v>
      </c>
      <c r="B14424" t="s">
        <v>3291</v>
      </c>
      <c r="C14424" t="s">
        <v>2023</v>
      </c>
      <c r="D14424">
        <v>17.899999999999999</v>
      </c>
    </row>
    <row r="14425" spans="1:4">
      <c r="A14425">
        <v>1910</v>
      </c>
      <c r="B14425" t="s">
        <v>3291</v>
      </c>
      <c r="C14425" t="s">
        <v>2023</v>
      </c>
      <c r="D14425">
        <v>11.4</v>
      </c>
    </row>
    <row r="14426" spans="1:4">
      <c r="A14426">
        <v>1910</v>
      </c>
      <c r="B14426" t="s">
        <v>3291</v>
      </c>
      <c r="C14426" t="s">
        <v>2299</v>
      </c>
      <c r="D14426">
        <v>18</v>
      </c>
    </row>
    <row r="14427" spans="1:4">
      <c r="A14427">
        <v>1910</v>
      </c>
      <c r="B14427" t="s">
        <v>3291</v>
      </c>
      <c r="C14427" t="s">
        <v>2300</v>
      </c>
      <c r="D14427">
        <v>12.5</v>
      </c>
    </row>
    <row r="14428" spans="1:4">
      <c r="A14428">
        <v>1910</v>
      </c>
      <c r="B14428" t="s">
        <v>3291</v>
      </c>
      <c r="C14428" t="s">
        <v>2270</v>
      </c>
      <c r="D14428">
        <v>5.33</v>
      </c>
    </row>
    <row r="14429" spans="1:4">
      <c r="A14429">
        <v>1910</v>
      </c>
      <c r="B14429" t="s">
        <v>3291</v>
      </c>
      <c r="C14429" t="s">
        <v>2301</v>
      </c>
      <c r="D14429">
        <v>13.4</v>
      </c>
    </row>
    <row r="14430" spans="1:4">
      <c r="A14430">
        <v>1910</v>
      </c>
      <c r="B14430" t="s">
        <v>3291</v>
      </c>
      <c r="C14430" t="s">
        <v>2302</v>
      </c>
      <c r="D14430">
        <v>11.25</v>
      </c>
    </row>
    <row r="14431" spans="1:4">
      <c r="A14431">
        <v>1910</v>
      </c>
      <c r="B14431" t="s">
        <v>3291</v>
      </c>
      <c r="C14431" t="s">
        <v>2025</v>
      </c>
      <c r="D14431">
        <v>156.16999999999999</v>
      </c>
    </row>
    <row r="14432" spans="1:4">
      <c r="A14432">
        <v>1910</v>
      </c>
      <c r="B14432" t="s">
        <v>3291</v>
      </c>
      <c r="C14432" t="s">
        <v>2025</v>
      </c>
      <c r="D14432">
        <v>24.5</v>
      </c>
    </row>
    <row r="14433" spans="1:4">
      <c r="A14433">
        <v>1910</v>
      </c>
      <c r="B14433" t="s">
        <v>3291</v>
      </c>
      <c r="C14433" t="s">
        <v>2025</v>
      </c>
      <c r="D14433">
        <v>28.24</v>
      </c>
    </row>
    <row r="14434" spans="1:4">
      <c r="A14434">
        <v>1910</v>
      </c>
      <c r="B14434" t="s">
        <v>3291</v>
      </c>
      <c r="C14434" t="s">
        <v>2025</v>
      </c>
      <c r="D14434">
        <v>15.4</v>
      </c>
    </row>
    <row r="14435" spans="1:4">
      <c r="A14435">
        <v>1910</v>
      </c>
      <c r="B14435" t="s">
        <v>3650</v>
      </c>
      <c r="C14435" t="s">
        <v>2045</v>
      </c>
      <c r="D14435">
        <v>4</v>
      </c>
    </row>
    <row r="14436" spans="1:4">
      <c r="A14436">
        <v>1910</v>
      </c>
      <c r="B14436" t="s">
        <v>3650</v>
      </c>
      <c r="C14436" t="s">
        <v>2389</v>
      </c>
      <c r="D14436">
        <v>40</v>
      </c>
    </row>
    <row r="14437" spans="1:4">
      <c r="A14437">
        <v>1910</v>
      </c>
      <c r="B14437" t="s">
        <v>3650</v>
      </c>
      <c r="C14437" t="s">
        <v>2041</v>
      </c>
      <c r="D14437">
        <v>746.53099999999995</v>
      </c>
    </row>
    <row r="14438" spans="1:4">
      <c r="A14438">
        <v>1910</v>
      </c>
      <c r="B14438" t="s">
        <v>3650</v>
      </c>
      <c r="C14438" t="s">
        <v>2041</v>
      </c>
      <c r="D14438">
        <v>1.44</v>
      </c>
    </row>
    <row r="14439" spans="1:4">
      <c r="A14439">
        <v>1910</v>
      </c>
      <c r="B14439" t="s">
        <v>3650</v>
      </c>
      <c r="C14439" t="s">
        <v>2041</v>
      </c>
      <c r="D14439">
        <v>17</v>
      </c>
    </row>
    <row r="14440" spans="1:4">
      <c r="A14440">
        <v>1910</v>
      </c>
      <c r="B14440" t="s">
        <v>3650</v>
      </c>
      <c r="C14440" t="s">
        <v>2232</v>
      </c>
      <c r="D14440">
        <v>16.100000000000001</v>
      </c>
    </row>
    <row r="14441" spans="1:4">
      <c r="A14441">
        <v>1910</v>
      </c>
      <c r="B14441" t="s">
        <v>3650</v>
      </c>
      <c r="C14441" t="s">
        <v>2575</v>
      </c>
      <c r="D14441">
        <v>38</v>
      </c>
    </row>
    <row r="14442" spans="1:4">
      <c r="A14442">
        <v>1910</v>
      </c>
      <c r="B14442" t="s">
        <v>3650</v>
      </c>
      <c r="C14442" t="s">
        <v>1873</v>
      </c>
      <c r="D14442">
        <v>63.17</v>
      </c>
    </row>
    <row r="14443" spans="1:4">
      <c r="A14443">
        <v>1910</v>
      </c>
      <c r="B14443" t="s">
        <v>3650</v>
      </c>
      <c r="C14443" t="s">
        <v>1873</v>
      </c>
      <c r="D14443">
        <v>49.5</v>
      </c>
    </row>
    <row r="14444" spans="1:4">
      <c r="A14444">
        <v>1910</v>
      </c>
      <c r="B14444" t="s">
        <v>3650</v>
      </c>
      <c r="C14444" t="s">
        <v>1873</v>
      </c>
      <c r="D14444">
        <v>81</v>
      </c>
    </row>
    <row r="14445" spans="1:4">
      <c r="A14445">
        <v>1910</v>
      </c>
      <c r="B14445" t="s">
        <v>3650</v>
      </c>
      <c r="C14445" t="s">
        <v>2526</v>
      </c>
      <c r="D14445">
        <v>32</v>
      </c>
    </row>
    <row r="14446" spans="1:4">
      <c r="A14446">
        <v>1910</v>
      </c>
      <c r="B14446" t="s">
        <v>3650</v>
      </c>
      <c r="C14446" t="s">
        <v>2047</v>
      </c>
      <c r="D14446">
        <v>7.5</v>
      </c>
    </row>
    <row r="14447" spans="1:4">
      <c r="A14447">
        <v>1910</v>
      </c>
      <c r="B14447" t="s">
        <v>3650</v>
      </c>
      <c r="C14447" t="s">
        <v>2050</v>
      </c>
      <c r="D14447">
        <v>10</v>
      </c>
    </row>
    <row r="14448" spans="1:4">
      <c r="A14448">
        <v>1910</v>
      </c>
      <c r="B14448" t="s">
        <v>3650</v>
      </c>
      <c r="C14448" t="s">
        <v>419</v>
      </c>
      <c r="D14448">
        <v>225</v>
      </c>
    </row>
    <row r="14449" spans="1:4">
      <c r="A14449">
        <v>1910</v>
      </c>
      <c r="B14449" t="s">
        <v>3650</v>
      </c>
      <c r="C14449" t="s">
        <v>2042</v>
      </c>
      <c r="D14449">
        <v>6</v>
      </c>
    </row>
    <row r="14450" spans="1:4">
      <c r="A14450">
        <v>1910</v>
      </c>
      <c r="B14450" t="s">
        <v>3650</v>
      </c>
      <c r="C14450" t="s">
        <v>2051</v>
      </c>
      <c r="D14450">
        <v>17.899999999999999</v>
      </c>
    </row>
    <row r="14451" spans="1:4">
      <c r="A14451">
        <v>1910</v>
      </c>
      <c r="B14451" t="s">
        <v>3650</v>
      </c>
      <c r="C14451" t="s">
        <v>2052</v>
      </c>
      <c r="D14451">
        <v>15</v>
      </c>
    </row>
    <row r="14452" spans="1:4">
      <c r="A14452">
        <v>1910</v>
      </c>
      <c r="B14452" t="s">
        <v>3650</v>
      </c>
      <c r="C14452" t="s">
        <v>2053</v>
      </c>
      <c r="D14452">
        <v>4.5</v>
      </c>
    </row>
    <row r="14453" spans="1:4">
      <c r="A14453">
        <v>1910</v>
      </c>
      <c r="B14453" t="s">
        <v>3650</v>
      </c>
      <c r="C14453" t="s">
        <v>2236</v>
      </c>
      <c r="D14453">
        <v>10</v>
      </c>
    </row>
    <row r="14454" spans="1:4">
      <c r="A14454">
        <v>1910</v>
      </c>
      <c r="B14454" t="s">
        <v>3650</v>
      </c>
      <c r="C14454" t="s">
        <v>2044</v>
      </c>
      <c r="D14454">
        <v>56</v>
      </c>
    </row>
    <row r="14455" spans="1:4">
      <c r="A14455">
        <v>1910</v>
      </c>
      <c r="B14455" t="s">
        <v>3650</v>
      </c>
      <c r="C14455" t="s">
        <v>2044</v>
      </c>
      <c r="D14455">
        <v>34</v>
      </c>
    </row>
    <row r="14456" spans="1:4">
      <c r="A14456">
        <v>1910</v>
      </c>
      <c r="B14456" t="s">
        <v>3650</v>
      </c>
      <c r="C14456" t="s">
        <v>2356</v>
      </c>
      <c r="D14456">
        <v>8.1</v>
      </c>
    </row>
    <row r="14457" spans="1:4">
      <c r="A14457">
        <v>1910</v>
      </c>
      <c r="B14457" t="s">
        <v>3651</v>
      </c>
      <c r="C14457" t="s">
        <v>364</v>
      </c>
      <c r="D14457">
        <v>77.989999999999995</v>
      </c>
    </row>
    <row r="14458" spans="1:4">
      <c r="A14458">
        <v>1910</v>
      </c>
      <c r="B14458" t="s">
        <v>3651</v>
      </c>
      <c r="C14458" t="s">
        <v>364</v>
      </c>
      <c r="D14458">
        <v>7.5</v>
      </c>
    </row>
    <row r="14459" spans="1:4">
      <c r="A14459">
        <v>1910</v>
      </c>
      <c r="B14459" t="s">
        <v>3651</v>
      </c>
      <c r="C14459" t="s">
        <v>1476</v>
      </c>
      <c r="D14459">
        <v>5</v>
      </c>
    </row>
    <row r="14460" spans="1:4">
      <c r="A14460">
        <v>1910</v>
      </c>
      <c r="B14460" t="s">
        <v>3651</v>
      </c>
      <c r="C14460" t="s">
        <v>2055</v>
      </c>
      <c r="D14460">
        <v>377</v>
      </c>
    </row>
    <row r="14461" spans="1:4">
      <c r="A14461">
        <v>1910</v>
      </c>
      <c r="B14461" t="s">
        <v>3651</v>
      </c>
      <c r="C14461" t="s">
        <v>2055</v>
      </c>
      <c r="D14461">
        <v>76.86</v>
      </c>
    </row>
    <row r="14462" spans="1:4">
      <c r="A14462">
        <v>1910</v>
      </c>
      <c r="B14462" t="s">
        <v>3651</v>
      </c>
      <c r="C14462" t="s">
        <v>366</v>
      </c>
      <c r="D14462">
        <v>8</v>
      </c>
    </row>
    <row r="14463" spans="1:4">
      <c r="A14463">
        <v>1910</v>
      </c>
      <c r="B14463" t="s">
        <v>3651</v>
      </c>
      <c r="C14463" t="s">
        <v>367</v>
      </c>
      <c r="D14463">
        <v>7.5</v>
      </c>
    </row>
    <row r="14464" spans="1:4">
      <c r="A14464">
        <v>1910</v>
      </c>
      <c r="B14464" t="s">
        <v>3652</v>
      </c>
      <c r="C14464" t="s">
        <v>68</v>
      </c>
      <c r="D14464">
        <v>6.7</v>
      </c>
    </row>
    <row r="14465" spans="1:4">
      <c r="A14465">
        <v>1910</v>
      </c>
      <c r="B14465" t="s">
        <v>3652</v>
      </c>
      <c r="C14465" t="s">
        <v>2056</v>
      </c>
      <c r="D14465">
        <v>5</v>
      </c>
    </row>
    <row r="14466" spans="1:4">
      <c r="A14466">
        <v>1910</v>
      </c>
      <c r="B14466" t="s">
        <v>3652</v>
      </c>
      <c r="C14466" t="s">
        <v>2527</v>
      </c>
      <c r="D14466">
        <v>7</v>
      </c>
    </row>
    <row r="14467" spans="1:4">
      <c r="A14467">
        <v>1910</v>
      </c>
      <c r="B14467" t="s">
        <v>3652</v>
      </c>
      <c r="C14467" t="s">
        <v>2432</v>
      </c>
      <c r="D14467">
        <v>25</v>
      </c>
    </row>
    <row r="14468" spans="1:4">
      <c r="A14468">
        <v>1910</v>
      </c>
      <c r="B14468" t="s">
        <v>3652</v>
      </c>
      <c r="C14468" t="s">
        <v>419</v>
      </c>
      <c r="D14468">
        <v>12</v>
      </c>
    </row>
    <row r="14469" spans="1:4">
      <c r="A14469">
        <v>1910</v>
      </c>
      <c r="B14469" t="s">
        <v>3652</v>
      </c>
      <c r="C14469" t="s">
        <v>2058</v>
      </c>
      <c r="D14469">
        <v>11.5</v>
      </c>
    </row>
    <row r="14470" spans="1:4">
      <c r="A14470">
        <v>1910</v>
      </c>
      <c r="B14470" t="s">
        <v>3652</v>
      </c>
      <c r="C14470" t="s">
        <v>2057</v>
      </c>
      <c r="D14470">
        <v>7</v>
      </c>
    </row>
    <row r="14471" spans="1:4">
      <c r="A14471">
        <v>1910</v>
      </c>
      <c r="B14471" t="s">
        <v>3652</v>
      </c>
      <c r="C14471" t="s">
        <v>2130</v>
      </c>
      <c r="D14471">
        <v>9.6999999999999993</v>
      </c>
    </row>
    <row r="14472" spans="1:4">
      <c r="A14472">
        <v>1910</v>
      </c>
      <c r="B14472" t="s">
        <v>3652</v>
      </c>
      <c r="C14472" t="s">
        <v>2271</v>
      </c>
      <c r="D14472">
        <v>4</v>
      </c>
    </row>
    <row r="14473" spans="1:4">
      <c r="A14473">
        <v>1910</v>
      </c>
      <c r="B14473" t="s">
        <v>3652</v>
      </c>
      <c r="C14473" t="s">
        <v>2494</v>
      </c>
      <c r="D14473">
        <v>4</v>
      </c>
    </row>
    <row r="14474" spans="1:4">
      <c r="A14474">
        <v>1910</v>
      </c>
      <c r="B14474" t="s">
        <v>94</v>
      </c>
      <c r="C14474" t="s">
        <v>1457</v>
      </c>
      <c r="D14474">
        <v>8.5</v>
      </c>
    </row>
    <row r="14475" spans="1:4">
      <c r="A14475">
        <v>1910</v>
      </c>
      <c r="B14475" t="s">
        <v>94</v>
      </c>
      <c r="C14475" t="s">
        <v>2309</v>
      </c>
      <c r="D14475">
        <v>1.5</v>
      </c>
    </row>
    <row r="14476" spans="1:4">
      <c r="A14476">
        <v>1910</v>
      </c>
      <c r="B14476" t="s">
        <v>94</v>
      </c>
      <c r="C14476" t="s">
        <v>2576</v>
      </c>
      <c r="D14476">
        <v>5</v>
      </c>
    </row>
    <row r="14477" spans="1:4">
      <c r="A14477">
        <v>1910</v>
      </c>
      <c r="B14477" t="s">
        <v>94</v>
      </c>
      <c r="C14477" t="s">
        <v>2557</v>
      </c>
      <c r="D14477">
        <v>2.5</v>
      </c>
    </row>
    <row r="14478" spans="1:4">
      <c r="A14478">
        <v>1910</v>
      </c>
      <c r="B14478" t="s">
        <v>94</v>
      </c>
      <c r="C14478" t="s">
        <v>2310</v>
      </c>
      <c r="D14478">
        <v>14.1</v>
      </c>
    </row>
    <row r="14479" spans="1:4">
      <c r="A14479">
        <v>1910</v>
      </c>
      <c r="B14479" t="s">
        <v>94</v>
      </c>
      <c r="C14479" t="s">
        <v>2059</v>
      </c>
      <c r="D14479">
        <v>7</v>
      </c>
    </row>
    <row r="14480" spans="1:4">
      <c r="A14480">
        <v>1910</v>
      </c>
      <c r="B14480" t="s">
        <v>94</v>
      </c>
      <c r="C14480" t="s">
        <v>1364</v>
      </c>
      <c r="D14480">
        <v>100</v>
      </c>
    </row>
    <row r="14481" spans="1:4">
      <c r="A14481">
        <v>1910</v>
      </c>
      <c r="B14481" t="s">
        <v>94</v>
      </c>
      <c r="C14481" t="s">
        <v>97</v>
      </c>
      <c r="D14481">
        <v>249.71</v>
      </c>
    </row>
    <row r="14482" spans="1:4">
      <c r="A14482">
        <v>1910</v>
      </c>
      <c r="B14482" t="s">
        <v>94</v>
      </c>
      <c r="C14482" t="s">
        <v>97</v>
      </c>
      <c r="D14482">
        <v>70</v>
      </c>
    </row>
    <row r="14483" spans="1:4">
      <c r="A14483">
        <v>1910</v>
      </c>
      <c r="B14483" t="s">
        <v>94</v>
      </c>
      <c r="C14483" t="s">
        <v>97</v>
      </c>
      <c r="D14483">
        <v>8</v>
      </c>
    </row>
    <row r="14484" spans="1:4">
      <c r="A14484">
        <v>1910</v>
      </c>
      <c r="B14484" t="s">
        <v>94</v>
      </c>
      <c r="C14484" t="s">
        <v>97</v>
      </c>
      <c r="D14484">
        <v>15</v>
      </c>
    </row>
    <row r="14485" spans="1:4">
      <c r="A14485">
        <v>1910</v>
      </c>
      <c r="B14485" t="s">
        <v>94</v>
      </c>
      <c r="C14485" t="s">
        <v>97</v>
      </c>
      <c r="D14485">
        <v>1.25</v>
      </c>
    </row>
    <row r="14486" spans="1:4">
      <c r="A14486">
        <v>1910</v>
      </c>
      <c r="B14486" t="s">
        <v>94</v>
      </c>
      <c r="C14486" t="s">
        <v>97</v>
      </c>
      <c r="D14486">
        <v>22</v>
      </c>
    </row>
    <row r="14487" spans="1:4">
      <c r="A14487">
        <v>1910</v>
      </c>
      <c r="B14487" t="s">
        <v>94</v>
      </c>
      <c r="C14487" t="s">
        <v>2528</v>
      </c>
      <c r="D14487">
        <v>27</v>
      </c>
    </row>
    <row r="14488" spans="1:4">
      <c r="A14488">
        <v>1910</v>
      </c>
      <c r="B14488" t="s">
        <v>94</v>
      </c>
      <c r="C14488" t="s">
        <v>2359</v>
      </c>
      <c r="D14488">
        <v>5</v>
      </c>
    </row>
    <row r="14489" spans="1:4">
      <c r="A14489">
        <v>1910</v>
      </c>
      <c r="B14489" t="s">
        <v>94</v>
      </c>
      <c r="C14489" t="s">
        <v>785</v>
      </c>
      <c r="D14489">
        <v>44</v>
      </c>
    </row>
    <row r="14490" spans="1:4">
      <c r="A14490">
        <v>1910</v>
      </c>
      <c r="B14490" t="s">
        <v>94</v>
      </c>
      <c r="C14490" t="s">
        <v>892</v>
      </c>
      <c r="D14490">
        <v>452.87</v>
      </c>
    </row>
    <row r="14491" spans="1:4">
      <c r="A14491">
        <v>1910</v>
      </c>
      <c r="B14491" t="s">
        <v>94</v>
      </c>
      <c r="C14491" t="s">
        <v>892</v>
      </c>
      <c r="D14491">
        <v>8</v>
      </c>
    </row>
    <row r="14492" spans="1:4">
      <c r="A14492">
        <v>1910</v>
      </c>
      <c r="B14492" t="s">
        <v>94</v>
      </c>
      <c r="C14492" t="s">
        <v>892</v>
      </c>
      <c r="D14492">
        <v>10</v>
      </c>
    </row>
    <row r="14493" spans="1:4">
      <c r="A14493">
        <v>1910</v>
      </c>
      <c r="B14493" t="s">
        <v>94</v>
      </c>
      <c r="C14493" t="s">
        <v>892</v>
      </c>
      <c r="D14493">
        <v>65</v>
      </c>
    </row>
    <row r="14494" spans="1:4">
      <c r="A14494">
        <v>1910</v>
      </c>
      <c r="B14494" t="s">
        <v>94</v>
      </c>
      <c r="C14494" t="s">
        <v>578</v>
      </c>
      <c r="D14494">
        <v>24</v>
      </c>
    </row>
    <row r="14495" spans="1:4">
      <c r="A14495">
        <v>1910</v>
      </c>
      <c r="B14495" t="s">
        <v>94</v>
      </c>
      <c r="C14495" t="s">
        <v>574</v>
      </c>
      <c r="D14495">
        <v>9</v>
      </c>
    </row>
    <row r="14496" spans="1:4">
      <c r="A14496">
        <v>1910</v>
      </c>
      <c r="B14496" t="s">
        <v>94</v>
      </c>
      <c r="C14496" t="s">
        <v>578</v>
      </c>
      <c r="D14496">
        <v>19.5</v>
      </c>
    </row>
    <row r="14497" spans="1:4">
      <c r="A14497">
        <v>1910</v>
      </c>
      <c r="B14497" t="s">
        <v>94</v>
      </c>
      <c r="C14497" t="s">
        <v>889</v>
      </c>
      <c r="D14497">
        <v>73</v>
      </c>
    </row>
    <row r="14498" spans="1:4">
      <c r="A14498">
        <v>1910</v>
      </c>
      <c r="B14498" t="s">
        <v>3653</v>
      </c>
      <c r="C14498" t="s">
        <v>2469</v>
      </c>
      <c r="D14498">
        <v>10.5</v>
      </c>
    </row>
    <row r="14499" spans="1:4">
      <c r="A14499">
        <v>1910</v>
      </c>
      <c r="B14499" t="s">
        <v>3653</v>
      </c>
      <c r="C14499" t="s">
        <v>2061</v>
      </c>
      <c r="D14499">
        <v>6</v>
      </c>
    </row>
    <row r="14500" spans="1:4">
      <c r="A14500">
        <v>1910</v>
      </c>
      <c r="B14500" t="s">
        <v>3653</v>
      </c>
      <c r="C14500" t="s">
        <v>2237</v>
      </c>
      <c r="D14500">
        <v>20</v>
      </c>
    </row>
    <row r="14501" spans="1:4">
      <c r="A14501">
        <v>1910</v>
      </c>
      <c r="B14501" t="s">
        <v>3653</v>
      </c>
      <c r="C14501" t="s">
        <v>2062</v>
      </c>
      <c r="D14501">
        <v>32.5</v>
      </c>
    </row>
    <row r="14502" spans="1:4">
      <c r="A14502">
        <v>1910</v>
      </c>
      <c r="B14502" t="s">
        <v>3653</v>
      </c>
      <c r="C14502" t="s">
        <v>1343</v>
      </c>
      <c r="D14502">
        <v>12</v>
      </c>
    </row>
    <row r="14503" spans="1:4">
      <c r="A14503">
        <v>1910</v>
      </c>
      <c r="B14503" t="s">
        <v>3653</v>
      </c>
      <c r="C14503" t="s">
        <v>1926</v>
      </c>
      <c r="D14503">
        <v>18.8</v>
      </c>
    </row>
    <row r="14504" spans="1:4">
      <c r="A14504">
        <v>1910</v>
      </c>
      <c r="B14504" t="s">
        <v>3654</v>
      </c>
      <c r="C14504" t="s">
        <v>2072</v>
      </c>
      <c r="D14504">
        <v>6.5</v>
      </c>
    </row>
    <row r="14505" spans="1:4">
      <c r="A14505">
        <v>1910</v>
      </c>
      <c r="B14505" t="s">
        <v>3654</v>
      </c>
      <c r="C14505" t="s">
        <v>2074</v>
      </c>
      <c r="D14505">
        <v>54.59</v>
      </c>
    </row>
    <row r="14506" spans="1:4">
      <c r="A14506">
        <v>1910</v>
      </c>
      <c r="B14506" t="s">
        <v>3654</v>
      </c>
      <c r="C14506" t="s">
        <v>2074</v>
      </c>
      <c r="D14506">
        <v>2</v>
      </c>
    </row>
    <row r="14507" spans="1:4">
      <c r="A14507">
        <v>1910</v>
      </c>
      <c r="B14507" t="s">
        <v>3654</v>
      </c>
      <c r="C14507" t="s">
        <v>2074</v>
      </c>
      <c r="D14507">
        <v>6.5</v>
      </c>
    </row>
    <row r="14508" spans="1:4">
      <c r="A14508">
        <v>1910</v>
      </c>
      <c r="B14508" t="s">
        <v>3654</v>
      </c>
      <c r="C14508" t="s">
        <v>2075</v>
      </c>
      <c r="D14508">
        <v>4</v>
      </c>
    </row>
    <row r="14509" spans="1:4">
      <c r="A14509">
        <v>1910</v>
      </c>
      <c r="B14509" t="s">
        <v>3654</v>
      </c>
      <c r="C14509" t="s">
        <v>2079</v>
      </c>
      <c r="D14509">
        <v>7.3</v>
      </c>
    </row>
    <row r="14510" spans="1:4">
      <c r="A14510">
        <v>1910</v>
      </c>
      <c r="B14510" t="s">
        <v>3654</v>
      </c>
      <c r="C14510" t="s">
        <v>2079</v>
      </c>
      <c r="D14510">
        <v>11.5</v>
      </c>
    </row>
    <row r="14511" spans="1:4">
      <c r="A14511">
        <v>1910</v>
      </c>
      <c r="B14511" t="s">
        <v>3654</v>
      </c>
      <c r="C14511" t="s">
        <v>2079</v>
      </c>
      <c r="D14511">
        <v>112</v>
      </c>
    </row>
    <row r="14512" spans="1:4">
      <c r="A14512">
        <v>1910</v>
      </c>
      <c r="B14512" t="s">
        <v>3640</v>
      </c>
      <c r="C14512" t="s">
        <v>2433</v>
      </c>
      <c r="D14512">
        <v>7</v>
      </c>
    </row>
    <row r="14513" spans="1:4">
      <c r="A14513">
        <v>1910</v>
      </c>
      <c r="B14513" t="s">
        <v>3640</v>
      </c>
      <c r="C14513" t="s">
        <v>2433</v>
      </c>
      <c r="D14513">
        <v>3.3</v>
      </c>
    </row>
    <row r="14514" spans="1:4">
      <c r="A14514">
        <v>1910</v>
      </c>
      <c r="B14514" t="s">
        <v>2928</v>
      </c>
      <c r="C14514" t="s">
        <v>2392</v>
      </c>
      <c r="D14514">
        <v>2</v>
      </c>
    </row>
    <row r="14515" spans="1:4">
      <c r="A14515">
        <v>1910</v>
      </c>
      <c r="B14515" t="s">
        <v>2928</v>
      </c>
      <c r="C14515" t="s">
        <v>2360</v>
      </c>
      <c r="D14515">
        <v>7.75</v>
      </c>
    </row>
    <row r="14516" spans="1:4">
      <c r="A14516">
        <v>1910</v>
      </c>
      <c r="B14516" t="s">
        <v>2928</v>
      </c>
      <c r="C14516" t="s">
        <v>2137</v>
      </c>
      <c r="D14516">
        <v>7.75</v>
      </c>
    </row>
    <row r="14517" spans="1:4">
      <c r="A14517">
        <v>1910</v>
      </c>
      <c r="B14517" t="s">
        <v>2928</v>
      </c>
      <c r="C14517" t="s">
        <v>2361</v>
      </c>
      <c r="D14517">
        <v>8.4</v>
      </c>
    </row>
    <row r="14518" spans="1:4">
      <c r="A14518">
        <v>1910</v>
      </c>
      <c r="B14518" t="s">
        <v>2928</v>
      </c>
      <c r="C14518" t="s">
        <v>2064</v>
      </c>
      <c r="D14518">
        <v>29.94</v>
      </c>
    </row>
    <row r="14519" spans="1:4">
      <c r="A14519">
        <v>1910</v>
      </c>
      <c r="B14519" t="s">
        <v>2928</v>
      </c>
      <c r="C14519" t="s">
        <v>2064</v>
      </c>
      <c r="D14519">
        <v>19.239999999999998</v>
      </c>
    </row>
    <row r="14520" spans="1:4">
      <c r="A14520">
        <v>1910</v>
      </c>
      <c r="B14520" t="s">
        <v>2928</v>
      </c>
      <c r="C14520" t="s">
        <v>2068</v>
      </c>
      <c r="D14520">
        <v>21</v>
      </c>
    </row>
    <row r="14521" spans="1:4">
      <c r="A14521">
        <v>1910</v>
      </c>
      <c r="B14521" t="s">
        <v>2928</v>
      </c>
      <c r="C14521" t="s">
        <v>2272</v>
      </c>
      <c r="D14521">
        <v>21.6</v>
      </c>
    </row>
    <row r="14522" spans="1:4">
      <c r="A14522">
        <v>1910</v>
      </c>
      <c r="B14522" t="s">
        <v>2928</v>
      </c>
      <c r="C14522" t="s">
        <v>2558</v>
      </c>
      <c r="D14522">
        <v>2.75</v>
      </c>
    </row>
    <row r="14523" spans="1:4">
      <c r="A14523">
        <v>1910</v>
      </c>
      <c r="B14523" t="s">
        <v>2928</v>
      </c>
      <c r="C14523" t="s">
        <v>262</v>
      </c>
      <c r="D14523">
        <v>39.6</v>
      </c>
    </row>
    <row r="14524" spans="1:4">
      <c r="A14524">
        <v>1910</v>
      </c>
      <c r="B14524" t="s">
        <v>2928</v>
      </c>
      <c r="C14524" t="s">
        <v>2312</v>
      </c>
      <c r="D14524">
        <v>8.58</v>
      </c>
    </row>
    <row r="14525" spans="1:4">
      <c r="A14525">
        <v>1910</v>
      </c>
      <c r="B14525" t="s">
        <v>2928</v>
      </c>
      <c r="C14525" t="s">
        <v>2273</v>
      </c>
      <c r="D14525">
        <v>8.8699999999999992</v>
      </c>
    </row>
    <row r="14526" spans="1:4">
      <c r="A14526">
        <v>1910</v>
      </c>
      <c r="B14526" t="s">
        <v>2928</v>
      </c>
      <c r="C14526" t="s">
        <v>2066</v>
      </c>
      <c r="D14526">
        <v>66.400000000000006</v>
      </c>
    </row>
    <row r="14527" spans="1:4">
      <c r="A14527">
        <v>1910</v>
      </c>
      <c r="B14527" t="s">
        <v>2928</v>
      </c>
      <c r="C14527" t="s">
        <v>2066</v>
      </c>
      <c r="D14527">
        <v>43.8</v>
      </c>
    </row>
    <row r="14528" spans="1:4">
      <c r="A14528">
        <v>1910</v>
      </c>
      <c r="B14528" t="s">
        <v>2928</v>
      </c>
      <c r="C14528" t="s">
        <v>2066</v>
      </c>
      <c r="D14528">
        <v>14.4</v>
      </c>
    </row>
    <row r="14529" spans="1:4">
      <c r="A14529">
        <v>1910</v>
      </c>
      <c r="B14529" t="s">
        <v>2928</v>
      </c>
      <c r="C14529" t="s">
        <v>2066</v>
      </c>
      <c r="D14529">
        <v>8.4</v>
      </c>
    </row>
    <row r="14530" spans="1:4">
      <c r="A14530">
        <v>1910</v>
      </c>
      <c r="B14530" t="s">
        <v>2928</v>
      </c>
      <c r="C14530" t="s">
        <v>2067</v>
      </c>
      <c r="D14530">
        <v>15.52</v>
      </c>
    </row>
    <row r="14531" spans="1:4">
      <c r="A14531">
        <v>1910</v>
      </c>
      <c r="B14531" t="s">
        <v>2928</v>
      </c>
      <c r="C14531" t="s">
        <v>2362</v>
      </c>
      <c r="D14531">
        <v>8.4700000000000006</v>
      </c>
    </row>
    <row r="14532" spans="1:4">
      <c r="A14532">
        <v>1910</v>
      </c>
      <c r="B14532" t="s">
        <v>2928</v>
      </c>
      <c r="C14532" t="s">
        <v>718</v>
      </c>
      <c r="D14532">
        <v>14.4</v>
      </c>
    </row>
    <row r="14533" spans="1:4">
      <c r="A14533">
        <v>1910</v>
      </c>
      <c r="B14533" t="s">
        <v>2928</v>
      </c>
      <c r="C14533" t="s">
        <v>2363</v>
      </c>
      <c r="D14533">
        <v>6.8</v>
      </c>
    </row>
    <row r="14534" spans="1:4">
      <c r="A14534">
        <v>1910</v>
      </c>
      <c r="B14534" t="s">
        <v>2938</v>
      </c>
      <c r="C14534" t="s">
        <v>2434</v>
      </c>
      <c r="D14534">
        <v>5.5</v>
      </c>
    </row>
    <row r="14535" spans="1:4">
      <c r="A14535">
        <v>1910</v>
      </c>
      <c r="B14535" t="s">
        <v>2938</v>
      </c>
      <c r="C14535" t="s">
        <v>7</v>
      </c>
      <c r="D14535">
        <v>32.54</v>
      </c>
    </row>
    <row r="14536" spans="1:4">
      <c r="A14536">
        <v>1910</v>
      </c>
      <c r="B14536" t="s">
        <v>2938</v>
      </c>
      <c r="C14536" t="s">
        <v>7</v>
      </c>
      <c r="D14536">
        <v>5.73</v>
      </c>
    </row>
    <row r="14537" spans="1:4">
      <c r="A14537">
        <v>1910</v>
      </c>
      <c r="B14537" t="s">
        <v>2938</v>
      </c>
      <c r="C14537" t="s">
        <v>7</v>
      </c>
      <c r="D14537">
        <v>3.2</v>
      </c>
    </row>
    <row r="14538" spans="1:4">
      <c r="A14538">
        <v>1910</v>
      </c>
      <c r="B14538" t="s">
        <v>2938</v>
      </c>
      <c r="C14538" t="s">
        <v>10</v>
      </c>
      <c r="D14538">
        <v>27.8</v>
      </c>
    </row>
    <row r="14539" spans="1:4">
      <c r="A14539">
        <v>1910</v>
      </c>
      <c r="B14539" t="s">
        <v>2938</v>
      </c>
      <c r="C14539" t="s">
        <v>10</v>
      </c>
      <c r="D14539">
        <v>2.83</v>
      </c>
    </row>
    <row r="14540" spans="1:4">
      <c r="A14540">
        <v>1910</v>
      </c>
      <c r="B14540" t="s">
        <v>2938</v>
      </c>
      <c r="C14540" t="s">
        <v>10</v>
      </c>
      <c r="D14540">
        <v>75</v>
      </c>
    </row>
    <row r="14541" spans="1:4">
      <c r="A14541">
        <v>1910</v>
      </c>
      <c r="B14541" t="s">
        <v>2938</v>
      </c>
      <c r="C14541" t="s">
        <v>10</v>
      </c>
      <c r="D14541">
        <v>16.02</v>
      </c>
    </row>
    <row r="14542" spans="1:4">
      <c r="A14542">
        <v>1910</v>
      </c>
      <c r="B14542" t="s">
        <v>2938</v>
      </c>
      <c r="C14542" t="s">
        <v>582</v>
      </c>
      <c r="D14542">
        <v>39.54</v>
      </c>
    </row>
    <row r="14543" spans="1:4">
      <c r="A14543">
        <v>1910</v>
      </c>
      <c r="B14543" t="s">
        <v>2938</v>
      </c>
      <c r="C14543" t="s">
        <v>582</v>
      </c>
      <c r="D14543">
        <v>5</v>
      </c>
    </row>
    <row r="14544" spans="1:4">
      <c r="A14544">
        <v>1910</v>
      </c>
      <c r="B14544" t="s">
        <v>2938</v>
      </c>
      <c r="C14544" t="s">
        <v>19</v>
      </c>
      <c r="D14544">
        <v>6.29</v>
      </c>
    </row>
    <row r="14545" spans="1:4">
      <c r="A14545">
        <v>1910</v>
      </c>
      <c r="B14545" t="s">
        <v>2938</v>
      </c>
      <c r="C14545" t="s">
        <v>19</v>
      </c>
      <c r="D14545">
        <v>1.43</v>
      </c>
    </row>
    <row r="14546" spans="1:4">
      <c r="A14546">
        <v>1910</v>
      </c>
      <c r="B14546" t="s">
        <v>2938</v>
      </c>
      <c r="C14546" t="s">
        <v>1010</v>
      </c>
      <c r="D14546">
        <v>31.33</v>
      </c>
    </row>
    <row r="14547" spans="1:4">
      <c r="A14547">
        <v>1910</v>
      </c>
      <c r="B14547" t="s">
        <v>2938</v>
      </c>
      <c r="C14547" t="s">
        <v>592</v>
      </c>
      <c r="D14547">
        <v>4</v>
      </c>
    </row>
    <row r="14548" spans="1:4">
      <c r="A14548">
        <v>1910</v>
      </c>
      <c r="B14548" t="s">
        <v>2938</v>
      </c>
      <c r="C14548" t="s">
        <v>2577</v>
      </c>
      <c r="D14548">
        <v>30</v>
      </c>
    </row>
    <row r="14549" spans="1:4">
      <c r="A14549">
        <v>1910</v>
      </c>
      <c r="B14549" t="s">
        <v>2938</v>
      </c>
      <c r="C14549" t="s">
        <v>2274</v>
      </c>
      <c r="D14549">
        <v>4.96</v>
      </c>
    </row>
    <row r="14550" spans="1:4">
      <c r="A14550">
        <v>1910</v>
      </c>
      <c r="B14550" t="s">
        <v>2938</v>
      </c>
      <c r="C14550" t="s">
        <v>30</v>
      </c>
      <c r="D14550">
        <v>12.54</v>
      </c>
    </row>
    <row r="14551" spans="1:4">
      <c r="A14551">
        <v>1910</v>
      </c>
      <c r="B14551" t="s">
        <v>2938</v>
      </c>
      <c r="C14551" t="s">
        <v>1158</v>
      </c>
      <c r="D14551">
        <v>35</v>
      </c>
    </row>
    <row r="14552" spans="1:4">
      <c r="A14552">
        <v>1910</v>
      </c>
      <c r="B14552" t="s">
        <v>2938</v>
      </c>
      <c r="C14552" t="s">
        <v>32</v>
      </c>
      <c r="D14552">
        <v>14.8</v>
      </c>
    </row>
    <row r="14553" spans="1:4">
      <c r="A14553">
        <v>1910</v>
      </c>
      <c r="B14553" t="s">
        <v>2938</v>
      </c>
      <c r="C14553" t="s">
        <v>26</v>
      </c>
      <c r="D14553">
        <v>694.88599999999997</v>
      </c>
    </row>
    <row r="14554" spans="1:4">
      <c r="A14554">
        <v>1910</v>
      </c>
      <c r="B14554" t="s">
        <v>2938</v>
      </c>
      <c r="C14554" t="s">
        <v>26</v>
      </c>
      <c r="D14554">
        <v>190</v>
      </c>
    </row>
    <row r="14555" spans="1:4">
      <c r="A14555">
        <v>1910</v>
      </c>
      <c r="B14555" t="s">
        <v>2938</v>
      </c>
      <c r="C14555" t="s">
        <v>26</v>
      </c>
      <c r="D14555">
        <v>12</v>
      </c>
    </row>
    <row r="14556" spans="1:4">
      <c r="A14556">
        <v>1910</v>
      </c>
      <c r="B14556" t="s">
        <v>2938</v>
      </c>
      <c r="C14556" t="s">
        <v>26</v>
      </c>
      <c r="D14556">
        <v>15.1</v>
      </c>
    </row>
    <row r="14557" spans="1:4">
      <c r="A14557">
        <v>1910</v>
      </c>
      <c r="B14557" t="s">
        <v>2938</v>
      </c>
      <c r="C14557" t="s">
        <v>26</v>
      </c>
      <c r="D14557">
        <v>50.37</v>
      </c>
    </row>
    <row r="14558" spans="1:4">
      <c r="A14558">
        <v>1910</v>
      </c>
      <c r="B14558" t="s">
        <v>2938</v>
      </c>
      <c r="C14558" t="s">
        <v>26</v>
      </c>
      <c r="D14558">
        <v>24.78</v>
      </c>
    </row>
    <row r="14559" spans="1:4">
      <c r="A14559">
        <v>1910</v>
      </c>
      <c r="B14559" t="s">
        <v>2938</v>
      </c>
      <c r="C14559" t="s">
        <v>825</v>
      </c>
      <c r="D14559">
        <v>7.5</v>
      </c>
    </row>
    <row r="14560" spans="1:4">
      <c r="A14560">
        <v>1910</v>
      </c>
      <c r="B14560" t="s">
        <v>2938</v>
      </c>
      <c r="C14560" t="s">
        <v>36</v>
      </c>
      <c r="D14560">
        <v>1.5</v>
      </c>
    </row>
    <row r="14561" spans="1:4">
      <c r="A14561">
        <v>1910</v>
      </c>
      <c r="B14561" t="s">
        <v>2938</v>
      </c>
      <c r="C14561" t="s">
        <v>39</v>
      </c>
      <c r="D14561">
        <v>18</v>
      </c>
    </row>
    <row r="14562" spans="1:4">
      <c r="A14562">
        <v>1910</v>
      </c>
      <c r="B14562" t="s">
        <v>2938</v>
      </c>
      <c r="C14562" t="s">
        <v>47</v>
      </c>
      <c r="D14562">
        <v>7</v>
      </c>
    </row>
    <row r="14563" spans="1:4">
      <c r="A14563">
        <v>1910</v>
      </c>
      <c r="B14563" t="s">
        <v>2938</v>
      </c>
      <c r="C14563" t="s">
        <v>606</v>
      </c>
      <c r="D14563">
        <v>3.5</v>
      </c>
    </row>
    <row r="14564" spans="1:4">
      <c r="A14564">
        <v>1910</v>
      </c>
      <c r="B14564" t="s">
        <v>2938</v>
      </c>
      <c r="C14564" t="s">
        <v>610</v>
      </c>
      <c r="D14564">
        <v>17.7</v>
      </c>
    </row>
    <row r="14565" spans="1:4">
      <c r="A14565">
        <v>1910</v>
      </c>
      <c r="B14565" t="s">
        <v>2938</v>
      </c>
      <c r="C14565" t="s">
        <v>51</v>
      </c>
      <c r="D14565">
        <v>13.7</v>
      </c>
    </row>
    <row r="14566" spans="1:4">
      <c r="A14566">
        <v>1910</v>
      </c>
      <c r="B14566" t="s">
        <v>2938</v>
      </c>
      <c r="C14566" t="s">
        <v>2530</v>
      </c>
      <c r="D14566">
        <v>8</v>
      </c>
    </row>
    <row r="14567" spans="1:4">
      <c r="A14567">
        <v>1910</v>
      </c>
      <c r="B14567" t="s">
        <v>2938</v>
      </c>
      <c r="C14567" t="s">
        <v>53</v>
      </c>
      <c r="D14567">
        <v>9</v>
      </c>
    </row>
    <row r="14568" spans="1:4">
      <c r="A14568">
        <v>1910</v>
      </c>
      <c r="B14568" t="s">
        <v>2938</v>
      </c>
      <c r="C14568" t="s">
        <v>53</v>
      </c>
      <c r="D14568">
        <v>38</v>
      </c>
    </row>
    <row r="14569" spans="1:4">
      <c r="A14569">
        <v>1910</v>
      </c>
      <c r="B14569" t="s">
        <v>2938</v>
      </c>
      <c r="C14569" t="s">
        <v>53</v>
      </c>
      <c r="D14569">
        <v>42</v>
      </c>
    </row>
    <row r="14570" spans="1:4">
      <c r="A14570">
        <v>1910</v>
      </c>
      <c r="B14570" t="s">
        <v>2938</v>
      </c>
      <c r="C14570" t="s">
        <v>53</v>
      </c>
      <c r="D14570">
        <v>15</v>
      </c>
    </row>
    <row r="14571" spans="1:4">
      <c r="A14571">
        <v>1910</v>
      </c>
      <c r="B14571" t="s">
        <v>2938</v>
      </c>
      <c r="C14571" t="s">
        <v>53</v>
      </c>
      <c r="D14571">
        <v>38</v>
      </c>
    </row>
    <row r="14572" spans="1:4">
      <c r="A14572">
        <v>1910</v>
      </c>
      <c r="B14572" t="s">
        <v>2938</v>
      </c>
      <c r="C14572" t="s">
        <v>53</v>
      </c>
      <c r="D14572">
        <v>23.89</v>
      </c>
    </row>
    <row r="14573" spans="1:4">
      <c r="A14573">
        <v>1910</v>
      </c>
      <c r="B14573" t="s">
        <v>2938</v>
      </c>
      <c r="C14573" t="s">
        <v>53</v>
      </c>
      <c r="D14573">
        <v>31.17</v>
      </c>
    </row>
    <row r="14574" spans="1:4">
      <c r="A14574">
        <v>1910</v>
      </c>
      <c r="B14574" t="s">
        <v>2938</v>
      </c>
      <c r="C14574" t="s">
        <v>53</v>
      </c>
      <c r="D14574">
        <v>4</v>
      </c>
    </row>
    <row r="14575" spans="1:4">
      <c r="A14575">
        <v>1910</v>
      </c>
      <c r="B14575" t="s">
        <v>2938</v>
      </c>
      <c r="C14575" t="s">
        <v>440</v>
      </c>
      <c r="D14575">
        <v>17</v>
      </c>
    </row>
    <row r="14576" spans="1:4">
      <c r="A14576">
        <v>1910</v>
      </c>
      <c r="B14576" t="s">
        <v>2961</v>
      </c>
      <c r="C14576" t="s">
        <v>2435</v>
      </c>
      <c r="D14576">
        <v>5.5</v>
      </c>
    </row>
    <row r="14577" spans="1:4">
      <c r="A14577">
        <v>1910</v>
      </c>
      <c r="B14577" t="s">
        <v>2961</v>
      </c>
      <c r="C14577" t="s">
        <v>2364</v>
      </c>
      <c r="D14577">
        <v>5</v>
      </c>
    </row>
    <row r="14578" spans="1:4">
      <c r="A14578">
        <v>1910</v>
      </c>
      <c r="B14578" t="s">
        <v>2963</v>
      </c>
      <c r="C14578" t="s">
        <v>71</v>
      </c>
      <c r="D14578">
        <v>75</v>
      </c>
    </row>
    <row r="14579" spans="1:4">
      <c r="A14579">
        <v>1910</v>
      </c>
      <c r="B14579" t="s">
        <v>2963</v>
      </c>
      <c r="C14579" t="s">
        <v>71</v>
      </c>
      <c r="D14579">
        <v>2.58</v>
      </c>
    </row>
    <row r="14580" spans="1:4">
      <c r="A14580">
        <v>1910</v>
      </c>
      <c r="B14580" t="s">
        <v>2963</v>
      </c>
      <c r="C14580" t="s">
        <v>215</v>
      </c>
      <c r="D14580">
        <v>56.8</v>
      </c>
    </row>
    <row r="14581" spans="1:4">
      <c r="A14581">
        <v>1910</v>
      </c>
      <c r="B14581" t="s">
        <v>2963</v>
      </c>
      <c r="C14581" t="s">
        <v>215</v>
      </c>
      <c r="D14581">
        <v>10.38</v>
      </c>
    </row>
    <row r="14582" spans="1:4">
      <c r="A14582">
        <v>1910</v>
      </c>
      <c r="B14582" t="s">
        <v>2963</v>
      </c>
      <c r="C14582" t="s">
        <v>215</v>
      </c>
      <c r="D14582">
        <v>7.5</v>
      </c>
    </row>
    <row r="14583" spans="1:4">
      <c r="A14583">
        <v>1910</v>
      </c>
      <c r="B14583" t="s">
        <v>2963</v>
      </c>
      <c r="C14583" t="s">
        <v>903</v>
      </c>
      <c r="D14583">
        <v>40</v>
      </c>
    </row>
    <row r="14584" spans="1:4">
      <c r="A14584">
        <v>1910</v>
      </c>
      <c r="B14584" t="s">
        <v>2963</v>
      </c>
      <c r="C14584" t="s">
        <v>217</v>
      </c>
      <c r="D14584">
        <v>15</v>
      </c>
    </row>
    <row r="14585" spans="1:4">
      <c r="A14585">
        <v>1910</v>
      </c>
      <c r="B14585" t="s">
        <v>2963</v>
      </c>
      <c r="C14585" t="s">
        <v>1674</v>
      </c>
      <c r="D14585">
        <v>65</v>
      </c>
    </row>
    <row r="14586" spans="1:4">
      <c r="A14586">
        <v>1910</v>
      </c>
      <c r="B14586" t="s">
        <v>2963</v>
      </c>
      <c r="C14586" t="s">
        <v>219</v>
      </c>
      <c r="D14586">
        <v>46.98</v>
      </c>
    </row>
    <row r="14587" spans="1:4">
      <c r="A14587">
        <v>1910</v>
      </c>
      <c r="B14587" t="s">
        <v>2963</v>
      </c>
      <c r="C14587" t="s">
        <v>230</v>
      </c>
      <c r="D14587">
        <v>346.7</v>
      </c>
    </row>
    <row r="14588" spans="1:4">
      <c r="A14588">
        <v>1910</v>
      </c>
      <c r="B14588" t="s">
        <v>2963</v>
      </c>
      <c r="C14588" t="s">
        <v>230</v>
      </c>
      <c r="D14588">
        <v>103.65</v>
      </c>
    </row>
    <row r="14589" spans="1:4">
      <c r="A14589">
        <v>1910</v>
      </c>
      <c r="B14589" t="s">
        <v>2963</v>
      </c>
      <c r="C14589" t="s">
        <v>230</v>
      </c>
      <c r="D14589">
        <v>24.5</v>
      </c>
    </row>
    <row r="14590" spans="1:4">
      <c r="A14590">
        <v>1910</v>
      </c>
      <c r="B14590" t="s">
        <v>2963</v>
      </c>
      <c r="C14590" t="s">
        <v>230</v>
      </c>
      <c r="D14590">
        <v>6.69</v>
      </c>
    </row>
    <row r="14591" spans="1:4">
      <c r="A14591">
        <v>1910</v>
      </c>
      <c r="B14591" t="s">
        <v>2963</v>
      </c>
      <c r="C14591" t="s">
        <v>230</v>
      </c>
      <c r="D14591">
        <v>113.9</v>
      </c>
    </row>
    <row r="14592" spans="1:4">
      <c r="A14592">
        <v>1910</v>
      </c>
      <c r="B14592" t="s">
        <v>2963</v>
      </c>
      <c r="C14592" t="s">
        <v>1045</v>
      </c>
      <c r="D14592">
        <v>5.5</v>
      </c>
    </row>
    <row r="14593" spans="1:4">
      <c r="A14593">
        <v>1910</v>
      </c>
      <c r="B14593" t="s">
        <v>2963</v>
      </c>
      <c r="C14593" t="s">
        <v>617</v>
      </c>
      <c r="D14593">
        <v>6.73</v>
      </c>
    </row>
    <row r="14594" spans="1:4">
      <c r="A14594">
        <v>1910</v>
      </c>
      <c r="B14594" t="s">
        <v>2963</v>
      </c>
      <c r="C14594" t="s">
        <v>910</v>
      </c>
      <c r="D14594">
        <v>5.9</v>
      </c>
    </row>
    <row r="14595" spans="1:4">
      <c r="A14595">
        <v>1910</v>
      </c>
      <c r="B14595" t="s">
        <v>2963</v>
      </c>
      <c r="C14595" t="s">
        <v>238</v>
      </c>
      <c r="D14595">
        <v>17</v>
      </c>
    </row>
    <row r="14596" spans="1:4">
      <c r="A14596">
        <v>1910</v>
      </c>
      <c r="B14596" t="s">
        <v>2963</v>
      </c>
      <c r="C14596" t="s">
        <v>242</v>
      </c>
      <c r="D14596">
        <v>14.2</v>
      </c>
    </row>
    <row r="14597" spans="1:4">
      <c r="A14597">
        <v>1910</v>
      </c>
      <c r="B14597" t="s">
        <v>2963</v>
      </c>
      <c r="C14597" t="s">
        <v>242</v>
      </c>
      <c r="D14597">
        <v>8.0679999999999996</v>
      </c>
    </row>
    <row r="14598" spans="1:4">
      <c r="A14598">
        <v>1910</v>
      </c>
      <c r="B14598" t="s">
        <v>2963</v>
      </c>
      <c r="C14598" t="s">
        <v>242</v>
      </c>
      <c r="D14598">
        <v>16.41</v>
      </c>
    </row>
    <row r="14599" spans="1:4">
      <c r="A14599">
        <v>1910</v>
      </c>
      <c r="B14599" t="s">
        <v>2963</v>
      </c>
      <c r="C14599" t="s">
        <v>262</v>
      </c>
      <c r="D14599">
        <v>4.37</v>
      </c>
    </row>
    <row r="14600" spans="1:4">
      <c r="A14600">
        <v>1910</v>
      </c>
      <c r="B14600" t="s">
        <v>2963</v>
      </c>
      <c r="C14600" t="s">
        <v>262</v>
      </c>
      <c r="D14600">
        <v>2.86</v>
      </c>
    </row>
    <row r="14601" spans="1:4">
      <c r="A14601">
        <v>1910</v>
      </c>
      <c r="B14601" t="s">
        <v>2963</v>
      </c>
      <c r="C14601" t="s">
        <v>619</v>
      </c>
      <c r="D14601">
        <v>17.75</v>
      </c>
    </row>
    <row r="14602" spans="1:4">
      <c r="A14602">
        <v>1910</v>
      </c>
      <c r="B14602" t="s">
        <v>2963</v>
      </c>
      <c r="C14602" t="s">
        <v>1370</v>
      </c>
      <c r="D14602">
        <v>3.45</v>
      </c>
    </row>
    <row r="14603" spans="1:4">
      <c r="A14603">
        <v>1910</v>
      </c>
      <c r="B14603" t="s">
        <v>2963</v>
      </c>
      <c r="C14603" t="s">
        <v>254</v>
      </c>
      <c r="D14603">
        <v>125.46</v>
      </c>
    </row>
    <row r="14604" spans="1:4">
      <c r="A14604">
        <v>1910</v>
      </c>
      <c r="B14604" t="s">
        <v>2963</v>
      </c>
      <c r="C14604" t="s">
        <v>256</v>
      </c>
      <c r="D14604">
        <v>117</v>
      </c>
    </row>
    <row r="14605" spans="1:4">
      <c r="A14605">
        <v>1910</v>
      </c>
      <c r="B14605" t="s">
        <v>2963</v>
      </c>
      <c r="C14605" t="s">
        <v>1036</v>
      </c>
      <c r="D14605">
        <v>5.26</v>
      </c>
    </row>
    <row r="14606" spans="1:4">
      <c r="A14606">
        <v>1910</v>
      </c>
      <c r="B14606" t="s">
        <v>2963</v>
      </c>
      <c r="C14606" t="s">
        <v>622</v>
      </c>
      <c r="D14606">
        <v>4.62</v>
      </c>
    </row>
    <row r="14607" spans="1:4">
      <c r="A14607">
        <v>1910</v>
      </c>
      <c r="B14607" t="s">
        <v>2963</v>
      </c>
      <c r="C14607" t="s">
        <v>622</v>
      </c>
      <c r="D14607">
        <v>28.87</v>
      </c>
    </row>
    <row r="14608" spans="1:4">
      <c r="A14608">
        <v>1910</v>
      </c>
      <c r="B14608" t="s">
        <v>2963</v>
      </c>
      <c r="C14608" t="s">
        <v>1704</v>
      </c>
      <c r="D14608">
        <v>9.3000000000000007</v>
      </c>
    </row>
    <row r="14609" spans="1:4">
      <c r="A14609">
        <v>1910</v>
      </c>
      <c r="B14609" t="s">
        <v>2963</v>
      </c>
      <c r="C14609" t="s">
        <v>262</v>
      </c>
      <c r="D14609">
        <v>45.54</v>
      </c>
    </row>
    <row r="14610" spans="1:4">
      <c r="A14610">
        <v>1910</v>
      </c>
      <c r="B14610" t="s">
        <v>2963</v>
      </c>
      <c r="C14610" t="s">
        <v>264</v>
      </c>
      <c r="D14610">
        <v>18.7</v>
      </c>
    </row>
    <row r="14611" spans="1:4">
      <c r="A14611">
        <v>1910</v>
      </c>
      <c r="B14611" t="s">
        <v>2963</v>
      </c>
      <c r="C14611" t="s">
        <v>266</v>
      </c>
      <c r="D14611">
        <v>10.5</v>
      </c>
    </row>
    <row r="14612" spans="1:4">
      <c r="A14612">
        <v>1910</v>
      </c>
      <c r="B14612" t="s">
        <v>2963</v>
      </c>
      <c r="C14612" t="s">
        <v>1310</v>
      </c>
      <c r="D14612">
        <v>26.74</v>
      </c>
    </row>
    <row r="14613" spans="1:4">
      <c r="A14613">
        <v>1910</v>
      </c>
      <c r="B14613" t="s">
        <v>2963</v>
      </c>
      <c r="C14613" t="s">
        <v>268</v>
      </c>
      <c r="D14613">
        <v>24.64</v>
      </c>
    </row>
    <row r="14614" spans="1:4">
      <c r="A14614">
        <v>1910</v>
      </c>
      <c r="B14614" t="s">
        <v>2963</v>
      </c>
      <c r="C14614" t="s">
        <v>268</v>
      </c>
      <c r="D14614">
        <v>33.4</v>
      </c>
    </row>
    <row r="14615" spans="1:4">
      <c r="A14615">
        <v>1910</v>
      </c>
      <c r="B14615" t="s">
        <v>2963</v>
      </c>
      <c r="C14615" t="s">
        <v>268</v>
      </c>
      <c r="D14615">
        <v>22</v>
      </c>
    </row>
    <row r="14616" spans="1:4">
      <c r="A14616">
        <v>1910</v>
      </c>
      <c r="B14616" t="s">
        <v>2963</v>
      </c>
      <c r="C14616" t="s">
        <v>2471</v>
      </c>
      <c r="D14616">
        <v>5.64</v>
      </c>
    </row>
    <row r="14617" spans="1:4">
      <c r="A14617">
        <v>1910</v>
      </c>
      <c r="B14617" t="s">
        <v>2963</v>
      </c>
      <c r="C14617" t="s">
        <v>1712</v>
      </c>
      <c r="D14617">
        <v>9.1</v>
      </c>
    </row>
    <row r="14618" spans="1:4">
      <c r="A14618">
        <v>1910</v>
      </c>
      <c r="B14618" t="s">
        <v>2963</v>
      </c>
      <c r="C14618" t="s">
        <v>1714</v>
      </c>
      <c r="D14618">
        <v>8.6999999999999993</v>
      </c>
    </row>
    <row r="14619" spans="1:4">
      <c r="A14619">
        <v>1910</v>
      </c>
      <c r="B14619" t="s">
        <v>2963</v>
      </c>
      <c r="C14619" t="s">
        <v>1301</v>
      </c>
      <c r="D14619">
        <v>16.5</v>
      </c>
    </row>
    <row r="14620" spans="1:4">
      <c r="A14620">
        <v>1910</v>
      </c>
      <c r="B14620" t="s">
        <v>2963</v>
      </c>
      <c r="C14620" t="s">
        <v>1169</v>
      </c>
      <c r="D14620">
        <v>1.5</v>
      </c>
    </row>
    <row r="14621" spans="1:4">
      <c r="A14621">
        <v>1910</v>
      </c>
      <c r="B14621" t="s">
        <v>2963</v>
      </c>
      <c r="C14621" t="s">
        <v>279</v>
      </c>
      <c r="D14621">
        <v>74.47</v>
      </c>
    </row>
    <row r="14622" spans="1:4">
      <c r="A14622">
        <v>1910</v>
      </c>
      <c r="B14622" t="s">
        <v>2963</v>
      </c>
      <c r="C14622" t="s">
        <v>279</v>
      </c>
      <c r="D14622">
        <v>40.700000000000003</v>
      </c>
    </row>
    <row r="14623" spans="1:4">
      <c r="A14623">
        <v>1910</v>
      </c>
      <c r="B14623" t="s">
        <v>2963</v>
      </c>
      <c r="C14623" t="s">
        <v>279</v>
      </c>
      <c r="D14623">
        <v>576.16</v>
      </c>
    </row>
    <row r="14624" spans="1:4">
      <c r="A14624">
        <v>1910</v>
      </c>
      <c r="B14624" t="s">
        <v>2963</v>
      </c>
      <c r="C14624" t="s">
        <v>2497</v>
      </c>
      <c r="D14624">
        <v>20</v>
      </c>
    </row>
    <row r="14625" spans="1:4">
      <c r="A14625">
        <v>1910</v>
      </c>
      <c r="B14625" t="s">
        <v>2963</v>
      </c>
      <c r="C14625" t="s">
        <v>1625</v>
      </c>
      <c r="D14625">
        <v>11</v>
      </c>
    </row>
    <row r="14626" spans="1:4">
      <c r="A14626">
        <v>1910</v>
      </c>
      <c r="B14626" t="s">
        <v>2963</v>
      </c>
      <c r="C14626" t="s">
        <v>2531</v>
      </c>
      <c r="D14626">
        <v>52</v>
      </c>
    </row>
    <row r="14627" spans="1:4">
      <c r="A14627">
        <v>1910</v>
      </c>
      <c r="B14627" t="s">
        <v>2963</v>
      </c>
      <c r="C14627" t="s">
        <v>282</v>
      </c>
      <c r="D14627">
        <v>12.84</v>
      </c>
    </row>
    <row r="14628" spans="1:4">
      <c r="A14628">
        <v>1910</v>
      </c>
      <c r="B14628" t="s">
        <v>2963</v>
      </c>
      <c r="C14628" t="s">
        <v>1472</v>
      </c>
      <c r="D14628">
        <v>16.5</v>
      </c>
    </row>
    <row r="14629" spans="1:4">
      <c r="A14629">
        <v>1910</v>
      </c>
      <c r="B14629" t="s">
        <v>2963</v>
      </c>
      <c r="C14629" t="s">
        <v>2559</v>
      </c>
      <c r="D14629">
        <v>18.8</v>
      </c>
    </row>
    <row r="14630" spans="1:4">
      <c r="A14630">
        <v>1910</v>
      </c>
      <c r="B14630" t="s">
        <v>2963</v>
      </c>
      <c r="C14630" t="s">
        <v>26</v>
      </c>
      <c r="D14630">
        <v>9.15</v>
      </c>
    </row>
    <row r="14631" spans="1:4">
      <c r="A14631">
        <v>1910</v>
      </c>
      <c r="B14631" t="s">
        <v>2963</v>
      </c>
      <c r="C14631" t="s">
        <v>287</v>
      </c>
      <c r="D14631">
        <v>18.95</v>
      </c>
    </row>
    <row r="14632" spans="1:4">
      <c r="A14632">
        <v>1910</v>
      </c>
      <c r="B14632" t="s">
        <v>2963</v>
      </c>
      <c r="C14632" t="s">
        <v>848</v>
      </c>
      <c r="D14632">
        <v>9.27</v>
      </c>
    </row>
    <row r="14633" spans="1:4">
      <c r="A14633">
        <v>1910</v>
      </c>
      <c r="B14633" t="s">
        <v>2963</v>
      </c>
      <c r="C14633" t="s">
        <v>291</v>
      </c>
      <c r="D14633">
        <v>52.478000000000002</v>
      </c>
    </row>
    <row r="14634" spans="1:4">
      <c r="A14634">
        <v>1910</v>
      </c>
      <c r="B14634" t="s">
        <v>2963</v>
      </c>
      <c r="C14634" t="s">
        <v>291</v>
      </c>
      <c r="D14634">
        <v>8.7899999999999991</v>
      </c>
    </row>
    <row r="14635" spans="1:4">
      <c r="A14635">
        <v>1910</v>
      </c>
      <c r="B14635" t="s">
        <v>2963</v>
      </c>
      <c r="C14635" t="s">
        <v>291</v>
      </c>
      <c r="D14635">
        <v>20</v>
      </c>
    </row>
    <row r="14636" spans="1:4">
      <c r="A14636">
        <v>1910</v>
      </c>
      <c r="B14636" t="s">
        <v>2963</v>
      </c>
      <c r="C14636" t="s">
        <v>291</v>
      </c>
      <c r="D14636">
        <v>2.93</v>
      </c>
    </row>
    <row r="14637" spans="1:4">
      <c r="A14637">
        <v>1910</v>
      </c>
      <c r="B14637" t="s">
        <v>2963</v>
      </c>
      <c r="C14637" t="s">
        <v>291</v>
      </c>
      <c r="D14637">
        <v>5.0439999999999996</v>
      </c>
    </row>
    <row r="14638" spans="1:4">
      <c r="A14638">
        <v>1910</v>
      </c>
      <c r="B14638" t="s">
        <v>2963</v>
      </c>
      <c r="C14638" t="s">
        <v>291</v>
      </c>
      <c r="D14638">
        <v>20</v>
      </c>
    </row>
    <row r="14639" spans="1:4">
      <c r="A14639">
        <v>1910</v>
      </c>
      <c r="B14639" t="s">
        <v>2963</v>
      </c>
      <c r="C14639" t="s">
        <v>291</v>
      </c>
      <c r="D14639">
        <v>6.78</v>
      </c>
    </row>
    <row r="14640" spans="1:4">
      <c r="A14640">
        <v>1910</v>
      </c>
      <c r="B14640" t="s">
        <v>2963</v>
      </c>
      <c r="C14640" t="s">
        <v>291</v>
      </c>
      <c r="D14640">
        <v>5.0289999999999999</v>
      </c>
    </row>
    <row r="14641" spans="1:4">
      <c r="A14641">
        <v>1910</v>
      </c>
      <c r="B14641" t="s">
        <v>2963</v>
      </c>
      <c r="C14641" t="s">
        <v>291</v>
      </c>
      <c r="D14641">
        <v>19.52</v>
      </c>
    </row>
    <row r="14642" spans="1:4">
      <c r="A14642">
        <v>1910</v>
      </c>
      <c r="B14642" t="s">
        <v>2963</v>
      </c>
      <c r="C14642" t="s">
        <v>291</v>
      </c>
      <c r="D14642">
        <v>16</v>
      </c>
    </row>
    <row r="14643" spans="1:4">
      <c r="A14643">
        <v>1910</v>
      </c>
      <c r="B14643" t="s">
        <v>2963</v>
      </c>
      <c r="C14643" t="s">
        <v>291</v>
      </c>
      <c r="D14643">
        <v>11</v>
      </c>
    </row>
    <row r="14644" spans="1:4">
      <c r="A14644">
        <v>1910</v>
      </c>
      <c r="B14644" t="s">
        <v>2963</v>
      </c>
      <c r="C14644" t="s">
        <v>291</v>
      </c>
      <c r="D14644">
        <v>0.95199999999999996</v>
      </c>
    </row>
    <row r="14645" spans="1:4">
      <c r="A14645">
        <v>1910</v>
      </c>
      <c r="B14645" t="s">
        <v>2963</v>
      </c>
      <c r="C14645" t="s">
        <v>291</v>
      </c>
      <c r="D14645">
        <v>3.04</v>
      </c>
    </row>
    <row r="14646" spans="1:4">
      <c r="A14646">
        <v>1910</v>
      </c>
      <c r="B14646" t="s">
        <v>2963</v>
      </c>
      <c r="C14646" t="s">
        <v>291</v>
      </c>
      <c r="D14646">
        <v>1.05</v>
      </c>
    </row>
    <row r="14647" spans="1:4">
      <c r="A14647">
        <v>1910</v>
      </c>
      <c r="B14647" t="s">
        <v>2963</v>
      </c>
      <c r="C14647" t="s">
        <v>291</v>
      </c>
      <c r="D14647">
        <v>20.86</v>
      </c>
    </row>
    <row r="14648" spans="1:4">
      <c r="A14648">
        <v>1910</v>
      </c>
      <c r="B14648" t="s">
        <v>2963</v>
      </c>
      <c r="C14648" t="s">
        <v>291</v>
      </c>
      <c r="D14648">
        <v>30.02</v>
      </c>
    </row>
    <row r="14649" spans="1:4">
      <c r="A14649">
        <v>1910</v>
      </c>
      <c r="B14649" t="s">
        <v>2963</v>
      </c>
      <c r="C14649" t="s">
        <v>291</v>
      </c>
      <c r="D14649">
        <v>6.7</v>
      </c>
    </row>
    <row r="14650" spans="1:4">
      <c r="A14650">
        <v>1910</v>
      </c>
      <c r="B14650" t="s">
        <v>2963</v>
      </c>
      <c r="C14650" t="s">
        <v>291</v>
      </c>
      <c r="D14650">
        <v>40.32</v>
      </c>
    </row>
    <row r="14651" spans="1:4">
      <c r="A14651">
        <v>1910</v>
      </c>
      <c r="B14651" t="s">
        <v>2963</v>
      </c>
      <c r="C14651" t="s">
        <v>291</v>
      </c>
      <c r="D14651">
        <v>6.7</v>
      </c>
    </row>
    <row r="14652" spans="1:4">
      <c r="A14652">
        <v>1910</v>
      </c>
      <c r="B14652" t="s">
        <v>2963</v>
      </c>
      <c r="C14652" t="s">
        <v>291</v>
      </c>
      <c r="D14652">
        <v>11.23</v>
      </c>
    </row>
    <row r="14653" spans="1:4">
      <c r="A14653">
        <v>1910</v>
      </c>
      <c r="B14653" t="s">
        <v>2963</v>
      </c>
      <c r="C14653" t="s">
        <v>291</v>
      </c>
      <c r="D14653">
        <v>23.52</v>
      </c>
    </row>
    <row r="14654" spans="1:4">
      <c r="A14654">
        <v>1910</v>
      </c>
      <c r="B14654" t="s">
        <v>2963</v>
      </c>
      <c r="C14654" t="s">
        <v>291</v>
      </c>
      <c r="D14654">
        <v>85.6</v>
      </c>
    </row>
    <row r="14655" spans="1:4">
      <c r="A14655">
        <v>1910</v>
      </c>
      <c r="B14655" t="s">
        <v>2963</v>
      </c>
      <c r="C14655" t="s">
        <v>291</v>
      </c>
      <c r="D14655">
        <v>14</v>
      </c>
    </row>
    <row r="14656" spans="1:4">
      <c r="A14656">
        <v>1910</v>
      </c>
      <c r="B14656" t="s">
        <v>2963</v>
      </c>
      <c r="C14656" t="s">
        <v>291</v>
      </c>
      <c r="D14656">
        <v>7.87</v>
      </c>
    </row>
    <row r="14657" spans="1:4">
      <c r="A14657">
        <v>1910</v>
      </c>
      <c r="B14657" t="s">
        <v>2963</v>
      </c>
      <c r="C14657" t="s">
        <v>291</v>
      </c>
      <c r="D14657">
        <v>38</v>
      </c>
    </row>
    <row r="14658" spans="1:4">
      <c r="A14658">
        <v>1910</v>
      </c>
      <c r="B14658" t="s">
        <v>2963</v>
      </c>
      <c r="C14658" t="s">
        <v>291</v>
      </c>
      <c r="D14658">
        <v>118.05</v>
      </c>
    </row>
    <row r="14659" spans="1:4">
      <c r="A14659">
        <v>1910</v>
      </c>
      <c r="B14659" t="s">
        <v>2963</v>
      </c>
      <c r="C14659" t="s">
        <v>291</v>
      </c>
      <c r="D14659">
        <v>30</v>
      </c>
    </row>
    <row r="14660" spans="1:4">
      <c r="A14660">
        <v>1910</v>
      </c>
      <c r="B14660" t="s">
        <v>2963</v>
      </c>
      <c r="C14660" t="s">
        <v>291</v>
      </c>
      <c r="D14660">
        <v>6.8</v>
      </c>
    </row>
    <row r="14661" spans="1:4">
      <c r="A14661">
        <v>1910</v>
      </c>
      <c r="B14661" t="s">
        <v>2963</v>
      </c>
      <c r="C14661" t="s">
        <v>291</v>
      </c>
      <c r="D14661">
        <v>104</v>
      </c>
    </row>
    <row r="14662" spans="1:4">
      <c r="A14662">
        <v>1910</v>
      </c>
      <c r="B14662" t="s">
        <v>2963</v>
      </c>
      <c r="C14662" t="s">
        <v>291</v>
      </c>
      <c r="D14662">
        <v>332.27199999999999</v>
      </c>
    </row>
    <row r="14663" spans="1:4">
      <c r="A14663">
        <v>1910</v>
      </c>
      <c r="B14663" t="s">
        <v>2963</v>
      </c>
      <c r="C14663" t="s">
        <v>291</v>
      </c>
      <c r="D14663">
        <v>211.53800000000001</v>
      </c>
    </row>
    <row r="14664" spans="1:4">
      <c r="A14664">
        <v>1910</v>
      </c>
      <c r="B14664" t="s">
        <v>2963</v>
      </c>
      <c r="C14664" t="s">
        <v>291</v>
      </c>
      <c r="D14664">
        <v>27.36</v>
      </c>
    </row>
    <row r="14665" spans="1:4">
      <c r="A14665">
        <v>1910</v>
      </c>
      <c r="B14665" t="s">
        <v>2963</v>
      </c>
      <c r="C14665" t="s">
        <v>291</v>
      </c>
      <c r="D14665">
        <v>138.69</v>
      </c>
    </row>
    <row r="14666" spans="1:4">
      <c r="A14666">
        <v>1910</v>
      </c>
      <c r="B14666" t="s">
        <v>2963</v>
      </c>
      <c r="C14666" t="s">
        <v>291</v>
      </c>
      <c r="D14666">
        <v>96.8</v>
      </c>
    </row>
    <row r="14667" spans="1:4">
      <c r="A14667">
        <v>1910</v>
      </c>
      <c r="B14667" t="s">
        <v>2963</v>
      </c>
      <c r="C14667" t="s">
        <v>291</v>
      </c>
      <c r="D14667">
        <v>15.79</v>
      </c>
    </row>
    <row r="14668" spans="1:4">
      <c r="A14668">
        <v>1910</v>
      </c>
      <c r="B14668" t="s">
        <v>2963</v>
      </c>
      <c r="C14668" t="s">
        <v>291</v>
      </c>
      <c r="D14668">
        <v>7</v>
      </c>
    </row>
    <row r="14669" spans="1:4">
      <c r="A14669">
        <v>1910</v>
      </c>
      <c r="B14669" t="s">
        <v>2963</v>
      </c>
      <c r="C14669" t="s">
        <v>291</v>
      </c>
      <c r="D14669">
        <v>6.79</v>
      </c>
    </row>
    <row r="14670" spans="1:4">
      <c r="A14670">
        <v>1910</v>
      </c>
      <c r="B14670" t="s">
        <v>2963</v>
      </c>
      <c r="C14670" t="s">
        <v>291</v>
      </c>
      <c r="D14670">
        <v>5.6689999999999996</v>
      </c>
    </row>
    <row r="14671" spans="1:4">
      <c r="A14671">
        <v>1910</v>
      </c>
      <c r="B14671" t="s">
        <v>2963</v>
      </c>
      <c r="C14671" t="s">
        <v>291</v>
      </c>
      <c r="D14671">
        <v>48.75</v>
      </c>
    </row>
    <row r="14672" spans="1:4">
      <c r="A14672">
        <v>1910</v>
      </c>
      <c r="B14672" t="s">
        <v>2963</v>
      </c>
      <c r="C14672" t="s">
        <v>291</v>
      </c>
      <c r="D14672">
        <v>2.5</v>
      </c>
    </row>
    <row r="14673" spans="1:4">
      <c r="A14673">
        <v>1910</v>
      </c>
      <c r="B14673" t="s">
        <v>2963</v>
      </c>
      <c r="C14673" t="s">
        <v>291</v>
      </c>
      <c r="D14673">
        <v>4.07</v>
      </c>
    </row>
    <row r="14674" spans="1:4">
      <c r="A14674">
        <v>1910</v>
      </c>
      <c r="B14674" t="s">
        <v>2963</v>
      </c>
      <c r="C14674" t="s">
        <v>291</v>
      </c>
      <c r="D14674">
        <v>0.54600000000000004</v>
      </c>
    </row>
    <row r="14675" spans="1:4">
      <c r="A14675">
        <v>1910</v>
      </c>
      <c r="B14675" t="s">
        <v>2963</v>
      </c>
      <c r="C14675" t="s">
        <v>291</v>
      </c>
      <c r="D14675">
        <v>1.4</v>
      </c>
    </row>
    <row r="14676" spans="1:4">
      <c r="A14676">
        <v>1910</v>
      </c>
      <c r="B14676" t="s">
        <v>2963</v>
      </c>
      <c r="C14676" t="s">
        <v>291</v>
      </c>
      <c r="D14676">
        <v>2</v>
      </c>
    </row>
    <row r="14677" spans="1:4">
      <c r="A14677">
        <v>1910</v>
      </c>
      <c r="B14677" t="s">
        <v>2963</v>
      </c>
      <c r="C14677" t="s">
        <v>291</v>
      </c>
      <c r="D14677">
        <v>31.02</v>
      </c>
    </row>
    <row r="14678" spans="1:4">
      <c r="A14678">
        <v>1910</v>
      </c>
      <c r="B14678" t="s">
        <v>2963</v>
      </c>
      <c r="C14678" t="s">
        <v>291</v>
      </c>
      <c r="D14678">
        <v>27.78</v>
      </c>
    </row>
    <row r="14679" spans="1:4">
      <c r="A14679">
        <v>1910</v>
      </c>
      <c r="B14679" t="s">
        <v>2963</v>
      </c>
      <c r="C14679" t="s">
        <v>291</v>
      </c>
      <c r="D14679">
        <v>4</v>
      </c>
    </row>
    <row r="14680" spans="1:4">
      <c r="A14680">
        <v>1910</v>
      </c>
      <c r="B14680" t="s">
        <v>2963</v>
      </c>
      <c r="C14680" t="s">
        <v>2070</v>
      </c>
      <c r="D14680">
        <v>14.7</v>
      </c>
    </row>
    <row r="14681" spans="1:4">
      <c r="A14681">
        <v>1910</v>
      </c>
      <c r="B14681" t="s">
        <v>2963</v>
      </c>
      <c r="C14681" t="s">
        <v>2070</v>
      </c>
      <c r="D14681">
        <v>3.87</v>
      </c>
    </row>
    <row r="14682" spans="1:4">
      <c r="A14682">
        <v>1910</v>
      </c>
      <c r="B14682" t="s">
        <v>2963</v>
      </c>
      <c r="C14682" t="s">
        <v>1756</v>
      </c>
      <c r="D14682">
        <v>2.74</v>
      </c>
    </row>
    <row r="14683" spans="1:4">
      <c r="A14683">
        <v>1910</v>
      </c>
      <c r="B14683" t="s">
        <v>2963</v>
      </c>
      <c r="C14683" t="s">
        <v>1756</v>
      </c>
      <c r="D14683">
        <v>10.5</v>
      </c>
    </row>
    <row r="14684" spans="1:4">
      <c r="A14684">
        <v>1910</v>
      </c>
      <c r="B14684" t="s">
        <v>2963</v>
      </c>
      <c r="C14684" t="s">
        <v>312</v>
      </c>
      <c r="D14684">
        <v>93.3</v>
      </c>
    </row>
    <row r="14685" spans="1:4">
      <c r="A14685">
        <v>1910</v>
      </c>
      <c r="B14685" t="s">
        <v>2963</v>
      </c>
      <c r="C14685" t="s">
        <v>316</v>
      </c>
      <c r="D14685">
        <v>5.3</v>
      </c>
    </row>
    <row r="14686" spans="1:4">
      <c r="A14686">
        <v>1910</v>
      </c>
      <c r="B14686" t="s">
        <v>2963</v>
      </c>
      <c r="C14686" t="s">
        <v>318</v>
      </c>
      <c r="D14686">
        <v>7</v>
      </c>
    </row>
    <row r="14687" spans="1:4">
      <c r="A14687">
        <v>1910</v>
      </c>
      <c r="B14687" t="s">
        <v>2963</v>
      </c>
      <c r="C14687" t="s">
        <v>1761</v>
      </c>
      <c r="D14687">
        <v>3</v>
      </c>
    </row>
    <row r="14688" spans="1:4">
      <c r="A14688">
        <v>1910</v>
      </c>
      <c r="B14688" t="s">
        <v>2963</v>
      </c>
      <c r="C14688" t="s">
        <v>320</v>
      </c>
      <c r="D14688">
        <v>11.5</v>
      </c>
    </row>
    <row r="14689" spans="1:4">
      <c r="A14689">
        <v>1910</v>
      </c>
      <c r="B14689" t="s">
        <v>2963</v>
      </c>
      <c r="C14689" t="s">
        <v>1636</v>
      </c>
      <c r="D14689">
        <v>10.5</v>
      </c>
    </row>
    <row r="14690" spans="1:4">
      <c r="A14690">
        <v>1910</v>
      </c>
      <c r="B14690" t="s">
        <v>2963</v>
      </c>
      <c r="C14690" t="s">
        <v>1636</v>
      </c>
      <c r="D14690">
        <v>4</v>
      </c>
    </row>
    <row r="14691" spans="1:4">
      <c r="A14691">
        <v>1910</v>
      </c>
      <c r="B14691" t="s">
        <v>2963</v>
      </c>
      <c r="C14691" t="s">
        <v>1468</v>
      </c>
      <c r="D14691">
        <v>65.45</v>
      </c>
    </row>
    <row r="14692" spans="1:4">
      <c r="A14692">
        <v>1910</v>
      </c>
      <c r="B14692" t="s">
        <v>2963</v>
      </c>
      <c r="C14692" t="s">
        <v>1068</v>
      </c>
      <c r="D14692">
        <v>10.36</v>
      </c>
    </row>
    <row r="14693" spans="1:4">
      <c r="A14693">
        <v>1910</v>
      </c>
      <c r="B14693" t="s">
        <v>2963</v>
      </c>
      <c r="C14693" t="s">
        <v>1068</v>
      </c>
      <c r="D14693">
        <v>4</v>
      </c>
    </row>
    <row r="14694" spans="1:4">
      <c r="A14694">
        <v>1910</v>
      </c>
      <c r="B14694" t="s">
        <v>2963</v>
      </c>
      <c r="C14694" t="s">
        <v>2240</v>
      </c>
      <c r="D14694">
        <v>9.32</v>
      </c>
    </row>
    <row r="14695" spans="1:4">
      <c r="A14695">
        <v>1910</v>
      </c>
      <c r="B14695" t="s">
        <v>2963</v>
      </c>
      <c r="C14695" t="s">
        <v>2532</v>
      </c>
      <c r="D14695">
        <v>7.7</v>
      </c>
    </row>
    <row r="14696" spans="1:4">
      <c r="A14696">
        <v>1910</v>
      </c>
      <c r="B14696" t="s">
        <v>2963</v>
      </c>
      <c r="C14696" t="s">
        <v>961</v>
      </c>
      <c r="D14696">
        <v>14</v>
      </c>
    </row>
    <row r="14697" spans="1:4">
      <c r="A14697">
        <v>1910</v>
      </c>
      <c r="B14697" t="s">
        <v>2963</v>
      </c>
      <c r="C14697" t="s">
        <v>851</v>
      </c>
      <c r="D14697">
        <v>4.4000000000000004</v>
      </c>
    </row>
    <row r="14698" spans="1:4">
      <c r="A14698">
        <v>1910</v>
      </c>
      <c r="B14698" t="s">
        <v>2963</v>
      </c>
      <c r="C14698" t="s">
        <v>322</v>
      </c>
      <c r="D14698">
        <v>17.239999999999998</v>
      </c>
    </row>
    <row r="14699" spans="1:4">
      <c r="A14699">
        <v>1910</v>
      </c>
      <c r="B14699" t="s">
        <v>2963</v>
      </c>
      <c r="C14699" t="s">
        <v>324</v>
      </c>
      <c r="D14699">
        <v>209.32</v>
      </c>
    </row>
    <row r="14700" spans="1:4">
      <c r="A14700">
        <v>1910</v>
      </c>
      <c r="B14700" t="s">
        <v>2963</v>
      </c>
      <c r="C14700" t="s">
        <v>324</v>
      </c>
      <c r="D14700">
        <v>4.67</v>
      </c>
    </row>
    <row r="14701" spans="1:4">
      <c r="A14701">
        <v>1910</v>
      </c>
      <c r="B14701" t="s">
        <v>2963</v>
      </c>
      <c r="C14701" t="s">
        <v>324</v>
      </c>
      <c r="D14701">
        <v>3</v>
      </c>
    </row>
    <row r="14702" spans="1:4">
      <c r="A14702">
        <v>1910</v>
      </c>
      <c r="B14702" t="s">
        <v>2963</v>
      </c>
      <c r="C14702" t="s">
        <v>324</v>
      </c>
      <c r="D14702">
        <v>23.4</v>
      </c>
    </row>
    <row r="14703" spans="1:4">
      <c r="A14703">
        <v>1910</v>
      </c>
      <c r="B14703" t="s">
        <v>2963</v>
      </c>
      <c r="C14703" t="s">
        <v>324</v>
      </c>
      <c r="D14703">
        <v>7.75</v>
      </c>
    </row>
    <row r="14704" spans="1:4">
      <c r="A14704">
        <v>1910</v>
      </c>
      <c r="B14704" t="s">
        <v>2963</v>
      </c>
      <c r="C14704" t="s">
        <v>324</v>
      </c>
      <c r="D14704">
        <v>164</v>
      </c>
    </row>
    <row r="14705" spans="1:4">
      <c r="A14705">
        <v>1910</v>
      </c>
      <c r="B14705" t="s">
        <v>2963</v>
      </c>
      <c r="C14705" t="s">
        <v>324</v>
      </c>
      <c r="D14705">
        <v>60.3</v>
      </c>
    </row>
    <row r="14706" spans="1:4">
      <c r="A14706">
        <v>1910</v>
      </c>
      <c r="B14706" t="s">
        <v>2963</v>
      </c>
      <c r="C14706" t="s">
        <v>324</v>
      </c>
      <c r="D14706">
        <v>40</v>
      </c>
    </row>
    <row r="14707" spans="1:4">
      <c r="A14707">
        <v>1910</v>
      </c>
      <c r="B14707" t="s">
        <v>2963</v>
      </c>
      <c r="C14707" t="s">
        <v>327</v>
      </c>
      <c r="D14707">
        <v>6.31</v>
      </c>
    </row>
    <row r="14708" spans="1:4">
      <c r="A14708">
        <v>1910</v>
      </c>
      <c r="B14708" t="s">
        <v>2963</v>
      </c>
      <c r="C14708" t="s">
        <v>332</v>
      </c>
      <c r="D14708">
        <v>115.08</v>
      </c>
    </row>
    <row r="14709" spans="1:4">
      <c r="A14709">
        <v>1910</v>
      </c>
      <c r="B14709" t="s">
        <v>2963</v>
      </c>
      <c r="C14709" t="s">
        <v>658</v>
      </c>
      <c r="D14709">
        <v>1.6</v>
      </c>
    </row>
    <row r="14710" spans="1:4">
      <c r="A14710">
        <v>1910</v>
      </c>
      <c r="B14710" t="s">
        <v>2963</v>
      </c>
      <c r="C14710" t="s">
        <v>340</v>
      </c>
      <c r="D14710">
        <v>88.4</v>
      </c>
    </row>
    <row r="14711" spans="1:4">
      <c r="A14711">
        <v>1910</v>
      </c>
      <c r="B14711" t="s">
        <v>2963</v>
      </c>
      <c r="C14711" t="s">
        <v>340</v>
      </c>
      <c r="D14711">
        <v>8.5500000000000007</v>
      </c>
    </row>
    <row r="14712" spans="1:4">
      <c r="A14712">
        <v>1910</v>
      </c>
      <c r="B14712" t="s">
        <v>2963</v>
      </c>
      <c r="C14712" t="s">
        <v>340</v>
      </c>
      <c r="D14712">
        <v>18.079999999999998</v>
      </c>
    </row>
    <row r="14713" spans="1:4">
      <c r="A14713">
        <v>1910</v>
      </c>
      <c r="B14713" t="s">
        <v>2963</v>
      </c>
      <c r="C14713" t="s">
        <v>340</v>
      </c>
      <c r="D14713">
        <v>53.14</v>
      </c>
    </row>
    <row r="14714" spans="1:4">
      <c r="A14714">
        <v>1910</v>
      </c>
      <c r="B14714" t="s">
        <v>2963</v>
      </c>
      <c r="C14714" t="s">
        <v>340</v>
      </c>
      <c r="D14714">
        <v>21</v>
      </c>
    </row>
    <row r="14715" spans="1:4">
      <c r="A14715">
        <v>1910</v>
      </c>
      <c r="B14715" t="s">
        <v>2963</v>
      </c>
      <c r="C14715" t="s">
        <v>352</v>
      </c>
      <c r="D14715">
        <v>10</v>
      </c>
    </row>
    <row r="14716" spans="1:4">
      <c r="A14716">
        <v>1910</v>
      </c>
      <c r="B14716" t="s">
        <v>2963</v>
      </c>
      <c r="C14716" t="s">
        <v>354</v>
      </c>
      <c r="D14716">
        <v>127</v>
      </c>
    </row>
    <row r="14717" spans="1:4">
      <c r="A14717">
        <v>1910</v>
      </c>
      <c r="B14717" t="s">
        <v>2963</v>
      </c>
      <c r="C14717" t="s">
        <v>358</v>
      </c>
      <c r="D14717">
        <v>10.47</v>
      </c>
    </row>
    <row r="14718" spans="1:4">
      <c r="A14718">
        <v>1910</v>
      </c>
      <c r="B14718" t="s">
        <v>2963</v>
      </c>
      <c r="C14718" t="s">
        <v>358</v>
      </c>
      <c r="D14718">
        <v>7.69</v>
      </c>
    </row>
    <row r="14719" spans="1:4">
      <c r="A14719">
        <v>1910</v>
      </c>
      <c r="B14719" t="s">
        <v>2963</v>
      </c>
      <c r="C14719" t="s">
        <v>648</v>
      </c>
      <c r="D14719">
        <v>9.2799999999999994</v>
      </c>
    </row>
    <row r="14720" spans="1:4">
      <c r="A14720">
        <v>1910</v>
      </c>
      <c r="B14720" t="s">
        <v>2963</v>
      </c>
      <c r="C14720" t="s">
        <v>648</v>
      </c>
      <c r="D14720">
        <v>10</v>
      </c>
    </row>
    <row r="14721" spans="1:4">
      <c r="A14721">
        <v>1910</v>
      </c>
      <c r="B14721" t="s">
        <v>2963</v>
      </c>
      <c r="C14721" t="s">
        <v>1789</v>
      </c>
      <c r="D14721">
        <v>24</v>
      </c>
    </row>
    <row r="14722" spans="1:4">
      <c r="A14722">
        <v>1910</v>
      </c>
      <c r="B14722" t="s">
        <v>2963</v>
      </c>
      <c r="C14722" t="s">
        <v>360</v>
      </c>
      <c r="D14722">
        <v>11</v>
      </c>
    </row>
    <row r="14723" spans="1:4">
      <c r="A14723">
        <v>1910</v>
      </c>
      <c r="B14723" t="s">
        <v>2963</v>
      </c>
      <c r="C14723" t="s">
        <v>362</v>
      </c>
      <c r="D14723">
        <v>25.88</v>
      </c>
    </row>
    <row r="14724" spans="1:4">
      <c r="A14724">
        <v>1910</v>
      </c>
      <c r="B14724" t="s">
        <v>3020</v>
      </c>
      <c r="C14724" t="s">
        <v>1180</v>
      </c>
      <c r="D14724">
        <v>14.16</v>
      </c>
    </row>
    <row r="14725" spans="1:4">
      <c r="A14725">
        <v>1910</v>
      </c>
      <c r="B14725" t="s">
        <v>3020</v>
      </c>
      <c r="C14725" t="s">
        <v>1180</v>
      </c>
      <c r="D14725">
        <v>5.5</v>
      </c>
    </row>
    <row r="14726" spans="1:4">
      <c r="A14726">
        <v>1910</v>
      </c>
      <c r="B14726" t="s">
        <v>3020</v>
      </c>
      <c r="C14726" t="s">
        <v>1183</v>
      </c>
      <c r="D14726">
        <v>21</v>
      </c>
    </row>
    <row r="14727" spans="1:4">
      <c r="A14727">
        <v>1910</v>
      </c>
      <c r="B14727" t="s">
        <v>3020</v>
      </c>
      <c r="C14727" t="s">
        <v>1185</v>
      </c>
      <c r="D14727">
        <v>7</v>
      </c>
    </row>
    <row r="14728" spans="1:4">
      <c r="A14728">
        <v>1910</v>
      </c>
      <c r="B14728" t="s">
        <v>3020</v>
      </c>
      <c r="C14728" t="s">
        <v>1479</v>
      </c>
      <c r="D14728">
        <v>4</v>
      </c>
    </row>
    <row r="14729" spans="1:4">
      <c r="A14729">
        <v>1910</v>
      </c>
      <c r="B14729" t="s">
        <v>3020</v>
      </c>
      <c r="C14729" t="s">
        <v>1481</v>
      </c>
      <c r="D14729">
        <v>6</v>
      </c>
    </row>
    <row r="14730" spans="1:4">
      <c r="A14730">
        <v>1910</v>
      </c>
      <c r="B14730" t="s">
        <v>3020</v>
      </c>
      <c r="C14730" t="s">
        <v>1313</v>
      </c>
      <c r="D14730">
        <v>15</v>
      </c>
    </row>
    <row r="14731" spans="1:4">
      <c r="A14731">
        <v>1910</v>
      </c>
      <c r="B14731" t="s">
        <v>3020</v>
      </c>
      <c r="C14731" t="s">
        <v>1187</v>
      </c>
      <c r="D14731">
        <v>13</v>
      </c>
    </row>
    <row r="14732" spans="1:4">
      <c r="A14732">
        <v>1910</v>
      </c>
      <c r="B14732" t="s">
        <v>3020</v>
      </c>
      <c r="C14732" t="s">
        <v>1315</v>
      </c>
      <c r="D14732">
        <v>4.5</v>
      </c>
    </row>
    <row r="14733" spans="1:4">
      <c r="A14733">
        <v>1910</v>
      </c>
      <c r="B14733" t="s">
        <v>3020</v>
      </c>
      <c r="C14733" t="s">
        <v>1189</v>
      </c>
      <c r="D14733">
        <v>24</v>
      </c>
    </row>
    <row r="14734" spans="1:4">
      <c r="A14734">
        <v>1910</v>
      </c>
      <c r="B14734" t="s">
        <v>3020</v>
      </c>
      <c r="C14734" t="s">
        <v>1191</v>
      </c>
      <c r="D14734">
        <v>12</v>
      </c>
    </row>
    <row r="14735" spans="1:4">
      <c r="A14735">
        <v>1910</v>
      </c>
      <c r="B14735" t="s">
        <v>3020</v>
      </c>
      <c r="C14735" t="s">
        <v>1191</v>
      </c>
      <c r="D14735">
        <v>100</v>
      </c>
    </row>
    <row r="14736" spans="1:4">
      <c r="A14736">
        <v>1910</v>
      </c>
      <c r="B14736" t="s">
        <v>3030</v>
      </c>
      <c r="C14736" t="s">
        <v>2438</v>
      </c>
      <c r="D14736">
        <v>1.5</v>
      </c>
    </row>
    <row r="14737" spans="1:4">
      <c r="A14737">
        <v>1910</v>
      </c>
      <c r="B14737" t="s">
        <v>3030</v>
      </c>
      <c r="C14737" t="s">
        <v>2439</v>
      </c>
      <c r="D14737">
        <v>14</v>
      </c>
    </row>
    <row r="14738" spans="1:4">
      <c r="A14738">
        <v>1910</v>
      </c>
      <c r="B14738" t="s">
        <v>3030</v>
      </c>
      <c r="C14738" t="s">
        <v>2533</v>
      </c>
      <c r="D14738">
        <v>2.5</v>
      </c>
    </row>
    <row r="14739" spans="1:4">
      <c r="A14739">
        <v>1910</v>
      </c>
      <c r="B14739" t="s">
        <v>3655</v>
      </c>
      <c r="C14739" t="s">
        <v>2093</v>
      </c>
      <c r="D14739">
        <v>214.05</v>
      </c>
    </row>
    <row r="14740" spans="1:4">
      <c r="A14740">
        <v>1910</v>
      </c>
      <c r="B14740" t="s">
        <v>3655</v>
      </c>
      <c r="C14740" t="s">
        <v>2081</v>
      </c>
      <c r="D14740">
        <v>36.4</v>
      </c>
    </row>
    <row r="14741" spans="1:4">
      <c r="A14741">
        <v>1910</v>
      </c>
      <c r="B14741" t="s">
        <v>3655</v>
      </c>
      <c r="C14741" t="s">
        <v>2082</v>
      </c>
      <c r="D14741">
        <v>27</v>
      </c>
    </row>
    <row r="14742" spans="1:4">
      <c r="A14742">
        <v>1910</v>
      </c>
      <c r="B14742" t="s">
        <v>3655</v>
      </c>
      <c r="C14742" t="s">
        <v>2082</v>
      </c>
      <c r="D14742">
        <v>6</v>
      </c>
    </row>
    <row r="14743" spans="1:4">
      <c r="A14743">
        <v>1910</v>
      </c>
      <c r="B14743" t="s">
        <v>3655</v>
      </c>
      <c r="C14743" t="s">
        <v>2082</v>
      </c>
      <c r="D14743">
        <v>21</v>
      </c>
    </row>
    <row r="14744" spans="1:4">
      <c r="A14744">
        <v>1910</v>
      </c>
      <c r="B14744" t="s">
        <v>3655</v>
      </c>
      <c r="C14744" t="s">
        <v>2473</v>
      </c>
      <c r="D14744">
        <v>9.6</v>
      </c>
    </row>
    <row r="14745" spans="1:4">
      <c r="A14745">
        <v>1910</v>
      </c>
      <c r="B14745" t="s">
        <v>3655</v>
      </c>
      <c r="C14745" t="s">
        <v>1952</v>
      </c>
      <c r="D14745">
        <v>5</v>
      </c>
    </row>
    <row r="14746" spans="1:4">
      <c r="A14746">
        <v>1910</v>
      </c>
      <c r="B14746" t="s">
        <v>3655</v>
      </c>
      <c r="C14746" t="s">
        <v>2095</v>
      </c>
      <c r="D14746">
        <v>36.200000000000003</v>
      </c>
    </row>
    <row r="14747" spans="1:4">
      <c r="A14747">
        <v>1910</v>
      </c>
      <c r="B14747" t="s">
        <v>3655</v>
      </c>
      <c r="C14747" t="s">
        <v>2095</v>
      </c>
      <c r="D14747">
        <v>219.88</v>
      </c>
    </row>
    <row r="14748" spans="1:4">
      <c r="A14748">
        <v>1910</v>
      </c>
      <c r="B14748" t="s">
        <v>3655</v>
      </c>
      <c r="C14748" t="s">
        <v>2095</v>
      </c>
      <c r="D14748">
        <v>53</v>
      </c>
    </row>
    <row r="14749" spans="1:4">
      <c r="A14749">
        <v>1910</v>
      </c>
      <c r="B14749" t="s">
        <v>3655</v>
      </c>
      <c r="C14749" t="s">
        <v>2095</v>
      </c>
      <c r="D14749">
        <v>39.9</v>
      </c>
    </row>
    <row r="14750" spans="1:4">
      <c r="A14750">
        <v>1910</v>
      </c>
      <c r="B14750" t="s">
        <v>3655</v>
      </c>
      <c r="C14750" t="s">
        <v>2095</v>
      </c>
      <c r="D14750">
        <v>115.5</v>
      </c>
    </row>
    <row r="14751" spans="1:4">
      <c r="A14751">
        <v>1910</v>
      </c>
      <c r="B14751" t="s">
        <v>3655</v>
      </c>
      <c r="C14751" t="s">
        <v>2095</v>
      </c>
      <c r="D14751">
        <v>57</v>
      </c>
    </row>
    <row r="14752" spans="1:4">
      <c r="A14752">
        <v>1910</v>
      </c>
      <c r="B14752" t="s">
        <v>3655</v>
      </c>
      <c r="C14752" t="s">
        <v>2095</v>
      </c>
      <c r="D14752">
        <v>1.41</v>
      </c>
    </row>
    <row r="14753" spans="1:4">
      <c r="A14753">
        <v>1910</v>
      </c>
      <c r="B14753" t="s">
        <v>3655</v>
      </c>
      <c r="C14753" t="s">
        <v>2095</v>
      </c>
      <c r="D14753">
        <v>700</v>
      </c>
    </row>
    <row r="14754" spans="1:4">
      <c r="A14754">
        <v>1910</v>
      </c>
      <c r="B14754" t="s">
        <v>3655</v>
      </c>
      <c r="C14754" t="s">
        <v>2095</v>
      </c>
      <c r="D14754">
        <v>37</v>
      </c>
    </row>
    <row r="14755" spans="1:4">
      <c r="A14755">
        <v>1910</v>
      </c>
      <c r="B14755" t="s">
        <v>3655</v>
      </c>
      <c r="C14755" t="s">
        <v>2095</v>
      </c>
      <c r="D14755">
        <v>305.81</v>
      </c>
    </row>
    <row r="14756" spans="1:4">
      <c r="A14756">
        <v>1910</v>
      </c>
      <c r="B14756" t="s">
        <v>3655</v>
      </c>
      <c r="C14756" t="s">
        <v>2095</v>
      </c>
      <c r="D14756">
        <v>96.48</v>
      </c>
    </row>
    <row r="14757" spans="1:4">
      <c r="A14757">
        <v>1910</v>
      </c>
      <c r="B14757" t="s">
        <v>3655</v>
      </c>
      <c r="C14757" t="s">
        <v>2095</v>
      </c>
      <c r="D14757">
        <v>42.5</v>
      </c>
    </row>
    <row r="14758" spans="1:4">
      <c r="A14758">
        <v>1910</v>
      </c>
      <c r="B14758" t="s">
        <v>3655</v>
      </c>
      <c r="C14758" t="s">
        <v>2095</v>
      </c>
      <c r="D14758">
        <v>83.93</v>
      </c>
    </row>
    <row r="14759" spans="1:4">
      <c r="A14759">
        <v>1910</v>
      </c>
      <c r="B14759" t="s">
        <v>3655</v>
      </c>
      <c r="C14759" t="s">
        <v>417</v>
      </c>
      <c r="D14759">
        <v>245</v>
      </c>
    </row>
    <row r="14760" spans="1:4">
      <c r="A14760">
        <v>1910</v>
      </c>
      <c r="B14760" t="s">
        <v>3655</v>
      </c>
      <c r="C14760" t="s">
        <v>417</v>
      </c>
      <c r="D14760">
        <v>45.43</v>
      </c>
    </row>
    <row r="14761" spans="1:4">
      <c r="A14761">
        <v>1910</v>
      </c>
      <c r="B14761" t="s">
        <v>3655</v>
      </c>
      <c r="C14761" t="s">
        <v>417</v>
      </c>
      <c r="D14761">
        <v>30</v>
      </c>
    </row>
    <row r="14762" spans="1:4">
      <c r="A14762">
        <v>1910</v>
      </c>
      <c r="B14762" t="s">
        <v>3655</v>
      </c>
      <c r="C14762" t="s">
        <v>417</v>
      </c>
      <c r="D14762">
        <v>4</v>
      </c>
    </row>
    <row r="14763" spans="1:4">
      <c r="A14763">
        <v>1910</v>
      </c>
      <c r="B14763" t="s">
        <v>3655</v>
      </c>
      <c r="C14763" t="s">
        <v>417</v>
      </c>
      <c r="D14763">
        <v>29.25</v>
      </c>
    </row>
    <row r="14764" spans="1:4">
      <c r="A14764">
        <v>1910</v>
      </c>
      <c r="B14764" t="s">
        <v>3655</v>
      </c>
      <c r="C14764" t="s">
        <v>417</v>
      </c>
      <c r="D14764">
        <v>170.5</v>
      </c>
    </row>
    <row r="14765" spans="1:4">
      <c r="A14765">
        <v>1910</v>
      </c>
      <c r="B14765" t="s">
        <v>3655</v>
      </c>
      <c r="C14765" t="s">
        <v>417</v>
      </c>
      <c r="D14765">
        <v>169.4</v>
      </c>
    </row>
    <row r="14766" spans="1:4">
      <c r="A14766">
        <v>1910</v>
      </c>
      <c r="B14766" t="s">
        <v>3655</v>
      </c>
      <c r="C14766" t="s">
        <v>417</v>
      </c>
      <c r="D14766">
        <v>41</v>
      </c>
    </row>
    <row r="14767" spans="1:4">
      <c r="A14767">
        <v>1910</v>
      </c>
      <c r="B14767" t="s">
        <v>3655</v>
      </c>
      <c r="C14767" t="s">
        <v>68</v>
      </c>
      <c r="D14767">
        <v>109.176</v>
      </c>
    </row>
    <row r="14768" spans="1:4">
      <c r="A14768">
        <v>1910</v>
      </c>
      <c r="B14768" t="s">
        <v>3655</v>
      </c>
      <c r="C14768" t="s">
        <v>68</v>
      </c>
      <c r="D14768">
        <v>15.151</v>
      </c>
    </row>
    <row r="14769" spans="1:4">
      <c r="A14769">
        <v>1910</v>
      </c>
      <c r="B14769" t="s">
        <v>3655</v>
      </c>
      <c r="C14769" t="s">
        <v>68</v>
      </c>
      <c r="D14769">
        <v>10</v>
      </c>
    </row>
    <row r="14770" spans="1:4">
      <c r="A14770">
        <v>1910</v>
      </c>
      <c r="B14770" t="s">
        <v>3655</v>
      </c>
      <c r="C14770" t="s">
        <v>68</v>
      </c>
      <c r="D14770">
        <v>4.5</v>
      </c>
    </row>
    <row r="14771" spans="1:4">
      <c r="A14771">
        <v>1910</v>
      </c>
      <c r="B14771" t="s">
        <v>3655</v>
      </c>
      <c r="C14771" t="s">
        <v>68</v>
      </c>
      <c r="D14771">
        <v>57.7</v>
      </c>
    </row>
    <row r="14772" spans="1:4">
      <c r="A14772">
        <v>1910</v>
      </c>
      <c r="B14772" t="s">
        <v>3655</v>
      </c>
      <c r="C14772" t="s">
        <v>68</v>
      </c>
      <c r="D14772">
        <v>20</v>
      </c>
    </row>
    <row r="14773" spans="1:4">
      <c r="A14773">
        <v>1910</v>
      </c>
      <c r="B14773" t="s">
        <v>3655</v>
      </c>
      <c r="C14773" t="s">
        <v>68</v>
      </c>
      <c r="D14773">
        <v>6.1</v>
      </c>
    </row>
    <row r="14774" spans="1:4">
      <c r="A14774">
        <v>1910</v>
      </c>
      <c r="B14774" t="s">
        <v>3655</v>
      </c>
      <c r="C14774" t="s">
        <v>68</v>
      </c>
      <c r="D14774">
        <v>78</v>
      </c>
    </row>
    <row r="14775" spans="1:4">
      <c r="A14775">
        <v>1910</v>
      </c>
      <c r="B14775" t="s">
        <v>3655</v>
      </c>
      <c r="C14775" t="s">
        <v>68</v>
      </c>
      <c r="D14775">
        <v>30</v>
      </c>
    </row>
    <row r="14776" spans="1:4">
      <c r="A14776">
        <v>1910</v>
      </c>
      <c r="B14776" t="s">
        <v>3655</v>
      </c>
      <c r="C14776" t="s">
        <v>68</v>
      </c>
      <c r="D14776">
        <v>8</v>
      </c>
    </row>
    <row r="14777" spans="1:4">
      <c r="A14777">
        <v>1910</v>
      </c>
      <c r="B14777" t="s">
        <v>3655</v>
      </c>
      <c r="C14777" t="s">
        <v>68</v>
      </c>
      <c r="D14777">
        <v>31.1</v>
      </c>
    </row>
    <row r="14778" spans="1:4">
      <c r="A14778">
        <v>1910</v>
      </c>
      <c r="B14778" t="s">
        <v>3655</v>
      </c>
      <c r="C14778" t="s">
        <v>68</v>
      </c>
      <c r="D14778">
        <v>51.3</v>
      </c>
    </row>
    <row r="14779" spans="1:4">
      <c r="A14779">
        <v>1910</v>
      </c>
      <c r="B14779" t="s">
        <v>3655</v>
      </c>
      <c r="C14779" t="s">
        <v>68</v>
      </c>
      <c r="D14779">
        <v>49.2</v>
      </c>
    </row>
    <row r="14780" spans="1:4">
      <c r="A14780">
        <v>1910</v>
      </c>
      <c r="B14780" t="s">
        <v>3655</v>
      </c>
      <c r="C14780" t="s">
        <v>68</v>
      </c>
      <c r="D14780">
        <v>34</v>
      </c>
    </row>
    <row r="14781" spans="1:4">
      <c r="A14781">
        <v>1910</v>
      </c>
      <c r="B14781" t="s">
        <v>3655</v>
      </c>
      <c r="C14781" t="s">
        <v>68</v>
      </c>
      <c r="D14781">
        <v>14</v>
      </c>
    </row>
    <row r="14782" spans="1:4">
      <c r="A14782">
        <v>1910</v>
      </c>
      <c r="B14782" t="s">
        <v>3655</v>
      </c>
      <c r="C14782" t="s">
        <v>2098</v>
      </c>
      <c r="D14782">
        <v>5</v>
      </c>
    </row>
    <row r="14783" spans="1:4">
      <c r="A14783">
        <v>1910</v>
      </c>
      <c r="B14783" t="s">
        <v>3655</v>
      </c>
      <c r="C14783" t="s">
        <v>2100</v>
      </c>
      <c r="D14783">
        <v>2</v>
      </c>
    </row>
    <row r="14784" spans="1:4">
      <c r="A14784">
        <v>1910</v>
      </c>
      <c r="B14784" t="s">
        <v>3655</v>
      </c>
      <c r="C14784" t="s">
        <v>2101</v>
      </c>
      <c r="D14784">
        <v>35</v>
      </c>
    </row>
    <row r="14785" spans="1:4">
      <c r="A14785">
        <v>1910</v>
      </c>
      <c r="B14785" t="s">
        <v>3655</v>
      </c>
      <c r="C14785" t="s">
        <v>2101</v>
      </c>
      <c r="D14785">
        <v>3</v>
      </c>
    </row>
    <row r="14786" spans="1:4">
      <c r="A14786">
        <v>1910</v>
      </c>
      <c r="B14786" t="s">
        <v>3655</v>
      </c>
      <c r="C14786" t="s">
        <v>2499</v>
      </c>
      <c r="D14786">
        <v>9</v>
      </c>
    </row>
    <row r="14787" spans="1:4">
      <c r="A14787">
        <v>1910</v>
      </c>
      <c r="B14787" t="s">
        <v>3655</v>
      </c>
      <c r="C14787" t="s">
        <v>2072</v>
      </c>
      <c r="D14787">
        <v>2.25</v>
      </c>
    </row>
    <row r="14788" spans="1:4">
      <c r="A14788">
        <v>1910</v>
      </c>
      <c r="B14788" t="s">
        <v>3655</v>
      </c>
      <c r="C14788" t="s">
        <v>2103</v>
      </c>
      <c r="D14788">
        <v>5</v>
      </c>
    </row>
    <row r="14789" spans="1:4">
      <c r="A14789">
        <v>1910</v>
      </c>
      <c r="B14789" t="s">
        <v>3655</v>
      </c>
      <c r="C14789" t="s">
        <v>273</v>
      </c>
      <c r="D14789">
        <v>10.5</v>
      </c>
    </row>
    <row r="14790" spans="1:4">
      <c r="A14790">
        <v>1910</v>
      </c>
      <c r="B14790" t="s">
        <v>3655</v>
      </c>
      <c r="C14790" t="s">
        <v>1394</v>
      </c>
      <c r="D14790">
        <v>4</v>
      </c>
    </row>
    <row r="14791" spans="1:4">
      <c r="A14791">
        <v>1910</v>
      </c>
      <c r="B14791" t="s">
        <v>3655</v>
      </c>
      <c r="C14791" t="s">
        <v>2106</v>
      </c>
      <c r="D14791">
        <v>65</v>
      </c>
    </row>
    <row r="14792" spans="1:4">
      <c r="A14792">
        <v>1910</v>
      </c>
      <c r="B14792" t="s">
        <v>3655</v>
      </c>
      <c r="C14792" t="s">
        <v>2106</v>
      </c>
      <c r="D14792">
        <v>12</v>
      </c>
    </row>
    <row r="14793" spans="1:4">
      <c r="A14793">
        <v>1910</v>
      </c>
      <c r="B14793" t="s">
        <v>3655</v>
      </c>
      <c r="C14793" t="s">
        <v>2106</v>
      </c>
      <c r="D14793">
        <v>112</v>
      </c>
    </row>
    <row r="14794" spans="1:4">
      <c r="A14794">
        <v>1910</v>
      </c>
      <c r="B14794" t="s">
        <v>3655</v>
      </c>
      <c r="C14794" t="s">
        <v>2241</v>
      </c>
      <c r="D14794">
        <v>24.8</v>
      </c>
    </row>
    <row r="14795" spans="1:4">
      <c r="A14795">
        <v>1910</v>
      </c>
      <c r="B14795" t="s">
        <v>3655</v>
      </c>
      <c r="C14795" t="s">
        <v>2398</v>
      </c>
      <c r="D14795">
        <v>18.5</v>
      </c>
    </row>
    <row r="14796" spans="1:4">
      <c r="A14796">
        <v>1910</v>
      </c>
      <c r="B14796" t="s">
        <v>3655</v>
      </c>
      <c r="C14796" t="s">
        <v>2084</v>
      </c>
      <c r="D14796">
        <v>21</v>
      </c>
    </row>
    <row r="14797" spans="1:4">
      <c r="A14797">
        <v>1910</v>
      </c>
      <c r="B14797" t="s">
        <v>3655</v>
      </c>
      <c r="C14797" t="s">
        <v>757</v>
      </c>
      <c r="D14797">
        <v>4.28</v>
      </c>
    </row>
    <row r="14798" spans="1:4">
      <c r="A14798">
        <v>1910</v>
      </c>
      <c r="B14798" t="s">
        <v>3655</v>
      </c>
      <c r="C14798" t="s">
        <v>1717</v>
      </c>
      <c r="D14798">
        <v>9</v>
      </c>
    </row>
    <row r="14799" spans="1:4">
      <c r="A14799">
        <v>1910</v>
      </c>
      <c r="B14799" t="s">
        <v>3655</v>
      </c>
      <c r="C14799" t="s">
        <v>2578</v>
      </c>
      <c r="D14799">
        <v>3</v>
      </c>
    </row>
    <row r="14800" spans="1:4">
      <c r="A14800">
        <v>1910</v>
      </c>
      <c r="B14800" t="s">
        <v>3655</v>
      </c>
      <c r="C14800" t="s">
        <v>167</v>
      </c>
      <c r="D14800">
        <v>33.5</v>
      </c>
    </row>
    <row r="14801" spans="1:4">
      <c r="A14801">
        <v>1910</v>
      </c>
      <c r="B14801" t="s">
        <v>3655</v>
      </c>
      <c r="C14801" t="s">
        <v>2317</v>
      </c>
      <c r="D14801">
        <v>12.2</v>
      </c>
    </row>
    <row r="14802" spans="1:4">
      <c r="A14802">
        <v>1910</v>
      </c>
      <c r="B14802" t="s">
        <v>3655</v>
      </c>
      <c r="C14802" t="s">
        <v>718</v>
      </c>
      <c r="D14802">
        <v>14.48</v>
      </c>
    </row>
    <row r="14803" spans="1:4">
      <c r="A14803">
        <v>1910</v>
      </c>
      <c r="B14803" t="s">
        <v>3655</v>
      </c>
      <c r="C14803" t="s">
        <v>511</v>
      </c>
      <c r="D14803">
        <v>4</v>
      </c>
    </row>
    <row r="14804" spans="1:4">
      <c r="A14804">
        <v>1910</v>
      </c>
      <c r="B14804" t="s">
        <v>3655</v>
      </c>
      <c r="C14804" t="s">
        <v>2088</v>
      </c>
      <c r="D14804">
        <v>23</v>
      </c>
    </row>
    <row r="14805" spans="1:4">
      <c r="A14805">
        <v>1910</v>
      </c>
      <c r="B14805" t="s">
        <v>3655</v>
      </c>
      <c r="C14805" t="s">
        <v>578</v>
      </c>
      <c r="D14805">
        <v>40</v>
      </c>
    </row>
    <row r="14806" spans="1:4">
      <c r="A14806">
        <v>1910</v>
      </c>
      <c r="B14806" t="s">
        <v>3655</v>
      </c>
      <c r="C14806" t="s">
        <v>578</v>
      </c>
      <c r="D14806">
        <v>29</v>
      </c>
    </row>
    <row r="14807" spans="1:4">
      <c r="A14807">
        <v>1910</v>
      </c>
      <c r="B14807" t="s">
        <v>3655</v>
      </c>
      <c r="C14807" t="s">
        <v>578</v>
      </c>
      <c r="D14807">
        <v>30</v>
      </c>
    </row>
    <row r="14808" spans="1:4">
      <c r="A14808">
        <v>1910</v>
      </c>
      <c r="B14808" t="s">
        <v>3655</v>
      </c>
      <c r="C14808" t="s">
        <v>2108</v>
      </c>
      <c r="D14808">
        <v>41.04</v>
      </c>
    </row>
    <row r="14809" spans="1:4">
      <c r="A14809">
        <v>1910</v>
      </c>
      <c r="B14809" t="s">
        <v>3655</v>
      </c>
      <c r="C14809" t="s">
        <v>2108</v>
      </c>
      <c r="D14809">
        <v>8</v>
      </c>
    </row>
    <row r="14810" spans="1:4">
      <c r="A14810">
        <v>1910</v>
      </c>
      <c r="B14810" t="s">
        <v>3655</v>
      </c>
      <c r="C14810" t="s">
        <v>2089</v>
      </c>
      <c r="D14810">
        <v>16</v>
      </c>
    </row>
    <row r="14811" spans="1:4">
      <c r="A14811">
        <v>1910</v>
      </c>
      <c r="B14811" t="s">
        <v>3655</v>
      </c>
      <c r="C14811" t="s">
        <v>2089</v>
      </c>
      <c r="D14811">
        <v>7.3</v>
      </c>
    </row>
    <row r="14812" spans="1:4">
      <c r="A14812">
        <v>1910</v>
      </c>
      <c r="B14812" t="s">
        <v>3655</v>
      </c>
      <c r="C14812" t="s">
        <v>2089</v>
      </c>
      <c r="D14812">
        <v>3</v>
      </c>
    </row>
    <row r="14813" spans="1:4">
      <c r="A14813">
        <v>1910</v>
      </c>
      <c r="B14813" t="s">
        <v>3655</v>
      </c>
      <c r="C14813" t="s">
        <v>2090</v>
      </c>
      <c r="D14813">
        <v>116.35</v>
      </c>
    </row>
    <row r="14814" spans="1:4">
      <c r="A14814">
        <v>1910</v>
      </c>
      <c r="B14814" t="s">
        <v>3655</v>
      </c>
      <c r="C14814" t="s">
        <v>2090</v>
      </c>
      <c r="D14814">
        <v>83.9</v>
      </c>
    </row>
    <row r="14815" spans="1:4">
      <c r="A14815">
        <v>1910</v>
      </c>
      <c r="B14815" t="s">
        <v>3655</v>
      </c>
      <c r="C14815" t="s">
        <v>2090</v>
      </c>
      <c r="D14815">
        <v>21.7</v>
      </c>
    </row>
    <row r="14816" spans="1:4">
      <c r="A14816">
        <v>1910</v>
      </c>
      <c r="B14816" t="s">
        <v>3655</v>
      </c>
      <c r="C14816" t="s">
        <v>2090</v>
      </c>
      <c r="D14816">
        <v>16.399999999999999</v>
      </c>
    </row>
    <row r="14817" spans="1:4">
      <c r="A14817">
        <v>1910</v>
      </c>
      <c r="B14817" t="s">
        <v>3655</v>
      </c>
      <c r="C14817" t="s">
        <v>2090</v>
      </c>
      <c r="D14817">
        <v>70</v>
      </c>
    </row>
    <row r="14818" spans="1:4">
      <c r="A14818">
        <v>1910</v>
      </c>
      <c r="B14818" t="s">
        <v>3655</v>
      </c>
      <c r="C14818" t="s">
        <v>2090</v>
      </c>
      <c r="D14818">
        <v>56</v>
      </c>
    </row>
    <row r="14819" spans="1:4">
      <c r="A14819">
        <v>1910</v>
      </c>
      <c r="B14819" t="s">
        <v>3655</v>
      </c>
      <c r="C14819" t="s">
        <v>2090</v>
      </c>
      <c r="D14819">
        <v>50</v>
      </c>
    </row>
    <row r="14820" spans="1:4">
      <c r="A14820">
        <v>1910</v>
      </c>
      <c r="B14820" t="s">
        <v>3655</v>
      </c>
      <c r="C14820" t="s">
        <v>2090</v>
      </c>
      <c r="D14820">
        <v>56</v>
      </c>
    </row>
    <row r="14821" spans="1:4">
      <c r="A14821">
        <v>1910</v>
      </c>
      <c r="B14821" t="s">
        <v>3655</v>
      </c>
      <c r="C14821" t="s">
        <v>2318</v>
      </c>
      <c r="D14821">
        <v>55</v>
      </c>
    </row>
    <row r="14822" spans="1:4">
      <c r="A14822">
        <v>1910</v>
      </c>
      <c r="B14822" t="s">
        <v>3655</v>
      </c>
      <c r="C14822" t="s">
        <v>2318</v>
      </c>
      <c r="D14822">
        <v>13</v>
      </c>
    </row>
    <row r="14823" spans="1:4">
      <c r="A14823">
        <v>1910</v>
      </c>
      <c r="B14823" t="s">
        <v>3655</v>
      </c>
      <c r="C14823" t="s">
        <v>2319</v>
      </c>
      <c r="D14823">
        <v>150</v>
      </c>
    </row>
    <row r="14824" spans="1:4">
      <c r="A14824">
        <v>1910</v>
      </c>
      <c r="B14824" t="s">
        <v>3655</v>
      </c>
      <c r="C14824" t="s">
        <v>2319</v>
      </c>
      <c r="D14824">
        <v>20</v>
      </c>
    </row>
    <row r="14825" spans="1:4">
      <c r="A14825">
        <v>1910</v>
      </c>
      <c r="B14825" t="s">
        <v>3655</v>
      </c>
      <c r="C14825" t="s">
        <v>2092</v>
      </c>
      <c r="D14825">
        <v>45</v>
      </c>
    </row>
    <row r="14826" spans="1:4">
      <c r="A14826">
        <v>1910</v>
      </c>
      <c r="B14826" t="s">
        <v>3655</v>
      </c>
      <c r="C14826" t="s">
        <v>2092</v>
      </c>
      <c r="D14826">
        <v>25</v>
      </c>
    </row>
    <row r="14827" spans="1:4">
      <c r="A14827">
        <v>1910</v>
      </c>
      <c r="B14827" t="s">
        <v>3655</v>
      </c>
      <c r="C14827" t="s">
        <v>2092</v>
      </c>
      <c r="D14827">
        <v>38</v>
      </c>
    </row>
    <row r="14828" spans="1:4">
      <c r="A14828">
        <v>1910</v>
      </c>
      <c r="B14828" t="s">
        <v>3655</v>
      </c>
      <c r="C14828" t="s">
        <v>2109</v>
      </c>
      <c r="D14828">
        <v>15.9</v>
      </c>
    </row>
    <row r="14829" spans="1:4">
      <c r="A14829">
        <v>1910</v>
      </c>
      <c r="B14829" t="s">
        <v>3664</v>
      </c>
      <c r="C14829" t="s">
        <v>1493</v>
      </c>
      <c r="D14829">
        <v>5</v>
      </c>
    </row>
    <row r="14830" spans="1:4">
      <c r="A14830">
        <v>1910</v>
      </c>
      <c r="B14830" t="s">
        <v>3664</v>
      </c>
      <c r="C14830" t="s">
        <v>1494</v>
      </c>
      <c r="D14830">
        <v>7.8</v>
      </c>
    </row>
    <row r="14831" spans="1:4">
      <c r="A14831">
        <v>1910</v>
      </c>
      <c r="B14831" t="s">
        <v>3664</v>
      </c>
      <c r="C14831" t="s">
        <v>1495</v>
      </c>
      <c r="D14831">
        <v>9</v>
      </c>
    </row>
    <row r="14832" spans="1:4">
      <c r="A14832">
        <v>1910</v>
      </c>
      <c r="B14832" t="s">
        <v>3664</v>
      </c>
      <c r="C14832" t="s">
        <v>1320</v>
      </c>
      <c r="D14832">
        <v>6.5</v>
      </c>
    </row>
    <row r="14833" spans="1:4">
      <c r="A14833">
        <v>1910</v>
      </c>
      <c r="B14833" t="s">
        <v>3664</v>
      </c>
      <c r="C14833" t="s">
        <v>2351</v>
      </c>
      <c r="D14833">
        <v>21.5</v>
      </c>
    </row>
    <row r="14834" spans="1:4">
      <c r="A14834">
        <v>1910</v>
      </c>
      <c r="B14834" t="s">
        <v>3664</v>
      </c>
      <c r="C14834" t="s">
        <v>1500</v>
      </c>
      <c r="D14834">
        <v>20</v>
      </c>
    </row>
    <row r="14835" spans="1:4">
      <c r="A14835">
        <v>1910</v>
      </c>
      <c r="B14835" t="s">
        <v>3664</v>
      </c>
      <c r="C14835" t="s">
        <v>1497</v>
      </c>
      <c r="D14835">
        <v>14.2</v>
      </c>
    </row>
    <row r="14836" spans="1:4">
      <c r="A14836">
        <v>1910</v>
      </c>
      <c r="B14836" t="s">
        <v>3664</v>
      </c>
      <c r="C14836" t="s">
        <v>1196</v>
      </c>
      <c r="D14836">
        <v>60</v>
      </c>
    </row>
    <row r="14837" spans="1:4">
      <c r="A14837">
        <v>1910</v>
      </c>
      <c r="B14837" t="s">
        <v>3664</v>
      </c>
      <c r="C14837" t="s">
        <v>1196</v>
      </c>
      <c r="D14837">
        <v>10</v>
      </c>
    </row>
    <row r="14838" spans="1:4">
      <c r="A14838">
        <v>1910</v>
      </c>
      <c r="B14838" t="s">
        <v>3664</v>
      </c>
      <c r="C14838" t="s">
        <v>1498</v>
      </c>
      <c r="D14838">
        <v>10</v>
      </c>
    </row>
    <row r="14839" spans="1:4">
      <c r="A14839">
        <v>1910</v>
      </c>
      <c r="B14839" t="s">
        <v>3664</v>
      </c>
      <c r="C14839" t="s">
        <v>1319</v>
      </c>
      <c r="D14839">
        <v>12</v>
      </c>
    </row>
    <row r="14840" spans="1:4">
      <c r="A14840">
        <v>1910</v>
      </c>
      <c r="B14840" t="s">
        <v>3664</v>
      </c>
      <c r="C14840" t="s">
        <v>1386</v>
      </c>
      <c r="D14840">
        <v>8.5</v>
      </c>
    </row>
    <row r="14841" spans="1:4">
      <c r="A14841">
        <v>1910</v>
      </c>
      <c r="B14841" t="s">
        <v>3664</v>
      </c>
      <c r="C14841" t="s">
        <v>1386</v>
      </c>
      <c r="D14841">
        <v>5</v>
      </c>
    </row>
    <row r="14842" spans="1:4">
      <c r="A14842">
        <v>1910</v>
      </c>
      <c r="B14842" t="s">
        <v>3664</v>
      </c>
      <c r="C14842" t="s">
        <v>1386</v>
      </c>
      <c r="D14842">
        <v>15</v>
      </c>
    </row>
    <row r="14843" spans="1:4">
      <c r="A14843">
        <v>1910</v>
      </c>
      <c r="B14843" t="s">
        <v>3656</v>
      </c>
      <c r="C14843" t="s">
        <v>734</v>
      </c>
      <c r="D14843">
        <v>5.0999999999999996</v>
      </c>
    </row>
    <row r="14844" spans="1:4">
      <c r="A14844">
        <v>1910</v>
      </c>
      <c r="B14844" t="s">
        <v>3656</v>
      </c>
      <c r="C14844" t="s">
        <v>1407</v>
      </c>
      <c r="D14844">
        <v>2.7</v>
      </c>
    </row>
    <row r="14845" spans="1:4">
      <c r="A14845">
        <v>1910</v>
      </c>
      <c r="B14845" t="s">
        <v>3656</v>
      </c>
      <c r="C14845" t="s">
        <v>1328</v>
      </c>
      <c r="D14845">
        <v>5</v>
      </c>
    </row>
    <row r="14846" spans="1:4">
      <c r="A14846">
        <v>1910</v>
      </c>
      <c r="B14846" t="s">
        <v>3656</v>
      </c>
      <c r="C14846" t="s">
        <v>502</v>
      </c>
      <c r="D14846">
        <v>241</v>
      </c>
    </row>
    <row r="14847" spans="1:4">
      <c r="A14847">
        <v>1910</v>
      </c>
      <c r="B14847" t="s">
        <v>3656</v>
      </c>
      <c r="C14847" t="s">
        <v>502</v>
      </c>
      <c r="D14847">
        <v>131.30000000000001</v>
      </c>
    </row>
    <row r="14848" spans="1:4">
      <c r="A14848">
        <v>1910</v>
      </c>
      <c r="B14848" t="s">
        <v>3656</v>
      </c>
      <c r="C14848" t="s">
        <v>502</v>
      </c>
      <c r="D14848">
        <v>99</v>
      </c>
    </row>
    <row r="14849" spans="1:4">
      <c r="A14849">
        <v>1910</v>
      </c>
      <c r="B14849" t="s">
        <v>3656</v>
      </c>
      <c r="C14849" t="s">
        <v>502</v>
      </c>
      <c r="D14849">
        <v>11</v>
      </c>
    </row>
    <row r="14850" spans="1:4">
      <c r="A14850">
        <v>1910</v>
      </c>
      <c r="B14850" t="s">
        <v>3656</v>
      </c>
      <c r="C14850" t="s">
        <v>502</v>
      </c>
      <c r="D14850">
        <v>27</v>
      </c>
    </row>
    <row r="14851" spans="1:4">
      <c r="A14851">
        <v>1910</v>
      </c>
      <c r="B14851" t="s">
        <v>3656</v>
      </c>
      <c r="C14851" t="s">
        <v>502</v>
      </c>
      <c r="D14851">
        <v>75</v>
      </c>
    </row>
    <row r="14852" spans="1:4">
      <c r="A14852">
        <v>1910</v>
      </c>
      <c r="B14852" t="s">
        <v>3656</v>
      </c>
      <c r="C14852" t="s">
        <v>502</v>
      </c>
      <c r="D14852">
        <v>25</v>
      </c>
    </row>
    <row r="14853" spans="1:4">
      <c r="A14853">
        <v>1910</v>
      </c>
      <c r="B14853" t="s">
        <v>3656</v>
      </c>
      <c r="C14853" t="s">
        <v>502</v>
      </c>
      <c r="D14853">
        <v>60</v>
      </c>
    </row>
    <row r="14854" spans="1:4">
      <c r="A14854">
        <v>1910</v>
      </c>
      <c r="B14854" t="s">
        <v>3656</v>
      </c>
      <c r="C14854" t="s">
        <v>502</v>
      </c>
      <c r="D14854">
        <v>12</v>
      </c>
    </row>
    <row r="14855" spans="1:4">
      <c r="A14855">
        <v>1910</v>
      </c>
      <c r="B14855" t="s">
        <v>3656</v>
      </c>
      <c r="C14855" t="s">
        <v>1324</v>
      </c>
      <c r="D14855">
        <v>18</v>
      </c>
    </row>
    <row r="14856" spans="1:4">
      <c r="A14856">
        <v>1910</v>
      </c>
      <c r="B14856" t="s">
        <v>2415</v>
      </c>
      <c r="C14856" t="s">
        <v>2135</v>
      </c>
      <c r="D14856">
        <v>123.8</v>
      </c>
    </row>
    <row r="14857" spans="1:4">
      <c r="A14857">
        <v>1910</v>
      </c>
      <c r="B14857" t="s">
        <v>2415</v>
      </c>
      <c r="C14857" t="s">
        <v>2135</v>
      </c>
      <c r="D14857">
        <v>20</v>
      </c>
    </row>
    <row r="14858" spans="1:4">
      <c r="A14858">
        <v>1910</v>
      </c>
      <c r="B14858" t="s">
        <v>2415</v>
      </c>
      <c r="C14858" t="s">
        <v>2135</v>
      </c>
      <c r="D14858">
        <v>5</v>
      </c>
    </row>
    <row r="14859" spans="1:4">
      <c r="A14859">
        <v>1910</v>
      </c>
      <c r="B14859" t="s">
        <v>2415</v>
      </c>
      <c r="C14859" t="s">
        <v>2115</v>
      </c>
      <c r="D14859">
        <v>50.9</v>
      </c>
    </row>
    <row r="14860" spans="1:4">
      <c r="A14860">
        <v>1910</v>
      </c>
      <c r="B14860" t="s">
        <v>2415</v>
      </c>
      <c r="C14860" t="s">
        <v>2115</v>
      </c>
      <c r="D14860">
        <v>50</v>
      </c>
    </row>
    <row r="14861" spans="1:4">
      <c r="A14861">
        <v>1910</v>
      </c>
      <c r="B14861" t="s">
        <v>2415</v>
      </c>
      <c r="C14861" t="s">
        <v>2037</v>
      </c>
      <c r="D14861">
        <v>8.75</v>
      </c>
    </row>
    <row r="14862" spans="1:4">
      <c r="A14862">
        <v>1910</v>
      </c>
      <c r="B14862" t="s">
        <v>2415</v>
      </c>
      <c r="C14862" t="s">
        <v>2037</v>
      </c>
      <c r="D14862">
        <v>18</v>
      </c>
    </row>
    <row r="14863" spans="1:4">
      <c r="A14863">
        <v>1910</v>
      </c>
      <c r="B14863" t="s">
        <v>2415</v>
      </c>
      <c r="C14863" t="s">
        <v>2037</v>
      </c>
      <c r="D14863">
        <v>2</v>
      </c>
    </row>
    <row r="14864" spans="1:4">
      <c r="A14864">
        <v>1910</v>
      </c>
      <c r="B14864" t="s">
        <v>2415</v>
      </c>
      <c r="C14864" t="s">
        <v>2579</v>
      </c>
      <c r="D14864">
        <v>22.48</v>
      </c>
    </row>
    <row r="14865" spans="1:4">
      <c r="A14865">
        <v>1910</v>
      </c>
      <c r="B14865" t="s">
        <v>2415</v>
      </c>
      <c r="C14865" t="s">
        <v>2116</v>
      </c>
      <c r="D14865">
        <v>46</v>
      </c>
    </row>
    <row r="14866" spans="1:4">
      <c r="A14866">
        <v>1910</v>
      </c>
      <c r="B14866" t="s">
        <v>2415</v>
      </c>
      <c r="C14866" t="s">
        <v>2116</v>
      </c>
      <c r="D14866">
        <v>5</v>
      </c>
    </row>
    <row r="14867" spans="1:4">
      <c r="A14867">
        <v>1910</v>
      </c>
      <c r="B14867" t="s">
        <v>2415</v>
      </c>
      <c r="C14867" t="s">
        <v>2323</v>
      </c>
      <c r="D14867">
        <v>10</v>
      </c>
    </row>
    <row r="14868" spans="1:4">
      <c r="A14868">
        <v>1910</v>
      </c>
      <c r="B14868" t="s">
        <v>2415</v>
      </c>
      <c r="C14868" t="s">
        <v>2366</v>
      </c>
      <c r="D14868">
        <v>30</v>
      </c>
    </row>
    <row r="14869" spans="1:4">
      <c r="A14869">
        <v>1910</v>
      </c>
      <c r="B14869" t="s">
        <v>2415</v>
      </c>
      <c r="C14869" t="s">
        <v>2366</v>
      </c>
      <c r="D14869">
        <v>10</v>
      </c>
    </row>
    <row r="14870" spans="1:4">
      <c r="A14870">
        <v>1910</v>
      </c>
      <c r="B14870" t="s">
        <v>2415</v>
      </c>
      <c r="C14870" t="s">
        <v>2443</v>
      </c>
      <c r="D14870">
        <v>5</v>
      </c>
    </row>
    <row r="14871" spans="1:4">
      <c r="A14871">
        <v>1910</v>
      </c>
      <c r="B14871" t="s">
        <v>2415</v>
      </c>
      <c r="C14871" t="s">
        <v>2399</v>
      </c>
      <c r="D14871">
        <v>20</v>
      </c>
    </row>
    <row r="14872" spans="1:4">
      <c r="A14872">
        <v>1910</v>
      </c>
      <c r="B14872" t="s">
        <v>2415</v>
      </c>
      <c r="C14872" t="s">
        <v>2324</v>
      </c>
      <c r="D14872">
        <v>33.6</v>
      </c>
    </row>
    <row r="14873" spans="1:4">
      <c r="A14873">
        <v>1910</v>
      </c>
      <c r="B14873" t="s">
        <v>2415</v>
      </c>
      <c r="C14873" t="s">
        <v>2324</v>
      </c>
      <c r="D14873">
        <v>13.2</v>
      </c>
    </row>
    <row r="14874" spans="1:4">
      <c r="A14874">
        <v>1910</v>
      </c>
      <c r="B14874" t="s">
        <v>2415</v>
      </c>
      <c r="C14874" t="s">
        <v>2325</v>
      </c>
      <c r="D14874">
        <v>6</v>
      </c>
    </row>
    <row r="14875" spans="1:4">
      <c r="A14875">
        <v>1910</v>
      </c>
      <c r="B14875" t="s">
        <v>2415</v>
      </c>
      <c r="C14875" t="s">
        <v>2444</v>
      </c>
      <c r="D14875">
        <v>13.2</v>
      </c>
    </row>
    <row r="14876" spans="1:4">
      <c r="A14876">
        <v>1910</v>
      </c>
      <c r="B14876" t="s">
        <v>2415</v>
      </c>
      <c r="C14876" t="s">
        <v>2276</v>
      </c>
      <c r="D14876">
        <v>1.9</v>
      </c>
    </row>
    <row r="14877" spans="1:4">
      <c r="A14877">
        <v>1910</v>
      </c>
      <c r="B14877" t="s">
        <v>2415</v>
      </c>
      <c r="C14877" t="s">
        <v>2137</v>
      </c>
      <c r="D14877">
        <v>40</v>
      </c>
    </row>
    <row r="14878" spans="1:4">
      <c r="A14878">
        <v>1910</v>
      </c>
      <c r="B14878" t="s">
        <v>2415</v>
      </c>
      <c r="C14878" t="s">
        <v>2137</v>
      </c>
      <c r="D14878">
        <v>7.55</v>
      </c>
    </row>
    <row r="14879" spans="1:4">
      <c r="A14879">
        <v>1910</v>
      </c>
      <c r="B14879" t="s">
        <v>2415</v>
      </c>
      <c r="C14879" t="s">
        <v>2137</v>
      </c>
      <c r="D14879">
        <v>7.38</v>
      </c>
    </row>
    <row r="14880" spans="1:4">
      <c r="A14880">
        <v>1910</v>
      </c>
      <c r="B14880" t="s">
        <v>2415</v>
      </c>
      <c r="C14880" t="s">
        <v>2137</v>
      </c>
      <c r="D14880">
        <v>5.37</v>
      </c>
    </row>
    <row r="14881" spans="1:4">
      <c r="A14881">
        <v>1910</v>
      </c>
      <c r="B14881" t="s">
        <v>2415</v>
      </c>
      <c r="C14881" t="s">
        <v>2137</v>
      </c>
      <c r="D14881">
        <v>8.83</v>
      </c>
    </row>
    <row r="14882" spans="1:4">
      <c r="A14882">
        <v>1910</v>
      </c>
      <c r="B14882" t="s">
        <v>2415</v>
      </c>
      <c r="C14882" t="s">
        <v>2137</v>
      </c>
      <c r="D14882">
        <v>20.6</v>
      </c>
    </row>
    <row r="14883" spans="1:4">
      <c r="A14883">
        <v>1910</v>
      </c>
      <c r="B14883" t="s">
        <v>2415</v>
      </c>
      <c r="C14883" t="s">
        <v>2137</v>
      </c>
      <c r="D14883">
        <v>1</v>
      </c>
    </row>
    <row r="14884" spans="1:4">
      <c r="A14884">
        <v>1910</v>
      </c>
      <c r="B14884" t="s">
        <v>2415</v>
      </c>
      <c r="C14884" t="s">
        <v>2445</v>
      </c>
      <c r="D14884">
        <v>11</v>
      </c>
    </row>
    <row r="14885" spans="1:4">
      <c r="A14885">
        <v>1910</v>
      </c>
      <c r="B14885" t="s">
        <v>2415</v>
      </c>
      <c r="C14885" t="s">
        <v>2536</v>
      </c>
      <c r="D14885">
        <v>5</v>
      </c>
    </row>
    <row r="14886" spans="1:4">
      <c r="A14886">
        <v>1910</v>
      </c>
      <c r="B14886" t="s">
        <v>2415</v>
      </c>
      <c r="C14886" t="s">
        <v>2367</v>
      </c>
      <c r="D14886">
        <v>7</v>
      </c>
    </row>
    <row r="14887" spans="1:4">
      <c r="A14887">
        <v>1910</v>
      </c>
      <c r="B14887" t="s">
        <v>2415</v>
      </c>
      <c r="C14887" t="s">
        <v>715</v>
      </c>
      <c r="D14887">
        <v>3</v>
      </c>
    </row>
    <row r="14888" spans="1:4">
      <c r="A14888">
        <v>1910</v>
      </c>
      <c r="B14888" t="s">
        <v>2415</v>
      </c>
      <c r="C14888" t="s">
        <v>2326</v>
      </c>
      <c r="D14888">
        <v>32</v>
      </c>
    </row>
    <row r="14889" spans="1:4">
      <c r="A14889">
        <v>1910</v>
      </c>
      <c r="B14889" t="s">
        <v>2415</v>
      </c>
      <c r="C14889" t="s">
        <v>2326</v>
      </c>
      <c r="D14889">
        <v>13.4</v>
      </c>
    </row>
    <row r="14890" spans="1:4">
      <c r="A14890">
        <v>1910</v>
      </c>
      <c r="B14890" t="s">
        <v>2415</v>
      </c>
      <c r="C14890" t="s">
        <v>2139</v>
      </c>
      <c r="D14890">
        <v>19</v>
      </c>
    </row>
    <row r="14891" spans="1:4">
      <c r="A14891">
        <v>1910</v>
      </c>
      <c r="B14891" t="s">
        <v>2415</v>
      </c>
      <c r="C14891" t="s">
        <v>2139</v>
      </c>
      <c r="D14891">
        <v>12.35</v>
      </c>
    </row>
    <row r="14892" spans="1:4">
      <c r="A14892">
        <v>1910</v>
      </c>
      <c r="B14892" t="s">
        <v>2415</v>
      </c>
      <c r="C14892" t="s">
        <v>2140</v>
      </c>
      <c r="D14892">
        <v>51.78</v>
      </c>
    </row>
    <row r="14893" spans="1:4">
      <c r="A14893">
        <v>1910</v>
      </c>
      <c r="B14893" t="s">
        <v>2415</v>
      </c>
      <c r="C14893" t="s">
        <v>2140</v>
      </c>
      <c r="D14893">
        <v>2.2999999999999998</v>
      </c>
    </row>
    <row r="14894" spans="1:4">
      <c r="A14894">
        <v>1910</v>
      </c>
      <c r="B14894" t="s">
        <v>2415</v>
      </c>
      <c r="C14894" t="s">
        <v>2140</v>
      </c>
      <c r="D14894">
        <v>25</v>
      </c>
    </row>
    <row r="14895" spans="1:4">
      <c r="A14895">
        <v>1910</v>
      </c>
      <c r="B14895" t="s">
        <v>2415</v>
      </c>
      <c r="C14895" t="s">
        <v>2537</v>
      </c>
      <c r="D14895">
        <v>12.5</v>
      </c>
    </row>
    <row r="14896" spans="1:4">
      <c r="A14896">
        <v>1910</v>
      </c>
      <c r="B14896" t="s">
        <v>2415</v>
      </c>
      <c r="C14896" t="s">
        <v>2141</v>
      </c>
      <c r="D14896">
        <v>36</v>
      </c>
    </row>
    <row r="14897" spans="1:4">
      <c r="A14897">
        <v>1910</v>
      </c>
      <c r="B14897" t="s">
        <v>2415</v>
      </c>
      <c r="C14897" t="s">
        <v>2141</v>
      </c>
      <c r="D14897">
        <v>27.88</v>
      </c>
    </row>
    <row r="14898" spans="1:4">
      <c r="A14898">
        <v>1910</v>
      </c>
      <c r="B14898" t="s">
        <v>2415</v>
      </c>
      <c r="C14898" t="s">
        <v>2141</v>
      </c>
      <c r="D14898">
        <v>32.29</v>
      </c>
    </row>
    <row r="14899" spans="1:4">
      <c r="A14899">
        <v>1910</v>
      </c>
      <c r="B14899" t="s">
        <v>2415</v>
      </c>
      <c r="C14899" t="s">
        <v>2119</v>
      </c>
      <c r="D14899">
        <v>9.75</v>
      </c>
    </row>
    <row r="14900" spans="1:4">
      <c r="A14900">
        <v>1910</v>
      </c>
      <c r="B14900" t="s">
        <v>2415</v>
      </c>
      <c r="C14900" t="s">
        <v>2277</v>
      </c>
      <c r="D14900">
        <v>31</v>
      </c>
    </row>
    <row r="14901" spans="1:4">
      <c r="A14901">
        <v>1910</v>
      </c>
      <c r="B14901" t="s">
        <v>2415</v>
      </c>
      <c r="C14901" t="s">
        <v>2277</v>
      </c>
      <c r="D14901">
        <v>29.72</v>
      </c>
    </row>
    <row r="14902" spans="1:4">
      <c r="A14902">
        <v>1910</v>
      </c>
      <c r="B14902" t="s">
        <v>2415</v>
      </c>
      <c r="C14902" t="s">
        <v>2212</v>
      </c>
      <c r="D14902">
        <v>11</v>
      </c>
    </row>
    <row r="14903" spans="1:4">
      <c r="A14903">
        <v>1910</v>
      </c>
      <c r="B14903" t="s">
        <v>2415</v>
      </c>
      <c r="C14903" t="s">
        <v>2120</v>
      </c>
      <c r="D14903">
        <v>70.64</v>
      </c>
    </row>
    <row r="14904" spans="1:4">
      <c r="A14904">
        <v>1910</v>
      </c>
      <c r="B14904" t="s">
        <v>2415</v>
      </c>
      <c r="C14904" t="s">
        <v>2120</v>
      </c>
      <c r="D14904">
        <v>50</v>
      </c>
    </row>
    <row r="14905" spans="1:4">
      <c r="A14905">
        <v>1910</v>
      </c>
      <c r="B14905" t="s">
        <v>2415</v>
      </c>
      <c r="C14905" t="s">
        <v>2120</v>
      </c>
      <c r="D14905">
        <v>10.76</v>
      </c>
    </row>
    <row r="14906" spans="1:4">
      <c r="A14906">
        <v>1910</v>
      </c>
      <c r="B14906" t="s">
        <v>2415</v>
      </c>
      <c r="C14906" t="s">
        <v>2121</v>
      </c>
      <c r="D14906">
        <v>20.09</v>
      </c>
    </row>
    <row r="14907" spans="1:4">
      <c r="A14907">
        <v>1910</v>
      </c>
      <c r="B14907" t="s">
        <v>2415</v>
      </c>
      <c r="C14907" t="s">
        <v>2121</v>
      </c>
      <c r="D14907">
        <v>30.4</v>
      </c>
    </row>
    <row r="14908" spans="1:4">
      <c r="A14908">
        <v>1910</v>
      </c>
      <c r="B14908" t="s">
        <v>2415</v>
      </c>
      <c r="C14908" t="s">
        <v>2505</v>
      </c>
      <c r="D14908">
        <v>12.3</v>
      </c>
    </row>
    <row r="14909" spans="1:4">
      <c r="A14909">
        <v>1910</v>
      </c>
      <c r="B14909" t="s">
        <v>2415</v>
      </c>
      <c r="C14909" t="s">
        <v>2252</v>
      </c>
      <c r="D14909">
        <v>3.25</v>
      </c>
    </row>
    <row r="14910" spans="1:4">
      <c r="A14910">
        <v>1910</v>
      </c>
      <c r="B14910" t="s">
        <v>2415</v>
      </c>
      <c r="C14910" t="s">
        <v>2252</v>
      </c>
      <c r="D14910">
        <v>11.5</v>
      </c>
    </row>
    <row r="14911" spans="1:4">
      <c r="A14911">
        <v>1910</v>
      </c>
      <c r="B14911" t="s">
        <v>2415</v>
      </c>
      <c r="C14911" t="s">
        <v>2507</v>
      </c>
      <c r="D14911">
        <v>4.5</v>
      </c>
    </row>
    <row r="14912" spans="1:4">
      <c r="A14912">
        <v>1910</v>
      </c>
      <c r="B14912" t="s">
        <v>2415</v>
      </c>
      <c r="C14912" t="s">
        <v>441</v>
      </c>
      <c r="D14912">
        <v>36</v>
      </c>
    </row>
    <row r="14913" spans="1:4">
      <c r="A14913">
        <v>1910</v>
      </c>
      <c r="B14913" t="s">
        <v>2415</v>
      </c>
      <c r="C14913" t="s">
        <v>2401</v>
      </c>
      <c r="D14913">
        <v>5.0999999999999996</v>
      </c>
    </row>
    <row r="14914" spans="1:4">
      <c r="A14914">
        <v>1910</v>
      </c>
      <c r="B14914" t="s">
        <v>2415</v>
      </c>
      <c r="C14914" t="s">
        <v>2401</v>
      </c>
      <c r="D14914">
        <v>4.5</v>
      </c>
    </row>
    <row r="14915" spans="1:4">
      <c r="A14915">
        <v>1910</v>
      </c>
      <c r="B14915" t="s">
        <v>2415</v>
      </c>
      <c r="C14915" t="s">
        <v>2144</v>
      </c>
      <c r="D14915">
        <v>35.700000000000003</v>
      </c>
    </row>
    <row r="14916" spans="1:4">
      <c r="A14916">
        <v>1910</v>
      </c>
      <c r="B14916" t="s">
        <v>2415</v>
      </c>
      <c r="C14916" t="s">
        <v>2144</v>
      </c>
      <c r="D14916">
        <v>12</v>
      </c>
    </row>
    <row r="14917" spans="1:4">
      <c r="A14917">
        <v>1910</v>
      </c>
      <c r="B14917" t="s">
        <v>2415</v>
      </c>
      <c r="C14917" t="s">
        <v>2278</v>
      </c>
      <c r="D14917">
        <v>12</v>
      </c>
    </row>
    <row r="14918" spans="1:4">
      <c r="A14918">
        <v>1910</v>
      </c>
      <c r="B14918" t="s">
        <v>2415</v>
      </c>
      <c r="C14918" t="s">
        <v>273</v>
      </c>
      <c r="D14918">
        <v>143.18</v>
      </c>
    </row>
    <row r="14919" spans="1:4">
      <c r="A14919">
        <v>1910</v>
      </c>
      <c r="B14919" t="s">
        <v>2415</v>
      </c>
      <c r="C14919" t="s">
        <v>273</v>
      </c>
      <c r="D14919">
        <v>8.68</v>
      </c>
    </row>
    <row r="14920" spans="1:4">
      <c r="A14920">
        <v>1910</v>
      </c>
      <c r="B14920" t="s">
        <v>2415</v>
      </c>
      <c r="C14920" t="s">
        <v>273</v>
      </c>
      <c r="D14920">
        <v>17.53</v>
      </c>
    </row>
    <row r="14921" spans="1:4">
      <c r="A14921">
        <v>1910</v>
      </c>
      <c r="B14921" t="s">
        <v>2415</v>
      </c>
      <c r="C14921" t="s">
        <v>273</v>
      </c>
      <c r="D14921">
        <v>11.16</v>
      </c>
    </row>
    <row r="14922" spans="1:4">
      <c r="A14922">
        <v>1910</v>
      </c>
      <c r="B14922" t="s">
        <v>2415</v>
      </c>
      <c r="C14922" t="s">
        <v>273</v>
      </c>
      <c r="D14922">
        <v>8.25</v>
      </c>
    </row>
    <row r="14923" spans="1:4">
      <c r="A14923">
        <v>1910</v>
      </c>
      <c r="B14923" t="s">
        <v>2415</v>
      </c>
      <c r="C14923" t="s">
        <v>273</v>
      </c>
      <c r="D14923">
        <v>4.53</v>
      </c>
    </row>
    <row r="14924" spans="1:4">
      <c r="A14924">
        <v>1910</v>
      </c>
      <c r="B14924" t="s">
        <v>2415</v>
      </c>
      <c r="C14924" t="s">
        <v>273</v>
      </c>
      <c r="D14924">
        <v>13.16</v>
      </c>
    </row>
    <row r="14925" spans="1:4">
      <c r="A14925">
        <v>1910</v>
      </c>
      <c r="B14925" t="s">
        <v>2415</v>
      </c>
      <c r="C14925" t="s">
        <v>273</v>
      </c>
      <c r="D14925">
        <v>12.13</v>
      </c>
    </row>
    <row r="14926" spans="1:4">
      <c r="A14926">
        <v>1910</v>
      </c>
      <c r="B14926" t="s">
        <v>2415</v>
      </c>
      <c r="C14926" t="s">
        <v>273</v>
      </c>
      <c r="D14926">
        <v>6.1</v>
      </c>
    </row>
    <row r="14927" spans="1:4">
      <c r="A14927">
        <v>1910</v>
      </c>
      <c r="B14927" t="s">
        <v>2415</v>
      </c>
      <c r="C14927" t="s">
        <v>2327</v>
      </c>
      <c r="D14927">
        <v>5.25</v>
      </c>
    </row>
    <row r="14928" spans="1:4">
      <c r="A14928">
        <v>1910</v>
      </c>
      <c r="B14928" t="s">
        <v>2415</v>
      </c>
      <c r="C14928" t="s">
        <v>1394</v>
      </c>
      <c r="D14928">
        <v>24</v>
      </c>
    </row>
    <row r="14929" spans="1:4">
      <c r="A14929">
        <v>1910</v>
      </c>
      <c r="B14929" t="s">
        <v>2415</v>
      </c>
      <c r="C14929" t="s">
        <v>2333</v>
      </c>
      <c r="D14929">
        <v>8.9</v>
      </c>
    </row>
    <row r="14930" spans="1:4">
      <c r="A14930">
        <v>1910</v>
      </c>
      <c r="B14930" t="s">
        <v>2415</v>
      </c>
      <c r="C14930" t="s">
        <v>2509</v>
      </c>
      <c r="D14930">
        <v>44</v>
      </c>
    </row>
    <row r="14931" spans="1:4">
      <c r="A14931">
        <v>1910</v>
      </c>
      <c r="B14931" t="s">
        <v>2415</v>
      </c>
      <c r="C14931" t="s">
        <v>2509</v>
      </c>
      <c r="D14931">
        <v>8.0500000000000007</v>
      </c>
    </row>
    <row r="14932" spans="1:4">
      <c r="A14932">
        <v>1910</v>
      </c>
      <c r="B14932" t="s">
        <v>2415</v>
      </c>
      <c r="C14932" t="s">
        <v>2509</v>
      </c>
      <c r="D14932">
        <v>7.3</v>
      </c>
    </row>
    <row r="14933" spans="1:4">
      <c r="A14933">
        <v>1910</v>
      </c>
      <c r="B14933" t="s">
        <v>2415</v>
      </c>
      <c r="C14933" t="s">
        <v>2328</v>
      </c>
      <c r="D14933">
        <v>8.9</v>
      </c>
    </row>
    <row r="14934" spans="1:4">
      <c r="A14934">
        <v>1910</v>
      </c>
      <c r="B14934" t="s">
        <v>2415</v>
      </c>
      <c r="C14934" t="s">
        <v>2255</v>
      </c>
      <c r="D14934">
        <v>6</v>
      </c>
    </row>
    <row r="14935" spans="1:4">
      <c r="A14935">
        <v>1910</v>
      </c>
      <c r="B14935" t="s">
        <v>2415</v>
      </c>
      <c r="C14935" t="s">
        <v>2122</v>
      </c>
      <c r="D14935">
        <v>4</v>
      </c>
    </row>
    <row r="14936" spans="1:4">
      <c r="A14936">
        <v>1910</v>
      </c>
      <c r="B14936" t="s">
        <v>2415</v>
      </c>
      <c r="C14936" t="s">
        <v>2257</v>
      </c>
      <c r="D14936">
        <v>12.5</v>
      </c>
    </row>
    <row r="14937" spans="1:4">
      <c r="A14937">
        <v>1910</v>
      </c>
      <c r="B14937" t="s">
        <v>2415</v>
      </c>
      <c r="C14937" t="s">
        <v>2258</v>
      </c>
      <c r="D14937">
        <v>16.010000000000002</v>
      </c>
    </row>
    <row r="14938" spans="1:4">
      <c r="A14938">
        <v>1910</v>
      </c>
      <c r="B14938" t="s">
        <v>2415</v>
      </c>
      <c r="C14938" t="s">
        <v>2258</v>
      </c>
      <c r="D14938">
        <v>29</v>
      </c>
    </row>
    <row r="14939" spans="1:4">
      <c r="A14939">
        <v>1910</v>
      </c>
      <c r="B14939" t="s">
        <v>2415</v>
      </c>
      <c r="C14939" t="s">
        <v>2407</v>
      </c>
      <c r="D14939">
        <v>9.2799999999999994</v>
      </c>
    </row>
    <row r="14940" spans="1:4">
      <c r="A14940">
        <v>1910</v>
      </c>
      <c r="B14940" t="s">
        <v>2415</v>
      </c>
      <c r="C14940" t="s">
        <v>2407</v>
      </c>
      <c r="D14940">
        <v>8.6999999999999993</v>
      </c>
    </row>
    <row r="14941" spans="1:4">
      <c r="A14941">
        <v>1910</v>
      </c>
      <c r="B14941" t="s">
        <v>2415</v>
      </c>
      <c r="C14941" t="s">
        <v>2279</v>
      </c>
      <c r="D14941">
        <v>5.5</v>
      </c>
    </row>
    <row r="14942" spans="1:4">
      <c r="A14942">
        <v>1910</v>
      </c>
      <c r="B14942" t="s">
        <v>2415</v>
      </c>
      <c r="C14942" t="s">
        <v>2260</v>
      </c>
      <c r="D14942">
        <v>9.5</v>
      </c>
    </row>
    <row r="14943" spans="1:4">
      <c r="A14943">
        <v>1910</v>
      </c>
      <c r="B14943" t="s">
        <v>2415</v>
      </c>
      <c r="C14943" t="s">
        <v>2538</v>
      </c>
      <c r="D14943">
        <v>5.42</v>
      </c>
    </row>
    <row r="14944" spans="1:4">
      <c r="A14944">
        <v>1910</v>
      </c>
      <c r="B14944" t="s">
        <v>2415</v>
      </c>
      <c r="C14944" t="s">
        <v>1547</v>
      </c>
      <c r="D14944">
        <v>11.94</v>
      </c>
    </row>
    <row r="14945" spans="1:4">
      <c r="A14945">
        <v>1910</v>
      </c>
      <c r="B14945" t="s">
        <v>2415</v>
      </c>
      <c r="C14945" t="s">
        <v>2331</v>
      </c>
      <c r="D14945">
        <v>26.54</v>
      </c>
    </row>
    <row r="14946" spans="1:4">
      <c r="A14946">
        <v>1910</v>
      </c>
      <c r="B14946" t="s">
        <v>2415</v>
      </c>
      <c r="C14946" t="s">
        <v>2331</v>
      </c>
      <c r="D14946">
        <v>5.4</v>
      </c>
    </row>
    <row r="14947" spans="1:4">
      <c r="A14947">
        <v>1910</v>
      </c>
      <c r="B14947" t="s">
        <v>2415</v>
      </c>
      <c r="C14947" t="s">
        <v>2123</v>
      </c>
      <c r="D14947">
        <v>57</v>
      </c>
    </row>
    <row r="14948" spans="1:4">
      <c r="A14948">
        <v>1910</v>
      </c>
      <c r="B14948" t="s">
        <v>2415</v>
      </c>
      <c r="C14948" t="s">
        <v>2123</v>
      </c>
      <c r="D14948">
        <v>4.25</v>
      </c>
    </row>
    <row r="14949" spans="1:4">
      <c r="A14949">
        <v>1910</v>
      </c>
      <c r="B14949" t="s">
        <v>2415</v>
      </c>
      <c r="C14949" t="s">
        <v>2123</v>
      </c>
      <c r="D14949">
        <v>4.05</v>
      </c>
    </row>
    <row r="14950" spans="1:4">
      <c r="A14950">
        <v>1910</v>
      </c>
      <c r="B14950" t="s">
        <v>2415</v>
      </c>
      <c r="C14950" t="s">
        <v>2123</v>
      </c>
      <c r="D14950">
        <v>1.5</v>
      </c>
    </row>
    <row r="14951" spans="1:4">
      <c r="A14951">
        <v>1910</v>
      </c>
      <c r="B14951" t="s">
        <v>2415</v>
      </c>
      <c r="C14951" t="s">
        <v>2123</v>
      </c>
      <c r="D14951">
        <v>5.5</v>
      </c>
    </row>
    <row r="14952" spans="1:4">
      <c r="A14952">
        <v>1910</v>
      </c>
      <c r="B14952" t="s">
        <v>2415</v>
      </c>
      <c r="C14952" t="s">
        <v>2123</v>
      </c>
      <c r="D14952">
        <v>14</v>
      </c>
    </row>
    <row r="14953" spans="1:4">
      <c r="A14953">
        <v>1910</v>
      </c>
      <c r="B14953" t="s">
        <v>2415</v>
      </c>
      <c r="C14953" t="s">
        <v>2123</v>
      </c>
      <c r="D14953">
        <v>17</v>
      </c>
    </row>
    <row r="14954" spans="1:4">
      <c r="A14954">
        <v>1910</v>
      </c>
      <c r="B14954" t="s">
        <v>2415</v>
      </c>
      <c r="C14954" t="s">
        <v>2124</v>
      </c>
      <c r="D14954">
        <v>34.76</v>
      </c>
    </row>
    <row r="14955" spans="1:4">
      <c r="A14955">
        <v>1910</v>
      </c>
      <c r="B14955" t="s">
        <v>2415</v>
      </c>
      <c r="C14955" t="s">
        <v>2510</v>
      </c>
      <c r="D14955">
        <v>14</v>
      </c>
    </row>
    <row r="14956" spans="1:4">
      <c r="A14956">
        <v>1910</v>
      </c>
      <c r="B14956" t="s">
        <v>2415</v>
      </c>
      <c r="C14956" t="s">
        <v>2511</v>
      </c>
      <c r="D14956">
        <v>12</v>
      </c>
    </row>
    <row r="14957" spans="1:4">
      <c r="A14957">
        <v>1910</v>
      </c>
      <c r="B14957" t="s">
        <v>2415</v>
      </c>
      <c r="C14957" t="s">
        <v>2125</v>
      </c>
      <c r="D14957">
        <v>619.95000000000005</v>
      </c>
    </row>
    <row r="14958" spans="1:4">
      <c r="A14958">
        <v>1910</v>
      </c>
      <c r="B14958" t="s">
        <v>2415</v>
      </c>
      <c r="C14958" t="s">
        <v>2125</v>
      </c>
      <c r="D14958">
        <v>5.36</v>
      </c>
    </row>
    <row r="14959" spans="1:4">
      <c r="A14959">
        <v>1910</v>
      </c>
      <c r="B14959" t="s">
        <v>2415</v>
      </c>
      <c r="C14959" t="s">
        <v>2125</v>
      </c>
      <c r="D14959">
        <v>316</v>
      </c>
    </row>
    <row r="14960" spans="1:4">
      <c r="A14960">
        <v>1910</v>
      </c>
      <c r="B14960" t="s">
        <v>2415</v>
      </c>
      <c r="C14960" t="s">
        <v>2125</v>
      </c>
      <c r="D14960">
        <v>10</v>
      </c>
    </row>
    <row r="14961" spans="1:4">
      <c r="A14961">
        <v>1910</v>
      </c>
      <c r="B14961" t="s">
        <v>2415</v>
      </c>
      <c r="C14961" t="s">
        <v>2125</v>
      </c>
      <c r="D14961">
        <v>26.11</v>
      </c>
    </row>
    <row r="14962" spans="1:4">
      <c r="A14962">
        <v>1910</v>
      </c>
      <c r="B14962" t="s">
        <v>2415</v>
      </c>
      <c r="C14962" t="s">
        <v>2125</v>
      </c>
      <c r="D14962">
        <v>8.6</v>
      </c>
    </row>
    <row r="14963" spans="1:4">
      <c r="A14963">
        <v>1910</v>
      </c>
      <c r="B14963" t="s">
        <v>2415</v>
      </c>
      <c r="C14963" t="s">
        <v>2125</v>
      </c>
      <c r="D14963">
        <v>3.34</v>
      </c>
    </row>
    <row r="14964" spans="1:4">
      <c r="A14964">
        <v>1910</v>
      </c>
      <c r="B14964" t="s">
        <v>2415</v>
      </c>
      <c r="C14964" t="s">
        <v>2125</v>
      </c>
      <c r="D14964">
        <v>20.6</v>
      </c>
    </row>
    <row r="14965" spans="1:4">
      <c r="A14965">
        <v>1910</v>
      </c>
      <c r="B14965" t="s">
        <v>2415</v>
      </c>
      <c r="C14965" t="s">
        <v>2125</v>
      </c>
      <c r="D14965">
        <v>3.5</v>
      </c>
    </row>
    <row r="14966" spans="1:4">
      <c r="A14966">
        <v>1910</v>
      </c>
      <c r="B14966" t="s">
        <v>2415</v>
      </c>
      <c r="C14966" t="s">
        <v>2125</v>
      </c>
      <c r="D14966">
        <v>14.7</v>
      </c>
    </row>
    <row r="14967" spans="1:4">
      <c r="A14967">
        <v>1910</v>
      </c>
      <c r="B14967" t="s">
        <v>2415</v>
      </c>
      <c r="C14967" t="s">
        <v>2125</v>
      </c>
      <c r="D14967">
        <v>16</v>
      </c>
    </row>
    <row r="14968" spans="1:4">
      <c r="A14968">
        <v>1910</v>
      </c>
      <c r="B14968" t="s">
        <v>2415</v>
      </c>
      <c r="C14968" t="s">
        <v>2125</v>
      </c>
      <c r="D14968">
        <v>16.18</v>
      </c>
    </row>
    <row r="14969" spans="1:4">
      <c r="A14969">
        <v>1910</v>
      </c>
      <c r="B14969" t="s">
        <v>2415</v>
      </c>
      <c r="C14969" t="s">
        <v>2125</v>
      </c>
      <c r="D14969">
        <v>21.09</v>
      </c>
    </row>
    <row r="14970" spans="1:4">
      <c r="A14970">
        <v>1910</v>
      </c>
      <c r="B14970" t="s">
        <v>2415</v>
      </c>
      <c r="C14970" t="s">
        <v>2125</v>
      </c>
      <c r="D14970">
        <v>27</v>
      </c>
    </row>
    <row r="14971" spans="1:4">
      <c r="A14971">
        <v>1910</v>
      </c>
      <c r="B14971" t="s">
        <v>2415</v>
      </c>
      <c r="C14971" t="s">
        <v>2403</v>
      </c>
      <c r="D14971">
        <v>13</v>
      </c>
    </row>
    <row r="14972" spans="1:4">
      <c r="A14972">
        <v>1910</v>
      </c>
      <c r="B14972" t="s">
        <v>2415</v>
      </c>
      <c r="C14972" t="s">
        <v>2127</v>
      </c>
      <c r="D14972">
        <v>545.91999999999996</v>
      </c>
    </row>
    <row r="14973" spans="1:4">
      <c r="A14973">
        <v>1910</v>
      </c>
      <c r="B14973" t="s">
        <v>2415</v>
      </c>
      <c r="C14973" t="s">
        <v>2127</v>
      </c>
      <c r="D14973">
        <v>3.33</v>
      </c>
    </row>
    <row r="14974" spans="1:4">
      <c r="A14974">
        <v>1910</v>
      </c>
      <c r="B14974" t="s">
        <v>2415</v>
      </c>
      <c r="C14974" t="s">
        <v>2127</v>
      </c>
      <c r="D14974">
        <v>9.1999999999999993</v>
      </c>
    </row>
    <row r="14975" spans="1:4">
      <c r="A14975">
        <v>1910</v>
      </c>
      <c r="B14975" t="s">
        <v>2415</v>
      </c>
      <c r="C14975" t="s">
        <v>2127</v>
      </c>
      <c r="D14975">
        <v>32</v>
      </c>
    </row>
    <row r="14976" spans="1:4">
      <c r="A14976">
        <v>1910</v>
      </c>
      <c r="B14976" t="s">
        <v>2415</v>
      </c>
      <c r="C14976" t="s">
        <v>2127</v>
      </c>
      <c r="D14976">
        <v>64.209999999999994</v>
      </c>
    </row>
    <row r="14977" spans="1:4">
      <c r="A14977">
        <v>1910</v>
      </c>
      <c r="B14977" t="s">
        <v>2415</v>
      </c>
      <c r="C14977" t="s">
        <v>2127</v>
      </c>
      <c r="D14977">
        <v>11.54</v>
      </c>
    </row>
    <row r="14978" spans="1:4">
      <c r="A14978">
        <v>1910</v>
      </c>
      <c r="B14978" t="s">
        <v>2415</v>
      </c>
      <c r="C14978" t="s">
        <v>2127</v>
      </c>
      <c r="D14978">
        <v>10</v>
      </c>
    </row>
    <row r="14979" spans="1:4">
      <c r="A14979">
        <v>1910</v>
      </c>
      <c r="B14979" t="s">
        <v>2415</v>
      </c>
      <c r="C14979" t="s">
        <v>2127</v>
      </c>
      <c r="D14979">
        <v>231</v>
      </c>
    </row>
    <row r="14980" spans="1:4">
      <c r="A14980">
        <v>1910</v>
      </c>
      <c r="B14980" t="s">
        <v>2415</v>
      </c>
      <c r="C14980" t="s">
        <v>2127</v>
      </c>
      <c r="D14980">
        <v>29</v>
      </c>
    </row>
    <row r="14981" spans="1:4">
      <c r="A14981">
        <v>1910</v>
      </c>
      <c r="B14981" t="s">
        <v>2415</v>
      </c>
      <c r="C14981" t="s">
        <v>2127</v>
      </c>
      <c r="D14981">
        <v>40.28</v>
      </c>
    </row>
    <row r="14982" spans="1:4">
      <c r="A14982">
        <v>1910</v>
      </c>
      <c r="B14982" t="s">
        <v>2415</v>
      </c>
      <c r="C14982" t="s">
        <v>2127</v>
      </c>
      <c r="D14982">
        <v>7.1</v>
      </c>
    </row>
    <row r="14983" spans="1:4">
      <c r="A14983">
        <v>1910</v>
      </c>
      <c r="B14983" t="s">
        <v>2415</v>
      </c>
      <c r="C14983" t="s">
        <v>2127</v>
      </c>
      <c r="D14983">
        <v>12</v>
      </c>
    </row>
    <row r="14984" spans="1:4">
      <c r="A14984">
        <v>1910</v>
      </c>
      <c r="B14984" t="s">
        <v>2415</v>
      </c>
      <c r="C14984" t="s">
        <v>2127</v>
      </c>
      <c r="D14984">
        <v>5.42</v>
      </c>
    </row>
    <row r="14985" spans="1:4">
      <c r="A14985">
        <v>1910</v>
      </c>
      <c r="B14985" t="s">
        <v>2415</v>
      </c>
      <c r="C14985" t="s">
        <v>2127</v>
      </c>
      <c r="D14985">
        <v>14.95</v>
      </c>
    </row>
    <row r="14986" spans="1:4">
      <c r="A14986">
        <v>1910</v>
      </c>
      <c r="B14986" t="s">
        <v>2415</v>
      </c>
      <c r="C14986" t="s">
        <v>2127</v>
      </c>
      <c r="D14986">
        <v>27.86</v>
      </c>
    </row>
    <row r="14987" spans="1:4">
      <c r="A14987">
        <v>1910</v>
      </c>
      <c r="B14987" t="s">
        <v>2415</v>
      </c>
      <c r="C14987" t="s">
        <v>2127</v>
      </c>
      <c r="D14987">
        <v>122</v>
      </c>
    </row>
    <row r="14988" spans="1:4">
      <c r="A14988">
        <v>1910</v>
      </c>
      <c r="B14988" t="s">
        <v>2415</v>
      </c>
      <c r="C14988" t="s">
        <v>2127</v>
      </c>
      <c r="D14988">
        <v>7</v>
      </c>
    </row>
    <row r="14989" spans="1:4">
      <c r="A14989">
        <v>1910</v>
      </c>
      <c r="B14989" t="s">
        <v>2415</v>
      </c>
      <c r="C14989" t="s">
        <v>2127</v>
      </c>
      <c r="D14989">
        <v>84</v>
      </c>
    </row>
    <row r="14990" spans="1:4">
      <c r="A14990">
        <v>1910</v>
      </c>
      <c r="B14990" t="s">
        <v>2415</v>
      </c>
      <c r="C14990" t="s">
        <v>2127</v>
      </c>
      <c r="D14990">
        <v>9</v>
      </c>
    </row>
    <row r="14991" spans="1:4">
      <c r="A14991">
        <v>1910</v>
      </c>
      <c r="B14991" t="s">
        <v>2415</v>
      </c>
      <c r="C14991" t="s">
        <v>2127</v>
      </c>
      <c r="D14991">
        <v>5</v>
      </c>
    </row>
    <row r="14992" spans="1:4">
      <c r="A14992">
        <v>1910</v>
      </c>
      <c r="B14992" t="s">
        <v>2415</v>
      </c>
      <c r="C14992" t="s">
        <v>2022</v>
      </c>
      <c r="D14992">
        <v>3.5</v>
      </c>
    </row>
    <row r="14993" spans="1:4">
      <c r="A14993">
        <v>1910</v>
      </c>
      <c r="B14993" t="s">
        <v>2415</v>
      </c>
      <c r="C14993" t="s">
        <v>2145</v>
      </c>
      <c r="D14993">
        <v>6.7</v>
      </c>
    </row>
    <row r="14994" spans="1:4">
      <c r="A14994">
        <v>1910</v>
      </c>
      <c r="B14994" t="s">
        <v>2415</v>
      </c>
      <c r="C14994" t="s">
        <v>2145</v>
      </c>
      <c r="D14994">
        <v>12</v>
      </c>
    </row>
    <row r="14995" spans="1:4">
      <c r="A14995">
        <v>1910</v>
      </c>
      <c r="B14995" t="s">
        <v>2415</v>
      </c>
      <c r="C14995" t="s">
        <v>2128</v>
      </c>
      <c r="D14995">
        <v>70.97</v>
      </c>
    </row>
    <row r="14996" spans="1:4">
      <c r="A14996">
        <v>1910</v>
      </c>
      <c r="B14996" t="s">
        <v>2415</v>
      </c>
      <c r="C14996" t="s">
        <v>2146</v>
      </c>
      <c r="D14996">
        <v>36</v>
      </c>
    </row>
    <row r="14997" spans="1:4">
      <c r="A14997">
        <v>1910</v>
      </c>
      <c r="B14997" t="s">
        <v>2415</v>
      </c>
      <c r="C14997" t="s">
        <v>2262</v>
      </c>
      <c r="D14997">
        <v>10.5</v>
      </c>
    </row>
    <row r="14998" spans="1:4">
      <c r="A14998">
        <v>1910</v>
      </c>
      <c r="B14998" t="s">
        <v>2415</v>
      </c>
      <c r="C14998" t="s">
        <v>2129</v>
      </c>
      <c r="D14998">
        <v>90</v>
      </c>
    </row>
    <row r="14999" spans="1:4">
      <c r="A14999">
        <v>1910</v>
      </c>
      <c r="B14999" t="s">
        <v>2415</v>
      </c>
      <c r="C14999" t="s">
        <v>2129</v>
      </c>
      <c r="D14999">
        <v>7.5</v>
      </c>
    </row>
    <row r="15000" spans="1:4">
      <c r="A15000">
        <v>1910</v>
      </c>
      <c r="B15000" t="s">
        <v>2415</v>
      </c>
      <c r="C15000" t="s">
        <v>2130</v>
      </c>
      <c r="D15000">
        <v>41.7</v>
      </c>
    </row>
    <row r="15001" spans="1:4">
      <c r="A15001">
        <v>1910</v>
      </c>
      <c r="B15001" t="s">
        <v>2415</v>
      </c>
      <c r="C15001" t="s">
        <v>2130</v>
      </c>
      <c r="D15001">
        <v>49.69</v>
      </c>
    </row>
    <row r="15002" spans="1:4">
      <c r="A15002">
        <v>1910</v>
      </c>
      <c r="B15002" t="s">
        <v>2415</v>
      </c>
      <c r="C15002" t="s">
        <v>2130</v>
      </c>
      <c r="D15002">
        <v>22.4</v>
      </c>
    </row>
    <row r="15003" spans="1:4">
      <c r="A15003">
        <v>1910</v>
      </c>
      <c r="B15003" t="s">
        <v>2415</v>
      </c>
      <c r="C15003" t="s">
        <v>2131</v>
      </c>
      <c r="D15003">
        <v>15</v>
      </c>
    </row>
    <row r="15004" spans="1:4">
      <c r="A15004">
        <v>1910</v>
      </c>
      <c r="B15004" t="s">
        <v>2415</v>
      </c>
      <c r="C15004" t="s">
        <v>2131</v>
      </c>
      <c r="D15004">
        <v>18.3</v>
      </c>
    </row>
    <row r="15005" spans="1:4">
      <c r="A15005">
        <v>1910</v>
      </c>
      <c r="B15005" t="s">
        <v>2415</v>
      </c>
      <c r="C15005" t="s">
        <v>2132</v>
      </c>
      <c r="D15005">
        <v>35.65</v>
      </c>
    </row>
    <row r="15006" spans="1:4">
      <c r="A15006">
        <v>1910</v>
      </c>
      <c r="B15006" t="s">
        <v>2415</v>
      </c>
      <c r="C15006" t="s">
        <v>2132</v>
      </c>
      <c r="D15006">
        <v>17</v>
      </c>
    </row>
    <row r="15007" spans="1:4">
      <c r="A15007">
        <v>1910</v>
      </c>
      <c r="B15007" t="s">
        <v>2415</v>
      </c>
      <c r="C15007" t="s">
        <v>2539</v>
      </c>
      <c r="D15007">
        <v>7</v>
      </c>
    </row>
    <row r="15008" spans="1:4">
      <c r="A15008">
        <v>1910</v>
      </c>
      <c r="B15008" t="s">
        <v>2415</v>
      </c>
      <c r="C15008" t="s">
        <v>2332</v>
      </c>
      <c r="D15008">
        <v>7.1</v>
      </c>
    </row>
    <row r="15009" spans="1:4">
      <c r="A15009">
        <v>1910</v>
      </c>
      <c r="B15009" t="s">
        <v>2415</v>
      </c>
      <c r="C15009" t="s">
        <v>2133</v>
      </c>
      <c r="D15009">
        <v>2.75</v>
      </c>
    </row>
    <row r="15010" spans="1:4">
      <c r="A15010">
        <v>1910</v>
      </c>
      <c r="B15010" t="s">
        <v>2415</v>
      </c>
      <c r="C15010" t="s">
        <v>2147</v>
      </c>
      <c r="D15010">
        <v>7</v>
      </c>
    </row>
    <row r="15011" spans="1:4">
      <c r="A15011">
        <v>1910</v>
      </c>
      <c r="B15011" t="s">
        <v>2415</v>
      </c>
      <c r="C15011" t="s">
        <v>2147</v>
      </c>
      <c r="D15011">
        <v>7</v>
      </c>
    </row>
    <row r="15012" spans="1:4">
      <c r="A15012">
        <v>1910</v>
      </c>
      <c r="B15012" t="s">
        <v>2415</v>
      </c>
      <c r="C15012" t="s">
        <v>2263</v>
      </c>
      <c r="D15012">
        <v>22.1</v>
      </c>
    </row>
    <row r="15013" spans="1:4">
      <c r="A15013">
        <v>1910</v>
      </c>
      <c r="B15013" t="s">
        <v>2415</v>
      </c>
      <c r="C15013" t="s">
        <v>2264</v>
      </c>
      <c r="D15013">
        <v>22</v>
      </c>
    </row>
    <row r="15014" spans="1:4">
      <c r="A15014">
        <v>1910</v>
      </c>
      <c r="B15014" t="s">
        <v>2415</v>
      </c>
      <c r="C15014" t="s">
        <v>2264</v>
      </c>
      <c r="D15014">
        <v>3.5</v>
      </c>
    </row>
    <row r="15015" spans="1:4">
      <c r="A15015">
        <v>1910</v>
      </c>
      <c r="B15015" t="s">
        <v>2415</v>
      </c>
      <c r="C15015" t="s">
        <v>2371</v>
      </c>
      <c r="D15015">
        <v>13.35</v>
      </c>
    </row>
    <row r="15016" spans="1:4">
      <c r="A15016">
        <v>1910</v>
      </c>
      <c r="B15016" t="s">
        <v>2415</v>
      </c>
      <c r="C15016" t="s">
        <v>2148</v>
      </c>
      <c r="D15016">
        <v>1.99</v>
      </c>
    </row>
    <row r="15017" spans="1:4">
      <c r="A15017">
        <v>1910</v>
      </c>
      <c r="B15017" t="s">
        <v>2415</v>
      </c>
      <c r="C15017" t="s">
        <v>2091</v>
      </c>
      <c r="D15017">
        <v>20.25</v>
      </c>
    </row>
    <row r="15018" spans="1:4">
      <c r="A15018">
        <v>1910</v>
      </c>
      <c r="B15018" t="s">
        <v>2415</v>
      </c>
      <c r="C15018" t="s">
        <v>2149</v>
      </c>
      <c r="D15018">
        <v>27</v>
      </c>
    </row>
    <row r="15019" spans="1:4">
      <c r="A15019">
        <v>1910</v>
      </c>
      <c r="B15019" t="s">
        <v>2415</v>
      </c>
      <c r="C15019" t="s">
        <v>2149</v>
      </c>
      <c r="D15019">
        <v>29.24</v>
      </c>
    </row>
    <row r="15020" spans="1:4">
      <c r="A15020">
        <v>1910</v>
      </c>
      <c r="B15020" t="s">
        <v>2415</v>
      </c>
      <c r="C15020" t="s">
        <v>2406</v>
      </c>
      <c r="D15020">
        <v>6</v>
      </c>
    </row>
    <row r="15021" spans="1:4">
      <c r="A15021">
        <v>1910</v>
      </c>
      <c r="B15021" t="s">
        <v>2415</v>
      </c>
      <c r="C15021" t="s">
        <v>2540</v>
      </c>
      <c r="D15021">
        <v>3.34</v>
      </c>
    </row>
    <row r="15022" spans="1:4">
      <c r="A15022">
        <v>1910</v>
      </c>
      <c r="B15022" t="s">
        <v>2415</v>
      </c>
      <c r="C15022" t="s">
        <v>2560</v>
      </c>
      <c r="D15022">
        <v>90</v>
      </c>
    </row>
    <row r="15023" spans="1:4">
      <c r="A15023">
        <v>1910</v>
      </c>
      <c r="B15023" t="s">
        <v>2415</v>
      </c>
      <c r="C15023" t="s">
        <v>2560</v>
      </c>
      <c r="D15023">
        <v>13</v>
      </c>
    </row>
    <row r="15024" spans="1:4">
      <c r="A15024">
        <v>1910</v>
      </c>
      <c r="B15024" t="s">
        <v>2415</v>
      </c>
      <c r="C15024" t="s">
        <v>2134</v>
      </c>
      <c r="D15024">
        <v>8.5</v>
      </c>
    </row>
    <row r="15025" spans="1:4">
      <c r="A15025">
        <v>1910</v>
      </c>
      <c r="B15025" t="s">
        <v>2415</v>
      </c>
      <c r="C15025" t="s">
        <v>2134</v>
      </c>
      <c r="D15025">
        <v>2.8</v>
      </c>
    </row>
    <row r="15026" spans="1:4">
      <c r="A15026">
        <v>1910</v>
      </c>
      <c r="B15026" t="s">
        <v>2415</v>
      </c>
      <c r="C15026" t="s">
        <v>2134</v>
      </c>
      <c r="D15026">
        <v>1.8</v>
      </c>
    </row>
    <row r="15027" spans="1:4">
      <c r="A15027">
        <v>1910</v>
      </c>
      <c r="B15027" t="s">
        <v>2415</v>
      </c>
      <c r="C15027" t="s">
        <v>2134</v>
      </c>
      <c r="D15027">
        <v>4.75</v>
      </c>
    </row>
    <row r="15028" spans="1:4">
      <c r="A15028">
        <v>1910</v>
      </c>
      <c r="B15028" t="s">
        <v>2415</v>
      </c>
      <c r="C15028" t="s">
        <v>2451</v>
      </c>
      <c r="D15028">
        <v>17</v>
      </c>
    </row>
    <row r="15029" spans="1:4">
      <c r="A15029">
        <v>1910</v>
      </c>
      <c r="B15029" t="s">
        <v>2415</v>
      </c>
      <c r="C15029" t="s">
        <v>2151</v>
      </c>
      <c r="D15029">
        <v>80.53</v>
      </c>
    </row>
    <row r="15030" spans="1:4">
      <c r="A15030">
        <v>1910</v>
      </c>
      <c r="B15030" t="s">
        <v>2415</v>
      </c>
      <c r="C15030" t="s">
        <v>2512</v>
      </c>
      <c r="D15030">
        <v>11</v>
      </c>
    </row>
    <row r="15031" spans="1:4">
      <c r="A15031">
        <v>1910</v>
      </c>
      <c r="B15031" t="s">
        <v>3153</v>
      </c>
      <c r="C15031" t="s">
        <v>2153</v>
      </c>
      <c r="D15031">
        <v>20.6</v>
      </c>
    </row>
    <row r="15032" spans="1:4">
      <c r="A15032">
        <v>1910</v>
      </c>
      <c r="B15032" t="s">
        <v>3153</v>
      </c>
      <c r="C15032" t="s">
        <v>2153</v>
      </c>
      <c r="D15032">
        <v>14.5</v>
      </c>
    </row>
    <row r="15033" spans="1:4">
      <c r="A15033">
        <v>1910</v>
      </c>
      <c r="B15033" t="s">
        <v>3153</v>
      </c>
      <c r="C15033" t="s">
        <v>2155</v>
      </c>
      <c r="D15033">
        <v>318.8</v>
      </c>
    </row>
    <row r="15034" spans="1:4">
      <c r="A15034">
        <v>1910</v>
      </c>
      <c r="B15034" t="s">
        <v>3153</v>
      </c>
      <c r="C15034" t="s">
        <v>2155</v>
      </c>
      <c r="D15034">
        <v>27.715</v>
      </c>
    </row>
    <row r="15035" spans="1:4">
      <c r="A15035">
        <v>1910</v>
      </c>
      <c r="B15035" t="s">
        <v>3153</v>
      </c>
      <c r="C15035" t="s">
        <v>2155</v>
      </c>
      <c r="D15035">
        <v>33</v>
      </c>
    </row>
    <row r="15036" spans="1:4">
      <c r="A15036">
        <v>1910</v>
      </c>
      <c r="B15036" t="s">
        <v>3153</v>
      </c>
      <c r="C15036" t="s">
        <v>2031</v>
      </c>
      <c r="D15036">
        <v>20.6</v>
      </c>
    </row>
    <row r="15037" spans="1:4">
      <c r="A15037">
        <v>1910</v>
      </c>
      <c r="B15037" t="s">
        <v>3153</v>
      </c>
      <c r="C15037" t="s">
        <v>2266</v>
      </c>
      <c r="D15037">
        <v>6.23</v>
      </c>
    </row>
    <row r="15038" spans="1:4">
      <c r="A15038">
        <v>1910</v>
      </c>
      <c r="B15038" t="s">
        <v>3157</v>
      </c>
      <c r="C15038" t="s">
        <v>442</v>
      </c>
      <c r="D15038">
        <v>18.899999999999999</v>
      </c>
    </row>
    <row r="15039" spans="1:4">
      <c r="A15039">
        <v>1910</v>
      </c>
      <c r="B15039" t="s">
        <v>3157</v>
      </c>
      <c r="C15039" t="s">
        <v>1903</v>
      </c>
      <c r="D15039">
        <v>41</v>
      </c>
    </row>
    <row r="15040" spans="1:4">
      <c r="A15040">
        <v>1910</v>
      </c>
      <c r="B15040" t="s">
        <v>3157</v>
      </c>
      <c r="C15040" t="s">
        <v>1903</v>
      </c>
      <c r="D15040">
        <v>25</v>
      </c>
    </row>
    <row r="15041" spans="1:4">
      <c r="A15041">
        <v>1910</v>
      </c>
      <c r="B15041" t="s">
        <v>3157</v>
      </c>
      <c r="C15041" t="s">
        <v>1972</v>
      </c>
      <c r="D15041">
        <v>25</v>
      </c>
    </row>
    <row r="15042" spans="1:4">
      <c r="A15042">
        <v>1910</v>
      </c>
      <c r="B15042" t="s">
        <v>3157</v>
      </c>
      <c r="C15042" t="s">
        <v>2056</v>
      </c>
      <c r="D15042">
        <v>14</v>
      </c>
    </row>
    <row r="15043" spans="1:4">
      <c r="A15043">
        <v>1910</v>
      </c>
      <c r="B15043" t="s">
        <v>3157</v>
      </c>
      <c r="C15043" t="s">
        <v>2452</v>
      </c>
      <c r="D15043">
        <v>1.5</v>
      </c>
    </row>
    <row r="15044" spans="1:4">
      <c r="A15044">
        <v>1910</v>
      </c>
      <c r="B15044" t="s">
        <v>3157</v>
      </c>
      <c r="C15044" t="s">
        <v>2339</v>
      </c>
      <c r="D15044">
        <v>16.5</v>
      </c>
    </row>
    <row r="15045" spans="1:4">
      <c r="A15045">
        <v>1910</v>
      </c>
      <c r="B15045" t="s">
        <v>3162</v>
      </c>
      <c r="C15045" t="s">
        <v>2411</v>
      </c>
      <c r="D15045">
        <v>4</v>
      </c>
    </row>
    <row r="15046" spans="1:4">
      <c r="A15046">
        <v>1910</v>
      </c>
      <c r="B15046" t="s">
        <v>3162</v>
      </c>
      <c r="C15046" t="s">
        <v>2411</v>
      </c>
      <c r="D15046">
        <v>9</v>
      </c>
    </row>
    <row r="15047" spans="1:4">
      <c r="A15047">
        <v>1910</v>
      </c>
      <c r="B15047" t="s">
        <v>3544</v>
      </c>
      <c r="C15047" t="s">
        <v>537</v>
      </c>
      <c r="D15047">
        <v>6</v>
      </c>
    </row>
    <row r="15048" spans="1:4">
      <c r="A15048">
        <v>1910</v>
      </c>
      <c r="B15048" t="s">
        <v>3544</v>
      </c>
      <c r="C15048" t="s">
        <v>415</v>
      </c>
      <c r="D15048">
        <v>54</v>
      </c>
    </row>
    <row r="15049" spans="1:4">
      <c r="A15049">
        <v>1910</v>
      </c>
      <c r="B15049" t="s">
        <v>3544</v>
      </c>
      <c r="C15049" t="s">
        <v>415</v>
      </c>
      <c r="D15049">
        <v>5</v>
      </c>
    </row>
    <row r="15050" spans="1:4">
      <c r="A15050">
        <v>1910</v>
      </c>
      <c r="B15050" t="s">
        <v>3544</v>
      </c>
      <c r="C15050" t="s">
        <v>416</v>
      </c>
      <c r="D15050">
        <v>5.5</v>
      </c>
    </row>
    <row r="15051" spans="1:4">
      <c r="A15051">
        <v>1910</v>
      </c>
      <c r="B15051" t="s">
        <v>3544</v>
      </c>
      <c r="C15051" t="s">
        <v>419</v>
      </c>
      <c r="D15051">
        <v>6.25</v>
      </c>
    </row>
    <row r="15052" spans="1:4">
      <c r="A15052">
        <v>1910</v>
      </c>
      <c r="B15052" t="s">
        <v>3544</v>
      </c>
      <c r="C15052" t="s">
        <v>420</v>
      </c>
      <c r="D15052">
        <v>4</v>
      </c>
    </row>
    <row r="15053" spans="1:4">
      <c r="A15053">
        <v>1910</v>
      </c>
      <c r="B15053" t="s">
        <v>3544</v>
      </c>
      <c r="C15053" t="s">
        <v>421</v>
      </c>
      <c r="D15053">
        <v>6</v>
      </c>
    </row>
    <row r="15054" spans="1:4">
      <c r="A15054">
        <v>1910</v>
      </c>
      <c r="B15054" t="s">
        <v>3544</v>
      </c>
      <c r="C15054" t="s">
        <v>422</v>
      </c>
      <c r="D15054">
        <v>41</v>
      </c>
    </row>
    <row r="15055" spans="1:4">
      <c r="A15055">
        <v>1910</v>
      </c>
      <c r="B15055" t="s">
        <v>3544</v>
      </c>
      <c r="C15055" t="s">
        <v>422</v>
      </c>
      <c r="D15055">
        <v>4</v>
      </c>
    </row>
    <row r="15056" spans="1:4">
      <c r="A15056">
        <v>1910</v>
      </c>
      <c r="B15056" t="s">
        <v>3544</v>
      </c>
      <c r="C15056" t="s">
        <v>422</v>
      </c>
      <c r="D15056">
        <v>4</v>
      </c>
    </row>
    <row r="15057" spans="1:4">
      <c r="A15057">
        <v>1910</v>
      </c>
      <c r="B15057" t="s">
        <v>3544</v>
      </c>
      <c r="C15057" t="s">
        <v>423</v>
      </c>
      <c r="D15057">
        <v>81</v>
      </c>
    </row>
    <row r="15058" spans="1:4">
      <c r="A15058">
        <v>1910</v>
      </c>
      <c r="B15058" t="s">
        <v>3544</v>
      </c>
      <c r="C15058" t="s">
        <v>423</v>
      </c>
      <c r="D15058">
        <v>17.7</v>
      </c>
    </row>
    <row r="15059" spans="1:4">
      <c r="A15059">
        <v>1910</v>
      </c>
      <c r="B15059" t="s">
        <v>3658</v>
      </c>
      <c r="C15059" t="s">
        <v>968</v>
      </c>
      <c r="D15059">
        <v>16.2</v>
      </c>
    </row>
    <row r="15060" spans="1:4">
      <c r="A15060">
        <v>1910</v>
      </c>
      <c r="B15060" t="s">
        <v>3658</v>
      </c>
      <c r="C15060" t="s">
        <v>2170</v>
      </c>
      <c r="D15060">
        <v>12</v>
      </c>
    </row>
    <row r="15061" spans="1:4">
      <c r="A15061">
        <v>1910</v>
      </c>
      <c r="B15061" t="s">
        <v>3658</v>
      </c>
      <c r="C15061" t="s">
        <v>2453</v>
      </c>
      <c r="D15061">
        <v>2.5</v>
      </c>
    </row>
    <row r="15062" spans="1:4">
      <c r="A15062">
        <v>1910</v>
      </c>
      <c r="B15062" t="s">
        <v>3658</v>
      </c>
      <c r="C15062" t="s">
        <v>2453</v>
      </c>
      <c r="D15062">
        <v>9</v>
      </c>
    </row>
    <row r="15063" spans="1:4">
      <c r="A15063">
        <v>1910</v>
      </c>
      <c r="B15063" t="s">
        <v>3658</v>
      </c>
      <c r="C15063" t="s">
        <v>2171</v>
      </c>
      <c r="D15063">
        <v>4</v>
      </c>
    </row>
    <row r="15064" spans="1:4">
      <c r="A15064">
        <v>1910</v>
      </c>
      <c r="B15064" t="s">
        <v>3658</v>
      </c>
      <c r="C15064" t="s">
        <v>969</v>
      </c>
      <c r="D15064">
        <v>59.8</v>
      </c>
    </row>
    <row r="15065" spans="1:4">
      <c r="A15065">
        <v>1910</v>
      </c>
      <c r="B15065" t="s">
        <v>3658</v>
      </c>
      <c r="C15065" t="s">
        <v>969</v>
      </c>
      <c r="D15065">
        <v>62.9</v>
      </c>
    </row>
    <row r="15066" spans="1:4">
      <c r="A15066">
        <v>1910</v>
      </c>
      <c r="B15066" t="s">
        <v>3658</v>
      </c>
      <c r="C15066" t="s">
        <v>2541</v>
      </c>
      <c r="D15066">
        <v>2</v>
      </c>
    </row>
    <row r="15067" spans="1:4">
      <c r="A15067">
        <v>1910</v>
      </c>
      <c r="B15067" t="s">
        <v>3658</v>
      </c>
      <c r="C15067" t="s">
        <v>2173</v>
      </c>
      <c r="D15067">
        <v>32.9</v>
      </c>
    </row>
    <row r="15068" spans="1:4">
      <c r="A15068">
        <v>1910</v>
      </c>
      <c r="B15068" t="s">
        <v>3658</v>
      </c>
      <c r="C15068" t="s">
        <v>2162</v>
      </c>
      <c r="D15068">
        <v>15</v>
      </c>
    </row>
    <row r="15069" spans="1:4">
      <c r="A15069">
        <v>1910</v>
      </c>
      <c r="B15069" t="s">
        <v>3658</v>
      </c>
      <c r="C15069" t="s">
        <v>2162</v>
      </c>
      <c r="D15069">
        <v>86.4</v>
      </c>
    </row>
    <row r="15070" spans="1:4">
      <c r="A15070">
        <v>1910</v>
      </c>
      <c r="B15070" t="s">
        <v>3658</v>
      </c>
      <c r="C15070" t="s">
        <v>2515</v>
      </c>
      <c r="D15070">
        <v>39</v>
      </c>
    </row>
    <row r="15071" spans="1:4">
      <c r="A15071">
        <v>1910</v>
      </c>
      <c r="B15071" t="s">
        <v>3658</v>
      </c>
      <c r="C15071" t="s">
        <v>2163</v>
      </c>
      <c r="D15071">
        <v>35.1</v>
      </c>
    </row>
    <row r="15072" spans="1:4">
      <c r="A15072">
        <v>1910</v>
      </c>
      <c r="B15072" t="s">
        <v>3658</v>
      </c>
      <c r="C15072" t="s">
        <v>2174</v>
      </c>
      <c r="D15072">
        <v>5</v>
      </c>
    </row>
    <row r="15073" spans="1:4">
      <c r="A15073">
        <v>1910</v>
      </c>
      <c r="B15073" t="s">
        <v>3658</v>
      </c>
      <c r="C15073" t="s">
        <v>2164</v>
      </c>
      <c r="D15073">
        <v>5.5</v>
      </c>
    </row>
    <row r="15074" spans="1:4">
      <c r="A15074">
        <v>1910</v>
      </c>
      <c r="B15074" t="s">
        <v>3658</v>
      </c>
      <c r="C15074" t="s">
        <v>2165</v>
      </c>
      <c r="D15074">
        <v>1</v>
      </c>
    </row>
    <row r="15075" spans="1:4">
      <c r="A15075">
        <v>1910</v>
      </c>
      <c r="B15075" t="s">
        <v>3658</v>
      </c>
      <c r="C15075" t="s">
        <v>2580</v>
      </c>
      <c r="D15075">
        <v>1</v>
      </c>
    </row>
    <row r="15076" spans="1:4">
      <c r="A15076">
        <v>1910</v>
      </c>
      <c r="B15076" t="s">
        <v>3658</v>
      </c>
      <c r="C15076" t="s">
        <v>1518</v>
      </c>
      <c r="D15076">
        <v>2</v>
      </c>
    </row>
    <row r="15077" spans="1:4">
      <c r="A15077">
        <v>1910</v>
      </c>
      <c r="B15077" t="s">
        <v>3658</v>
      </c>
      <c r="C15077" t="s">
        <v>1518</v>
      </c>
      <c r="D15077">
        <v>6</v>
      </c>
    </row>
    <row r="15078" spans="1:4">
      <c r="A15078">
        <v>1910</v>
      </c>
      <c r="B15078" t="s">
        <v>3658</v>
      </c>
      <c r="C15078" t="s">
        <v>690</v>
      </c>
      <c r="D15078">
        <v>5</v>
      </c>
    </row>
    <row r="15079" spans="1:4">
      <c r="A15079">
        <v>1910</v>
      </c>
      <c r="B15079" t="s">
        <v>3658</v>
      </c>
      <c r="C15079" t="s">
        <v>2110</v>
      </c>
      <c r="D15079">
        <v>7</v>
      </c>
    </row>
    <row r="15080" spans="1:4">
      <c r="A15080">
        <v>1910</v>
      </c>
      <c r="B15080" t="s">
        <v>3658</v>
      </c>
      <c r="C15080" t="s">
        <v>2581</v>
      </c>
      <c r="D15080">
        <v>5</v>
      </c>
    </row>
    <row r="15081" spans="1:4">
      <c r="A15081">
        <v>1910</v>
      </c>
      <c r="B15081" t="s">
        <v>3658</v>
      </c>
      <c r="C15081" t="s">
        <v>2166</v>
      </c>
      <c r="D15081">
        <v>62</v>
      </c>
    </row>
    <row r="15082" spans="1:4">
      <c r="A15082">
        <v>1910</v>
      </c>
      <c r="B15082" t="s">
        <v>3658</v>
      </c>
      <c r="C15082" t="s">
        <v>862</v>
      </c>
      <c r="D15082">
        <v>16</v>
      </c>
    </row>
    <row r="15083" spans="1:4">
      <c r="A15083">
        <v>1910</v>
      </c>
      <c r="B15083" t="s">
        <v>3658</v>
      </c>
      <c r="C15083" t="s">
        <v>2454</v>
      </c>
      <c r="D15083">
        <v>14.3</v>
      </c>
    </row>
    <row r="15084" spans="1:4">
      <c r="A15084">
        <v>1910</v>
      </c>
      <c r="B15084" t="s">
        <v>3658</v>
      </c>
      <c r="C15084" t="s">
        <v>2454</v>
      </c>
      <c r="D15084">
        <v>16</v>
      </c>
    </row>
    <row r="15085" spans="1:4">
      <c r="A15085">
        <v>1910</v>
      </c>
      <c r="B15085" t="s">
        <v>3658</v>
      </c>
      <c r="C15085" t="s">
        <v>2168</v>
      </c>
      <c r="D15085">
        <v>3.5</v>
      </c>
    </row>
    <row r="15086" spans="1:4">
      <c r="A15086">
        <v>1910</v>
      </c>
      <c r="B15086" t="s">
        <v>3658</v>
      </c>
      <c r="C15086" t="s">
        <v>2582</v>
      </c>
      <c r="D15086">
        <v>8</v>
      </c>
    </row>
    <row r="15087" spans="1:4">
      <c r="A15087">
        <v>1910</v>
      </c>
      <c r="B15087" t="s">
        <v>3658</v>
      </c>
      <c r="C15087" t="s">
        <v>2561</v>
      </c>
      <c r="D15087">
        <v>4</v>
      </c>
    </row>
    <row r="15088" spans="1:4">
      <c r="A15088">
        <v>1910</v>
      </c>
      <c r="B15088" t="s">
        <v>3185</v>
      </c>
      <c r="C15088" t="s">
        <v>2340</v>
      </c>
      <c r="D15088">
        <v>30</v>
      </c>
    </row>
    <row r="15089" spans="1:4">
      <c r="A15089">
        <v>1910</v>
      </c>
      <c r="B15089" t="s">
        <v>3185</v>
      </c>
      <c r="C15089" t="s">
        <v>2177</v>
      </c>
      <c r="D15089">
        <v>101.52</v>
      </c>
    </row>
    <row r="15090" spans="1:4">
      <c r="A15090">
        <v>1910</v>
      </c>
      <c r="B15090" t="s">
        <v>3185</v>
      </c>
      <c r="C15090" t="s">
        <v>2177</v>
      </c>
      <c r="D15090">
        <v>55</v>
      </c>
    </row>
    <row r="15091" spans="1:4">
      <c r="A15091">
        <v>1910</v>
      </c>
      <c r="B15091" t="s">
        <v>3185</v>
      </c>
      <c r="C15091" t="s">
        <v>2177</v>
      </c>
      <c r="D15091">
        <v>14</v>
      </c>
    </row>
    <row r="15092" spans="1:4">
      <c r="A15092">
        <v>1910</v>
      </c>
      <c r="B15092" t="s">
        <v>3185</v>
      </c>
      <c r="C15092" t="s">
        <v>2177</v>
      </c>
      <c r="D15092">
        <v>9.5</v>
      </c>
    </row>
    <row r="15093" spans="1:4">
      <c r="A15093">
        <v>1910</v>
      </c>
      <c r="B15093" t="s">
        <v>3188</v>
      </c>
      <c r="C15093" t="s">
        <v>1084</v>
      </c>
      <c r="D15093">
        <v>7.5</v>
      </c>
    </row>
    <row r="15094" spans="1:4">
      <c r="A15094">
        <v>1910</v>
      </c>
      <c r="B15094" t="s">
        <v>3188</v>
      </c>
      <c r="C15094" t="s">
        <v>698</v>
      </c>
      <c r="D15094">
        <v>5</v>
      </c>
    </row>
    <row r="15095" spans="1:4">
      <c r="A15095">
        <v>1910</v>
      </c>
      <c r="B15095" t="s">
        <v>3188</v>
      </c>
      <c r="C15095" t="s">
        <v>370</v>
      </c>
      <c r="D15095">
        <v>11</v>
      </c>
    </row>
    <row r="15096" spans="1:4">
      <c r="A15096">
        <v>1910</v>
      </c>
      <c r="B15096" t="s">
        <v>3188</v>
      </c>
      <c r="C15096" t="s">
        <v>370</v>
      </c>
      <c r="D15096">
        <v>5</v>
      </c>
    </row>
    <row r="15097" spans="1:4">
      <c r="A15097">
        <v>1910</v>
      </c>
      <c r="B15097" t="s">
        <v>3188</v>
      </c>
      <c r="C15097" t="s">
        <v>370</v>
      </c>
      <c r="D15097">
        <v>5</v>
      </c>
    </row>
    <row r="15098" spans="1:4">
      <c r="A15098">
        <v>1910</v>
      </c>
      <c r="B15098" t="s">
        <v>3188</v>
      </c>
      <c r="C15098" t="s">
        <v>1218</v>
      </c>
      <c r="D15098">
        <v>25</v>
      </c>
    </row>
    <row r="15099" spans="1:4">
      <c r="A15099">
        <v>1910</v>
      </c>
      <c r="B15099" t="s">
        <v>3188</v>
      </c>
      <c r="C15099" t="s">
        <v>1218</v>
      </c>
      <c r="D15099">
        <v>13</v>
      </c>
    </row>
    <row r="15100" spans="1:4">
      <c r="A15100">
        <v>1910</v>
      </c>
      <c r="B15100" t="s">
        <v>3188</v>
      </c>
      <c r="C15100" t="s">
        <v>578</v>
      </c>
      <c r="D15100">
        <v>9</v>
      </c>
    </row>
    <row r="15101" spans="1:4">
      <c r="A15101">
        <v>1910</v>
      </c>
      <c r="B15101" t="s">
        <v>3188</v>
      </c>
      <c r="C15101" t="s">
        <v>863</v>
      </c>
      <c r="D15101">
        <v>12</v>
      </c>
    </row>
    <row r="15102" spans="1:4">
      <c r="A15102">
        <v>1910</v>
      </c>
      <c r="B15102" t="s">
        <v>3188</v>
      </c>
      <c r="C15102" t="s">
        <v>863</v>
      </c>
      <c r="D15102">
        <v>3.15</v>
      </c>
    </row>
    <row r="15103" spans="1:4">
      <c r="A15103">
        <v>1910</v>
      </c>
      <c r="B15103" t="s">
        <v>55</v>
      </c>
      <c r="C15103" t="s">
        <v>715</v>
      </c>
      <c r="D15103">
        <v>7</v>
      </c>
    </row>
    <row r="15104" spans="1:4">
      <c r="A15104">
        <v>1910</v>
      </c>
      <c r="B15104" t="s">
        <v>55</v>
      </c>
      <c r="C15104" t="s">
        <v>2412</v>
      </c>
      <c r="D15104">
        <v>5.74</v>
      </c>
    </row>
    <row r="15105" spans="1:4">
      <c r="A15105">
        <v>1910</v>
      </c>
      <c r="B15105" t="s">
        <v>55</v>
      </c>
      <c r="C15105" t="s">
        <v>864</v>
      </c>
      <c r="D15105">
        <v>14.11</v>
      </c>
    </row>
    <row r="15106" spans="1:4">
      <c r="A15106">
        <v>1910</v>
      </c>
      <c r="B15106" t="s">
        <v>55</v>
      </c>
      <c r="C15106" t="s">
        <v>2341</v>
      </c>
      <c r="D15106">
        <v>27.74</v>
      </c>
    </row>
    <row r="15107" spans="1:4">
      <c r="A15107">
        <v>1910</v>
      </c>
      <c r="B15107" t="s">
        <v>55</v>
      </c>
      <c r="C15107" t="s">
        <v>2341</v>
      </c>
      <c r="D15107">
        <v>10.1</v>
      </c>
    </row>
    <row r="15108" spans="1:4">
      <c r="A15108">
        <v>1910</v>
      </c>
      <c r="B15108" t="s">
        <v>55</v>
      </c>
      <c r="C15108" t="s">
        <v>2341</v>
      </c>
      <c r="D15108">
        <v>13.16</v>
      </c>
    </row>
    <row r="15109" spans="1:4">
      <c r="A15109">
        <v>1910</v>
      </c>
      <c r="B15109" t="s">
        <v>55</v>
      </c>
      <c r="C15109" t="s">
        <v>717</v>
      </c>
      <c r="D15109">
        <v>13.99</v>
      </c>
    </row>
    <row r="15110" spans="1:4">
      <c r="A15110">
        <v>1910</v>
      </c>
      <c r="B15110" t="s">
        <v>55</v>
      </c>
      <c r="C15110" t="s">
        <v>717</v>
      </c>
      <c r="D15110">
        <v>20.57</v>
      </c>
    </row>
    <row r="15111" spans="1:4">
      <c r="A15111">
        <v>1910</v>
      </c>
      <c r="B15111" t="s">
        <v>55</v>
      </c>
      <c r="C15111" t="s">
        <v>717</v>
      </c>
      <c r="D15111">
        <v>4.5</v>
      </c>
    </row>
    <row r="15112" spans="1:4">
      <c r="A15112">
        <v>1910</v>
      </c>
      <c r="B15112" t="s">
        <v>55</v>
      </c>
      <c r="C15112" t="s">
        <v>717</v>
      </c>
      <c r="D15112">
        <v>48</v>
      </c>
    </row>
    <row r="15113" spans="1:4">
      <c r="A15113">
        <v>1910</v>
      </c>
      <c r="B15113" t="s">
        <v>55</v>
      </c>
      <c r="C15113" t="s">
        <v>924</v>
      </c>
      <c r="D15113">
        <v>2.64</v>
      </c>
    </row>
    <row r="15114" spans="1:4">
      <c r="A15114">
        <v>1910</v>
      </c>
      <c r="B15114" t="s">
        <v>55</v>
      </c>
      <c r="C15114" t="s">
        <v>59</v>
      </c>
      <c r="D15114">
        <v>14.8</v>
      </c>
    </row>
    <row r="15115" spans="1:4">
      <c r="A15115">
        <v>1910</v>
      </c>
      <c r="B15115" t="s">
        <v>55</v>
      </c>
      <c r="C15115" t="s">
        <v>2179</v>
      </c>
      <c r="D15115">
        <v>25.52</v>
      </c>
    </row>
    <row r="15116" spans="1:4">
      <c r="A15116">
        <v>1910</v>
      </c>
      <c r="B15116" t="s">
        <v>55</v>
      </c>
      <c r="C15116" t="s">
        <v>2180</v>
      </c>
      <c r="D15116">
        <v>4.5</v>
      </c>
    </row>
    <row r="15117" spans="1:4">
      <c r="A15117">
        <v>1910</v>
      </c>
      <c r="B15117" t="s">
        <v>55</v>
      </c>
      <c r="C15117" t="s">
        <v>2413</v>
      </c>
      <c r="D15117">
        <v>2</v>
      </c>
    </row>
    <row r="15118" spans="1:4">
      <c r="A15118">
        <v>1910</v>
      </c>
      <c r="B15118" t="s">
        <v>3638</v>
      </c>
      <c r="C15118" t="s">
        <v>1226</v>
      </c>
      <c r="D15118">
        <v>12</v>
      </c>
    </row>
    <row r="15119" spans="1:4">
      <c r="A15119">
        <v>1910</v>
      </c>
      <c r="B15119" t="s">
        <v>3638</v>
      </c>
      <c r="C15119" t="s">
        <v>1227</v>
      </c>
      <c r="D15119">
        <v>23.2</v>
      </c>
    </row>
    <row r="15120" spans="1:4">
      <c r="A15120">
        <v>1910</v>
      </c>
      <c r="B15120" t="s">
        <v>3638</v>
      </c>
      <c r="C15120" t="s">
        <v>425</v>
      </c>
      <c r="D15120">
        <v>14</v>
      </c>
    </row>
    <row r="15121" spans="1:4">
      <c r="A15121">
        <v>1910</v>
      </c>
      <c r="B15121" t="s">
        <v>3638</v>
      </c>
      <c r="C15121" t="s">
        <v>425</v>
      </c>
      <c r="D15121">
        <v>17</v>
      </c>
    </row>
    <row r="15122" spans="1:4">
      <c r="A15122">
        <v>1910</v>
      </c>
      <c r="B15122" t="s">
        <v>3638</v>
      </c>
      <c r="C15122" t="s">
        <v>721</v>
      </c>
      <c r="D15122">
        <v>4.25</v>
      </c>
    </row>
    <row r="15123" spans="1:4">
      <c r="A15123">
        <v>1910</v>
      </c>
      <c r="B15123" t="s">
        <v>3638</v>
      </c>
      <c r="C15123" t="s">
        <v>1521</v>
      </c>
      <c r="D15123">
        <v>6</v>
      </c>
    </row>
    <row r="15124" spans="1:4">
      <c r="A15124">
        <v>1910</v>
      </c>
      <c r="B15124" t="s">
        <v>3638</v>
      </c>
      <c r="C15124" t="s">
        <v>428</v>
      </c>
      <c r="D15124">
        <v>183</v>
      </c>
    </row>
    <row r="15125" spans="1:4">
      <c r="A15125">
        <v>1910</v>
      </c>
      <c r="B15125" t="s">
        <v>3638</v>
      </c>
      <c r="C15125" t="s">
        <v>428</v>
      </c>
      <c r="D15125">
        <v>22</v>
      </c>
    </row>
    <row r="15126" spans="1:4">
      <c r="A15126">
        <v>1910</v>
      </c>
      <c r="B15126" t="s">
        <v>3638</v>
      </c>
      <c r="C15126" t="s">
        <v>428</v>
      </c>
      <c r="D15126">
        <v>5</v>
      </c>
    </row>
    <row r="15127" spans="1:4">
      <c r="A15127">
        <v>1910</v>
      </c>
      <c r="B15127" t="s">
        <v>3638</v>
      </c>
      <c r="C15127" t="s">
        <v>428</v>
      </c>
      <c r="D15127">
        <v>65</v>
      </c>
    </row>
    <row r="15128" spans="1:4">
      <c r="A15128">
        <v>1910</v>
      </c>
      <c r="B15128" t="s">
        <v>3638</v>
      </c>
      <c r="C15128" t="s">
        <v>432</v>
      </c>
      <c r="D15128">
        <v>247.4</v>
      </c>
    </row>
    <row r="15129" spans="1:4">
      <c r="A15129">
        <v>1910</v>
      </c>
      <c r="B15129" t="s">
        <v>3638</v>
      </c>
      <c r="C15129" t="s">
        <v>432</v>
      </c>
      <c r="D15129">
        <v>100.97</v>
      </c>
    </row>
    <row r="15130" spans="1:4">
      <c r="A15130">
        <v>1910</v>
      </c>
      <c r="B15130" t="s">
        <v>3638</v>
      </c>
      <c r="C15130" t="s">
        <v>435</v>
      </c>
      <c r="D15130">
        <v>9</v>
      </c>
    </row>
    <row r="15131" spans="1:4">
      <c r="A15131">
        <v>1910</v>
      </c>
      <c r="B15131" t="s">
        <v>3638</v>
      </c>
      <c r="C15131" t="s">
        <v>435</v>
      </c>
      <c r="D15131">
        <v>104.5</v>
      </c>
    </row>
    <row r="15132" spans="1:4">
      <c r="A15132">
        <v>1910</v>
      </c>
      <c r="B15132" t="s">
        <v>3638</v>
      </c>
      <c r="C15132" t="s">
        <v>435</v>
      </c>
      <c r="D15132">
        <v>17</v>
      </c>
    </row>
    <row r="15133" spans="1:4">
      <c r="A15133">
        <v>1910</v>
      </c>
      <c r="B15133" t="s">
        <v>3638</v>
      </c>
      <c r="C15133" t="s">
        <v>438</v>
      </c>
      <c r="D15133">
        <v>12</v>
      </c>
    </row>
    <row r="15134" spans="1:4">
      <c r="A15134">
        <v>1910</v>
      </c>
      <c r="B15134" t="s">
        <v>3638</v>
      </c>
      <c r="C15134" t="s">
        <v>439</v>
      </c>
      <c r="D15134">
        <v>26.8</v>
      </c>
    </row>
    <row r="15135" spans="1:4">
      <c r="A15135">
        <v>1910</v>
      </c>
      <c r="B15135" t="s">
        <v>3214</v>
      </c>
      <c r="C15135" t="s">
        <v>1903</v>
      </c>
      <c r="D15135">
        <v>14</v>
      </c>
    </row>
    <row r="15136" spans="1:4">
      <c r="A15136">
        <v>1910</v>
      </c>
      <c r="B15136" t="s">
        <v>3214</v>
      </c>
      <c r="C15136" t="s">
        <v>1904</v>
      </c>
      <c r="D15136">
        <v>14</v>
      </c>
    </row>
    <row r="15137" spans="1:4">
      <c r="A15137">
        <v>1910</v>
      </c>
      <c r="B15137" t="s">
        <v>3214</v>
      </c>
      <c r="C15137" t="s">
        <v>1905</v>
      </c>
      <c r="D15137">
        <v>51</v>
      </c>
    </row>
    <row r="15138" spans="1:4">
      <c r="A15138">
        <v>1910</v>
      </c>
      <c r="B15138" t="s">
        <v>3214</v>
      </c>
      <c r="C15138" t="s">
        <v>1905</v>
      </c>
      <c r="D15138">
        <v>16</v>
      </c>
    </row>
    <row r="15139" spans="1:4">
      <c r="A15139">
        <v>1910</v>
      </c>
      <c r="B15139" t="s">
        <v>3214</v>
      </c>
      <c r="C15139" t="s">
        <v>1906</v>
      </c>
      <c r="D15139">
        <v>3</v>
      </c>
    </row>
    <row r="15140" spans="1:4">
      <c r="A15140">
        <v>1910</v>
      </c>
      <c r="B15140" t="s">
        <v>3214</v>
      </c>
      <c r="C15140" t="s">
        <v>264</v>
      </c>
      <c r="D15140">
        <v>34</v>
      </c>
    </row>
    <row r="15141" spans="1:4">
      <c r="A15141">
        <v>1910</v>
      </c>
      <c r="B15141" t="s">
        <v>3214</v>
      </c>
      <c r="C15141" t="s">
        <v>1908</v>
      </c>
      <c r="D15141">
        <v>4.5</v>
      </c>
    </row>
    <row r="15142" spans="1:4">
      <c r="A15142">
        <v>1910</v>
      </c>
      <c r="B15142" t="s">
        <v>3214</v>
      </c>
      <c r="C15142" t="s">
        <v>1908</v>
      </c>
      <c r="D15142">
        <v>12</v>
      </c>
    </row>
    <row r="15143" spans="1:4">
      <c r="A15143">
        <v>1910</v>
      </c>
      <c r="B15143" t="s">
        <v>3214</v>
      </c>
      <c r="C15143" t="s">
        <v>1908</v>
      </c>
      <c r="D15143">
        <v>4</v>
      </c>
    </row>
    <row r="15144" spans="1:4">
      <c r="A15144">
        <v>1910</v>
      </c>
      <c r="B15144" t="s">
        <v>3214</v>
      </c>
      <c r="C15144" t="s">
        <v>1908</v>
      </c>
      <c r="D15144">
        <v>4</v>
      </c>
    </row>
    <row r="15145" spans="1:4">
      <c r="A15145">
        <v>1910</v>
      </c>
      <c r="B15145" t="s">
        <v>3214</v>
      </c>
      <c r="C15145" t="s">
        <v>1908</v>
      </c>
      <c r="D15145">
        <v>3.75</v>
      </c>
    </row>
    <row r="15146" spans="1:4">
      <c r="A15146">
        <v>1910</v>
      </c>
      <c r="B15146" t="s">
        <v>3214</v>
      </c>
      <c r="C15146" t="s">
        <v>1909</v>
      </c>
      <c r="D15146">
        <v>11</v>
      </c>
    </row>
    <row r="15147" spans="1:4">
      <c r="A15147">
        <v>1910</v>
      </c>
      <c r="B15147" t="s">
        <v>3214</v>
      </c>
      <c r="C15147" t="s">
        <v>1911</v>
      </c>
      <c r="D15147">
        <v>45</v>
      </c>
    </row>
    <row r="15148" spans="1:4">
      <c r="A15148">
        <v>1910</v>
      </c>
      <c r="B15148" t="s">
        <v>3214</v>
      </c>
      <c r="C15148" t="s">
        <v>1912</v>
      </c>
      <c r="D15148">
        <v>5</v>
      </c>
    </row>
    <row r="15149" spans="1:4">
      <c r="A15149">
        <v>1910</v>
      </c>
      <c r="B15149" t="s">
        <v>3214</v>
      </c>
      <c r="C15149" t="s">
        <v>1913</v>
      </c>
      <c r="D15149">
        <v>7.5</v>
      </c>
    </row>
    <row r="15150" spans="1:4">
      <c r="A15150">
        <v>1910</v>
      </c>
      <c r="B15150" t="s">
        <v>3214</v>
      </c>
      <c r="C15150" t="s">
        <v>1914</v>
      </c>
      <c r="D15150">
        <v>44.94</v>
      </c>
    </row>
    <row r="15151" spans="1:4">
      <c r="A15151">
        <v>1910</v>
      </c>
      <c r="B15151" t="s">
        <v>3214</v>
      </c>
      <c r="C15151" t="s">
        <v>1914</v>
      </c>
      <c r="D15151">
        <v>17.600000000000001</v>
      </c>
    </row>
    <row r="15152" spans="1:4">
      <c r="A15152">
        <v>1910</v>
      </c>
      <c r="B15152" t="s">
        <v>3214</v>
      </c>
      <c r="C15152" t="s">
        <v>1914</v>
      </c>
      <c r="D15152">
        <v>9</v>
      </c>
    </row>
    <row r="15153" spans="1:4">
      <c r="A15153">
        <v>1910</v>
      </c>
      <c r="B15153" t="s">
        <v>3214</v>
      </c>
      <c r="C15153" t="s">
        <v>1914</v>
      </c>
      <c r="D15153">
        <v>13</v>
      </c>
    </row>
    <row r="15154" spans="1:4">
      <c r="A15154">
        <v>1910</v>
      </c>
      <c r="B15154" t="s">
        <v>3214</v>
      </c>
      <c r="C15154" t="s">
        <v>1914</v>
      </c>
      <c r="D15154">
        <v>17.5</v>
      </c>
    </row>
    <row r="15155" spans="1:4">
      <c r="A15155">
        <v>1910</v>
      </c>
      <c r="B15155" t="s">
        <v>3214</v>
      </c>
      <c r="C15155" t="s">
        <v>1914</v>
      </c>
      <c r="D15155">
        <v>2</v>
      </c>
    </row>
    <row r="15156" spans="1:4">
      <c r="A15156">
        <v>1910</v>
      </c>
      <c r="B15156" t="s">
        <v>3214</v>
      </c>
      <c r="C15156" t="s">
        <v>1914</v>
      </c>
      <c r="D15156">
        <v>39</v>
      </c>
    </row>
    <row r="15157" spans="1:4">
      <c r="A15157">
        <v>1910</v>
      </c>
      <c r="B15157" t="s">
        <v>3659</v>
      </c>
      <c r="C15157" t="s">
        <v>457</v>
      </c>
      <c r="D15157">
        <v>20.399999999999999</v>
      </c>
    </row>
    <row r="15158" spans="1:4">
      <c r="A15158">
        <v>1910</v>
      </c>
      <c r="B15158" t="s">
        <v>3659</v>
      </c>
      <c r="C15158" t="s">
        <v>458</v>
      </c>
      <c r="D15158">
        <v>7</v>
      </c>
    </row>
    <row r="15159" spans="1:4">
      <c r="A15159">
        <v>1910</v>
      </c>
      <c r="B15159" t="s">
        <v>3659</v>
      </c>
      <c r="C15159" t="s">
        <v>1420</v>
      </c>
      <c r="D15159">
        <v>6</v>
      </c>
    </row>
    <row r="15160" spans="1:4">
      <c r="A15160">
        <v>1910</v>
      </c>
      <c r="B15160" t="s">
        <v>3659</v>
      </c>
      <c r="C15160" t="s">
        <v>1420</v>
      </c>
      <c r="D15160">
        <v>120</v>
      </c>
    </row>
    <row r="15161" spans="1:4">
      <c r="A15161">
        <v>1910</v>
      </c>
      <c r="B15161" t="s">
        <v>3659</v>
      </c>
      <c r="C15161" t="s">
        <v>459</v>
      </c>
      <c r="D15161">
        <v>22</v>
      </c>
    </row>
    <row r="15162" spans="1:4">
      <c r="A15162">
        <v>1910</v>
      </c>
      <c r="B15162" t="s">
        <v>3659</v>
      </c>
      <c r="C15162" t="s">
        <v>460</v>
      </c>
      <c r="D15162">
        <v>27</v>
      </c>
    </row>
    <row r="15163" spans="1:4">
      <c r="A15163">
        <v>1910</v>
      </c>
      <c r="B15163" t="s">
        <v>3659</v>
      </c>
      <c r="C15163" t="s">
        <v>1873</v>
      </c>
      <c r="D15163">
        <v>7.4</v>
      </c>
    </row>
    <row r="15164" spans="1:4">
      <c r="A15164">
        <v>1910</v>
      </c>
      <c r="B15164" t="s">
        <v>3659</v>
      </c>
      <c r="C15164" t="s">
        <v>926</v>
      </c>
      <c r="D15164">
        <v>45</v>
      </c>
    </row>
    <row r="15165" spans="1:4">
      <c r="A15165">
        <v>1910</v>
      </c>
      <c r="B15165" t="s">
        <v>3659</v>
      </c>
      <c r="C15165" t="s">
        <v>926</v>
      </c>
      <c r="D15165">
        <v>2</v>
      </c>
    </row>
    <row r="15166" spans="1:4">
      <c r="A15166">
        <v>1910</v>
      </c>
      <c r="B15166" t="s">
        <v>3659</v>
      </c>
      <c r="C15166" t="s">
        <v>461</v>
      </c>
      <c r="D15166">
        <v>7</v>
      </c>
    </row>
    <row r="15167" spans="1:4">
      <c r="A15167">
        <v>1910</v>
      </c>
      <c r="B15167" t="s">
        <v>3659</v>
      </c>
      <c r="C15167" t="s">
        <v>1350</v>
      </c>
      <c r="D15167">
        <v>4.2</v>
      </c>
    </row>
    <row r="15168" spans="1:4">
      <c r="A15168">
        <v>1910</v>
      </c>
      <c r="B15168" t="s">
        <v>3659</v>
      </c>
      <c r="C15168" t="s">
        <v>928</v>
      </c>
      <c r="D15168">
        <v>14.5</v>
      </c>
    </row>
    <row r="15169" spans="1:4">
      <c r="A15169">
        <v>1910</v>
      </c>
      <c r="B15169" t="s">
        <v>3659</v>
      </c>
      <c r="C15169" t="s">
        <v>928</v>
      </c>
      <c r="D15169">
        <v>2.38</v>
      </c>
    </row>
    <row r="15170" spans="1:4">
      <c r="A15170">
        <v>1910</v>
      </c>
      <c r="B15170" t="s">
        <v>3659</v>
      </c>
      <c r="C15170" t="s">
        <v>462</v>
      </c>
      <c r="D15170">
        <v>14</v>
      </c>
    </row>
    <row r="15171" spans="1:4">
      <c r="A15171">
        <v>1910</v>
      </c>
      <c r="B15171" t="s">
        <v>3659</v>
      </c>
      <c r="C15171" t="s">
        <v>1231</v>
      </c>
      <c r="D15171">
        <v>9.5</v>
      </c>
    </row>
    <row r="15172" spans="1:4">
      <c r="A15172">
        <v>1910</v>
      </c>
      <c r="B15172" t="s">
        <v>3659</v>
      </c>
      <c r="C15172" t="s">
        <v>464</v>
      </c>
      <c r="D15172">
        <v>1.8</v>
      </c>
    </row>
    <row r="15173" spans="1:4">
      <c r="A15173">
        <v>1910</v>
      </c>
      <c r="B15173" t="s">
        <v>3659</v>
      </c>
      <c r="C15173" t="s">
        <v>1345</v>
      </c>
      <c r="D15173">
        <v>220</v>
      </c>
    </row>
    <row r="15174" spans="1:4">
      <c r="A15174">
        <v>1910</v>
      </c>
      <c r="B15174" t="s">
        <v>3659</v>
      </c>
      <c r="C15174" t="s">
        <v>1345</v>
      </c>
      <c r="D15174">
        <v>150</v>
      </c>
    </row>
    <row r="15175" spans="1:4">
      <c r="A15175">
        <v>1910</v>
      </c>
      <c r="B15175" t="s">
        <v>3659</v>
      </c>
      <c r="C15175" t="s">
        <v>1345</v>
      </c>
      <c r="D15175">
        <v>74</v>
      </c>
    </row>
    <row r="15176" spans="1:4">
      <c r="A15176">
        <v>1910</v>
      </c>
      <c r="B15176" t="s">
        <v>3659</v>
      </c>
      <c r="C15176" t="s">
        <v>466</v>
      </c>
      <c r="D15176">
        <v>40</v>
      </c>
    </row>
    <row r="15177" spans="1:4">
      <c r="A15177">
        <v>1910</v>
      </c>
      <c r="B15177" t="s">
        <v>3659</v>
      </c>
      <c r="C15177" t="s">
        <v>468</v>
      </c>
      <c r="D15177">
        <v>33</v>
      </c>
    </row>
    <row r="15178" spans="1:4">
      <c r="A15178">
        <v>1910</v>
      </c>
      <c r="B15178" t="s">
        <v>3659</v>
      </c>
      <c r="C15178" t="s">
        <v>468</v>
      </c>
      <c r="D15178">
        <v>12.61</v>
      </c>
    </row>
    <row r="15179" spans="1:4">
      <c r="A15179">
        <v>1910</v>
      </c>
      <c r="B15179" t="s">
        <v>3659</v>
      </c>
      <c r="C15179" t="s">
        <v>1230</v>
      </c>
      <c r="D15179">
        <v>5.4</v>
      </c>
    </row>
    <row r="15180" spans="1:4">
      <c r="A15180">
        <v>1910</v>
      </c>
      <c r="B15180" t="s">
        <v>3659</v>
      </c>
      <c r="C15180" t="s">
        <v>1875</v>
      </c>
      <c r="D15180">
        <v>4</v>
      </c>
    </row>
    <row r="15181" spans="1:4">
      <c r="A15181">
        <v>1910</v>
      </c>
      <c r="B15181" t="s">
        <v>3639</v>
      </c>
      <c r="C15181" t="s">
        <v>2562</v>
      </c>
      <c r="D15181">
        <v>5</v>
      </c>
    </row>
    <row r="15182" spans="1:4">
      <c r="A15182">
        <v>1910</v>
      </c>
      <c r="B15182" t="s">
        <v>3674</v>
      </c>
      <c r="C15182" t="s">
        <v>2563</v>
      </c>
      <c r="D15182">
        <v>16.5</v>
      </c>
    </row>
    <row r="15183" spans="1:4">
      <c r="A15183">
        <v>1910</v>
      </c>
      <c r="B15183" t="s">
        <v>3674</v>
      </c>
      <c r="C15183" t="s">
        <v>2583</v>
      </c>
      <c r="D15183">
        <v>16</v>
      </c>
    </row>
    <row r="15184" spans="1:4">
      <c r="A15184">
        <v>1910</v>
      </c>
      <c r="B15184" t="s">
        <v>2182</v>
      </c>
      <c r="C15184" t="s">
        <v>2282</v>
      </c>
      <c r="D15184">
        <v>3</v>
      </c>
    </row>
    <row r="15185" spans="1:4">
      <c r="A15185">
        <v>1910</v>
      </c>
      <c r="B15185" t="s">
        <v>3675</v>
      </c>
      <c r="C15185" t="s">
        <v>438</v>
      </c>
      <c r="D15185">
        <v>39.5</v>
      </c>
    </row>
    <row r="15186" spans="1:4">
      <c r="A15186">
        <v>1910</v>
      </c>
      <c r="B15186" t="s">
        <v>3660</v>
      </c>
      <c r="C15186" t="s">
        <v>2201</v>
      </c>
      <c r="D15186">
        <v>64.5</v>
      </c>
    </row>
    <row r="15187" spans="1:4">
      <c r="A15187">
        <v>1910</v>
      </c>
      <c r="B15187" t="s">
        <v>3660</v>
      </c>
      <c r="C15187" t="s">
        <v>2201</v>
      </c>
      <c r="D15187">
        <v>21</v>
      </c>
    </row>
    <row r="15188" spans="1:4">
      <c r="A15188">
        <v>1910</v>
      </c>
      <c r="B15188" t="s">
        <v>3660</v>
      </c>
      <c r="C15188" t="s">
        <v>2201</v>
      </c>
      <c r="D15188">
        <v>19</v>
      </c>
    </row>
    <row r="15189" spans="1:4">
      <c r="A15189">
        <v>1910</v>
      </c>
      <c r="B15189" t="s">
        <v>2184</v>
      </c>
      <c r="C15189" t="s">
        <v>2183</v>
      </c>
      <c r="D15189">
        <v>19.5</v>
      </c>
    </row>
    <row r="15190" spans="1:4">
      <c r="A15190">
        <v>1910</v>
      </c>
      <c r="B15190" t="s">
        <v>2186</v>
      </c>
      <c r="C15190" t="s">
        <v>2185</v>
      </c>
      <c r="D15190">
        <v>13.15</v>
      </c>
    </row>
    <row r="15191" spans="1:4">
      <c r="A15191">
        <v>1910</v>
      </c>
      <c r="B15191" t="s">
        <v>2186</v>
      </c>
      <c r="C15191" t="s">
        <v>2584</v>
      </c>
      <c r="D15191">
        <v>8.5</v>
      </c>
    </row>
    <row r="15192" spans="1:4">
      <c r="A15192">
        <v>1910</v>
      </c>
      <c r="B15192" t="s">
        <v>2186</v>
      </c>
      <c r="C15192" t="s">
        <v>2365</v>
      </c>
      <c r="D15192">
        <v>11.9</v>
      </c>
    </row>
    <row r="15193" spans="1:4">
      <c r="A15193">
        <v>1910</v>
      </c>
      <c r="B15193" t="s">
        <v>2186</v>
      </c>
      <c r="C15193" t="s">
        <v>2365</v>
      </c>
      <c r="D15193">
        <v>19</v>
      </c>
    </row>
    <row r="15194" spans="1:4">
      <c r="A15194">
        <v>1910</v>
      </c>
      <c r="B15194" t="s">
        <v>2186</v>
      </c>
      <c r="C15194" t="s">
        <v>2069</v>
      </c>
      <c r="D15194">
        <v>3</v>
      </c>
    </row>
    <row r="15195" spans="1:4">
      <c r="A15195">
        <v>1910</v>
      </c>
      <c r="B15195" t="s">
        <v>2187</v>
      </c>
      <c r="C15195" t="s">
        <v>2360</v>
      </c>
      <c r="D15195">
        <v>4</v>
      </c>
    </row>
    <row r="15196" spans="1:4">
      <c r="A15196">
        <v>1910</v>
      </c>
      <c r="B15196" t="s">
        <v>2187</v>
      </c>
      <c r="C15196" t="s">
        <v>2360</v>
      </c>
      <c r="D15196">
        <v>2.5</v>
      </c>
    </row>
    <row r="15197" spans="1:4">
      <c r="A15197">
        <v>1910</v>
      </c>
      <c r="B15197" t="s">
        <v>2187</v>
      </c>
      <c r="C15197" t="s">
        <v>1937</v>
      </c>
      <c r="D15197">
        <v>20.75</v>
      </c>
    </row>
    <row r="15198" spans="1:4">
      <c r="A15198">
        <v>1910</v>
      </c>
      <c r="B15198" t="s">
        <v>2187</v>
      </c>
      <c r="C15198" t="s">
        <v>2545</v>
      </c>
      <c r="D15198">
        <v>40</v>
      </c>
    </row>
    <row r="15199" spans="1:4">
      <c r="A15199">
        <v>1910</v>
      </c>
      <c r="B15199" t="s">
        <v>2187</v>
      </c>
      <c r="C15199" t="s">
        <v>2248</v>
      </c>
      <c r="D15199">
        <v>7</v>
      </c>
    </row>
    <row r="15200" spans="1:4">
      <c r="A15200">
        <v>1910</v>
      </c>
      <c r="B15200" t="s">
        <v>2187</v>
      </c>
      <c r="C15200" t="s">
        <v>2248</v>
      </c>
      <c r="D15200">
        <v>6.5</v>
      </c>
    </row>
    <row r="15201" spans="1:4">
      <c r="A15201">
        <v>1910</v>
      </c>
      <c r="B15201" t="s">
        <v>2187</v>
      </c>
      <c r="C15201" t="s">
        <v>2564</v>
      </c>
      <c r="D15201">
        <v>20</v>
      </c>
    </row>
    <row r="15202" spans="1:4">
      <c r="A15202">
        <v>1910</v>
      </c>
      <c r="B15202" t="s">
        <v>2187</v>
      </c>
      <c r="C15202" t="s">
        <v>2244</v>
      </c>
      <c r="D15202">
        <v>21</v>
      </c>
    </row>
    <row r="15203" spans="1:4">
      <c r="A15203">
        <v>1910</v>
      </c>
      <c r="B15203" t="s">
        <v>2187</v>
      </c>
      <c r="C15203" t="s">
        <v>2320</v>
      </c>
      <c r="D15203">
        <v>8.5</v>
      </c>
    </row>
    <row r="15204" spans="1:4">
      <c r="A15204">
        <v>1910</v>
      </c>
      <c r="B15204" t="s">
        <v>2187</v>
      </c>
      <c r="C15204" t="s">
        <v>2104</v>
      </c>
      <c r="D15204">
        <v>107</v>
      </c>
    </row>
    <row r="15205" spans="1:4">
      <c r="A15205">
        <v>1910</v>
      </c>
      <c r="B15205" t="s">
        <v>2187</v>
      </c>
      <c r="C15205" t="s">
        <v>2104</v>
      </c>
      <c r="D15205">
        <v>22</v>
      </c>
    </row>
    <row r="15206" spans="1:4">
      <c r="A15206">
        <v>1910</v>
      </c>
      <c r="B15206" t="s">
        <v>2187</v>
      </c>
      <c r="C15206" t="s">
        <v>2104</v>
      </c>
      <c r="D15206">
        <v>140</v>
      </c>
    </row>
    <row r="15207" spans="1:4">
      <c r="A15207">
        <v>1910</v>
      </c>
      <c r="B15207" t="s">
        <v>2187</v>
      </c>
      <c r="C15207" t="s">
        <v>1712</v>
      </c>
      <c r="D15207">
        <v>23</v>
      </c>
    </row>
    <row r="15208" spans="1:4">
      <c r="A15208">
        <v>1910</v>
      </c>
      <c r="B15208" t="s">
        <v>2187</v>
      </c>
      <c r="C15208" t="s">
        <v>1712</v>
      </c>
      <c r="D15208">
        <v>8</v>
      </c>
    </row>
    <row r="15209" spans="1:4">
      <c r="A15209">
        <v>1910</v>
      </c>
      <c r="B15209" t="s">
        <v>2187</v>
      </c>
      <c r="C15209" t="s">
        <v>2546</v>
      </c>
      <c r="D15209">
        <v>40</v>
      </c>
    </row>
    <row r="15210" spans="1:4">
      <c r="A15210">
        <v>1910</v>
      </c>
      <c r="B15210" t="s">
        <v>2187</v>
      </c>
      <c r="C15210" t="s">
        <v>2152</v>
      </c>
      <c r="D15210">
        <v>33.25</v>
      </c>
    </row>
    <row r="15211" spans="1:4">
      <c r="A15211">
        <v>1910</v>
      </c>
      <c r="B15211" t="s">
        <v>2187</v>
      </c>
      <c r="C15211" t="s">
        <v>2152</v>
      </c>
      <c r="D15211">
        <v>29.75</v>
      </c>
    </row>
    <row r="15212" spans="1:4">
      <c r="A15212">
        <v>1910</v>
      </c>
      <c r="B15212" t="s">
        <v>2187</v>
      </c>
      <c r="C15212" t="s">
        <v>2245</v>
      </c>
      <c r="D15212">
        <v>8.8000000000000007</v>
      </c>
    </row>
    <row r="15213" spans="1:4">
      <c r="A15213">
        <v>1910</v>
      </c>
      <c r="B15213" t="s">
        <v>2187</v>
      </c>
      <c r="C15213" t="s">
        <v>1964</v>
      </c>
      <c r="D15213">
        <v>45</v>
      </c>
    </row>
    <row r="15214" spans="1:4">
      <c r="A15214">
        <v>1910</v>
      </c>
      <c r="B15214" t="s">
        <v>2187</v>
      </c>
      <c r="C15214" t="s">
        <v>2246</v>
      </c>
      <c r="D15214">
        <v>6</v>
      </c>
    </row>
    <row r="15215" spans="1:4">
      <c r="A15215">
        <v>1910</v>
      </c>
      <c r="B15215" t="s">
        <v>2187</v>
      </c>
      <c r="C15215" t="s">
        <v>2110</v>
      </c>
      <c r="D15215">
        <v>19</v>
      </c>
    </row>
    <row r="15216" spans="1:4">
      <c r="A15216">
        <v>1910</v>
      </c>
      <c r="B15216" t="s">
        <v>2187</v>
      </c>
      <c r="C15216" t="s">
        <v>2321</v>
      </c>
      <c r="D15216">
        <v>50</v>
      </c>
    </row>
    <row r="15217" spans="1:4">
      <c r="A15217">
        <v>1910</v>
      </c>
      <c r="B15217" t="s">
        <v>2187</v>
      </c>
      <c r="C15217" t="s">
        <v>1940</v>
      </c>
      <c r="D15217">
        <v>7.5</v>
      </c>
    </row>
    <row r="15218" spans="1:4">
      <c r="A15218">
        <v>1910</v>
      </c>
      <c r="B15218" t="s">
        <v>2187</v>
      </c>
      <c r="C15218" t="s">
        <v>2111</v>
      </c>
      <c r="D15218">
        <v>9.25</v>
      </c>
    </row>
    <row r="15219" spans="1:4">
      <c r="A15219">
        <v>1910</v>
      </c>
      <c r="B15219" t="s">
        <v>2187</v>
      </c>
      <c r="C15219" t="s">
        <v>2111</v>
      </c>
      <c r="D15219">
        <v>3.9</v>
      </c>
    </row>
    <row r="15220" spans="1:4">
      <c r="A15220">
        <v>1910</v>
      </c>
      <c r="B15220" t="s">
        <v>2187</v>
      </c>
      <c r="C15220" t="s">
        <v>2356</v>
      </c>
      <c r="D15220">
        <v>1</v>
      </c>
    </row>
    <row r="15221" spans="1:4">
      <c r="A15221">
        <v>1910</v>
      </c>
      <c r="B15221" t="s">
        <v>2187</v>
      </c>
      <c r="C15221" t="s">
        <v>2356</v>
      </c>
      <c r="D15221">
        <v>81</v>
      </c>
    </row>
    <row r="15222" spans="1:4">
      <c r="A15222">
        <v>1910</v>
      </c>
      <c r="B15222" t="s">
        <v>2187</v>
      </c>
      <c r="C15222" t="s">
        <v>2247</v>
      </c>
      <c r="D15222">
        <v>4</v>
      </c>
    </row>
    <row r="15223" spans="1:4">
      <c r="A15223">
        <v>1910</v>
      </c>
      <c r="B15223" t="s">
        <v>2187</v>
      </c>
      <c r="C15223" t="s">
        <v>2113</v>
      </c>
      <c r="D15223">
        <v>36.06</v>
      </c>
    </row>
    <row r="15224" spans="1:4">
      <c r="A15224">
        <v>1910</v>
      </c>
      <c r="B15224" t="s">
        <v>2187</v>
      </c>
      <c r="C15224" t="s">
        <v>2322</v>
      </c>
      <c r="D15224">
        <v>12</v>
      </c>
    </row>
    <row r="15225" spans="1:4">
      <c r="A15225">
        <v>1910</v>
      </c>
      <c r="B15225" t="s">
        <v>2187</v>
      </c>
      <c r="C15225" t="s">
        <v>2322</v>
      </c>
      <c r="D15225">
        <v>26</v>
      </c>
    </row>
    <row r="15226" spans="1:4">
      <c r="A15226">
        <v>1910</v>
      </c>
      <c r="B15226" t="s">
        <v>3657</v>
      </c>
      <c r="C15226" t="s">
        <v>2337</v>
      </c>
      <c r="D15226">
        <v>10.25</v>
      </c>
    </row>
    <row r="15227" spans="1:4">
      <c r="A15227">
        <v>1910</v>
      </c>
      <c r="B15227" t="s">
        <v>3657</v>
      </c>
      <c r="C15227" t="s">
        <v>1938</v>
      </c>
      <c r="D15227">
        <v>141.69999999999999</v>
      </c>
    </row>
    <row r="15228" spans="1:4">
      <c r="A15228">
        <v>1910</v>
      </c>
      <c r="B15228" t="s">
        <v>3657</v>
      </c>
      <c r="C15228" t="s">
        <v>1938</v>
      </c>
      <c r="D15228">
        <v>45</v>
      </c>
    </row>
    <row r="15229" spans="1:4">
      <c r="A15229">
        <v>1910</v>
      </c>
      <c r="B15229" t="s">
        <v>3657</v>
      </c>
      <c r="C15229" t="s">
        <v>1938</v>
      </c>
      <c r="D15229">
        <v>30.22</v>
      </c>
    </row>
    <row r="15230" spans="1:4">
      <c r="A15230">
        <v>1910</v>
      </c>
      <c r="B15230" t="s">
        <v>3657</v>
      </c>
      <c r="C15230" t="s">
        <v>1939</v>
      </c>
      <c r="D15230">
        <v>56.22</v>
      </c>
    </row>
    <row r="15231" spans="1:4">
      <c r="A15231">
        <v>1910</v>
      </c>
      <c r="B15231" t="s">
        <v>3657</v>
      </c>
      <c r="C15231" t="s">
        <v>2338</v>
      </c>
      <c r="D15231">
        <v>7.75</v>
      </c>
    </row>
    <row r="15232" spans="1:4">
      <c r="A15232">
        <v>1910</v>
      </c>
      <c r="B15232" t="s">
        <v>3669</v>
      </c>
      <c r="C15232" t="s">
        <v>2311</v>
      </c>
      <c r="D15232">
        <v>7</v>
      </c>
    </row>
    <row r="15233" spans="1:4">
      <c r="A15233">
        <v>1910</v>
      </c>
      <c r="B15233" t="s">
        <v>3671</v>
      </c>
      <c r="C15233" t="s">
        <v>2585</v>
      </c>
      <c r="D15233">
        <v>9</v>
      </c>
    </row>
    <row r="15234" spans="1:4">
      <c r="A15234">
        <v>1910</v>
      </c>
      <c r="B15234" t="s">
        <v>3671</v>
      </c>
      <c r="C15234" t="s">
        <v>2585</v>
      </c>
      <c r="D15234">
        <v>4</v>
      </c>
    </row>
    <row r="15235" spans="1:4">
      <c r="A15235">
        <v>1910</v>
      </c>
      <c r="B15235" t="s">
        <v>3661</v>
      </c>
      <c r="C15235" t="s">
        <v>2286</v>
      </c>
      <c r="D15235">
        <v>51.5</v>
      </c>
    </row>
    <row r="15236" spans="1:4">
      <c r="A15236">
        <v>1910</v>
      </c>
      <c r="B15236" t="s">
        <v>3661</v>
      </c>
      <c r="C15236" t="s">
        <v>2286</v>
      </c>
      <c r="D15236">
        <v>73</v>
      </c>
    </row>
    <row r="15237" spans="1:4">
      <c r="A15237">
        <v>1910</v>
      </c>
      <c r="B15237" t="s">
        <v>3661</v>
      </c>
      <c r="C15237" t="s">
        <v>2485</v>
      </c>
      <c r="D15237">
        <v>11</v>
      </c>
    </row>
    <row r="15238" spans="1:4">
      <c r="A15238">
        <v>1910</v>
      </c>
      <c r="B15238" t="s">
        <v>3661</v>
      </c>
      <c r="C15238" t="s">
        <v>2485</v>
      </c>
      <c r="D15238">
        <v>40</v>
      </c>
    </row>
    <row r="15239" spans="1:4">
      <c r="A15239">
        <v>1910</v>
      </c>
      <c r="B15239" t="s">
        <v>3662</v>
      </c>
      <c r="C15239" t="s">
        <v>2288</v>
      </c>
      <c r="D15239">
        <v>26.1</v>
      </c>
    </row>
    <row r="15240" spans="1:4">
      <c r="A15240">
        <v>1910</v>
      </c>
      <c r="B15240" t="s">
        <v>3663</v>
      </c>
      <c r="C15240" t="s">
        <v>2335</v>
      </c>
      <c r="D15240">
        <v>3.13</v>
      </c>
    </row>
    <row r="15241" spans="1:4">
      <c r="A15241">
        <v>1910</v>
      </c>
      <c r="B15241" t="s">
        <v>3663</v>
      </c>
      <c r="C15241" t="s">
        <v>2372</v>
      </c>
      <c r="D15241">
        <v>4.8</v>
      </c>
    </row>
    <row r="15242" spans="1:4">
      <c r="A15242">
        <v>1910</v>
      </c>
      <c r="B15242" t="s">
        <v>3663</v>
      </c>
      <c r="C15242" t="s">
        <v>2336</v>
      </c>
      <c r="D15242">
        <v>9.75</v>
      </c>
    </row>
    <row r="15243" spans="1:4">
      <c r="A15243">
        <v>1910</v>
      </c>
      <c r="B15243" t="s">
        <v>3629</v>
      </c>
      <c r="C15243" t="s">
        <v>2408</v>
      </c>
      <c r="D15243">
        <v>40</v>
      </c>
    </row>
    <row r="15244" spans="1:4">
      <c r="A15244">
        <v>1910</v>
      </c>
      <c r="B15244" t="s">
        <v>1310</v>
      </c>
      <c r="C15244" t="s">
        <v>1712</v>
      </c>
      <c r="D15244">
        <v>26</v>
      </c>
    </row>
    <row r="15245" spans="1:4">
      <c r="A15245">
        <v>1910</v>
      </c>
      <c r="B15245" t="s">
        <v>2379</v>
      </c>
      <c r="C15245" t="s">
        <v>2517</v>
      </c>
      <c r="D15245">
        <v>14</v>
      </c>
    </row>
    <row r="15246" spans="1:4">
      <c r="A15246">
        <v>1911</v>
      </c>
      <c r="B15246" t="s">
        <v>3642</v>
      </c>
      <c r="C15246" t="s">
        <v>132</v>
      </c>
      <c r="D15246">
        <v>10.5</v>
      </c>
    </row>
    <row r="15247" spans="1:4">
      <c r="A15247">
        <v>1911</v>
      </c>
      <c r="B15247" t="s">
        <v>3642</v>
      </c>
      <c r="C15247" t="s">
        <v>133</v>
      </c>
      <c r="D15247">
        <v>133</v>
      </c>
    </row>
    <row r="15248" spans="1:4">
      <c r="A15248">
        <v>1911</v>
      </c>
      <c r="B15248" t="s">
        <v>3642</v>
      </c>
      <c r="C15248" t="s">
        <v>133</v>
      </c>
      <c r="D15248">
        <v>4.5</v>
      </c>
    </row>
    <row r="15249" spans="1:4">
      <c r="A15249">
        <v>1911</v>
      </c>
      <c r="B15249" t="s">
        <v>3642</v>
      </c>
      <c r="C15249" t="s">
        <v>135</v>
      </c>
      <c r="D15249">
        <v>13</v>
      </c>
    </row>
    <row r="15250" spans="1:4">
      <c r="A15250">
        <v>1911</v>
      </c>
      <c r="B15250" t="s">
        <v>3642</v>
      </c>
      <c r="C15250" t="s">
        <v>136</v>
      </c>
      <c r="D15250">
        <v>7.5</v>
      </c>
    </row>
    <row r="15251" spans="1:4">
      <c r="A15251">
        <v>1911</v>
      </c>
      <c r="B15251" t="s">
        <v>3642</v>
      </c>
      <c r="C15251" t="s">
        <v>137</v>
      </c>
      <c r="D15251">
        <v>61.73</v>
      </c>
    </row>
    <row r="15252" spans="1:4">
      <c r="A15252">
        <v>1911</v>
      </c>
      <c r="B15252" t="s">
        <v>3642</v>
      </c>
      <c r="C15252" t="s">
        <v>138</v>
      </c>
      <c r="D15252">
        <v>40</v>
      </c>
    </row>
    <row r="15253" spans="1:4">
      <c r="A15253">
        <v>1911</v>
      </c>
      <c r="B15253" t="s">
        <v>3642</v>
      </c>
      <c r="C15253" t="s">
        <v>139</v>
      </c>
      <c r="D15253">
        <v>7.6</v>
      </c>
    </row>
    <row r="15254" spans="1:4">
      <c r="A15254">
        <v>1911</v>
      </c>
      <c r="B15254" t="s">
        <v>3642</v>
      </c>
      <c r="C15254" t="s">
        <v>140</v>
      </c>
      <c r="D15254">
        <v>8.5</v>
      </c>
    </row>
    <row r="15255" spans="1:4">
      <c r="A15255">
        <v>1911</v>
      </c>
      <c r="B15255" t="s">
        <v>3642</v>
      </c>
      <c r="C15255" t="s">
        <v>141</v>
      </c>
      <c r="D15255">
        <v>11.68</v>
      </c>
    </row>
    <row r="15256" spans="1:4">
      <c r="A15256">
        <v>1911</v>
      </c>
      <c r="B15256" t="s">
        <v>3642</v>
      </c>
      <c r="C15256" t="s">
        <v>142</v>
      </c>
      <c r="D15256">
        <v>12</v>
      </c>
    </row>
    <row r="15257" spans="1:4">
      <c r="A15257">
        <v>1911</v>
      </c>
      <c r="B15257" t="s">
        <v>3243</v>
      </c>
      <c r="C15257" t="s">
        <v>2481</v>
      </c>
      <c r="D15257">
        <v>10</v>
      </c>
    </row>
    <row r="15258" spans="1:4">
      <c r="A15258">
        <v>1911</v>
      </c>
      <c r="B15258" t="s">
        <v>3243</v>
      </c>
      <c r="C15258" t="s">
        <v>2375</v>
      </c>
      <c r="D15258">
        <v>10</v>
      </c>
    </row>
    <row r="15259" spans="1:4">
      <c r="A15259">
        <v>1911</v>
      </c>
      <c r="B15259" t="s">
        <v>3243</v>
      </c>
      <c r="C15259" t="s">
        <v>1921</v>
      </c>
      <c r="D15259">
        <v>30</v>
      </c>
    </row>
    <row r="15260" spans="1:4">
      <c r="A15260">
        <v>1911</v>
      </c>
      <c r="B15260" t="s">
        <v>3243</v>
      </c>
      <c r="C15260" t="s">
        <v>2566</v>
      </c>
      <c r="D15260">
        <v>2.5</v>
      </c>
    </row>
    <row r="15261" spans="1:4">
      <c r="A15261">
        <v>1911</v>
      </c>
      <c r="B15261" t="s">
        <v>3243</v>
      </c>
      <c r="C15261" t="s">
        <v>2281</v>
      </c>
      <c r="D15261">
        <v>5</v>
      </c>
    </row>
    <row r="15262" spans="1:4">
      <c r="A15262">
        <v>1911</v>
      </c>
      <c r="B15262" t="s">
        <v>2653</v>
      </c>
      <c r="C15262" t="s">
        <v>2482</v>
      </c>
      <c r="D15262">
        <v>5</v>
      </c>
    </row>
    <row r="15263" spans="1:4">
      <c r="A15263">
        <v>1911</v>
      </c>
      <c r="B15263" t="s">
        <v>2653</v>
      </c>
      <c r="C15263" t="s">
        <v>1925</v>
      </c>
      <c r="D15263">
        <v>4</v>
      </c>
    </row>
    <row r="15264" spans="1:4">
      <c r="A15264">
        <v>1911</v>
      </c>
      <c r="B15264" t="s">
        <v>2653</v>
      </c>
      <c r="C15264" t="s">
        <v>1922</v>
      </c>
      <c r="D15264">
        <v>23</v>
      </c>
    </row>
    <row r="15265" spans="1:4">
      <c r="A15265">
        <v>1911</v>
      </c>
      <c r="B15265" t="s">
        <v>2653</v>
      </c>
      <c r="C15265" t="s">
        <v>1922</v>
      </c>
      <c r="D15265">
        <v>3</v>
      </c>
    </row>
    <row r="15266" spans="1:4">
      <c r="A15266">
        <v>1911</v>
      </c>
      <c r="B15266" t="s">
        <v>2653</v>
      </c>
      <c r="C15266" t="s">
        <v>1923</v>
      </c>
      <c r="D15266">
        <v>13.8</v>
      </c>
    </row>
    <row r="15267" spans="1:4">
      <c r="A15267">
        <v>1911</v>
      </c>
      <c r="B15267" t="s">
        <v>2653</v>
      </c>
      <c r="C15267" t="s">
        <v>1927</v>
      </c>
      <c r="D15267">
        <v>32</v>
      </c>
    </row>
    <row r="15268" spans="1:4">
      <c r="A15268">
        <v>1911</v>
      </c>
      <c r="B15268" t="s">
        <v>2653</v>
      </c>
      <c r="C15268" t="s">
        <v>1928</v>
      </c>
      <c r="D15268">
        <v>9.5</v>
      </c>
    </row>
    <row r="15269" spans="1:4">
      <c r="A15269">
        <v>1911</v>
      </c>
      <c r="B15269" t="s">
        <v>2653</v>
      </c>
      <c r="C15269" t="s">
        <v>1929</v>
      </c>
      <c r="D15269">
        <v>11</v>
      </c>
    </row>
    <row r="15270" spans="1:4">
      <c r="A15270">
        <v>1911</v>
      </c>
      <c r="B15270" t="s">
        <v>2653</v>
      </c>
      <c r="C15270" t="s">
        <v>2416</v>
      </c>
      <c r="D15270">
        <v>2.5</v>
      </c>
    </row>
    <row r="15271" spans="1:4">
      <c r="A15271">
        <v>1911</v>
      </c>
      <c r="B15271" t="s">
        <v>3643</v>
      </c>
      <c r="C15271" t="s">
        <v>2377</v>
      </c>
      <c r="D15271">
        <v>7.5</v>
      </c>
    </row>
    <row r="15272" spans="1:4">
      <c r="A15272">
        <v>1911</v>
      </c>
      <c r="B15272" t="s">
        <v>3643</v>
      </c>
      <c r="C15272" t="s">
        <v>2377</v>
      </c>
      <c r="D15272">
        <v>28</v>
      </c>
    </row>
    <row r="15273" spans="1:4">
      <c r="A15273">
        <v>1911</v>
      </c>
      <c r="B15273" t="s">
        <v>3643</v>
      </c>
      <c r="C15273" t="s">
        <v>2417</v>
      </c>
      <c r="D15273">
        <v>3</v>
      </c>
    </row>
    <row r="15274" spans="1:4">
      <c r="A15274">
        <v>1911</v>
      </c>
      <c r="B15274" t="s">
        <v>3643</v>
      </c>
      <c r="C15274" t="s">
        <v>394</v>
      </c>
      <c r="D15274">
        <v>6</v>
      </c>
    </row>
    <row r="15275" spans="1:4">
      <c r="A15275">
        <v>1911</v>
      </c>
      <c r="B15275" t="s">
        <v>3643</v>
      </c>
      <c r="C15275" t="s">
        <v>2272</v>
      </c>
      <c r="D15275">
        <v>31</v>
      </c>
    </row>
    <row r="15276" spans="1:4">
      <c r="A15276">
        <v>1911</v>
      </c>
      <c r="B15276" t="s">
        <v>3643</v>
      </c>
      <c r="C15276" t="s">
        <v>395</v>
      </c>
      <c r="D15276">
        <v>31.3</v>
      </c>
    </row>
    <row r="15277" spans="1:4">
      <c r="A15277">
        <v>1911</v>
      </c>
      <c r="B15277" t="s">
        <v>3643</v>
      </c>
      <c r="C15277" t="s">
        <v>2586</v>
      </c>
      <c r="D15277">
        <v>2.2999999999999998</v>
      </c>
    </row>
    <row r="15278" spans="1:4">
      <c r="A15278">
        <v>1911</v>
      </c>
      <c r="B15278" t="s">
        <v>3643</v>
      </c>
      <c r="C15278" t="s">
        <v>2418</v>
      </c>
      <c r="D15278">
        <v>5.0999999999999996</v>
      </c>
    </row>
    <row r="15279" spans="1:4">
      <c r="A15279">
        <v>1911</v>
      </c>
      <c r="B15279" t="s">
        <v>3643</v>
      </c>
      <c r="C15279" t="s">
        <v>1931</v>
      </c>
      <c r="D15279">
        <v>344</v>
      </c>
    </row>
    <row r="15280" spans="1:4">
      <c r="A15280">
        <v>1911</v>
      </c>
      <c r="B15280" t="s">
        <v>3643</v>
      </c>
      <c r="C15280" t="s">
        <v>1931</v>
      </c>
      <c r="D15280">
        <v>561.87</v>
      </c>
    </row>
    <row r="15281" spans="1:4">
      <c r="A15281">
        <v>1911</v>
      </c>
      <c r="B15281" t="s">
        <v>3643</v>
      </c>
      <c r="C15281" t="s">
        <v>1931</v>
      </c>
      <c r="D15281">
        <v>327.05</v>
      </c>
    </row>
    <row r="15282" spans="1:4">
      <c r="A15282">
        <v>1911</v>
      </c>
      <c r="B15282" t="s">
        <v>3643</v>
      </c>
      <c r="C15282" t="s">
        <v>1931</v>
      </c>
      <c r="D15282">
        <v>1.5</v>
      </c>
    </row>
    <row r="15283" spans="1:4">
      <c r="A15283">
        <v>1911</v>
      </c>
      <c r="B15283" t="s">
        <v>3643</v>
      </c>
      <c r="C15283" t="s">
        <v>1931</v>
      </c>
      <c r="D15283">
        <v>84.86</v>
      </c>
    </row>
    <row r="15284" spans="1:4">
      <c r="A15284">
        <v>1911</v>
      </c>
      <c r="B15284" t="s">
        <v>3643</v>
      </c>
      <c r="C15284" t="s">
        <v>1931</v>
      </c>
      <c r="D15284">
        <v>0.56000000000000005</v>
      </c>
    </row>
    <row r="15285" spans="1:4">
      <c r="A15285">
        <v>1911</v>
      </c>
      <c r="B15285" t="s">
        <v>3643</v>
      </c>
      <c r="C15285" t="s">
        <v>374</v>
      </c>
      <c r="D15285">
        <v>6.5</v>
      </c>
    </row>
    <row r="15286" spans="1:4">
      <c r="A15286">
        <v>1911</v>
      </c>
      <c r="B15286" t="s">
        <v>3643</v>
      </c>
      <c r="C15286" t="s">
        <v>1332</v>
      </c>
      <c r="D15286">
        <v>34</v>
      </c>
    </row>
    <row r="15287" spans="1:4">
      <c r="A15287">
        <v>1911</v>
      </c>
      <c r="B15287" t="s">
        <v>3643</v>
      </c>
      <c r="C15287" t="s">
        <v>375</v>
      </c>
      <c r="D15287">
        <v>172.81</v>
      </c>
    </row>
    <row r="15288" spans="1:4">
      <c r="A15288">
        <v>1911</v>
      </c>
      <c r="B15288" t="s">
        <v>3643</v>
      </c>
      <c r="C15288" t="s">
        <v>375</v>
      </c>
      <c r="D15288">
        <v>27.1</v>
      </c>
    </row>
    <row r="15289" spans="1:4">
      <c r="A15289">
        <v>1911</v>
      </c>
      <c r="B15289" t="s">
        <v>3643</v>
      </c>
      <c r="C15289" t="s">
        <v>1932</v>
      </c>
      <c r="D15289">
        <v>14.7</v>
      </c>
    </row>
    <row r="15290" spans="1:4">
      <c r="A15290">
        <v>1911</v>
      </c>
      <c r="B15290" t="s">
        <v>3643</v>
      </c>
      <c r="C15290" t="s">
        <v>2284</v>
      </c>
      <c r="D15290">
        <v>36.6</v>
      </c>
    </row>
    <row r="15291" spans="1:4">
      <c r="A15291">
        <v>1911</v>
      </c>
      <c r="B15291" t="s">
        <v>3643</v>
      </c>
      <c r="C15291" t="s">
        <v>1935</v>
      </c>
      <c r="D15291">
        <v>2.5</v>
      </c>
    </row>
    <row r="15292" spans="1:4">
      <c r="A15292">
        <v>1911</v>
      </c>
      <c r="B15292" t="s">
        <v>3643</v>
      </c>
      <c r="C15292" t="s">
        <v>1935</v>
      </c>
      <c r="D15292">
        <v>22</v>
      </c>
    </row>
    <row r="15293" spans="1:4">
      <c r="A15293">
        <v>1911</v>
      </c>
      <c r="B15293" t="s">
        <v>3643</v>
      </c>
      <c r="C15293" t="s">
        <v>59</v>
      </c>
      <c r="D15293">
        <v>20</v>
      </c>
    </row>
    <row r="15294" spans="1:4">
      <c r="A15294">
        <v>1911</v>
      </c>
      <c r="B15294" t="s">
        <v>3643</v>
      </c>
      <c r="C15294" t="s">
        <v>957</v>
      </c>
      <c r="D15294">
        <v>14</v>
      </c>
    </row>
    <row r="15295" spans="1:4">
      <c r="A15295">
        <v>1911</v>
      </c>
      <c r="B15295" t="s">
        <v>3643</v>
      </c>
      <c r="C15295" t="s">
        <v>397</v>
      </c>
      <c r="D15295">
        <v>35.86</v>
      </c>
    </row>
    <row r="15296" spans="1:4">
      <c r="A15296">
        <v>1911</v>
      </c>
      <c r="B15296" t="s">
        <v>3643</v>
      </c>
      <c r="C15296" t="s">
        <v>1936</v>
      </c>
      <c r="D15296">
        <v>42</v>
      </c>
    </row>
    <row r="15297" spans="1:4">
      <c r="A15297">
        <v>1911</v>
      </c>
      <c r="B15297" t="s">
        <v>3643</v>
      </c>
      <c r="C15297" t="s">
        <v>381</v>
      </c>
      <c r="D15297">
        <v>50.96</v>
      </c>
    </row>
    <row r="15298" spans="1:4">
      <c r="A15298">
        <v>1911</v>
      </c>
      <c r="B15298" t="s">
        <v>3643</v>
      </c>
      <c r="C15298" t="s">
        <v>381</v>
      </c>
      <c r="D15298">
        <v>48.26</v>
      </c>
    </row>
    <row r="15299" spans="1:4">
      <c r="A15299">
        <v>1911</v>
      </c>
      <c r="B15299" t="s">
        <v>3643</v>
      </c>
      <c r="C15299" t="s">
        <v>381</v>
      </c>
      <c r="D15299">
        <v>8.31</v>
      </c>
    </row>
    <row r="15300" spans="1:4">
      <c r="A15300">
        <v>1911</v>
      </c>
      <c r="B15300" t="s">
        <v>3643</v>
      </c>
      <c r="C15300" t="s">
        <v>382</v>
      </c>
      <c r="D15300">
        <v>7.67</v>
      </c>
    </row>
    <row r="15301" spans="1:4">
      <c r="A15301">
        <v>1911</v>
      </c>
      <c r="B15301" t="s">
        <v>3643</v>
      </c>
      <c r="C15301" t="s">
        <v>382</v>
      </c>
      <c r="D15301">
        <v>53</v>
      </c>
    </row>
    <row r="15302" spans="1:4">
      <c r="A15302">
        <v>1911</v>
      </c>
      <c r="B15302" t="s">
        <v>3643</v>
      </c>
      <c r="C15302" t="s">
        <v>382</v>
      </c>
      <c r="D15302">
        <v>70</v>
      </c>
    </row>
    <row r="15303" spans="1:4">
      <c r="A15303">
        <v>1911</v>
      </c>
      <c r="B15303" t="s">
        <v>3643</v>
      </c>
      <c r="C15303" t="s">
        <v>382</v>
      </c>
      <c r="D15303">
        <v>263.49</v>
      </c>
    </row>
    <row r="15304" spans="1:4">
      <c r="A15304">
        <v>1911</v>
      </c>
      <c r="B15304" t="s">
        <v>3643</v>
      </c>
      <c r="C15304" t="s">
        <v>382</v>
      </c>
      <c r="D15304">
        <v>8</v>
      </c>
    </row>
    <row r="15305" spans="1:4">
      <c r="A15305">
        <v>1911</v>
      </c>
      <c r="B15305" t="s">
        <v>3643</v>
      </c>
      <c r="C15305" t="s">
        <v>382</v>
      </c>
      <c r="D15305">
        <v>4.42</v>
      </c>
    </row>
    <row r="15306" spans="1:4">
      <c r="A15306">
        <v>1911</v>
      </c>
      <c r="B15306" t="s">
        <v>3643</v>
      </c>
      <c r="C15306" t="s">
        <v>382</v>
      </c>
      <c r="D15306">
        <v>20</v>
      </c>
    </row>
    <row r="15307" spans="1:4">
      <c r="A15307">
        <v>1911</v>
      </c>
      <c r="B15307" t="s">
        <v>3643</v>
      </c>
      <c r="C15307" t="s">
        <v>382</v>
      </c>
      <c r="D15307">
        <v>11.5</v>
      </c>
    </row>
    <row r="15308" spans="1:4">
      <c r="A15308">
        <v>1911</v>
      </c>
      <c r="B15308" t="s">
        <v>3643</v>
      </c>
      <c r="C15308" t="s">
        <v>383</v>
      </c>
      <c r="D15308">
        <v>25</v>
      </c>
    </row>
    <row r="15309" spans="1:4">
      <c r="A15309">
        <v>1911</v>
      </c>
      <c r="B15309" t="s">
        <v>3643</v>
      </c>
      <c r="C15309" t="s">
        <v>383</v>
      </c>
      <c r="D15309">
        <v>15.5</v>
      </c>
    </row>
    <row r="15310" spans="1:4">
      <c r="A15310">
        <v>1911</v>
      </c>
      <c r="B15310" t="s">
        <v>3643</v>
      </c>
      <c r="C15310" t="s">
        <v>383</v>
      </c>
      <c r="D15310">
        <v>50</v>
      </c>
    </row>
    <row r="15311" spans="1:4">
      <c r="A15311">
        <v>1911</v>
      </c>
      <c r="B15311" t="s">
        <v>3643</v>
      </c>
      <c r="C15311" t="s">
        <v>410</v>
      </c>
      <c r="D15311">
        <v>13</v>
      </c>
    </row>
    <row r="15312" spans="1:4">
      <c r="A15312">
        <v>1911</v>
      </c>
      <c r="B15312" t="s">
        <v>3643</v>
      </c>
      <c r="C15312" t="s">
        <v>2547</v>
      </c>
      <c r="D15312">
        <v>2</v>
      </c>
    </row>
    <row r="15313" spans="1:4">
      <c r="A15313">
        <v>1911</v>
      </c>
      <c r="B15313" t="s">
        <v>3643</v>
      </c>
      <c r="C15313" t="s">
        <v>384</v>
      </c>
      <c r="D15313">
        <v>8.5</v>
      </c>
    </row>
    <row r="15314" spans="1:4">
      <c r="A15314">
        <v>1911</v>
      </c>
      <c r="B15314" t="s">
        <v>3643</v>
      </c>
      <c r="C15314" t="s">
        <v>2456</v>
      </c>
      <c r="D15314">
        <v>0.189</v>
      </c>
    </row>
    <row r="15315" spans="1:4">
      <c r="A15315">
        <v>1911</v>
      </c>
      <c r="B15315" t="s">
        <v>3643</v>
      </c>
      <c r="C15315" t="s">
        <v>385</v>
      </c>
      <c r="D15315">
        <v>15</v>
      </c>
    </row>
    <row r="15316" spans="1:4">
      <c r="A15316">
        <v>1911</v>
      </c>
      <c r="B15316" t="s">
        <v>3643</v>
      </c>
      <c r="C15316" t="s">
        <v>385</v>
      </c>
      <c r="D15316">
        <v>14.34</v>
      </c>
    </row>
    <row r="15317" spans="1:4">
      <c r="A15317">
        <v>1911</v>
      </c>
      <c r="B15317" t="s">
        <v>3643</v>
      </c>
      <c r="C15317" t="s">
        <v>387</v>
      </c>
      <c r="D15317">
        <v>13</v>
      </c>
    </row>
    <row r="15318" spans="1:4">
      <c r="A15318">
        <v>1911</v>
      </c>
      <c r="B15318" t="s">
        <v>3643</v>
      </c>
      <c r="C15318" t="s">
        <v>387</v>
      </c>
      <c r="D15318">
        <v>69</v>
      </c>
    </row>
    <row r="15319" spans="1:4">
      <c r="A15319">
        <v>1911</v>
      </c>
      <c r="B15319" t="s">
        <v>3643</v>
      </c>
      <c r="C15319" t="s">
        <v>1832</v>
      </c>
      <c r="D15319">
        <v>6</v>
      </c>
    </row>
    <row r="15320" spans="1:4">
      <c r="A15320">
        <v>1911</v>
      </c>
      <c r="B15320" t="s">
        <v>3645</v>
      </c>
      <c r="C15320" t="s">
        <v>2348</v>
      </c>
      <c r="D15320">
        <v>15.7</v>
      </c>
    </row>
    <row r="15321" spans="1:4">
      <c r="A15321">
        <v>1911</v>
      </c>
      <c r="B15321" t="s">
        <v>3645</v>
      </c>
      <c r="C15321" t="s">
        <v>1941</v>
      </c>
      <c r="D15321">
        <v>38</v>
      </c>
    </row>
    <row r="15322" spans="1:4">
      <c r="A15322">
        <v>1911</v>
      </c>
      <c r="B15322" t="s">
        <v>3645</v>
      </c>
      <c r="C15322" t="s">
        <v>1941</v>
      </c>
      <c r="D15322">
        <v>2</v>
      </c>
    </row>
    <row r="15323" spans="1:4">
      <c r="A15323">
        <v>1911</v>
      </c>
      <c r="B15323" t="s">
        <v>3645</v>
      </c>
      <c r="C15323" t="s">
        <v>2192</v>
      </c>
      <c r="D15323">
        <v>74.3</v>
      </c>
    </row>
    <row r="15324" spans="1:4">
      <c r="A15324">
        <v>1911</v>
      </c>
      <c r="B15324" t="s">
        <v>3645</v>
      </c>
      <c r="C15324" t="s">
        <v>1942</v>
      </c>
      <c r="D15324">
        <v>26.28</v>
      </c>
    </row>
    <row r="15325" spans="1:4">
      <c r="A15325">
        <v>1911</v>
      </c>
      <c r="B15325" t="s">
        <v>3645</v>
      </c>
      <c r="C15325" t="s">
        <v>1942</v>
      </c>
      <c r="D15325">
        <v>199.89</v>
      </c>
    </row>
    <row r="15326" spans="1:4">
      <c r="A15326">
        <v>1911</v>
      </c>
      <c r="B15326" t="s">
        <v>3645</v>
      </c>
      <c r="C15326" t="s">
        <v>1942</v>
      </c>
      <c r="D15326">
        <v>20</v>
      </c>
    </row>
    <row r="15327" spans="1:4">
      <c r="A15327">
        <v>1911</v>
      </c>
      <c r="B15327" t="s">
        <v>3645</v>
      </c>
      <c r="C15327" t="s">
        <v>1942</v>
      </c>
      <c r="D15327">
        <v>22</v>
      </c>
    </row>
    <row r="15328" spans="1:4">
      <c r="A15328">
        <v>1911</v>
      </c>
      <c r="B15328" t="s">
        <v>3645</v>
      </c>
      <c r="C15328" t="s">
        <v>1942</v>
      </c>
      <c r="D15328">
        <v>58</v>
      </c>
    </row>
    <row r="15329" spans="1:4">
      <c r="A15329">
        <v>1911</v>
      </c>
      <c r="B15329" t="s">
        <v>3645</v>
      </c>
      <c r="C15329" t="s">
        <v>1943</v>
      </c>
      <c r="D15329">
        <v>2.5</v>
      </c>
    </row>
    <row r="15330" spans="1:4">
      <c r="A15330">
        <v>1911</v>
      </c>
      <c r="B15330" t="s">
        <v>3645</v>
      </c>
      <c r="C15330" t="s">
        <v>1945</v>
      </c>
      <c r="D15330">
        <v>20.2</v>
      </c>
    </row>
    <row r="15331" spans="1:4">
      <c r="A15331">
        <v>1911</v>
      </c>
      <c r="B15331" t="s">
        <v>3645</v>
      </c>
      <c r="C15331" t="s">
        <v>2587</v>
      </c>
      <c r="D15331">
        <v>6</v>
      </c>
    </row>
    <row r="15332" spans="1:4">
      <c r="A15332">
        <v>1911</v>
      </c>
      <c r="B15332" t="s">
        <v>3645</v>
      </c>
      <c r="C15332" t="s">
        <v>2379</v>
      </c>
      <c r="D15332">
        <v>21</v>
      </c>
    </row>
    <row r="15333" spans="1:4">
      <c r="A15333">
        <v>1911</v>
      </c>
      <c r="B15333" t="s">
        <v>2549</v>
      </c>
      <c r="C15333" t="s">
        <v>145</v>
      </c>
      <c r="D15333">
        <v>229.48</v>
      </c>
    </row>
    <row r="15334" spans="1:4">
      <c r="A15334">
        <v>1911</v>
      </c>
      <c r="B15334" t="s">
        <v>2549</v>
      </c>
      <c r="C15334" t="s">
        <v>537</v>
      </c>
      <c r="D15334">
        <v>14.6</v>
      </c>
    </row>
    <row r="15335" spans="1:4">
      <c r="A15335">
        <v>1911</v>
      </c>
      <c r="B15335" t="s">
        <v>2549</v>
      </c>
      <c r="C15335" t="s">
        <v>147</v>
      </c>
      <c r="D15335">
        <v>16.07</v>
      </c>
    </row>
    <row r="15336" spans="1:4">
      <c r="A15336">
        <v>1911</v>
      </c>
      <c r="B15336" t="s">
        <v>2549</v>
      </c>
      <c r="C15336" t="s">
        <v>147</v>
      </c>
      <c r="D15336">
        <v>17.5</v>
      </c>
    </row>
    <row r="15337" spans="1:4">
      <c r="A15337">
        <v>1911</v>
      </c>
      <c r="B15337" t="s">
        <v>2549</v>
      </c>
      <c r="C15337" t="s">
        <v>2458</v>
      </c>
      <c r="D15337">
        <v>20.65</v>
      </c>
    </row>
    <row r="15338" spans="1:4">
      <c r="A15338">
        <v>1911</v>
      </c>
      <c r="B15338" t="s">
        <v>2549</v>
      </c>
      <c r="C15338" t="s">
        <v>151</v>
      </c>
      <c r="D15338">
        <v>14.4</v>
      </c>
    </row>
    <row r="15339" spans="1:4">
      <c r="A15339">
        <v>1911</v>
      </c>
      <c r="B15339" t="s">
        <v>2549</v>
      </c>
      <c r="C15339" t="s">
        <v>155</v>
      </c>
      <c r="D15339">
        <v>475.774</v>
      </c>
    </row>
    <row r="15340" spans="1:4">
      <c r="A15340">
        <v>1911</v>
      </c>
      <c r="B15340" t="s">
        <v>2549</v>
      </c>
      <c r="C15340" t="s">
        <v>155</v>
      </c>
      <c r="D15340">
        <v>1998</v>
      </c>
    </row>
    <row r="15341" spans="1:4">
      <c r="A15341">
        <v>1911</v>
      </c>
      <c r="B15341" t="s">
        <v>2549</v>
      </c>
      <c r="C15341" t="s">
        <v>155</v>
      </c>
      <c r="D15341">
        <v>52</v>
      </c>
    </row>
    <row r="15342" spans="1:4">
      <c r="A15342">
        <v>1911</v>
      </c>
      <c r="B15342" t="s">
        <v>2549</v>
      </c>
      <c r="C15342" t="s">
        <v>159</v>
      </c>
      <c r="D15342">
        <v>12</v>
      </c>
    </row>
    <row r="15343" spans="1:4">
      <c r="A15343">
        <v>1911</v>
      </c>
      <c r="B15343" t="s">
        <v>2549</v>
      </c>
      <c r="C15343" t="s">
        <v>161</v>
      </c>
      <c r="D15343">
        <v>28.5</v>
      </c>
    </row>
    <row r="15344" spans="1:4">
      <c r="A15344">
        <v>1911</v>
      </c>
      <c r="B15344" t="s">
        <v>2549</v>
      </c>
      <c r="C15344" t="s">
        <v>2459</v>
      </c>
      <c r="D15344">
        <v>48.1</v>
      </c>
    </row>
    <row r="15345" spans="1:4">
      <c r="A15345">
        <v>1911</v>
      </c>
      <c r="B15345" t="s">
        <v>3646</v>
      </c>
      <c r="C15345" t="s">
        <v>1547</v>
      </c>
      <c r="D15345">
        <v>16</v>
      </c>
    </row>
    <row r="15346" spans="1:4">
      <c r="A15346">
        <v>1911</v>
      </c>
      <c r="B15346" t="s">
        <v>3646</v>
      </c>
      <c r="C15346" t="s">
        <v>1547</v>
      </c>
      <c r="D15346">
        <v>6</v>
      </c>
    </row>
    <row r="15347" spans="1:4">
      <c r="A15347">
        <v>1911</v>
      </c>
      <c r="B15347" t="s">
        <v>3646</v>
      </c>
      <c r="C15347" t="s">
        <v>1189</v>
      </c>
      <c r="D15347">
        <v>26</v>
      </c>
    </row>
    <row r="15348" spans="1:4">
      <c r="A15348">
        <v>1911</v>
      </c>
      <c r="B15348" t="s">
        <v>2704</v>
      </c>
      <c r="C15348" t="s">
        <v>440</v>
      </c>
      <c r="D15348">
        <v>160.94</v>
      </c>
    </row>
    <row r="15349" spans="1:4">
      <c r="A15349">
        <v>1911</v>
      </c>
      <c r="B15349" t="s">
        <v>2704</v>
      </c>
      <c r="C15349" t="s">
        <v>440</v>
      </c>
      <c r="D15349">
        <v>4</v>
      </c>
    </row>
    <row r="15350" spans="1:4">
      <c r="A15350">
        <v>1911</v>
      </c>
      <c r="B15350" t="s">
        <v>2704</v>
      </c>
      <c r="C15350" t="s">
        <v>440</v>
      </c>
      <c r="D15350">
        <v>57.45</v>
      </c>
    </row>
    <row r="15351" spans="1:4">
      <c r="A15351">
        <v>1911</v>
      </c>
      <c r="B15351" t="s">
        <v>2704</v>
      </c>
      <c r="C15351" t="s">
        <v>440</v>
      </c>
      <c r="D15351">
        <v>54</v>
      </c>
    </row>
    <row r="15352" spans="1:4">
      <c r="A15352">
        <v>1911</v>
      </c>
      <c r="B15352" t="s">
        <v>2704</v>
      </c>
      <c r="C15352" t="s">
        <v>440</v>
      </c>
      <c r="D15352">
        <v>28.34</v>
      </c>
    </row>
    <row r="15353" spans="1:4">
      <c r="A15353">
        <v>1911</v>
      </c>
      <c r="B15353" t="s">
        <v>2704</v>
      </c>
      <c r="C15353" t="s">
        <v>440</v>
      </c>
      <c r="D15353">
        <v>1</v>
      </c>
    </row>
    <row r="15354" spans="1:4">
      <c r="A15354">
        <v>1911</v>
      </c>
      <c r="B15354" t="s">
        <v>2706</v>
      </c>
      <c r="C15354" t="s">
        <v>1094</v>
      </c>
      <c r="D15354">
        <v>3</v>
      </c>
    </row>
    <row r="15355" spans="1:4">
      <c r="A15355">
        <v>1911</v>
      </c>
      <c r="B15355" t="s">
        <v>2706</v>
      </c>
      <c r="C15355" t="s">
        <v>170</v>
      </c>
      <c r="D15355">
        <v>2</v>
      </c>
    </row>
    <row r="15356" spans="1:4">
      <c r="A15356">
        <v>1911</v>
      </c>
      <c r="B15356" t="s">
        <v>2706</v>
      </c>
      <c r="C15356" t="s">
        <v>173</v>
      </c>
      <c r="D15356">
        <v>42.2</v>
      </c>
    </row>
    <row r="15357" spans="1:4">
      <c r="A15357">
        <v>1911</v>
      </c>
      <c r="B15357" t="s">
        <v>2706</v>
      </c>
      <c r="C15357" t="s">
        <v>177</v>
      </c>
      <c r="D15357">
        <v>5.0999999999999996</v>
      </c>
    </row>
    <row r="15358" spans="1:4">
      <c r="A15358">
        <v>1911</v>
      </c>
      <c r="B15358" t="s">
        <v>2706</v>
      </c>
      <c r="C15358" t="s">
        <v>547</v>
      </c>
      <c r="D15358">
        <v>20.399999999999999</v>
      </c>
    </row>
    <row r="15359" spans="1:4">
      <c r="A15359">
        <v>1911</v>
      </c>
      <c r="B15359" t="s">
        <v>2706</v>
      </c>
      <c r="C15359" t="s">
        <v>547</v>
      </c>
      <c r="D15359">
        <v>1.5</v>
      </c>
    </row>
    <row r="15360" spans="1:4">
      <c r="A15360">
        <v>1911</v>
      </c>
      <c r="B15360" t="s">
        <v>2706</v>
      </c>
      <c r="C15360" t="s">
        <v>1355</v>
      </c>
      <c r="D15360">
        <v>10</v>
      </c>
    </row>
    <row r="15361" spans="1:4">
      <c r="A15361">
        <v>1911</v>
      </c>
      <c r="B15361" t="s">
        <v>2706</v>
      </c>
      <c r="C15361" t="s">
        <v>179</v>
      </c>
      <c r="D15361">
        <v>41.8</v>
      </c>
    </row>
    <row r="15362" spans="1:4">
      <c r="A15362">
        <v>1911</v>
      </c>
      <c r="B15362" t="s">
        <v>2706</v>
      </c>
      <c r="C15362" t="s">
        <v>179</v>
      </c>
      <c r="D15362">
        <v>12.5</v>
      </c>
    </row>
    <row r="15363" spans="1:4">
      <c r="A15363">
        <v>1911</v>
      </c>
      <c r="B15363" t="s">
        <v>2520</v>
      </c>
      <c r="C15363" t="s">
        <v>64</v>
      </c>
      <c r="D15363">
        <v>10</v>
      </c>
    </row>
    <row r="15364" spans="1:4">
      <c r="A15364">
        <v>1911</v>
      </c>
      <c r="B15364" t="s">
        <v>2520</v>
      </c>
      <c r="C15364" t="s">
        <v>551</v>
      </c>
      <c r="D15364">
        <v>186.935</v>
      </c>
    </row>
    <row r="15365" spans="1:4">
      <c r="A15365">
        <v>1911</v>
      </c>
      <c r="B15365" t="s">
        <v>2520</v>
      </c>
      <c r="C15365" t="s">
        <v>551</v>
      </c>
      <c r="D15365">
        <v>20</v>
      </c>
    </row>
    <row r="15366" spans="1:4">
      <c r="A15366">
        <v>1911</v>
      </c>
      <c r="B15366" t="s">
        <v>2520</v>
      </c>
      <c r="C15366" t="s">
        <v>69</v>
      </c>
      <c r="D15366">
        <v>53.2</v>
      </c>
    </row>
    <row r="15367" spans="1:4">
      <c r="A15367">
        <v>1911</v>
      </c>
      <c r="B15367" t="s">
        <v>2520</v>
      </c>
      <c r="C15367" t="s">
        <v>72</v>
      </c>
      <c r="D15367">
        <v>7</v>
      </c>
    </row>
    <row r="15368" spans="1:4">
      <c r="A15368">
        <v>1911</v>
      </c>
      <c r="B15368" t="s">
        <v>2520</v>
      </c>
      <c r="C15368" t="s">
        <v>68</v>
      </c>
      <c r="D15368">
        <v>26.1</v>
      </c>
    </row>
    <row r="15369" spans="1:4">
      <c r="A15369">
        <v>1911</v>
      </c>
      <c r="B15369" t="s">
        <v>2520</v>
      </c>
      <c r="C15369" t="s">
        <v>73</v>
      </c>
      <c r="D15369">
        <v>6</v>
      </c>
    </row>
    <row r="15370" spans="1:4">
      <c r="A15370">
        <v>1911</v>
      </c>
      <c r="B15370" t="s">
        <v>2520</v>
      </c>
      <c r="C15370" t="s">
        <v>74</v>
      </c>
      <c r="D15370">
        <v>8</v>
      </c>
    </row>
    <row r="15371" spans="1:4">
      <c r="A15371">
        <v>1911</v>
      </c>
      <c r="B15371" t="s">
        <v>2520</v>
      </c>
      <c r="C15371" t="s">
        <v>65</v>
      </c>
      <c r="D15371">
        <v>31</v>
      </c>
    </row>
    <row r="15372" spans="1:4">
      <c r="A15372">
        <v>1911</v>
      </c>
      <c r="B15372" t="s">
        <v>2520</v>
      </c>
      <c r="C15372" t="s">
        <v>66</v>
      </c>
      <c r="D15372">
        <v>10.5</v>
      </c>
    </row>
    <row r="15373" spans="1:4">
      <c r="A15373">
        <v>1911</v>
      </c>
      <c r="B15373" t="s">
        <v>2520</v>
      </c>
      <c r="C15373" t="s">
        <v>67</v>
      </c>
      <c r="D15373">
        <v>57.5</v>
      </c>
    </row>
    <row r="15374" spans="1:4">
      <c r="A15374">
        <v>1911</v>
      </c>
      <c r="B15374" t="s">
        <v>2520</v>
      </c>
      <c r="C15374" t="s">
        <v>983</v>
      </c>
      <c r="D15374">
        <v>4</v>
      </c>
    </row>
    <row r="15375" spans="1:4">
      <c r="A15375">
        <v>1911</v>
      </c>
      <c r="B15375" t="s">
        <v>2520</v>
      </c>
      <c r="C15375" t="s">
        <v>440</v>
      </c>
      <c r="D15375">
        <v>2</v>
      </c>
    </row>
    <row r="15376" spans="1:4">
      <c r="A15376">
        <v>1911</v>
      </c>
      <c r="B15376" t="s">
        <v>3647</v>
      </c>
      <c r="C15376" t="s">
        <v>1950</v>
      </c>
      <c r="D15376">
        <v>10</v>
      </c>
    </row>
    <row r="15377" spans="1:4">
      <c r="A15377">
        <v>1911</v>
      </c>
      <c r="B15377" t="s">
        <v>3647</v>
      </c>
      <c r="C15377" t="s">
        <v>1950</v>
      </c>
      <c r="D15377">
        <v>36</v>
      </c>
    </row>
    <row r="15378" spans="1:4">
      <c r="A15378">
        <v>1911</v>
      </c>
      <c r="B15378" t="s">
        <v>3647</v>
      </c>
      <c r="C15378" t="s">
        <v>1950</v>
      </c>
      <c r="D15378">
        <v>35</v>
      </c>
    </row>
    <row r="15379" spans="1:4">
      <c r="A15379">
        <v>1911</v>
      </c>
      <c r="B15379" t="s">
        <v>3648</v>
      </c>
      <c r="C15379" t="s">
        <v>2588</v>
      </c>
      <c r="D15379">
        <v>8.5</v>
      </c>
    </row>
    <row r="15380" spans="1:4">
      <c r="A15380">
        <v>1911</v>
      </c>
      <c r="B15380" t="s">
        <v>3648</v>
      </c>
      <c r="C15380" t="s">
        <v>2461</v>
      </c>
      <c r="D15380">
        <v>3.5</v>
      </c>
    </row>
    <row r="15381" spans="1:4">
      <c r="A15381">
        <v>1911</v>
      </c>
      <c r="B15381" t="s">
        <v>3648</v>
      </c>
      <c r="C15381" t="s">
        <v>471</v>
      </c>
      <c r="D15381">
        <v>30</v>
      </c>
    </row>
    <row r="15382" spans="1:4">
      <c r="A15382">
        <v>1911</v>
      </c>
      <c r="B15382" t="s">
        <v>3648</v>
      </c>
      <c r="C15382" t="s">
        <v>2198</v>
      </c>
      <c r="D15382">
        <v>11.3</v>
      </c>
    </row>
    <row r="15383" spans="1:4">
      <c r="A15383">
        <v>1911</v>
      </c>
      <c r="B15383" t="s">
        <v>3648</v>
      </c>
      <c r="C15383" t="s">
        <v>472</v>
      </c>
      <c r="D15383">
        <v>22</v>
      </c>
    </row>
    <row r="15384" spans="1:4">
      <c r="A15384">
        <v>1911</v>
      </c>
      <c r="B15384" t="s">
        <v>3648</v>
      </c>
      <c r="C15384" t="s">
        <v>472</v>
      </c>
      <c r="D15384">
        <v>90</v>
      </c>
    </row>
    <row r="15385" spans="1:4">
      <c r="A15385">
        <v>1911</v>
      </c>
      <c r="B15385" t="s">
        <v>3648</v>
      </c>
      <c r="C15385" t="s">
        <v>1969</v>
      </c>
      <c r="D15385">
        <v>22</v>
      </c>
    </row>
    <row r="15386" spans="1:4">
      <c r="A15386">
        <v>1911</v>
      </c>
      <c r="B15386" t="s">
        <v>3648</v>
      </c>
      <c r="C15386" t="s">
        <v>1969</v>
      </c>
      <c r="D15386">
        <v>10</v>
      </c>
    </row>
    <row r="15387" spans="1:4">
      <c r="A15387">
        <v>1911</v>
      </c>
      <c r="B15387" t="s">
        <v>3648</v>
      </c>
      <c r="C15387" t="s">
        <v>2094</v>
      </c>
      <c r="D15387">
        <v>18</v>
      </c>
    </row>
    <row r="15388" spans="1:4">
      <c r="A15388">
        <v>1911</v>
      </c>
      <c r="B15388" t="s">
        <v>3648</v>
      </c>
      <c r="C15388" t="s">
        <v>1951</v>
      </c>
      <c r="D15388">
        <v>3.9</v>
      </c>
    </row>
    <row r="15389" spans="1:4">
      <c r="A15389">
        <v>1911</v>
      </c>
      <c r="B15389" t="s">
        <v>3648</v>
      </c>
      <c r="C15389" t="s">
        <v>1970</v>
      </c>
      <c r="D15389">
        <v>560</v>
      </c>
    </row>
    <row r="15390" spans="1:4">
      <c r="A15390">
        <v>1911</v>
      </c>
      <c r="B15390" t="s">
        <v>3648</v>
      </c>
      <c r="C15390" t="s">
        <v>1970</v>
      </c>
      <c r="D15390">
        <v>11</v>
      </c>
    </row>
    <row r="15391" spans="1:4">
      <c r="A15391">
        <v>1911</v>
      </c>
      <c r="B15391" t="s">
        <v>3648</v>
      </c>
      <c r="C15391" t="s">
        <v>1970</v>
      </c>
      <c r="D15391">
        <v>64</v>
      </c>
    </row>
    <row r="15392" spans="1:4">
      <c r="A15392">
        <v>1911</v>
      </c>
      <c r="B15392" t="s">
        <v>3648</v>
      </c>
      <c r="C15392" t="s">
        <v>470</v>
      </c>
      <c r="D15392">
        <v>453</v>
      </c>
    </row>
    <row r="15393" spans="1:4">
      <c r="A15393">
        <v>1911</v>
      </c>
      <c r="B15393" t="s">
        <v>3648</v>
      </c>
      <c r="C15393" t="s">
        <v>470</v>
      </c>
      <c r="D15393">
        <v>256.43</v>
      </c>
    </row>
    <row r="15394" spans="1:4">
      <c r="A15394">
        <v>1911</v>
      </c>
      <c r="B15394" t="s">
        <v>3648</v>
      </c>
      <c r="C15394" t="s">
        <v>470</v>
      </c>
      <c r="D15394">
        <v>106</v>
      </c>
    </row>
    <row r="15395" spans="1:4">
      <c r="A15395">
        <v>1911</v>
      </c>
      <c r="B15395" t="s">
        <v>3648</v>
      </c>
      <c r="C15395" t="s">
        <v>470</v>
      </c>
      <c r="D15395">
        <v>26</v>
      </c>
    </row>
    <row r="15396" spans="1:4">
      <c r="A15396">
        <v>1911</v>
      </c>
      <c r="B15396" t="s">
        <v>3648</v>
      </c>
      <c r="C15396" t="s">
        <v>470</v>
      </c>
      <c r="D15396">
        <v>19.22</v>
      </c>
    </row>
    <row r="15397" spans="1:4">
      <c r="A15397">
        <v>1911</v>
      </c>
      <c r="B15397" t="s">
        <v>3648</v>
      </c>
      <c r="C15397" t="s">
        <v>470</v>
      </c>
      <c r="D15397">
        <v>31.3</v>
      </c>
    </row>
    <row r="15398" spans="1:4">
      <c r="A15398">
        <v>1911</v>
      </c>
      <c r="B15398" t="s">
        <v>3648</v>
      </c>
      <c r="C15398" t="s">
        <v>470</v>
      </c>
      <c r="D15398">
        <v>80</v>
      </c>
    </row>
    <row r="15399" spans="1:4">
      <c r="A15399">
        <v>1911</v>
      </c>
      <c r="B15399" t="s">
        <v>3648</v>
      </c>
      <c r="C15399" t="s">
        <v>470</v>
      </c>
      <c r="D15399">
        <v>160</v>
      </c>
    </row>
    <row r="15400" spans="1:4">
      <c r="A15400">
        <v>1911</v>
      </c>
      <c r="B15400" t="s">
        <v>3648</v>
      </c>
      <c r="C15400" t="s">
        <v>470</v>
      </c>
      <c r="D15400">
        <v>29</v>
      </c>
    </row>
    <row r="15401" spans="1:4">
      <c r="A15401">
        <v>1911</v>
      </c>
      <c r="B15401" t="s">
        <v>3648</v>
      </c>
      <c r="C15401" t="s">
        <v>470</v>
      </c>
      <c r="D15401">
        <v>36.5</v>
      </c>
    </row>
    <row r="15402" spans="1:4">
      <c r="A15402">
        <v>1911</v>
      </c>
      <c r="B15402" t="s">
        <v>3648</v>
      </c>
      <c r="C15402" t="s">
        <v>470</v>
      </c>
      <c r="D15402">
        <v>47.15</v>
      </c>
    </row>
    <row r="15403" spans="1:4">
      <c r="A15403">
        <v>1911</v>
      </c>
      <c r="B15403" t="s">
        <v>3648</v>
      </c>
      <c r="C15403" t="s">
        <v>470</v>
      </c>
      <c r="D15403">
        <v>46.4</v>
      </c>
    </row>
    <row r="15404" spans="1:4">
      <c r="A15404">
        <v>1911</v>
      </c>
      <c r="B15404" t="s">
        <v>3648</v>
      </c>
      <c r="C15404" t="s">
        <v>470</v>
      </c>
      <c r="D15404">
        <v>51</v>
      </c>
    </row>
    <row r="15405" spans="1:4">
      <c r="A15405">
        <v>1911</v>
      </c>
      <c r="B15405" t="s">
        <v>3648</v>
      </c>
      <c r="C15405" t="s">
        <v>470</v>
      </c>
      <c r="D15405">
        <v>19.399999999999999</v>
      </c>
    </row>
    <row r="15406" spans="1:4">
      <c r="A15406">
        <v>1911</v>
      </c>
      <c r="B15406" t="s">
        <v>3648</v>
      </c>
      <c r="C15406" t="s">
        <v>470</v>
      </c>
      <c r="D15406">
        <v>180</v>
      </c>
    </row>
    <row r="15407" spans="1:4">
      <c r="A15407">
        <v>1911</v>
      </c>
      <c r="B15407" t="s">
        <v>3648</v>
      </c>
      <c r="C15407" t="s">
        <v>715</v>
      </c>
      <c r="D15407">
        <v>14</v>
      </c>
    </row>
    <row r="15408" spans="1:4">
      <c r="A15408">
        <v>1911</v>
      </c>
      <c r="B15408" t="s">
        <v>3648</v>
      </c>
      <c r="C15408" t="s">
        <v>715</v>
      </c>
      <c r="D15408">
        <v>7</v>
      </c>
    </row>
    <row r="15409" spans="1:4">
      <c r="A15409">
        <v>1911</v>
      </c>
      <c r="B15409" t="s">
        <v>3648</v>
      </c>
      <c r="C15409" t="s">
        <v>1392</v>
      </c>
      <c r="D15409">
        <v>17</v>
      </c>
    </row>
    <row r="15410" spans="1:4">
      <c r="A15410">
        <v>1911</v>
      </c>
      <c r="B15410" t="s">
        <v>3648</v>
      </c>
      <c r="C15410" t="s">
        <v>1392</v>
      </c>
      <c r="D15410">
        <v>98</v>
      </c>
    </row>
    <row r="15411" spans="1:4">
      <c r="A15411">
        <v>1911</v>
      </c>
      <c r="B15411" t="s">
        <v>3648</v>
      </c>
      <c r="C15411" t="s">
        <v>2350</v>
      </c>
      <c r="D15411">
        <v>7.57</v>
      </c>
    </row>
    <row r="15412" spans="1:4">
      <c r="A15412">
        <v>1911</v>
      </c>
      <c r="B15412" t="s">
        <v>3648</v>
      </c>
      <c r="C15412" t="s">
        <v>1164</v>
      </c>
      <c r="D15412">
        <v>9</v>
      </c>
    </row>
    <row r="15413" spans="1:4">
      <c r="A15413">
        <v>1911</v>
      </c>
      <c r="B15413" t="s">
        <v>3648</v>
      </c>
      <c r="C15413" t="s">
        <v>2197</v>
      </c>
      <c r="D15413">
        <v>185.3</v>
      </c>
    </row>
    <row r="15414" spans="1:4">
      <c r="A15414">
        <v>1911</v>
      </c>
      <c r="B15414" t="s">
        <v>3648</v>
      </c>
      <c r="C15414" t="s">
        <v>1954</v>
      </c>
      <c r="D15414">
        <v>20.75</v>
      </c>
    </row>
    <row r="15415" spans="1:4">
      <c r="A15415">
        <v>1911</v>
      </c>
      <c r="B15415" t="s">
        <v>3648</v>
      </c>
      <c r="C15415" t="s">
        <v>1954</v>
      </c>
      <c r="D15415">
        <v>13.5</v>
      </c>
    </row>
    <row r="15416" spans="1:4">
      <c r="A15416">
        <v>1911</v>
      </c>
      <c r="B15416" t="s">
        <v>3648</v>
      </c>
      <c r="C15416" t="s">
        <v>1954</v>
      </c>
      <c r="D15416">
        <v>18</v>
      </c>
    </row>
    <row r="15417" spans="1:4">
      <c r="A15417">
        <v>1911</v>
      </c>
      <c r="B15417" t="s">
        <v>3648</v>
      </c>
      <c r="C15417" t="s">
        <v>747</v>
      </c>
      <c r="D15417">
        <v>28</v>
      </c>
    </row>
    <row r="15418" spans="1:4">
      <c r="A15418">
        <v>1911</v>
      </c>
      <c r="B15418" t="s">
        <v>3648</v>
      </c>
      <c r="C15418" t="s">
        <v>173</v>
      </c>
      <c r="D15418">
        <v>7</v>
      </c>
    </row>
    <row r="15419" spans="1:4">
      <c r="A15419">
        <v>1911</v>
      </c>
      <c r="B15419" t="s">
        <v>3648</v>
      </c>
      <c r="C15419" t="s">
        <v>2489</v>
      </c>
      <c r="D15419">
        <v>66</v>
      </c>
    </row>
    <row r="15420" spans="1:4">
      <c r="A15420">
        <v>1911</v>
      </c>
      <c r="B15420" t="s">
        <v>3648</v>
      </c>
      <c r="C15420" t="s">
        <v>1962</v>
      </c>
      <c r="D15420">
        <v>80.5</v>
      </c>
    </row>
    <row r="15421" spans="1:4">
      <c r="A15421">
        <v>1911</v>
      </c>
      <c r="B15421" t="s">
        <v>3648</v>
      </c>
      <c r="C15421" t="s">
        <v>1962</v>
      </c>
      <c r="D15421">
        <v>47</v>
      </c>
    </row>
    <row r="15422" spans="1:4">
      <c r="A15422">
        <v>1911</v>
      </c>
      <c r="B15422" t="s">
        <v>3648</v>
      </c>
      <c r="C15422" t="s">
        <v>1956</v>
      </c>
      <c r="D15422">
        <v>11.3</v>
      </c>
    </row>
    <row r="15423" spans="1:4">
      <c r="A15423">
        <v>1911</v>
      </c>
      <c r="B15423" t="s">
        <v>3648</v>
      </c>
      <c r="C15423" t="s">
        <v>1956</v>
      </c>
      <c r="D15423">
        <v>2</v>
      </c>
    </row>
    <row r="15424" spans="1:4">
      <c r="A15424">
        <v>1911</v>
      </c>
      <c r="B15424" t="s">
        <v>3648</v>
      </c>
      <c r="C15424" t="s">
        <v>1956</v>
      </c>
      <c r="D15424">
        <v>4.5</v>
      </c>
    </row>
    <row r="15425" spans="1:4">
      <c r="A15425">
        <v>1911</v>
      </c>
      <c r="B15425" t="s">
        <v>3648</v>
      </c>
      <c r="C15425" t="s">
        <v>2424</v>
      </c>
      <c r="D15425">
        <v>14</v>
      </c>
    </row>
    <row r="15426" spans="1:4">
      <c r="A15426">
        <v>1911</v>
      </c>
      <c r="B15426" t="s">
        <v>3648</v>
      </c>
      <c r="C15426" t="s">
        <v>1957</v>
      </c>
      <c r="D15426">
        <v>86</v>
      </c>
    </row>
    <row r="15427" spans="1:4">
      <c r="A15427">
        <v>1911</v>
      </c>
      <c r="B15427" t="s">
        <v>3648</v>
      </c>
      <c r="C15427" t="s">
        <v>2074</v>
      </c>
      <c r="D15427">
        <v>8</v>
      </c>
    </row>
    <row r="15428" spans="1:4">
      <c r="A15428">
        <v>1911</v>
      </c>
      <c r="B15428" t="s">
        <v>3648</v>
      </c>
      <c r="C15428" t="s">
        <v>2074</v>
      </c>
      <c r="D15428">
        <v>33</v>
      </c>
    </row>
    <row r="15429" spans="1:4">
      <c r="A15429">
        <v>1911</v>
      </c>
      <c r="B15429" t="s">
        <v>3648</v>
      </c>
      <c r="C15429" t="s">
        <v>757</v>
      </c>
      <c r="D15429">
        <v>15.33</v>
      </c>
    </row>
    <row r="15430" spans="1:4">
      <c r="A15430">
        <v>1911</v>
      </c>
      <c r="B15430" t="s">
        <v>3648</v>
      </c>
      <c r="C15430" t="s">
        <v>2462</v>
      </c>
      <c r="D15430">
        <v>15</v>
      </c>
    </row>
    <row r="15431" spans="1:4">
      <c r="A15431">
        <v>1911</v>
      </c>
      <c r="B15431" t="s">
        <v>3648</v>
      </c>
      <c r="C15431" t="s">
        <v>2490</v>
      </c>
      <c r="D15431">
        <v>31</v>
      </c>
    </row>
    <row r="15432" spans="1:4">
      <c r="A15432">
        <v>1911</v>
      </c>
      <c r="B15432" t="s">
        <v>3648</v>
      </c>
      <c r="C15432" t="s">
        <v>2463</v>
      </c>
      <c r="D15432">
        <v>1.5</v>
      </c>
    </row>
    <row r="15433" spans="1:4">
      <c r="A15433">
        <v>1911</v>
      </c>
      <c r="B15433" t="s">
        <v>3666</v>
      </c>
      <c r="C15433" t="s">
        <v>1964</v>
      </c>
      <c r="D15433">
        <v>10</v>
      </c>
    </row>
    <row r="15434" spans="1:4">
      <c r="A15434">
        <v>1911</v>
      </c>
      <c r="B15434" t="s">
        <v>3666</v>
      </c>
      <c r="C15434" t="s">
        <v>690</v>
      </c>
      <c r="D15434">
        <v>4</v>
      </c>
    </row>
    <row r="15435" spans="1:4">
      <c r="A15435">
        <v>1911</v>
      </c>
      <c r="B15435" t="s">
        <v>3648</v>
      </c>
      <c r="C15435" t="s">
        <v>1965</v>
      </c>
      <c r="D15435">
        <v>72</v>
      </c>
    </row>
    <row r="15436" spans="1:4">
      <c r="A15436">
        <v>1911</v>
      </c>
      <c r="B15436" t="s">
        <v>3648</v>
      </c>
      <c r="C15436" t="s">
        <v>1965</v>
      </c>
      <c r="D15436">
        <v>19.600000000000001</v>
      </c>
    </row>
    <row r="15437" spans="1:4">
      <c r="A15437">
        <v>1911</v>
      </c>
      <c r="B15437" t="s">
        <v>3648</v>
      </c>
      <c r="C15437" t="s">
        <v>2425</v>
      </c>
      <c r="D15437">
        <v>20</v>
      </c>
    </row>
    <row r="15438" spans="1:4">
      <c r="A15438">
        <v>1911</v>
      </c>
      <c r="B15438" t="s">
        <v>3648</v>
      </c>
      <c r="C15438" t="s">
        <v>1959</v>
      </c>
      <c r="D15438">
        <v>18</v>
      </c>
    </row>
    <row r="15439" spans="1:4">
      <c r="A15439">
        <v>1911</v>
      </c>
      <c r="B15439" t="s">
        <v>3648</v>
      </c>
      <c r="C15439" t="s">
        <v>1966</v>
      </c>
      <c r="D15439">
        <v>107</v>
      </c>
    </row>
    <row r="15440" spans="1:4">
      <c r="A15440">
        <v>1911</v>
      </c>
      <c r="B15440" t="s">
        <v>3648</v>
      </c>
      <c r="C15440" t="s">
        <v>578</v>
      </c>
      <c r="D15440">
        <v>34</v>
      </c>
    </row>
    <row r="15441" spans="1:4">
      <c r="A15441">
        <v>1911</v>
      </c>
      <c r="B15441" t="s">
        <v>3648</v>
      </c>
      <c r="C15441" t="s">
        <v>578</v>
      </c>
      <c r="D15441">
        <v>40</v>
      </c>
    </row>
    <row r="15442" spans="1:4">
      <c r="A15442">
        <v>1911</v>
      </c>
      <c r="B15442" t="s">
        <v>3648</v>
      </c>
      <c r="C15442" t="s">
        <v>578</v>
      </c>
      <c r="D15442">
        <v>15</v>
      </c>
    </row>
    <row r="15443" spans="1:4">
      <c r="A15443">
        <v>1911</v>
      </c>
      <c r="B15443" t="s">
        <v>3648</v>
      </c>
      <c r="C15443" t="s">
        <v>578</v>
      </c>
      <c r="D15443">
        <v>115</v>
      </c>
    </row>
    <row r="15444" spans="1:4">
      <c r="A15444">
        <v>1911</v>
      </c>
      <c r="B15444" t="s">
        <v>3648</v>
      </c>
      <c r="C15444" t="s">
        <v>2385</v>
      </c>
      <c r="D15444">
        <v>18</v>
      </c>
    </row>
    <row r="15445" spans="1:4">
      <c r="A15445">
        <v>1911</v>
      </c>
      <c r="B15445" t="s">
        <v>3648</v>
      </c>
      <c r="C15445" t="s">
        <v>1960</v>
      </c>
      <c r="D15445">
        <v>10.5</v>
      </c>
    </row>
    <row r="15446" spans="1:4">
      <c r="A15446">
        <v>1911</v>
      </c>
      <c r="B15446" t="s">
        <v>3648</v>
      </c>
      <c r="C15446" t="s">
        <v>2569</v>
      </c>
      <c r="D15446">
        <v>13</v>
      </c>
    </row>
    <row r="15447" spans="1:4">
      <c r="A15447">
        <v>1911</v>
      </c>
      <c r="B15447" t="s">
        <v>3648</v>
      </c>
      <c r="C15447" t="s">
        <v>2570</v>
      </c>
      <c r="D15447">
        <v>12</v>
      </c>
    </row>
    <row r="15448" spans="1:4">
      <c r="A15448">
        <v>1911</v>
      </c>
      <c r="B15448" t="s">
        <v>3648</v>
      </c>
      <c r="C15448" t="s">
        <v>2552</v>
      </c>
      <c r="D15448">
        <v>4</v>
      </c>
    </row>
    <row r="15449" spans="1:4">
      <c r="A15449">
        <v>1911</v>
      </c>
      <c r="B15449" t="s">
        <v>3648</v>
      </c>
      <c r="C15449" t="s">
        <v>2571</v>
      </c>
      <c r="D15449">
        <v>3</v>
      </c>
    </row>
    <row r="15450" spans="1:4">
      <c r="A15450">
        <v>1911</v>
      </c>
      <c r="B15450" t="s">
        <v>2427</v>
      </c>
      <c r="C15450" t="s">
        <v>442</v>
      </c>
      <c r="D15450">
        <v>260</v>
      </c>
    </row>
    <row r="15451" spans="1:4">
      <c r="A15451">
        <v>1911</v>
      </c>
      <c r="B15451" t="s">
        <v>2427</v>
      </c>
      <c r="C15451" t="s">
        <v>442</v>
      </c>
      <c r="D15451">
        <v>366</v>
      </c>
    </row>
    <row r="15452" spans="1:4">
      <c r="A15452">
        <v>1911</v>
      </c>
      <c r="B15452" t="s">
        <v>2427</v>
      </c>
      <c r="C15452" t="s">
        <v>442</v>
      </c>
      <c r="D15452">
        <v>42</v>
      </c>
    </row>
    <row r="15453" spans="1:4">
      <c r="A15453">
        <v>1911</v>
      </c>
      <c r="B15453" t="s">
        <v>2427</v>
      </c>
      <c r="C15453" t="s">
        <v>1236</v>
      </c>
      <c r="D15453">
        <v>4</v>
      </c>
    </row>
    <row r="15454" spans="1:4">
      <c r="A15454">
        <v>1911</v>
      </c>
      <c r="B15454" t="s">
        <v>2427</v>
      </c>
      <c r="C15454" t="s">
        <v>1391</v>
      </c>
      <c r="D15454">
        <v>31.74</v>
      </c>
    </row>
    <row r="15455" spans="1:4">
      <c r="A15455">
        <v>1911</v>
      </c>
      <c r="B15455" t="s">
        <v>2427</v>
      </c>
      <c r="C15455" t="s">
        <v>1391</v>
      </c>
      <c r="D15455">
        <v>18.5</v>
      </c>
    </row>
    <row r="15456" spans="1:4">
      <c r="A15456">
        <v>1911</v>
      </c>
      <c r="B15456" t="s">
        <v>2427</v>
      </c>
      <c r="C15456" t="s">
        <v>68</v>
      </c>
      <c r="D15456">
        <v>5.3</v>
      </c>
    </row>
    <row r="15457" spans="1:4">
      <c r="A15457">
        <v>1911</v>
      </c>
      <c r="B15457" t="s">
        <v>2427</v>
      </c>
      <c r="C15457" t="s">
        <v>1392</v>
      </c>
      <c r="D15457">
        <v>23.7</v>
      </c>
    </row>
    <row r="15458" spans="1:4">
      <c r="A15458">
        <v>1911</v>
      </c>
      <c r="B15458" t="s">
        <v>2427</v>
      </c>
      <c r="C15458" t="s">
        <v>1541</v>
      </c>
      <c r="D15458">
        <v>44</v>
      </c>
    </row>
    <row r="15459" spans="1:4">
      <c r="A15459">
        <v>1911</v>
      </c>
      <c r="B15459" t="s">
        <v>2427</v>
      </c>
      <c r="C15459" t="s">
        <v>446</v>
      </c>
      <c r="D15459">
        <v>52.1</v>
      </c>
    </row>
    <row r="15460" spans="1:4">
      <c r="A15460">
        <v>1911</v>
      </c>
      <c r="B15460" t="s">
        <v>2427</v>
      </c>
      <c r="C15460" t="s">
        <v>446</v>
      </c>
      <c r="D15460">
        <v>20</v>
      </c>
    </row>
    <row r="15461" spans="1:4">
      <c r="A15461">
        <v>1911</v>
      </c>
      <c r="B15461" t="s">
        <v>2427</v>
      </c>
      <c r="C15461" t="s">
        <v>446</v>
      </c>
      <c r="D15461">
        <v>30.5</v>
      </c>
    </row>
    <row r="15462" spans="1:4">
      <c r="A15462">
        <v>1911</v>
      </c>
      <c r="B15462" t="s">
        <v>2427</v>
      </c>
      <c r="C15462" t="s">
        <v>446</v>
      </c>
      <c r="D15462">
        <v>10</v>
      </c>
    </row>
    <row r="15463" spans="1:4">
      <c r="A15463">
        <v>1911</v>
      </c>
      <c r="B15463" t="s">
        <v>2427</v>
      </c>
      <c r="C15463" t="s">
        <v>446</v>
      </c>
      <c r="D15463">
        <v>24.67</v>
      </c>
    </row>
    <row r="15464" spans="1:4">
      <c r="A15464">
        <v>1911</v>
      </c>
      <c r="B15464" t="s">
        <v>2427</v>
      </c>
      <c r="C15464" t="s">
        <v>448</v>
      </c>
      <c r="D15464">
        <v>220</v>
      </c>
    </row>
    <row r="15465" spans="1:4">
      <c r="A15465">
        <v>1911</v>
      </c>
      <c r="B15465" t="s">
        <v>2427</v>
      </c>
      <c r="C15465" t="s">
        <v>448</v>
      </c>
      <c r="D15465">
        <v>23</v>
      </c>
    </row>
    <row r="15466" spans="1:4">
      <c r="A15466">
        <v>1911</v>
      </c>
      <c r="B15466" t="s">
        <v>2427</v>
      </c>
      <c r="C15466" t="s">
        <v>448</v>
      </c>
      <c r="D15466">
        <v>64</v>
      </c>
    </row>
    <row r="15467" spans="1:4">
      <c r="A15467">
        <v>1911</v>
      </c>
      <c r="B15467" t="s">
        <v>2427</v>
      </c>
      <c r="C15467" t="s">
        <v>1433</v>
      </c>
      <c r="D15467">
        <v>1.9</v>
      </c>
    </row>
    <row r="15468" spans="1:4">
      <c r="A15468">
        <v>1911</v>
      </c>
      <c r="B15468" t="s">
        <v>2427</v>
      </c>
      <c r="C15468" t="s">
        <v>1435</v>
      </c>
      <c r="D15468">
        <v>18</v>
      </c>
    </row>
    <row r="15469" spans="1:4">
      <c r="A15469">
        <v>1911</v>
      </c>
      <c r="B15469" t="s">
        <v>2427</v>
      </c>
      <c r="C15469" t="s">
        <v>450</v>
      </c>
      <c r="D15469">
        <v>352.7</v>
      </c>
    </row>
    <row r="15470" spans="1:4">
      <c r="A15470">
        <v>1911</v>
      </c>
      <c r="B15470" t="s">
        <v>2427</v>
      </c>
      <c r="C15470" t="s">
        <v>450</v>
      </c>
      <c r="D15470">
        <v>158</v>
      </c>
    </row>
    <row r="15471" spans="1:4">
      <c r="A15471">
        <v>1911</v>
      </c>
      <c r="B15471" t="s">
        <v>2427</v>
      </c>
      <c r="C15471" t="s">
        <v>450</v>
      </c>
      <c r="D15471">
        <v>7.5</v>
      </c>
    </row>
    <row r="15472" spans="1:4">
      <c r="A15472">
        <v>1911</v>
      </c>
      <c r="B15472" t="s">
        <v>2427</v>
      </c>
      <c r="C15472" t="s">
        <v>450</v>
      </c>
      <c r="D15472">
        <v>31</v>
      </c>
    </row>
    <row r="15473" spans="1:4">
      <c r="A15473">
        <v>1911</v>
      </c>
      <c r="B15473" t="s">
        <v>2427</v>
      </c>
      <c r="C15473" t="s">
        <v>450</v>
      </c>
      <c r="D15473">
        <v>93</v>
      </c>
    </row>
    <row r="15474" spans="1:4">
      <c r="A15474">
        <v>1911</v>
      </c>
      <c r="B15474" t="s">
        <v>2427</v>
      </c>
      <c r="C15474" t="s">
        <v>450</v>
      </c>
      <c r="D15474">
        <v>58.7</v>
      </c>
    </row>
    <row r="15475" spans="1:4">
      <c r="A15475">
        <v>1911</v>
      </c>
      <c r="B15475" t="s">
        <v>2427</v>
      </c>
      <c r="C15475" t="s">
        <v>450</v>
      </c>
      <c r="D15475">
        <v>107</v>
      </c>
    </row>
    <row r="15476" spans="1:4">
      <c r="A15476">
        <v>1911</v>
      </c>
      <c r="B15476" t="s">
        <v>2427</v>
      </c>
      <c r="C15476" t="s">
        <v>450</v>
      </c>
      <c r="D15476">
        <v>47.5</v>
      </c>
    </row>
    <row r="15477" spans="1:4">
      <c r="A15477">
        <v>1911</v>
      </c>
      <c r="B15477" t="s">
        <v>2427</v>
      </c>
      <c r="C15477" t="s">
        <v>1393</v>
      </c>
      <c r="D15477">
        <v>42</v>
      </c>
    </row>
    <row r="15478" spans="1:4">
      <c r="A15478">
        <v>1911</v>
      </c>
      <c r="B15478" t="s">
        <v>2427</v>
      </c>
      <c r="C15478" t="s">
        <v>2572</v>
      </c>
      <c r="D15478">
        <v>6</v>
      </c>
    </row>
    <row r="15479" spans="1:4">
      <c r="A15479">
        <v>1911</v>
      </c>
      <c r="B15479" t="s">
        <v>2427</v>
      </c>
      <c r="C15479" t="s">
        <v>750</v>
      </c>
      <c r="D15479">
        <v>40</v>
      </c>
    </row>
    <row r="15480" spans="1:4">
      <c r="A15480">
        <v>1911</v>
      </c>
      <c r="B15480" t="s">
        <v>2427</v>
      </c>
      <c r="C15480" t="s">
        <v>1394</v>
      </c>
      <c r="D15480">
        <v>10</v>
      </c>
    </row>
    <row r="15481" spans="1:4">
      <c r="A15481">
        <v>1911</v>
      </c>
      <c r="B15481" t="s">
        <v>2427</v>
      </c>
      <c r="C15481" t="s">
        <v>462</v>
      </c>
      <c r="D15481">
        <v>5</v>
      </c>
    </row>
    <row r="15482" spans="1:4">
      <c r="A15482">
        <v>1911</v>
      </c>
      <c r="B15482" t="s">
        <v>2427</v>
      </c>
      <c r="C15482" t="s">
        <v>763</v>
      </c>
      <c r="D15482">
        <v>25</v>
      </c>
    </row>
    <row r="15483" spans="1:4">
      <c r="A15483">
        <v>1911</v>
      </c>
      <c r="B15483" t="s">
        <v>2427</v>
      </c>
      <c r="C15483" t="s">
        <v>763</v>
      </c>
      <c r="D15483">
        <v>23</v>
      </c>
    </row>
    <row r="15484" spans="1:4">
      <c r="A15484">
        <v>1911</v>
      </c>
      <c r="B15484" t="s">
        <v>2427</v>
      </c>
      <c r="C15484" t="s">
        <v>1547</v>
      </c>
      <c r="D15484">
        <v>43</v>
      </c>
    </row>
    <row r="15485" spans="1:4">
      <c r="A15485">
        <v>1911</v>
      </c>
      <c r="B15485" t="s">
        <v>2427</v>
      </c>
      <c r="C15485" t="s">
        <v>502</v>
      </c>
      <c r="D15485">
        <v>32</v>
      </c>
    </row>
    <row r="15486" spans="1:4">
      <c r="A15486">
        <v>1911</v>
      </c>
      <c r="B15486" t="s">
        <v>2427</v>
      </c>
      <c r="C15486" t="s">
        <v>452</v>
      </c>
      <c r="D15486">
        <v>117</v>
      </c>
    </row>
    <row r="15487" spans="1:4">
      <c r="A15487">
        <v>1911</v>
      </c>
      <c r="B15487" t="s">
        <v>2427</v>
      </c>
      <c r="C15487" t="s">
        <v>452</v>
      </c>
      <c r="D15487">
        <v>35</v>
      </c>
    </row>
    <row r="15488" spans="1:4">
      <c r="A15488">
        <v>1911</v>
      </c>
      <c r="B15488" t="s">
        <v>2427</v>
      </c>
      <c r="C15488" t="s">
        <v>452</v>
      </c>
      <c r="D15488">
        <v>92</v>
      </c>
    </row>
    <row r="15489" spans="1:4">
      <c r="A15489">
        <v>1911</v>
      </c>
      <c r="B15489" t="s">
        <v>2427</v>
      </c>
      <c r="C15489" t="s">
        <v>455</v>
      </c>
      <c r="D15489">
        <v>101</v>
      </c>
    </row>
    <row r="15490" spans="1:4">
      <c r="A15490">
        <v>1911</v>
      </c>
      <c r="B15490" t="s">
        <v>2427</v>
      </c>
      <c r="C15490" t="s">
        <v>767</v>
      </c>
      <c r="D15490">
        <v>8.11</v>
      </c>
    </row>
    <row r="15491" spans="1:4">
      <c r="A15491">
        <v>1911</v>
      </c>
      <c r="B15491" t="s">
        <v>2427</v>
      </c>
      <c r="C15491" t="s">
        <v>767</v>
      </c>
      <c r="D15491">
        <v>4</v>
      </c>
    </row>
    <row r="15492" spans="1:4">
      <c r="A15492">
        <v>1911</v>
      </c>
      <c r="B15492" t="s">
        <v>2427</v>
      </c>
      <c r="C15492" t="s">
        <v>1237</v>
      </c>
      <c r="D15492">
        <v>4.75</v>
      </c>
    </row>
    <row r="15493" spans="1:4">
      <c r="A15493">
        <v>1911</v>
      </c>
      <c r="B15493" t="s">
        <v>2427</v>
      </c>
      <c r="C15493" t="s">
        <v>1237</v>
      </c>
      <c r="D15493">
        <v>71</v>
      </c>
    </row>
    <row r="15494" spans="1:4">
      <c r="A15494">
        <v>1911</v>
      </c>
      <c r="B15494" t="s">
        <v>512</v>
      </c>
      <c r="C15494" t="s">
        <v>2523</v>
      </c>
      <c r="D15494">
        <v>10.5</v>
      </c>
    </row>
    <row r="15495" spans="1:4">
      <c r="A15495">
        <v>1911</v>
      </c>
      <c r="B15495" t="s">
        <v>512</v>
      </c>
      <c r="C15495" t="s">
        <v>1984</v>
      </c>
      <c r="D15495">
        <v>2</v>
      </c>
    </row>
    <row r="15496" spans="1:4">
      <c r="A15496">
        <v>1911</v>
      </c>
      <c r="B15496" t="s">
        <v>512</v>
      </c>
      <c r="C15496" t="s">
        <v>1984</v>
      </c>
      <c r="D15496">
        <v>4.0999999999999996</v>
      </c>
    </row>
    <row r="15497" spans="1:4">
      <c r="A15497">
        <v>1911</v>
      </c>
      <c r="B15497" t="s">
        <v>512</v>
      </c>
      <c r="C15497" t="s">
        <v>370</v>
      </c>
      <c r="D15497">
        <v>18.5</v>
      </c>
    </row>
    <row r="15498" spans="1:4">
      <c r="A15498">
        <v>1911</v>
      </c>
      <c r="B15498" t="s">
        <v>512</v>
      </c>
      <c r="C15498" t="s">
        <v>1985</v>
      </c>
      <c r="D15498">
        <v>17.45</v>
      </c>
    </row>
    <row r="15499" spans="1:4">
      <c r="A15499">
        <v>1911</v>
      </c>
      <c r="B15499" t="s">
        <v>512</v>
      </c>
      <c r="C15499" t="s">
        <v>1985</v>
      </c>
      <c r="D15499">
        <v>30</v>
      </c>
    </row>
    <row r="15500" spans="1:4">
      <c r="A15500">
        <v>1911</v>
      </c>
      <c r="B15500" t="s">
        <v>512</v>
      </c>
      <c r="C15500" t="s">
        <v>2194</v>
      </c>
      <c r="D15500">
        <v>9</v>
      </c>
    </row>
    <row r="15501" spans="1:4">
      <c r="A15501">
        <v>1911</v>
      </c>
      <c r="B15501" t="s">
        <v>512</v>
      </c>
      <c r="C15501" t="s">
        <v>1820</v>
      </c>
      <c r="D15501">
        <v>40</v>
      </c>
    </row>
    <row r="15502" spans="1:4">
      <c r="A15502">
        <v>1911</v>
      </c>
      <c r="B15502" t="s">
        <v>512</v>
      </c>
      <c r="C15502" t="s">
        <v>1820</v>
      </c>
      <c r="D15502">
        <v>14</v>
      </c>
    </row>
    <row r="15503" spans="1:4">
      <c r="A15503">
        <v>1911</v>
      </c>
      <c r="B15503" t="s">
        <v>512</v>
      </c>
      <c r="C15503" t="s">
        <v>2553</v>
      </c>
      <c r="D15503">
        <v>1</v>
      </c>
    </row>
    <row r="15504" spans="1:4">
      <c r="A15504">
        <v>1911</v>
      </c>
      <c r="B15504" t="s">
        <v>512</v>
      </c>
      <c r="C15504" t="s">
        <v>2193</v>
      </c>
      <c r="D15504">
        <v>30</v>
      </c>
    </row>
    <row r="15505" spans="1:4">
      <c r="A15505">
        <v>1911</v>
      </c>
      <c r="B15505" t="s">
        <v>512</v>
      </c>
      <c r="C15505" t="s">
        <v>1987</v>
      </c>
      <c r="D15505">
        <v>87</v>
      </c>
    </row>
    <row r="15506" spans="1:4">
      <c r="A15506">
        <v>1911</v>
      </c>
      <c r="B15506" t="s">
        <v>512</v>
      </c>
      <c r="C15506" t="s">
        <v>1988</v>
      </c>
      <c r="D15506">
        <v>82</v>
      </c>
    </row>
    <row r="15507" spans="1:4">
      <c r="A15507">
        <v>1911</v>
      </c>
      <c r="B15507" t="s">
        <v>512</v>
      </c>
      <c r="C15507" t="s">
        <v>1988</v>
      </c>
      <c r="D15507">
        <v>72.650000000000006</v>
      </c>
    </row>
    <row r="15508" spans="1:4">
      <c r="A15508">
        <v>1911</v>
      </c>
      <c r="B15508" t="s">
        <v>512</v>
      </c>
      <c r="C15508" t="s">
        <v>1976</v>
      </c>
      <c r="D15508">
        <v>17.28</v>
      </c>
    </row>
    <row r="15509" spans="1:4">
      <c r="A15509">
        <v>1911</v>
      </c>
      <c r="B15509" t="s">
        <v>512</v>
      </c>
      <c r="C15509" t="s">
        <v>2386</v>
      </c>
      <c r="D15509">
        <v>175</v>
      </c>
    </row>
    <row r="15510" spans="1:4">
      <c r="A15510">
        <v>1911</v>
      </c>
      <c r="B15510" t="s">
        <v>512</v>
      </c>
      <c r="C15510" t="s">
        <v>1977</v>
      </c>
      <c r="D15510">
        <v>4</v>
      </c>
    </row>
    <row r="15511" spans="1:4">
      <c r="A15511">
        <v>1911</v>
      </c>
      <c r="B15511" t="s">
        <v>512</v>
      </c>
      <c r="C15511" t="s">
        <v>2589</v>
      </c>
      <c r="D15511">
        <v>3</v>
      </c>
    </row>
    <row r="15512" spans="1:4">
      <c r="A15512">
        <v>1911</v>
      </c>
      <c r="B15512" t="s">
        <v>512</v>
      </c>
      <c r="C15512" t="s">
        <v>1989</v>
      </c>
      <c r="D15512">
        <v>8</v>
      </c>
    </row>
    <row r="15513" spans="1:4">
      <c r="A15513">
        <v>1911</v>
      </c>
      <c r="B15513" t="s">
        <v>512</v>
      </c>
      <c r="C15513" t="s">
        <v>1978</v>
      </c>
      <c r="D15513">
        <v>4</v>
      </c>
    </row>
    <row r="15514" spans="1:4">
      <c r="A15514">
        <v>1911</v>
      </c>
      <c r="B15514" t="s">
        <v>512</v>
      </c>
      <c r="C15514" t="s">
        <v>2195</v>
      </c>
      <c r="D15514">
        <v>18.600000000000001</v>
      </c>
    </row>
    <row r="15515" spans="1:4">
      <c r="A15515">
        <v>1911</v>
      </c>
      <c r="B15515" t="s">
        <v>512</v>
      </c>
      <c r="C15515" t="s">
        <v>1979</v>
      </c>
      <c r="D15515">
        <v>12</v>
      </c>
    </row>
    <row r="15516" spans="1:4">
      <c r="A15516">
        <v>1911</v>
      </c>
      <c r="B15516" t="s">
        <v>512</v>
      </c>
      <c r="C15516" t="s">
        <v>2196</v>
      </c>
      <c r="D15516">
        <v>7</v>
      </c>
    </row>
    <row r="15517" spans="1:4">
      <c r="A15517">
        <v>1911</v>
      </c>
      <c r="B15517" t="s">
        <v>512</v>
      </c>
      <c r="C15517" t="s">
        <v>2196</v>
      </c>
      <c r="D15517">
        <v>3.5</v>
      </c>
    </row>
    <row r="15518" spans="1:4">
      <c r="A15518">
        <v>1911</v>
      </c>
      <c r="B15518" t="s">
        <v>512</v>
      </c>
      <c r="C15518" t="s">
        <v>1980</v>
      </c>
      <c r="D15518">
        <v>12.3</v>
      </c>
    </row>
    <row r="15519" spans="1:4">
      <c r="A15519">
        <v>1911</v>
      </c>
      <c r="B15519" t="s">
        <v>512</v>
      </c>
      <c r="C15519" t="s">
        <v>1981</v>
      </c>
      <c r="D15519">
        <v>48</v>
      </c>
    </row>
    <row r="15520" spans="1:4">
      <c r="A15520">
        <v>1911</v>
      </c>
      <c r="B15520" t="s">
        <v>512</v>
      </c>
      <c r="C15520" t="s">
        <v>1981</v>
      </c>
      <c r="D15520">
        <v>7</v>
      </c>
    </row>
    <row r="15521" spans="1:4">
      <c r="A15521">
        <v>1911</v>
      </c>
      <c r="B15521" t="s">
        <v>512</v>
      </c>
      <c r="C15521" t="s">
        <v>2090</v>
      </c>
      <c r="D15521">
        <v>3</v>
      </c>
    </row>
    <row r="15522" spans="1:4">
      <c r="A15522">
        <v>1911</v>
      </c>
      <c r="B15522" t="s">
        <v>512</v>
      </c>
      <c r="C15522" t="s">
        <v>1982</v>
      </c>
      <c r="D15522">
        <v>89</v>
      </c>
    </row>
    <row r="15523" spans="1:4">
      <c r="A15523">
        <v>1911</v>
      </c>
      <c r="B15523" t="s">
        <v>3649</v>
      </c>
      <c r="C15523" t="s">
        <v>2466</v>
      </c>
      <c r="D15523">
        <v>20</v>
      </c>
    </row>
    <row r="15524" spans="1:4">
      <c r="A15524">
        <v>1911</v>
      </c>
      <c r="B15524" t="s">
        <v>3649</v>
      </c>
      <c r="C15524" t="s">
        <v>1998</v>
      </c>
      <c r="D15524">
        <v>14</v>
      </c>
    </row>
    <row r="15525" spans="1:4">
      <c r="A15525">
        <v>1911</v>
      </c>
      <c r="B15525" t="s">
        <v>3649</v>
      </c>
      <c r="C15525" t="s">
        <v>1999</v>
      </c>
      <c r="D15525">
        <v>7</v>
      </c>
    </row>
    <row r="15526" spans="1:4">
      <c r="A15526">
        <v>1911</v>
      </c>
      <c r="B15526" t="s">
        <v>3649</v>
      </c>
      <c r="C15526" t="s">
        <v>1993</v>
      </c>
      <c r="D15526">
        <v>11.4</v>
      </c>
    </row>
    <row r="15527" spans="1:4">
      <c r="A15527">
        <v>1911</v>
      </c>
      <c r="B15527" t="s">
        <v>3649</v>
      </c>
      <c r="C15527" t="s">
        <v>2289</v>
      </c>
      <c r="D15527">
        <v>39</v>
      </c>
    </row>
    <row r="15528" spans="1:4">
      <c r="A15528">
        <v>1911</v>
      </c>
      <c r="B15528" t="s">
        <v>3649</v>
      </c>
      <c r="C15528" t="s">
        <v>2291</v>
      </c>
      <c r="D15528">
        <v>10.5</v>
      </c>
    </row>
    <row r="15529" spans="1:4">
      <c r="A15529">
        <v>1911</v>
      </c>
      <c r="B15529" t="s">
        <v>3649</v>
      </c>
      <c r="C15529" t="s">
        <v>2352</v>
      </c>
      <c r="D15529">
        <v>5.75</v>
      </c>
    </row>
    <row r="15530" spans="1:4">
      <c r="A15530">
        <v>1911</v>
      </c>
      <c r="B15530" t="s">
        <v>3649</v>
      </c>
      <c r="C15530" t="s">
        <v>97</v>
      </c>
      <c r="D15530">
        <v>50</v>
      </c>
    </row>
    <row r="15531" spans="1:4">
      <c r="A15531">
        <v>1911</v>
      </c>
      <c r="B15531" t="s">
        <v>3649</v>
      </c>
      <c r="C15531" t="s">
        <v>1994</v>
      </c>
      <c r="D15531">
        <v>10</v>
      </c>
    </row>
    <row r="15532" spans="1:4">
      <c r="A15532">
        <v>1911</v>
      </c>
      <c r="B15532" t="s">
        <v>3649</v>
      </c>
      <c r="C15532" t="s">
        <v>2590</v>
      </c>
      <c r="D15532">
        <v>4</v>
      </c>
    </row>
    <row r="15533" spans="1:4">
      <c r="A15533">
        <v>1911</v>
      </c>
      <c r="B15533" t="s">
        <v>3649</v>
      </c>
      <c r="C15533" t="s">
        <v>2491</v>
      </c>
      <c r="D15533">
        <v>4</v>
      </c>
    </row>
    <row r="15534" spans="1:4">
      <c r="A15534">
        <v>1911</v>
      </c>
      <c r="B15534" t="s">
        <v>3649</v>
      </c>
      <c r="C15534" t="s">
        <v>2353</v>
      </c>
      <c r="D15534">
        <v>2</v>
      </c>
    </row>
    <row r="15535" spans="1:4">
      <c r="A15535">
        <v>1911</v>
      </c>
      <c r="B15535" t="s">
        <v>3649</v>
      </c>
      <c r="C15535" t="s">
        <v>1996</v>
      </c>
      <c r="D15535">
        <v>37.200000000000003</v>
      </c>
    </row>
    <row r="15536" spans="1:4">
      <c r="A15536">
        <v>1911</v>
      </c>
      <c r="B15536" t="s">
        <v>3649</v>
      </c>
      <c r="C15536" t="s">
        <v>2000</v>
      </c>
      <c r="D15536">
        <v>29</v>
      </c>
    </row>
    <row r="15537" spans="1:4">
      <c r="A15537">
        <v>1911</v>
      </c>
      <c r="B15537" t="s">
        <v>3649</v>
      </c>
      <c r="C15537" t="s">
        <v>2000</v>
      </c>
      <c r="D15537">
        <v>15</v>
      </c>
    </row>
    <row r="15538" spans="1:4">
      <c r="A15538">
        <v>1911</v>
      </c>
      <c r="B15538" t="s">
        <v>2524</v>
      </c>
      <c r="C15538" t="s">
        <v>99</v>
      </c>
      <c r="D15538">
        <v>7.5</v>
      </c>
    </row>
    <row r="15539" spans="1:4">
      <c r="A15539">
        <v>1911</v>
      </c>
      <c r="B15539" t="s">
        <v>2524</v>
      </c>
      <c r="C15539" t="s">
        <v>73</v>
      </c>
      <c r="D15539">
        <v>66</v>
      </c>
    </row>
    <row r="15540" spans="1:4">
      <c r="A15540">
        <v>1911</v>
      </c>
      <c r="B15540" t="s">
        <v>2524</v>
      </c>
      <c r="C15540" t="s">
        <v>100</v>
      </c>
      <c r="D15540">
        <v>6</v>
      </c>
    </row>
    <row r="15541" spans="1:4">
      <c r="A15541">
        <v>1911</v>
      </c>
      <c r="B15541" t="s">
        <v>2524</v>
      </c>
      <c r="C15541" t="s">
        <v>102</v>
      </c>
      <c r="D15541">
        <v>86.5</v>
      </c>
    </row>
    <row r="15542" spans="1:4">
      <c r="A15542">
        <v>1911</v>
      </c>
      <c r="B15542" t="s">
        <v>2524</v>
      </c>
      <c r="C15542" t="s">
        <v>105</v>
      </c>
      <c r="D15542">
        <v>167</v>
      </c>
    </row>
    <row r="15543" spans="1:4">
      <c r="A15543">
        <v>1911</v>
      </c>
      <c r="B15543" t="s">
        <v>2524</v>
      </c>
      <c r="C15543" t="s">
        <v>105</v>
      </c>
      <c r="D15543">
        <v>101.34</v>
      </c>
    </row>
    <row r="15544" spans="1:4">
      <c r="A15544">
        <v>1911</v>
      </c>
      <c r="B15544" t="s">
        <v>2524</v>
      </c>
      <c r="C15544" t="s">
        <v>105</v>
      </c>
      <c r="D15544">
        <v>40.92</v>
      </c>
    </row>
    <row r="15545" spans="1:4">
      <c r="A15545">
        <v>1911</v>
      </c>
      <c r="B15545" t="s">
        <v>2524</v>
      </c>
      <c r="C15545" t="s">
        <v>108</v>
      </c>
      <c r="D15545">
        <v>4.2</v>
      </c>
    </row>
    <row r="15546" spans="1:4">
      <c r="A15546">
        <v>1911</v>
      </c>
      <c r="B15546" t="s">
        <v>2524</v>
      </c>
      <c r="C15546" t="s">
        <v>2001</v>
      </c>
      <c r="D15546">
        <v>17</v>
      </c>
    </row>
    <row r="15547" spans="1:4">
      <c r="A15547">
        <v>1911</v>
      </c>
      <c r="B15547" t="s">
        <v>2524</v>
      </c>
      <c r="C15547" t="s">
        <v>109</v>
      </c>
      <c r="D15547">
        <v>17.7</v>
      </c>
    </row>
    <row r="15548" spans="1:4">
      <c r="A15548">
        <v>1911</v>
      </c>
      <c r="B15548" t="s">
        <v>2524</v>
      </c>
      <c r="C15548" t="s">
        <v>2492</v>
      </c>
      <c r="D15548">
        <v>3</v>
      </c>
    </row>
    <row r="15549" spans="1:4">
      <c r="A15549">
        <v>1911</v>
      </c>
      <c r="B15549" t="s">
        <v>2810</v>
      </c>
      <c r="C15549" t="s">
        <v>712</v>
      </c>
      <c r="D15549">
        <v>8.5</v>
      </c>
    </row>
    <row r="15550" spans="1:4">
      <c r="A15550">
        <v>1911</v>
      </c>
      <c r="B15550" t="s">
        <v>2810</v>
      </c>
      <c r="C15550" t="s">
        <v>210</v>
      </c>
      <c r="D15550">
        <v>3.9</v>
      </c>
    </row>
    <row r="15551" spans="1:4">
      <c r="A15551">
        <v>1911</v>
      </c>
      <c r="B15551" t="s">
        <v>2810</v>
      </c>
      <c r="C15551" t="s">
        <v>208</v>
      </c>
      <c r="D15551">
        <v>10</v>
      </c>
    </row>
    <row r="15552" spans="1:4">
      <c r="A15552">
        <v>1911</v>
      </c>
      <c r="B15552" t="s">
        <v>2810</v>
      </c>
      <c r="C15552" t="s">
        <v>1358</v>
      </c>
      <c r="D15552">
        <v>10</v>
      </c>
    </row>
    <row r="15553" spans="1:4">
      <c r="A15553">
        <v>1911</v>
      </c>
      <c r="B15553" t="s">
        <v>2810</v>
      </c>
      <c r="C15553" t="s">
        <v>199</v>
      </c>
      <c r="D15553">
        <v>201.27</v>
      </c>
    </row>
    <row r="15554" spans="1:4">
      <c r="A15554">
        <v>1911</v>
      </c>
      <c r="B15554" t="s">
        <v>2810</v>
      </c>
      <c r="C15554" t="s">
        <v>199</v>
      </c>
      <c r="D15554">
        <v>6</v>
      </c>
    </row>
    <row r="15555" spans="1:4">
      <c r="A15555">
        <v>1911</v>
      </c>
      <c r="B15555" t="s">
        <v>2810</v>
      </c>
      <c r="C15555" t="s">
        <v>205</v>
      </c>
      <c r="D15555">
        <v>16</v>
      </c>
    </row>
    <row r="15556" spans="1:4">
      <c r="A15556">
        <v>1911</v>
      </c>
      <c r="B15556" t="s">
        <v>2810</v>
      </c>
      <c r="C15556" t="s">
        <v>205</v>
      </c>
      <c r="D15556">
        <v>1.6</v>
      </c>
    </row>
    <row r="15557" spans="1:4">
      <c r="A15557">
        <v>1911</v>
      </c>
      <c r="B15557" t="s">
        <v>2820</v>
      </c>
      <c r="C15557" t="s">
        <v>2037</v>
      </c>
      <c r="D15557">
        <v>63</v>
      </c>
    </row>
    <row r="15558" spans="1:4">
      <c r="A15558">
        <v>1911</v>
      </c>
      <c r="B15558" t="s">
        <v>2820</v>
      </c>
      <c r="C15558" t="s">
        <v>2032</v>
      </c>
      <c r="D15558">
        <v>8.14</v>
      </c>
    </row>
    <row r="15559" spans="1:4">
      <c r="A15559">
        <v>1911</v>
      </c>
      <c r="B15559" t="s">
        <v>2820</v>
      </c>
      <c r="C15559" t="s">
        <v>72</v>
      </c>
      <c r="D15559">
        <v>16.399999999999999</v>
      </c>
    </row>
    <row r="15560" spans="1:4">
      <c r="A15560">
        <v>1911</v>
      </c>
      <c r="B15560" t="s">
        <v>2820</v>
      </c>
      <c r="C15560" t="s">
        <v>2227</v>
      </c>
      <c r="D15560">
        <v>7</v>
      </c>
    </row>
    <row r="15561" spans="1:4">
      <c r="A15561">
        <v>1911</v>
      </c>
      <c r="B15561" t="s">
        <v>2820</v>
      </c>
      <c r="C15561" t="s">
        <v>2306</v>
      </c>
      <c r="D15561">
        <v>4.8</v>
      </c>
    </row>
    <row r="15562" spans="1:4">
      <c r="A15562">
        <v>1911</v>
      </c>
      <c r="B15562" t="s">
        <v>2820</v>
      </c>
      <c r="C15562" t="s">
        <v>2306</v>
      </c>
      <c r="D15562">
        <v>3.43</v>
      </c>
    </row>
    <row r="15563" spans="1:4">
      <c r="A15563">
        <v>1911</v>
      </c>
      <c r="B15563" t="s">
        <v>2820</v>
      </c>
      <c r="C15563" t="s">
        <v>2033</v>
      </c>
      <c r="D15563">
        <v>3</v>
      </c>
    </row>
    <row r="15564" spans="1:4">
      <c r="A15564">
        <v>1911</v>
      </c>
      <c r="B15564" t="s">
        <v>2820</v>
      </c>
      <c r="C15564" t="s">
        <v>1714</v>
      </c>
      <c r="D15564">
        <v>144.80000000000001</v>
      </c>
    </row>
    <row r="15565" spans="1:4">
      <c r="A15565">
        <v>1911</v>
      </c>
      <c r="B15565" t="s">
        <v>2820</v>
      </c>
      <c r="C15565" t="s">
        <v>2230</v>
      </c>
      <c r="D15565">
        <v>2.14</v>
      </c>
    </row>
    <row r="15566" spans="1:4">
      <c r="A15566">
        <v>1911</v>
      </c>
      <c r="B15566" t="s">
        <v>2820</v>
      </c>
      <c r="C15566" t="s">
        <v>502</v>
      </c>
      <c r="D15566">
        <v>65</v>
      </c>
    </row>
    <row r="15567" spans="1:4">
      <c r="A15567">
        <v>1911</v>
      </c>
      <c r="B15567" t="s">
        <v>2820</v>
      </c>
      <c r="C15567" t="s">
        <v>2573</v>
      </c>
      <c r="D15567">
        <v>15</v>
      </c>
    </row>
    <row r="15568" spans="1:4">
      <c r="A15568">
        <v>1911</v>
      </c>
      <c r="B15568" t="s">
        <v>2820</v>
      </c>
      <c r="C15568" t="s">
        <v>2034</v>
      </c>
      <c r="D15568">
        <v>23.9</v>
      </c>
    </row>
    <row r="15569" spans="1:4">
      <c r="A15569">
        <v>1911</v>
      </c>
      <c r="B15569" t="s">
        <v>2820</v>
      </c>
      <c r="C15569" t="s">
        <v>2034</v>
      </c>
      <c r="D15569">
        <v>5</v>
      </c>
    </row>
    <row r="15570" spans="1:4">
      <c r="A15570">
        <v>1911</v>
      </c>
      <c r="B15570" t="s">
        <v>2820</v>
      </c>
      <c r="C15570" t="s">
        <v>2036</v>
      </c>
      <c r="D15570">
        <v>95.16</v>
      </c>
    </row>
    <row r="15571" spans="1:4">
      <c r="A15571">
        <v>1911</v>
      </c>
      <c r="B15571" t="s">
        <v>2820</v>
      </c>
      <c r="C15571" t="s">
        <v>2231</v>
      </c>
      <c r="D15571">
        <v>12.68</v>
      </c>
    </row>
    <row r="15572" spans="1:4">
      <c r="A15572">
        <v>1911</v>
      </c>
      <c r="B15572" t="s">
        <v>2820</v>
      </c>
      <c r="C15572" t="s">
        <v>2493</v>
      </c>
      <c r="D15572">
        <v>5</v>
      </c>
    </row>
    <row r="15573" spans="1:4">
      <c r="A15573">
        <v>1911</v>
      </c>
      <c r="B15573" t="s">
        <v>2820</v>
      </c>
      <c r="C15573" t="s">
        <v>2035</v>
      </c>
      <c r="D15573">
        <v>5.75</v>
      </c>
    </row>
    <row r="15574" spans="1:4">
      <c r="A15574">
        <v>1911</v>
      </c>
      <c r="B15574" t="s">
        <v>2820</v>
      </c>
      <c r="C15574" t="s">
        <v>2035</v>
      </c>
      <c r="D15574">
        <v>12.5</v>
      </c>
    </row>
    <row r="15575" spans="1:4">
      <c r="A15575">
        <v>1911</v>
      </c>
      <c r="B15575" t="s">
        <v>2833</v>
      </c>
      <c r="C15575" t="s">
        <v>192</v>
      </c>
      <c r="D15575">
        <v>401.16399999999999</v>
      </c>
    </row>
    <row r="15576" spans="1:4">
      <c r="A15576">
        <v>1911</v>
      </c>
      <c r="B15576" t="s">
        <v>2833</v>
      </c>
      <c r="C15576" t="s">
        <v>192</v>
      </c>
      <c r="D15576">
        <v>2.964</v>
      </c>
    </row>
    <row r="15577" spans="1:4">
      <c r="A15577">
        <v>1911</v>
      </c>
      <c r="B15577" t="s">
        <v>2833</v>
      </c>
      <c r="C15577" t="s">
        <v>192</v>
      </c>
      <c r="D15577">
        <v>37</v>
      </c>
    </row>
    <row r="15578" spans="1:4">
      <c r="A15578">
        <v>1911</v>
      </c>
      <c r="B15578" t="s">
        <v>2833</v>
      </c>
      <c r="C15578" t="s">
        <v>192</v>
      </c>
      <c r="D15578">
        <v>1.5</v>
      </c>
    </row>
    <row r="15579" spans="1:4">
      <c r="A15579">
        <v>1911</v>
      </c>
      <c r="B15579" t="s">
        <v>2833</v>
      </c>
      <c r="C15579" t="s">
        <v>192</v>
      </c>
      <c r="D15579">
        <v>25.3</v>
      </c>
    </row>
    <row r="15580" spans="1:4">
      <c r="A15580">
        <v>1911</v>
      </c>
      <c r="B15580" t="s">
        <v>2833</v>
      </c>
      <c r="C15580" t="s">
        <v>192</v>
      </c>
      <c r="D15580">
        <v>10</v>
      </c>
    </row>
    <row r="15581" spans="1:4">
      <c r="A15581">
        <v>1911</v>
      </c>
      <c r="B15581" t="s">
        <v>2833</v>
      </c>
      <c r="C15581" t="s">
        <v>192</v>
      </c>
      <c r="D15581">
        <v>90</v>
      </c>
    </row>
    <row r="15582" spans="1:4">
      <c r="A15582">
        <v>1911</v>
      </c>
      <c r="B15582" t="s">
        <v>2833</v>
      </c>
      <c r="C15582" t="s">
        <v>1145</v>
      </c>
      <c r="D15582">
        <v>19</v>
      </c>
    </row>
    <row r="15583" spans="1:4">
      <c r="A15583">
        <v>1911</v>
      </c>
      <c r="B15583" t="s">
        <v>2833</v>
      </c>
      <c r="C15583" t="s">
        <v>194</v>
      </c>
      <c r="D15583">
        <v>7.2</v>
      </c>
    </row>
    <row r="15584" spans="1:4">
      <c r="A15584">
        <v>1911</v>
      </c>
      <c r="B15584" t="s">
        <v>2833</v>
      </c>
      <c r="C15584" t="s">
        <v>194</v>
      </c>
      <c r="D15584">
        <v>25</v>
      </c>
    </row>
    <row r="15585" spans="1:4">
      <c r="A15585">
        <v>1911</v>
      </c>
      <c r="B15585" t="s">
        <v>2833</v>
      </c>
      <c r="C15585" t="s">
        <v>2226</v>
      </c>
      <c r="D15585">
        <v>38</v>
      </c>
    </row>
    <row r="15586" spans="1:4">
      <c r="A15586">
        <v>1911</v>
      </c>
      <c r="B15586" t="s">
        <v>2833</v>
      </c>
      <c r="C15586" t="s">
        <v>2226</v>
      </c>
      <c r="D15586">
        <v>5.5</v>
      </c>
    </row>
    <row r="15587" spans="1:4">
      <c r="A15587">
        <v>1911</v>
      </c>
      <c r="B15587" t="s">
        <v>2833</v>
      </c>
      <c r="C15587" t="s">
        <v>567</v>
      </c>
      <c r="D15587">
        <v>41</v>
      </c>
    </row>
    <row r="15588" spans="1:4">
      <c r="A15588">
        <v>1911</v>
      </c>
      <c r="B15588" t="s">
        <v>2833</v>
      </c>
      <c r="C15588" t="s">
        <v>1268</v>
      </c>
      <c r="D15588">
        <v>3.07</v>
      </c>
    </row>
    <row r="15589" spans="1:4">
      <c r="A15589">
        <v>1911</v>
      </c>
      <c r="B15589" t="s">
        <v>3291</v>
      </c>
      <c r="C15589" t="s">
        <v>2292</v>
      </c>
      <c r="D15589">
        <v>8.75</v>
      </c>
    </row>
    <row r="15590" spans="1:4">
      <c r="A15590">
        <v>1911</v>
      </c>
      <c r="B15590" t="s">
        <v>3291</v>
      </c>
      <c r="C15590" t="s">
        <v>2203</v>
      </c>
      <c r="D15590">
        <v>7.32</v>
      </c>
    </row>
    <row r="15591" spans="1:4">
      <c r="A15591">
        <v>1911</v>
      </c>
      <c r="B15591" t="s">
        <v>3291</v>
      </c>
      <c r="C15591" t="s">
        <v>2003</v>
      </c>
      <c r="D15591">
        <v>485.21</v>
      </c>
    </row>
    <row r="15592" spans="1:4">
      <c r="A15592">
        <v>1911</v>
      </c>
      <c r="B15592" t="s">
        <v>3291</v>
      </c>
      <c r="C15592" t="s">
        <v>2003</v>
      </c>
      <c r="D15592">
        <v>888.46400000000006</v>
      </c>
    </row>
    <row r="15593" spans="1:4">
      <c r="A15593">
        <v>1911</v>
      </c>
      <c r="B15593" t="s">
        <v>3291</v>
      </c>
      <c r="C15593" t="s">
        <v>2003</v>
      </c>
      <c r="D15593">
        <v>549.49</v>
      </c>
    </row>
    <row r="15594" spans="1:4">
      <c r="A15594">
        <v>1911</v>
      </c>
      <c r="B15594" t="s">
        <v>3291</v>
      </c>
      <c r="C15594" t="s">
        <v>2003</v>
      </c>
      <c r="D15594">
        <v>388.03</v>
      </c>
    </row>
    <row r="15595" spans="1:4">
      <c r="A15595">
        <v>1911</v>
      </c>
      <c r="B15595" t="s">
        <v>3291</v>
      </c>
      <c r="C15595" t="s">
        <v>2003</v>
      </c>
      <c r="D15595">
        <v>33.1</v>
      </c>
    </row>
    <row r="15596" spans="1:4">
      <c r="A15596">
        <v>1911</v>
      </c>
      <c r="B15596" t="s">
        <v>3291</v>
      </c>
      <c r="C15596" t="s">
        <v>2003</v>
      </c>
      <c r="D15596">
        <v>82</v>
      </c>
    </row>
    <row r="15597" spans="1:4">
      <c r="A15597">
        <v>1911</v>
      </c>
      <c r="B15597" t="s">
        <v>3291</v>
      </c>
      <c r="C15597" t="s">
        <v>2004</v>
      </c>
      <c r="D15597">
        <v>24.4</v>
      </c>
    </row>
    <row r="15598" spans="1:4">
      <c r="A15598">
        <v>1911</v>
      </c>
      <c r="B15598" t="s">
        <v>3291</v>
      </c>
      <c r="C15598" t="s">
        <v>2207</v>
      </c>
      <c r="D15598">
        <v>20.100000000000001</v>
      </c>
    </row>
    <row r="15599" spans="1:4">
      <c r="A15599">
        <v>1911</v>
      </c>
      <c r="B15599" t="s">
        <v>3291</v>
      </c>
      <c r="C15599" t="s">
        <v>2094</v>
      </c>
      <c r="D15599">
        <v>19.5</v>
      </c>
    </row>
    <row r="15600" spans="1:4">
      <c r="A15600">
        <v>1911</v>
      </c>
      <c r="B15600" t="s">
        <v>3291</v>
      </c>
      <c r="C15600" t="s">
        <v>2208</v>
      </c>
      <c r="D15600">
        <v>6.5</v>
      </c>
    </row>
    <row r="15601" spans="1:4">
      <c r="A15601">
        <v>1911</v>
      </c>
      <c r="B15601" t="s">
        <v>3291</v>
      </c>
      <c r="C15601" t="s">
        <v>2267</v>
      </c>
      <c r="D15601">
        <v>9.4499999999999993</v>
      </c>
    </row>
    <row r="15602" spans="1:4">
      <c r="A15602">
        <v>1911</v>
      </c>
      <c r="B15602" t="s">
        <v>3291</v>
      </c>
      <c r="C15602" t="s">
        <v>2006</v>
      </c>
      <c r="D15602">
        <v>40.700000000000003</v>
      </c>
    </row>
    <row r="15603" spans="1:4">
      <c r="A15603">
        <v>1911</v>
      </c>
      <c r="B15603" t="s">
        <v>3291</v>
      </c>
      <c r="C15603" t="s">
        <v>2210</v>
      </c>
      <c r="D15603">
        <v>16.3</v>
      </c>
    </row>
    <row r="15604" spans="1:4">
      <c r="A15604">
        <v>1911</v>
      </c>
      <c r="B15604" t="s">
        <v>3291</v>
      </c>
      <c r="C15604" t="s">
        <v>2213</v>
      </c>
      <c r="D15604">
        <v>146</v>
      </c>
    </row>
    <row r="15605" spans="1:4">
      <c r="A15605">
        <v>1911</v>
      </c>
      <c r="B15605" t="s">
        <v>3291</v>
      </c>
      <c r="C15605" t="s">
        <v>2213</v>
      </c>
      <c r="D15605">
        <v>29.5</v>
      </c>
    </row>
    <row r="15606" spans="1:4">
      <c r="A15606">
        <v>1911</v>
      </c>
      <c r="B15606" t="s">
        <v>3291</v>
      </c>
      <c r="C15606" t="s">
        <v>2213</v>
      </c>
      <c r="D15606">
        <v>8.4700000000000006</v>
      </c>
    </row>
    <row r="15607" spans="1:4">
      <c r="A15607">
        <v>1911</v>
      </c>
      <c r="B15607" t="s">
        <v>3291</v>
      </c>
      <c r="C15607" t="s">
        <v>2213</v>
      </c>
      <c r="D15607">
        <v>2.8</v>
      </c>
    </row>
    <row r="15608" spans="1:4">
      <c r="A15608">
        <v>1911</v>
      </c>
      <c r="B15608" t="s">
        <v>3291</v>
      </c>
      <c r="C15608" t="s">
        <v>2430</v>
      </c>
      <c r="D15608">
        <v>7.92</v>
      </c>
    </row>
    <row r="15609" spans="1:4">
      <c r="A15609">
        <v>1911</v>
      </c>
      <c r="B15609" t="s">
        <v>3291</v>
      </c>
      <c r="C15609" t="s">
        <v>2009</v>
      </c>
      <c r="D15609">
        <v>68.73</v>
      </c>
    </row>
    <row r="15610" spans="1:4">
      <c r="A15610">
        <v>1911</v>
      </c>
      <c r="B15610" t="s">
        <v>3291</v>
      </c>
      <c r="C15610" t="s">
        <v>1994</v>
      </c>
      <c r="D15610">
        <v>13.2</v>
      </c>
    </row>
    <row r="15611" spans="1:4">
      <c r="A15611">
        <v>1911</v>
      </c>
      <c r="B15611" t="s">
        <v>3291</v>
      </c>
      <c r="C15611" t="s">
        <v>2029</v>
      </c>
      <c r="D15611">
        <v>3.3</v>
      </c>
    </row>
    <row r="15612" spans="1:4">
      <c r="A15612">
        <v>1911</v>
      </c>
      <c r="B15612" t="s">
        <v>3291</v>
      </c>
      <c r="C15612" t="s">
        <v>2029</v>
      </c>
      <c r="D15612">
        <v>18.5</v>
      </c>
    </row>
    <row r="15613" spans="1:4">
      <c r="A15613">
        <v>1911</v>
      </c>
      <c r="B15613" t="s">
        <v>3291</v>
      </c>
      <c r="C15613" t="s">
        <v>2467</v>
      </c>
      <c r="D15613">
        <v>6.359</v>
      </c>
    </row>
    <row r="15614" spans="1:4">
      <c r="A15614">
        <v>1911</v>
      </c>
      <c r="B15614" t="s">
        <v>3291</v>
      </c>
      <c r="C15614" t="s">
        <v>2294</v>
      </c>
      <c r="D15614">
        <v>15</v>
      </c>
    </row>
    <row r="15615" spans="1:4">
      <c r="A15615">
        <v>1911</v>
      </c>
      <c r="B15615" t="s">
        <v>3291</v>
      </c>
      <c r="C15615" t="s">
        <v>2012</v>
      </c>
      <c r="D15615">
        <v>28.55</v>
      </c>
    </row>
    <row r="15616" spans="1:4">
      <c r="A15616">
        <v>1911</v>
      </c>
      <c r="B15616" t="s">
        <v>3291</v>
      </c>
      <c r="C15616" t="s">
        <v>2012</v>
      </c>
      <c r="D15616">
        <v>50</v>
      </c>
    </row>
    <row r="15617" spans="1:4">
      <c r="A15617">
        <v>1911</v>
      </c>
      <c r="B15617" t="s">
        <v>3291</v>
      </c>
      <c r="C15617" t="s">
        <v>2015</v>
      </c>
      <c r="D15617">
        <v>44.09</v>
      </c>
    </row>
    <row r="15618" spans="1:4">
      <c r="A15618">
        <v>1911</v>
      </c>
      <c r="B15618" t="s">
        <v>3291</v>
      </c>
      <c r="C15618" t="s">
        <v>2015</v>
      </c>
      <c r="D15618">
        <v>43.89</v>
      </c>
    </row>
    <row r="15619" spans="1:4">
      <c r="A15619">
        <v>1911</v>
      </c>
      <c r="B15619" t="s">
        <v>3291</v>
      </c>
      <c r="C15619" t="s">
        <v>2015</v>
      </c>
      <c r="D15619">
        <v>31.5</v>
      </c>
    </row>
    <row r="15620" spans="1:4">
      <c r="A15620">
        <v>1911</v>
      </c>
      <c r="B15620" t="s">
        <v>3291</v>
      </c>
      <c r="C15620" t="s">
        <v>2030</v>
      </c>
      <c r="D15620">
        <v>18</v>
      </c>
    </row>
    <row r="15621" spans="1:4">
      <c r="A15621">
        <v>1911</v>
      </c>
      <c r="B15621" t="s">
        <v>3291</v>
      </c>
      <c r="C15621" t="s">
        <v>2016</v>
      </c>
      <c r="D15621">
        <v>97.91</v>
      </c>
    </row>
    <row r="15622" spans="1:4">
      <c r="A15622">
        <v>1911</v>
      </c>
      <c r="B15622" t="s">
        <v>3291</v>
      </c>
      <c r="C15622" t="s">
        <v>2019</v>
      </c>
      <c r="D15622">
        <v>26.57</v>
      </c>
    </row>
    <row r="15623" spans="1:4">
      <c r="A15623">
        <v>1911</v>
      </c>
      <c r="B15623" t="s">
        <v>3291</v>
      </c>
      <c r="C15623" t="s">
        <v>2019</v>
      </c>
      <c r="D15623">
        <v>48</v>
      </c>
    </row>
    <row r="15624" spans="1:4">
      <c r="A15624">
        <v>1911</v>
      </c>
      <c r="B15624" t="s">
        <v>3291</v>
      </c>
      <c r="C15624" t="s">
        <v>2574</v>
      </c>
      <c r="D15624">
        <v>24.08</v>
      </c>
    </row>
    <row r="15625" spans="1:4">
      <c r="A15625">
        <v>1911</v>
      </c>
      <c r="B15625" t="s">
        <v>3291</v>
      </c>
      <c r="C15625" t="s">
        <v>2296</v>
      </c>
      <c r="D15625">
        <v>0.79500000000000004</v>
      </c>
    </row>
    <row r="15626" spans="1:4">
      <c r="A15626">
        <v>1911</v>
      </c>
      <c r="B15626" t="s">
        <v>3291</v>
      </c>
      <c r="C15626" t="s">
        <v>2268</v>
      </c>
      <c r="D15626">
        <v>30.98</v>
      </c>
    </row>
    <row r="15627" spans="1:4">
      <c r="A15627">
        <v>1911</v>
      </c>
      <c r="B15627" t="s">
        <v>3291</v>
      </c>
      <c r="C15627" t="s">
        <v>2297</v>
      </c>
      <c r="D15627">
        <v>6.23</v>
      </c>
    </row>
    <row r="15628" spans="1:4">
      <c r="A15628">
        <v>1911</v>
      </c>
      <c r="B15628" t="s">
        <v>3291</v>
      </c>
      <c r="C15628" t="s">
        <v>2297</v>
      </c>
      <c r="D15628">
        <v>21.5</v>
      </c>
    </row>
    <row r="15629" spans="1:4">
      <c r="A15629">
        <v>1911</v>
      </c>
      <c r="B15629" t="s">
        <v>3291</v>
      </c>
      <c r="C15629" t="s">
        <v>2525</v>
      </c>
      <c r="D15629">
        <v>5.85</v>
      </c>
    </row>
    <row r="15630" spans="1:4">
      <c r="A15630">
        <v>1911</v>
      </c>
      <c r="B15630" t="s">
        <v>3291</v>
      </c>
      <c r="C15630" t="s">
        <v>2525</v>
      </c>
      <c r="D15630">
        <v>1.125</v>
      </c>
    </row>
    <row r="15631" spans="1:4">
      <c r="A15631">
        <v>1911</v>
      </c>
      <c r="B15631" t="s">
        <v>3291</v>
      </c>
      <c r="C15631" t="s">
        <v>2269</v>
      </c>
      <c r="D15631">
        <v>41.7</v>
      </c>
    </row>
    <row r="15632" spans="1:4">
      <c r="A15632">
        <v>1911</v>
      </c>
      <c r="B15632" t="s">
        <v>3291</v>
      </c>
      <c r="C15632" t="s">
        <v>2021</v>
      </c>
      <c r="D15632">
        <v>28.6</v>
      </c>
    </row>
    <row r="15633" spans="1:4">
      <c r="A15633">
        <v>1911</v>
      </c>
      <c r="B15633" t="s">
        <v>3291</v>
      </c>
      <c r="C15633" t="s">
        <v>2021</v>
      </c>
      <c r="D15633">
        <v>97.51</v>
      </c>
    </row>
    <row r="15634" spans="1:4">
      <c r="A15634">
        <v>1911</v>
      </c>
      <c r="B15634" t="s">
        <v>3291</v>
      </c>
      <c r="C15634" t="s">
        <v>2022</v>
      </c>
      <c r="D15634">
        <v>6.4</v>
      </c>
    </row>
    <row r="15635" spans="1:4">
      <c r="A15635">
        <v>1911</v>
      </c>
      <c r="B15635" t="s">
        <v>3291</v>
      </c>
      <c r="C15635" t="s">
        <v>2220</v>
      </c>
      <c r="D15635">
        <v>6.3</v>
      </c>
    </row>
    <row r="15636" spans="1:4">
      <c r="A15636">
        <v>1911</v>
      </c>
      <c r="B15636" t="s">
        <v>3291</v>
      </c>
      <c r="C15636" t="s">
        <v>2221</v>
      </c>
      <c r="D15636">
        <v>7.42</v>
      </c>
    </row>
    <row r="15637" spans="1:4">
      <c r="A15637">
        <v>1911</v>
      </c>
      <c r="B15637" t="s">
        <v>3291</v>
      </c>
      <c r="C15637" t="s">
        <v>578</v>
      </c>
      <c r="D15637">
        <v>163.56800000000001</v>
      </c>
    </row>
    <row r="15638" spans="1:4">
      <c r="A15638">
        <v>1911</v>
      </c>
      <c r="B15638" t="s">
        <v>3291</v>
      </c>
      <c r="C15638" t="s">
        <v>2298</v>
      </c>
      <c r="D15638">
        <v>12.5</v>
      </c>
    </row>
    <row r="15639" spans="1:4">
      <c r="A15639">
        <v>1911</v>
      </c>
      <c r="B15639" t="s">
        <v>3291</v>
      </c>
      <c r="C15639" t="s">
        <v>2023</v>
      </c>
      <c r="D15639">
        <v>17.899999999999999</v>
      </c>
    </row>
    <row r="15640" spans="1:4">
      <c r="A15640">
        <v>1911</v>
      </c>
      <c r="B15640" t="s">
        <v>3291</v>
      </c>
      <c r="C15640" t="s">
        <v>2023</v>
      </c>
      <c r="D15640">
        <v>10.7</v>
      </c>
    </row>
    <row r="15641" spans="1:4">
      <c r="A15641">
        <v>1911</v>
      </c>
      <c r="B15641" t="s">
        <v>3291</v>
      </c>
      <c r="C15641" t="s">
        <v>2299</v>
      </c>
      <c r="D15641">
        <v>18</v>
      </c>
    </row>
    <row r="15642" spans="1:4">
      <c r="A15642">
        <v>1911</v>
      </c>
      <c r="B15642" t="s">
        <v>3291</v>
      </c>
      <c r="C15642" t="s">
        <v>2300</v>
      </c>
      <c r="D15642">
        <v>12.5</v>
      </c>
    </row>
    <row r="15643" spans="1:4">
      <c r="A15643">
        <v>1911</v>
      </c>
      <c r="B15643" t="s">
        <v>3291</v>
      </c>
      <c r="C15643" t="s">
        <v>2270</v>
      </c>
      <c r="D15643">
        <v>5.33</v>
      </c>
    </row>
    <row r="15644" spans="1:4">
      <c r="A15644">
        <v>1911</v>
      </c>
      <c r="B15644" t="s">
        <v>3291</v>
      </c>
      <c r="C15644" t="s">
        <v>2301</v>
      </c>
      <c r="D15644">
        <v>13.4</v>
      </c>
    </row>
    <row r="15645" spans="1:4">
      <c r="A15645">
        <v>1911</v>
      </c>
      <c r="B15645" t="s">
        <v>3291</v>
      </c>
      <c r="C15645" t="s">
        <v>2302</v>
      </c>
      <c r="D15645">
        <v>11.25</v>
      </c>
    </row>
    <row r="15646" spans="1:4">
      <c r="A15646">
        <v>1911</v>
      </c>
      <c r="B15646" t="s">
        <v>3291</v>
      </c>
      <c r="C15646" t="s">
        <v>2591</v>
      </c>
      <c r="D15646">
        <v>1.2</v>
      </c>
    </row>
    <row r="15647" spans="1:4">
      <c r="A15647">
        <v>1911</v>
      </c>
      <c r="B15647" t="s">
        <v>3291</v>
      </c>
      <c r="C15647" t="s">
        <v>2025</v>
      </c>
      <c r="D15647">
        <v>156.16999999999999</v>
      </c>
    </row>
    <row r="15648" spans="1:4">
      <c r="A15648">
        <v>1911</v>
      </c>
      <c r="B15648" t="s">
        <v>3291</v>
      </c>
      <c r="C15648" t="s">
        <v>2025</v>
      </c>
      <c r="D15648">
        <v>30</v>
      </c>
    </row>
    <row r="15649" spans="1:4">
      <c r="A15649">
        <v>1911</v>
      </c>
      <c r="B15649" t="s">
        <v>3291</v>
      </c>
      <c r="C15649" t="s">
        <v>2025</v>
      </c>
      <c r="D15649">
        <v>29.91</v>
      </c>
    </row>
    <row r="15650" spans="1:4">
      <c r="A15650">
        <v>1911</v>
      </c>
      <c r="B15650" t="s">
        <v>3291</v>
      </c>
      <c r="C15650" t="s">
        <v>2025</v>
      </c>
      <c r="D15650">
        <v>15.4</v>
      </c>
    </row>
    <row r="15651" spans="1:4">
      <c r="A15651">
        <v>1911</v>
      </c>
      <c r="B15651" t="s">
        <v>3650</v>
      </c>
      <c r="C15651" t="s">
        <v>2045</v>
      </c>
      <c r="D15651">
        <v>4</v>
      </c>
    </row>
    <row r="15652" spans="1:4">
      <c r="A15652">
        <v>1911</v>
      </c>
      <c r="B15652" t="s">
        <v>3650</v>
      </c>
      <c r="C15652" t="s">
        <v>2389</v>
      </c>
      <c r="D15652">
        <v>40</v>
      </c>
    </row>
    <row r="15653" spans="1:4">
      <c r="A15653">
        <v>1911</v>
      </c>
      <c r="B15653" t="s">
        <v>3650</v>
      </c>
      <c r="C15653" t="s">
        <v>2592</v>
      </c>
      <c r="D15653">
        <v>28</v>
      </c>
    </row>
    <row r="15654" spans="1:4">
      <c r="A15654">
        <v>1911</v>
      </c>
      <c r="B15654" t="s">
        <v>3650</v>
      </c>
      <c r="C15654" t="s">
        <v>2041</v>
      </c>
      <c r="D15654">
        <v>758.63800000000003</v>
      </c>
    </row>
    <row r="15655" spans="1:4">
      <c r="A15655">
        <v>1911</v>
      </c>
      <c r="B15655" t="s">
        <v>3650</v>
      </c>
      <c r="C15655" t="s">
        <v>2041</v>
      </c>
      <c r="D15655">
        <v>17</v>
      </c>
    </row>
    <row r="15656" spans="1:4">
      <c r="A15656">
        <v>1911</v>
      </c>
      <c r="B15656" t="s">
        <v>3650</v>
      </c>
      <c r="C15656" t="s">
        <v>2041</v>
      </c>
      <c r="D15656">
        <v>1.44</v>
      </c>
    </row>
    <row r="15657" spans="1:4">
      <c r="A15657">
        <v>1911</v>
      </c>
      <c r="B15657" t="s">
        <v>3650</v>
      </c>
      <c r="C15657" t="s">
        <v>2232</v>
      </c>
      <c r="D15657">
        <v>16.100000000000001</v>
      </c>
    </row>
    <row r="15658" spans="1:4">
      <c r="A15658">
        <v>1911</v>
      </c>
      <c r="B15658" t="s">
        <v>3650</v>
      </c>
      <c r="C15658" t="s">
        <v>2575</v>
      </c>
      <c r="D15658">
        <v>36</v>
      </c>
    </row>
    <row r="15659" spans="1:4">
      <c r="A15659">
        <v>1911</v>
      </c>
      <c r="B15659" t="s">
        <v>3650</v>
      </c>
      <c r="C15659" t="s">
        <v>1873</v>
      </c>
      <c r="D15659">
        <v>63.2</v>
      </c>
    </row>
    <row r="15660" spans="1:4">
      <c r="A15660">
        <v>1911</v>
      </c>
      <c r="B15660" t="s">
        <v>3650</v>
      </c>
      <c r="C15660" t="s">
        <v>1873</v>
      </c>
      <c r="D15660">
        <v>49.5</v>
      </c>
    </row>
    <row r="15661" spans="1:4">
      <c r="A15661">
        <v>1911</v>
      </c>
      <c r="B15661" t="s">
        <v>3650</v>
      </c>
      <c r="C15661" t="s">
        <v>1873</v>
      </c>
      <c r="D15661">
        <v>81</v>
      </c>
    </row>
    <row r="15662" spans="1:4">
      <c r="A15662">
        <v>1911</v>
      </c>
      <c r="B15662" t="s">
        <v>3650</v>
      </c>
      <c r="C15662" t="s">
        <v>2526</v>
      </c>
      <c r="D15662">
        <v>32</v>
      </c>
    </row>
    <row r="15663" spans="1:4">
      <c r="A15663">
        <v>1911</v>
      </c>
      <c r="B15663" t="s">
        <v>3650</v>
      </c>
      <c r="C15663" t="s">
        <v>2593</v>
      </c>
      <c r="D15663">
        <v>4.5</v>
      </c>
    </row>
    <row r="15664" spans="1:4">
      <c r="A15664">
        <v>1911</v>
      </c>
      <c r="B15664" t="s">
        <v>3650</v>
      </c>
      <c r="C15664" t="s">
        <v>2047</v>
      </c>
      <c r="D15664">
        <v>7.5</v>
      </c>
    </row>
    <row r="15665" spans="1:4">
      <c r="A15665">
        <v>1911</v>
      </c>
      <c r="B15665" t="s">
        <v>3650</v>
      </c>
      <c r="C15665" t="s">
        <v>419</v>
      </c>
      <c r="D15665">
        <v>225</v>
      </c>
    </row>
    <row r="15666" spans="1:4">
      <c r="A15666">
        <v>1911</v>
      </c>
      <c r="B15666" t="s">
        <v>3650</v>
      </c>
      <c r="C15666" t="s">
        <v>2050</v>
      </c>
      <c r="D15666">
        <v>10</v>
      </c>
    </row>
    <row r="15667" spans="1:4">
      <c r="A15667">
        <v>1911</v>
      </c>
      <c r="B15667" t="s">
        <v>3650</v>
      </c>
      <c r="C15667" t="s">
        <v>2042</v>
      </c>
      <c r="D15667">
        <v>225</v>
      </c>
    </row>
    <row r="15668" spans="1:4">
      <c r="A15668">
        <v>1911</v>
      </c>
      <c r="B15668" t="s">
        <v>3650</v>
      </c>
      <c r="C15668" t="s">
        <v>2048</v>
      </c>
      <c r="D15668">
        <v>6</v>
      </c>
    </row>
    <row r="15669" spans="1:4">
      <c r="A15669">
        <v>1911</v>
      </c>
      <c r="B15669" t="s">
        <v>3650</v>
      </c>
      <c r="C15669" t="s">
        <v>2051</v>
      </c>
      <c r="D15669">
        <v>19.399999999999999</v>
      </c>
    </row>
    <row r="15670" spans="1:4">
      <c r="A15670">
        <v>1911</v>
      </c>
      <c r="B15670" t="s">
        <v>3650</v>
      </c>
      <c r="C15670" t="s">
        <v>1358</v>
      </c>
      <c r="D15670">
        <v>74.72</v>
      </c>
    </row>
    <row r="15671" spans="1:4">
      <c r="A15671">
        <v>1911</v>
      </c>
      <c r="B15671" t="s">
        <v>3650</v>
      </c>
      <c r="C15671" t="s">
        <v>2052</v>
      </c>
      <c r="D15671">
        <v>15</v>
      </c>
    </row>
    <row r="15672" spans="1:4">
      <c r="A15672">
        <v>1911</v>
      </c>
      <c r="B15672" t="s">
        <v>3650</v>
      </c>
      <c r="C15672" t="s">
        <v>2236</v>
      </c>
      <c r="D15672">
        <v>10</v>
      </c>
    </row>
    <row r="15673" spans="1:4">
      <c r="A15673">
        <v>1911</v>
      </c>
      <c r="B15673" t="s">
        <v>3650</v>
      </c>
      <c r="C15673" t="s">
        <v>2043</v>
      </c>
      <c r="D15673">
        <v>4</v>
      </c>
    </row>
    <row r="15674" spans="1:4">
      <c r="A15674">
        <v>1911</v>
      </c>
      <c r="B15674" t="s">
        <v>3650</v>
      </c>
      <c r="C15674" t="s">
        <v>2044</v>
      </c>
      <c r="D15674">
        <v>56</v>
      </c>
    </row>
    <row r="15675" spans="1:4">
      <c r="A15675">
        <v>1911</v>
      </c>
      <c r="B15675" t="s">
        <v>3650</v>
      </c>
      <c r="C15675" t="s">
        <v>2356</v>
      </c>
      <c r="D15675">
        <v>8.1</v>
      </c>
    </row>
    <row r="15676" spans="1:4">
      <c r="A15676">
        <v>1911</v>
      </c>
      <c r="B15676" t="s">
        <v>3651</v>
      </c>
      <c r="C15676" t="s">
        <v>1794</v>
      </c>
      <c r="D15676">
        <v>1.6</v>
      </c>
    </row>
    <row r="15677" spans="1:4">
      <c r="A15677">
        <v>1911</v>
      </c>
      <c r="B15677" t="s">
        <v>3651</v>
      </c>
      <c r="C15677" t="s">
        <v>364</v>
      </c>
      <c r="D15677">
        <v>43.28</v>
      </c>
    </row>
    <row r="15678" spans="1:4">
      <c r="A15678">
        <v>1911</v>
      </c>
      <c r="B15678" t="s">
        <v>3651</v>
      </c>
      <c r="C15678" t="s">
        <v>364</v>
      </c>
      <c r="D15678">
        <v>7.5</v>
      </c>
    </row>
    <row r="15679" spans="1:4">
      <c r="A15679">
        <v>1911</v>
      </c>
      <c r="B15679" t="s">
        <v>3651</v>
      </c>
      <c r="C15679" t="s">
        <v>1476</v>
      </c>
      <c r="D15679">
        <v>5</v>
      </c>
    </row>
    <row r="15680" spans="1:4">
      <c r="A15680">
        <v>1911</v>
      </c>
      <c r="B15680" t="s">
        <v>3651</v>
      </c>
      <c r="C15680" t="s">
        <v>365</v>
      </c>
      <c r="D15680">
        <v>383.43</v>
      </c>
    </row>
    <row r="15681" spans="1:4">
      <c r="A15681">
        <v>1911</v>
      </c>
      <c r="B15681" t="s">
        <v>3651</v>
      </c>
      <c r="C15681" t="s">
        <v>365</v>
      </c>
      <c r="D15681">
        <v>76.86</v>
      </c>
    </row>
    <row r="15682" spans="1:4">
      <c r="A15682">
        <v>1911</v>
      </c>
      <c r="B15682" t="s">
        <v>3651</v>
      </c>
      <c r="C15682" t="s">
        <v>365</v>
      </c>
      <c r="D15682">
        <v>40</v>
      </c>
    </row>
    <row r="15683" spans="1:4">
      <c r="A15683">
        <v>1911</v>
      </c>
      <c r="B15683" t="s">
        <v>3651</v>
      </c>
      <c r="C15683" t="s">
        <v>366</v>
      </c>
      <c r="D15683">
        <v>8</v>
      </c>
    </row>
    <row r="15684" spans="1:4">
      <c r="A15684">
        <v>1911</v>
      </c>
      <c r="B15684" t="s">
        <v>3651</v>
      </c>
      <c r="C15684" t="s">
        <v>2594</v>
      </c>
      <c r="D15684">
        <v>6</v>
      </c>
    </row>
    <row r="15685" spans="1:4">
      <c r="A15685">
        <v>1911</v>
      </c>
      <c r="B15685" t="s">
        <v>3651</v>
      </c>
      <c r="C15685" t="s">
        <v>367</v>
      </c>
      <c r="D15685">
        <v>7.5</v>
      </c>
    </row>
    <row r="15686" spans="1:4">
      <c r="A15686">
        <v>1911</v>
      </c>
      <c r="B15686" t="s">
        <v>3652</v>
      </c>
      <c r="C15686" t="s">
        <v>68</v>
      </c>
      <c r="D15686">
        <v>6.7</v>
      </c>
    </row>
    <row r="15687" spans="1:4">
      <c r="A15687">
        <v>1911</v>
      </c>
      <c r="B15687" t="s">
        <v>3652</v>
      </c>
      <c r="C15687" t="s">
        <v>2056</v>
      </c>
      <c r="D15687">
        <v>7</v>
      </c>
    </row>
    <row r="15688" spans="1:4">
      <c r="A15688">
        <v>1911</v>
      </c>
      <c r="B15688" t="s">
        <v>3652</v>
      </c>
      <c r="C15688" t="s">
        <v>2432</v>
      </c>
      <c r="D15688">
        <v>30</v>
      </c>
    </row>
    <row r="15689" spans="1:4">
      <c r="A15689">
        <v>1911</v>
      </c>
      <c r="B15689" t="s">
        <v>3652</v>
      </c>
      <c r="C15689" t="s">
        <v>2527</v>
      </c>
      <c r="D15689">
        <v>7</v>
      </c>
    </row>
    <row r="15690" spans="1:4">
      <c r="A15690">
        <v>1911</v>
      </c>
      <c r="B15690" t="s">
        <v>3652</v>
      </c>
      <c r="C15690" t="s">
        <v>419</v>
      </c>
      <c r="D15690">
        <v>12.5</v>
      </c>
    </row>
    <row r="15691" spans="1:4">
      <c r="A15691">
        <v>1911</v>
      </c>
      <c r="B15691" t="s">
        <v>3652</v>
      </c>
      <c r="C15691" t="s">
        <v>2058</v>
      </c>
      <c r="D15691">
        <v>11.5</v>
      </c>
    </row>
    <row r="15692" spans="1:4">
      <c r="A15692">
        <v>1911</v>
      </c>
      <c r="B15692" t="s">
        <v>3652</v>
      </c>
      <c r="C15692" t="s">
        <v>2057</v>
      </c>
      <c r="D15692">
        <v>7</v>
      </c>
    </row>
    <row r="15693" spans="1:4">
      <c r="A15693">
        <v>1911</v>
      </c>
      <c r="B15693" t="s">
        <v>3652</v>
      </c>
      <c r="C15693" t="s">
        <v>2130</v>
      </c>
      <c r="D15693">
        <v>9.6999999999999993</v>
      </c>
    </row>
    <row r="15694" spans="1:4">
      <c r="A15694">
        <v>1911</v>
      </c>
      <c r="B15694" t="s">
        <v>3652</v>
      </c>
      <c r="C15694" t="s">
        <v>2271</v>
      </c>
      <c r="D15694">
        <v>11</v>
      </c>
    </row>
    <row r="15695" spans="1:4">
      <c r="A15695">
        <v>1911</v>
      </c>
      <c r="B15695" t="s">
        <v>3652</v>
      </c>
      <c r="C15695" t="s">
        <v>2494</v>
      </c>
      <c r="D15695">
        <v>4</v>
      </c>
    </row>
    <row r="15696" spans="1:4">
      <c r="A15696">
        <v>1911</v>
      </c>
      <c r="B15696" t="s">
        <v>94</v>
      </c>
      <c r="C15696" t="s">
        <v>1457</v>
      </c>
      <c r="D15696">
        <v>8.5</v>
      </c>
    </row>
    <row r="15697" spans="1:4">
      <c r="A15697">
        <v>1911</v>
      </c>
      <c r="B15697" t="s">
        <v>94</v>
      </c>
      <c r="C15697" t="s">
        <v>2309</v>
      </c>
      <c r="D15697">
        <v>1.5</v>
      </c>
    </row>
    <row r="15698" spans="1:4">
      <c r="A15698">
        <v>1911</v>
      </c>
      <c r="B15698" t="s">
        <v>94</v>
      </c>
      <c r="C15698" t="s">
        <v>2576</v>
      </c>
      <c r="D15698">
        <v>5</v>
      </c>
    </row>
    <row r="15699" spans="1:4">
      <c r="A15699">
        <v>1911</v>
      </c>
      <c r="B15699" t="s">
        <v>94</v>
      </c>
      <c r="C15699" t="s">
        <v>2310</v>
      </c>
      <c r="D15699">
        <v>16.2</v>
      </c>
    </row>
    <row r="15700" spans="1:4">
      <c r="A15700">
        <v>1911</v>
      </c>
      <c r="B15700" t="s">
        <v>94</v>
      </c>
      <c r="C15700" t="s">
        <v>2059</v>
      </c>
      <c r="D15700">
        <v>7</v>
      </c>
    </row>
    <row r="15701" spans="1:4">
      <c r="A15701">
        <v>1911</v>
      </c>
      <c r="B15701" t="s">
        <v>94</v>
      </c>
      <c r="C15701" t="s">
        <v>1364</v>
      </c>
      <c r="D15701">
        <v>100</v>
      </c>
    </row>
    <row r="15702" spans="1:4">
      <c r="A15702">
        <v>1911</v>
      </c>
      <c r="B15702" t="s">
        <v>94</v>
      </c>
      <c r="C15702" t="s">
        <v>97</v>
      </c>
      <c r="D15702">
        <v>249.71</v>
      </c>
    </row>
    <row r="15703" spans="1:4">
      <c r="A15703">
        <v>1911</v>
      </c>
      <c r="B15703" t="s">
        <v>94</v>
      </c>
      <c r="C15703" t="s">
        <v>97</v>
      </c>
      <c r="D15703">
        <v>12</v>
      </c>
    </row>
    <row r="15704" spans="1:4">
      <c r="A15704">
        <v>1911</v>
      </c>
      <c r="B15704" t="s">
        <v>94</v>
      </c>
      <c r="C15704" t="s">
        <v>97</v>
      </c>
      <c r="D15704">
        <v>16</v>
      </c>
    </row>
    <row r="15705" spans="1:4">
      <c r="A15705">
        <v>1911</v>
      </c>
      <c r="B15705" t="s">
        <v>94</v>
      </c>
      <c r="C15705" t="s">
        <v>97</v>
      </c>
      <c r="D15705">
        <v>10</v>
      </c>
    </row>
    <row r="15706" spans="1:4">
      <c r="A15706">
        <v>1911</v>
      </c>
      <c r="B15706" t="s">
        <v>94</v>
      </c>
      <c r="C15706" t="s">
        <v>97</v>
      </c>
      <c r="D15706">
        <v>22</v>
      </c>
    </row>
    <row r="15707" spans="1:4">
      <c r="A15707">
        <v>1911</v>
      </c>
      <c r="B15707" t="s">
        <v>94</v>
      </c>
      <c r="C15707" t="s">
        <v>2528</v>
      </c>
      <c r="D15707">
        <v>27</v>
      </c>
    </row>
    <row r="15708" spans="1:4">
      <c r="A15708">
        <v>1911</v>
      </c>
      <c r="B15708" t="s">
        <v>94</v>
      </c>
      <c r="C15708" t="s">
        <v>2359</v>
      </c>
      <c r="D15708">
        <v>5</v>
      </c>
    </row>
    <row r="15709" spans="1:4">
      <c r="A15709">
        <v>1911</v>
      </c>
      <c r="B15709" t="s">
        <v>94</v>
      </c>
      <c r="C15709" t="s">
        <v>785</v>
      </c>
      <c r="D15709">
        <v>46.3</v>
      </c>
    </row>
    <row r="15710" spans="1:4">
      <c r="A15710">
        <v>1911</v>
      </c>
      <c r="B15710" t="s">
        <v>94</v>
      </c>
      <c r="C15710" t="s">
        <v>892</v>
      </c>
      <c r="D15710">
        <v>453.27</v>
      </c>
    </row>
    <row r="15711" spans="1:4">
      <c r="A15711">
        <v>1911</v>
      </c>
      <c r="B15711" t="s">
        <v>94</v>
      </c>
      <c r="C15711" t="s">
        <v>892</v>
      </c>
      <c r="D15711">
        <v>18</v>
      </c>
    </row>
    <row r="15712" spans="1:4">
      <c r="A15712">
        <v>1911</v>
      </c>
      <c r="B15712" t="s">
        <v>94</v>
      </c>
      <c r="C15712" t="s">
        <v>892</v>
      </c>
      <c r="D15712">
        <v>10</v>
      </c>
    </row>
    <row r="15713" spans="1:4">
      <c r="A15713">
        <v>1911</v>
      </c>
      <c r="B15713" t="s">
        <v>94</v>
      </c>
      <c r="C15713" t="s">
        <v>892</v>
      </c>
      <c r="D15713">
        <v>30</v>
      </c>
    </row>
    <row r="15714" spans="1:4">
      <c r="A15714">
        <v>1911</v>
      </c>
      <c r="B15714" t="s">
        <v>94</v>
      </c>
      <c r="C15714" t="s">
        <v>892</v>
      </c>
      <c r="D15714">
        <v>24</v>
      </c>
    </row>
    <row r="15715" spans="1:4">
      <c r="A15715">
        <v>1911</v>
      </c>
      <c r="B15715" t="s">
        <v>94</v>
      </c>
      <c r="C15715" t="s">
        <v>892</v>
      </c>
      <c r="D15715">
        <v>9</v>
      </c>
    </row>
    <row r="15716" spans="1:4">
      <c r="A15716">
        <v>1911</v>
      </c>
      <c r="B15716" t="s">
        <v>94</v>
      </c>
      <c r="C15716" t="s">
        <v>578</v>
      </c>
      <c r="D15716">
        <v>21</v>
      </c>
    </row>
    <row r="15717" spans="1:4">
      <c r="A15717">
        <v>1911</v>
      </c>
      <c r="B15717" t="s">
        <v>94</v>
      </c>
      <c r="C15717" t="s">
        <v>889</v>
      </c>
      <c r="D15717">
        <v>73</v>
      </c>
    </row>
    <row r="15718" spans="1:4">
      <c r="A15718">
        <v>1911</v>
      </c>
      <c r="B15718" t="s">
        <v>3653</v>
      </c>
      <c r="C15718" t="s">
        <v>2469</v>
      </c>
      <c r="D15718">
        <v>10.5</v>
      </c>
    </row>
    <row r="15719" spans="1:4">
      <c r="A15719">
        <v>1911</v>
      </c>
      <c r="B15719" t="s">
        <v>3653</v>
      </c>
      <c r="C15719" t="s">
        <v>2061</v>
      </c>
      <c r="D15719">
        <v>6</v>
      </c>
    </row>
    <row r="15720" spans="1:4">
      <c r="A15720">
        <v>1911</v>
      </c>
      <c r="B15720" t="s">
        <v>3653</v>
      </c>
      <c r="C15720" t="s">
        <v>2237</v>
      </c>
      <c r="D15720">
        <v>44.2</v>
      </c>
    </row>
    <row r="15721" spans="1:4">
      <c r="A15721">
        <v>1911</v>
      </c>
      <c r="B15721" t="s">
        <v>3653</v>
      </c>
      <c r="C15721" t="s">
        <v>2062</v>
      </c>
      <c r="D15721">
        <v>33</v>
      </c>
    </row>
    <row r="15722" spans="1:4">
      <c r="A15722">
        <v>1911</v>
      </c>
      <c r="B15722" t="s">
        <v>3653</v>
      </c>
      <c r="C15722" t="s">
        <v>1343</v>
      </c>
      <c r="D15722">
        <v>10.5</v>
      </c>
    </row>
    <row r="15723" spans="1:4">
      <c r="A15723">
        <v>1911</v>
      </c>
      <c r="B15723" t="s">
        <v>3653</v>
      </c>
      <c r="C15723" t="s">
        <v>1926</v>
      </c>
      <c r="D15723">
        <v>18.8</v>
      </c>
    </row>
    <row r="15724" spans="1:4">
      <c r="A15724">
        <v>1911</v>
      </c>
      <c r="B15724" t="s">
        <v>3653</v>
      </c>
      <c r="C15724" t="s">
        <v>2595</v>
      </c>
      <c r="D15724">
        <v>7</v>
      </c>
    </row>
    <row r="15725" spans="1:4">
      <c r="A15725">
        <v>1911</v>
      </c>
      <c r="B15725" t="s">
        <v>3654</v>
      </c>
      <c r="C15725" t="s">
        <v>2072</v>
      </c>
      <c r="D15725">
        <v>6.5</v>
      </c>
    </row>
    <row r="15726" spans="1:4">
      <c r="A15726">
        <v>1911</v>
      </c>
      <c r="B15726" t="s">
        <v>3654</v>
      </c>
      <c r="C15726" t="s">
        <v>2074</v>
      </c>
      <c r="D15726">
        <v>60</v>
      </c>
    </row>
    <row r="15727" spans="1:4">
      <c r="A15727">
        <v>1911</v>
      </c>
      <c r="B15727" t="s">
        <v>3654</v>
      </c>
      <c r="C15727" t="s">
        <v>2074</v>
      </c>
      <c r="D15727">
        <v>2</v>
      </c>
    </row>
    <row r="15728" spans="1:4">
      <c r="A15728">
        <v>1911</v>
      </c>
      <c r="B15728" t="s">
        <v>3654</v>
      </c>
      <c r="C15728" t="s">
        <v>2074</v>
      </c>
      <c r="D15728">
        <v>6.5</v>
      </c>
    </row>
    <row r="15729" spans="1:4">
      <c r="A15729">
        <v>1911</v>
      </c>
      <c r="B15729" t="s">
        <v>3654</v>
      </c>
      <c r="C15729" t="s">
        <v>2075</v>
      </c>
      <c r="D15729">
        <v>4</v>
      </c>
    </row>
    <row r="15730" spans="1:4">
      <c r="A15730">
        <v>1911</v>
      </c>
      <c r="B15730" t="s">
        <v>3654</v>
      </c>
      <c r="C15730" t="s">
        <v>2079</v>
      </c>
      <c r="D15730">
        <v>120</v>
      </c>
    </row>
    <row r="15731" spans="1:4">
      <c r="A15731">
        <v>1911</v>
      </c>
      <c r="B15731" t="s">
        <v>3654</v>
      </c>
      <c r="C15731" t="s">
        <v>2079</v>
      </c>
      <c r="D15731">
        <v>7.5</v>
      </c>
    </row>
    <row r="15732" spans="1:4">
      <c r="A15732">
        <v>1911</v>
      </c>
      <c r="B15732" t="s">
        <v>3654</v>
      </c>
      <c r="C15732" t="s">
        <v>2079</v>
      </c>
      <c r="D15732">
        <v>8</v>
      </c>
    </row>
    <row r="15733" spans="1:4">
      <c r="A15733">
        <v>1911</v>
      </c>
      <c r="B15733" t="s">
        <v>3640</v>
      </c>
      <c r="C15733" t="s">
        <v>2433</v>
      </c>
      <c r="D15733">
        <v>7</v>
      </c>
    </row>
    <row r="15734" spans="1:4">
      <c r="A15734">
        <v>1911</v>
      </c>
      <c r="B15734" t="s">
        <v>3640</v>
      </c>
      <c r="C15734" t="s">
        <v>2433</v>
      </c>
      <c r="D15734">
        <v>3.3</v>
      </c>
    </row>
    <row r="15735" spans="1:4">
      <c r="A15735">
        <v>1911</v>
      </c>
      <c r="B15735" t="s">
        <v>2928</v>
      </c>
      <c r="C15735" t="s">
        <v>2360</v>
      </c>
      <c r="D15735">
        <v>7.75</v>
      </c>
    </row>
    <row r="15736" spans="1:4">
      <c r="A15736">
        <v>1911</v>
      </c>
      <c r="B15736" t="s">
        <v>2928</v>
      </c>
      <c r="C15736" t="s">
        <v>2392</v>
      </c>
      <c r="D15736">
        <v>2</v>
      </c>
    </row>
    <row r="15737" spans="1:4">
      <c r="A15737">
        <v>1911</v>
      </c>
      <c r="B15737" t="s">
        <v>2928</v>
      </c>
      <c r="C15737" t="s">
        <v>2361</v>
      </c>
      <c r="D15737">
        <v>8.4</v>
      </c>
    </row>
    <row r="15738" spans="1:4">
      <c r="A15738">
        <v>1911</v>
      </c>
      <c r="B15738" t="s">
        <v>2928</v>
      </c>
      <c r="C15738" t="s">
        <v>2064</v>
      </c>
      <c r="D15738">
        <v>29.94</v>
      </c>
    </row>
    <row r="15739" spans="1:4">
      <c r="A15739">
        <v>1911</v>
      </c>
      <c r="B15739" t="s">
        <v>2928</v>
      </c>
      <c r="C15739" t="s">
        <v>2064</v>
      </c>
      <c r="D15739">
        <v>19.239999999999998</v>
      </c>
    </row>
    <row r="15740" spans="1:4">
      <c r="A15740">
        <v>1911</v>
      </c>
      <c r="B15740" t="s">
        <v>2928</v>
      </c>
      <c r="C15740" t="s">
        <v>2596</v>
      </c>
      <c r="D15740">
        <v>8</v>
      </c>
    </row>
    <row r="15741" spans="1:4">
      <c r="A15741">
        <v>1911</v>
      </c>
      <c r="B15741" t="s">
        <v>2928</v>
      </c>
      <c r="C15741" t="s">
        <v>2068</v>
      </c>
      <c r="D15741">
        <v>21</v>
      </c>
    </row>
    <row r="15742" spans="1:4">
      <c r="A15742">
        <v>1911</v>
      </c>
      <c r="B15742" t="s">
        <v>2928</v>
      </c>
      <c r="C15742" t="s">
        <v>2272</v>
      </c>
      <c r="D15742">
        <v>21.6</v>
      </c>
    </row>
    <row r="15743" spans="1:4">
      <c r="A15743">
        <v>1911</v>
      </c>
      <c r="B15743" t="s">
        <v>2928</v>
      </c>
      <c r="C15743" t="s">
        <v>2558</v>
      </c>
      <c r="D15743">
        <v>2.75</v>
      </c>
    </row>
    <row r="15744" spans="1:4">
      <c r="A15744">
        <v>1911</v>
      </c>
      <c r="B15744" t="s">
        <v>2928</v>
      </c>
      <c r="C15744" t="s">
        <v>262</v>
      </c>
      <c r="D15744">
        <v>30.6</v>
      </c>
    </row>
    <row r="15745" spans="1:4">
      <c r="A15745">
        <v>1911</v>
      </c>
      <c r="B15745" t="s">
        <v>2928</v>
      </c>
      <c r="C15745" t="s">
        <v>2312</v>
      </c>
      <c r="D15745">
        <v>8.58</v>
      </c>
    </row>
    <row r="15746" spans="1:4">
      <c r="A15746">
        <v>1911</v>
      </c>
      <c r="B15746" t="s">
        <v>2928</v>
      </c>
      <c r="C15746" t="s">
        <v>2273</v>
      </c>
      <c r="D15746">
        <v>8.8699999999999992</v>
      </c>
    </row>
    <row r="15747" spans="1:4">
      <c r="A15747">
        <v>1911</v>
      </c>
      <c r="B15747" t="s">
        <v>2928</v>
      </c>
      <c r="C15747" t="s">
        <v>2066</v>
      </c>
      <c r="D15747">
        <v>66.400000000000006</v>
      </c>
    </row>
    <row r="15748" spans="1:4">
      <c r="A15748">
        <v>1911</v>
      </c>
      <c r="B15748" t="s">
        <v>2928</v>
      </c>
      <c r="C15748" t="s">
        <v>2066</v>
      </c>
      <c r="D15748">
        <v>43.8</v>
      </c>
    </row>
    <row r="15749" spans="1:4">
      <c r="A15749">
        <v>1911</v>
      </c>
      <c r="B15749" t="s">
        <v>2928</v>
      </c>
      <c r="C15749" t="s">
        <v>2066</v>
      </c>
      <c r="D15749">
        <v>8.4</v>
      </c>
    </row>
    <row r="15750" spans="1:4">
      <c r="A15750">
        <v>1911</v>
      </c>
      <c r="B15750" t="s">
        <v>2928</v>
      </c>
      <c r="C15750" t="s">
        <v>2066</v>
      </c>
      <c r="D15750">
        <v>14.4</v>
      </c>
    </row>
    <row r="15751" spans="1:4">
      <c r="A15751">
        <v>1911</v>
      </c>
      <c r="B15751" t="s">
        <v>2928</v>
      </c>
      <c r="C15751" t="s">
        <v>2067</v>
      </c>
      <c r="D15751">
        <v>15.69</v>
      </c>
    </row>
    <row r="15752" spans="1:4">
      <c r="A15752">
        <v>1911</v>
      </c>
      <c r="B15752" t="s">
        <v>2928</v>
      </c>
      <c r="C15752" t="s">
        <v>2362</v>
      </c>
      <c r="D15752">
        <v>8.4700000000000006</v>
      </c>
    </row>
    <row r="15753" spans="1:4">
      <c r="A15753">
        <v>1911</v>
      </c>
      <c r="B15753" t="s">
        <v>2928</v>
      </c>
      <c r="C15753" t="s">
        <v>718</v>
      </c>
      <c r="D15753">
        <v>14.4</v>
      </c>
    </row>
    <row r="15754" spans="1:4">
      <c r="A15754">
        <v>1911</v>
      </c>
      <c r="B15754" t="s">
        <v>2928</v>
      </c>
      <c r="C15754" t="s">
        <v>2363</v>
      </c>
      <c r="D15754">
        <v>6.8</v>
      </c>
    </row>
    <row r="15755" spans="1:4">
      <c r="A15755">
        <v>1911</v>
      </c>
      <c r="B15755" t="s">
        <v>2938</v>
      </c>
      <c r="C15755" t="s">
        <v>7</v>
      </c>
      <c r="D15755">
        <v>32.54</v>
      </c>
    </row>
    <row r="15756" spans="1:4">
      <c r="A15756">
        <v>1911</v>
      </c>
      <c r="B15756" t="s">
        <v>2938</v>
      </c>
      <c r="C15756" t="s">
        <v>7</v>
      </c>
      <c r="D15756">
        <v>5.73</v>
      </c>
    </row>
    <row r="15757" spans="1:4">
      <c r="A15757">
        <v>1911</v>
      </c>
      <c r="B15757" t="s">
        <v>2938</v>
      </c>
      <c r="C15757" t="s">
        <v>7</v>
      </c>
      <c r="D15757">
        <v>3.2</v>
      </c>
    </row>
    <row r="15758" spans="1:4">
      <c r="A15758">
        <v>1911</v>
      </c>
      <c r="B15758" t="s">
        <v>2938</v>
      </c>
      <c r="C15758" t="s">
        <v>10</v>
      </c>
      <c r="D15758">
        <v>47.45</v>
      </c>
    </row>
    <row r="15759" spans="1:4">
      <c r="A15759">
        <v>1911</v>
      </c>
      <c r="B15759" t="s">
        <v>2938</v>
      </c>
      <c r="C15759" t="s">
        <v>10</v>
      </c>
      <c r="D15759">
        <v>2.83</v>
      </c>
    </row>
    <row r="15760" spans="1:4">
      <c r="A15760">
        <v>1911</v>
      </c>
      <c r="B15760" t="s">
        <v>2938</v>
      </c>
      <c r="C15760" t="s">
        <v>10</v>
      </c>
      <c r="D15760">
        <v>18</v>
      </c>
    </row>
    <row r="15761" spans="1:4">
      <c r="A15761">
        <v>1911</v>
      </c>
      <c r="B15761" t="s">
        <v>2938</v>
      </c>
      <c r="C15761" t="s">
        <v>10</v>
      </c>
      <c r="D15761">
        <v>75</v>
      </c>
    </row>
    <row r="15762" spans="1:4">
      <c r="A15762">
        <v>1911</v>
      </c>
      <c r="B15762" t="s">
        <v>2938</v>
      </c>
      <c r="C15762" t="s">
        <v>582</v>
      </c>
      <c r="D15762">
        <v>39.54</v>
      </c>
    </row>
    <row r="15763" spans="1:4">
      <c r="A15763">
        <v>1911</v>
      </c>
      <c r="B15763" t="s">
        <v>2938</v>
      </c>
      <c r="C15763" t="s">
        <v>14</v>
      </c>
      <c r="D15763">
        <v>5.5</v>
      </c>
    </row>
    <row r="15764" spans="1:4">
      <c r="A15764">
        <v>1911</v>
      </c>
      <c r="B15764" t="s">
        <v>2938</v>
      </c>
      <c r="C15764" t="s">
        <v>19</v>
      </c>
      <c r="D15764">
        <v>6.29</v>
      </c>
    </row>
    <row r="15765" spans="1:4">
      <c r="A15765">
        <v>1911</v>
      </c>
      <c r="B15765" t="s">
        <v>2938</v>
      </c>
      <c r="C15765" t="s">
        <v>19</v>
      </c>
      <c r="D15765">
        <v>1.43</v>
      </c>
    </row>
    <row r="15766" spans="1:4">
      <c r="A15766">
        <v>1911</v>
      </c>
      <c r="B15766" t="s">
        <v>2938</v>
      </c>
      <c r="C15766" t="s">
        <v>1010</v>
      </c>
      <c r="D15766">
        <v>49.4</v>
      </c>
    </row>
    <row r="15767" spans="1:4">
      <c r="A15767">
        <v>1911</v>
      </c>
      <c r="B15767" t="s">
        <v>2938</v>
      </c>
      <c r="C15767" t="s">
        <v>592</v>
      </c>
      <c r="D15767">
        <v>4</v>
      </c>
    </row>
    <row r="15768" spans="1:4">
      <c r="A15768">
        <v>1911</v>
      </c>
      <c r="B15768" t="s">
        <v>2938</v>
      </c>
      <c r="C15768" t="s">
        <v>28</v>
      </c>
      <c r="D15768">
        <v>36</v>
      </c>
    </row>
    <row r="15769" spans="1:4">
      <c r="A15769">
        <v>1911</v>
      </c>
      <c r="B15769" t="s">
        <v>2938</v>
      </c>
      <c r="C15769" t="s">
        <v>2274</v>
      </c>
      <c r="D15769">
        <v>4.96</v>
      </c>
    </row>
    <row r="15770" spans="1:4">
      <c r="A15770">
        <v>1911</v>
      </c>
      <c r="B15770" t="s">
        <v>2938</v>
      </c>
      <c r="C15770" t="s">
        <v>30</v>
      </c>
      <c r="D15770">
        <v>12.54</v>
      </c>
    </row>
    <row r="15771" spans="1:4">
      <c r="A15771">
        <v>1911</v>
      </c>
      <c r="B15771" t="s">
        <v>2938</v>
      </c>
      <c r="C15771" t="s">
        <v>32</v>
      </c>
      <c r="D15771">
        <v>14.8</v>
      </c>
    </row>
    <row r="15772" spans="1:4">
      <c r="A15772">
        <v>1911</v>
      </c>
      <c r="B15772" t="s">
        <v>2938</v>
      </c>
      <c r="C15772" t="s">
        <v>1158</v>
      </c>
      <c r="D15772">
        <v>47</v>
      </c>
    </row>
    <row r="15773" spans="1:4">
      <c r="A15773">
        <v>1911</v>
      </c>
      <c r="B15773" t="s">
        <v>2938</v>
      </c>
      <c r="C15773" t="s">
        <v>26</v>
      </c>
      <c r="D15773">
        <v>710.279</v>
      </c>
    </row>
    <row r="15774" spans="1:4">
      <c r="A15774">
        <v>1911</v>
      </c>
      <c r="B15774" t="s">
        <v>2938</v>
      </c>
      <c r="C15774" t="s">
        <v>36</v>
      </c>
      <c r="D15774">
        <v>1.5</v>
      </c>
    </row>
    <row r="15775" spans="1:4">
      <c r="A15775">
        <v>1911</v>
      </c>
      <c r="B15775" t="s">
        <v>2938</v>
      </c>
      <c r="C15775" t="s">
        <v>825</v>
      </c>
      <c r="D15775">
        <v>7.5</v>
      </c>
    </row>
    <row r="15776" spans="1:4">
      <c r="A15776">
        <v>1911</v>
      </c>
      <c r="B15776" t="s">
        <v>2938</v>
      </c>
      <c r="C15776" t="s">
        <v>39</v>
      </c>
      <c r="D15776">
        <v>18</v>
      </c>
    </row>
    <row r="15777" spans="1:4">
      <c r="A15777">
        <v>1911</v>
      </c>
      <c r="B15777" t="s">
        <v>2938</v>
      </c>
      <c r="C15777" t="s">
        <v>47</v>
      </c>
      <c r="D15777">
        <v>7</v>
      </c>
    </row>
    <row r="15778" spans="1:4">
      <c r="A15778">
        <v>1911</v>
      </c>
      <c r="B15778" t="s">
        <v>2938</v>
      </c>
      <c r="C15778" t="s">
        <v>606</v>
      </c>
      <c r="D15778">
        <v>3.5</v>
      </c>
    </row>
    <row r="15779" spans="1:4">
      <c r="A15779">
        <v>1911</v>
      </c>
      <c r="B15779" t="s">
        <v>2938</v>
      </c>
      <c r="C15779" t="s">
        <v>610</v>
      </c>
      <c r="D15779">
        <v>17.7</v>
      </c>
    </row>
    <row r="15780" spans="1:4">
      <c r="A15780">
        <v>1911</v>
      </c>
      <c r="B15780" t="s">
        <v>2938</v>
      </c>
      <c r="C15780" t="s">
        <v>2597</v>
      </c>
      <c r="D15780">
        <v>9</v>
      </c>
    </row>
    <row r="15781" spans="1:4">
      <c r="A15781">
        <v>1911</v>
      </c>
      <c r="B15781" t="s">
        <v>2938</v>
      </c>
      <c r="C15781" t="s">
        <v>2530</v>
      </c>
      <c r="D15781">
        <v>8</v>
      </c>
    </row>
    <row r="15782" spans="1:4">
      <c r="A15782">
        <v>1911</v>
      </c>
      <c r="B15782" t="s">
        <v>2938</v>
      </c>
      <c r="C15782" t="s">
        <v>53</v>
      </c>
      <c r="D15782">
        <v>38</v>
      </c>
    </row>
    <row r="15783" spans="1:4">
      <c r="A15783">
        <v>1911</v>
      </c>
      <c r="B15783" t="s">
        <v>2938</v>
      </c>
      <c r="C15783" t="s">
        <v>53</v>
      </c>
      <c r="D15783">
        <v>11.42</v>
      </c>
    </row>
    <row r="15784" spans="1:4">
      <c r="A15784">
        <v>1911</v>
      </c>
      <c r="B15784" t="s">
        <v>2938</v>
      </c>
      <c r="C15784" t="s">
        <v>53</v>
      </c>
      <c r="D15784">
        <v>15</v>
      </c>
    </row>
    <row r="15785" spans="1:4">
      <c r="A15785">
        <v>1911</v>
      </c>
      <c r="B15785" t="s">
        <v>2938</v>
      </c>
      <c r="C15785" t="s">
        <v>53</v>
      </c>
      <c r="D15785">
        <v>23.89</v>
      </c>
    </row>
    <row r="15786" spans="1:4">
      <c r="A15786">
        <v>1911</v>
      </c>
      <c r="B15786" t="s">
        <v>2938</v>
      </c>
      <c r="C15786" t="s">
        <v>53</v>
      </c>
      <c r="D15786">
        <v>38</v>
      </c>
    </row>
    <row r="15787" spans="1:4">
      <c r="A15787">
        <v>1911</v>
      </c>
      <c r="B15787" t="s">
        <v>2938</v>
      </c>
      <c r="C15787" t="s">
        <v>53</v>
      </c>
      <c r="D15787">
        <v>4</v>
      </c>
    </row>
    <row r="15788" spans="1:4">
      <c r="A15788">
        <v>1911</v>
      </c>
      <c r="B15788" t="s">
        <v>2938</v>
      </c>
      <c r="C15788" t="s">
        <v>440</v>
      </c>
      <c r="D15788">
        <v>17</v>
      </c>
    </row>
    <row r="15789" spans="1:4">
      <c r="A15789">
        <v>1911</v>
      </c>
      <c r="B15789" t="s">
        <v>2961</v>
      </c>
      <c r="C15789" t="s">
        <v>2435</v>
      </c>
      <c r="D15789">
        <v>5.5</v>
      </c>
    </row>
    <row r="15790" spans="1:4">
      <c r="A15790">
        <v>1911</v>
      </c>
      <c r="B15790" t="s">
        <v>2961</v>
      </c>
      <c r="C15790" t="s">
        <v>2364</v>
      </c>
      <c r="D15790">
        <v>5</v>
      </c>
    </row>
    <row r="15791" spans="1:4">
      <c r="A15791">
        <v>1911</v>
      </c>
      <c r="B15791" t="s">
        <v>2963</v>
      </c>
      <c r="C15791" t="s">
        <v>71</v>
      </c>
      <c r="D15791">
        <v>75</v>
      </c>
    </row>
    <row r="15792" spans="1:4">
      <c r="A15792">
        <v>1911</v>
      </c>
      <c r="B15792" t="s">
        <v>2963</v>
      </c>
      <c r="C15792" t="s">
        <v>71</v>
      </c>
      <c r="D15792">
        <v>2.58</v>
      </c>
    </row>
    <row r="15793" spans="1:4">
      <c r="A15793">
        <v>1911</v>
      </c>
      <c r="B15793" t="s">
        <v>2963</v>
      </c>
      <c r="C15793" t="s">
        <v>215</v>
      </c>
      <c r="D15793">
        <v>54.26</v>
      </c>
    </row>
    <row r="15794" spans="1:4">
      <c r="A15794">
        <v>1911</v>
      </c>
      <c r="B15794" t="s">
        <v>2963</v>
      </c>
      <c r="C15794" t="s">
        <v>215</v>
      </c>
      <c r="D15794">
        <v>10.38</v>
      </c>
    </row>
    <row r="15795" spans="1:4">
      <c r="A15795">
        <v>1911</v>
      </c>
      <c r="B15795" t="s">
        <v>2963</v>
      </c>
      <c r="C15795" t="s">
        <v>215</v>
      </c>
      <c r="D15795">
        <v>40</v>
      </c>
    </row>
    <row r="15796" spans="1:4">
      <c r="A15796">
        <v>1911</v>
      </c>
      <c r="B15796" t="s">
        <v>2963</v>
      </c>
      <c r="C15796" t="s">
        <v>217</v>
      </c>
      <c r="D15796">
        <v>8</v>
      </c>
    </row>
    <row r="15797" spans="1:4">
      <c r="A15797">
        <v>1911</v>
      </c>
      <c r="B15797" t="s">
        <v>2963</v>
      </c>
      <c r="C15797" t="s">
        <v>903</v>
      </c>
      <c r="D15797">
        <v>15</v>
      </c>
    </row>
    <row r="15798" spans="1:4">
      <c r="A15798">
        <v>1911</v>
      </c>
      <c r="B15798" t="s">
        <v>2963</v>
      </c>
      <c r="C15798" t="s">
        <v>1674</v>
      </c>
      <c r="D15798">
        <v>65</v>
      </c>
    </row>
    <row r="15799" spans="1:4">
      <c r="A15799">
        <v>1911</v>
      </c>
      <c r="B15799" t="s">
        <v>2963</v>
      </c>
      <c r="C15799" t="s">
        <v>219</v>
      </c>
      <c r="D15799">
        <v>30.91</v>
      </c>
    </row>
    <row r="15800" spans="1:4">
      <c r="A15800">
        <v>1911</v>
      </c>
      <c r="B15800" t="s">
        <v>2963</v>
      </c>
      <c r="C15800" t="s">
        <v>230</v>
      </c>
      <c r="D15800">
        <v>164.39</v>
      </c>
    </row>
    <row r="15801" spans="1:4">
      <c r="A15801">
        <v>1911</v>
      </c>
      <c r="B15801" t="s">
        <v>2963</v>
      </c>
      <c r="C15801" t="s">
        <v>230</v>
      </c>
      <c r="D15801">
        <v>103.87</v>
      </c>
    </row>
    <row r="15802" spans="1:4">
      <c r="A15802">
        <v>1911</v>
      </c>
      <c r="B15802" t="s">
        <v>2963</v>
      </c>
      <c r="C15802" t="s">
        <v>230</v>
      </c>
      <c r="D15802">
        <v>25.35</v>
      </c>
    </row>
    <row r="15803" spans="1:4">
      <c r="A15803">
        <v>1911</v>
      </c>
      <c r="B15803" t="s">
        <v>2963</v>
      </c>
      <c r="C15803" t="s">
        <v>230</v>
      </c>
      <c r="D15803">
        <v>6.69</v>
      </c>
    </row>
    <row r="15804" spans="1:4">
      <c r="A15804">
        <v>1911</v>
      </c>
      <c r="B15804" t="s">
        <v>2963</v>
      </c>
      <c r="C15804" t="s">
        <v>230</v>
      </c>
      <c r="D15804">
        <v>113.9</v>
      </c>
    </row>
    <row r="15805" spans="1:4">
      <c r="A15805">
        <v>1911</v>
      </c>
      <c r="B15805" t="s">
        <v>2963</v>
      </c>
      <c r="C15805" t="s">
        <v>230</v>
      </c>
      <c r="D15805">
        <v>4.5</v>
      </c>
    </row>
    <row r="15806" spans="1:4">
      <c r="A15806">
        <v>1911</v>
      </c>
      <c r="B15806" t="s">
        <v>2963</v>
      </c>
      <c r="C15806" t="s">
        <v>1045</v>
      </c>
      <c r="D15806">
        <v>5.5</v>
      </c>
    </row>
    <row r="15807" spans="1:4">
      <c r="A15807">
        <v>1911</v>
      </c>
      <c r="B15807" t="s">
        <v>2963</v>
      </c>
      <c r="C15807" t="s">
        <v>617</v>
      </c>
      <c r="D15807">
        <v>6.73</v>
      </c>
    </row>
    <row r="15808" spans="1:4">
      <c r="A15808">
        <v>1911</v>
      </c>
      <c r="B15808" t="s">
        <v>2963</v>
      </c>
      <c r="C15808" t="s">
        <v>910</v>
      </c>
      <c r="D15808">
        <v>4.7</v>
      </c>
    </row>
    <row r="15809" spans="1:4">
      <c r="A15809">
        <v>1911</v>
      </c>
      <c r="B15809" t="s">
        <v>2963</v>
      </c>
      <c r="C15809" t="s">
        <v>238</v>
      </c>
      <c r="D15809">
        <v>17.399999999999999</v>
      </c>
    </row>
    <row r="15810" spans="1:4">
      <c r="A15810">
        <v>1911</v>
      </c>
      <c r="B15810" t="s">
        <v>2963</v>
      </c>
      <c r="C15810" t="s">
        <v>242</v>
      </c>
      <c r="D15810">
        <v>23.068000000000001</v>
      </c>
    </row>
    <row r="15811" spans="1:4">
      <c r="A15811">
        <v>1911</v>
      </c>
      <c r="B15811" t="s">
        <v>2963</v>
      </c>
      <c r="C15811" t="s">
        <v>242</v>
      </c>
      <c r="D15811">
        <v>8.0679999999999996</v>
      </c>
    </row>
    <row r="15812" spans="1:4">
      <c r="A15812">
        <v>1911</v>
      </c>
      <c r="B15812" t="s">
        <v>2963</v>
      </c>
      <c r="C15812" t="s">
        <v>242</v>
      </c>
      <c r="D15812">
        <v>16.41</v>
      </c>
    </row>
    <row r="15813" spans="1:4">
      <c r="A15813">
        <v>1911</v>
      </c>
      <c r="B15813" t="s">
        <v>2963</v>
      </c>
      <c r="C15813" t="s">
        <v>245</v>
      </c>
      <c r="D15813">
        <v>4.37</v>
      </c>
    </row>
    <row r="15814" spans="1:4">
      <c r="A15814">
        <v>1911</v>
      </c>
      <c r="B15814" t="s">
        <v>2963</v>
      </c>
      <c r="C15814" t="s">
        <v>245</v>
      </c>
      <c r="D15814">
        <v>2.86</v>
      </c>
    </row>
    <row r="15815" spans="1:4">
      <c r="A15815">
        <v>1911</v>
      </c>
      <c r="B15815" t="s">
        <v>2963</v>
      </c>
      <c r="C15815" t="s">
        <v>619</v>
      </c>
      <c r="D15815">
        <v>17.75</v>
      </c>
    </row>
    <row r="15816" spans="1:4">
      <c r="A15816">
        <v>1911</v>
      </c>
      <c r="B15816" t="s">
        <v>2963</v>
      </c>
      <c r="C15816" t="s">
        <v>1370</v>
      </c>
      <c r="D15816">
        <v>3.28</v>
      </c>
    </row>
    <row r="15817" spans="1:4">
      <c r="A15817">
        <v>1911</v>
      </c>
      <c r="B15817" t="s">
        <v>2963</v>
      </c>
      <c r="C15817" t="s">
        <v>254</v>
      </c>
      <c r="D15817">
        <v>125.89</v>
      </c>
    </row>
    <row r="15818" spans="1:4">
      <c r="A15818">
        <v>1911</v>
      </c>
      <c r="B15818" t="s">
        <v>2963</v>
      </c>
      <c r="C15818" t="s">
        <v>256</v>
      </c>
      <c r="D15818">
        <v>118</v>
      </c>
    </row>
    <row r="15819" spans="1:4">
      <c r="A15819">
        <v>1911</v>
      </c>
      <c r="B15819" t="s">
        <v>2963</v>
      </c>
      <c r="C15819" t="s">
        <v>256</v>
      </c>
      <c r="D15819">
        <v>4.62</v>
      </c>
    </row>
    <row r="15820" spans="1:4">
      <c r="A15820">
        <v>1911</v>
      </c>
      <c r="B15820" t="s">
        <v>2963</v>
      </c>
      <c r="C15820" t="s">
        <v>1036</v>
      </c>
      <c r="D15820">
        <v>6</v>
      </c>
    </row>
    <row r="15821" spans="1:4">
      <c r="A15821">
        <v>1911</v>
      </c>
      <c r="B15821" t="s">
        <v>2963</v>
      </c>
      <c r="C15821" t="s">
        <v>622</v>
      </c>
      <c r="D15821">
        <v>28.87</v>
      </c>
    </row>
    <row r="15822" spans="1:4">
      <c r="A15822">
        <v>1911</v>
      </c>
      <c r="B15822" t="s">
        <v>2963</v>
      </c>
      <c r="C15822" t="s">
        <v>622</v>
      </c>
      <c r="D15822">
        <v>7.62</v>
      </c>
    </row>
    <row r="15823" spans="1:4">
      <c r="A15823">
        <v>1911</v>
      </c>
      <c r="B15823" t="s">
        <v>2963</v>
      </c>
      <c r="C15823" t="s">
        <v>1704</v>
      </c>
      <c r="D15823">
        <v>9.3000000000000007</v>
      </c>
    </row>
    <row r="15824" spans="1:4">
      <c r="A15824">
        <v>1911</v>
      </c>
      <c r="B15824" t="s">
        <v>2963</v>
      </c>
      <c r="C15824" t="s">
        <v>262</v>
      </c>
      <c r="D15824">
        <v>60.9</v>
      </c>
    </row>
    <row r="15825" spans="1:4">
      <c r="A15825">
        <v>1911</v>
      </c>
      <c r="B15825" t="s">
        <v>2963</v>
      </c>
      <c r="C15825" t="s">
        <v>264</v>
      </c>
      <c r="D15825">
        <v>19.84</v>
      </c>
    </row>
    <row r="15826" spans="1:4">
      <c r="A15826">
        <v>1911</v>
      </c>
      <c r="B15826" t="s">
        <v>2963</v>
      </c>
      <c r="C15826" t="s">
        <v>266</v>
      </c>
      <c r="D15826">
        <v>8.11</v>
      </c>
    </row>
    <row r="15827" spans="1:4">
      <c r="A15827">
        <v>1911</v>
      </c>
      <c r="B15827" t="s">
        <v>2963</v>
      </c>
      <c r="C15827" t="s">
        <v>1310</v>
      </c>
      <c r="D15827">
        <v>26.56</v>
      </c>
    </row>
    <row r="15828" spans="1:4">
      <c r="A15828">
        <v>1911</v>
      </c>
      <c r="B15828" t="s">
        <v>2963</v>
      </c>
      <c r="C15828" t="s">
        <v>268</v>
      </c>
      <c r="D15828">
        <v>24.64</v>
      </c>
    </row>
    <row r="15829" spans="1:4">
      <c r="A15829">
        <v>1911</v>
      </c>
      <c r="B15829" t="s">
        <v>2963</v>
      </c>
      <c r="C15829" t="s">
        <v>268</v>
      </c>
      <c r="D15829">
        <v>33.4</v>
      </c>
    </row>
    <row r="15830" spans="1:4">
      <c r="A15830">
        <v>1911</v>
      </c>
      <c r="B15830" t="s">
        <v>2963</v>
      </c>
      <c r="C15830" t="s">
        <v>268</v>
      </c>
      <c r="D15830">
        <v>22</v>
      </c>
    </row>
    <row r="15831" spans="1:4">
      <c r="A15831">
        <v>1911</v>
      </c>
      <c r="B15831" t="s">
        <v>2963</v>
      </c>
      <c r="C15831" t="s">
        <v>2471</v>
      </c>
      <c r="D15831">
        <v>5.64</v>
      </c>
    </row>
    <row r="15832" spans="1:4">
      <c r="A15832">
        <v>1911</v>
      </c>
      <c r="B15832" t="s">
        <v>2963</v>
      </c>
      <c r="C15832" t="s">
        <v>1712</v>
      </c>
      <c r="D15832">
        <v>5</v>
      </c>
    </row>
    <row r="15833" spans="1:4">
      <c r="A15833">
        <v>1911</v>
      </c>
      <c r="B15833" t="s">
        <v>2963</v>
      </c>
      <c r="C15833" t="s">
        <v>1169</v>
      </c>
      <c r="D15833">
        <v>1.5</v>
      </c>
    </row>
    <row r="15834" spans="1:4">
      <c r="A15834">
        <v>1911</v>
      </c>
      <c r="B15834" t="s">
        <v>2963</v>
      </c>
      <c r="C15834" t="s">
        <v>1169</v>
      </c>
      <c r="D15834">
        <v>9.1</v>
      </c>
    </row>
    <row r="15835" spans="1:4">
      <c r="A15835">
        <v>1911</v>
      </c>
      <c r="B15835" t="s">
        <v>2963</v>
      </c>
      <c r="C15835" t="s">
        <v>1714</v>
      </c>
      <c r="D15835">
        <v>8.6999999999999993</v>
      </c>
    </row>
    <row r="15836" spans="1:4">
      <c r="A15836">
        <v>1911</v>
      </c>
      <c r="B15836" t="s">
        <v>2963</v>
      </c>
      <c r="C15836" t="s">
        <v>279</v>
      </c>
      <c r="D15836">
        <v>74.47</v>
      </c>
    </row>
    <row r="15837" spans="1:4">
      <c r="A15837">
        <v>1911</v>
      </c>
      <c r="B15837" t="s">
        <v>2963</v>
      </c>
      <c r="C15837" t="s">
        <v>279</v>
      </c>
      <c r="D15837">
        <v>40.9</v>
      </c>
    </row>
    <row r="15838" spans="1:4">
      <c r="A15838">
        <v>1911</v>
      </c>
      <c r="B15838" t="s">
        <v>2963</v>
      </c>
      <c r="C15838" t="s">
        <v>279</v>
      </c>
      <c r="D15838">
        <v>576.16</v>
      </c>
    </row>
    <row r="15839" spans="1:4">
      <c r="A15839">
        <v>1911</v>
      </c>
      <c r="B15839" t="s">
        <v>2963</v>
      </c>
      <c r="C15839" t="s">
        <v>2497</v>
      </c>
      <c r="D15839">
        <v>15</v>
      </c>
    </row>
    <row r="15840" spans="1:4">
      <c r="A15840">
        <v>1911</v>
      </c>
      <c r="B15840" t="s">
        <v>2963</v>
      </c>
      <c r="C15840" t="s">
        <v>282</v>
      </c>
      <c r="D15840">
        <v>12.84</v>
      </c>
    </row>
    <row r="15841" spans="1:4">
      <c r="A15841">
        <v>1911</v>
      </c>
      <c r="B15841" t="s">
        <v>2963</v>
      </c>
      <c r="C15841" t="s">
        <v>1472</v>
      </c>
      <c r="D15841">
        <v>40</v>
      </c>
    </row>
    <row r="15842" spans="1:4">
      <c r="A15842">
        <v>1911</v>
      </c>
      <c r="B15842" t="s">
        <v>2963</v>
      </c>
      <c r="C15842" t="s">
        <v>26</v>
      </c>
      <c r="D15842">
        <v>10</v>
      </c>
    </row>
    <row r="15843" spans="1:4">
      <c r="A15843">
        <v>1911</v>
      </c>
      <c r="B15843" t="s">
        <v>2963</v>
      </c>
      <c r="C15843" t="s">
        <v>287</v>
      </c>
      <c r="D15843">
        <v>18.95</v>
      </c>
    </row>
    <row r="15844" spans="1:4">
      <c r="A15844">
        <v>1911</v>
      </c>
      <c r="B15844" t="s">
        <v>2963</v>
      </c>
      <c r="C15844" t="s">
        <v>848</v>
      </c>
      <c r="D15844">
        <v>9.27</v>
      </c>
    </row>
    <row r="15845" spans="1:4">
      <c r="A15845">
        <v>1911</v>
      </c>
      <c r="B15845" t="s">
        <v>2963</v>
      </c>
      <c r="C15845" t="s">
        <v>291</v>
      </c>
      <c r="D15845">
        <v>159.47999999999999</v>
      </c>
    </row>
    <row r="15846" spans="1:4">
      <c r="A15846">
        <v>1911</v>
      </c>
      <c r="B15846" t="s">
        <v>2963</v>
      </c>
      <c r="C15846" t="s">
        <v>291</v>
      </c>
      <c r="D15846">
        <v>8.7899999999999991</v>
      </c>
    </row>
    <row r="15847" spans="1:4">
      <c r="A15847">
        <v>1911</v>
      </c>
      <c r="B15847" t="s">
        <v>2963</v>
      </c>
      <c r="C15847" t="s">
        <v>291</v>
      </c>
      <c r="D15847">
        <v>20</v>
      </c>
    </row>
    <row r="15848" spans="1:4">
      <c r="A15848">
        <v>1911</v>
      </c>
      <c r="B15848" t="s">
        <v>2963</v>
      </c>
      <c r="C15848" t="s">
        <v>291</v>
      </c>
      <c r="D15848">
        <v>2.93</v>
      </c>
    </row>
    <row r="15849" spans="1:4">
      <c r="A15849">
        <v>1911</v>
      </c>
      <c r="B15849" t="s">
        <v>2963</v>
      </c>
      <c r="C15849" t="s">
        <v>291</v>
      </c>
      <c r="D15849">
        <v>5.0439999999999996</v>
      </c>
    </row>
    <row r="15850" spans="1:4">
      <c r="A15850">
        <v>1911</v>
      </c>
      <c r="B15850" t="s">
        <v>2963</v>
      </c>
      <c r="C15850" t="s">
        <v>291</v>
      </c>
      <c r="D15850">
        <v>20</v>
      </c>
    </row>
    <row r="15851" spans="1:4">
      <c r="A15851">
        <v>1911</v>
      </c>
      <c r="B15851" t="s">
        <v>2963</v>
      </c>
      <c r="C15851" t="s">
        <v>291</v>
      </c>
      <c r="D15851">
        <v>6.78</v>
      </c>
    </row>
    <row r="15852" spans="1:4">
      <c r="A15852">
        <v>1911</v>
      </c>
      <c r="B15852" t="s">
        <v>2963</v>
      </c>
      <c r="C15852" t="s">
        <v>291</v>
      </c>
      <c r="D15852">
        <v>16</v>
      </c>
    </row>
    <row r="15853" spans="1:4">
      <c r="A15853">
        <v>1911</v>
      </c>
      <c r="B15853" t="s">
        <v>2963</v>
      </c>
      <c r="C15853" t="s">
        <v>291</v>
      </c>
      <c r="D15853">
        <v>5.0289999999999999</v>
      </c>
    </row>
    <row r="15854" spans="1:4">
      <c r="A15854">
        <v>1911</v>
      </c>
      <c r="B15854" t="s">
        <v>2963</v>
      </c>
      <c r="C15854" t="s">
        <v>291</v>
      </c>
      <c r="D15854">
        <v>11</v>
      </c>
    </row>
    <row r="15855" spans="1:4">
      <c r="A15855">
        <v>1911</v>
      </c>
      <c r="B15855" t="s">
        <v>2963</v>
      </c>
      <c r="C15855" t="s">
        <v>291</v>
      </c>
      <c r="D15855">
        <v>19.82</v>
      </c>
    </row>
    <row r="15856" spans="1:4">
      <c r="A15856">
        <v>1911</v>
      </c>
      <c r="B15856" t="s">
        <v>2963</v>
      </c>
      <c r="C15856" t="s">
        <v>291</v>
      </c>
      <c r="D15856">
        <v>3.04</v>
      </c>
    </row>
    <row r="15857" spans="1:4">
      <c r="A15857">
        <v>1911</v>
      </c>
      <c r="B15857" t="s">
        <v>2963</v>
      </c>
      <c r="C15857" t="s">
        <v>291</v>
      </c>
      <c r="D15857">
        <v>0.95199999999999996</v>
      </c>
    </row>
    <row r="15858" spans="1:4">
      <c r="A15858">
        <v>1911</v>
      </c>
      <c r="B15858" t="s">
        <v>2963</v>
      </c>
      <c r="C15858" t="s">
        <v>291</v>
      </c>
      <c r="D15858">
        <v>1.05</v>
      </c>
    </row>
    <row r="15859" spans="1:4">
      <c r="A15859">
        <v>1911</v>
      </c>
      <c r="B15859" t="s">
        <v>2963</v>
      </c>
      <c r="C15859" t="s">
        <v>291</v>
      </c>
      <c r="D15859">
        <v>20.86</v>
      </c>
    </row>
    <row r="15860" spans="1:4">
      <c r="A15860">
        <v>1911</v>
      </c>
      <c r="B15860" t="s">
        <v>2963</v>
      </c>
      <c r="C15860" t="s">
        <v>291</v>
      </c>
      <c r="D15860">
        <v>30.02</v>
      </c>
    </row>
    <row r="15861" spans="1:4">
      <c r="A15861">
        <v>1911</v>
      </c>
      <c r="B15861" t="s">
        <v>2963</v>
      </c>
      <c r="C15861" t="s">
        <v>291</v>
      </c>
      <c r="D15861">
        <v>4.7699999999999996</v>
      </c>
    </row>
    <row r="15862" spans="1:4">
      <c r="A15862">
        <v>1911</v>
      </c>
      <c r="B15862" t="s">
        <v>2963</v>
      </c>
      <c r="C15862" t="s">
        <v>291</v>
      </c>
      <c r="D15862">
        <v>40.32</v>
      </c>
    </row>
    <row r="15863" spans="1:4">
      <c r="A15863">
        <v>1911</v>
      </c>
      <c r="B15863" t="s">
        <v>2963</v>
      </c>
      <c r="C15863" t="s">
        <v>291</v>
      </c>
      <c r="D15863">
        <v>6.7</v>
      </c>
    </row>
    <row r="15864" spans="1:4">
      <c r="A15864">
        <v>1911</v>
      </c>
      <c r="B15864" t="s">
        <v>2963</v>
      </c>
      <c r="C15864" t="s">
        <v>291</v>
      </c>
      <c r="D15864">
        <v>26.12</v>
      </c>
    </row>
    <row r="15865" spans="1:4">
      <c r="A15865">
        <v>1911</v>
      </c>
      <c r="B15865" t="s">
        <v>2963</v>
      </c>
      <c r="C15865" t="s">
        <v>291</v>
      </c>
      <c r="D15865">
        <v>23.24</v>
      </c>
    </row>
    <row r="15866" spans="1:4">
      <c r="A15866">
        <v>1911</v>
      </c>
      <c r="B15866" t="s">
        <v>2963</v>
      </c>
      <c r="C15866" t="s">
        <v>291</v>
      </c>
      <c r="D15866">
        <v>111.29</v>
      </c>
    </row>
    <row r="15867" spans="1:4">
      <c r="A15867">
        <v>1911</v>
      </c>
      <c r="B15867" t="s">
        <v>2963</v>
      </c>
      <c r="C15867" t="s">
        <v>291</v>
      </c>
      <c r="D15867">
        <v>14</v>
      </c>
    </row>
    <row r="15868" spans="1:4">
      <c r="A15868">
        <v>1911</v>
      </c>
      <c r="B15868" t="s">
        <v>2963</v>
      </c>
      <c r="C15868" t="s">
        <v>291</v>
      </c>
      <c r="D15868">
        <v>7.87</v>
      </c>
    </row>
    <row r="15869" spans="1:4">
      <c r="A15869">
        <v>1911</v>
      </c>
      <c r="B15869" t="s">
        <v>2963</v>
      </c>
      <c r="C15869" t="s">
        <v>291</v>
      </c>
      <c r="D15869">
        <v>38</v>
      </c>
    </row>
    <row r="15870" spans="1:4">
      <c r="A15870">
        <v>1911</v>
      </c>
      <c r="B15870" t="s">
        <v>2963</v>
      </c>
      <c r="C15870" t="s">
        <v>291</v>
      </c>
      <c r="D15870">
        <v>118.03</v>
      </c>
    </row>
    <row r="15871" spans="1:4">
      <c r="A15871">
        <v>1911</v>
      </c>
      <c r="B15871" t="s">
        <v>2963</v>
      </c>
      <c r="C15871" t="s">
        <v>291</v>
      </c>
      <c r="D15871">
        <v>25.7</v>
      </c>
    </row>
    <row r="15872" spans="1:4">
      <c r="A15872">
        <v>1911</v>
      </c>
      <c r="B15872" t="s">
        <v>2963</v>
      </c>
      <c r="C15872" t="s">
        <v>291</v>
      </c>
      <c r="D15872">
        <v>17.52</v>
      </c>
    </row>
    <row r="15873" spans="1:4">
      <c r="A15873">
        <v>1911</v>
      </c>
      <c r="B15873" t="s">
        <v>2963</v>
      </c>
      <c r="C15873" t="s">
        <v>291</v>
      </c>
      <c r="D15873">
        <v>143.16999999999999</v>
      </c>
    </row>
    <row r="15874" spans="1:4">
      <c r="A15874">
        <v>1911</v>
      </c>
      <c r="B15874" t="s">
        <v>2963</v>
      </c>
      <c r="C15874" t="s">
        <v>291</v>
      </c>
      <c r="D15874">
        <v>335.97199999999998</v>
      </c>
    </row>
    <row r="15875" spans="1:4">
      <c r="A15875">
        <v>1911</v>
      </c>
      <c r="B15875" t="s">
        <v>2963</v>
      </c>
      <c r="C15875" t="s">
        <v>291</v>
      </c>
      <c r="D15875">
        <v>232.26</v>
      </c>
    </row>
    <row r="15876" spans="1:4">
      <c r="A15876">
        <v>1911</v>
      </c>
      <c r="B15876" t="s">
        <v>2963</v>
      </c>
      <c r="C15876" t="s">
        <v>291</v>
      </c>
      <c r="D15876">
        <v>227.98</v>
      </c>
    </row>
    <row r="15877" spans="1:4">
      <c r="A15877">
        <v>1911</v>
      </c>
      <c r="B15877" t="s">
        <v>2963</v>
      </c>
      <c r="C15877" t="s">
        <v>291</v>
      </c>
      <c r="D15877">
        <v>60.87</v>
      </c>
    </row>
    <row r="15878" spans="1:4">
      <c r="A15878">
        <v>1911</v>
      </c>
      <c r="B15878" t="s">
        <v>2963</v>
      </c>
      <c r="C15878" t="s">
        <v>291</v>
      </c>
      <c r="D15878">
        <v>138.78</v>
      </c>
    </row>
    <row r="15879" spans="1:4">
      <c r="A15879">
        <v>1911</v>
      </c>
      <c r="B15879" t="s">
        <v>2963</v>
      </c>
      <c r="C15879" t="s">
        <v>291</v>
      </c>
      <c r="D15879">
        <v>86.46</v>
      </c>
    </row>
    <row r="15880" spans="1:4">
      <c r="A15880">
        <v>1911</v>
      </c>
      <c r="B15880" t="s">
        <v>2963</v>
      </c>
      <c r="C15880" t="s">
        <v>291</v>
      </c>
      <c r="D15880">
        <v>7.02</v>
      </c>
    </row>
    <row r="15881" spans="1:4">
      <c r="A15881">
        <v>1911</v>
      </c>
      <c r="B15881" t="s">
        <v>2963</v>
      </c>
      <c r="C15881" t="s">
        <v>291</v>
      </c>
      <c r="D15881">
        <v>7</v>
      </c>
    </row>
    <row r="15882" spans="1:4">
      <c r="A15882">
        <v>1911</v>
      </c>
      <c r="B15882" t="s">
        <v>2963</v>
      </c>
      <c r="C15882" t="s">
        <v>291</v>
      </c>
      <c r="D15882">
        <v>6.79</v>
      </c>
    </row>
    <row r="15883" spans="1:4">
      <c r="A15883">
        <v>1911</v>
      </c>
      <c r="B15883" t="s">
        <v>2963</v>
      </c>
      <c r="C15883" t="s">
        <v>291</v>
      </c>
      <c r="D15883">
        <v>5.6689999999999996</v>
      </c>
    </row>
    <row r="15884" spans="1:4">
      <c r="A15884">
        <v>1911</v>
      </c>
      <c r="B15884" t="s">
        <v>2963</v>
      </c>
      <c r="C15884" t="s">
        <v>291</v>
      </c>
      <c r="D15884">
        <v>11.89</v>
      </c>
    </row>
    <row r="15885" spans="1:4">
      <c r="A15885">
        <v>1911</v>
      </c>
      <c r="B15885" t="s">
        <v>2963</v>
      </c>
      <c r="C15885" t="s">
        <v>291</v>
      </c>
      <c r="D15885">
        <v>48.75</v>
      </c>
    </row>
    <row r="15886" spans="1:4">
      <c r="A15886">
        <v>1911</v>
      </c>
      <c r="B15886" t="s">
        <v>2963</v>
      </c>
      <c r="C15886" t="s">
        <v>291</v>
      </c>
      <c r="D15886">
        <v>2.5</v>
      </c>
    </row>
    <row r="15887" spans="1:4">
      <c r="A15887">
        <v>1911</v>
      </c>
      <c r="B15887" t="s">
        <v>2963</v>
      </c>
      <c r="C15887" t="s">
        <v>291</v>
      </c>
      <c r="D15887">
        <v>4.07</v>
      </c>
    </row>
    <row r="15888" spans="1:4">
      <c r="A15888">
        <v>1911</v>
      </c>
      <c r="B15888" t="s">
        <v>2963</v>
      </c>
      <c r="C15888" t="s">
        <v>291</v>
      </c>
      <c r="D15888">
        <v>0.54600000000000004</v>
      </c>
    </row>
    <row r="15889" spans="1:4">
      <c r="A15889">
        <v>1911</v>
      </c>
      <c r="B15889" t="s">
        <v>2963</v>
      </c>
      <c r="C15889" t="s">
        <v>291</v>
      </c>
      <c r="D15889">
        <v>1.4</v>
      </c>
    </row>
    <row r="15890" spans="1:4">
      <c r="A15890">
        <v>1911</v>
      </c>
      <c r="B15890" t="s">
        <v>2963</v>
      </c>
      <c r="C15890" t="s">
        <v>291</v>
      </c>
      <c r="D15890">
        <v>2</v>
      </c>
    </row>
    <row r="15891" spans="1:4">
      <c r="A15891">
        <v>1911</v>
      </c>
      <c r="B15891" t="s">
        <v>2963</v>
      </c>
      <c r="C15891" t="s">
        <v>291</v>
      </c>
      <c r="D15891">
        <v>31.02</v>
      </c>
    </row>
    <row r="15892" spans="1:4">
      <c r="A15892">
        <v>1911</v>
      </c>
      <c r="B15892" t="s">
        <v>2963</v>
      </c>
      <c r="C15892" t="s">
        <v>291</v>
      </c>
      <c r="D15892">
        <v>27.78</v>
      </c>
    </row>
    <row r="15893" spans="1:4">
      <c r="A15893">
        <v>1911</v>
      </c>
      <c r="B15893" t="s">
        <v>2963</v>
      </c>
      <c r="C15893" t="s">
        <v>291</v>
      </c>
      <c r="D15893">
        <v>4</v>
      </c>
    </row>
    <row r="15894" spans="1:4">
      <c r="A15894">
        <v>1911</v>
      </c>
      <c r="B15894" t="s">
        <v>2963</v>
      </c>
      <c r="C15894" t="s">
        <v>291</v>
      </c>
      <c r="D15894">
        <v>11.89</v>
      </c>
    </row>
    <row r="15895" spans="1:4">
      <c r="A15895">
        <v>1911</v>
      </c>
      <c r="B15895" t="s">
        <v>2963</v>
      </c>
      <c r="C15895" t="s">
        <v>2070</v>
      </c>
      <c r="D15895">
        <v>14.7</v>
      </c>
    </row>
    <row r="15896" spans="1:4">
      <c r="A15896">
        <v>1911</v>
      </c>
      <c r="B15896" t="s">
        <v>2963</v>
      </c>
      <c r="C15896" t="s">
        <v>2070</v>
      </c>
      <c r="D15896">
        <v>4.49</v>
      </c>
    </row>
    <row r="15897" spans="1:4">
      <c r="A15897">
        <v>1911</v>
      </c>
      <c r="B15897" t="s">
        <v>2963</v>
      </c>
      <c r="C15897" t="s">
        <v>1756</v>
      </c>
      <c r="D15897">
        <v>2.74</v>
      </c>
    </row>
    <row r="15898" spans="1:4">
      <c r="A15898">
        <v>1911</v>
      </c>
      <c r="B15898" t="s">
        <v>2963</v>
      </c>
      <c r="C15898" t="s">
        <v>312</v>
      </c>
      <c r="D15898">
        <v>10.5</v>
      </c>
    </row>
    <row r="15899" spans="1:4">
      <c r="A15899">
        <v>1911</v>
      </c>
      <c r="B15899" t="s">
        <v>2963</v>
      </c>
      <c r="C15899" t="s">
        <v>314</v>
      </c>
      <c r="D15899">
        <v>98</v>
      </c>
    </row>
    <row r="15900" spans="1:4">
      <c r="A15900">
        <v>1911</v>
      </c>
      <c r="B15900" t="s">
        <v>2963</v>
      </c>
      <c r="C15900" t="s">
        <v>316</v>
      </c>
      <c r="D15900">
        <v>11.69</v>
      </c>
    </row>
    <row r="15901" spans="1:4">
      <c r="A15901">
        <v>1911</v>
      </c>
      <c r="B15901" t="s">
        <v>2963</v>
      </c>
      <c r="C15901" t="s">
        <v>318</v>
      </c>
      <c r="D15901">
        <v>65.66</v>
      </c>
    </row>
    <row r="15902" spans="1:4">
      <c r="A15902">
        <v>1911</v>
      </c>
      <c r="B15902" t="s">
        <v>2963</v>
      </c>
      <c r="C15902" t="s">
        <v>1761</v>
      </c>
      <c r="D15902">
        <v>3.2</v>
      </c>
    </row>
    <row r="15903" spans="1:4">
      <c r="A15903">
        <v>1911</v>
      </c>
      <c r="B15903" t="s">
        <v>2963</v>
      </c>
      <c r="C15903" t="s">
        <v>1636</v>
      </c>
      <c r="D15903">
        <v>10.5</v>
      </c>
    </row>
    <row r="15904" spans="1:4">
      <c r="A15904">
        <v>1911</v>
      </c>
      <c r="B15904" t="s">
        <v>2963</v>
      </c>
      <c r="C15904" t="s">
        <v>1636</v>
      </c>
      <c r="D15904">
        <v>4.41</v>
      </c>
    </row>
    <row r="15905" spans="1:4">
      <c r="A15905">
        <v>1911</v>
      </c>
      <c r="B15905" t="s">
        <v>2963</v>
      </c>
      <c r="C15905" t="s">
        <v>1468</v>
      </c>
      <c r="D15905">
        <v>7</v>
      </c>
    </row>
    <row r="15906" spans="1:4">
      <c r="A15906">
        <v>1911</v>
      </c>
      <c r="B15906" t="s">
        <v>2963</v>
      </c>
      <c r="C15906" t="s">
        <v>1068</v>
      </c>
      <c r="D15906">
        <v>10.64</v>
      </c>
    </row>
    <row r="15907" spans="1:4">
      <c r="A15907">
        <v>1911</v>
      </c>
      <c r="B15907" t="s">
        <v>2963</v>
      </c>
      <c r="C15907" t="s">
        <v>1068</v>
      </c>
      <c r="D15907">
        <v>4.26</v>
      </c>
    </row>
    <row r="15908" spans="1:4">
      <c r="A15908">
        <v>1911</v>
      </c>
      <c r="B15908" t="s">
        <v>2963</v>
      </c>
      <c r="C15908" t="s">
        <v>2240</v>
      </c>
      <c r="D15908">
        <v>9.32</v>
      </c>
    </row>
    <row r="15909" spans="1:4">
      <c r="A15909">
        <v>1911</v>
      </c>
      <c r="B15909" t="s">
        <v>2963</v>
      </c>
      <c r="C15909" t="s">
        <v>2532</v>
      </c>
      <c r="D15909">
        <v>7.7</v>
      </c>
    </row>
    <row r="15910" spans="1:4">
      <c r="A15910">
        <v>1911</v>
      </c>
      <c r="B15910" t="s">
        <v>2963</v>
      </c>
      <c r="C15910" t="s">
        <v>961</v>
      </c>
      <c r="D15910">
        <v>22.78</v>
      </c>
    </row>
    <row r="15911" spans="1:4">
      <c r="A15911">
        <v>1911</v>
      </c>
      <c r="B15911" t="s">
        <v>2963</v>
      </c>
      <c r="C15911" t="s">
        <v>851</v>
      </c>
      <c r="D15911">
        <v>7.2</v>
      </c>
    </row>
    <row r="15912" spans="1:4">
      <c r="A15912">
        <v>1911</v>
      </c>
      <c r="B15912" t="s">
        <v>2963</v>
      </c>
      <c r="C15912" t="s">
        <v>322</v>
      </c>
      <c r="D15912">
        <v>17.239999999999998</v>
      </c>
    </row>
    <row r="15913" spans="1:4">
      <c r="A15913">
        <v>1911</v>
      </c>
      <c r="B15913" t="s">
        <v>2963</v>
      </c>
      <c r="C15913" t="s">
        <v>324</v>
      </c>
      <c r="D15913">
        <v>136.21</v>
      </c>
    </row>
    <row r="15914" spans="1:4">
      <c r="A15914">
        <v>1911</v>
      </c>
      <c r="B15914" t="s">
        <v>2963</v>
      </c>
      <c r="C15914" t="s">
        <v>324</v>
      </c>
      <c r="D15914">
        <v>4.83</v>
      </c>
    </row>
    <row r="15915" spans="1:4">
      <c r="A15915">
        <v>1911</v>
      </c>
      <c r="B15915" t="s">
        <v>2963</v>
      </c>
      <c r="C15915" t="s">
        <v>324</v>
      </c>
      <c r="D15915">
        <v>3</v>
      </c>
    </row>
    <row r="15916" spans="1:4">
      <c r="A15916">
        <v>1911</v>
      </c>
      <c r="B15916" t="s">
        <v>2963</v>
      </c>
      <c r="C15916" t="s">
        <v>324</v>
      </c>
      <c r="D15916">
        <v>10.91</v>
      </c>
    </row>
    <row r="15917" spans="1:4">
      <c r="A15917">
        <v>1911</v>
      </c>
      <c r="B15917" t="s">
        <v>2963</v>
      </c>
      <c r="C15917" t="s">
        <v>324</v>
      </c>
      <c r="D15917">
        <v>7.75</v>
      </c>
    </row>
    <row r="15918" spans="1:4">
      <c r="A15918">
        <v>1911</v>
      </c>
      <c r="B15918" t="s">
        <v>2963</v>
      </c>
      <c r="C15918" t="s">
        <v>324</v>
      </c>
      <c r="D15918">
        <v>159.30000000000001</v>
      </c>
    </row>
    <row r="15919" spans="1:4">
      <c r="A15919">
        <v>1911</v>
      </c>
      <c r="B15919" t="s">
        <v>2963</v>
      </c>
      <c r="C15919" t="s">
        <v>324</v>
      </c>
      <c r="D15919">
        <v>54</v>
      </c>
    </row>
    <row r="15920" spans="1:4">
      <c r="A15920">
        <v>1911</v>
      </c>
      <c r="B15920" t="s">
        <v>2963</v>
      </c>
      <c r="C15920" t="s">
        <v>324</v>
      </c>
      <c r="D15920">
        <v>40</v>
      </c>
    </row>
    <row r="15921" spans="1:4">
      <c r="A15921">
        <v>1911</v>
      </c>
      <c r="B15921" t="s">
        <v>2963</v>
      </c>
      <c r="C15921" t="s">
        <v>327</v>
      </c>
      <c r="D15921">
        <v>7.82</v>
      </c>
    </row>
    <row r="15922" spans="1:4">
      <c r="A15922">
        <v>1911</v>
      </c>
      <c r="B15922" t="s">
        <v>2963</v>
      </c>
      <c r="C15922" t="s">
        <v>2437</v>
      </c>
      <c r="D15922">
        <v>111.32</v>
      </c>
    </row>
    <row r="15923" spans="1:4">
      <c r="A15923">
        <v>1911</v>
      </c>
      <c r="B15923" t="s">
        <v>2963</v>
      </c>
      <c r="C15923" t="s">
        <v>658</v>
      </c>
      <c r="D15923">
        <v>1.6</v>
      </c>
    </row>
    <row r="15924" spans="1:4">
      <c r="A15924">
        <v>1911</v>
      </c>
      <c r="B15924" t="s">
        <v>2963</v>
      </c>
      <c r="C15924" t="s">
        <v>340</v>
      </c>
      <c r="D15924">
        <v>88.4</v>
      </c>
    </row>
    <row r="15925" spans="1:4">
      <c r="A15925">
        <v>1911</v>
      </c>
      <c r="B15925" t="s">
        <v>2963</v>
      </c>
      <c r="C15925" t="s">
        <v>340</v>
      </c>
      <c r="D15925">
        <v>19.2</v>
      </c>
    </row>
    <row r="15926" spans="1:4">
      <c r="A15926">
        <v>1911</v>
      </c>
      <c r="B15926" t="s">
        <v>2963</v>
      </c>
      <c r="C15926" t="s">
        <v>340</v>
      </c>
      <c r="D15926">
        <v>55.941000000000003</v>
      </c>
    </row>
    <row r="15927" spans="1:4">
      <c r="A15927">
        <v>1911</v>
      </c>
      <c r="B15927" t="s">
        <v>2963</v>
      </c>
      <c r="C15927" t="s">
        <v>340</v>
      </c>
      <c r="D15927">
        <v>21</v>
      </c>
    </row>
    <row r="15928" spans="1:4">
      <c r="A15928">
        <v>1911</v>
      </c>
      <c r="B15928" t="s">
        <v>2963</v>
      </c>
      <c r="C15928" t="s">
        <v>352</v>
      </c>
      <c r="D15928">
        <v>9.15</v>
      </c>
    </row>
    <row r="15929" spans="1:4">
      <c r="A15929">
        <v>1911</v>
      </c>
      <c r="B15929" t="s">
        <v>2963</v>
      </c>
      <c r="C15929" t="s">
        <v>354</v>
      </c>
      <c r="D15929">
        <v>129.09</v>
      </c>
    </row>
    <row r="15930" spans="1:4">
      <c r="A15930">
        <v>1911</v>
      </c>
      <c r="B15930" t="s">
        <v>2963</v>
      </c>
      <c r="C15930" t="s">
        <v>358</v>
      </c>
      <c r="D15930">
        <v>10.47</v>
      </c>
    </row>
    <row r="15931" spans="1:4">
      <c r="A15931">
        <v>1911</v>
      </c>
      <c r="B15931" t="s">
        <v>2963</v>
      </c>
      <c r="C15931" t="s">
        <v>358</v>
      </c>
      <c r="D15931">
        <v>7.75</v>
      </c>
    </row>
    <row r="15932" spans="1:4">
      <c r="A15932">
        <v>1911</v>
      </c>
      <c r="B15932" t="s">
        <v>2963</v>
      </c>
      <c r="C15932" t="s">
        <v>648</v>
      </c>
      <c r="D15932">
        <v>17.8</v>
      </c>
    </row>
    <row r="15933" spans="1:4">
      <c r="A15933">
        <v>1911</v>
      </c>
      <c r="B15933" t="s">
        <v>2963</v>
      </c>
      <c r="C15933" t="s">
        <v>648</v>
      </c>
      <c r="D15933">
        <v>12.57</v>
      </c>
    </row>
    <row r="15934" spans="1:4">
      <c r="A15934">
        <v>1911</v>
      </c>
      <c r="B15934" t="s">
        <v>2963</v>
      </c>
      <c r="C15934" t="s">
        <v>1789</v>
      </c>
      <c r="D15934">
        <v>22.83</v>
      </c>
    </row>
    <row r="15935" spans="1:4">
      <c r="A15935">
        <v>1911</v>
      </c>
      <c r="B15935" t="s">
        <v>2963</v>
      </c>
      <c r="C15935" t="s">
        <v>1789</v>
      </c>
      <c r="D15935">
        <v>1.46</v>
      </c>
    </row>
    <row r="15936" spans="1:4">
      <c r="A15936">
        <v>1911</v>
      </c>
      <c r="B15936" t="s">
        <v>2963</v>
      </c>
      <c r="C15936" t="s">
        <v>360</v>
      </c>
      <c r="D15936">
        <v>8.89</v>
      </c>
    </row>
    <row r="15937" spans="1:4">
      <c r="A15937">
        <v>1911</v>
      </c>
      <c r="B15937" t="s">
        <v>2963</v>
      </c>
      <c r="C15937" t="s">
        <v>362</v>
      </c>
      <c r="D15937">
        <v>25.88</v>
      </c>
    </row>
    <row r="15938" spans="1:4">
      <c r="A15938">
        <v>1911</v>
      </c>
      <c r="B15938" t="s">
        <v>3020</v>
      </c>
      <c r="C15938" t="s">
        <v>1180</v>
      </c>
      <c r="D15938">
        <v>14.16</v>
      </c>
    </row>
    <row r="15939" spans="1:4">
      <c r="A15939">
        <v>1911</v>
      </c>
      <c r="B15939" t="s">
        <v>3020</v>
      </c>
      <c r="C15939" t="s">
        <v>1180</v>
      </c>
      <c r="D15939">
        <v>9</v>
      </c>
    </row>
    <row r="15940" spans="1:4">
      <c r="A15940">
        <v>1911</v>
      </c>
      <c r="B15940" t="s">
        <v>3020</v>
      </c>
      <c r="C15940" t="s">
        <v>1183</v>
      </c>
      <c r="D15940">
        <v>26</v>
      </c>
    </row>
    <row r="15941" spans="1:4">
      <c r="A15941">
        <v>1911</v>
      </c>
      <c r="B15941" t="s">
        <v>3020</v>
      </c>
      <c r="C15941" t="s">
        <v>1183</v>
      </c>
      <c r="D15941">
        <v>37</v>
      </c>
    </row>
    <row r="15942" spans="1:4">
      <c r="A15942">
        <v>1911</v>
      </c>
      <c r="B15942" t="s">
        <v>3020</v>
      </c>
      <c r="C15942" t="s">
        <v>1185</v>
      </c>
      <c r="D15942">
        <v>7</v>
      </c>
    </row>
    <row r="15943" spans="1:4">
      <c r="A15943">
        <v>1911</v>
      </c>
      <c r="B15943" t="s">
        <v>3020</v>
      </c>
      <c r="C15943" t="s">
        <v>1479</v>
      </c>
      <c r="D15943">
        <v>4</v>
      </c>
    </row>
    <row r="15944" spans="1:4">
      <c r="A15944">
        <v>1911</v>
      </c>
      <c r="B15944" t="s">
        <v>3020</v>
      </c>
      <c r="C15944" t="s">
        <v>1481</v>
      </c>
      <c r="D15944">
        <v>6</v>
      </c>
    </row>
    <row r="15945" spans="1:4">
      <c r="A15945">
        <v>1911</v>
      </c>
      <c r="B15945" t="s">
        <v>3020</v>
      </c>
      <c r="C15945" t="s">
        <v>1313</v>
      </c>
      <c r="D15945">
        <v>15</v>
      </c>
    </row>
    <row r="15946" spans="1:4">
      <c r="A15946">
        <v>1911</v>
      </c>
      <c r="B15946" t="s">
        <v>3020</v>
      </c>
      <c r="C15946" t="s">
        <v>1187</v>
      </c>
      <c r="D15946">
        <v>13</v>
      </c>
    </row>
    <row r="15947" spans="1:4">
      <c r="A15947">
        <v>1911</v>
      </c>
      <c r="B15947" t="s">
        <v>3020</v>
      </c>
      <c r="C15947" t="s">
        <v>1315</v>
      </c>
      <c r="D15947">
        <v>4.5</v>
      </c>
    </row>
    <row r="15948" spans="1:4">
      <c r="A15948">
        <v>1911</v>
      </c>
      <c r="B15948" t="s">
        <v>3020</v>
      </c>
      <c r="C15948" t="s">
        <v>1189</v>
      </c>
      <c r="D15948">
        <v>24.55</v>
      </c>
    </row>
    <row r="15949" spans="1:4">
      <c r="A15949">
        <v>1911</v>
      </c>
      <c r="B15949" t="s">
        <v>3020</v>
      </c>
      <c r="C15949" t="s">
        <v>1191</v>
      </c>
      <c r="D15949">
        <v>12</v>
      </c>
    </row>
    <row r="15950" spans="1:4">
      <c r="A15950">
        <v>1911</v>
      </c>
      <c r="B15950" t="s">
        <v>3020</v>
      </c>
      <c r="C15950" t="s">
        <v>1191</v>
      </c>
      <c r="D15950">
        <v>100</v>
      </c>
    </row>
    <row r="15951" spans="1:4">
      <c r="A15951">
        <v>1911</v>
      </c>
      <c r="B15951" t="s">
        <v>3030</v>
      </c>
      <c r="C15951" t="s">
        <v>2438</v>
      </c>
      <c r="D15951">
        <v>1.5</v>
      </c>
    </row>
    <row r="15952" spans="1:4">
      <c r="A15952">
        <v>1911</v>
      </c>
      <c r="B15952" t="s">
        <v>3030</v>
      </c>
      <c r="C15952" t="s">
        <v>2439</v>
      </c>
      <c r="D15952">
        <v>14</v>
      </c>
    </row>
    <row r="15953" spans="1:4">
      <c r="A15953">
        <v>1911</v>
      </c>
      <c r="B15953" t="s">
        <v>3030</v>
      </c>
      <c r="C15953" t="s">
        <v>2533</v>
      </c>
      <c r="D15953">
        <v>7</v>
      </c>
    </row>
    <row r="15954" spans="1:4">
      <c r="A15954">
        <v>1911</v>
      </c>
      <c r="B15954" t="s">
        <v>3655</v>
      </c>
      <c r="C15954" t="s">
        <v>2093</v>
      </c>
      <c r="D15954">
        <v>215.2</v>
      </c>
    </row>
    <row r="15955" spans="1:4">
      <c r="A15955">
        <v>1911</v>
      </c>
      <c r="B15955" t="s">
        <v>3655</v>
      </c>
      <c r="C15955" t="s">
        <v>2081</v>
      </c>
      <c r="D15955">
        <v>36.4</v>
      </c>
    </row>
    <row r="15956" spans="1:4">
      <c r="A15956">
        <v>1911</v>
      </c>
      <c r="B15956" t="s">
        <v>3655</v>
      </c>
      <c r="C15956" t="s">
        <v>2082</v>
      </c>
      <c r="D15956">
        <v>27</v>
      </c>
    </row>
    <row r="15957" spans="1:4">
      <c r="A15957">
        <v>1911</v>
      </c>
      <c r="B15957" t="s">
        <v>3655</v>
      </c>
      <c r="C15957" t="s">
        <v>2082</v>
      </c>
      <c r="D15957">
        <v>6</v>
      </c>
    </row>
    <row r="15958" spans="1:4">
      <c r="A15958">
        <v>1911</v>
      </c>
      <c r="B15958" t="s">
        <v>3655</v>
      </c>
      <c r="C15958" t="s">
        <v>99</v>
      </c>
      <c r="D15958">
        <v>24.5</v>
      </c>
    </row>
    <row r="15959" spans="1:4">
      <c r="A15959">
        <v>1911</v>
      </c>
      <c r="B15959" t="s">
        <v>3655</v>
      </c>
      <c r="C15959" t="s">
        <v>2473</v>
      </c>
      <c r="D15959">
        <v>8.9600000000000009</v>
      </c>
    </row>
    <row r="15960" spans="1:4">
      <c r="A15960">
        <v>1911</v>
      </c>
      <c r="B15960" t="s">
        <v>3655</v>
      </c>
      <c r="C15960" t="s">
        <v>1952</v>
      </c>
      <c r="D15960">
        <v>5</v>
      </c>
    </row>
    <row r="15961" spans="1:4">
      <c r="A15961">
        <v>1911</v>
      </c>
      <c r="B15961" t="s">
        <v>3655</v>
      </c>
      <c r="C15961" t="s">
        <v>2095</v>
      </c>
      <c r="D15961">
        <v>36.200000000000003</v>
      </c>
    </row>
    <row r="15962" spans="1:4">
      <c r="A15962">
        <v>1911</v>
      </c>
      <c r="B15962" t="s">
        <v>3655</v>
      </c>
      <c r="C15962" t="s">
        <v>2095</v>
      </c>
      <c r="D15962">
        <v>222.18</v>
      </c>
    </row>
    <row r="15963" spans="1:4">
      <c r="A15963">
        <v>1911</v>
      </c>
      <c r="B15963" t="s">
        <v>3655</v>
      </c>
      <c r="C15963" t="s">
        <v>2095</v>
      </c>
      <c r="D15963">
        <v>55</v>
      </c>
    </row>
    <row r="15964" spans="1:4">
      <c r="A15964">
        <v>1911</v>
      </c>
      <c r="B15964" t="s">
        <v>3655</v>
      </c>
      <c r="C15964" t="s">
        <v>2095</v>
      </c>
      <c r="D15964">
        <v>39.9</v>
      </c>
    </row>
    <row r="15965" spans="1:4">
      <c r="A15965">
        <v>1911</v>
      </c>
      <c r="B15965" t="s">
        <v>3655</v>
      </c>
      <c r="C15965" t="s">
        <v>2095</v>
      </c>
      <c r="D15965">
        <v>5.5</v>
      </c>
    </row>
    <row r="15966" spans="1:4">
      <c r="A15966">
        <v>1911</v>
      </c>
      <c r="B15966" t="s">
        <v>3655</v>
      </c>
      <c r="C15966" t="s">
        <v>2095</v>
      </c>
      <c r="D15966">
        <v>57</v>
      </c>
    </row>
    <row r="15967" spans="1:4">
      <c r="A15967">
        <v>1911</v>
      </c>
      <c r="B15967" t="s">
        <v>3655</v>
      </c>
      <c r="C15967" t="s">
        <v>2095</v>
      </c>
      <c r="D15967">
        <v>1.41</v>
      </c>
    </row>
    <row r="15968" spans="1:4">
      <c r="A15968">
        <v>1911</v>
      </c>
      <c r="B15968" t="s">
        <v>3655</v>
      </c>
      <c r="C15968" t="s">
        <v>2095</v>
      </c>
      <c r="D15968">
        <v>37</v>
      </c>
    </row>
    <row r="15969" spans="1:4">
      <c r="A15969">
        <v>1911</v>
      </c>
      <c r="B15969" t="s">
        <v>3655</v>
      </c>
      <c r="C15969" t="s">
        <v>2095</v>
      </c>
      <c r="D15969">
        <v>700</v>
      </c>
    </row>
    <row r="15970" spans="1:4">
      <c r="A15970">
        <v>1911</v>
      </c>
      <c r="B15970" t="s">
        <v>3655</v>
      </c>
      <c r="C15970" t="s">
        <v>2095</v>
      </c>
      <c r="D15970">
        <v>305.81</v>
      </c>
    </row>
    <row r="15971" spans="1:4">
      <c r="A15971">
        <v>1911</v>
      </c>
      <c r="B15971" t="s">
        <v>3655</v>
      </c>
      <c r="C15971" t="s">
        <v>2095</v>
      </c>
      <c r="D15971">
        <v>96.48</v>
      </c>
    </row>
    <row r="15972" spans="1:4">
      <c r="A15972">
        <v>1911</v>
      </c>
      <c r="B15972" t="s">
        <v>3655</v>
      </c>
      <c r="C15972" t="s">
        <v>2095</v>
      </c>
      <c r="D15972">
        <v>42.5</v>
      </c>
    </row>
    <row r="15973" spans="1:4">
      <c r="A15973">
        <v>1911</v>
      </c>
      <c r="B15973" t="s">
        <v>3655</v>
      </c>
      <c r="C15973" t="s">
        <v>2095</v>
      </c>
      <c r="D15973">
        <v>83.93</v>
      </c>
    </row>
    <row r="15974" spans="1:4">
      <c r="A15974">
        <v>1911</v>
      </c>
      <c r="B15974" t="s">
        <v>3655</v>
      </c>
      <c r="C15974" t="s">
        <v>417</v>
      </c>
      <c r="D15974">
        <v>245</v>
      </c>
    </row>
    <row r="15975" spans="1:4">
      <c r="A15975">
        <v>1911</v>
      </c>
      <c r="B15975" t="s">
        <v>3655</v>
      </c>
      <c r="C15975" t="s">
        <v>417</v>
      </c>
      <c r="D15975">
        <v>45.43</v>
      </c>
    </row>
    <row r="15976" spans="1:4">
      <c r="A15976">
        <v>1911</v>
      </c>
      <c r="B15976" t="s">
        <v>3655</v>
      </c>
      <c r="C15976" t="s">
        <v>417</v>
      </c>
      <c r="D15976">
        <v>30</v>
      </c>
    </row>
    <row r="15977" spans="1:4">
      <c r="A15977">
        <v>1911</v>
      </c>
      <c r="B15977" t="s">
        <v>3655</v>
      </c>
      <c r="C15977" t="s">
        <v>417</v>
      </c>
      <c r="D15977">
        <v>40</v>
      </c>
    </row>
    <row r="15978" spans="1:4">
      <c r="A15978">
        <v>1911</v>
      </c>
      <c r="B15978" t="s">
        <v>3655</v>
      </c>
      <c r="C15978" t="s">
        <v>417</v>
      </c>
      <c r="D15978">
        <v>37</v>
      </c>
    </row>
    <row r="15979" spans="1:4">
      <c r="A15979">
        <v>1911</v>
      </c>
      <c r="B15979" t="s">
        <v>3655</v>
      </c>
      <c r="C15979" t="s">
        <v>417</v>
      </c>
      <c r="D15979">
        <v>170.5</v>
      </c>
    </row>
    <row r="15980" spans="1:4">
      <c r="A15980">
        <v>1911</v>
      </c>
      <c r="B15980" t="s">
        <v>3655</v>
      </c>
      <c r="C15980" t="s">
        <v>417</v>
      </c>
      <c r="D15980">
        <v>222.38</v>
      </c>
    </row>
    <row r="15981" spans="1:4">
      <c r="A15981">
        <v>1911</v>
      </c>
      <c r="B15981" t="s">
        <v>3655</v>
      </c>
      <c r="C15981" t="s">
        <v>68</v>
      </c>
      <c r="D15981">
        <v>116.4</v>
      </c>
    </row>
    <row r="15982" spans="1:4">
      <c r="A15982">
        <v>1911</v>
      </c>
      <c r="B15982" t="s">
        <v>3655</v>
      </c>
      <c r="C15982" t="s">
        <v>68</v>
      </c>
      <c r="D15982">
        <v>13.3</v>
      </c>
    </row>
    <row r="15983" spans="1:4">
      <c r="A15983">
        <v>1911</v>
      </c>
      <c r="B15983" t="s">
        <v>3655</v>
      </c>
      <c r="C15983" t="s">
        <v>68</v>
      </c>
      <c r="D15983">
        <v>10</v>
      </c>
    </row>
    <row r="15984" spans="1:4">
      <c r="A15984">
        <v>1911</v>
      </c>
      <c r="B15984" t="s">
        <v>3655</v>
      </c>
      <c r="C15984" t="s">
        <v>68</v>
      </c>
      <c r="D15984">
        <v>7</v>
      </c>
    </row>
    <row r="15985" spans="1:4">
      <c r="A15985">
        <v>1911</v>
      </c>
      <c r="B15985" t="s">
        <v>3655</v>
      </c>
      <c r="C15985" t="s">
        <v>68</v>
      </c>
      <c r="D15985">
        <v>57.7</v>
      </c>
    </row>
    <row r="15986" spans="1:4">
      <c r="A15986">
        <v>1911</v>
      </c>
      <c r="B15986" t="s">
        <v>3655</v>
      </c>
      <c r="C15986" t="s">
        <v>68</v>
      </c>
      <c r="D15986">
        <v>20</v>
      </c>
    </row>
    <row r="15987" spans="1:4">
      <c r="A15987">
        <v>1911</v>
      </c>
      <c r="B15987" t="s">
        <v>3655</v>
      </c>
      <c r="C15987" t="s">
        <v>68</v>
      </c>
      <c r="D15987">
        <v>6.1</v>
      </c>
    </row>
    <row r="15988" spans="1:4">
      <c r="A15988">
        <v>1911</v>
      </c>
      <c r="B15988" t="s">
        <v>3655</v>
      </c>
      <c r="C15988" t="s">
        <v>68</v>
      </c>
      <c r="D15988">
        <v>78</v>
      </c>
    </row>
    <row r="15989" spans="1:4">
      <c r="A15989">
        <v>1911</v>
      </c>
      <c r="B15989" t="s">
        <v>3655</v>
      </c>
      <c r="C15989" t="s">
        <v>2097</v>
      </c>
      <c r="D15989">
        <v>30</v>
      </c>
    </row>
    <row r="15990" spans="1:4">
      <c r="A15990">
        <v>1911</v>
      </c>
      <c r="B15990" t="s">
        <v>3655</v>
      </c>
      <c r="C15990" t="s">
        <v>2097</v>
      </c>
      <c r="D15990">
        <v>8</v>
      </c>
    </row>
    <row r="15991" spans="1:4">
      <c r="A15991">
        <v>1911</v>
      </c>
      <c r="B15991" t="s">
        <v>3655</v>
      </c>
      <c r="C15991" t="s">
        <v>2097</v>
      </c>
      <c r="D15991">
        <v>31.1</v>
      </c>
    </row>
    <row r="15992" spans="1:4">
      <c r="A15992">
        <v>1911</v>
      </c>
      <c r="B15992" t="s">
        <v>3655</v>
      </c>
      <c r="C15992" t="s">
        <v>2097</v>
      </c>
      <c r="D15992">
        <v>51.3</v>
      </c>
    </row>
    <row r="15993" spans="1:4">
      <c r="A15993">
        <v>1911</v>
      </c>
      <c r="B15993" t="s">
        <v>3655</v>
      </c>
      <c r="C15993" t="s">
        <v>2097</v>
      </c>
      <c r="D15993">
        <v>35.9</v>
      </c>
    </row>
    <row r="15994" spans="1:4">
      <c r="A15994">
        <v>1911</v>
      </c>
      <c r="B15994" t="s">
        <v>3655</v>
      </c>
      <c r="C15994" t="s">
        <v>2097</v>
      </c>
      <c r="D15994">
        <v>34</v>
      </c>
    </row>
    <row r="15995" spans="1:4">
      <c r="A15995">
        <v>1911</v>
      </c>
      <c r="B15995" t="s">
        <v>3655</v>
      </c>
      <c r="C15995" t="s">
        <v>2097</v>
      </c>
      <c r="D15995">
        <v>14</v>
      </c>
    </row>
    <row r="15996" spans="1:4">
      <c r="A15996">
        <v>1911</v>
      </c>
      <c r="B15996" t="s">
        <v>3655</v>
      </c>
      <c r="C15996" t="s">
        <v>2098</v>
      </c>
      <c r="D15996">
        <v>5</v>
      </c>
    </row>
    <row r="15997" spans="1:4">
      <c r="A15997">
        <v>1911</v>
      </c>
      <c r="B15997" t="s">
        <v>3655</v>
      </c>
      <c r="C15997" t="s">
        <v>2100</v>
      </c>
      <c r="D15997">
        <v>2</v>
      </c>
    </row>
    <row r="15998" spans="1:4">
      <c r="A15998">
        <v>1911</v>
      </c>
      <c r="B15998" t="s">
        <v>3655</v>
      </c>
      <c r="C15998" t="s">
        <v>2101</v>
      </c>
      <c r="D15998">
        <v>35</v>
      </c>
    </row>
    <row r="15999" spans="1:4">
      <c r="A15999">
        <v>1911</v>
      </c>
      <c r="B15999" t="s">
        <v>3655</v>
      </c>
      <c r="C15999" t="s">
        <v>2101</v>
      </c>
      <c r="D15999">
        <v>3</v>
      </c>
    </row>
    <row r="16000" spans="1:4">
      <c r="A16000">
        <v>1911</v>
      </c>
      <c r="B16000" t="s">
        <v>3655</v>
      </c>
      <c r="C16000" t="s">
        <v>2499</v>
      </c>
      <c r="D16000">
        <v>9</v>
      </c>
    </row>
    <row r="16001" spans="1:4">
      <c r="A16001">
        <v>1911</v>
      </c>
      <c r="B16001" t="s">
        <v>3655</v>
      </c>
      <c r="C16001" t="s">
        <v>2072</v>
      </c>
      <c r="D16001">
        <v>22</v>
      </c>
    </row>
    <row r="16002" spans="1:4">
      <c r="A16002">
        <v>1911</v>
      </c>
      <c r="B16002" t="s">
        <v>3655</v>
      </c>
      <c r="C16002" t="s">
        <v>2103</v>
      </c>
      <c r="D16002">
        <v>5</v>
      </c>
    </row>
    <row r="16003" spans="1:4">
      <c r="A16003">
        <v>1911</v>
      </c>
      <c r="B16003" t="s">
        <v>3655</v>
      </c>
      <c r="C16003" t="s">
        <v>273</v>
      </c>
      <c r="D16003">
        <v>10.5</v>
      </c>
    </row>
    <row r="16004" spans="1:4">
      <c r="A16004">
        <v>1911</v>
      </c>
      <c r="B16004" t="s">
        <v>3655</v>
      </c>
      <c r="C16004" t="s">
        <v>1394</v>
      </c>
      <c r="D16004">
        <v>11</v>
      </c>
    </row>
    <row r="16005" spans="1:4">
      <c r="A16005">
        <v>1911</v>
      </c>
      <c r="B16005" t="s">
        <v>3655</v>
      </c>
      <c r="C16005" t="s">
        <v>2106</v>
      </c>
      <c r="D16005">
        <v>65</v>
      </c>
    </row>
    <row r="16006" spans="1:4">
      <c r="A16006">
        <v>1911</v>
      </c>
      <c r="B16006" t="s">
        <v>3655</v>
      </c>
      <c r="C16006" t="s">
        <v>2106</v>
      </c>
      <c r="D16006">
        <v>12</v>
      </c>
    </row>
    <row r="16007" spans="1:4">
      <c r="A16007">
        <v>1911</v>
      </c>
      <c r="B16007" t="s">
        <v>3655</v>
      </c>
      <c r="C16007" t="s">
        <v>2106</v>
      </c>
      <c r="D16007">
        <v>112</v>
      </c>
    </row>
    <row r="16008" spans="1:4">
      <c r="A16008">
        <v>1911</v>
      </c>
      <c r="B16008" t="s">
        <v>3655</v>
      </c>
      <c r="C16008" t="s">
        <v>2241</v>
      </c>
      <c r="D16008">
        <v>24.8</v>
      </c>
    </row>
    <row r="16009" spans="1:4">
      <c r="A16009">
        <v>1911</v>
      </c>
      <c r="B16009" t="s">
        <v>3655</v>
      </c>
      <c r="C16009" t="s">
        <v>2398</v>
      </c>
      <c r="D16009">
        <v>18.5</v>
      </c>
    </row>
    <row r="16010" spans="1:4">
      <c r="A16010">
        <v>1911</v>
      </c>
      <c r="B16010" t="s">
        <v>3655</v>
      </c>
      <c r="C16010" t="s">
        <v>2084</v>
      </c>
      <c r="D16010">
        <v>21</v>
      </c>
    </row>
    <row r="16011" spans="1:4">
      <c r="A16011">
        <v>1911</v>
      </c>
      <c r="B16011" t="s">
        <v>3655</v>
      </c>
      <c r="C16011" t="s">
        <v>757</v>
      </c>
      <c r="D16011">
        <v>4.28</v>
      </c>
    </row>
    <row r="16012" spans="1:4">
      <c r="A16012">
        <v>1911</v>
      </c>
      <c r="B16012" t="s">
        <v>3655</v>
      </c>
      <c r="C16012" t="s">
        <v>1717</v>
      </c>
      <c r="D16012">
        <v>7</v>
      </c>
    </row>
    <row r="16013" spans="1:4">
      <c r="A16013">
        <v>1911</v>
      </c>
      <c r="B16013" t="s">
        <v>3655</v>
      </c>
      <c r="C16013" t="s">
        <v>2578</v>
      </c>
      <c r="D16013">
        <v>13</v>
      </c>
    </row>
    <row r="16014" spans="1:4">
      <c r="A16014">
        <v>1911</v>
      </c>
      <c r="B16014" t="s">
        <v>3655</v>
      </c>
      <c r="C16014" t="s">
        <v>167</v>
      </c>
      <c r="D16014">
        <v>33.5</v>
      </c>
    </row>
    <row r="16015" spans="1:4">
      <c r="A16015">
        <v>1911</v>
      </c>
      <c r="B16015" t="s">
        <v>3655</v>
      </c>
      <c r="C16015" t="s">
        <v>2317</v>
      </c>
      <c r="D16015">
        <v>12.57</v>
      </c>
    </row>
    <row r="16016" spans="1:4">
      <c r="A16016">
        <v>1911</v>
      </c>
      <c r="B16016" t="s">
        <v>3655</v>
      </c>
      <c r="C16016" t="s">
        <v>718</v>
      </c>
      <c r="D16016">
        <v>14.48</v>
      </c>
    </row>
    <row r="16017" spans="1:4">
      <c r="A16017">
        <v>1911</v>
      </c>
      <c r="B16017" t="s">
        <v>3655</v>
      </c>
      <c r="C16017" t="s">
        <v>2442</v>
      </c>
      <c r="D16017">
        <v>1.5</v>
      </c>
    </row>
    <row r="16018" spans="1:4">
      <c r="A16018">
        <v>1911</v>
      </c>
      <c r="B16018" t="s">
        <v>3655</v>
      </c>
      <c r="C16018" t="s">
        <v>511</v>
      </c>
      <c r="D16018">
        <v>2</v>
      </c>
    </row>
    <row r="16019" spans="1:4">
      <c r="A16019">
        <v>1911</v>
      </c>
      <c r="B16019" t="s">
        <v>3655</v>
      </c>
      <c r="C16019" t="s">
        <v>2088</v>
      </c>
      <c r="D16019">
        <v>23</v>
      </c>
    </row>
    <row r="16020" spans="1:4">
      <c r="A16020">
        <v>1911</v>
      </c>
      <c r="B16020" t="s">
        <v>3655</v>
      </c>
      <c r="C16020" t="s">
        <v>578</v>
      </c>
      <c r="D16020">
        <v>16</v>
      </c>
    </row>
    <row r="16021" spans="1:4">
      <c r="A16021">
        <v>1911</v>
      </c>
      <c r="B16021" t="s">
        <v>3655</v>
      </c>
      <c r="C16021" t="s">
        <v>578</v>
      </c>
      <c r="D16021">
        <v>30</v>
      </c>
    </row>
    <row r="16022" spans="1:4">
      <c r="A16022">
        <v>1911</v>
      </c>
      <c r="B16022" t="s">
        <v>3655</v>
      </c>
      <c r="C16022" t="s">
        <v>578</v>
      </c>
      <c r="D16022">
        <v>29</v>
      </c>
    </row>
    <row r="16023" spans="1:4">
      <c r="A16023">
        <v>1911</v>
      </c>
      <c r="B16023" t="s">
        <v>3655</v>
      </c>
      <c r="C16023" t="s">
        <v>2108</v>
      </c>
      <c r="D16023">
        <v>23.56</v>
      </c>
    </row>
    <row r="16024" spans="1:4">
      <c r="A16024">
        <v>1911</v>
      </c>
      <c r="B16024" t="s">
        <v>3655</v>
      </c>
      <c r="C16024" t="s">
        <v>2108</v>
      </c>
      <c r="D16024">
        <v>8</v>
      </c>
    </row>
    <row r="16025" spans="1:4">
      <c r="A16025">
        <v>1911</v>
      </c>
      <c r="B16025" t="s">
        <v>3655</v>
      </c>
      <c r="C16025" t="s">
        <v>2089</v>
      </c>
      <c r="D16025">
        <v>16</v>
      </c>
    </row>
    <row r="16026" spans="1:4">
      <c r="A16026">
        <v>1911</v>
      </c>
      <c r="B16026" t="s">
        <v>3655</v>
      </c>
      <c r="C16026" t="s">
        <v>2089</v>
      </c>
      <c r="D16026">
        <v>3</v>
      </c>
    </row>
    <row r="16027" spans="1:4">
      <c r="A16027">
        <v>1911</v>
      </c>
      <c r="B16027" t="s">
        <v>3655</v>
      </c>
      <c r="C16027" t="s">
        <v>2090</v>
      </c>
      <c r="D16027">
        <v>116.49</v>
      </c>
    </row>
    <row r="16028" spans="1:4">
      <c r="A16028">
        <v>1911</v>
      </c>
      <c r="B16028" t="s">
        <v>3655</v>
      </c>
      <c r="C16028" t="s">
        <v>2090</v>
      </c>
      <c r="D16028">
        <v>83.9</v>
      </c>
    </row>
    <row r="16029" spans="1:4">
      <c r="A16029">
        <v>1911</v>
      </c>
      <c r="B16029" t="s">
        <v>3655</v>
      </c>
      <c r="C16029" t="s">
        <v>2090</v>
      </c>
      <c r="D16029">
        <v>21.7</v>
      </c>
    </row>
    <row r="16030" spans="1:4">
      <c r="A16030">
        <v>1911</v>
      </c>
      <c r="B16030" t="s">
        <v>3655</v>
      </c>
      <c r="C16030" t="s">
        <v>2090</v>
      </c>
      <c r="D16030">
        <v>16.399999999999999</v>
      </c>
    </row>
    <row r="16031" spans="1:4">
      <c r="A16031">
        <v>1911</v>
      </c>
      <c r="B16031" t="s">
        <v>3655</v>
      </c>
      <c r="C16031" t="s">
        <v>2090</v>
      </c>
      <c r="D16031">
        <v>71.099999999999994</v>
      </c>
    </row>
    <row r="16032" spans="1:4">
      <c r="A16032">
        <v>1911</v>
      </c>
      <c r="B16032" t="s">
        <v>3655</v>
      </c>
      <c r="C16032" t="s">
        <v>2090</v>
      </c>
      <c r="D16032">
        <v>52</v>
      </c>
    </row>
    <row r="16033" spans="1:4">
      <c r="A16033">
        <v>1911</v>
      </c>
      <c r="B16033" t="s">
        <v>3655</v>
      </c>
      <c r="C16033" t="s">
        <v>2090</v>
      </c>
      <c r="D16033">
        <v>50</v>
      </c>
    </row>
    <row r="16034" spans="1:4">
      <c r="A16034">
        <v>1911</v>
      </c>
      <c r="B16034" t="s">
        <v>3655</v>
      </c>
      <c r="C16034" t="s">
        <v>2090</v>
      </c>
      <c r="D16034">
        <v>55</v>
      </c>
    </row>
    <row r="16035" spans="1:4">
      <c r="A16035">
        <v>1911</v>
      </c>
      <c r="B16035" t="s">
        <v>3655</v>
      </c>
      <c r="C16035" t="s">
        <v>2318</v>
      </c>
      <c r="D16035">
        <v>13</v>
      </c>
    </row>
    <row r="16036" spans="1:4">
      <c r="A16036">
        <v>1911</v>
      </c>
      <c r="B16036" t="s">
        <v>3655</v>
      </c>
      <c r="C16036" t="s">
        <v>2319</v>
      </c>
      <c r="D16036">
        <v>20</v>
      </c>
    </row>
    <row r="16037" spans="1:4">
      <c r="A16037">
        <v>1911</v>
      </c>
      <c r="B16037" t="s">
        <v>3655</v>
      </c>
      <c r="C16037" t="s">
        <v>2092</v>
      </c>
      <c r="D16037">
        <v>150</v>
      </c>
    </row>
    <row r="16038" spans="1:4">
      <c r="A16038">
        <v>1911</v>
      </c>
      <c r="B16038" t="s">
        <v>3655</v>
      </c>
      <c r="C16038" t="s">
        <v>2092</v>
      </c>
      <c r="D16038">
        <v>45</v>
      </c>
    </row>
    <row r="16039" spans="1:4">
      <c r="A16039">
        <v>1911</v>
      </c>
      <c r="B16039" t="s">
        <v>3655</v>
      </c>
      <c r="C16039" t="s">
        <v>2092</v>
      </c>
      <c r="D16039">
        <v>25</v>
      </c>
    </row>
    <row r="16040" spans="1:4">
      <c r="A16040">
        <v>1911</v>
      </c>
      <c r="B16040" t="s">
        <v>3655</v>
      </c>
      <c r="C16040" t="s">
        <v>2092</v>
      </c>
      <c r="D16040">
        <v>38</v>
      </c>
    </row>
    <row r="16041" spans="1:4">
      <c r="A16041">
        <v>1911</v>
      </c>
      <c r="B16041" t="s">
        <v>3655</v>
      </c>
      <c r="C16041" t="s">
        <v>2109</v>
      </c>
      <c r="D16041">
        <v>15.9</v>
      </c>
    </row>
    <row r="16042" spans="1:4">
      <c r="A16042">
        <v>1911</v>
      </c>
      <c r="B16042" t="s">
        <v>3664</v>
      </c>
      <c r="C16042" t="s">
        <v>1493</v>
      </c>
      <c r="D16042">
        <v>5</v>
      </c>
    </row>
    <row r="16043" spans="1:4">
      <c r="A16043">
        <v>1911</v>
      </c>
      <c r="B16043" t="s">
        <v>3664</v>
      </c>
      <c r="C16043" t="s">
        <v>1494</v>
      </c>
      <c r="D16043">
        <v>7.8</v>
      </c>
    </row>
    <row r="16044" spans="1:4">
      <c r="A16044">
        <v>1911</v>
      </c>
      <c r="B16044" t="s">
        <v>3664</v>
      </c>
      <c r="C16044" t="s">
        <v>1818</v>
      </c>
      <c r="D16044">
        <v>6.5</v>
      </c>
    </row>
    <row r="16045" spans="1:4">
      <c r="A16045">
        <v>1911</v>
      </c>
      <c r="B16045" t="s">
        <v>3664</v>
      </c>
      <c r="C16045" t="s">
        <v>1820</v>
      </c>
      <c r="D16045">
        <v>1.25</v>
      </c>
    </row>
    <row r="16046" spans="1:4">
      <c r="A16046">
        <v>1911</v>
      </c>
      <c r="B16046" t="s">
        <v>3664</v>
      </c>
      <c r="C16046" t="s">
        <v>1495</v>
      </c>
      <c r="D16046">
        <v>9</v>
      </c>
    </row>
    <row r="16047" spans="1:4">
      <c r="A16047">
        <v>1911</v>
      </c>
      <c r="B16047" t="s">
        <v>3664</v>
      </c>
      <c r="C16047" t="s">
        <v>1320</v>
      </c>
      <c r="D16047">
        <v>6.5</v>
      </c>
    </row>
    <row r="16048" spans="1:4">
      <c r="A16048">
        <v>1911</v>
      </c>
      <c r="B16048" t="s">
        <v>3664</v>
      </c>
      <c r="C16048" t="s">
        <v>2351</v>
      </c>
      <c r="D16048">
        <v>21.5</v>
      </c>
    </row>
    <row r="16049" spans="1:4">
      <c r="A16049">
        <v>1911</v>
      </c>
      <c r="B16049" t="s">
        <v>3664</v>
      </c>
      <c r="C16049" t="s">
        <v>1500</v>
      </c>
      <c r="D16049">
        <v>35</v>
      </c>
    </row>
    <row r="16050" spans="1:4">
      <c r="A16050">
        <v>1911</v>
      </c>
      <c r="B16050" t="s">
        <v>3664</v>
      </c>
      <c r="C16050" t="s">
        <v>1497</v>
      </c>
      <c r="D16050">
        <v>17</v>
      </c>
    </row>
    <row r="16051" spans="1:4">
      <c r="A16051">
        <v>1911</v>
      </c>
      <c r="B16051" t="s">
        <v>3664</v>
      </c>
      <c r="C16051" t="s">
        <v>1497</v>
      </c>
      <c r="D16051">
        <v>15</v>
      </c>
    </row>
    <row r="16052" spans="1:4">
      <c r="A16052">
        <v>1911</v>
      </c>
      <c r="B16052" t="s">
        <v>3664</v>
      </c>
      <c r="C16052" t="s">
        <v>1813</v>
      </c>
      <c r="D16052">
        <v>3</v>
      </c>
    </row>
    <row r="16053" spans="1:4">
      <c r="A16053">
        <v>1911</v>
      </c>
      <c r="B16053" t="s">
        <v>3664</v>
      </c>
      <c r="C16053" t="s">
        <v>1196</v>
      </c>
      <c r="D16053">
        <v>66.5</v>
      </c>
    </row>
    <row r="16054" spans="1:4">
      <c r="A16054">
        <v>1911</v>
      </c>
      <c r="B16054" t="s">
        <v>3664</v>
      </c>
      <c r="C16054" t="s">
        <v>1196</v>
      </c>
      <c r="D16054">
        <v>5</v>
      </c>
    </row>
    <row r="16055" spans="1:4">
      <c r="A16055">
        <v>1911</v>
      </c>
      <c r="B16055" t="s">
        <v>3664</v>
      </c>
      <c r="C16055" t="s">
        <v>1319</v>
      </c>
      <c r="D16055">
        <v>12</v>
      </c>
    </row>
    <row r="16056" spans="1:4">
      <c r="A16056">
        <v>1911</v>
      </c>
      <c r="B16056" t="s">
        <v>3664</v>
      </c>
      <c r="C16056" t="s">
        <v>1319</v>
      </c>
      <c r="D16056">
        <v>40</v>
      </c>
    </row>
    <row r="16057" spans="1:4">
      <c r="A16057">
        <v>1911</v>
      </c>
      <c r="B16057" t="s">
        <v>3664</v>
      </c>
      <c r="C16057" t="s">
        <v>1498</v>
      </c>
      <c r="D16057">
        <v>12</v>
      </c>
    </row>
    <row r="16058" spans="1:4">
      <c r="A16058">
        <v>1911</v>
      </c>
      <c r="B16058" t="s">
        <v>3664</v>
      </c>
      <c r="C16058" t="s">
        <v>1386</v>
      </c>
      <c r="D16058">
        <v>11</v>
      </c>
    </row>
    <row r="16059" spans="1:4">
      <c r="A16059">
        <v>1911</v>
      </c>
      <c r="B16059" t="s">
        <v>3664</v>
      </c>
      <c r="C16059" t="s">
        <v>1386</v>
      </c>
      <c r="D16059">
        <v>5</v>
      </c>
    </row>
    <row r="16060" spans="1:4">
      <c r="A16060">
        <v>1911</v>
      </c>
      <c r="B16060" t="s">
        <v>3664</v>
      </c>
      <c r="C16060" t="s">
        <v>1386</v>
      </c>
      <c r="D16060">
        <v>9</v>
      </c>
    </row>
    <row r="16061" spans="1:4">
      <c r="A16061">
        <v>1911</v>
      </c>
      <c r="B16061" t="s">
        <v>3664</v>
      </c>
      <c r="C16061" t="s">
        <v>1386</v>
      </c>
      <c r="D16061">
        <v>15</v>
      </c>
    </row>
    <row r="16062" spans="1:4">
      <c r="A16062">
        <v>1911</v>
      </c>
      <c r="B16062" t="s">
        <v>3656</v>
      </c>
      <c r="C16062" t="s">
        <v>734</v>
      </c>
      <c r="D16062">
        <v>4</v>
      </c>
    </row>
    <row r="16063" spans="1:4">
      <c r="A16063">
        <v>1911</v>
      </c>
      <c r="B16063" t="s">
        <v>3656</v>
      </c>
      <c r="C16063" t="s">
        <v>1407</v>
      </c>
      <c r="D16063">
        <v>2.7</v>
      </c>
    </row>
    <row r="16064" spans="1:4">
      <c r="A16064">
        <v>1911</v>
      </c>
      <c r="B16064" t="s">
        <v>3656</v>
      </c>
      <c r="C16064" t="s">
        <v>1328</v>
      </c>
      <c r="D16064">
        <v>5</v>
      </c>
    </row>
    <row r="16065" spans="1:4">
      <c r="A16065">
        <v>1911</v>
      </c>
      <c r="B16065" t="s">
        <v>3656</v>
      </c>
      <c r="C16065" t="s">
        <v>502</v>
      </c>
      <c r="D16065">
        <v>250.9</v>
      </c>
    </row>
    <row r="16066" spans="1:4">
      <c r="A16066">
        <v>1911</v>
      </c>
      <c r="B16066" t="s">
        <v>3656</v>
      </c>
      <c r="C16066" t="s">
        <v>502</v>
      </c>
      <c r="D16066">
        <v>27</v>
      </c>
    </row>
    <row r="16067" spans="1:4">
      <c r="A16067">
        <v>1911</v>
      </c>
      <c r="B16067" t="s">
        <v>3656</v>
      </c>
      <c r="C16067" t="s">
        <v>502</v>
      </c>
      <c r="D16067">
        <v>75</v>
      </c>
    </row>
    <row r="16068" spans="1:4">
      <c r="A16068">
        <v>1911</v>
      </c>
      <c r="B16068" t="s">
        <v>3656</v>
      </c>
      <c r="C16068" t="s">
        <v>502</v>
      </c>
      <c r="D16068">
        <v>25</v>
      </c>
    </row>
    <row r="16069" spans="1:4">
      <c r="A16069">
        <v>1911</v>
      </c>
      <c r="B16069" t="s">
        <v>3656</v>
      </c>
      <c r="C16069" t="s">
        <v>502</v>
      </c>
      <c r="D16069">
        <v>40</v>
      </c>
    </row>
    <row r="16070" spans="1:4">
      <c r="A16070">
        <v>1911</v>
      </c>
      <c r="B16070" t="s">
        <v>3656</v>
      </c>
      <c r="C16070" t="s">
        <v>502</v>
      </c>
      <c r="D16070">
        <v>18</v>
      </c>
    </row>
    <row r="16071" spans="1:4">
      <c r="A16071">
        <v>1911</v>
      </c>
      <c r="B16071" t="s">
        <v>3656</v>
      </c>
      <c r="C16071" t="s">
        <v>1324</v>
      </c>
      <c r="D16071">
        <v>18</v>
      </c>
    </row>
    <row r="16072" spans="1:4">
      <c r="A16072">
        <v>1911</v>
      </c>
      <c r="B16072" t="s">
        <v>2415</v>
      </c>
      <c r="C16072" t="s">
        <v>2135</v>
      </c>
      <c r="D16072">
        <v>123.8</v>
      </c>
    </row>
    <row r="16073" spans="1:4">
      <c r="A16073">
        <v>1911</v>
      </c>
      <c r="B16073" t="s">
        <v>2415</v>
      </c>
      <c r="C16073" t="s">
        <v>2135</v>
      </c>
      <c r="D16073">
        <v>20</v>
      </c>
    </row>
    <row r="16074" spans="1:4">
      <c r="A16074">
        <v>1911</v>
      </c>
      <c r="B16074" t="s">
        <v>2415</v>
      </c>
      <c r="C16074" t="s">
        <v>2135</v>
      </c>
      <c r="D16074">
        <v>5</v>
      </c>
    </row>
    <row r="16075" spans="1:4">
      <c r="A16075">
        <v>1911</v>
      </c>
      <c r="B16075" t="s">
        <v>2415</v>
      </c>
      <c r="C16075" t="s">
        <v>2115</v>
      </c>
      <c r="D16075">
        <v>51.5</v>
      </c>
    </row>
    <row r="16076" spans="1:4">
      <c r="A16076">
        <v>1911</v>
      </c>
      <c r="B16076" t="s">
        <v>2415</v>
      </c>
      <c r="C16076" t="s">
        <v>2037</v>
      </c>
      <c r="D16076">
        <v>8.75</v>
      </c>
    </row>
    <row r="16077" spans="1:4">
      <c r="A16077">
        <v>1911</v>
      </c>
      <c r="B16077" t="s">
        <v>2415</v>
      </c>
      <c r="C16077" t="s">
        <v>2037</v>
      </c>
      <c r="D16077">
        <v>18</v>
      </c>
    </row>
    <row r="16078" spans="1:4">
      <c r="A16078">
        <v>1911</v>
      </c>
      <c r="B16078" t="s">
        <v>2415</v>
      </c>
      <c r="C16078" t="s">
        <v>2037</v>
      </c>
      <c r="D16078">
        <v>10</v>
      </c>
    </row>
    <row r="16079" spans="1:4">
      <c r="A16079">
        <v>1911</v>
      </c>
      <c r="B16079" t="s">
        <v>2415</v>
      </c>
      <c r="C16079" t="s">
        <v>2579</v>
      </c>
      <c r="D16079">
        <v>22.48</v>
      </c>
    </row>
    <row r="16080" spans="1:4">
      <c r="A16080">
        <v>1911</v>
      </c>
      <c r="B16080" t="s">
        <v>2415</v>
      </c>
      <c r="C16080" t="s">
        <v>2116</v>
      </c>
      <c r="D16080">
        <v>5</v>
      </c>
    </row>
    <row r="16081" spans="1:4">
      <c r="A16081">
        <v>1911</v>
      </c>
      <c r="B16081" t="s">
        <v>2415</v>
      </c>
      <c r="C16081" t="s">
        <v>2323</v>
      </c>
      <c r="D16081">
        <v>10</v>
      </c>
    </row>
    <row r="16082" spans="1:4">
      <c r="A16082">
        <v>1911</v>
      </c>
      <c r="B16082" t="s">
        <v>2415</v>
      </c>
      <c r="C16082" t="s">
        <v>2366</v>
      </c>
      <c r="D16082">
        <v>30</v>
      </c>
    </row>
    <row r="16083" spans="1:4">
      <c r="A16083">
        <v>1911</v>
      </c>
      <c r="B16083" t="s">
        <v>2415</v>
      </c>
      <c r="C16083" t="s">
        <v>2366</v>
      </c>
      <c r="D16083">
        <v>10</v>
      </c>
    </row>
    <row r="16084" spans="1:4">
      <c r="A16084">
        <v>1911</v>
      </c>
      <c r="B16084" t="s">
        <v>2415</v>
      </c>
      <c r="C16084" t="s">
        <v>2443</v>
      </c>
      <c r="D16084">
        <v>5</v>
      </c>
    </row>
    <row r="16085" spans="1:4">
      <c r="A16085">
        <v>1911</v>
      </c>
      <c r="B16085" t="s">
        <v>2415</v>
      </c>
      <c r="C16085" t="s">
        <v>2399</v>
      </c>
      <c r="D16085">
        <v>20</v>
      </c>
    </row>
    <row r="16086" spans="1:4">
      <c r="A16086">
        <v>1911</v>
      </c>
      <c r="B16086" t="s">
        <v>2415</v>
      </c>
      <c r="C16086" t="s">
        <v>2324</v>
      </c>
      <c r="D16086">
        <v>33.6</v>
      </c>
    </row>
    <row r="16087" spans="1:4">
      <c r="A16087">
        <v>1911</v>
      </c>
      <c r="B16087" t="s">
        <v>2415</v>
      </c>
      <c r="C16087" t="s">
        <v>2324</v>
      </c>
      <c r="D16087">
        <v>15</v>
      </c>
    </row>
    <row r="16088" spans="1:4">
      <c r="A16088">
        <v>1911</v>
      </c>
      <c r="B16088" t="s">
        <v>2415</v>
      </c>
      <c r="C16088" t="s">
        <v>2325</v>
      </c>
      <c r="D16088">
        <v>21.8</v>
      </c>
    </row>
    <row r="16089" spans="1:4">
      <c r="A16089">
        <v>1911</v>
      </c>
      <c r="B16089" t="s">
        <v>2415</v>
      </c>
      <c r="C16089" t="s">
        <v>2444</v>
      </c>
      <c r="D16089">
        <v>13.2</v>
      </c>
    </row>
    <row r="16090" spans="1:4">
      <c r="A16090">
        <v>1911</v>
      </c>
      <c r="B16090" t="s">
        <v>2415</v>
      </c>
      <c r="C16090" t="s">
        <v>2276</v>
      </c>
      <c r="D16090">
        <v>1.9</v>
      </c>
    </row>
    <row r="16091" spans="1:4">
      <c r="A16091">
        <v>1911</v>
      </c>
      <c r="B16091" t="s">
        <v>2415</v>
      </c>
      <c r="C16091" t="s">
        <v>2137</v>
      </c>
      <c r="D16091">
        <v>40</v>
      </c>
    </row>
    <row r="16092" spans="1:4">
      <c r="A16092">
        <v>1911</v>
      </c>
      <c r="B16092" t="s">
        <v>2415</v>
      </c>
      <c r="C16092" t="s">
        <v>2137</v>
      </c>
      <c r="D16092">
        <v>7.55</v>
      </c>
    </row>
    <row r="16093" spans="1:4">
      <c r="A16093">
        <v>1911</v>
      </c>
      <c r="B16093" t="s">
        <v>2415</v>
      </c>
      <c r="C16093" t="s">
        <v>2137</v>
      </c>
      <c r="D16093">
        <v>7.38</v>
      </c>
    </row>
    <row r="16094" spans="1:4">
      <c r="A16094">
        <v>1911</v>
      </c>
      <c r="B16094" t="s">
        <v>2415</v>
      </c>
      <c r="C16094" t="s">
        <v>2137</v>
      </c>
      <c r="D16094">
        <v>5.37</v>
      </c>
    </row>
    <row r="16095" spans="1:4">
      <c r="A16095">
        <v>1911</v>
      </c>
      <c r="B16095" t="s">
        <v>2415</v>
      </c>
      <c r="C16095" t="s">
        <v>2137</v>
      </c>
      <c r="D16095">
        <v>8.83</v>
      </c>
    </row>
    <row r="16096" spans="1:4">
      <c r="A16096">
        <v>1911</v>
      </c>
      <c r="B16096" t="s">
        <v>2415</v>
      </c>
      <c r="C16096" t="s">
        <v>2137</v>
      </c>
      <c r="D16096">
        <v>20.8</v>
      </c>
    </row>
    <row r="16097" spans="1:4">
      <c r="A16097">
        <v>1911</v>
      </c>
      <c r="B16097" t="s">
        <v>2415</v>
      </c>
      <c r="C16097" t="s">
        <v>2137</v>
      </c>
      <c r="D16097">
        <v>1</v>
      </c>
    </row>
    <row r="16098" spans="1:4">
      <c r="A16098">
        <v>1911</v>
      </c>
      <c r="B16098" t="s">
        <v>2415</v>
      </c>
      <c r="C16098" t="s">
        <v>2445</v>
      </c>
      <c r="D16098">
        <v>11</v>
      </c>
    </row>
    <row r="16099" spans="1:4">
      <c r="A16099">
        <v>1911</v>
      </c>
      <c r="B16099" t="s">
        <v>2415</v>
      </c>
      <c r="C16099" t="s">
        <v>2536</v>
      </c>
      <c r="D16099">
        <v>5</v>
      </c>
    </row>
    <row r="16100" spans="1:4">
      <c r="A16100">
        <v>1911</v>
      </c>
      <c r="B16100" t="s">
        <v>2415</v>
      </c>
      <c r="C16100" t="s">
        <v>715</v>
      </c>
      <c r="D16100">
        <v>3</v>
      </c>
    </row>
    <row r="16101" spans="1:4">
      <c r="A16101">
        <v>1911</v>
      </c>
      <c r="B16101" t="s">
        <v>2415</v>
      </c>
      <c r="C16101" t="s">
        <v>2367</v>
      </c>
      <c r="D16101">
        <v>7</v>
      </c>
    </row>
    <row r="16102" spans="1:4">
      <c r="A16102">
        <v>1911</v>
      </c>
      <c r="B16102" t="s">
        <v>2415</v>
      </c>
      <c r="C16102" t="s">
        <v>2326</v>
      </c>
      <c r="D16102">
        <v>32</v>
      </c>
    </row>
    <row r="16103" spans="1:4">
      <c r="A16103">
        <v>1911</v>
      </c>
      <c r="B16103" t="s">
        <v>2415</v>
      </c>
      <c r="C16103" t="s">
        <v>2326</v>
      </c>
      <c r="D16103">
        <v>13.4</v>
      </c>
    </row>
    <row r="16104" spans="1:4">
      <c r="A16104">
        <v>1911</v>
      </c>
      <c r="B16104" t="s">
        <v>2415</v>
      </c>
      <c r="C16104" t="s">
        <v>2139</v>
      </c>
      <c r="D16104">
        <v>19</v>
      </c>
    </row>
    <row r="16105" spans="1:4">
      <c r="A16105">
        <v>1911</v>
      </c>
      <c r="B16105" t="s">
        <v>2415</v>
      </c>
      <c r="C16105" t="s">
        <v>2139</v>
      </c>
      <c r="D16105">
        <v>12.35</v>
      </c>
    </row>
    <row r="16106" spans="1:4">
      <c r="A16106">
        <v>1911</v>
      </c>
      <c r="B16106" t="s">
        <v>2415</v>
      </c>
      <c r="C16106" t="s">
        <v>2140</v>
      </c>
      <c r="D16106">
        <v>53.78</v>
      </c>
    </row>
    <row r="16107" spans="1:4">
      <c r="A16107">
        <v>1911</v>
      </c>
      <c r="B16107" t="s">
        <v>2415</v>
      </c>
      <c r="C16107" t="s">
        <v>2140</v>
      </c>
      <c r="D16107">
        <v>51.78</v>
      </c>
    </row>
    <row r="16108" spans="1:4">
      <c r="A16108">
        <v>1911</v>
      </c>
      <c r="B16108" t="s">
        <v>2415</v>
      </c>
      <c r="C16108" t="s">
        <v>2140</v>
      </c>
      <c r="D16108">
        <v>2.2999999999999998</v>
      </c>
    </row>
    <row r="16109" spans="1:4">
      <c r="A16109">
        <v>1911</v>
      </c>
      <c r="B16109" t="s">
        <v>2415</v>
      </c>
      <c r="C16109" t="s">
        <v>2140</v>
      </c>
      <c r="D16109">
        <v>25</v>
      </c>
    </row>
    <row r="16110" spans="1:4">
      <c r="A16110">
        <v>1911</v>
      </c>
      <c r="B16110" t="s">
        <v>2415</v>
      </c>
      <c r="C16110" t="s">
        <v>2537</v>
      </c>
      <c r="D16110">
        <v>12.5</v>
      </c>
    </row>
    <row r="16111" spans="1:4">
      <c r="A16111">
        <v>1911</v>
      </c>
      <c r="B16111" t="s">
        <v>2415</v>
      </c>
      <c r="C16111" t="s">
        <v>2141</v>
      </c>
      <c r="D16111">
        <v>36</v>
      </c>
    </row>
    <row r="16112" spans="1:4">
      <c r="A16112">
        <v>1911</v>
      </c>
      <c r="B16112" t="s">
        <v>2415</v>
      </c>
      <c r="C16112" t="s">
        <v>2141</v>
      </c>
      <c r="D16112">
        <v>27.88</v>
      </c>
    </row>
    <row r="16113" spans="1:4">
      <c r="A16113">
        <v>1911</v>
      </c>
      <c r="B16113" t="s">
        <v>2415</v>
      </c>
      <c r="C16113" t="s">
        <v>2141</v>
      </c>
      <c r="D16113">
        <v>31.29</v>
      </c>
    </row>
    <row r="16114" spans="1:4">
      <c r="A16114">
        <v>1911</v>
      </c>
      <c r="B16114" t="s">
        <v>2415</v>
      </c>
      <c r="C16114" t="s">
        <v>2119</v>
      </c>
      <c r="D16114">
        <v>9.75</v>
      </c>
    </row>
    <row r="16115" spans="1:4">
      <c r="A16115">
        <v>1911</v>
      </c>
      <c r="B16115" t="s">
        <v>2415</v>
      </c>
      <c r="C16115" t="s">
        <v>2277</v>
      </c>
      <c r="D16115">
        <v>31</v>
      </c>
    </row>
    <row r="16116" spans="1:4">
      <c r="A16116">
        <v>1911</v>
      </c>
      <c r="B16116" t="s">
        <v>2415</v>
      </c>
      <c r="C16116" t="s">
        <v>2143</v>
      </c>
      <c r="D16116">
        <v>29.72</v>
      </c>
    </row>
    <row r="16117" spans="1:4">
      <c r="A16117">
        <v>1911</v>
      </c>
      <c r="B16117" t="s">
        <v>2415</v>
      </c>
      <c r="C16117" t="s">
        <v>2598</v>
      </c>
      <c r="D16117">
        <v>10</v>
      </c>
    </row>
    <row r="16118" spans="1:4">
      <c r="A16118">
        <v>1911</v>
      </c>
      <c r="B16118" t="s">
        <v>2415</v>
      </c>
      <c r="C16118" t="s">
        <v>2212</v>
      </c>
      <c r="D16118">
        <v>12.25</v>
      </c>
    </row>
    <row r="16119" spans="1:4">
      <c r="A16119">
        <v>1911</v>
      </c>
      <c r="B16119" t="s">
        <v>2415</v>
      </c>
      <c r="C16119" t="s">
        <v>2120</v>
      </c>
      <c r="D16119">
        <v>70.64</v>
      </c>
    </row>
    <row r="16120" spans="1:4">
      <c r="A16120">
        <v>1911</v>
      </c>
      <c r="B16120" t="s">
        <v>2415</v>
      </c>
      <c r="C16120" t="s">
        <v>2120</v>
      </c>
      <c r="D16120">
        <v>50</v>
      </c>
    </row>
    <row r="16121" spans="1:4">
      <c r="A16121">
        <v>1911</v>
      </c>
      <c r="B16121" t="s">
        <v>2415</v>
      </c>
      <c r="C16121" t="s">
        <v>2121</v>
      </c>
      <c r="D16121">
        <v>20.350000000000001</v>
      </c>
    </row>
    <row r="16122" spans="1:4">
      <c r="A16122">
        <v>1911</v>
      </c>
      <c r="B16122" t="s">
        <v>2415</v>
      </c>
      <c r="C16122" t="s">
        <v>2121</v>
      </c>
      <c r="D16122">
        <v>12.65</v>
      </c>
    </row>
    <row r="16123" spans="1:4">
      <c r="A16123">
        <v>1911</v>
      </c>
      <c r="B16123" t="s">
        <v>2415</v>
      </c>
      <c r="C16123" t="s">
        <v>2252</v>
      </c>
      <c r="D16123">
        <v>31.4</v>
      </c>
    </row>
    <row r="16124" spans="1:4">
      <c r="A16124">
        <v>1911</v>
      </c>
      <c r="B16124" t="s">
        <v>2415</v>
      </c>
      <c r="C16124" t="s">
        <v>2505</v>
      </c>
      <c r="D16124">
        <v>3.25</v>
      </c>
    </row>
    <row r="16125" spans="1:4">
      <c r="A16125">
        <v>1911</v>
      </c>
      <c r="B16125" t="s">
        <v>2415</v>
      </c>
      <c r="C16125" t="s">
        <v>2506</v>
      </c>
      <c r="D16125">
        <v>11.5</v>
      </c>
    </row>
    <row r="16126" spans="1:4">
      <c r="A16126">
        <v>1911</v>
      </c>
      <c r="B16126" t="s">
        <v>2415</v>
      </c>
      <c r="C16126" t="s">
        <v>2507</v>
      </c>
      <c r="D16126">
        <v>4.5</v>
      </c>
    </row>
    <row r="16127" spans="1:4">
      <c r="A16127">
        <v>1911</v>
      </c>
      <c r="B16127" t="s">
        <v>2415</v>
      </c>
      <c r="C16127" t="s">
        <v>441</v>
      </c>
      <c r="D16127">
        <v>36</v>
      </c>
    </row>
    <row r="16128" spans="1:4">
      <c r="A16128">
        <v>1911</v>
      </c>
      <c r="B16128" t="s">
        <v>2415</v>
      </c>
      <c r="C16128" t="s">
        <v>2599</v>
      </c>
      <c r="D16128">
        <v>5.15</v>
      </c>
    </row>
    <row r="16129" spans="1:4">
      <c r="A16129">
        <v>1911</v>
      </c>
      <c r="B16129" t="s">
        <v>2415</v>
      </c>
      <c r="C16129" t="s">
        <v>2401</v>
      </c>
      <c r="D16129">
        <v>5.0999999999999996</v>
      </c>
    </row>
    <row r="16130" spans="1:4">
      <c r="A16130">
        <v>1911</v>
      </c>
      <c r="B16130" t="s">
        <v>2415</v>
      </c>
      <c r="C16130" t="s">
        <v>2401</v>
      </c>
      <c r="D16130">
        <v>4.5</v>
      </c>
    </row>
    <row r="16131" spans="1:4">
      <c r="A16131">
        <v>1911</v>
      </c>
      <c r="B16131" t="s">
        <v>2415</v>
      </c>
      <c r="C16131" t="s">
        <v>2144</v>
      </c>
      <c r="D16131">
        <v>36</v>
      </c>
    </row>
    <row r="16132" spans="1:4">
      <c r="A16132">
        <v>1911</v>
      </c>
      <c r="B16132" t="s">
        <v>2415</v>
      </c>
      <c r="C16132" t="s">
        <v>2144</v>
      </c>
      <c r="D16132">
        <v>12</v>
      </c>
    </row>
    <row r="16133" spans="1:4">
      <c r="A16133">
        <v>1911</v>
      </c>
      <c r="B16133" t="s">
        <v>2415</v>
      </c>
      <c r="C16133" t="s">
        <v>2278</v>
      </c>
      <c r="D16133">
        <v>12</v>
      </c>
    </row>
    <row r="16134" spans="1:4">
      <c r="A16134">
        <v>1911</v>
      </c>
      <c r="B16134" t="s">
        <v>2415</v>
      </c>
      <c r="C16134" t="s">
        <v>273</v>
      </c>
      <c r="D16134">
        <v>39.92</v>
      </c>
    </row>
    <row r="16135" spans="1:4">
      <c r="A16135">
        <v>1911</v>
      </c>
      <c r="B16135" t="s">
        <v>2415</v>
      </c>
      <c r="C16135" t="s">
        <v>273</v>
      </c>
      <c r="D16135">
        <v>8.43</v>
      </c>
    </row>
    <row r="16136" spans="1:4">
      <c r="A16136">
        <v>1911</v>
      </c>
      <c r="B16136" t="s">
        <v>2415</v>
      </c>
      <c r="C16136" t="s">
        <v>273</v>
      </c>
      <c r="D16136">
        <v>17.84</v>
      </c>
    </row>
    <row r="16137" spans="1:4">
      <c r="A16137">
        <v>1911</v>
      </c>
      <c r="B16137" t="s">
        <v>2415</v>
      </c>
      <c r="C16137" t="s">
        <v>273</v>
      </c>
      <c r="D16137">
        <v>11.12</v>
      </c>
    </row>
    <row r="16138" spans="1:4">
      <c r="A16138">
        <v>1911</v>
      </c>
      <c r="B16138" t="s">
        <v>2415</v>
      </c>
      <c r="C16138" t="s">
        <v>273</v>
      </c>
      <c r="D16138">
        <v>8.3000000000000007</v>
      </c>
    </row>
    <row r="16139" spans="1:4">
      <c r="A16139">
        <v>1911</v>
      </c>
      <c r="B16139" t="s">
        <v>2415</v>
      </c>
      <c r="C16139" t="s">
        <v>273</v>
      </c>
      <c r="D16139">
        <v>4.5599999999999996</v>
      </c>
    </row>
    <row r="16140" spans="1:4">
      <c r="A16140">
        <v>1911</v>
      </c>
      <c r="B16140" t="s">
        <v>2415</v>
      </c>
      <c r="C16140" t="s">
        <v>273</v>
      </c>
      <c r="D16140">
        <v>13.15</v>
      </c>
    </row>
    <row r="16141" spans="1:4">
      <c r="A16141">
        <v>1911</v>
      </c>
      <c r="B16141" t="s">
        <v>2415</v>
      </c>
      <c r="C16141" t="s">
        <v>273</v>
      </c>
      <c r="D16141">
        <v>12.13</v>
      </c>
    </row>
    <row r="16142" spans="1:4">
      <c r="A16142">
        <v>1911</v>
      </c>
      <c r="B16142" t="s">
        <v>2415</v>
      </c>
      <c r="C16142" t="s">
        <v>273</v>
      </c>
      <c r="D16142">
        <v>6.1</v>
      </c>
    </row>
    <row r="16143" spans="1:4">
      <c r="A16143">
        <v>1911</v>
      </c>
      <c r="B16143" t="s">
        <v>2415</v>
      </c>
      <c r="C16143" t="s">
        <v>2327</v>
      </c>
      <c r="D16143">
        <v>5.25</v>
      </c>
    </row>
    <row r="16144" spans="1:4">
      <c r="A16144">
        <v>1911</v>
      </c>
      <c r="B16144" t="s">
        <v>2415</v>
      </c>
      <c r="C16144" t="s">
        <v>1394</v>
      </c>
      <c r="D16144">
        <v>24</v>
      </c>
    </row>
    <row r="16145" spans="1:4">
      <c r="A16145">
        <v>1911</v>
      </c>
      <c r="B16145" t="s">
        <v>2415</v>
      </c>
      <c r="C16145" t="s">
        <v>2333</v>
      </c>
      <c r="D16145">
        <v>8.9</v>
      </c>
    </row>
    <row r="16146" spans="1:4">
      <c r="A16146">
        <v>1911</v>
      </c>
      <c r="B16146" t="s">
        <v>2415</v>
      </c>
      <c r="C16146" t="s">
        <v>2509</v>
      </c>
      <c r="D16146">
        <v>45.79</v>
      </c>
    </row>
    <row r="16147" spans="1:4">
      <c r="A16147">
        <v>1911</v>
      </c>
      <c r="B16147" t="s">
        <v>2415</v>
      </c>
      <c r="C16147" t="s">
        <v>2509</v>
      </c>
      <c r="D16147">
        <v>8.0500000000000007</v>
      </c>
    </row>
    <row r="16148" spans="1:4">
      <c r="A16148">
        <v>1911</v>
      </c>
      <c r="B16148" t="s">
        <v>2415</v>
      </c>
      <c r="C16148" t="s">
        <v>2509</v>
      </c>
      <c r="D16148">
        <v>7.3</v>
      </c>
    </row>
    <row r="16149" spans="1:4">
      <c r="A16149">
        <v>1911</v>
      </c>
      <c r="B16149" t="s">
        <v>2415</v>
      </c>
      <c r="C16149" t="s">
        <v>2328</v>
      </c>
      <c r="D16149">
        <v>8.9</v>
      </c>
    </row>
    <row r="16150" spans="1:4">
      <c r="A16150">
        <v>1911</v>
      </c>
      <c r="B16150" t="s">
        <v>2415</v>
      </c>
      <c r="C16150" t="s">
        <v>2255</v>
      </c>
      <c r="D16150">
        <v>6</v>
      </c>
    </row>
    <row r="16151" spans="1:4">
      <c r="A16151">
        <v>1911</v>
      </c>
      <c r="B16151" t="s">
        <v>2415</v>
      </c>
      <c r="C16151" t="s">
        <v>2600</v>
      </c>
      <c r="D16151">
        <v>10.76</v>
      </c>
    </row>
    <row r="16152" spans="1:4">
      <c r="A16152">
        <v>1911</v>
      </c>
      <c r="B16152" t="s">
        <v>2415</v>
      </c>
      <c r="C16152" t="s">
        <v>2122</v>
      </c>
      <c r="D16152">
        <v>2</v>
      </c>
    </row>
    <row r="16153" spans="1:4">
      <c r="A16153">
        <v>1911</v>
      </c>
      <c r="B16153" t="s">
        <v>2415</v>
      </c>
      <c r="C16153" t="s">
        <v>2257</v>
      </c>
      <c r="D16153">
        <v>11.2</v>
      </c>
    </row>
    <row r="16154" spans="1:4">
      <c r="A16154">
        <v>1911</v>
      </c>
      <c r="B16154" t="s">
        <v>2415</v>
      </c>
      <c r="C16154" t="s">
        <v>2258</v>
      </c>
      <c r="D16154">
        <v>16.010000000000002</v>
      </c>
    </row>
    <row r="16155" spans="1:4">
      <c r="A16155">
        <v>1911</v>
      </c>
      <c r="B16155" t="s">
        <v>2415</v>
      </c>
      <c r="C16155" t="s">
        <v>2258</v>
      </c>
      <c r="D16155">
        <v>28</v>
      </c>
    </row>
    <row r="16156" spans="1:4">
      <c r="A16156">
        <v>1911</v>
      </c>
      <c r="B16156" t="s">
        <v>2415</v>
      </c>
      <c r="C16156" t="s">
        <v>2259</v>
      </c>
      <c r="D16156">
        <v>9.2799999999999994</v>
      </c>
    </row>
    <row r="16157" spans="1:4">
      <c r="A16157">
        <v>1911</v>
      </c>
      <c r="B16157" t="s">
        <v>2415</v>
      </c>
      <c r="C16157" t="s">
        <v>2478</v>
      </c>
      <c r="D16157">
        <v>8.6999999999999993</v>
      </c>
    </row>
    <row r="16158" spans="1:4">
      <c r="A16158">
        <v>1911</v>
      </c>
      <c r="B16158" t="s">
        <v>2415</v>
      </c>
      <c r="C16158" t="s">
        <v>2279</v>
      </c>
      <c r="D16158">
        <v>5.5</v>
      </c>
    </row>
    <row r="16159" spans="1:4">
      <c r="A16159">
        <v>1911</v>
      </c>
      <c r="B16159" t="s">
        <v>2415</v>
      </c>
      <c r="C16159" t="s">
        <v>2260</v>
      </c>
      <c r="D16159">
        <v>9.5</v>
      </c>
    </row>
    <row r="16160" spans="1:4">
      <c r="A16160">
        <v>1911</v>
      </c>
      <c r="B16160" t="s">
        <v>2415</v>
      </c>
      <c r="C16160" t="s">
        <v>2538</v>
      </c>
      <c r="D16160">
        <v>5.42</v>
      </c>
    </row>
    <row r="16161" spans="1:4">
      <c r="A16161">
        <v>1911</v>
      </c>
      <c r="B16161" t="s">
        <v>2415</v>
      </c>
      <c r="C16161" t="s">
        <v>1547</v>
      </c>
      <c r="D16161">
        <v>11.94</v>
      </c>
    </row>
    <row r="16162" spans="1:4">
      <c r="A16162">
        <v>1911</v>
      </c>
      <c r="B16162" t="s">
        <v>2415</v>
      </c>
      <c r="C16162" t="s">
        <v>2331</v>
      </c>
      <c r="D16162">
        <v>26.54</v>
      </c>
    </row>
    <row r="16163" spans="1:4">
      <c r="A16163">
        <v>1911</v>
      </c>
      <c r="B16163" t="s">
        <v>2415</v>
      </c>
      <c r="C16163" t="s">
        <v>2331</v>
      </c>
      <c r="D16163">
        <v>5.4</v>
      </c>
    </row>
    <row r="16164" spans="1:4">
      <c r="A16164">
        <v>1911</v>
      </c>
      <c r="B16164" t="s">
        <v>2415</v>
      </c>
      <c r="C16164" t="s">
        <v>2123</v>
      </c>
      <c r="D16164">
        <v>60</v>
      </c>
    </row>
    <row r="16165" spans="1:4">
      <c r="A16165">
        <v>1911</v>
      </c>
      <c r="B16165" t="s">
        <v>2415</v>
      </c>
      <c r="C16165" t="s">
        <v>2123</v>
      </c>
      <c r="D16165">
        <v>4.25</v>
      </c>
    </row>
    <row r="16166" spans="1:4">
      <c r="A16166">
        <v>1911</v>
      </c>
      <c r="B16166" t="s">
        <v>2415</v>
      </c>
      <c r="C16166" t="s">
        <v>2123</v>
      </c>
      <c r="D16166">
        <v>4.05</v>
      </c>
    </row>
    <row r="16167" spans="1:4">
      <c r="A16167">
        <v>1911</v>
      </c>
      <c r="B16167" t="s">
        <v>2415</v>
      </c>
      <c r="C16167" t="s">
        <v>2123</v>
      </c>
      <c r="D16167">
        <v>1.5</v>
      </c>
    </row>
    <row r="16168" spans="1:4">
      <c r="A16168">
        <v>1911</v>
      </c>
      <c r="B16168" t="s">
        <v>2415</v>
      </c>
      <c r="C16168" t="s">
        <v>2123</v>
      </c>
      <c r="D16168">
        <v>5.5</v>
      </c>
    </row>
    <row r="16169" spans="1:4">
      <c r="A16169">
        <v>1911</v>
      </c>
      <c r="B16169" t="s">
        <v>2415</v>
      </c>
      <c r="C16169" t="s">
        <v>2123</v>
      </c>
      <c r="D16169">
        <v>14</v>
      </c>
    </row>
    <row r="16170" spans="1:4">
      <c r="A16170">
        <v>1911</v>
      </c>
      <c r="B16170" t="s">
        <v>2415</v>
      </c>
      <c r="C16170" t="s">
        <v>2123</v>
      </c>
      <c r="D16170">
        <v>17</v>
      </c>
    </row>
    <row r="16171" spans="1:4">
      <c r="A16171">
        <v>1911</v>
      </c>
      <c r="B16171" t="s">
        <v>2415</v>
      </c>
      <c r="C16171" t="s">
        <v>2124</v>
      </c>
      <c r="D16171">
        <v>29.36</v>
      </c>
    </row>
    <row r="16172" spans="1:4">
      <c r="A16172">
        <v>1911</v>
      </c>
      <c r="B16172" t="s">
        <v>2415</v>
      </c>
      <c r="C16172" t="s">
        <v>2510</v>
      </c>
      <c r="D16172">
        <v>14</v>
      </c>
    </row>
    <row r="16173" spans="1:4">
      <c r="A16173">
        <v>1911</v>
      </c>
      <c r="B16173" t="s">
        <v>2415</v>
      </c>
      <c r="C16173" t="s">
        <v>2511</v>
      </c>
      <c r="D16173">
        <v>12.8</v>
      </c>
    </row>
    <row r="16174" spans="1:4">
      <c r="A16174">
        <v>1911</v>
      </c>
      <c r="B16174" t="s">
        <v>2415</v>
      </c>
      <c r="C16174" t="s">
        <v>2125</v>
      </c>
      <c r="D16174">
        <v>627.65</v>
      </c>
    </row>
    <row r="16175" spans="1:4">
      <c r="A16175">
        <v>1911</v>
      </c>
      <c r="B16175" t="s">
        <v>2415</v>
      </c>
      <c r="C16175" t="s">
        <v>2125</v>
      </c>
      <c r="D16175">
        <v>5.36</v>
      </c>
    </row>
    <row r="16176" spans="1:4">
      <c r="A16176">
        <v>1911</v>
      </c>
      <c r="B16176" t="s">
        <v>2415</v>
      </c>
      <c r="C16176" t="s">
        <v>2125</v>
      </c>
      <c r="D16176">
        <v>56</v>
      </c>
    </row>
    <row r="16177" spans="1:4">
      <c r="A16177">
        <v>1911</v>
      </c>
      <c r="B16177" t="s">
        <v>2415</v>
      </c>
      <c r="C16177" t="s">
        <v>2125</v>
      </c>
      <c r="D16177">
        <v>316</v>
      </c>
    </row>
    <row r="16178" spans="1:4">
      <c r="A16178">
        <v>1911</v>
      </c>
      <c r="B16178" t="s">
        <v>2415</v>
      </c>
      <c r="C16178" t="s">
        <v>2125</v>
      </c>
      <c r="D16178">
        <v>10</v>
      </c>
    </row>
    <row r="16179" spans="1:4">
      <c r="A16179">
        <v>1911</v>
      </c>
      <c r="B16179" t="s">
        <v>2415</v>
      </c>
      <c r="C16179" t="s">
        <v>2125</v>
      </c>
      <c r="D16179">
        <v>26.11</v>
      </c>
    </row>
    <row r="16180" spans="1:4">
      <c r="A16180">
        <v>1911</v>
      </c>
      <c r="B16180" t="s">
        <v>2415</v>
      </c>
      <c r="C16180" t="s">
        <v>2125</v>
      </c>
      <c r="D16180">
        <v>8.6</v>
      </c>
    </row>
    <row r="16181" spans="1:4">
      <c r="A16181">
        <v>1911</v>
      </c>
      <c r="B16181" t="s">
        <v>2415</v>
      </c>
      <c r="C16181" t="s">
        <v>2125</v>
      </c>
      <c r="D16181">
        <v>3.39</v>
      </c>
    </row>
    <row r="16182" spans="1:4">
      <c r="A16182">
        <v>1911</v>
      </c>
      <c r="B16182" t="s">
        <v>2415</v>
      </c>
      <c r="C16182" t="s">
        <v>2125</v>
      </c>
      <c r="D16182">
        <v>22</v>
      </c>
    </row>
    <row r="16183" spans="1:4">
      <c r="A16183">
        <v>1911</v>
      </c>
      <c r="B16183" t="s">
        <v>2415</v>
      </c>
      <c r="C16183" t="s">
        <v>2125</v>
      </c>
      <c r="D16183">
        <v>3.5</v>
      </c>
    </row>
    <row r="16184" spans="1:4">
      <c r="A16184">
        <v>1911</v>
      </c>
      <c r="B16184" t="s">
        <v>2415</v>
      </c>
      <c r="C16184" t="s">
        <v>2125</v>
      </c>
      <c r="D16184">
        <v>14.7</v>
      </c>
    </row>
    <row r="16185" spans="1:4">
      <c r="A16185">
        <v>1911</v>
      </c>
      <c r="B16185" t="s">
        <v>2415</v>
      </c>
      <c r="C16185" t="s">
        <v>2125</v>
      </c>
      <c r="D16185">
        <v>15</v>
      </c>
    </row>
    <row r="16186" spans="1:4">
      <c r="A16186">
        <v>1911</v>
      </c>
      <c r="B16186" t="s">
        <v>2415</v>
      </c>
      <c r="C16186" t="s">
        <v>2125</v>
      </c>
      <c r="D16186">
        <v>16.18</v>
      </c>
    </row>
    <row r="16187" spans="1:4">
      <c r="A16187">
        <v>1911</v>
      </c>
      <c r="B16187" t="s">
        <v>2415</v>
      </c>
      <c r="C16187" t="s">
        <v>2125</v>
      </c>
      <c r="D16187">
        <v>17.600000000000001</v>
      </c>
    </row>
    <row r="16188" spans="1:4">
      <c r="A16188">
        <v>1911</v>
      </c>
      <c r="B16188" t="s">
        <v>2415</v>
      </c>
      <c r="C16188" t="s">
        <v>2125</v>
      </c>
      <c r="D16188">
        <v>21</v>
      </c>
    </row>
    <row r="16189" spans="1:4">
      <c r="A16189">
        <v>1911</v>
      </c>
      <c r="B16189" t="s">
        <v>2415</v>
      </c>
      <c r="C16189" t="s">
        <v>2403</v>
      </c>
      <c r="D16189">
        <v>13.6</v>
      </c>
    </row>
    <row r="16190" spans="1:4">
      <c r="A16190">
        <v>1911</v>
      </c>
      <c r="B16190" t="s">
        <v>2415</v>
      </c>
      <c r="C16190" t="s">
        <v>2127</v>
      </c>
      <c r="D16190">
        <v>589.9</v>
      </c>
    </row>
    <row r="16191" spans="1:4">
      <c r="A16191">
        <v>1911</v>
      </c>
      <c r="B16191" t="s">
        <v>2415</v>
      </c>
      <c r="C16191" t="s">
        <v>2127</v>
      </c>
      <c r="D16191">
        <v>27.38</v>
      </c>
    </row>
    <row r="16192" spans="1:4">
      <c r="A16192">
        <v>1911</v>
      </c>
      <c r="B16192" t="s">
        <v>2415</v>
      </c>
      <c r="C16192" t="s">
        <v>2127</v>
      </c>
      <c r="D16192">
        <v>226.13</v>
      </c>
    </row>
    <row r="16193" spans="1:4">
      <c r="A16193">
        <v>1911</v>
      </c>
      <c r="B16193" t="s">
        <v>2415</v>
      </c>
      <c r="C16193" t="s">
        <v>2127</v>
      </c>
      <c r="D16193">
        <v>240</v>
      </c>
    </row>
    <row r="16194" spans="1:4">
      <c r="A16194">
        <v>1911</v>
      </c>
      <c r="B16194" t="s">
        <v>2415</v>
      </c>
      <c r="C16194" t="s">
        <v>2127</v>
      </c>
      <c r="D16194">
        <v>36.4</v>
      </c>
    </row>
    <row r="16195" spans="1:4">
      <c r="A16195">
        <v>1911</v>
      </c>
      <c r="B16195" t="s">
        <v>2415</v>
      </c>
      <c r="C16195" t="s">
        <v>2127</v>
      </c>
      <c r="D16195">
        <v>14.99</v>
      </c>
    </row>
    <row r="16196" spans="1:4">
      <c r="A16196">
        <v>1911</v>
      </c>
      <c r="B16196" t="s">
        <v>2415</v>
      </c>
      <c r="C16196" t="s">
        <v>2127</v>
      </c>
      <c r="D16196">
        <v>163</v>
      </c>
    </row>
    <row r="16197" spans="1:4">
      <c r="A16197">
        <v>1911</v>
      </c>
      <c r="B16197" t="s">
        <v>2415</v>
      </c>
      <c r="C16197" t="s">
        <v>2127</v>
      </c>
      <c r="D16197">
        <v>7</v>
      </c>
    </row>
    <row r="16198" spans="1:4">
      <c r="A16198">
        <v>1911</v>
      </c>
      <c r="B16198" t="s">
        <v>2415</v>
      </c>
      <c r="C16198" t="s">
        <v>2127</v>
      </c>
      <c r="D16198">
        <v>75</v>
      </c>
    </row>
    <row r="16199" spans="1:4">
      <c r="A16199">
        <v>1911</v>
      </c>
      <c r="B16199" t="s">
        <v>2415</v>
      </c>
      <c r="C16199" t="s">
        <v>2127</v>
      </c>
      <c r="D16199">
        <v>11.7</v>
      </c>
    </row>
    <row r="16200" spans="1:4">
      <c r="A16200">
        <v>1911</v>
      </c>
      <c r="B16200" t="s">
        <v>2415</v>
      </c>
      <c r="C16200" t="s">
        <v>2127</v>
      </c>
      <c r="D16200">
        <v>5</v>
      </c>
    </row>
    <row r="16201" spans="1:4">
      <c r="A16201">
        <v>1911</v>
      </c>
      <c r="B16201" t="s">
        <v>2415</v>
      </c>
      <c r="C16201" t="s">
        <v>2022</v>
      </c>
      <c r="D16201">
        <v>3.5</v>
      </c>
    </row>
    <row r="16202" spans="1:4">
      <c r="A16202">
        <v>1911</v>
      </c>
      <c r="B16202" t="s">
        <v>2415</v>
      </c>
      <c r="C16202" t="s">
        <v>2145</v>
      </c>
      <c r="D16202">
        <v>6.7</v>
      </c>
    </row>
    <row r="16203" spans="1:4">
      <c r="A16203">
        <v>1911</v>
      </c>
      <c r="B16203" t="s">
        <v>2415</v>
      </c>
      <c r="C16203" t="s">
        <v>2145</v>
      </c>
      <c r="D16203">
        <v>14</v>
      </c>
    </row>
    <row r="16204" spans="1:4">
      <c r="A16204">
        <v>1911</v>
      </c>
      <c r="B16204" t="s">
        <v>2415</v>
      </c>
      <c r="C16204" t="s">
        <v>2145</v>
      </c>
      <c r="D16204">
        <v>12</v>
      </c>
    </row>
    <row r="16205" spans="1:4">
      <c r="A16205">
        <v>1911</v>
      </c>
      <c r="B16205" t="s">
        <v>2415</v>
      </c>
      <c r="C16205" t="s">
        <v>2128</v>
      </c>
      <c r="D16205">
        <v>70.97</v>
      </c>
    </row>
    <row r="16206" spans="1:4">
      <c r="A16206">
        <v>1911</v>
      </c>
      <c r="B16206" t="s">
        <v>2415</v>
      </c>
      <c r="C16206" t="s">
        <v>2146</v>
      </c>
      <c r="D16206">
        <v>28</v>
      </c>
    </row>
    <row r="16207" spans="1:4">
      <c r="A16207">
        <v>1911</v>
      </c>
      <c r="B16207" t="s">
        <v>2415</v>
      </c>
      <c r="C16207" t="s">
        <v>2262</v>
      </c>
      <c r="D16207">
        <v>10.5</v>
      </c>
    </row>
    <row r="16208" spans="1:4">
      <c r="A16208">
        <v>1911</v>
      </c>
      <c r="B16208" t="s">
        <v>2415</v>
      </c>
      <c r="C16208" t="s">
        <v>2129</v>
      </c>
      <c r="D16208">
        <v>171</v>
      </c>
    </row>
    <row r="16209" spans="1:4">
      <c r="A16209">
        <v>1911</v>
      </c>
      <c r="B16209" t="s">
        <v>2415</v>
      </c>
      <c r="C16209" t="s">
        <v>2129</v>
      </c>
      <c r="D16209">
        <v>90</v>
      </c>
    </row>
    <row r="16210" spans="1:4">
      <c r="A16210">
        <v>1911</v>
      </c>
      <c r="B16210" t="s">
        <v>2415</v>
      </c>
      <c r="C16210" t="s">
        <v>2129</v>
      </c>
      <c r="D16210">
        <v>56.5</v>
      </c>
    </row>
    <row r="16211" spans="1:4">
      <c r="A16211">
        <v>1911</v>
      </c>
      <c r="B16211" t="s">
        <v>2415</v>
      </c>
      <c r="C16211" t="s">
        <v>2129</v>
      </c>
      <c r="D16211">
        <v>7.5</v>
      </c>
    </row>
    <row r="16212" spans="1:4">
      <c r="A16212">
        <v>1911</v>
      </c>
      <c r="B16212" t="s">
        <v>2415</v>
      </c>
      <c r="C16212" t="s">
        <v>2130</v>
      </c>
      <c r="D16212">
        <v>82.89</v>
      </c>
    </row>
    <row r="16213" spans="1:4">
      <c r="A16213">
        <v>1911</v>
      </c>
      <c r="B16213" t="s">
        <v>2415</v>
      </c>
      <c r="C16213" t="s">
        <v>2130</v>
      </c>
      <c r="D16213">
        <v>50.62</v>
      </c>
    </row>
    <row r="16214" spans="1:4">
      <c r="A16214">
        <v>1911</v>
      </c>
      <c r="B16214" t="s">
        <v>2415</v>
      </c>
      <c r="C16214" t="s">
        <v>2130</v>
      </c>
      <c r="D16214">
        <v>20.2</v>
      </c>
    </row>
    <row r="16215" spans="1:4">
      <c r="A16215">
        <v>1911</v>
      </c>
      <c r="B16215" t="s">
        <v>2415</v>
      </c>
      <c r="C16215" t="s">
        <v>2131</v>
      </c>
      <c r="D16215">
        <v>15</v>
      </c>
    </row>
    <row r="16216" spans="1:4">
      <c r="A16216">
        <v>1911</v>
      </c>
      <c r="B16216" t="s">
        <v>2415</v>
      </c>
      <c r="C16216" t="s">
        <v>2131</v>
      </c>
      <c r="D16216">
        <v>17.5</v>
      </c>
    </row>
    <row r="16217" spans="1:4">
      <c r="A16217">
        <v>1911</v>
      </c>
      <c r="B16217" t="s">
        <v>2415</v>
      </c>
      <c r="C16217" t="s">
        <v>2132</v>
      </c>
      <c r="D16217">
        <v>6</v>
      </c>
    </row>
    <row r="16218" spans="1:4">
      <c r="A16218">
        <v>1911</v>
      </c>
      <c r="B16218" t="s">
        <v>2415</v>
      </c>
      <c r="C16218" t="s">
        <v>2132</v>
      </c>
      <c r="D16218">
        <v>35.65</v>
      </c>
    </row>
    <row r="16219" spans="1:4">
      <c r="A16219">
        <v>1911</v>
      </c>
      <c r="B16219" t="s">
        <v>2415</v>
      </c>
      <c r="C16219" t="s">
        <v>2132</v>
      </c>
      <c r="D16219">
        <v>13.77</v>
      </c>
    </row>
    <row r="16220" spans="1:4">
      <c r="A16220">
        <v>1911</v>
      </c>
      <c r="B16220" t="s">
        <v>2415</v>
      </c>
      <c r="C16220" t="s">
        <v>2539</v>
      </c>
      <c r="D16220">
        <v>7</v>
      </c>
    </row>
    <row r="16221" spans="1:4">
      <c r="A16221">
        <v>1911</v>
      </c>
      <c r="B16221" t="s">
        <v>2415</v>
      </c>
      <c r="C16221" t="s">
        <v>2332</v>
      </c>
      <c r="D16221">
        <v>7.1</v>
      </c>
    </row>
    <row r="16222" spans="1:4">
      <c r="A16222">
        <v>1911</v>
      </c>
      <c r="B16222" t="s">
        <v>2415</v>
      </c>
      <c r="C16222" t="s">
        <v>2133</v>
      </c>
      <c r="D16222">
        <v>2.75</v>
      </c>
    </row>
    <row r="16223" spans="1:4">
      <c r="A16223">
        <v>1911</v>
      </c>
      <c r="B16223" t="s">
        <v>2415</v>
      </c>
      <c r="C16223" t="s">
        <v>2147</v>
      </c>
      <c r="D16223">
        <v>7</v>
      </c>
    </row>
    <row r="16224" spans="1:4">
      <c r="A16224">
        <v>1911</v>
      </c>
      <c r="B16224" t="s">
        <v>2415</v>
      </c>
      <c r="C16224" t="s">
        <v>2147</v>
      </c>
      <c r="D16224">
        <v>7</v>
      </c>
    </row>
    <row r="16225" spans="1:4">
      <c r="A16225">
        <v>1911</v>
      </c>
      <c r="B16225" t="s">
        <v>2415</v>
      </c>
      <c r="C16225" t="s">
        <v>2263</v>
      </c>
      <c r="D16225">
        <v>22.1</v>
      </c>
    </row>
    <row r="16226" spans="1:4">
      <c r="A16226">
        <v>1911</v>
      </c>
      <c r="B16226" t="s">
        <v>2415</v>
      </c>
      <c r="C16226" t="s">
        <v>2264</v>
      </c>
      <c r="D16226">
        <v>16.7</v>
      </c>
    </row>
    <row r="16227" spans="1:4">
      <c r="A16227">
        <v>1911</v>
      </c>
      <c r="B16227" t="s">
        <v>2415</v>
      </c>
      <c r="C16227" t="s">
        <v>2371</v>
      </c>
      <c r="D16227">
        <v>13.35</v>
      </c>
    </row>
    <row r="16228" spans="1:4">
      <c r="A16228">
        <v>1911</v>
      </c>
      <c r="B16228" t="s">
        <v>2415</v>
      </c>
      <c r="C16228" t="s">
        <v>2148</v>
      </c>
      <c r="D16228">
        <v>1.99</v>
      </c>
    </row>
    <row r="16229" spans="1:4">
      <c r="A16229">
        <v>1911</v>
      </c>
      <c r="B16229" t="s">
        <v>2415</v>
      </c>
      <c r="C16229" t="s">
        <v>2091</v>
      </c>
      <c r="D16229">
        <v>20.25</v>
      </c>
    </row>
    <row r="16230" spans="1:4">
      <c r="A16230">
        <v>1911</v>
      </c>
      <c r="B16230" t="s">
        <v>2415</v>
      </c>
      <c r="C16230" t="s">
        <v>2405</v>
      </c>
      <c r="D16230">
        <v>30</v>
      </c>
    </row>
    <row r="16231" spans="1:4">
      <c r="A16231">
        <v>1911</v>
      </c>
      <c r="B16231" t="s">
        <v>2415</v>
      </c>
      <c r="C16231" t="s">
        <v>2149</v>
      </c>
      <c r="D16231">
        <v>29.24</v>
      </c>
    </row>
    <row r="16232" spans="1:4">
      <c r="A16232">
        <v>1911</v>
      </c>
      <c r="B16232" t="s">
        <v>2415</v>
      </c>
      <c r="C16232" t="s">
        <v>2540</v>
      </c>
      <c r="D16232">
        <v>3.34</v>
      </c>
    </row>
    <row r="16233" spans="1:4">
      <c r="A16233">
        <v>1911</v>
      </c>
      <c r="B16233" t="s">
        <v>2415</v>
      </c>
      <c r="C16233" t="s">
        <v>2406</v>
      </c>
      <c r="D16233">
        <v>6</v>
      </c>
    </row>
    <row r="16234" spans="1:4">
      <c r="A16234">
        <v>1911</v>
      </c>
      <c r="B16234" t="s">
        <v>2415</v>
      </c>
      <c r="C16234" t="s">
        <v>2560</v>
      </c>
      <c r="D16234">
        <v>90</v>
      </c>
    </row>
    <row r="16235" spans="1:4">
      <c r="A16235">
        <v>1911</v>
      </c>
      <c r="B16235" t="s">
        <v>2415</v>
      </c>
      <c r="C16235" t="s">
        <v>2134</v>
      </c>
      <c r="D16235">
        <v>8.5</v>
      </c>
    </row>
    <row r="16236" spans="1:4">
      <c r="A16236">
        <v>1911</v>
      </c>
      <c r="B16236" t="s">
        <v>2415</v>
      </c>
      <c r="C16236" t="s">
        <v>2560</v>
      </c>
      <c r="D16236">
        <v>13</v>
      </c>
    </row>
    <row r="16237" spans="1:4">
      <c r="A16237">
        <v>1911</v>
      </c>
      <c r="B16237" t="s">
        <v>2415</v>
      </c>
      <c r="C16237" t="s">
        <v>2134</v>
      </c>
      <c r="D16237">
        <v>2.8</v>
      </c>
    </row>
    <row r="16238" spans="1:4">
      <c r="A16238">
        <v>1911</v>
      </c>
      <c r="B16238" t="s">
        <v>2415</v>
      </c>
      <c r="C16238" t="s">
        <v>2134</v>
      </c>
      <c r="D16238">
        <v>4.75</v>
      </c>
    </row>
    <row r="16239" spans="1:4">
      <c r="A16239">
        <v>1911</v>
      </c>
      <c r="B16239" t="s">
        <v>2415</v>
      </c>
      <c r="C16239" t="s">
        <v>2134</v>
      </c>
      <c r="D16239">
        <v>1.8</v>
      </c>
    </row>
    <row r="16240" spans="1:4">
      <c r="A16240">
        <v>1911</v>
      </c>
      <c r="B16240" t="s">
        <v>2415</v>
      </c>
      <c r="C16240" t="s">
        <v>2451</v>
      </c>
      <c r="D16240">
        <v>17</v>
      </c>
    </row>
    <row r="16241" spans="1:4">
      <c r="A16241">
        <v>1911</v>
      </c>
      <c r="B16241" t="s">
        <v>2415</v>
      </c>
      <c r="C16241" t="s">
        <v>2151</v>
      </c>
      <c r="D16241">
        <v>73.3</v>
      </c>
    </row>
    <row r="16242" spans="1:4">
      <c r="A16242">
        <v>1911</v>
      </c>
      <c r="B16242" t="s">
        <v>3153</v>
      </c>
      <c r="C16242" t="s">
        <v>2153</v>
      </c>
      <c r="D16242">
        <v>21.2</v>
      </c>
    </row>
    <row r="16243" spans="1:4">
      <c r="A16243">
        <v>1911</v>
      </c>
      <c r="B16243" t="s">
        <v>3153</v>
      </c>
      <c r="C16243" t="s">
        <v>2153</v>
      </c>
      <c r="D16243">
        <v>14.5</v>
      </c>
    </row>
    <row r="16244" spans="1:4">
      <c r="A16244">
        <v>1911</v>
      </c>
      <c r="B16244" t="s">
        <v>3153</v>
      </c>
      <c r="C16244" t="s">
        <v>2155</v>
      </c>
      <c r="D16244">
        <v>317.27999999999997</v>
      </c>
    </row>
    <row r="16245" spans="1:4">
      <c r="A16245">
        <v>1911</v>
      </c>
      <c r="B16245" t="s">
        <v>3153</v>
      </c>
      <c r="C16245" t="s">
        <v>2155</v>
      </c>
      <c r="D16245">
        <v>27.715</v>
      </c>
    </row>
    <row r="16246" spans="1:4">
      <c r="A16246">
        <v>1911</v>
      </c>
      <c r="B16246" t="s">
        <v>3153</v>
      </c>
      <c r="C16246" t="s">
        <v>2155</v>
      </c>
      <c r="D16246">
        <v>33</v>
      </c>
    </row>
    <row r="16247" spans="1:4">
      <c r="A16247">
        <v>1911</v>
      </c>
      <c r="B16247" t="s">
        <v>3153</v>
      </c>
      <c r="C16247" t="s">
        <v>2031</v>
      </c>
      <c r="D16247">
        <v>20.6</v>
      </c>
    </row>
    <row r="16248" spans="1:4">
      <c r="A16248">
        <v>1911</v>
      </c>
      <c r="B16248" t="s">
        <v>3153</v>
      </c>
      <c r="C16248" t="s">
        <v>2266</v>
      </c>
      <c r="D16248">
        <v>7.93</v>
      </c>
    </row>
    <row r="16249" spans="1:4">
      <c r="A16249">
        <v>1911</v>
      </c>
      <c r="B16249" t="s">
        <v>3157</v>
      </c>
      <c r="C16249" t="s">
        <v>442</v>
      </c>
      <c r="D16249">
        <v>18.899999999999999</v>
      </c>
    </row>
    <row r="16250" spans="1:4">
      <c r="A16250">
        <v>1911</v>
      </c>
      <c r="B16250" t="s">
        <v>3157</v>
      </c>
      <c r="C16250" t="s">
        <v>1903</v>
      </c>
      <c r="D16250">
        <v>41</v>
      </c>
    </row>
    <row r="16251" spans="1:4">
      <c r="A16251">
        <v>1911</v>
      </c>
      <c r="B16251" t="s">
        <v>3157</v>
      </c>
      <c r="C16251" t="s">
        <v>1972</v>
      </c>
      <c r="D16251">
        <v>25</v>
      </c>
    </row>
    <row r="16252" spans="1:4">
      <c r="A16252">
        <v>1911</v>
      </c>
      <c r="B16252" t="s">
        <v>3157</v>
      </c>
      <c r="C16252" t="s">
        <v>2056</v>
      </c>
      <c r="D16252">
        <v>14.8</v>
      </c>
    </row>
    <row r="16253" spans="1:4">
      <c r="A16253">
        <v>1911</v>
      </c>
      <c r="B16253" t="s">
        <v>3157</v>
      </c>
      <c r="C16253" t="s">
        <v>2452</v>
      </c>
      <c r="D16253">
        <v>1.5</v>
      </c>
    </row>
    <row r="16254" spans="1:4">
      <c r="A16254">
        <v>1911</v>
      </c>
      <c r="B16254" t="s">
        <v>3157</v>
      </c>
      <c r="C16254" t="s">
        <v>2339</v>
      </c>
      <c r="D16254">
        <v>18.5</v>
      </c>
    </row>
    <row r="16255" spans="1:4">
      <c r="A16255">
        <v>1911</v>
      </c>
      <c r="B16255" t="s">
        <v>3162</v>
      </c>
      <c r="C16255" t="s">
        <v>1226</v>
      </c>
      <c r="D16255">
        <v>4.5</v>
      </c>
    </row>
    <row r="16256" spans="1:4">
      <c r="A16256">
        <v>1911</v>
      </c>
      <c r="B16256" t="s">
        <v>3162</v>
      </c>
      <c r="C16256" t="s">
        <v>2411</v>
      </c>
      <c r="D16256">
        <v>4</v>
      </c>
    </row>
    <row r="16257" spans="1:4">
      <c r="A16257">
        <v>1911</v>
      </c>
      <c r="B16257" t="s">
        <v>3162</v>
      </c>
      <c r="C16257" t="s">
        <v>2159</v>
      </c>
      <c r="D16257">
        <v>11</v>
      </c>
    </row>
    <row r="16258" spans="1:4">
      <c r="A16258">
        <v>1911</v>
      </c>
      <c r="B16258" t="s">
        <v>3544</v>
      </c>
      <c r="C16258" t="s">
        <v>537</v>
      </c>
      <c r="D16258">
        <v>6</v>
      </c>
    </row>
    <row r="16259" spans="1:4">
      <c r="A16259">
        <v>1911</v>
      </c>
      <c r="B16259" t="s">
        <v>3544</v>
      </c>
      <c r="C16259" t="s">
        <v>415</v>
      </c>
      <c r="D16259">
        <v>54.7</v>
      </c>
    </row>
    <row r="16260" spans="1:4">
      <c r="A16260">
        <v>1911</v>
      </c>
      <c r="B16260" t="s">
        <v>3544</v>
      </c>
      <c r="C16260" t="s">
        <v>415</v>
      </c>
      <c r="D16260">
        <v>5</v>
      </c>
    </row>
    <row r="16261" spans="1:4">
      <c r="A16261">
        <v>1911</v>
      </c>
      <c r="B16261" t="s">
        <v>3544</v>
      </c>
      <c r="C16261" t="s">
        <v>416</v>
      </c>
      <c r="D16261">
        <v>5.5</v>
      </c>
    </row>
    <row r="16262" spans="1:4">
      <c r="A16262">
        <v>1911</v>
      </c>
      <c r="B16262" t="s">
        <v>3544</v>
      </c>
      <c r="C16262" t="s">
        <v>419</v>
      </c>
      <c r="D16262">
        <v>6.25</v>
      </c>
    </row>
    <row r="16263" spans="1:4">
      <c r="A16263">
        <v>1911</v>
      </c>
      <c r="B16263" t="s">
        <v>3544</v>
      </c>
      <c r="C16263" t="s">
        <v>420</v>
      </c>
      <c r="D16263">
        <v>4</v>
      </c>
    </row>
    <row r="16264" spans="1:4">
      <c r="A16264">
        <v>1911</v>
      </c>
      <c r="B16264" t="s">
        <v>3544</v>
      </c>
      <c r="C16264" t="s">
        <v>421</v>
      </c>
      <c r="D16264">
        <v>43.8</v>
      </c>
    </row>
    <row r="16265" spans="1:4">
      <c r="A16265">
        <v>1911</v>
      </c>
      <c r="B16265" t="s">
        <v>3544</v>
      </c>
      <c r="C16265" t="s">
        <v>422</v>
      </c>
      <c r="D16265">
        <v>115.02</v>
      </c>
    </row>
    <row r="16266" spans="1:4">
      <c r="A16266">
        <v>1911</v>
      </c>
      <c r="B16266" t="s">
        <v>3544</v>
      </c>
      <c r="C16266" t="s">
        <v>422</v>
      </c>
      <c r="D16266">
        <v>10.43</v>
      </c>
    </row>
    <row r="16267" spans="1:4">
      <c r="A16267">
        <v>1911</v>
      </c>
      <c r="B16267" t="s">
        <v>3544</v>
      </c>
      <c r="C16267" t="s">
        <v>423</v>
      </c>
      <c r="D16267">
        <v>82</v>
      </c>
    </row>
    <row r="16268" spans="1:4">
      <c r="A16268">
        <v>1911</v>
      </c>
      <c r="B16268" t="s">
        <v>3544</v>
      </c>
      <c r="C16268" t="s">
        <v>423</v>
      </c>
      <c r="D16268">
        <v>16.7</v>
      </c>
    </row>
    <row r="16269" spans="1:4">
      <c r="A16269">
        <v>1911</v>
      </c>
      <c r="B16269" t="s">
        <v>3658</v>
      </c>
      <c r="C16269" t="s">
        <v>2601</v>
      </c>
      <c r="D16269">
        <v>5</v>
      </c>
    </row>
    <row r="16270" spans="1:4">
      <c r="A16270">
        <v>1911</v>
      </c>
      <c r="B16270" t="s">
        <v>3658</v>
      </c>
      <c r="C16270" t="s">
        <v>2514</v>
      </c>
      <c r="D16270">
        <v>9</v>
      </c>
    </row>
    <row r="16271" spans="1:4">
      <c r="A16271">
        <v>1911</v>
      </c>
      <c r="B16271" t="s">
        <v>3658</v>
      </c>
      <c r="C16271" t="s">
        <v>968</v>
      </c>
      <c r="D16271">
        <v>18</v>
      </c>
    </row>
    <row r="16272" spans="1:4">
      <c r="A16272">
        <v>1911</v>
      </c>
      <c r="B16272" t="s">
        <v>3658</v>
      </c>
      <c r="C16272" t="s">
        <v>2170</v>
      </c>
      <c r="D16272">
        <v>12</v>
      </c>
    </row>
    <row r="16273" spans="1:4">
      <c r="A16273">
        <v>1911</v>
      </c>
      <c r="B16273" t="s">
        <v>3658</v>
      </c>
      <c r="C16273" t="s">
        <v>2453</v>
      </c>
      <c r="D16273">
        <v>2.5</v>
      </c>
    </row>
    <row r="16274" spans="1:4">
      <c r="A16274">
        <v>1911</v>
      </c>
      <c r="B16274" t="s">
        <v>3658</v>
      </c>
      <c r="C16274" t="s">
        <v>2602</v>
      </c>
      <c r="D16274">
        <v>5</v>
      </c>
    </row>
    <row r="16275" spans="1:4">
      <c r="A16275">
        <v>1911</v>
      </c>
      <c r="B16275" t="s">
        <v>3658</v>
      </c>
      <c r="C16275" t="s">
        <v>2603</v>
      </c>
      <c r="D16275">
        <v>6</v>
      </c>
    </row>
    <row r="16276" spans="1:4">
      <c r="A16276">
        <v>1911</v>
      </c>
      <c r="B16276" t="s">
        <v>3658</v>
      </c>
      <c r="C16276" t="s">
        <v>2160</v>
      </c>
      <c r="D16276">
        <v>9</v>
      </c>
    </row>
    <row r="16277" spans="1:4">
      <c r="A16277">
        <v>1911</v>
      </c>
      <c r="B16277" t="s">
        <v>3658</v>
      </c>
      <c r="C16277" t="s">
        <v>2171</v>
      </c>
      <c r="D16277">
        <v>4</v>
      </c>
    </row>
    <row r="16278" spans="1:4">
      <c r="A16278">
        <v>1911</v>
      </c>
      <c r="B16278" t="s">
        <v>3658</v>
      </c>
      <c r="C16278" t="s">
        <v>969</v>
      </c>
      <c r="D16278">
        <v>60.7</v>
      </c>
    </row>
    <row r="16279" spans="1:4">
      <c r="A16279">
        <v>1911</v>
      </c>
      <c r="B16279" t="s">
        <v>3658</v>
      </c>
      <c r="C16279" t="s">
        <v>969</v>
      </c>
      <c r="D16279">
        <v>65.989999999999995</v>
      </c>
    </row>
    <row r="16280" spans="1:4">
      <c r="A16280">
        <v>1911</v>
      </c>
      <c r="B16280" t="s">
        <v>3658</v>
      </c>
      <c r="C16280" t="s">
        <v>2541</v>
      </c>
      <c r="D16280">
        <v>3</v>
      </c>
    </row>
    <row r="16281" spans="1:4">
      <c r="A16281">
        <v>1911</v>
      </c>
      <c r="B16281" t="s">
        <v>3658</v>
      </c>
      <c r="C16281" t="s">
        <v>2173</v>
      </c>
      <c r="D16281">
        <v>34.5</v>
      </c>
    </row>
    <row r="16282" spans="1:4">
      <c r="A16282">
        <v>1911</v>
      </c>
      <c r="B16282" t="s">
        <v>3658</v>
      </c>
      <c r="C16282" t="s">
        <v>2162</v>
      </c>
      <c r="D16282">
        <v>15</v>
      </c>
    </row>
    <row r="16283" spans="1:4">
      <c r="A16283">
        <v>1911</v>
      </c>
      <c r="B16283" t="s">
        <v>3658</v>
      </c>
      <c r="C16283" t="s">
        <v>2162</v>
      </c>
      <c r="D16283">
        <v>88.8</v>
      </c>
    </row>
    <row r="16284" spans="1:4">
      <c r="A16284">
        <v>1911</v>
      </c>
      <c r="B16284" t="s">
        <v>3658</v>
      </c>
      <c r="C16284" t="s">
        <v>2515</v>
      </c>
      <c r="D16284">
        <v>39</v>
      </c>
    </row>
    <row r="16285" spans="1:4">
      <c r="A16285">
        <v>1911</v>
      </c>
      <c r="B16285" t="s">
        <v>3658</v>
      </c>
      <c r="C16285" t="s">
        <v>2163</v>
      </c>
      <c r="D16285">
        <v>45.5</v>
      </c>
    </row>
    <row r="16286" spans="1:4">
      <c r="A16286">
        <v>1911</v>
      </c>
      <c r="B16286" t="s">
        <v>3658</v>
      </c>
      <c r="C16286" t="s">
        <v>2163</v>
      </c>
      <c r="D16286">
        <v>35.1</v>
      </c>
    </row>
    <row r="16287" spans="1:4">
      <c r="A16287">
        <v>1911</v>
      </c>
      <c r="B16287" t="s">
        <v>3658</v>
      </c>
      <c r="C16287" t="s">
        <v>2056</v>
      </c>
      <c r="D16287">
        <v>7</v>
      </c>
    </row>
    <row r="16288" spans="1:4">
      <c r="A16288">
        <v>1911</v>
      </c>
      <c r="B16288" t="s">
        <v>3658</v>
      </c>
      <c r="C16288" t="s">
        <v>2604</v>
      </c>
      <c r="D16288">
        <v>4</v>
      </c>
    </row>
    <row r="16289" spans="1:4">
      <c r="A16289">
        <v>1911</v>
      </c>
      <c r="B16289" t="s">
        <v>3658</v>
      </c>
      <c r="C16289" t="s">
        <v>2174</v>
      </c>
      <c r="D16289">
        <v>50.7</v>
      </c>
    </row>
    <row r="16290" spans="1:4">
      <c r="A16290">
        <v>1911</v>
      </c>
      <c r="B16290" t="s">
        <v>3658</v>
      </c>
      <c r="C16290" t="s">
        <v>2164</v>
      </c>
      <c r="D16290">
        <v>5.5</v>
      </c>
    </row>
    <row r="16291" spans="1:4">
      <c r="A16291">
        <v>1911</v>
      </c>
      <c r="B16291" t="s">
        <v>3658</v>
      </c>
      <c r="C16291" t="s">
        <v>2165</v>
      </c>
      <c r="D16291">
        <v>1</v>
      </c>
    </row>
    <row r="16292" spans="1:4">
      <c r="A16292">
        <v>1911</v>
      </c>
      <c r="B16292" t="s">
        <v>3658</v>
      </c>
      <c r="C16292" t="s">
        <v>2580</v>
      </c>
      <c r="D16292">
        <v>3</v>
      </c>
    </row>
    <row r="16293" spans="1:4">
      <c r="A16293">
        <v>1911</v>
      </c>
      <c r="B16293" t="s">
        <v>3658</v>
      </c>
      <c r="C16293" t="s">
        <v>1518</v>
      </c>
      <c r="D16293">
        <v>2</v>
      </c>
    </row>
    <row r="16294" spans="1:4">
      <c r="A16294">
        <v>1911</v>
      </c>
      <c r="B16294" t="s">
        <v>3658</v>
      </c>
      <c r="C16294" t="s">
        <v>1518</v>
      </c>
      <c r="D16294">
        <v>6</v>
      </c>
    </row>
    <row r="16295" spans="1:4">
      <c r="A16295">
        <v>1911</v>
      </c>
      <c r="B16295" t="s">
        <v>3658</v>
      </c>
      <c r="C16295" t="s">
        <v>690</v>
      </c>
      <c r="D16295">
        <v>5</v>
      </c>
    </row>
    <row r="16296" spans="1:4">
      <c r="A16296">
        <v>1911</v>
      </c>
      <c r="B16296" t="s">
        <v>3658</v>
      </c>
      <c r="C16296" t="s">
        <v>2110</v>
      </c>
      <c r="D16296">
        <v>7</v>
      </c>
    </row>
    <row r="16297" spans="1:4">
      <c r="A16297">
        <v>1911</v>
      </c>
      <c r="B16297" t="s">
        <v>3658</v>
      </c>
      <c r="C16297" t="s">
        <v>2581</v>
      </c>
      <c r="D16297">
        <v>5</v>
      </c>
    </row>
    <row r="16298" spans="1:4">
      <c r="A16298">
        <v>1911</v>
      </c>
      <c r="B16298" t="s">
        <v>3658</v>
      </c>
      <c r="C16298" t="s">
        <v>2166</v>
      </c>
      <c r="D16298">
        <v>71.400000000000006</v>
      </c>
    </row>
    <row r="16299" spans="1:4">
      <c r="A16299">
        <v>1911</v>
      </c>
      <c r="B16299" t="s">
        <v>3658</v>
      </c>
      <c r="C16299" t="s">
        <v>2166</v>
      </c>
      <c r="D16299">
        <v>5</v>
      </c>
    </row>
    <row r="16300" spans="1:4">
      <c r="A16300">
        <v>1911</v>
      </c>
      <c r="B16300" t="s">
        <v>3658</v>
      </c>
      <c r="C16300" t="s">
        <v>862</v>
      </c>
      <c r="D16300">
        <v>16</v>
      </c>
    </row>
    <row r="16301" spans="1:4">
      <c r="A16301">
        <v>1911</v>
      </c>
      <c r="B16301" t="s">
        <v>3658</v>
      </c>
      <c r="C16301" t="s">
        <v>2454</v>
      </c>
      <c r="D16301">
        <v>14.3</v>
      </c>
    </row>
    <row r="16302" spans="1:4">
      <c r="A16302">
        <v>1911</v>
      </c>
      <c r="B16302" t="s">
        <v>3658</v>
      </c>
      <c r="C16302" t="s">
        <v>2561</v>
      </c>
      <c r="D16302">
        <v>4</v>
      </c>
    </row>
    <row r="16303" spans="1:4">
      <c r="A16303">
        <v>1911</v>
      </c>
      <c r="B16303" t="s">
        <v>3658</v>
      </c>
      <c r="C16303" t="s">
        <v>2167</v>
      </c>
      <c r="D16303">
        <v>20</v>
      </c>
    </row>
    <row r="16304" spans="1:4">
      <c r="A16304">
        <v>1911</v>
      </c>
      <c r="B16304" t="s">
        <v>3658</v>
      </c>
      <c r="C16304" t="s">
        <v>2168</v>
      </c>
      <c r="D16304">
        <v>3.5</v>
      </c>
    </row>
    <row r="16305" spans="1:4">
      <c r="A16305">
        <v>1911</v>
      </c>
      <c r="B16305" t="s">
        <v>3658</v>
      </c>
      <c r="C16305" t="s">
        <v>2582</v>
      </c>
      <c r="D16305">
        <v>8</v>
      </c>
    </row>
    <row r="16306" spans="1:4">
      <c r="A16306">
        <v>1911</v>
      </c>
      <c r="B16306" t="s">
        <v>3185</v>
      </c>
      <c r="C16306" t="s">
        <v>2340</v>
      </c>
      <c r="D16306">
        <v>50.3</v>
      </c>
    </row>
    <row r="16307" spans="1:4">
      <c r="A16307">
        <v>1911</v>
      </c>
      <c r="B16307" t="s">
        <v>3185</v>
      </c>
      <c r="C16307" t="s">
        <v>2340</v>
      </c>
      <c r="D16307">
        <v>7.5</v>
      </c>
    </row>
    <row r="16308" spans="1:4">
      <c r="A16308">
        <v>1911</v>
      </c>
      <c r="B16308" t="s">
        <v>3185</v>
      </c>
      <c r="C16308" t="s">
        <v>2177</v>
      </c>
      <c r="D16308">
        <v>111</v>
      </c>
    </row>
    <row r="16309" spans="1:4">
      <c r="A16309">
        <v>1911</v>
      </c>
      <c r="B16309" t="s">
        <v>3185</v>
      </c>
      <c r="C16309" t="s">
        <v>2177</v>
      </c>
      <c r="D16309">
        <v>55</v>
      </c>
    </row>
    <row r="16310" spans="1:4">
      <c r="A16310">
        <v>1911</v>
      </c>
      <c r="B16310" t="s">
        <v>3185</v>
      </c>
      <c r="C16310" t="s">
        <v>2177</v>
      </c>
      <c r="D16310">
        <v>14</v>
      </c>
    </row>
    <row r="16311" spans="1:4">
      <c r="A16311">
        <v>1911</v>
      </c>
      <c r="B16311" t="s">
        <v>3188</v>
      </c>
      <c r="C16311" t="s">
        <v>922</v>
      </c>
      <c r="D16311">
        <v>9.5</v>
      </c>
    </row>
    <row r="16312" spans="1:4">
      <c r="A16312">
        <v>1911</v>
      </c>
      <c r="B16312" t="s">
        <v>3188</v>
      </c>
      <c r="C16312" t="s">
        <v>1084</v>
      </c>
      <c r="D16312">
        <v>7.5</v>
      </c>
    </row>
    <row r="16313" spans="1:4">
      <c r="A16313">
        <v>1911</v>
      </c>
      <c r="B16313" t="s">
        <v>3188</v>
      </c>
      <c r="C16313" t="s">
        <v>698</v>
      </c>
      <c r="D16313">
        <v>5</v>
      </c>
    </row>
    <row r="16314" spans="1:4">
      <c r="A16314">
        <v>1911</v>
      </c>
      <c r="B16314" t="s">
        <v>3188</v>
      </c>
      <c r="C16314" t="s">
        <v>370</v>
      </c>
      <c r="D16314">
        <v>11</v>
      </c>
    </row>
    <row r="16315" spans="1:4">
      <c r="A16315">
        <v>1911</v>
      </c>
      <c r="B16315" t="s">
        <v>3188</v>
      </c>
      <c r="C16315" t="s">
        <v>370</v>
      </c>
      <c r="D16315">
        <v>5</v>
      </c>
    </row>
    <row r="16316" spans="1:4">
      <c r="A16316">
        <v>1911</v>
      </c>
      <c r="B16316" t="s">
        <v>3188</v>
      </c>
      <c r="C16316" t="s">
        <v>370</v>
      </c>
      <c r="D16316">
        <v>5</v>
      </c>
    </row>
    <row r="16317" spans="1:4">
      <c r="A16317">
        <v>1911</v>
      </c>
      <c r="B16317" t="s">
        <v>3188</v>
      </c>
      <c r="C16317" t="s">
        <v>371</v>
      </c>
      <c r="D16317">
        <v>25</v>
      </c>
    </row>
    <row r="16318" spans="1:4">
      <c r="A16318">
        <v>1911</v>
      </c>
      <c r="B16318" t="s">
        <v>3188</v>
      </c>
      <c r="C16318" t="s">
        <v>1218</v>
      </c>
      <c r="D16318">
        <v>13</v>
      </c>
    </row>
    <row r="16319" spans="1:4">
      <c r="A16319">
        <v>1911</v>
      </c>
      <c r="B16319" t="s">
        <v>3188</v>
      </c>
      <c r="C16319" t="s">
        <v>578</v>
      </c>
      <c r="D16319">
        <v>9</v>
      </c>
    </row>
    <row r="16320" spans="1:4">
      <c r="A16320">
        <v>1911</v>
      </c>
      <c r="B16320" t="s">
        <v>3188</v>
      </c>
      <c r="C16320" t="s">
        <v>863</v>
      </c>
      <c r="D16320">
        <v>12</v>
      </c>
    </row>
    <row r="16321" spans="1:4">
      <c r="A16321">
        <v>1911</v>
      </c>
      <c r="B16321" t="s">
        <v>55</v>
      </c>
      <c r="C16321" t="s">
        <v>714</v>
      </c>
      <c r="D16321">
        <v>3.15</v>
      </c>
    </row>
    <row r="16322" spans="1:4">
      <c r="A16322">
        <v>1911</v>
      </c>
      <c r="B16322" t="s">
        <v>55</v>
      </c>
      <c r="C16322" t="s">
        <v>715</v>
      </c>
      <c r="D16322">
        <v>5.57</v>
      </c>
    </row>
    <row r="16323" spans="1:4">
      <c r="A16323">
        <v>1911</v>
      </c>
      <c r="B16323" t="s">
        <v>55</v>
      </c>
      <c r="C16323" t="s">
        <v>2412</v>
      </c>
      <c r="D16323">
        <v>5.74</v>
      </c>
    </row>
    <row r="16324" spans="1:4">
      <c r="A16324">
        <v>1911</v>
      </c>
      <c r="B16324" t="s">
        <v>55</v>
      </c>
      <c r="C16324" t="s">
        <v>864</v>
      </c>
      <c r="D16324">
        <v>14</v>
      </c>
    </row>
    <row r="16325" spans="1:4">
      <c r="A16325">
        <v>1911</v>
      </c>
      <c r="B16325" t="s">
        <v>55</v>
      </c>
      <c r="C16325" t="s">
        <v>2341</v>
      </c>
      <c r="D16325">
        <v>27.74</v>
      </c>
    </row>
    <row r="16326" spans="1:4">
      <c r="A16326">
        <v>1911</v>
      </c>
      <c r="B16326" t="s">
        <v>55</v>
      </c>
      <c r="C16326" t="s">
        <v>2341</v>
      </c>
      <c r="D16326">
        <v>10.1</v>
      </c>
    </row>
    <row r="16327" spans="1:4">
      <c r="A16327">
        <v>1911</v>
      </c>
      <c r="B16327" t="s">
        <v>55</v>
      </c>
      <c r="C16327" t="s">
        <v>2341</v>
      </c>
      <c r="D16327">
        <v>13.16</v>
      </c>
    </row>
    <row r="16328" spans="1:4">
      <c r="A16328">
        <v>1911</v>
      </c>
      <c r="B16328" t="s">
        <v>55</v>
      </c>
      <c r="C16328" t="s">
        <v>717</v>
      </c>
      <c r="D16328">
        <v>138.9</v>
      </c>
    </row>
    <row r="16329" spans="1:4">
      <c r="A16329">
        <v>1911</v>
      </c>
      <c r="B16329" t="s">
        <v>55</v>
      </c>
      <c r="C16329" t="s">
        <v>717</v>
      </c>
      <c r="D16329">
        <v>13.99</v>
      </c>
    </row>
    <row r="16330" spans="1:4">
      <c r="A16330">
        <v>1911</v>
      </c>
      <c r="B16330" t="s">
        <v>55</v>
      </c>
      <c r="C16330" t="s">
        <v>717</v>
      </c>
      <c r="D16330">
        <v>20.57</v>
      </c>
    </row>
    <row r="16331" spans="1:4">
      <c r="A16331">
        <v>1911</v>
      </c>
      <c r="B16331" t="s">
        <v>55</v>
      </c>
      <c r="C16331" t="s">
        <v>717</v>
      </c>
      <c r="D16331">
        <v>4.5</v>
      </c>
    </row>
    <row r="16332" spans="1:4">
      <c r="A16332">
        <v>1911</v>
      </c>
      <c r="B16332" t="s">
        <v>55</v>
      </c>
      <c r="C16332" t="s">
        <v>717</v>
      </c>
      <c r="D16332">
        <v>45.9</v>
      </c>
    </row>
    <row r="16333" spans="1:4">
      <c r="A16333">
        <v>1911</v>
      </c>
      <c r="B16333" t="s">
        <v>55</v>
      </c>
      <c r="C16333" t="s">
        <v>924</v>
      </c>
      <c r="D16333">
        <v>2.64</v>
      </c>
    </row>
    <row r="16334" spans="1:4">
      <c r="A16334">
        <v>1911</v>
      </c>
      <c r="B16334" t="s">
        <v>55</v>
      </c>
      <c r="C16334" t="s">
        <v>59</v>
      </c>
      <c r="D16334">
        <v>118.83</v>
      </c>
    </row>
    <row r="16335" spans="1:4">
      <c r="A16335">
        <v>1911</v>
      </c>
      <c r="B16335" t="s">
        <v>55</v>
      </c>
      <c r="C16335" t="s">
        <v>59</v>
      </c>
      <c r="D16335">
        <v>14.8</v>
      </c>
    </row>
    <row r="16336" spans="1:4">
      <c r="A16336">
        <v>1911</v>
      </c>
      <c r="B16336" t="s">
        <v>55</v>
      </c>
      <c r="C16336" t="s">
        <v>59</v>
      </c>
      <c r="D16336">
        <v>8</v>
      </c>
    </row>
    <row r="16337" spans="1:4">
      <c r="A16337">
        <v>1911</v>
      </c>
      <c r="B16337" t="s">
        <v>55</v>
      </c>
      <c r="C16337" t="s">
        <v>2179</v>
      </c>
      <c r="D16337">
        <v>26.25</v>
      </c>
    </row>
    <row r="16338" spans="1:4">
      <c r="A16338">
        <v>1911</v>
      </c>
      <c r="B16338" t="s">
        <v>55</v>
      </c>
      <c r="C16338" t="s">
        <v>2179</v>
      </c>
      <c r="D16338">
        <v>2</v>
      </c>
    </row>
    <row r="16339" spans="1:4">
      <c r="A16339">
        <v>1911</v>
      </c>
      <c r="B16339" t="s">
        <v>55</v>
      </c>
      <c r="C16339" t="s">
        <v>2180</v>
      </c>
      <c r="D16339">
        <v>8.5</v>
      </c>
    </row>
    <row r="16340" spans="1:4">
      <c r="A16340">
        <v>1911</v>
      </c>
      <c r="B16340" t="s">
        <v>55</v>
      </c>
      <c r="C16340" t="s">
        <v>2413</v>
      </c>
      <c r="D16340">
        <v>2</v>
      </c>
    </row>
    <row r="16341" spans="1:4">
      <c r="A16341">
        <v>1911</v>
      </c>
      <c r="B16341" t="s">
        <v>3638</v>
      </c>
      <c r="C16341" t="s">
        <v>1226</v>
      </c>
      <c r="D16341">
        <v>14</v>
      </c>
    </row>
    <row r="16342" spans="1:4">
      <c r="A16342">
        <v>1911</v>
      </c>
      <c r="B16342" t="s">
        <v>3638</v>
      </c>
      <c r="C16342" t="s">
        <v>1227</v>
      </c>
      <c r="D16342">
        <v>23.2</v>
      </c>
    </row>
    <row r="16343" spans="1:4">
      <c r="A16343">
        <v>1911</v>
      </c>
      <c r="B16343" t="s">
        <v>3638</v>
      </c>
      <c r="C16343" t="s">
        <v>425</v>
      </c>
      <c r="D16343">
        <v>16.899999999999999</v>
      </c>
    </row>
    <row r="16344" spans="1:4">
      <c r="A16344">
        <v>1911</v>
      </c>
      <c r="B16344" t="s">
        <v>3638</v>
      </c>
      <c r="C16344" t="s">
        <v>425</v>
      </c>
      <c r="D16344">
        <v>29.9</v>
      </c>
    </row>
    <row r="16345" spans="1:4">
      <c r="A16345">
        <v>1911</v>
      </c>
      <c r="B16345" t="s">
        <v>3638</v>
      </c>
      <c r="C16345" t="s">
        <v>1521</v>
      </c>
      <c r="D16345">
        <v>22</v>
      </c>
    </row>
    <row r="16346" spans="1:4">
      <c r="A16346">
        <v>1911</v>
      </c>
      <c r="B16346" t="s">
        <v>3638</v>
      </c>
      <c r="C16346" t="s">
        <v>721</v>
      </c>
      <c r="D16346">
        <v>4.25</v>
      </c>
    </row>
    <row r="16347" spans="1:4">
      <c r="A16347">
        <v>1911</v>
      </c>
      <c r="B16347" t="s">
        <v>3638</v>
      </c>
      <c r="C16347" t="s">
        <v>428</v>
      </c>
      <c r="D16347">
        <v>25</v>
      </c>
    </row>
    <row r="16348" spans="1:4">
      <c r="A16348">
        <v>1911</v>
      </c>
      <c r="B16348" t="s">
        <v>3638</v>
      </c>
      <c r="C16348" t="s">
        <v>428</v>
      </c>
      <c r="D16348">
        <v>5</v>
      </c>
    </row>
    <row r="16349" spans="1:4">
      <c r="A16349">
        <v>1911</v>
      </c>
      <c r="B16349" t="s">
        <v>3638</v>
      </c>
      <c r="C16349" t="s">
        <v>428</v>
      </c>
      <c r="D16349">
        <v>188</v>
      </c>
    </row>
    <row r="16350" spans="1:4">
      <c r="A16350">
        <v>1911</v>
      </c>
      <c r="B16350" t="s">
        <v>3638</v>
      </c>
      <c r="C16350" t="s">
        <v>432</v>
      </c>
      <c r="D16350">
        <v>278.13</v>
      </c>
    </row>
    <row r="16351" spans="1:4">
      <c r="A16351">
        <v>1911</v>
      </c>
      <c r="B16351" t="s">
        <v>3638</v>
      </c>
      <c r="C16351" t="s">
        <v>432</v>
      </c>
      <c r="D16351">
        <v>108.92</v>
      </c>
    </row>
    <row r="16352" spans="1:4">
      <c r="A16352">
        <v>1911</v>
      </c>
      <c r="B16352" t="s">
        <v>3638</v>
      </c>
      <c r="C16352" t="s">
        <v>435</v>
      </c>
      <c r="D16352">
        <v>192</v>
      </c>
    </row>
    <row r="16353" spans="1:4">
      <c r="A16353">
        <v>1911</v>
      </c>
      <c r="B16353" t="s">
        <v>3638</v>
      </c>
      <c r="C16353" t="s">
        <v>435</v>
      </c>
      <c r="D16353">
        <v>104.5</v>
      </c>
    </row>
    <row r="16354" spans="1:4">
      <c r="A16354">
        <v>1911</v>
      </c>
      <c r="B16354" t="s">
        <v>3638</v>
      </c>
      <c r="C16354" t="s">
        <v>435</v>
      </c>
      <c r="D16354">
        <v>17</v>
      </c>
    </row>
    <row r="16355" spans="1:4">
      <c r="A16355">
        <v>1911</v>
      </c>
      <c r="B16355" t="s">
        <v>3638</v>
      </c>
      <c r="C16355" t="s">
        <v>438</v>
      </c>
      <c r="D16355">
        <v>15</v>
      </c>
    </row>
    <row r="16356" spans="1:4">
      <c r="A16356">
        <v>1911</v>
      </c>
      <c r="B16356" t="s">
        <v>3638</v>
      </c>
      <c r="C16356" t="s">
        <v>439</v>
      </c>
      <c r="D16356">
        <v>27.3</v>
      </c>
    </row>
    <row r="16357" spans="1:4">
      <c r="A16357">
        <v>1911</v>
      </c>
      <c r="B16357" t="s">
        <v>3214</v>
      </c>
      <c r="C16357" t="s">
        <v>1903</v>
      </c>
      <c r="D16357">
        <v>14</v>
      </c>
    </row>
    <row r="16358" spans="1:4">
      <c r="A16358">
        <v>1911</v>
      </c>
      <c r="B16358" t="s">
        <v>3214</v>
      </c>
      <c r="C16358" t="s">
        <v>1904</v>
      </c>
      <c r="D16358">
        <v>14</v>
      </c>
    </row>
    <row r="16359" spans="1:4">
      <c r="A16359">
        <v>1911</v>
      </c>
      <c r="B16359" t="s">
        <v>3214</v>
      </c>
      <c r="C16359" t="s">
        <v>1905</v>
      </c>
      <c r="D16359">
        <v>69</v>
      </c>
    </row>
    <row r="16360" spans="1:4">
      <c r="A16360">
        <v>1911</v>
      </c>
      <c r="B16360" t="s">
        <v>3214</v>
      </c>
      <c r="C16360" t="s">
        <v>1906</v>
      </c>
      <c r="D16360">
        <v>3</v>
      </c>
    </row>
    <row r="16361" spans="1:4">
      <c r="A16361">
        <v>1911</v>
      </c>
      <c r="B16361" t="s">
        <v>3214</v>
      </c>
      <c r="C16361" t="s">
        <v>264</v>
      </c>
      <c r="D16361">
        <v>34</v>
      </c>
    </row>
    <row r="16362" spans="1:4">
      <c r="A16362">
        <v>1911</v>
      </c>
      <c r="B16362" t="s">
        <v>3214</v>
      </c>
      <c r="C16362" t="s">
        <v>1908</v>
      </c>
      <c r="D16362">
        <v>7.5</v>
      </c>
    </row>
    <row r="16363" spans="1:4">
      <c r="A16363">
        <v>1911</v>
      </c>
      <c r="B16363" t="s">
        <v>3214</v>
      </c>
      <c r="C16363" t="s">
        <v>1908</v>
      </c>
      <c r="D16363">
        <v>5</v>
      </c>
    </row>
    <row r="16364" spans="1:4">
      <c r="A16364">
        <v>1911</v>
      </c>
      <c r="B16364" t="s">
        <v>3214</v>
      </c>
      <c r="C16364" t="s">
        <v>1909</v>
      </c>
      <c r="D16364">
        <v>8</v>
      </c>
    </row>
    <row r="16365" spans="1:4">
      <c r="A16365">
        <v>1911</v>
      </c>
      <c r="B16365" t="s">
        <v>3214</v>
      </c>
      <c r="C16365" t="s">
        <v>1911</v>
      </c>
      <c r="D16365">
        <v>56</v>
      </c>
    </row>
    <row r="16366" spans="1:4">
      <c r="A16366">
        <v>1911</v>
      </c>
      <c r="B16366" t="s">
        <v>3214</v>
      </c>
      <c r="C16366" t="s">
        <v>1125</v>
      </c>
      <c r="D16366">
        <v>1.25</v>
      </c>
    </row>
    <row r="16367" spans="1:4">
      <c r="A16367">
        <v>1911</v>
      </c>
      <c r="B16367" t="s">
        <v>3214</v>
      </c>
      <c r="C16367" t="s">
        <v>1912</v>
      </c>
      <c r="D16367">
        <v>5</v>
      </c>
    </row>
    <row r="16368" spans="1:4">
      <c r="A16368">
        <v>1911</v>
      </c>
      <c r="B16368" t="s">
        <v>3214</v>
      </c>
      <c r="C16368" t="s">
        <v>1913</v>
      </c>
      <c r="D16368">
        <v>7.5</v>
      </c>
    </row>
    <row r="16369" spans="1:4">
      <c r="A16369">
        <v>1911</v>
      </c>
      <c r="B16369" t="s">
        <v>3214</v>
      </c>
      <c r="C16369" t="s">
        <v>1914</v>
      </c>
      <c r="D16369">
        <v>44</v>
      </c>
    </row>
    <row r="16370" spans="1:4">
      <c r="A16370">
        <v>1911</v>
      </c>
      <c r="B16370" t="s">
        <v>3214</v>
      </c>
      <c r="C16370" t="s">
        <v>1914</v>
      </c>
      <c r="D16370">
        <v>17.600000000000001</v>
      </c>
    </row>
    <row r="16371" spans="1:4">
      <c r="A16371">
        <v>1911</v>
      </c>
      <c r="B16371" t="s">
        <v>3214</v>
      </c>
      <c r="C16371" t="s">
        <v>1914</v>
      </c>
      <c r="D16371">
        <v>9</v>
      </c>
    </row>
    <row r="16372" spans="1:4">
      <c r="A16372">
        <v>1911</v>
      </c>
      <c r="B16372" t="s">
        <v>3214</v>
      </c>
      <c r="C16372" t="s">
        <v>1914</v>
      </c>
      <c r="D16372">
        <v>17.5</v>
      </c>
    </row>
    <row r="16373" spans="1:4">
      <c r="A16373">
        <v>1911</v>
      </c>
      <c r="B16373" t="s">
        <v>3214</v>
      </c>
      <c r="C16373" t="s">
        <v>1914</v>
      </c>
      <c r="D16373">
        <v>2</v>
      </c>
    </row>
    <row r="16374" spans="1:4">
      <c r="A16374">
        <v>1911</v>
      </c>
      <c r="B16374" t="s">
        <v>3214</v>
      </c>
      <c r="C16374" t="s">
        <v>1914</v>
      </c>
      <c r="D16374">
        <v>39</v>
      </c>
    </row>
    <row r="16375" spans="1:4">
      <c r="A16375">
        <v>1911</v>
      </c>
      <c r="B16375" t="s">
        <v>3214</v>
      </c>
      <c r="C16375" t="s">
        <v>1914</v>
      </c>
      <c r="D16375">
        <v>13</v>
      </c>
    </row>
    <row r="16376" spans="1:4">
      <c r="A16376">
        <v>1911</v>
      </c>
      <c r="B16376" t="s">
        <v>3659</v>
      </c>
      <c r="C16376" t="s">
        <v>457</v>
      </c>
      <c r="D16376">
        <v>19.850000000000001</v>
      </c>
    </row>
    <row r="16377" spans="1:4">
      <c r="A16377">
        <v>1911</v>
      </c>
      <c r="B16377" t="s">
        <v>3659</v>
      </c>
      <c r="C16377" t="s">
        <v>458</v>
      </c>
      <c r="D16377">
        <v>7</v>
      </c>
    </row>
    <row r="16378" spans="1:4">
      <c r="A16378">
        <v>1911</v>
      </c>
      <c r="B16378" t="s">
        <v>3659</v>
      </c>
      <c r="C16378" t="s">
        <v>1420</v>
      </c>
      <c r="D16378">
        <v>6</v>
      </c>
    </row>
    <row r="16379" spans="1:4">
      <c r="A16379">
        <v>1911</v>
      </c>
      <c r="B16379" t="s">
        <v>3659</v>
      </c>
      <c r="C16379" t="s">
        <v>2542</v>
      </c>
      <c r="D16379">
        <v>63</v>
      </c>
    </row>
    <row r="16380" spans="1:4">
      <c r="A16380">
        <v>1911</v>
      </c>
      <c r="B16380" t="s">
        <v>3659</v>
      </c>
      <c r="C16380" t="s">
        <v>459</v>
      </c>
      <c r="D16380">
        <v>22</v>
      </c>
    </row>
    <row r="16381" spans="1:4">
      <c r="A16381">
        <v>1911</v>
      </c>
      <c r="B16381" t="s">
        <v>3659</v>
      </c>
      <c r="C16381" t="s">
        <v>460</v>
      </c>
      <c r="D16381">
        <v>27</v>
      </c>
    </row>
    <row r="16382" spans="1:4">
      <c r="A16382">
        <v>1911</v>
      </c>
      <c r="B16382" t="s">
        <v>3659</v>
      </c>
      <c r="C16382" t="s">
        <v>461</v>
      </c>
      <c r="D16382">
        <v>7</v>
      </c>
    </row>
    <row r="16383" spans="1:4">
      <c r="A16383">
        <v>1911</v>
      </c>
      <c r="B16383" t="s">
        <v>3659</v>
      </c>
      <c r="C16383" t="s">
        <v>1873</v>
      </c>
      <c r="D16383">
        <v>9</v>
      </c>
    </row>
    <row r="16384" spans="1:4">
      <c r="A16384">
        <v>1911</v>
      </c>
      <c r="B16384" t="s">
        <v>3659</v>
      </c>
      <c r="C16384" t="s">
        <v>926</v>
      </c>
      <c r="D16384">
        <v>45</v>
      </c>
    </row>
    <row r="16385" spans="1:4">
      <c r="A16385">
        <v>1911</v>
      </c>
      <c r="B16385" t="s">
        <v>3659</v>
      </c>
      <c r="C16385" t="s">
        <v>926</v>
      </c>
      <c r="D16385">
        <v>2</v>
      </c>
    </row>
    <row r="16386" spans="1:4">
      <c r="A16386">
        <v>1911</v>
      </c>
      <c r="B16386" t="s">
        <v>3659</v>
      </c>
      <c r="C16386" t="s">
        <v>1350</v>
      </c>
      <c r="D16386">
        <v>7.4</v>
      </c>
    </row>
    <row r="16387" spans="1:4">
      <c r="A16387">
        <v>1911</v>
      </c>
      <c r="B16387" t="s">
        <v>3659</v>
      </c>
      <c r="C16387" t="s">
        <v>928</v>
      </c>
      <c r="D16387">
        <v>16.8</v>
      </c>
    </row>
    <row r="16388" spans="1:4">
      <c r="A16388">
        <v>1911</v>
      </c>
      <c r="B16388" t="s">
        <v>3659</v>
      </c>
      <c r="C16388" t="s">
        <v>928</v>
      </c>
      <c r="D16388">
        <v>2.38</v>
      </c>
    </row>
    <row r="16389" spans="1:4">
      <c r="A16389">
        <v>1911</v>
      </c>
      <c r="B16389" t="s">
        <v>3659</v>
      </c>
      <c r="C16389" t="s">
        <v>462</v>
      </c>
      <c r="D16389">
        <v>14</v>
      </c>
    </row>
    <row r="16390" spans="1:4">
      <c r="A16390">
        <v>1911</v>
      </c>
      <c r="B16390" t="s">
        <v>3659</v>
      </c>
      <c r="C16390" t="s">
        <v>1231</v>
      </c>
      <c r="D16390">
        <v>9.5</v>
      </c>
    </row>
    <row r="16391" spans="1:4">
      <c r="A16391">
        <v>1911</v>
      </c>
      <c r="B16391" t="s">
        <v>3659</v>
      </c>
      <c r="C16391" t="s">
        <v>464</v>
      </c>
      <c r="D16391">
        <v>1.8</v>
      </c>
    </row>
    <row r="16392" spans="1:4">
      <c r="A16392">
        <v>1911</v>
      </c>
      <c r="B16392" t="s">
        <v>3659</v>
      </c>
      <c r="C16392" t="s">
        <v>1345</v>
      </c>
      <c r="D16392">
        <v>232</v>
      </c>
    </row>
    <row r="16393" spans="1:4">
      <c r="A16393">
        <v>1911</v>
      </c>
      <c r="B16393" t="s">
        <v>3659</v>
      </c>
      <c r="C16393" t="s">
        <v>1345</v>
      </c>
      <c r="D16393">
        <v>145</v>
      </c>
    </row>
    <row r="16394" spans="1:4">
      <c r="A16394">
        <v>1911</v>
      </c>
      <c r="B16394" t="s">
        <v>3659</v>
      </c>
      <c r="C16394" t="s">
        <v>1345</v>
      </c>
      <c r="D16394">
        <v>74</v>
      </c>
    </row>
    <row r="16395" spans="1:4">
      <c r="A16395">
        <v>1911</v>
      </c>
      <c r="B16395" t="s">
        <v>3659</v>
      </c>
      <c r="C16395" t="s">
        <v>466</v>
      </c>
      <c r="D16395">
        <v>40</v>
      </c>
    </row>
    <row r="16396" spans="1:4">
      <c r="A16396">
        <v>1911</v>
      </c>
      <c r="B16396" t="s">
        <v>3659</v>
      </c>
      <c r="C16396" t="s">
        <v>468</v>
      </c>
      <c r="D16396">
        <v>33</v>
      </c>
    </row>
    <row r="16397" spans="1:4">
      <c r="A16397">
        <v>1911</v>
      </c>
      <c r="B16397" t="s">
        <v>3659</v>
      </c>
      <c r="C16397" t="s">
        <v>1874</v>
      </c>
      <c r="D16397">
        <v>28</v>
      </c>
    </row>
    <row r="16398" spans="1:4">
      <c r="A16398">
        <v>1911</v>
      </c>
      <c r="B16398" t="s">
        <v>3659</v>
      </c>
      <c r="C16398" t="s">
        <v>1230</v>
      </c>
      <c r="D16398">
        <v>12.61</v>
      </c>
    </row>
    <row r="16399" spans="1:4">
      <c r="A16399">
        <v>1911</v>
      </c>
      <c r="B16399" t="s">
        <v>3659</v>
      </c>
      <c r="C16399" t="s">
        <v>1089</v>
      </c>
      <c r="D16399">
        <v>5.4</v>
      </c>
    </row>
    <row r="16400" spans="1:4">
      <c r="A16400">
        <v>1911</v>
      </c>
      <c r="B16400" t="s">
        <v>3659</v>
      </c>
      <c r="C16400" t="s">
        <v>1875</v>
      </c>
      <c r="D16400">
        <v>8</v>
      </c>
    </row>
    <row r="16401" spans="1:4">
      <c r="A16401">
        <v>1911</v>
      </c>
      <c r="B16401" t="s">
        <v>3639</v>
      </c>
      <c r="C16401" t="s">
        <v>2562</v>
      </c>
      <c r="D16401">
        <v>5</v>
      </c>
    </row>
    <row r="16402" spans="1:4">
      <c r="A16402">
        <v>1911</v>
      </c>
      <c r="B16402" t="s">
        <v>3670</v>
      </c>
      <c r="C16402" t="s">
        <v>2563</v>
      </c>
      <c r="D16402">
        <v>16.5</v>
      </c>
    </row>
    <row r="16403" spans="1:4">
      <c r="A16403">
        <v>1911</v>
      </c>
      <c r="B16403" t="s">
        <v>3670</v>
      </c>
      <c r="C16403" t="s">
        <v>2480</v>
      </c>
      <c r="D16403">
        <v>4.3</v>
      </c>
    </row>
    <row r="16404" spans="1:4">
      <c r="A16404">
        <v>1911</v>
      </c>
      <c r="B16404" t="s">
        <v>2182</v>
      </c>
      <c r="C16404" t="s">
        <v>2282</v>
      </c>
      <c r="D16404">
        <v>3</v>
      </c>
    </row>
    <row r="16405" spans="1:4">
      <c r="A16405">
        <v>1911</v>
      </c>
      <c r="B16405" t="s">
        <v>2182</v>
      </c>
      <c r="C16405" t="s">
        <v>438</v>
      </c>
      <c r="D16405">
        <v>154.69999999999999</v>
      </c>
    </row>
    <row r="16406" spans="1:4">
      <c r="A16406">
        <v>1911</v>
      </c>
      <c r="B16406" t="s">
        <v>3660</v>
      </c>
      <c r="C16406" t="s">
        <v>2201</v>
      </c>
      <c r="D16406">
        <v>64.5</v>
      </c>
    </row>
    <row r="16407" spans="1:4">
      <c r="A16407">
        <v>1911</v>
      </c>
      <c r="B16407" t="s">
        <v>3660</v>
      </c>
      <c r="C16407" t="s">
        <v>2201</v>
      </c>
      <c r="D16407">
        <v>21</v>
      </c>
    </row>
    <row r="16408" spans="1:4">
      <c r="A16408">
        <v>1911</v>
      </c>
      <c r="B16408" t="s">
        <v>3660</v>
      </c>
      <c r="C16408" t="s">
        <v>2201</v>
      </c>
      <c r="D16408">
        <v>19</v>
      </c>
    </row>
    <row r="16409" spans="1:4">
      <c r="A16409">
        <v>1911</v>
      </c>
      <c r="B16409" t="s">
        <v>2184</v>
      </c>
      <c r="C16409" t="s">
        <v>2183</v>
      </c>
      <c r="D16409">
        <v>19.5</v>
      </c>
    </row>
    <row r="16410" spans="1:4">
      <c r="A16410">
        <v>1911</v>
      </c>
      <c r="B16410" t="s">
        <v>2186</v>
      </c>
      <c r="C16410" t="s">
        <v>2185</v>
      </c>
      <c r="D16410">
        <v>13.15</v>
      </c>
    </row>
    <row r="16411" spans="1:4">
      <c r="A16411">
        <v>1911</v>
      </c>
      <c r="B16411" t="s">
        <v>2186</v>
      </c>
      <c r="C16411" t="s">
        <v>2584</v>
      </c>
      <c r="D16411">
        <v>8.5</v>
      </c>
    </row>
    <row r="16412" spans="1:4">
      <c r="A16412">
        <v>1911</v>
      </c>
      <c r="B16412" t="s">
        <v>2186</v>
      </c>
      <c r="C16412" t="s">
        <v>2365</v>
      </c>
      <c r="D16412">
        <v>12.5</v>
      </c>
    </row>
    <row r="16413" spans="1:4">
      <c r="A16413">
        <v>1911</v>
      </c>
      <c r="B16413" t="s">
        <v>2186</v>
      </c>
      <c r="C16413" t="s">
        <v>2365</v>
      </c>
      <c r="D16413">
        <v>19</v>
      </c>
    </row>
    <row r="16414" spans="1:4">
      <c r="A16414">
        <v>1911</v>
      </c>
      <c r="B16414" t="s">
        <v>2186</v>
      </c>
      <c r="C16414" t="s">
        <v>2069</v>
      </c>
      <c r="D16414">
        <v>3</v>
      </c>
    </row>
    <row r="16415" spans="1:4">
      <c r="A16415">
        <v>1911</v>
      </c>
      <c r="B16415" t="s">
        <v>2187</v>
      </c>
      <c r="C16415" t="s">
        <v>2360</v>
      </c>
      <c r="D16415">
        <v>4</v>
      </c>
    </row>
    <row r="16416" spans="1:4">
      <c r="A16416">
        <v>1911</v>
      </c>
      <c r="B16416" t="s">
        <v>2187</v>
      </c>
      <c r="C16416" t="s">
        <v>2360</v>
      </c>
      <c r="D16416">
        <v>2.5</v>
      </c>
    </row>
    <row r="16417" spans="1:4">
      <c r="A16417">
        <v>1911</v>
      </c>
      <c r="B16417" t="s">
        <v>2187</v>
      </c>
      <c r="C16417" t="s">
        <v>1937</v>
      </c>
      <c r="D16417">
        <v>40.43</v>
      </c>
    </row>
    <row r="16418" spans="1:4">
      <c r="A16418">
        <v>1911</v>
      </c>
      <c r="B16418" t="s">
        <v>2187</v>
      </c>
      <c r="C16418" t="s">
        <v>1937</v>
      </c>
      <c r="D16418">
        <v>7</v>
      </c>
    </row>
    <row r="16419" spans="1:4">
      <c r="A16419">
        <v>1911</v>
      </c>
      <c r="B16419" t="s">
        <v>2187</v>
      </c>
      <c r="C16419" t="s">
        <v>2545</v>
      </c>
      <c r="D16419">
        <v>40</v>
      </c>
    </row>
    <row r="16420" spans="1:4">
      <c r="A16420">
        <v>1911</v>
      </c>
      <c r="B16420" t="s">
        <v>2187</v>
      </c>
      <c r="C16420" t="s">
        <v>2248</v>
      </c>
      <c r="D16420">
        <v>6.5</v>
      </c>
    </row>
    <row r="16421" spans="1:4">
      <c r="A16421">
        <v>1911</v>
      </c>
      <c r="B16421" t="s">
        <v>2187</v>
      </c>
      <c r="C16421" t="s">
        <v>2564</v>
      </c>
      <c r="D16421">
        <v>20</v>
      </c>
    </row>
    <row r="16422" spans="1:4">
      <c r="A16422">
        <v>1911</v>
      </c>
      <c r="B16422" t="s">
        <v>2187</v>
      </c>
      <c r="C16422" t="s">
        <v>2244</v>
      </c>
      <c r="D16422">
        <v>26.42</v>
      </c>
    </row>
    <row r="16423" spans="1:4">
      <c r="A16423">
        <v>1911</v>
      </c>
      <c r="B16423" t="s">
        <v>2187</v>
      </c>
      <c r="C16423" t="s">
        <v>2320</v>
      </c>
      <c r="D16423">
        <v>8.5</v>
      </c>
    </row>
    <row r="16424" spans="1:4">
      <c r="A16424">
        <v>1911</v>
      </c>
      <c r="B16424" t="s">
        <v>2187</v>
      </c>
      <c r="C16424" t="s">
        <v>2104</v>
      </c>
      <c r="D16424">
        <v>22</v>
      </c>
    </row>
    <row r="16425" spans="1:4">
      <c r="A16425">
        <v>1911</v>
      </c>
      <c r="B16425" t="s">
        <v>2187</v>
      </c>
      <c r="C16425" t="s">
        <v>2104</v>
      </c>
      <c r="D16425">
        <v>107</v>
      </c>
    </row>
    <row r="16426" spans="1:4">
      <c r="A16426">
        <v>1911</v>
      </c>
      <c r="B16426" t="s">
        <v>2187</v>
      </c>
      <c r="C16426" t="s">
        <v>2104</v>
      </c>
      <c r="D16426">
        <v>23</v>
      </c>
    </row>
    <row r="16427" spans="1:4">
      <c r="A16427">
        <v>1911</v>
      </c>
      <c r="B16427" t="s">
        <v>2187</v>
      </c>
      <c r="C16427" t="s">
        <v>1712</v>
      </c>
      <c r="D16427">
        <v>8</v>
      </c>
    </row>
    <row r="16428" spans="1:4">
      <c r="A16428">
        <v>1911</v>
      </c>
      <c r="B16428" t="s">
        <v>2187</v>
      </c>
      <c r="C16428" t="s">
        <v>2546</v>
      </c>
      <c r="D16428">
        <v>40</v>
      </c>
    </row>
    <row r="16429" spans="1:4">
      <c r="A16429">
        <v>1911</v>
      </c>
      <c r="B16429" t="s">
        <v>2187</v>
      </c>
      <c r="C16429" t="s">
        <v>2152</v>
      </c>
      <c r="D16429">
        <v>33.25</v>
      </c>
    </row>
    <row r="16430" spans="1:4">
      <c r="A16430">
        <v>1911</v>
      </c>
      <c r="B16430" t="s">
        <v>2187</v>
      </c>
      <c r="C16430" t="s">
        <v>2152</v>
      </c>
      <c r="D16430">
        <v>29.75</v>
      </c>
    </row>
    <row r="16431" spans="1:4">
      <c r="A16431">
        <v>1911</v>
      </c>
      <c r="B16431" t="s">
        <v>2187</v>
      </c>
      <c r="C16431" t="s">
        <v>2245</v>
      </c>
      <c r="D16431">
        <v>45</v>
      </c>
    </row>
    <row r="16432" spans="1:4">
      <c r="A16432">
        <v>1911</v>
      </c>
      <c r="B16432" t="s">
        <v>2187</v>
      </c>
      <c r="C16432" t="s">
        <v>2246</v>
      </c>
      <c r="D16432">
        <v>11.36</v>
      </c>
    </row>
    <row r="16433" spans="1:4">
      <c r="A16433">
        <v>1911</v>
      </c>
      <c r="B16433" t="s">
        <v>2187</v>
      </c>
      <c r="C16433" t="s">
        <v>1964</v>
      </c>
      <c r="D16433">
        <v>6</v>
      </c>
    </row>
    <row r="16434" spans="1:4">
      <c r="A16434">
        <v>1911</v>
      </c>
      <c r="B16434" t="s">
        <v>2187</v>
      </c>
      <c r="C16434" t="s">
        <v>2110</v>
      </c>
      <c r="D16434">
        <v>19.25</v>
      </c>
    </row>
    <row r="16435" spans="1:4">
      <c r="A16435">
        <v>1911</v>
      </c>
      <c r="B16435" t="s">
        <v>2187</v>
      </c>
      <c r="C16435" t="s">
        <v>2321</v>
      </c>
      <c r="D16435">
        <v>50</v>
      </c>
    </row>
    <row r="16436" spans="1:4">
      <c r="A16436">
        <v>1911</v>
      </c>
      <c r="B16436" t="s">
        <v>2187</v>
      </c>
      <c r="C16436" t="s">
        <v>1940</v>
      </c>
      <c r="D16436">
        <v>7.7</v>
      </c>
    </row>
    <row r="16437" spans="1:4">
      <c r="A16437">
        <v>1911</v>
      </c>
      <c r="B16437" t="s">
        <v>2187</v>
      </c>
      <c r="C16437" t="s">
        <v>2111</v>
      </c>
      <c r="D16437">
        <v>9.25</v>
      </c>
    </row>
    <row r="16438" spans="1:4">
      <c r="A16438">
        <v>1911</v>
      </c>
      <c r="B16438" t="s">
        <v>2187</v>
      </c>
      <c r="C16438" t="s">
        <v>2356</v>
      </c>
      <c r="D16438">
        <v>3.9</v>
      </c>
    </row>
    <row r="16439" spans="1:4">
      <c r="A16439">
        <v>1911</v>
      </c>
      <c r="B16439" t="s">
        <v>2187</v>
      </c>
      <c r="C16439" t="s">
        <v>2112</v>
      </c>
      <c r="D16439">
        <v>119.07</v>
      </c>
    </row>
    <row r="16440" spans="1:4">
      <c r="A16440">
        <v>1911</v>
      </c>
      <c r="B16440" t="s">
        <v>2187</v>
      </c>
      <c r="C16440" t="s">
        <v>2112</v>
      </c>
      <c r="D16440">
        <v>81</v>
      </c>
    </row>
    <row r="16441" spans="1:4">
      <c r="A16441">
        <v>1911</v>
      </c>
      <c r="B16441" t="s">
        <v>2187</v>
      </c>
      <c r="C16441" t="s">
        <v>2247</v>
      </c>
      <c r="D16441">
        <v>10</v>
      </c>
    </row>
    <row r="16442" spans="1:4">
      <c r="A16442">
        <v>1911</v>
      </c>
      <c r="B16442" t="s">
        <v>2187</v>
      </c>
      <c r="C16442" t="s">
        <v>2113</v>
      </c>
      <c r="D16442">
        <v>36.06</v>
      </c>
    </row>
    <row r="16443" spans="1:4">
      <c r="A16443">
        <v>1911</v>
      </c>
      <c r="B16443" t="s">
        <v>2187</v>
      </c>
      <c r="C16443" t="s">
        <v>2322</v>
      </c>
      <c r="D16443">
        <v>12</v>
      </c>
    </row>
    <row r="16444" spans="1:4">
      <c r="A16444">
        <v>1911</v>
      </c>
      <c r="B16444" t="s">
        <v>3657</v>
      </c>
      <c r="C16444" t="s">
        <v>2010</v>
      </c>
      <c r="D16444">
        <v>27</v>
      </c>
    </row>
    <row r="16445" spans="1:4">
      <c r="A16445">
        <v>1911</v>
      </c>
      <c r="B16445" t="s">
        <v>3657</v>
      </c>
      <c r="C16445" t="s">
        <v>2337</v>
      </c>
      <c r="D16445">
        <v>10.25</v>
      </c>
    </row>
    <row r="16446" spans="1:4">
      <c r="A16446">
        <v>1911</v>
      </c>
      <c r="B16446" t="s">
        <v>3657</v>
      </c>
      <c r="C16446" t="s">
        <v>1938</v>
      </c>
      <c r="D16446">
        <v>144.25</v>
      </c>
    </row>
    <row r="16447" spans="1:4">
      <c r="A16447">
        <v>1911</v>
      </c>
      <c r="B16447" t="s">
        <v>3657</v>
      </c>
      <c r="C16447" t="s">
        <v>1938</v>
      </c>
      <c r="D16447">
        <v>49.64</v>
      </c>
    </row>
    <row r="16448" spans="1:4">
      <c r="A16448">
        <v>1911</v>
      </c>
      <c r="B16448" t="s">
        <v>3657</v>
      </c>
      <c r="C16448" t="s">
        <v>1938</v>
      </c>
      <c r="D16448">
        <v>30.27</v>
      </c>
    </row>
    <row r="16449" spans="1:4">
      <c r="A16449">
        <v>1911</v>
      </c>
      <c r="B16449" t="s">
        <v>3657</v>
      </c>
      <c r="C16449" t="s">
        <v>1938</v>
      </c>
      <c r="D16449">
        <v>6.06</v>
      </c>
    </row>
    <row r="16450" spans="1:4">
      <c r="A16450">
        <v>1911</v>
      </c>
      <c r="B16450" t="s">
        <v>3657</v>
      </c>
      <c r="C16450" t="s">
        <v>1939</v>
      </c>
      <c r="D16450">
        <v>74.11</v>
      </c>
    </row>
    <row r="16451" spans="1:4">
      <c r="A16451">
        <v>1911</v>
      </c>
      <c r="B16451" t="s">
        <v>3657</v>
      </c>
      <c r="C16451" t="s">
        <v>2338</v>
      </c>
      <c r="D16451">
        <v>7.75</v>
      </c>
    </row>
    <row r="16452" spans="1:4">
      <c r="A16452">
        <v>1911</v>
      </c>
      <c r="B16452" t="s">
        <v>3676</v>
      </c>
      <c r="C16452" t="s">
        <v>2605</v>
      </c>
      <c r="D16452">
        <v>7</v>
      </c>
    </row>
    <row r="16453" spans="1:4">
      <c r="A16453">
        <v>1911</v>
      </c>
      <c r="B16453" t="s">
        <v>3669</v>
      </c>
      <c r="C16453" t="s">
        <v>2311</v>
      </c>
      <c r="D16453">
        <v>7</v>
      </c>
    </row>
    <row r="16454" spans="1:4">
      <c r="A16454">
        <v>1911</v>
      </c>
      <c r="B16454" t="s">
        <v>3671</v>
      </c>
      <c r="C16454" t="s">
        <v>2483</v>
      </c>
      <c r="D16454">
        <v>9</v>
      </c>
    </row>
    <row r="16455" spans="1:4">
      <c r="A16455">
        <v>1911</v>
      </c>
      <c r="B16455" t="s">
        <v>3661</v>
      </c>
      <c r="C16455" t="s">
        <v>2565</v>
      </c>
      <c r="D16455">
        <v>4</v>
      </c>
    </row>
    <row r="16456" spans="1:4">
      <c r="A16456">
        <v>1911</v>
      </c>
      <c r="B16456" t="s">
        <v>3661</v>
      </c>
      <c r="C16456" t="s">
        <v>2286</v>
      </c>
      <c r="D16456">
        <v>51.5</v>
      </c>
    </row>
    <row r="16457" spans="1:4">
      <c r="A16457">
        <v>1911</v>
      </c>
      <c r="B16457" t="s">
        <v>3661</v>
      </c>
      <c r="C16457" t="s">
        <v>2286</v>
      </c>
      <c r="D16457">
        <v>73</v>
      </c>
    </row>
    <row r="16458" spans="1:4">
      <c r="A16458">
        <v>1911</v>
      </c>
      <c r="B16458" t="s">
        <v>3661</v>
      </c>
      <c r="C16458" t="s">
        <v>2485</v>
      </c>
      <c r="D16458">
        <v>22</v>
      </c>
    </row>
    <row r="16459" spans="1:4">
      <c r="A16459">
        <v>1911</v>
      </c>
      <c r="B16459" t="s">
        <v>3672</v>
      </c>
      <c r="C16459" t="s">
        <v>2486</v>
      </c>
      <c r="D16459">
        <v>40</v>
      </c>
    </row>
    <row r="16460" spans="1:4">
      <c r="A16460">
        <v>1911</v>
      </c>
      <c r="B16460" t="s">
        <v>3662</v>
      </c>
      <c r="C16460" t="s">
        <v>2288</v>
      </c>
      <c r="D16460">
        <v>26.1</v>
      </c>
    </row>
    <row r="16461" spans="1:4">
      <c r="A16461">
        <v>1911</v>
      </c>
      <c r="B16461" t="s">
        <v>3663</v>
      </c>
      <c r="C16461" t="s">
        <v>2335</v>
      </c>
      <c r="D16461">
        <v>3.13</v>
      </c>
    </row>
    <row r="16462" spans="1:4">
      <c r="A16462">
        <v>1911</v>
      </c>
      <c r="B16462" t="s">
        <v>3663</v>
      </c>
      <c r="C16462" t="s">
        <v>2372</v>
      </c>
      <c r="D16462">
        <v>4.8</v>
      </c>
    </row>
    <row r="16463" spans="1:4">
      <c r="A16463">
        <v>1911</v>
      </c>
      <c r="B16463" t="s">
        <v>3663</v>
      </c>
      <c r="C16463" t="s">
        <v>2336</v>
      </c>
      <c r="D16463">
        <v>11.86</v>
      </c>
    </row>
    <row r="16464" spans="1:4">
      <c r="A16464">
        <v>1911</v>
      </c>
      <c r="B16464" t="s">
        <v>3629</v>
      </c>
      <c r="C16464" t="s">
        <v>2408</v>
      </c>
      <c r="D16464">
        <v>40</v>
      </c>
    </row>
    <row r="16465" spans="1:4">
      <c r="A16465">
        <v>1911</v>
      </c>
      <c r="B16465" t="s">
        <v>1310</v>
      </c>
      <c r="C16465" t="s">
        <v>1712</v>
      </c>
      <c r="D16465">
        <v>26</v>
      </c>
    </row>
    <row r="16466" spans="1:4">
      <c r="A16466">
        <v>1911</v>
      </c>
      <c r="B16466" t="s">
        <v>2379</v>
      </c>
      <c r="C16466" t="s">
        <v>2517</v>
      </c>
      <c r="D16466">
        <v>14</v>
      </c>
    </row>
    <row r="16467" spans="1:4">
      <c r="A16467">
        <v>1912</v>
      </c>
      <c r="B16467" t="s">
        <v>3642</v>
      </c>
      <c r="C16467" t="s">
        <v>132</v>
      </c>
      <c r="D16467">
        <v>10.5</v>
      </c>
    </row>
    <row r="16468" spans="1:4">
      <c r="A16468">
        <v>1912</v>
      </c>
      <c r="B16468" t="s">
        <v>3642</v>
      </c>
      <c r="C16468" t="s">
        <v>133</v>
      </c>
      <c r="D16468">
        <v>135.19999999999999</v>
      </c>
    </row>
    <row r="16469" spans="1:4">
      <c r="A16469">
        <v>1912</v>
      </c>
      <c r="B16469" t="s">
        <v>3642</v>
      </c>
      <c r="C16469" t="s">
        <v>135</v>
      </c>
      <c r="D16469">
        <v>13</v>
      </c>
    </row>
    <row r="16470" spans="1:4">
      <c r="A16470">
        <v>1912</v>
      </c>
      <c r="B16470" t="s">
        <v>3642</v>
      </c>
      <c r="C16470" t="s">
        <v>136</v>
      </c>
      <c r="D16470">
        <v>7.5</v>
      </c>
    </row>
    <row r="16471" spans="1:4">
      <c r="A16471">
        <v>1912</v>
      </c>
      <c r="B16471" t="s">
        <v>3642</v>
      </c>
      <c r="C16471" t="s">
        <v>137</v>
      </c>
      <c r="D16471">
        <v>62.18</v>
      </c>
    </row>
    <row r="16472" spans="1:4">
      <c r="A16472">
        <v>1912</v>
      </c>
      <c r="B16472" t="s">
        <v>3642</v>
      </c>
      <c r="C16472" t="s">
        <v>138</v>
      </c>
      <c r="D16472">
        <v>38</v>
      </c>
    </row>
    <row r="16473" spans="1:4">
      <c r="A16473">
        <v>1912</v>
      </c>
      <c r="B16473" t="s">
        <v>3642</v>
      </c>
      <c r="C16473" t="s">
        <v>140</v>
      </c>
      <c r="D16473">
        <v>8</v>
      </c>
    </row>
    <row r="16474" spans="1:4">
      <c r="A16474">
        <v>1912</v>
      </c>
      <c r="B16474" t="s">
        <v>3642</v>
      </c>
      <c r="C16474" t="s">
        <v>141</v>
      </c>
      <c r="D16474">
        <v>11.68</v>
      </c>
    </row>
    <row r="16475" spans="1:4">
      <c r="A16475">
        <v>1912</v>
      </c>
      <c r="B16475" t="s">
        <v>3642</v>
      </c>
      <c r="C16475" t="s">
        <v>142</v>
      </c>
      <c r="D16475">
        <v>12</v>
      </c>
    </row>
    <row r="16476" spans="1:4">
      <c r="A16476">
        <v>1912</v>
      </c>
      <c r="B16476" t="s">
        <v>3674</v>
      </c>
      <c r="C16476" t="s">
        <v>2563</v>
      </c>
      <c r="D16476">
        <v>41</v>
      </c>
    </row>
    <row r="16477" spans="1:4">
      <c r="A16477">
        <v>1912</v>
      </c>
      <c r="B16477" t="s">
        <v>3674</v>
      </c>
      <c r="C16477" t="s">
        <v>2480</v>
      </c>
      <c r="D16477">
        <v>14.3</v>
      </c>
    </row>
    <row r="16478" spans="1:4">
      <c r="A16478">
        <v>1912</v>
      </c>
      <c r="B16478" t="s">
        <v>3243</v>
      </c>
      <c r="C16478" t="s">
        <v>2481</v>
      </c>
      <c r="D16478">
        <v>10</v>
      </c>
    </row>
    <row r="16479" spans="1:4">
      <c r="A16479">
        <v>1912</v>
      </c>
      <c r="B16479" t="s">
        <v>3243</v>
      </c>
      <c r="C16479" t="s">
        <v>2375</v>
      </c>
      <c r="D16479">
        <v>10</v>
      </c>
    </row>
    <row r="16480" spans="1:4">
      <c r="A16480">
        <v>1912</v>
      </c>
      <c r="B16480" t="s">
        <v>3243</v>
      </c>
      <c r="C16480" t="s">
        <v>1921</v>
      </c>
      <c r="D16480">
        <v>30</v>
      </c>
    </row>
    <row r="16481" spans="1:4">
      <c r="A16481">
        <v>1912</v>
      </c>
      <c r="B16481" t="s">
        <v>3243</v>
      </c>
      <c r="C16481" t="s">
        <v>2281</v>
      </c>
      <c r="D16481">
        <v>5</v>
      </c>
    </row>
    <row r="16482" spans="1:4">
      <c r="A16482">
        <v>1912</v>
      </c>
      <c r="B16482" t="s">
        <v>2653</v>
      </c>
      <c r="C16482" t="s">
        <v>1922</v>
      </c>
      <c r="D16482">
        <v>25</v>
      </c>
    </row>
    <row r="16483" spans="1:4">
      <c r="A16483">
        <v>1912</v>
      </c>
      <c r="B16483" t="s">
        <v>2653</v>
      </c>
      <c r="C16483" t="s">
        <v>1923</v>
      </c>
      <c r="D16483">
        <v>13.8</v>
      </c>
    </row>
    <row r="16484" spans="1:4">
      <c r="A16484">
        <v>1912</v>
      </c>
      <c r="B16484" t="s">
        <v>2653</v>
      </c>
      <c r="C16484" t="s">
        <v>1927</v>
      </c>
      <c r="D16484">
        <v>32</v>
      </c>
    </row>
    <row r="16485" spans="1:4">
      <c r="A16485">
        <v>1912</v>
      </c>
      <c r="B16485" t="s">
        <v>2653</v>
      </c>
      <c r="C16485" t="s">
        <v>1929</v>
      </c>
      <c r="D16485">
        <v>11</v>
      </c>
    </row>
    <row r="16486" spans="1:4">
      <c r="A16486">
        <v>1912</v>
      </c>
      <c r="B16486" t="s">
        <v>2653</v>
      </c>
      <c r="C16486" t="s">
        <v>2482</v>
      </c>
      <c r="D16486">
        <v>5</v>
      </c>
    </row>
    <row r="16487" spans="1:4">
      <c r="A16487">
        <v>1912</v>
      </c>
      <c r="B16487" t="s">
        <v>2653</v>
      </c>
      <c r="C16487" t="s">
        <v>1925</v>
      </c>
      <c r="D16487">
        <v>4</v>
      </c>
    </row>
    <row r="16488" spans="1:4">
      <c r="A16488">
        <v>1912</v>
      </c>
      <c r="B16488" t="s">
        <v>2653</v>
      </c>
      <c r="C16488" t="s">
        <v>1928</v>
      </c>
      <c r="D16488">
        <v>9</v>
      </c>
    </row>
    <row r="16489" spans="1:4">
      <c r="A16489">
        <v>1912</v>
      </c>
      <c r="B16489" t="s">
        <v>2653</v>
      </c>
      <c r="C16489" t="s">
        <v>2416</v>
      </c>
      <c r="D16489">
        <v>2.5</v>
      </c>
    </row>
    <row r="16490" spans="1:4">
      <c r="A16490">
        <v>1912</v>
      </c>
      <c r="B16490" t="s">
        <v>3675</v>
      </c>
      <c r="C16490" t="s">
        <v>438</v>
      </c>
      <c r="D16490">
        <v>285.75</v>
      </c>
    </row>
    <row r="16491" spans="1:4">
      <c r="A16491">
        <v>1912</v>
      </c>
      <c r="B16491" t="s">
        <v>3643</v>
      </c>
      <c r="C16491" t="s">
        <v>2377</v>
      </c>
      <c r="D16491">
        <v>7.5</v>
      </c>
    </row>
    <row r="16492" spans="1:4">
      <c r="A16492">
        <v>1912</v>
      </c>
      <c r="B16492" t="s">
        <v>3643</v>
      </c>
      <c r="C16492" t="s">
        <v>2417</v>
      </c>
      <c r="D16492">
        <v>3</v>
      </c>
    </row>
    <row r="16493" spans="1:4">
      <c r="A16493">
        <v>1912</v>
      </c>
      <c r="B16493" t="s">
        <v>3643</v>
      </c>
      <c r="C16493" t="s">
        <v>394</v>
      </c>
      <c r="D16493">
        <v>13</v>
      </c>
    </row>
    <row r="16494" spans="1:4">
      <c r="A16494">
        <v>1912</v>
      </c>
      <c r="B16494" t="s">
        <v>3643</v>
      </c>
      <c r="C16494" t="s">
        <v>2272</v>
      </c>
      <c r="D16494">
        <v>23.69</v>
      </c>
    </row>
    <row r="16495" spans="1:4">
      <c r="A16495">
        <v>1912</v>
      </c>
      <c r="B16495" t="s">
        <v>3643</v>
      </c>
      <c r="C16495" t="s">
        <v>395</v>
      </c>
      <c r="D16495">
        <v>2.96</v>
      </c>
    </row>
    <row r="16496" spans="1:4">
      <c r="A16496">
        <v>1912</v>
      </c>
      <c r="B16496" t="s">
        <v>3643</v>
      </c>
      <c r="C16496" t="s">
        <v>1931</v>
      </c>
      <c r="D16496">
        <v>344.3</v>
      </c>
    </row>
    <row r="16497" spans="1:4">
      <c r="A16497">
        <v>1912</v>
      </c>
      <c r="B16497" t="s">
        <v>3643</v>
      </c>
      <c r="C16497" t="s">
        <v>1931</v>
      </c>
      <c r="D16497">
        <v>881.65</v>
      </c>
    </row>
    <row r="16498" spans="1:4">
      <c r="A16498">
        <v>1912</v>
      </c>
      <c r="B16498" t="s">
        <v>3643</v>
      </c>
      <c r="C16498" t="s">
        <v>1931</v>
      </c>
      <c r="D16498">
        <v>327.05</v>
      </c>
    </row>
    <row r="16499" spans="1:4">
      <c r="A16499">
        <v>1912</v>
      </c>
      <c r="B16499" t="s">
        <v>3643</v>
      </c>
      <c r="C16499" t="s">
        <v>1931</v>
      </c>
      <c r="D16499">
        <v>84.86</v>
      </c>
    </row>
    <row r="16500" spans="1:4">
      <c r="A16500">
        <v>1912</v>
      </c>
      <c r="B16500" t="s">
        <v>3643</v>
      </c>
      <c r="C16500" t="s">
        <v>1931</v>
      </c>
      <c r="D16500">
        <v>1.5</v>
      </c>
    </row>
    <row r="16501" spans="1:4">
      <c r="A16501">
        <v>1912</v>
      </c>
      <c r="B16501" t="s">
        <v>3643</v>
      </c>
      <c r="C16501" t="s">
        <v>1332</v>
      </c>
      <c r="D16501">
        <v>33.39</v>
      </c>
    </row>
    <row r="16502" spans="1:4">
      <c r="A16502">
        <v>1912</v>
      </c>
      <c r="B16502" t="s">
        <v>3643</v>
      </c>
      <c r="C16502" t="s">
        <v>1932</v>
      </c>
      <c r="D16502">
        <v>14.7</v>
      </c>
    </row>
    <row r="16503" spans="1:4">
      <c r="A16503">
        <v>1912</v>
      </c>
      <c r="B16503" t="s">
        <v>3643</v>
      </c>
      <c r="C16503" t="s">
        <v>2284</v>
      </c>
      <c r="D16503">
        <v>37.36</v>
      </c>
    </row>
    <row r="16504" spans="1:4">
      <c r="A16504">
        <v>1912</v>
      </c>
      <c r="B16504" t="s">
        <v>3643</v>
      </c>
      <c r="C16504" t="s">
        <v>1935</v>
      </c>
      <c r="D16504">
        <v>2.5</v>
      </c>
    </row>
    <row r="16505" spans="1:4">
      <c r="A16505">
        <v>1912</v>
      </c>
      <c r="B16505" t="s">
        <v>3643</v>
      </c>
      <c r="C16505" t="s">
        <v>957</v>
      </c>
      <c r="D16505">
        <v>14</v>
      </c>
    </row>
    <row r="16506" spans="1:4">
      <c r="A16506">
        <v>1912</v>
      </c>
      <c r="B16506" t="s">
        <v>3643</v>
      </c>
      <c r="C16506" t="s">
        <v>397</v>
      </c>
      <c r="D16506">
        <v>39</v>
      </c>
    </row>
    <row r="16507" spans="1:4">
      <c r="A16507">
        <v>1912</v>
      </c>
      <c r="B16507" t="s">
        <v>3643</v>
      </c>
      <c r="C16507" t="s">
        <v>381</v>
      </c>
      <c r="D16507">
        <v>60.47</v>
      </c>
    </row>
    <row r="16508" spans="1:4">
      <c r="A16508">
        <v>1912</v>
      </c>
      <c r="B16508" t="s">
        <v>3643</v>
      </c>
      <c r="C16508" t="s">
        <v>381</v>
      </c>
      <c r="D16508">
        <v>75.08</v>
      </c>
    </row>
    <row r="16509" spans="1:4">
      <c r="A16509">
        <v>1912</v>
      </c>
      <c r="B16509" t="s">
        <v>3643</v>
      </c>
      <c r="C16509" t="s">
        <v>381</v>
      </c>
      <c r="D16509">
        <v>8.31</v>
      </c>
    </row>
    <row r="16510" spans="1:4">
      <c r="A16510">
        <v>1912</v>
      </c>
      <c r="B16510" t="s">
        <v>3643</v>
      </c>
      <c r="C16510" t="s">
        <v>382</v>
      </c>
      <c r="D16510">
        <v>54</v>
      </c>
    </row>
    <row r="16511" spans="1:4">
      <c r="A16511">
        <v>1912</v>
      </c>
      <c r="B16511" t="s">
        <v>3643</v>
      </c>
      <c r="C16511" t="s">
        <v>382</v>
      </c>
      <c r="D16511">
        <v>7.67</v>
      </c>
    </row>
    <row r="16512" spans="1:4">
      <c r="A16512">
        <v>1912</v>
      </c>
      <c r="B16512" t="s">
        <v>3643</v>
      </c>
      <c r="C16512" t="s">
        <v>382</v>
      </c>
      <c r="D16512">
        <v>263.70999999999998</v>
      </c>
    </row>
    <row r="16513" spans="1:4">
      <c r="A16513">
        <v>1912</v>
      </c>
      <c r="B16513" t="s">
        <v>3643</v>
      </c>
      <c r="C16513" t="s">
        <v>382</v>
      </c>
      <c r="D16513">
        <v>20</v>
      </c>
    </row>
    <row r="16514" spans="1:4">
      <c r="A16514">
        <v>1912</v>
      </c>
      <c r="B16514" t="s">
        <v>3643</v>
      </c>
      <c r="C16514" t="s">
        <v>382</v>
      </c>
      <c r="D16514">
        <v>11.5</v>
      </c>
    </row>
    <row r="16515" spans="1:4">
      <c r="A16515">
        <v>1912</v>
      </c>
      <c r="B16515" t="s">
        <v>3643</v>
      </c>
      <c r="C16515" t="s">
        <v>383</v>
      </c>
      <c r="D16515">
        <v>25</v>
      </c>
    </row>
    <row r="16516" spans="1:4">
      <c r="A16516">
        <v>1912</v>
      </c>
      <c r="B16516" t="s">
        <v>3643</v>
      </c>
      <c r="C16516" t="s">
        <v>383</v>
      </c>
      <c r="D16516">
        <v>15.5</v>
      </c>
    </row>
    <row r="16517" spans="1:4">
      <c r="A16517">
        <v>1912</v>
      </c>
      <c r="B16517" t="s">
        <v>3643</v>
      </c>
      <c r="C16517" t="s">
        <v>383</v>
      </c>
      <c r="D16517">
        <v>51.62</v>
      </c>
    </row>
    <row r="16518" spans="1:4">
      <c r="A16518">
        <v>1912</v>
      </c>
      <c r="B16518" t="s">
        <v>3643</v>
      </c>
      <c r="C16518" t="s">
        <v>410</v>
      </c>
      <c r="D16518">
        <v>13</v>
      </c>
    </row>
    <row r="16519" spans="1:4">
      <c r="A16519">
        <v>1912</v>
      </c>
      <c r="B16519" t="s">
        <v>3643</v>
      </c>
      <c r="C16519" t="s">
        <v>385</v>
      </c>
      <c r="D16519">
        <v>15</v>
      </c>
    </row>
    <row r="16520" spans="1:4">
      <c r="A16520">
        <v>1912</v>
      </c>
      <c r="B16520" t="s">
        <v>3643</v>
      </c>
      <c r="C16520" t="s">
        <v>385</v>
      </c>
      <c r="D16520">
        <v>14.34</v>
      </c>
    </row>
    <row r="16521" spans="1:4">
      <c r="A16521">
        <v>1912</v>
      </c>
      <c r="B16521" t="s">
        <v>3643</v>
      </c>
      <c r="C16521" t="s">
        <v>387</v>
      </c>
      <c r="D16521">
        <v>6.25</v>
      </c>
    </row>
    <row r="16522" spans="1:4">
      <c r="A16522">
        <v>1912</v>
      </c>
      <c r="B16522" t="s">
        <v>3643</v>
      </c>
      <c r="C16522" t="s">
        <v>387</v>
      </c>
      <c r="D16522">
        <v>70.8</v>
      </c>
    </row>
    <row r="16523" spans="1:4">
      <c r="A16523">
        <v>1912</v>
      </c>
      <c r="B16523" t="s">
        <v>3643</v>
      </c>
      <c r="C16523" t="s">
        <v>1936</v>
      </c>
      <c r="D16523">
        <v>42</v>
      </c>
    </row>
    <row r="16524" spans="1:4">
      <c r="A16524">
        <v>1912</v>
      </c>
      <c r="B16524" t="s">
        <v>3645</v>
      </c>
      <c r="C16524" t="s">
        <v>2348</v>
      </c>
      <c r="D16524">
        <v>15.7</v>
      </c>
    </row>
    <row r="16525" spans="1:4">
      <c r="A16525">
        <v>1912</v>
      </c>
      <c r="B16525" t="s">
        <v>3645</v>
      </c>
      <c r="C16525" t="s">
        <v>1941</v>
      </c>
      <c r="D16525">
        <v>38</v>
      </c>
    </row>
    <row r="16526" spans="1:4">
      <c r="A16526">
        <v>1912</v>
      </c>
      <c r="B16526" t="s">
        <v>3645</v>
      </c>
      <c r="C16526" t="s">
        <v>2192</v>
      </c>
      <c r="D16526">
        <v>83.52</v>
      </c>
    </row>
    <row r="16527" spans="1:4">
      <c r="A16527">
        <v>1912</v>
      </c>
      <c r="B16527" t="s">
        <v>3645</v>
      </c>
      <c r="C16527" t="s">
        <v>1942</v>
      </c>
      <c r="D16527">
        <v>26.28</v>
      </c>
    </row>
    <row r="16528" spans="1:4">
      <c r="A16528">
        <v>1912</v>
      </c>
      <c r="B16528" t="s">
        <v>3645</v>
      </c>
      <c r="C16528" t="s">
        <v>1942</v>
      </c>
      <c r="D16528">
        <v>202.08</v>
      </c>
    </row>
    <row r="16529" spans="1:4">
      <c r="A16529">
        <v>1912</v>
      </c>
      <c r="B16529" t="s">
        <v>3645</v>
      </c>
      <c r="C16529" t="s">
        <v>1942</v>
      </c>
      <c r="D16529">
        <v>22</v>
      </c>
    </row>
    <row r="16530" spans="1:4">
      <c r="A16530">
        <v>1912</v>
      </c>
      <c r="B16530" t="s">
        <v>3645</v>
      </c>
      <c r="C16530" t="s">
        <v>1942</v>
      </c>
      <c r="D16530">
        <v>54</v>
      </c>
    </row>
    <row r="16531" spans="1:4">
      <c r="A16531">
        <v>1912</v>
      </c>
      <c r="B16531" t="s">
        <v>3645</v>
      </c>
      <c r="C16531" t="s">
        <v>1945</v>
      </c>
      <c r="D16531">
        <v>19.2</v>
      </c>
    </row>
    <row r="16532" spans="1:4">
      <c r="A16532">
        <v>1912</v>
      </c>
      <c r="B16532" t="s">
        <v>3645</v>
      </c>
      <c r="C16532" t="s">
        <v>2379</v>
      </c>
      <c r="D16532">
        <v>21</v>
      </c>
    </row>
    <row r="16533" spans="1:4">
      <c r="A16533">
        <v>1912</v>
      </c>
      <c r="B16533" t="s">
        <v>2549</v>
      </c>
      <c r="C16533" t="s">
        <v>145</v>
      </c>
      <c r="D16533">
        <v>239.64599999999999</v>
      </c>
    </row>
    <row r="16534" spans="1:4">
      <c r="A16534">
        <v>1912</v>
      </c>
      <c r="B16534" t="s">
        <v>2549</v>
      </c>
      <c r="C16534" t="s">
        <v>537</v>
      </c>
      <c r="D16534">
        <v>13.74</v>
      </c>
    </row>
    <row r="16535" spans="1:4">
      <c r="A16535">
        <v>1912</v>
      </c>
      <c r="B16535" t="s">
        <v>2549</v>
      </c>
      <c r="C16535" t="s">
        <v>147</v>
      </c>
      <c r="D16535">
        <v>16.07</v>
      </c>
    </row>
    <row r="16536" spans="1:4">
      <c r="A16536">
        <v>1912</v>
      </c>
      <c r="B16536" t="s">
        <v>2549</v>
      </c>
      <c r="C16536" t="s">
        <v>2458</v>
      </c>
      <c r="D16536">
        <v>20.65</v>
      </c>
    </row>
    <row r="16537" spans="1:4">
      <c r="A16537">
        <v>1912</v>
      </c>
      <c r="B16537" t="s">
        <v>2549</v>
      </c>
      <c r="C16537" t="s">
        <v>155</v>
      </c>
      <c r="D16537">
        <v>479.97</v>
      </c>
    </row>
    <row r="16538" spans="1:4">
      <c r="A16538">
        <v>1912</v>
      </c>
      <c r="B16538" t="s">
        <v>2549</v>
      </c>
      <c r="C16538" t="s">
        <v>155</v>
      </c>
      <c r="D16538">
        <v>1997.16</v>
      </c>
    </row>
    <row r="16539" spans="1:4">
      <c r="A16539">
        <v>1912</v>
      </c>
      <c r="B16539" t="s">
        <v>2549</v>
      </c>
      <c r="C16539" t="s">
        <v>155</v>
      </c>
      <c r="D16539">
        <v>222.86</v>
      </c>
    </row>
    <row r="16540" spans="1:4">
      <c r="A16540">
        <v>1912</v>
      </c>
      <c r="B16540" t="s">
        <v>2549</v>
      </c>
      <c r="C16540" t="s">
        <v>159</v>
      </c>
      <c r="D16540">
        <v>11.14</v>
      </c>
    </row>
    <row r="16541" spans="1:4">
      <c r="A16541">
        <v>1912</v>
      </c>
      <c r="B16541" t="s">
        <v>2549</v>
      </c>
      <c r="C16541" t="s">
        <v>161</v>
      </c>
      <c r="D16541">
        <v>28.5</v>
      </c>
    </row>
    <row r="16542" spans="1:4">
      <c r="A16542">
        <v>1912</v>
      </c>
      <c r="B16542" t="s">
        <v>2549</v>
      </c>
      <c r="C16542" t="s">
        <v>2459</v>
      </c>
      <c r="D16542">
        <v>48.1</v>
      </c>
    </row>
    <row r="16543" spans="1:4">
      <c r="A16543">
        <v>1912</v>
      </c>
      <c r="B16543" t="s">
        <v>2549</v>
      </c>
      <c r="C16543" t="s">
        <v>155</v>
      </c>
      <c r="D16543">
        <v>1</v>
      </c>
    </row>
    <row r="16544" spans="1:4">
      <c r="A16544">
        <v>1912</v>
      </c>
      <c r="B16544" t="s">
        <v>3661</v>
      </c>
      <c r="C16544" t="s">
        <v>2286</v>
      </c>
      <c r="D16544">
        <v>53.9</v>
      </c>
    </row>
    <row r="16545" spans="1:4">
      <c r="A16545">
        <v>1912</v>
      </c>
      <c r="B16545" t="s">
        <v>2704</v>
      </c>
      <c r="C16545" t="s">
        <v>440</v>
      </c>
      <c r="D16545">
        <v>160.13999999999999</v>
      </c>
    </row>
    <row r="16546" spans="1:4">
      <c r="A16546">
        <v>1912</v>
      </c>
      <c r="B16546" t="s">
        <v>2704</v>
      </c>
      <c r="C16546" t="s">
        <v>440</v>
      </c>
      <c r="D16546">
        <v>57.45</v>
      </c>
    </row>
    <row r="16547" spans="1:4">
      <c r="A16547">
        <v>1912</v>
      </c>
      <c r="B16547" t="s">
        <v>2704</v>
      </c>
      <c r="C16547" t="s">
        <v>440</v>
      </c>
      <c r="D16547">
        <v>45.83</v>
      </c>
    </row>
    <row r="16548" spans="1:4">
      <c r="A16548">
        <v>1912</v>
      </c>
      <c r="B16548" t="s">
        <v>2704</v>
      </c>
      <c r="C16548" t="s">
        <v>440</v>
      </c>
      <c r="D16548">
        <v>28.34</v>
      </c>
    </row>
    <row r="16549" spans="1:4">
      <c r="A16549">
        <v>1912</v>
      </c>
      <c r="B16549" t="s">
        <v>3646</v>
      </c>
      <c r="C16549" t="s">
        <v>1547</v>
      </c>
      <c r="D16549">
        <v>16</v>
      </c>
    </row>
    <row r="16550" spans="1:4">
      <c r="A16550">
        <v>1912</v>
      </c>
      <c r="B16550" t="s">
        <v>3646</v>
      </c>
      <c r="C16550" t="s">
        <v>1547</v>
      </c>
      <c r="D16550">
        <v>8</v>
      </c>
    </row>
    <row r="16551" spans="1:4">
      <c r="A16551">
        <v>1912</v>
      </c>
      <c r="B16551" t="s">
        <v>3646</v>
      </c>
      <c r="C16551" t="s">
        <v>1189</v>
      </c>
      <c r="D16551">
        <v>31.25</v>
      </c>
    </row>
    <row r="16552" spans="1:4">
      <c r="A16552">
        <v>1912</v>
      </c>
      <c r="B16552" t="s">
        <v>2706</v>
      </c>
      <c r="C16552" t="s">
        <v>173</v>
      </c>
      <c r="D16552">
        <v>43.6</v>
      </c>
    </row>
    <row r="16553" spans="1:4">
      <c r="A16553">
        <v>1912</v>
      </c>
      <c r="B16553" t="s">
        <v>2706</v>
      </c>
      <c r="C16553" t="s">
        <v>177</v>
      </c>
      <c r="D16553">
        <v>5.0999999999999996</v>
      </c>
    </row>
    <row r="16554" spans="1:4">
      <c r="A16554">
        <v>1912</v>
      </c>
      <c r="B16554" t="s">
        <v>2706</v>
      </c>
      <c r="C16554" t="s">
        <v>547</v>
      </c>
      <c r="D16554">
        <v>20.8</v>
      </c>
    </row>
    <row r="16555" spans="1:4">
      <c r="A16555">
        <v>1912</v>
      </c>
      <c r="B16555" t="s">
        <v>2706</v>
      </c>
      <c r="C16555" t="s">
        <v>179</v>
      </c>
      <c r="D16555">
        <v>41.9</v>
      </c>
    </row>
    <row r="16556" spans="1:4">
      <c r="A16556">
        <v>1912</v>
      </c>
      <c r="B16556" t="s">
        <v>2706</v>
      </c>
      <c r="C16556" t="s">
        <v>1355</v>
      </c>
      <c r="D16556">
        <v>10</v>
      </c>
    </row>
    <row r="16557" spans="1:4">
      <c r="A16557">
        <v>1912</v>
      </c>
      <c r="B16557" t="s">
        <v>2706</v>
      </c>
      <c r="C16557" t="s">
        <v>1094</v>
      </c>
      <c r="D16557">
        <v>3.5</v>
      </c>
    </row>
    <row r="16558" spans="1:4">
      <c r="A16558">
        <v>1912</v>
      </c>
      <c r="B16558" t="s">
        <v>2520</v>
      </c>
      <c r="C16558" t="s">
        <v>64</v>
      </c>
      <c r="D16558">
        <v>10</v>
      </c>
    </row>
    <row r="16559" spans="1:4">
      <c r="A16559">
        <v>1912</v>
      </c>
      <c r="B16559" t="s">
        <v>2520</v>
      </c>
      <c r="C16559" t="s">
        <v>551</v>
      </c>
      <c r="D16559">
        <v>186.935</v>
      </c>
    </row>
    <row r="16560" spans="1:4">
      <c r="A16560">
        <v>1912</v>
      </c>
      <c r="B16560" t="s">
        <v>2520</v>
      </c>
      <c r="C16560" t="s">
        <v>551</v>
      </c>
      <c r="D16560">
        <v>20</v>
      </c>
    </row>
    <row r="16561" spans="1:4">
      <c r="A16561">
        <v>1912</v>
      </c>
      <c r="B16561" t="s">
        <v>2520</v>
      </c>
      <c r="C16561" t="s">
        <v>69</v>
      </c>
      <c r="D16561">
        <v>53.2</v>
      </c>
    </row>
    <row r="16562" spans="1:4">
      <c r="A16562">
        <v>1912</v>
      </c>
      <c r="B16562" t="s">
        <v>2520</v>
      </c>
      <c r="C16562" t="s">
        <v>68</v>
      </c>
      <c r="D16562">
        <v>25.9</v>
      </c>
    </row>
    <row r="16563" spans="1:4">
      <c r="A16563">
        <v>1912</v>
      </c>
      <c r="B16563" t="s">
        <v>2520</v>
      </c>
      <c r="C16563" t="s">
        <v>65</v>
      </c>
      <c r="D16563">
        <v>33</v>
      </c>
    </row>
    <row r="16564" spans="1:4">
      <c r="A16564">
        <v>1912</v>
      </c>
      <c r="B16564" t="s">
        <v>2520</v>
      </c>
      <c r="C16564" t="s">
        <v>66</v>
      </c>
      <c r="D16564">
        <v>11</v>
      </c>
    </row>
    <row r="16565" spans="1:4">
      <c r="A16565">
        <v>1912</v>
      </c>
      <c r="B16565" t="s">
        <v>2520</v>
      </c>
      <c r="C16565" t="s">
        <v>67</v>
      </c>
      <c r="D16565">
        <v>58.2</v>
      </c>
    </row>
    <row r="16566" spans="1:4">
      <c r="A16566">
        <v>1912</v>
      </c>
      <c r="B16566" t="s">
        <v>3662</v>
      </c>
      <c r="C16566" t="s">
        <v>2288</v>
      </c>
      <c r="D16566">
        <v>26.1</v>
      </c>
    </row>
    <row r="16567" spans="1:4">
      <c r="A16567">
        <v>1912</v>
      </c>
      <c r="B16567" t="s">
        <v>3647</v>
      </c>
      <c r="C16567" t="s">
        <v>1950</v>
      </c>
      <c r="D16567">
        <v>10</v>
      </c>
    </row>
    <row r="16568" spans="1:4">
      <c r="A16568">
        <v>1912</v>
      </c>
      <c r="B16568" t="s">
        <v>3647</v>
      </c>
      <c r="C16568" t="s">
        <v>1950</v>
      </c>
      <c r="D16568">
        <v>35</v>
      </c>
    </row>
    <row r="16569" spans="1:4">
      <c r="A16569">
        <v>1912</v>
      </c>
      <c r="B16569" t="s">
        <v>3647</v>
      </c>
      <c r="C16569" t="s">
        <v>1950</v>
      </c>
      <c r="D16569">
        <v>36</v>
      </c>
    </row>
    <row r="16570" spans="1:4">
      <c r="A16570">
        <v>1912</v>
      </c>
      <c r="B16570" t="s">
        <v>3648</v>
      </c>
      <c r="C16570" t="s">
        <v>471</v>
      </c>
      <c r="D16570">
        <v>30</v>
      </c>
    </row>
    <row r="16571" spans="1:4">
      <c r="A16571">
        <v>1912</v>
      </c>
      <c r="B16571" t="s">
        <v>3648</v>
      </c>
      <c r="C16571" t="s">
        <v>472</v>
      </c>
      <c r="D16571">
        <v>22</v>
      </c>
    </row>
    <row r="16572" spans="1:4">
      <c r="A16572">
        <v>1912</v>
      </c>
      <c r="B16572" t="s">
        <v>3648</v>
      </c>
      <c r="C16572" t="s">
        <v>472</v>
      </c>
      <c r="D16572">
        <v>38</v>
      </c>
    </row>
    <row r="16573" spans="1:4">
      <c r="A16573">
        <v>1912</v>
      </c>
      <c r="B16573" t="s">
        <v>3648</v>
      </c>
      <c r="C16573" t="s">
        <v>1969</v>
      </c>
      <c r="D16573">
        <v>22</v>
      </c>
    </row>
    <row r="16574" spans="1:4">
      <c r="A16574">
        <v>1912</v>
      </c>
      <c r="B16574" t="s">
        <v>3648</v>
      </c>
      <c r="C16574" t="s">
        <v>1969</v>
      </c>
      <c r="D16574">
        <v>10</v>
      </c>
    </row>
    <row r="16575" spans="1:4">
      <c r="A16575">
        <v>1912</v>
      </c>
      <c r="B16575" t="s">
        <v>3648</v>
      </c>
      <c r="C16575" t="s">
        <v>1970</v>
      </c>
      <c r="D16575">
        <v>11</v>
      </c>
    </row>
    <row r="16576" spans="1:4">
      <c r="A16576">
        <v>1912</v>
      </c>
      <c r="B16576" t="s">
        <v>3648</v>
      </c>
      <c r="C16576" t="s">
        <v>1970</v>
      </c>
      <c r="D16576">
        <v>64</v>
      </c>
    </row>
    <row r="16577" spans="1:4">
      <c r="A16577">
        <v>1912</v>
      </c>
      <c r="B16577" t="s">
        <v>3648</v>
      </c>
      <c r="C16577" t="s">
        <v>1970</v>
      </c>
      <c r="D16577">
        <v>560</v>
      </c>
    </row>
    <row r="16578" spans="1:4">
      <c r="A16578">
        <v>1912</v>
      </c>
      <c r="B16578" t="s">
        <v>3648</v>
      </c>
      <c r="C16578" t="s">
        <v>470</v>
      </c>
      <c r="D16578">
        <v>453</v>
      </c>
    </row>
    <row r="16579" spans="1:4">
      <c r="A16579">
        <v>1912</v>
      </c>
      <c r="B16579" t="s">
        <v>3648</v>
      </c>
      <c r="C16579" t="s">
        <v>470</v>
      </c>
      <c r="D16579">
        <v>272.33999999999997</v>
      </c>
    </row>
    <row r="16580" spans="1:4">
      <c r="A16580">
        <v>1912</v>
      </c>
      <c r="B16580" t="s">
        <v>3648</v>
      </c>
      <c r="C16580" t="s">
        <v>470</v>
      </c>
      <c r="D16580">
        <v>109.86</v>
      </c>
    </row>
    <row r="16581" spans="1:4">
      <c r="A16581">
        <v>1912</v>
      </c>
      <c r="B16581" t="s">
        <v>3648</v>
      </c>
      <c r="C16581" t="s">
        <v>470</v>
      </c>
      <c r="D16581">
        <v>26.56</v>
      </c>
    </row>
    <row r="16582" spans="1:4">
      <c r="A16582">
        <v>1912</v>
      </c>
      <c r="B16582" t="s">
        <v>3648</v>
      </c>
      <c r="C16582" t="s">
        <v>470</v>
      </c>
      <c r="D16582">
        <v>19.22</v>
      </c>
    </row>
    <row r="16583" spans="1:4">
      <c r="A16583">
        <v>1912</v>
      </c>
      <c r="B16583" t="s">
        <v>3648</v>
      </c>
      <c r="C16583" t="s">
        <v>470</v>
      </c>
      <c r="D16583">
        <v>31.3</v>
      </c>
    </row>
    <row r="16584" spans="1:4">
      <c r="A16584">
        <v>1912</v>
      </c>
      <c r="B16584" t="s">
        <v>3648</v>
      </c>
      <c r="C16584" t="s">
        <v>470</v>
      </c>
      <c r="D16584">
        <v>46.29</v>
      </c>
    </row>
    <row r="16585" spans="1:4">
      <c r="A16585">
        <v>1912</v>
      </c>
      <c r="B16585" t="s">
        <v>3648</v>
      </c>
      <c r="C16585" t="s">
        <v>470</v>
      </c>
      <c r="D16585">
        <v>160</v>
      </c>
    </row>
    <row r="16586" spans="1:4">
      <c r="A16586">
        <v>1912</v>
      </c>
      <c r="B16586" t="s">
        <v>3648</v>
      </c>
      <c r="C16586" t="s">
        <v>470</v>
      </c>
      <c r="D16586">
        <v>37</v>
      </c>
    </row>
    <row r="16587" spans="1:4">
      <c r="A16587">
        <v>1912</v>
      </c>
      <c r="B16587" t="s">
        <v>3648</v>
      </c>
      <c r="C16587" t="s">
        <v>470</v>
      </c>
      <c r="D16587">
        <v>36.5</v>
      </c>
    </row>
    <row r="16588" spans="1:4">
      <c r="A16588">
        <v>1912</v>
      </c>
      <c r="B16588" t="s">
        <v>3648</v>
      </c>
      <c r="C16588" t="s">
        <v>470</v>
      </c>
      <c r="D16588">
        <v>160.27000000000001</v>
      </c>
    </row>
    <row r="16589" spans="1:4">
      <c r="A16589">
        <v>1912</v>
      </c>
      <c r="B16589" t="s">
        <v>3648</v>
      </c>
      <c r="C16589" t="s">
        <v>470</v>
      </c>
      <c r="D16589">
        <v>51.53</v>
      </c>
    </row>
    <row r="16590" spans="1:4">
      <c r="A16590">
        <v>1912</v>
      </c>
      <c r="B16590" t="s">
        <v>3648</v>
      </c>
      <c r="C16590" t="s">
        <v>470</v>
      </c>
      <c r="D16590">
        <v>46.4</v>
      </c>
    </row>
    <row r="16591" spans="1:4">
      <c r="A16591">
        <v>1912</v>
      </c>
      <c r="B16591" t="s">
        <v>3648</v>
      </c>
      <c r="C16591" t="s">
        <v>470</v>
      </c>
      <c r="D16591">
        <v>51</v>
      </c>
    </row>
    <row r="16592" spans="1:4">
      <c r="A16592">
        <v>1912</v>
      </c>
      <c r="B16592" t="s">
        <v>3648</v>
      </c>
      <c r="C16592" t="s">
        <v>470</v>
      </c>
      <c r="D16592">
        <v>19.399999999999999</v>
      </c>
    </row>
    <row r="16593" spans="1:4">
      <c r="A16593">
        <v>1912</v>
      </c>
      <c r="B16593" t="s">
        <v>3648</v>
      </c>
      <c r="C16593" t="s">
        <v>470</v>
      </c>
      <c r="D16593">
        <v>180</v>
      </c>
    </row>
    <row r="16594" spans="1:4">
      <c r="A16594">
        <v>1912</v>
      </c>
      <c r="B16594" t="s">
        <v>3648</v>
      </c>
      <c r="C16594" t="s">
        <v>470</v>
      </c>
      <c r="D16594">
        <v>10.5</v>
      </c>
    </row>
    <row r="16595" spans="1:4">
      <c r="A16595">
        <v>1912</v>
      </c>
      <c r="B16595" t="s">
        <v>3648</v>
      </c>
      <c r="C16595" t="s">
        <v>715</v>
      </c>
      <c r="D16595">
        <v>14</v>
      </c>
    </row>
    <row r="16596" spans="1:4">
      <c r="A16596">
        <v>1912</v>
      </c>
      <c r="B16596" t="s">
        <v>3648</v>
      </c>
      <c r="C16596" t="s">
        <v>715</v>
      </c>
      <c r="D16596">
        <v>2.82</v>
      </c>
    </row>
    <row r="16597" spans="1:4">
      <c r="A16597">
        <v>1912</v>
      </c>
      <c r="B16597" t="s">
        <v>3648</v>
      </c>
      <c r="C16597" t="s">
        <v>1392</v>
      </c>
      <c r="D16597">
        <v>17</v>
      </c>
    </row>
    <row r="16598" spans="1:4">
      <c r="A16598">
        <v>1912</v>
      </c>
      <c r="B16598" t="s">
        <v>3648</v>
      </c>
      <c r="C16598" t="s">
        <v>1392</v>
      </c>
      <c r="D16598">
        <v>98</v>
      </c>
    </row>
    <row r="16599" spans="1:4">
      <c r="A16599">
        <v>1912</v>
      </c>
      <c r="B16599" t="s">
        <v>3648</v>
      </c>
      <c r="C16599" t="s">
        <v>2197</v>
      </c>
      <c r="D16599">
        <v>185.3</v>
      </c>
    </row>
    <row r="16600" spans="1:4">
      <c r="A16600">
        <v>1912</v>
      </c>
      <c r="B16600" t="s">
        <v>3648</v>
      </c>
      <c r="C16600" t="s">
        <v>1954</v>
      </c>
      <c r="D16600">
        <v>20.75</v>
      </c>
    </row>
    <row r="16601" spans="1:4">
      <c r="A16601">
        <v>1912</v>
      </c>
      <c r="B16601" t="s">
        <v>3648</v>
      </c>
      <c r="C16601" t="s">
        <v>1954</v>
      </c>
      <c r="D16601">
        <v>12.5</v>
      </c>
    </row>
    <row r="16602" spans="1:4">
      <c r="A16602">
        <v>1912</v>
      </c>
      <c r="B16602" t="s">
        <v>3648</v>
      </c>
      <c r="C16602" t="s">
        <v>1954</v>
      </c>
      <c r="D16602">
        <v>18</v>
      </c>
    </row>
    <row r="16603" spans="1:4">
      <c r="A16603">
        <v>1912</v>
      </c>
      <c r="B16603" t="s">
        <v>3648</v>
      </c>
      <c r="C16603" t="s">
        <v>173</v>
      </c>
      <c r="D16603">
        <v>7</v>
      </c>
    </row>
    <row r="16604" spans="1:4">
      <c r="A16604">
        <v>1912</v>
      </c>
      <c r="B16604" t="s">
        <v>3648</v>
      </c>
      <c r="C16604" t="s">
        <v>1962</v>
      </c>
      <c r="D16604">
        <v>80.5</v>
      </c>
    </row>
    <row r="16605" spans="1:4">
      <c r="A16605">
        <v>1912</v>
      </c>
      <c r="B16605" t="s">
        <v>3648</v>
      </c>
      <c r="C16605" t="s">
        <v>1962</v>
      </c>
      <c r="D16605">
        <v>47</v>
      </c>
    </row>
    <row r="16606" spans="1:4">
      <c r="A16606">
        <v>1912</v>
      </c>
      <c r="B16606" t="s">
        <v>3648</v>
      </c>
      <c r="C16606" t="s">
        <v>2424</v>
      </c>
      <c r="D16606">
        <v>14</v>
      </c>
    </row>
    <row r="16607" spans="1:4">
      <c r="A16607">
        <v>1912</v>
      </c>
      <c r="B16607" t="s">
        <v>3648</v>
      </c>
      <c r="C16607" t="s">
        <v>1957</v>
      </c>
      <c r="D16607">
        <v>86</v>
      </c>
    </row>
    <row r="16608" spans="1:4">
      <c r="A16608">
        <v>1912</v>
      </c>
      <c r="B16608" t="s">
        <v>3648</v>
      </c>
      <c r="C16608" t="s">
        <v>1957</v>
      </c>
      <c r="D16608">
        <v>33</v>
      </c>
    </row>
    <row r="16609" spans="1:4">
      <c r="A16609">
        <v>1912</v>
      </c>
      <c r="B16609" t="s">
        <v>3648</v>
      </c>
      <c r="C16609" t="s">
        <v>1957</v>
      </c>
      <c r="D16609">
        <v>30</v>
      </c>
    </row>
    <row r="16610" spans="1:4">
      <c r="A16610">
        <v>1912</v>
      </c>
      <c r="B16610" t="s">
        <v>3648</v>
      </c>
      <c r="C16610" t="s">
        <v>757</v>
      </c>
      <c r="D16610">
        <v>15.33</v>
      </c>
    </row>
    <row r="16611" spans="1:4">
      <c r="A16611">
        <v>1912</v>
      </c>
      <c r="B16611" t="s">
        <v>3648</v>
      </c>
      <c r="C16611" t="s">
        <v>2462</v>
      </c>
      <c r="D16611">
        <v>15</v>
      </c>
    </row>
    <row r="16612" spans="1:4">
      <c r="A16612">
        <v>1912</v>
      </c>
      <c r="B16612" t="s">
        <v>3648</v>
      </c>
      <c r="C16612" t="s">
        <v>2490</v>
      </c>
      <c r="D16612">
        <v>43</v>
      </c>
    </row>
    <row r="16613" spans="1:4">
      <c r="A16613">
        <v>1912</v>
      </c>
      <c r="B16613" t="s">
        <v>3648</v>
      </c>
      <c r="C16613" t="s">
        <v>1964</v>
      </c>
      <c r="D16613">
        <v>10</v>
      </c>
    </row>
    <row r="16614" spans="1:4">
      <c r="A16614">
        <v>1912</v>
      </c>
      <c r="B16614" t="s">
        <v>3648</v>
      </c>
      <c r="C16614" t="s">
        <v>1965</v>
      </c>
      <c r="D16614">
        <v>72</v>
      </c>
    </row>
    <row r="16615" spans="1:4">
      <c r="A16615">
        <v>1912</v>
      </c>
      <c r="B16615" t="s">
        <v>3648</v>
      </c>
      <c r="C16615" t="s">
        <v>1965</v>
      </c>
      <c r="D16615">
        <v>19.600000000000001</v>
      </c>
    </row>
    <row r="16616" spans="1:4">
      <c r="A16616">
        <v>1912</v>
      </c>
      <c r="B16616" t="s">
        <v>3648</v>
      </c>
      <c r="C16616" t="s">
        <v>1959</v>
      </c>
      <c r="D16616">
        <v>18</v>
      </c>
    </row>
    <row r="16617" spans="1:4">
      <c r="A16617">
        <v>1912</v>
      </c>
      <c r="B16617" t="s">
        <v>3648</v>
      </c>
      <c r="C16617" t="s">
        <v>2425</v>
      </c>
      <c r="D16617">
        <v>20</v>
      </c>
    </row>
    <row r="16618" spans="1:4">
      <c r="A16618">
        <v>1912</v>
      </c>
      <c r="B16618" t="s">
        <v>3648</v>
      </c>
      <c r="C16618" t="s">
        <v>1966</v>
      </c>
      <c r="D16618">
        <v>100</v>
      </c>
    </row>
    <row r="16619" spans="1:4">
      <c r="A16619">
        <v>1912</v>
      </c>
      <c r="B16619" t="s">
        <v>3648</v>
      </c>
      <c r="C16619" t="s">
        <v>578</v>
      </c>
      <c r="D16619">
        <v>40</v>
      </c>
    </row>
    <row r="16620" spans="1:4">
      <c r="A16620">
        <v>1912</v>
      </c>
      <c r="B16620" t="s">
        <v>3648</v>
      </c>
      <c r="C16620" t="s">
        <v>578</v>
      </c>
      <c r="D16620">
        <v>115</v>
      </c>
    </row>
    <row r="16621" spans="1:4">
      <c r="A16621">
        <v>1912</v>
      </c>
      <c r="B16621" t="s">
        <v>3648</v>
      </c>
      <c r="C16621" t="s">
        <v>578</v>
      </c>
      <c r="D16621">
        <v>15</v>
      </c>
    </row>
    <row r="16622" spans="1:4">
      <c r="A16622">
        <v>1912</v>
      </c>
      <c r="B16622" t="s">
        <v>3648</v>
      </c>
      <c r="C16622" t="s">
        <v>2385</v>
      </c>
      <c r="D16622">
        <v>18</v>
      </c>
    </row>
    <row r="16623" spans="1:4">
      <c r="A16623">
        <v>1912</v>
      </c>
      <c r="B16623" t="s">
        <v>2427</v>
      </c>
      <c r="C16623" t="s">
        <v>442</v>
      </c>
      <c r="D16623">
        <v>366</v>
      </c>
    </row>
    <row r="16624" spans="1:4">
      <c r="A16624">
        <v>1912</v>
      </c>
      <c r="B16624" t="s">
        <v>2427</v>
      </c>
      <c r="C16624" t="s">
        <v>442</v>
      </c>
      <c r="D16624">
        <v>42</v>
      </c>
    </row>
    <row r="16625" spans="1:4">
      <c r="A16625">
        <v>1912</v>
      </c>
      <c r="B16625" t="s">
        <v>2427</v>
      </c>
      <c r="C16625" t="s">
        <v>1391</v>
      </c>
      <c r="D16625">
        <v>31.74</v>
      </c>
    </row>
    <row r="16626" spans="1:4">
      <c r="A16626">
        <v>1912</v>
      </c>
      <c r="B16626" t="s">
        <v>2427</v>
      </c>
      <c r="C16626" t="s">
        <v>1391</v>
      </c>
      <c r="D16626">
        <v>18.5</v>
      </c>
    </row>
    <row r="16627" spans="1:4">
      <c r="A16627">
        <v>1912</v>
      </c>
      <c r="B16627" t="s">
        <v>2427</v>
      </c>
      <c r="C16627" t="s">
        <v>1392</v>
      </c>
      <c r="D16627">
        <v>23.7</v>
      </c>
    </row>
    <row r="16628" spans="1:4">
      <c r="A16628">
        <v>1912</v>
      </c>
      <c r="B16628" t="s">
        <v>2427</v>
      </c>
      <c r="C16628" t="s">
        <v>446</v>
      </c>
      <c r="D16628">
        <v>52.1</v>
      </c>
    </row>
    <row r="16629" spans="1:4">
      <c r="A16629">
        <v>1912</v>
      </c>
      <c r="B16629" t="s">
        <v>2427</v>
      </c>
      <c r="C16629" t="s">
        <v>446</v>
      </c>
      <c r="D16629">
        <v>20</v>
      </c>
    </row>
    <row r="16630" spans="1:4">
      <c r="A16630">
        <v>1912</v>
      </c>
      <c r="B16630" t="s">
        <v>2427</v>
      </c>
      <c r="C16630" t="s">
        <v>446</v>
      </c>
      <c r="D16630">
        <v>30.5</v>
      </c>
    </row>
    <row r="16631" spans="1:4">
      <c r="A16631">
        <v>1912</v>
      </c>
      <c r="B16631" t="s">
        <v>2427</v>
      </c>
      <c r="C16631" t="s">
        <v>446</v>
      </c>
      <c r="D16631">
        <v>10</v>
      </c>
    </row>
    <row r="16632" spans="1:4">
      <c r="A16632">
        <v>1912</v>
      </c>
      <c r="B16632" t="s">
        <v>2427</v>
      </c>
      <c r="C16632" t="s">
        <v>446</v>
      </c>
      <c r="D16632">
        <v>24.67</v>
      </c>
    </row>
    <row r="16633" spans="1:4">
      <c r="A16633">
        <v>1912</v>
      </c>
      <c r="B16633" t="s">
        <v>2427</v>
      </c>
      <c r="C16633" t="s">
        <v>448</v>
      </c>
      <c r="D16633">
        <v>220</v>
      </c>
    </row>
    <row r="16634" spans="1:4">
      <c r="A16634">
        <v>1912</v>
      </c>
      <c r="B16634" t="s">
        <v>2427</v>
      </c>
      <c r="C16634" t="s">
        <v>448</v>
      </c>
      <c r="D16634">
        <v>23</v>
      </c>
    </row>
    <row r="16635" spans="1:4">
      <c r="A16635">
        <v>1912</v>
      </c>
      <c r="B16635" t="s">
        <v>2427</v>
      </c>
      <c r="C16635" t="s">
        <v>448</v>
      </c>
      <c r="D16635">
        <v>38</v>
      </c>
    </row>
    <row r="16636" spans="1:4">
      <c r="A16636">
        <v>1912</v>
      </c>
      <c r="B16636" t="s">
        <v>2427</v>
      </c>
      <c r="C16636" t="s">
        <v>448</v>
      </c>
      <c r="D16636">
        <v>64.75</v>
      </c>
    </row>
    <row r="16637" spans="1:4">
      <c r="A16637">
        <v>1912</v>
      </c>
      <c r="B16637" t="s">
        <v>2427</v>
      </c>
      <c r="C16637" t="s">
        <v>1435</v>
      </c>
      <c r="D16637">
        <v>22</v>
      </c>
    </row>
    <row r="16638" spans="1:4">
      <c r="A16638">
        <v>1912</v>
      </c>
      <c r="B16638" t="s">
        <v>2427</v>
      </c>
      <c r="C16638" t="s">
        <v>450</v>
      </c>
      <c r="D16638">
        <v>519</v>
      </c>
    </row>
    <row r="16639" spans="1:4">
      <c r="A16639">
        <v>1912</v>
      </c>
      <c r="B16639" t="s">
        <v>2427</v>
      </c>
      <c r="C16639" t="s">
        <v>450</v>
      </c>
      <c r="D16639">
        <v>140</v>
      </c>
    </row>
    <row r="16640" spans="1:4">
      <c r="A16640">
        <v>1912</v>
      </c>
      <c r="B16640" t="s">
        <v>2427</v>
      </c>
      <c r="C16640" t="s">
        <v>450</v>
      </c>
      <c r="D16640">
        <v>7.5</v>
      </c>
    </row>
    <row r="16641" spans="1:4">
      <c r="A16641">
        <v>1912</v>
      </c>
      <c r="B16641" t="s">
        <v>2427</v>
      </c>
      <c r="C16641" t="s">
        <v>450</v>
      </c>
      <c r="D16641">
        <v>31</v>
      </c>
    </row>
    <row r="16642" spans="1:4">
      <c r="A16642">
        <v>1912</v>
      </c>
      <c r="B16642" t="s">
        <v>2427</v>
      </c>
      <c r="C16642" t="s">
        <v>450</v>
      </c>
      <c r="D16642">
        <v>93</v>
      </c>
    </row>
    <row r="16643" spans="1:4">
      <c r="A16643">
        <v>1912</v>
      </c>
      <c r="B16643" t="s">
        <v>2427</v>
      </c>
      <c r="C16643" t="s">
        <v>450</v>
      </c>
      <c r="D16643">
        <v>58.7</v>
      </c>
    </row>
    <row r="16644" spans="1:4">
      <c r="A16644">
        <v>1912</v>
      </c>
      <c r="B16644" t="s">
        <v>2427</v>
      </c>
      <c r="C16644" t="s">
        <v>450</v>
      </c>
      <c r="D16644">
        <v>107</v>
      </c>
    </row>
    <row r="16645" spans="1:4">
      <c r="A16645">
        <v>1912</v>
      </c>
      <c r="B16645" t="s">
        <v>2427</v>
      </c>
      <c r="C16645" t="s">
        <v>450</v>
      </c>
      <c r="D16645">
        <v>47.5</v>
      </c>
    </row>
    <row r="16646" spans="1:4">
      <c r="A16646">
        <v>1912</v>
      </c>
      <c r="B16646" t="s">
        <v>2427</v>
      </c>
      <c r="C16646" t="s">
        <v>1393</v>
      </c>
      <c r="D16646">
        <v>42</v>
      </c>
    </row>
    <row r="16647" spans="1:4">
      <c r="A16647">
        <v>1912</v>
      </c>
      <c r="B16647" t="s">
        <v>2427</v>
      </c>
      <c r="C16647" t="s">
        <v>750</v>
      </c>
      <c r="D16647">
        <v>40</v>
      </c>
    </row>
    <row r="16648" spans="1:4">
      <c r="A16648">
        <v>1912</v>
      </c>
      <c r="B16648" t="s">
        <v>2427</v>
      </c>
      <c r="C16648" t="s">
        <v>763</v>
      </c>
      <c r="D16648">
        <v>23</v>
      </c>
    </row>
    <row r="16649" spans="1:4">
      <c r="A16649">
        <v>1912</v>
      </c>
      <c r="B16649" t="s">
        <v>2427</v>
      </c>
      <c r="C16649" t="s">
        <v>1547</v>
      </c>
      <c r="D16649">
        <v>43</v>
      </c>
    </row>
    <row r="16650" spans="1:4">
      <c r="A16650">
        <v>1912</v>
      </c>
      <c r="B16650" t="s">
        <v>2427</v>
      </c>
      <c r="C16650" t="s">
        <v>502</v>
      </c>
      <c r="D16650">
        <v>32</v>
      </c>
    </row>
    <row r="16651" spans="1:4">
      <c r="A16651">
        <v>1912</v>
      </c>
      <c r="B16651" t="s">
        <v>2427</v>
      </c>
      <c r="C16651" t="s">
        <v>452</v>
      </c>
      <c r="D16651">
        <v>117</v>
      </c>
    </row>
    <row r="16652" spans="1:4">
      <c r="A16652">
        <v>1912</v>
      </c>
      <c r="B16652" t="s">
        <v>2427</v>
      </c>
      <c r="C16652" t="s">
        <v>452</v>
      </c>
      <c r="D16652">
        <v>35</v>
      </c>
    </row>
    <row r="16653" spans="1:4">
      <c r="A16653">
        <v>1912</v>
      </c>
      <c r="B16653" t="s">
        <v>2427</v>
      </c>
      <c r="C16653" t="s">
        <v>452</v>
      </c>
      <c r="D16653">
        <v>92</v>
      </c>
    </row>
    <row r="16654" spans="1:4">
      <c r="A16654">
        <v>1912</v>
      </c>
      <c r="B16654" t="s">
        <v>2427</v>
      </c>
      <c r="C16654" t="s">
        <v>455</v>
      </c>
      <c r="D16654">
        <v>101</v>
      </c>
    </row>
    <row r="16655" spans="1:4">
      <c r="A16655">
        <v>1912</v>
      </c>
      <c r="B16655" t="s">
        <v>2427</v>
      </c>
      <c r="C16655" t="s">
        <v>1545</v>
      </c>
      <c r="D16655">
        <v>71</v>
      </c>
    </row>
    <row r="16656" spans="1:4">
      <c r="A16656">
        <v>1912</v>
      </c>
      <c r="B16656" t="s">
        <v>2427</v>
      </c>
      <c r="C16656" t="s">
        <v>763</v>
      </c>
      <c r="D16656">
        <v>25</v>
      </c>
    </row>
    <row r="16657" spans="1:4">
      <c r="A16657">
        <v>1912</v>
      </c>
      <c r="B16657" t="s">
        <v>512</v>
      </c>
      <c r="C16657" t="s">
        <v>2523</v>
      </c>
      <c r="D16657">
        <v>10</v>
      </c>
    </row>
    <row r="16658" spans="1:4">
      <c r="A16658">
        <v>1912</v>
      </c>
      <c r="B16658" t="s">
        <v>512</v>
      </c>
      <c r="C16658" t="s">
        <v>370</v>
      </c>
      <c r="D16658">
        <v>18.5</v>
      </c>
    </row>
    <row r="16659" spans="1:4">
      <c r="A16659">
        <v>1912</v>
      </c>
      <c r="B16659" t="s">
        <v>512</v>
      </c>
      <c r="C16659" t="s">
        <v>1985</v>
      </c>
      <c r="D16659">
        <v>30</v>
      </c>
    </row>
    <row r="16660" spans="1:4">
      <c r="A16660">
        <v>1912</v>
      </c>
      <c r="B16660" t="s">
        <v>512</v>
      </c>
      <c r="C16660" t="s">
        <v>1985</v>
      </c>
      <c r="D16660">
        <v>17.45</v>
      </c>
    </row>
    <row r="16661" spans="1:4">
      <c r="A16661">
        <v>1912</v>
      </c>
      <c r="B16661" t="s">
        <v>512</v>
      </c>
      <c r="C16661" t="s">
        <v>1820</v>
      </c>
      <c r="D16661">
        <v>40</v>
      </c>
    </row>
    <row r="16662" spans="1:4">
      <c r="A16662">
        <v>1912</v>
      </c>
      <c r="B16662" t="s">
        <v>512</v>
      </c>
      <c r="C16662" t="s">
        <v>1820</v>
      </c>
      <c r="D16662">
        <v>14</v>
      </c>
    </row>
    <row r="16663" spans="1:4">
      <c r="A16663">
        <v>1912</v>
      </c>
      <c r="B16663" t="s">
        <v>512</v>
      </c>
      <c r="C16663" t="s">
        <v>2553</v>
      </c>
      <c r="D16663">
        <v>1</v>
      </c>
    </row>
    <row r="16664" spans="1:4">
      <c r="A16664">
        <v>1912</v>
      </c>
      <c r="B16664" t="s">
        <v>512</v>
      </c>
      <c r="C16664" t="s">
        <v>2193</v>
      </c>
      <c r="D16664">
        <v>30</v>
      </c>
    </row>
    <row r="16665" spans="1:4">
      <c r="A16665">
        <v>1912</v>
      </c>
      <c r="B16665" t="s">
        <v>512</v>
      </c>
      <c r="C16665" t="s">
        <v>1987</v>
      </c>
      <c r="D16665">
        <v>87</v>
      </c>
    </row>
    <row r="16666" spans="1:4">
      <c r="A16666">
        <v>1912</v>
      </c>
      <c r="B16666" t="s">
        <v>512</v>
      </c>
      <c r="C16666" t="s">
        <v>1988</v>
      </c>
      <c r="D16666">
        <v>82</v>
      </c>
    </row>
    <row r="16667" spans="1:4">
      <c r="A16667">
        <v>1912</v>
      </c>
      <c r="B16667" t="s">
        <v>512</v>
      </c>
      <c r="C16667" t="s">
        <v>1988</v>
      </c>
      <c r="D16667">
        <v>73.691000000000003</v>
      </c>
    </row>
    <row r="16668" spans="1:4">
      <c r="A16668">
        <v>1912</v>
      </c>
      <c r="B16668" t="s">
        <v>512</v>
      </c>
      <c r="C16668" t="s">
        <v>1976</v>
      </c>
      <c r="D16668">
        <v>17.28</v>
      </c>
    </row>
    <row r="16669" spans="1:4">
      <c r="A16669">
        <v>1912</v>
      </c>
      <c r="B16669" t="s">
        <v>512</v>
      </c>
      <c r="C16669" t="s">
        <v>2386</v>
      </c>
      <c r="D16669">
        <v>175</v>
      </c>
    </row>
    <row r="16670" spans="1:4">
      <c r="A16670">
        <v>1912</v>
      </c>
      <c r="B16670" t="s">
        <v>512</v>
      </c>
      <c r="C16670" t="s">
        <v>1977</v>
      </c>
      <c r="D16670">
        <v>4</v>
      </c>
    </row>
    <row r="16671" spans="1:4">
      <c r="A16671">
        <v>1912</v>
      </c>
      <c r="B16671" t="s">
        <v>512</v>
      </c>
      <c r="C16671" t="s">
        <v>1989</v>
      </c>
      <c r="D16671">
        <v>9.34</v>
      </c>
    </row>
    <row r="16672" spans="1:4">
      <c r="A16672">
        <v>1912</v>
      </c>
      <c r="B16672" t="s">
        <v>512</v>
      </c>
      <c r="C16672" t="s">
        <v>2589</v>
      </c>
      <c r="D16672">
        <v>4.8</v>
      </c>
    </row>
    <row r="16673" spans="1:4">
      <c r="A16673">
        <v>1912</v>
      </c>
      <c r="B16673" t="s">
        <v>512</v>
      </c>
      <c r="C16673" t="s">
        <v>2195</v>
      </c>
      <c r="D16673">
        <v>18.600000000000001</v>
      </c>
    </row>
    <row r="16674" spans="1:4">
      <c r="A16674">
        <v>1912</v>
      </c>
      <c r="B16674" t="s">
        <v>512</v>
      </c>
      <c r="C16674" t="s">
        <v>1979</v>
      </c>
      <c r="D16674">
        <v>12</v>
      </c>
    </row>
    <row r="16675" spans="1:4">
      <c r="A16675">
        <v>1912</v>
      </c>
      <c r="B16675" t="s">
        <v>512</v>
      </c>
      <c r="C16675" t="s">
        <v>1980</v>
      </c>
      <c r="D16675">
        <v>12.3</v>
      </c>
    </row>
    <row r="16676" spans="1:4">
      <c r="A16676">
        <v>1912</v>
      </c>
      <c r="B16676" t="s">
        <v>512</v>
      </c>
      <c r="C16676" t="s">
        <v>1981</v>
      </c>
      <c r="D16676">
        <v>49</v>
      </c>
    </row>
    <row r="16677" spans="1:4">
      <c r="A16677">
        <v>1912</v>
      </c>
      <c r="B16677" t="s">
        <v>512</v>
      </c>
      <c r="C16677" t="s">
        <v>1982</v>
      </c>
      <c r="D16677">
        <v>89</v>
      </c>
    </row>
    <row r="16678" spans="1:4">
      <c r="A16678">
        <v>1912</v>
      </c>
      <c r="B16678" t="s">
        <v>1310</v>
      </c>
      <c r="C16678" t="s">
        <v>1712</v>
      </c>
      <c r="D16678">
        <v>24</v>
      </c>
    </row>
    <row r="16679" spans="1:4">
      <c r="A16679">
        <v>1912</v>
      </c>
      <c r="B16679" t="s">
        <v>3649</v>
      </c>
      <c r="C16679" t="s">
        <v>2466</v>
      </c>
      <c r="D16679">
        <v>20</v>
      </c>
    </row>
    <row r="16680" spans="1:4">
      <c r="A16680">
        <v>1912</v>
      </c>
      <c r="B16680" t="s">
        <v>3649</v>
      </c>
      <c r="C16680" t="s">
        <v>1998</v>
      </c>
      <c r="D16680">
        <v>14</v>
      </c>
    </row>
    <row r="16681" spans="1:4">
      <c r="A16681">
        <v>1912</v>
      </c>
      <c r="B16681" t="s">
        <v>3649</v>
      </c>
      <c r="C16681" t="s">
        <v>2289</v>
      </c>
      <c r="D16681">
        <v>39</v>
      </c>
    </row>
    <row r="16682" spans="1:4">
      <c r="A16682">
        <v>1912</v>
      </c>
      <c r="B16682" t="s">
        <v>3649</v>
      </c>
      <c r="C16682" t="s">
        <v>97</v>
      </c>
      <c r="D16682">
        <v>43.75</v>
      </c>
    </row>
    <row r="16683" spans="1:4">
      <c r="A16683">
        <v>1912</v>
      </c>
      <c r="B16683" t="s">
        <v>3649</v>
      </c>
      <c r="C16683" t="s">
        <v>1996</v>
      </c>
      <c r="D16683">
        <v>37.200000000000003</v>
      </c>
    </row>
    <row r="16684" spans="1:4">
      <c r="A16684">
        <v>1912</v>
      </c>
      <c r="B16684" t="s">
        <v>3649</v>
      </c>
      <c r="C16684" t="s">
        <v>2000</v>
      </c>
      <c r="D16684">
        <v>29</v>
      </c>
    </row>
    <row r="16685" spans="1:4">
      <c r="A16685">
        <v>1912</v>
      </c>
      <c r="B16685" t="s">
        <v>3649</v>
      </c>
      <c r="C16685" t="s">
        <v>1999</v>
      </c>
      <c r="D16685">
        <v>7</v>
      </c>
    </row>
    <row r="16686" spans="1:4">
      <c r="A16686">
        <v>1912</v>
      </c>
      <c r="B16686" t="s">
        <v>3649</v>
      </c>
      <c r="C16686" t="s">
        <v>1993</v>
      </c>
      <c r="D16686">
        <v>10.9</v>
      </c>
    </row>
    <row r="16687" spans="1:4">
      <c r="A16687">
        <v>1912</v>
      </c>
      <c r="B16687" t="s">
        <v>3649</v>
      </c>
      <c r="C16687" t="s">
        <v>2291</v>
      </c>
      <c r="D16687">
        <v>10.5</v>
      </c>
    </row>
    <row r="16688" spans="1:4">
      <c r="A16688">
        <v>1912</v>
      </c>
      <c r="B16688" t="s">
        <v>3649</v>
      </c>
      <c r="C16688" t="s">
        <v>2352</v>
      </c>
      <c r="D16688">
        <v>5.5</v>
      </c>
    </row>
    <row r="16689" spans="1:4">
      <c r="A16689">
        <v>1912</v>
      </c>
      <c r="B16689" t="s">
        <v>3649</v>
      </c>
      <c r="C16689" t="s">
        <v>2491</v>
      </c>
      <c r="D16689">
        <v>5</v>
      </c>
    </row>
    <row r="16690" spans="1:4">
      <c r="A16690">
        <v>1912</v>
      </c>
      <c r="B16690" t="s">
        <v>3649</v>
      </c>
      <c r="C16690" t="s">
        <v>1994</v>
      </c>
      <c r="D16690">
        <v>10</v>
      </c>
    </row>
    <row r="16691" spans="1:4">
      <c r="A16691">
        <v>1912</v>
      </c>
      <c r="B16691" t="s">
        <v>3649</v>
      </c>
      <c r="C16691" t="s">
        <v>2590</v>
      </c>
      <c r="D16691">
        <v>6</v>
      </c>
    </row>
    <row r="16692" spans="1:4">
      <c r="A16692">
        <v>1912</v>
      </c>
      <c r="B16692" t="s">
        <v>3649</v>
      </c>
      <c r="C16692" t="s">
        <v>2000</v>
      </c>
      <c r="D16692">
        <v>21.56</v>
      </c>
    </row>
    <row r="16693" spans="1:4">
      <c r="A16693">
        <v>1912</v>
      </c>
      <c r="B16693" t="s">
        <v>2524</v>
      </c>
      <c r="C16693" t="s">
        <v>99</v>
      </c>
      <c r="D16693">
        <v>7.5</v>
      </c>
    </row>
    <row r="16694" spans="1:4">
      <c r="A16694">
        <v>1912</v>
      </c>
      <c r="B16694" t="s">
        <v>2524</v>
      </c>
      <c r="C16694" t="s">
        <v>100</v>
      </c>
      <c r="D16694">
        <v>6</v>
      </c>
    </row>
    <row r="16695" spans="1:4">
      <c r="A16695">
        <v>1912</v>
      </c>
      <c r="B16695" t="s">
        <v>2524</v>
      </c>
      <c r="C16695" t="s">
        <v>102</v>
      </c>
      <c r="D16695">
        <v>93</v>
      </c>
    </row>
    <row r="16696" spans="1:4">
      <c r="A16696">
        <v>1912</v>
      </c>
      <c r="B16696" t="s">
        <v>2524</v>
      </c>
      <c r="C16696" t="s">
        <v>105</v>
      </c>
      <c r="D16696">
        <v>167</v>
      </c>
    </row>
    <row r="16697" spans="1:4">
      <c r="A16697">
        <v>1912</v>
      </c>
      <c r="B16697" t="s">
        <v>2524</v>
      </c>
      <c r="C16697" t="s">
        <v>105</v>
      </c>
      <c r="D16697">
        <v>101.34</v>
      </c>
    </row>
    <row r="16698" spans="1:4">
      <c r="A16698">
        <v>1912</v>
      </c>
      <c r="B16698" t="s">
        <v>2524</v>
      </c>
      <c r="C16698" t="s">
        <v>105</v>
      </c>
      <c r="D16698">
        <v>40.92</v>
      </c>
    </row>
    <row r="16699" spans="1:4">
      <c r="A16699">
        <v>1912</v>
      </c>
      <c r="B16699" t="s">
        <v>2524</v>
      </c>
      <c r="C16699" t="s">
        <v>108</v>
      </c>
      <c r="D16699">
        <v>4</v>
      </c>
    </row>
    <row r="16700" spans="1:4">
      <c r="A16700">
        <v>1912</v>
      </c>
      <c r="B16700" t="s">
        <v>2524</v>
      </c>
      <c r="C16700" t="s">
        <v>2001</v>
      </c>
      <c r="D16700">
        <v>17</v>
      </c>
    </row>
    <row r="16701" spans="1:4">
      <c r="A16701">
        <v>1912</v>
      </c>
      <c r="B16701" t="s">
        <v>2524</v>
      </c>
      <c r="C16701" t="s">
        <v>109</v>
      </c>
      <c r="D16701">
        <v>19.100000000000001</v>
      </c>
    </row>
    <row r="16702" spans="1:4">
      <c r="A16702">
        <v>1912</v>
      </c>
      <c r="B16702" t="s">
        <v>2810</v>
      </c>
      <c r="C16702" t="s">
        <v>712</v>
      </c>
      <c r="D16702">
        <v>8.5</v>
      </c>
    </row>
    <row r="16703" spans="1:4">
      <c r="A16703">
        <v>1912</v>
      </c>
      <c r="B16703" t="s">
        <v>2810</v>
      </c>
      <c r="C16703" t="s">
        <v>210</v>
      </c>
      <c r="D16703">
        <v>3.9</v>
      </c>
    </row>
    <row r="16704" spans="1:4">
      <c r="A16704">
        <v>1912</v>
      </c>
      <c r="B16704" t="s">
        <v>2810</v>
      </c>
      <c r="C16704" t="s">
        <v>208</v>
      </c>
      <c r="D16704">
        <v>10</v>
      </c>
    </row>
    <row r="16705" spans="1:4">
      <c r="A16705">
        <v>1912</v>
      </c>
      <c r="B16705" t="s">
        <v>2810</v>
      </c>
      <c r="C16705" t="s">
        <v>1358</v>
      </c>
      <c r="D16705">
        <v>10</v>
      </c>
    </row>
    <row r="16706" spans="1:4">
      <c r="A16706">
        <v>1912</v>
      </c>
      <c r="B16706" t="s">
        <v>2810</v>
      </c>
      <c r="C16706" t="s">
        <v>199</v>
      </c>
      <c r="D16706">
        <v>206.86</v>
      </c>
    </row>
    <row r="16707" spans="1:4">
      <c r="A16707">
        <v>1912</v>
      </c>
      <c r="B16707" t="s">
        <v>2810</v>
      </c>
      <c r="C16707" t="s">
        <v>205</v>
      </c>
      <c r="D16707">
        <v>19</v>
      </c>
    </row>
    <row r="16708" spans="1:4">
      <c r="A16708">
        <v>1912</v>
      </c>
      <c r="B16708" t="s">
        <v>2810</v>
      </c>
      <c r="C16708" t="s">
        <v>205</v>
      </c>
      <c r="D16708">
        <v>1.6</v>
      </c>
    </row>
    <row r="16709" spans="1:4">
      <c r="A16709">
        <v>1912</v>
      </c>
      <c r="B16709" t="s">
        <v>3660</v>
      </c>
      <c r="C16709" t="s">
        <v>2201</v>
      </c>
      <c r="D16709">
        <v>78</v>
      </c>
    </row>
    <row r="16710" spans="1:4">
      <c r="A16710">
        <v>1912</v>
      </c>
      <c r="B16710" t="s">
        <v>3660</v>
      </c>
      <c r="C16710" t="s">
        <v>2201</v>
      </c>
      <c r="D16710">
        <v>21</v>
      </c>
    </row>
    <row r="16711" spans="1:4">
      <c r="A16711">
        <v>1912</v>
      </c>
      <c r="B16711" t="s">
        <v>3660</v>
      </c>
      <c r="C16711" t="s">
        <v>2201</v>
      </c>
      <c r="D16711">
        <v>19</v>
      </c>
    </row>
    <row r="16712" spans="1:4">
      <c r="A16712">
        <v>1912</v>
      </c>
      <c r="B16712" t="s">
        <v>3291</v>
      </c>
      <c r="C16712" t="s">
        <v>2292</v>
      </c>
      <c r="D16712">
        <v>8.75</v>
      </c>
    </row>
    <row r="16713" spans="1:4">
      <c r="A16713">
        <v>1912</v>
      </c>
      <c r="B16713" t="s">
        <v>3291</v>
      </c>
      <c r="C16713" t="s">
        <v>2203</v>
      </c>
      <c r="D16713">
        <v>7.05</v>
      </c>
    </row>
    <row r="16714" spans="1:4">
      <c r="A16714">
        <v>1912</v>
      </c>
      <c r="B16714" t="s">
        <v>3291</v>
      </c>
      <c r="C16714" t="s">
        <v>2003</v>
      </c>
      <c r="D16714">
        <v>487.85500000000002</v>
      </c>
    </row>
    <row r="16715" spans="1:4">
      <c r="A16715">
        <v>1912</v>
      </c>
      <c r="B16715" t="s">
        <v>3291</v>
      </c>
      <c r="C16715" t="s">
        <v>2003</v>
      </c>
      <c r="D16715">
        <v>889.39599999999996</v>
      </c>
    </row>
    <row r="16716" spans="1:4">
      <c r="A16716">
        <v>1912</v>
      </c>
      <c r="B16716" t="s">
        <v>3291</v>
      </c>
      <c r="C16716" t="s">
        <v>2003</v>
      </c>
      <c r="D16716">
        <v>544.41999999999996</v>
      </c>
    </row>
    <row r="16717" spans="1:4">
      <c r="A16717">
        <v>1912</v>
      </c>
      <c r="B16717" t="s">
        <v>3291</v>
      </c>
      <c r="C16717" t="s">
        <v>2003</v>
      </c>
      <c r="D16717">
        <v>388.03</v>
      </c>
    </row>
    <row r="16718" spans="1:4">
      <c r="A16718">
        <v>1912</v>
      </c>
      <c r="B16718" t="s">
        <v>3291</v>
      </c>
      <c r="C16718" t="s">
        <v>2003</v>
      </c>
      <c r="D16718">
        <v>32.35</v>
      </c>
    </row>
    <row r="16719" spans="1:4">
      <c r="A16719">
        <v>1912</v>
      </c>
      <c r="B16719" t="s">
        <v>3291</v>
      </c>
      <c r="C16719" t="s">
        <v>2003</v>
      </c>
      <c r="D16719">
        <v>82</v>
      </c>
    </row>
    <row r="16720" spans="1:4">
      <c r="A16720">
        <v>1912</v>
      </c>
      <c r="B16720" t="s">
        <v>3291</v>
      </c>
      <c r="C16720" t="s">
        <v>2004</v>
      </c>
      <c r="D16720">
        <v>24.31</v>
      </c>
    </row>
    <row r="16721" spans="1:4">
      <c r="A16721">
        <v>1912</v>
      </c>
      <c r="B16721" t="s">
        <v>3291</v>
      </c>
      <c r="C16721" t="s">
        <v>2207</v>
      </c>
      <c r="D16721">
        <v>20.100000000000001</v>
      </c>
    </row>
    <row r="16722" spans="1:4">
      <c r="A16722">
        <v>1912</v>
      </c>
      <c r="B16722" t="s">
        <v>3291</v>
      </c>
      <c r="C16722" t="s">
        <v>2094</v>
      </c>
      <c r="D16722">
        <v>19.489999999999998</v>
      </c>
    </row>
    <row r="16723" spans="1:4">
      <c r="A16723">
        <v>1912</v>
      </c>
      <c r="B16723" t="s">
        <v>3291</v>
      </c>
      <c r="C16723" t="s">
        <v>2208</v>
      </c>
      <c r="D16723">
        <v>6.5</v>
      </c>
    </row>
    <row r="16724" spans="1:4">
      <c r="A16724">
        <v>1912</v>
      </c>
      <c r="B16724" t="s">
        <v>3291</v>
      </c>
      <c r="C16724" t="s">
        <v>2006</v>
      </c>
      <c r="D16724">
        <v>40.700000000000003</v>
      </c>
    </row>
    <row r="16725" spans="1:4">
      <c r="A16725">
        <v>1912</v>
      </c>
      <c r="B16725" t="s">
        <v>3291</v>
      </c>
      <c r="C16725" t="s">
        <v>2210</v>
      </c>
      <c r="D16725">
        <v>16.28</v>
      </c>
    </row>
    <row r="16726" spans="1:4">
      <c r="A16726">
        <v>1912</v>
      </c>
      <c r="B16726" t="s">
        <v>3291</v>
      </c>
      <c r="C16726" t="s">
        <v>2211</v>
      </c>
      <c r="D16726">
        <v>47</v>
      </c>
    </row>
    <row r="16727" spans="1:4">
      <c r="A16727">
        <v>1912</v>
      </c>
      <c r="B16727" t="s">
        <v>3291</v>
      </c>
      <c r="C16727" t="s">
        <v>2213</v>
      </c>
      <c r="D16727">
        <v>159</v>
      </c>
    </row>
    <row r="16728" spans="1:4">
      <c r="A16728">
        <v>1912</v>
      </c>
      <c r="B16728" t="s">
        <v>3291</v>
      </c>
      <c r="C16728" t="s">
        <v>2213</v>
      </c>
      <c r="D16728">
        <v>27.4</v>
      </c>
    </row>
    <row r="16729" spans="1:4">
      <c r="A16729">
        <v>1912</v>
      </c>
      <c r="B16729" t="s">
        <v>3291</v>
      </c>
      <c r="C16729" t="s">
        <v>2213</v>
      </c>
      <c r="D16729">
        <v>8.4700000000000006</v>
      </c>
    </row>
    <row r="16730" spans="1:4">
      <c r="A16730">
        <v>1912</v>
      </c>
      <c r="B16730" t="s">
        <v>3291</v>
      </c>
      <c r="C16730" t="s">
        <v>2430</v>
      </c>
      <c r="D16730">
        <v>7.92</v>
      </c>
    </row>
    <row r="16731" spans="1:4">
      <c r="A16731">
        <v>1912</v>
      </c>
      <c r="B16731" t="s">
        <v>3291</v>
      </c>
      <c r="C16731" t="s">
        <v>2009</v>
      </c>
      <c r="D16731">
        <v>68.73</v>
      </c>
    </row>
    <row r="16732" spans="1:4">
      <c r="A16732">
        <v>1912</v>
      </c>
      <c r="B16732" t="s">
        <v>3291</v>
      </c>
      <c r="C16732" t="s">
        <v>1994</v>
      </c>
      <c r="D16732">
        <v>12.96</v>
      </c>
    </row>
    <row r="16733" spans="1:4">
      <c r="A16733">
        <v>1912</v>
      </c>
      <c r="B16733" t="s">
        <v>3291</v>
      </c>
      <c r="C16733" t="s">
        <v>2029</v>
      </c>
      <c r="D16733">
        <v>3.32</v>
      </c>
    </row>
    <row r="16734" spans="1:4">
      <c r="A16734">
        <v>1912</v>
      </c>
      <c r="B16734" t="s">
        <v>3291</v>
      </c>
      <c r="C16734" t="s">
        <v>2029</v>
      </c>
      <c r="D16734">
        <v>17.809999999999999</v>
      </c>
    </row>
    <row r="16735" spans="1:4">
      <c r="A16735">
        <v>1912</v>
      </c>
      <c r="B16735" t="s">
        <v>3291</v>
      </c>
      <c r="C16735" t="s">
        <v>2294</v>
      </c>
      <c r="D16735">
        <v>18</v>
      </c>
    </row>
    <row r="16736" spans="1:4">
      <c r="A16736">
        <v>1912</v>
      </c>
      <c r="B16736" t="s">
        <v>3291</v>
      </c>
      <c r="C16736" t="s">
        <v>2012</v>
      </c>
      <c r="D16736">
        <v>28.55</v>
      </c>
    </row>
    <row r="16737" spans="1:4">
      <c r="A16737">
        <v>1912</v>
      </c>
      <c r="B16737" t="s">
        <v>3291</v>
      </c>
      <c r="C16737" t="s">
        <v>2012</v>
      </c>
      <c r="D16737">
        <v>50</v>
      </c>
    </row>
    <row r="16738" spans="1:4">
      <c r="A16738">
        <v>1912</v>
      </c>
      <c r="B16738" t="s">
        <v>3291</v>
      </c>
      <c r="C16738" t="s">
        <v>2015</v>
      </c>
      <c r="D16738">
        <v>44.12</v>
      </c>
    </row>
    <row r="16739" spans="1:4">
      <c r="A16739">
        <v>1912</v>
      </c>
      <c r="B16739" t="s">
        <v>3291</v>
      </c>
      <c r="C16739" t="s">
        <v>2015</v>
      </c>
      <c r="D16739">
        <v>51.6</v>
      </c>
    </row>
    <row r="16740" spans="1:4">
      <c r="A16740">
        <v>1912</v>
      </c>
      <c r="B16740" t="s">
        <v>3291</v>
      </c>
      <c r="C16740" t="s">
        <v>2030</v>
      </c>
      <c r="D16740">
        <v>17.850000000000001</v>
      </c>
    </row>
    <row r="16741" spans="1:4">
      <c r="A16741">
        <v>1912</v>
      </c>
      <c r="B16741" t="s">
        <v>3291</v>
      </c>
      <c r="C16741" t="s">
        <v>2016</v>
      </c>
      <c r="D16741">
        <v>97</v>
      </c>
    </row>
    <row r="16742" spans="1:4">
      <c r="A16742">
        <v>1912</v>
      </c>
      <c r="B16742" t="s">
        <v>3291</v>
      </c>
      <c r="C16742" t="s">
        <v>2019</v>
      </c>
      <c r="D16742">
        <v>26.64</v>
      </c>
    </row>
    <row r="16743" spans="1:4">
      <c r="A16743">
        <v>1912</v>
      </c>
      <c r="B16743" t="s">
        <v>3291</v>
      </c>
      <c r="C16743" t="s">
        <v>2574</v>
      </c>
      <c r="D16743">
        <v>24.13</v>
      </c>
    </row>
    <row r="16744" spans="1:4">
      <c r="A16744">
        <v>1912</v>
      </c>
      <c r="B16744" t="s">
        <v>3291</v>
      </c>
      <c r="C16744" t="s">
        <v>2268</v>
      </c>
      <c r="D16744">
        <v>30.07</v>
      </c>
    </row>
    <row r="16745" spans="1:4">
      <c r="A16745">
        <v>1912</v>
      </c>
      <c r="B16745" t="s">
        <v>3291</v>
      </c>
      <c r="C16745" t="s">
        <v>2297</v>
      </c>
      <c r="D16745">
        <v>21.72</v>
      </c>
    </row>
    <row r="16746" spans="1:4">
      <c r="A16746">
        <v>1912</v>
      </c>
      <c r="B16746" t="s">
        <v>3291</v>
      </c>
      <c r="C16746" t="s">
        <v>2021</v>
      </c>
      <c r="D16746">
        <v>107.08</v>
      </c>
    </row>
    <row r="16747" spans="1:4">
      <c r="A16747">
        <v>1912</v>
      </c>
      <c r="B16747" t="s">
        <v>3291</v>
      </c>
      <c r="C16747" t="s">
        <v>578</v>
      </c>
      <c r="D16747">
        <v>164.643</v>
      </c>
    </row>
    <row r="16748" spans="1:4">
      <c r="A16748">
        <v>1912</v>
      </c>
      <c r="B16748" t="s">
        <v>3291</v>
      </c>
      <c r="C16748" t="s">
        <v>2298</v>
      </c>
      <c r="D16748">
        <v>12.67</v>
      </c>
    </row>
    <row r="16749" spans="1:4">
      <c r="A16749">
        <v>1912</v>
      </c>
      <c r="B16749" t="s">
        <v>3291</v>
      </c>
      <c r="C16749" t="s">
        <v>2023</v>
      </c>
      <c r="D16749">
        <v>17.62</v>
      </c>
    </row>
    <row r="16750" spans="1:4">
      <c r="A16750">
        <v>1912</v>
      </c>
      <c r="B16750" t="s">
        <v>3291</v>
      </c>
      <c r="C16750" t="s">
        <v>2299</v>
      </c>
      <c r="D16750">
        <v>17.87</v>
      </c>
    </row>
    <row r="16751" spans="1:4">
      <c r="A16751">
        <v>1912</v>
      </c>
      <c r="B16751" t="s">
        <v>3291</v>
      </c>
      <c r="C16751" t="s">
        <v>2270</v>
      </c>
      <c r="D16751">
        <v>5.33</v>
      </c>
    </row>
    <row r="16752" spans="1:4">
      <c r="A16752">
        <v>1912</v>
      </c>
      <c r="B16752" t="s">
        <v>3291</v>
      </c>
      <c r="C16752" t="s">
        <v>2606</v>
      </c>
      <c r="D16752">
        <v>13.4</v>
      </c>
    </row>
    <row r="16753" spans="1:4">
      <c r="A16753">
        <v>1912</v>
      </c>
      <c r="B16753" t="s">
        <v>3291</v>
      </c>
      <c r="C16753" t="s">
        <v>2025</v>
      </c>
      <c r="D16753">
        <v>234.91300000000001</v>
      </c>
    </row>
    <row r="16754" spans="1:4">
      <c r="A16754">
        <v>1912</v>
      </c>
      <c r="B16754" t="s">
        <v>3291</v>
      </c>
      <c r="C16754" t="s">
        <v>2025</v>
      </c>
      <c r="D16754">
        <v>27.701000000000001</v>
      </c>
    </row>
    <row r="16755" spans="1:4">
      <c r="A16755">
        <v>1912</v>
      </c>
      <c r="B16755" t="s">
        <v>3291</v>
      </c>
      <c r="C16755" t="s">
        <v>2025</v>
      </c>
      <c r="D16755">
        <v>15.4</v>
      </c>
    </row>
    <row r="16756" spans="1:4">
      <c r="A16756">
        <v>1912</v>
      </c>
      <c r="B16756" t="s">
        <v>3291</v>
      </c>
      <c r="C16756" t="s">
        <v>2025</v>
      </c>
      <c r="D16756">
        <v>29.91</v>
      </c>
    </row>
    <row r="16757" spans="1:4">
      <c r="A16757">
        <v>1912</v>
      </c>
      <c r="B16757" t="s">
        <v>2833</v>
      </c>
      <c r="C16757" t="s">
        <v>192</v>
      </c>
      <c r="D16757">
        <v>403.642</v>
      </c>
    </row>
    <row r="16758" spans="1:4">
      <c r="A16758">
        <v>1912</v>
      </c>
      <c r="B16758" t="s">
        <v>2833</v>
      </c>
      <c r="C16758" t="s">
        <v>192</v>
      </c>
      <c r="D16758">
        <v>37</v>
      </c>
    </row>
    <row r="16759" spans="1:4">
      <c r="A16759">
        <v>1912</v>
      </c>
      <c r="B16759" t="s">
        <v>2833</v>
      </c>
      <c r="C16759" t="s">
        <v>192</v>
      </c>
      <c r="D16759">
        <v>1.5</v>
      </c>
    </row>
    <row r="16760" spans="1:4">
      <c r="A16760">
        <v>1912</v>
      </c>
      <c r="B16760" t="s">
        <v>2833</v>
      </c>
      <c r="C16760" t="s">
        <v>192</v>
      </c>
      <c r="D16760">
        <v>25.3</v>
      </c>
    </row>
    <row r="16761" spans="1:4">
      <c r="A16761">
        <v>1912</v>
      </c>
      <c r="B16761" t="s">
        <v>2833</v>
      </c>
      <c r="C16761" t="s">
        <v>192</v>
      </c>
      <c r="D16761">
        <v>10</v>
      </c>
    </row>
    <row r="16762" spans="1:4">
      <c r="A16762">
        <v>1912</v>
      </c>
      <c r="B16762" t="s">
        <v>2833</v>
      </c>
      <c r="C16762" t="s">
        <v>192</v>
      </c>
      <c r="D16762">
        <v>2.964</v>
      </c>
    </row>
    <row r="16763" spans="1:4">
      <c r="A16763">
        <v>1912</v>
      </c>
      <c r="B16763" t="s">
        <v>2833</v>
      </c>
      <c r="C16763" t="s">
        <v>192</v>
      </c>
      <c r="D16763">
        <v>111.029</v>
      </c>
    </row>
    <row r="16764" spans="1:4">
      <c r="A16764">
        <v>1912</v>
      </c>
      <c r="B16764" t="s">
        <v>2833</v>
      </c>
      <c r="C16764" t="s">
        <v>194</v>
      </c>
      <c r="D16764">
        <v>25</v>
      </c>
    </row>
    <row r="16765" spans="1:4">
      <c r="A16765">
        <v>1912</v>
      </c>
      <c r="B16765" t="s">
        <v>2833</v>
      </c>
      <c r="C16765" t="s">
        <v>2226</v>
      </c>
      <c r="D16765">
        <v>38</v>
      </c>
    </row>
    <row r="16766" spans="1:4">
      <c r="A16766">
        <v>1912</v>
      </c>
      <c r="B16766" t="s">
        <v>2833</v>
      </c>
      <c r="C16766" t="s">
        <v>2226</v>
      </c>
      <c r="D16766">
        <v>5.5</v>
      </c>
    </row>
    <row r="16767" spans="1:4">
      <c r="A16767">
        <v>1912</v>
      </c>
      <c r="B16767" t="s">
        <v>2833</v>
      </c>
      <c r="C16767" t="s">
        <v>567</v>
      </c>
      <c r="D16767">
        <v>41</v>
      </c>
    </row>
    <row r="16768" spans="1:4">
      <c r="A16768">
        <v>1912</v>
      </c>
      <c r="B16768" t="s">
        <v>2820</v>
      </c>
      <c r="C16768" t="s">
        <v>2037</v>
      </c>
      <c r="D16768">
        <v>63</v>
      </c>
    </row>
    <row r="16769" spans="1:4">
      <c r="A16769">
        <v>1912</v>
      </c>
      <c r="B16769" t="s">
        <v>2820</v>
      </c>
      <c r="C16769" t="s">
        <v>72</v>
      </c>
      <c r="D16769">
        <v>16.399999999999999</v>
      </c>
    </row>
    <row r="16770" spans="1:4">
      <c r="A16770">
        <v>1912</v>
      </c>
      <c r="B16770" t="s">
        <v>2820</v>
      </c>
      <c r="C16770" t="s">
        <v>1714</v>
      </c>
      <c r="D16770">
        <v>144.80000000000001</v>
      </c>
    </row>
    <row r="16771" spans="1:4">
      <c r="A16771">
        <v>1912</v>
      </c>
      <c r="B16771" t="s">
        <v>2820</v>
      </c>
      <c r="C16771" t="s">
        <v>502</v>
      </c>
      <c r="D16771">
        <v>65.040000000000006</v>
      </c>
    </row>
    <row r="16772" spans="1:4">
      <c r="A16772">
        <v>1912</v>
      </c>
      <c r="B16772" t="s">
        <v>2820</v>
      </c>
      <c r="C16772" t="s">
        <v>2573</v>
      </c>
      <c r="D16772">
        <v>15</v>
      </c>
    </row>
    <row r="16773" spans="1:4">
      <c r="A16773">
        <v>1912</v>
      </c>
      <c r="B16773" t="s">
        <v>2820</v>
      </c>
      <c r="C16773" t="s">
        <v>2034</v>
      </c>
      <c r="D16773">
        <v>23.9</v>
      </c>
    </row>
    <row r="16774" spans="1:4">
      <c r="A16774">
        <v>1912</v>
      </c>
      <c r="B16774" t="s">
        <v>2820</v>
      </c>
      <c r="C16774" t="s">
        <v>2036</v>
      </c>
      <c r="D16774">
        <v>95.16</v>
      </c>
    </row>
    <row r="16775" spans="1:4">
      <c r="A16775">
        <v>1912</v>
      </c>
      <c r="B16775" t="s">
        <v>2528</v>
      </c>
      <c r="C16775" t="s">
        <v>2607</v>
      </c>
      <c r="D16775">
        <v>195.06</v>
      </c>
    </row>
    <row r="16776" spans="1:4">
      <c r="A16776">
        <v>1912</v>
      </c>
      <c r="B16776" t="s">
        <v>3650</v>
      </c>
      <c r="C16776" t="s">
        <v>2045</v>
      </c>
      <c r="D16776">
        <v>4</v>
      </c>
    </row>
    <row r="16777" spans="1:4">
      <c r="A16777">
        <v>1912</v>
      </c>
      <c r="B16777" t="s">
        <v>3650</v>
      </c>
      <c r="C16777" t="s">
        <v>2389</v>
      </c>
      <c r="D16777">
        <v>50</v>
      </c>
    </row>
    <row r="16778" spans="1:4">
      <c r="A16778">
        <v>1912</v>
      </c>
      <c r="B16778" t="s">
        <v>3650</v>
      </c>
      <c r="C16778" t="s">
        <v>2041</v>
      </c>
      <c r="D16778">
        <v>777.29200000000003</v>
      </c>
    </row>
    <row r="16779" spans="1:4">
      <c r="A16779">
        <v>1912</v>
      </c>
      <c r="B16779" t="s">
        <v>3650</v>
      </c>
      <c r="C16779" t="s">
        <v>2041</v>
      </c>
      <c r="D16779">
        <v>1.44</v>
      </c>
    </row>
    <row r="16780" spans="1:4">
      <c r="A16780">
        <v>1912</v>
      </c>
      <c r="B16780" t="s">
        <v>3650</v>
      </c>
      <c r="C16780" t="s">
        <v>2041</v>
      </c>
      <c r="D16780">
        <v>19.2</v>
      </c>
    </row>
    <row r="16781" spans="1:4">
      <c r="A16781">
        <v>1912</v>
      </c>
      <c r="B16781" t="s">
        <v>3650</v>
      </c>
      <c r="C16781" t="s">
        <v>2232</v>
      </c>
      <c r="D16781">
        <v>16.100000000000001</v>
      </c>
    </row>
    <row r="16782" spans="1:4">
      <c r="A16782">
        <v>1912</v>
      </c>
      <c r="B16782" t="s">
        <v>3650</v>
      </c>
      <c r="C16782" t="s">
        <v>2575</v>
      </c>
      <c r="D16782">
        <v>36</v>
      </c>
    </row>
    <row r="16783" spans="1:4">
      <c r="A16783">
        <v>1912</v>
      </c>
      <c r="B16783" t="s">
        <v>3650</v>
      </c>
      <c r="C16783" t="s">
        <v>1873</v>
      </c>
      <c r="D16783">
        <v>63.2</v>
      </c>
    </row>
    <row r="16784" spans="1:4">
      <c r="A16784">
        <v>1912</v>
      </c>
      <c r="B16784" t="s">
        <v>3650</v>
      </c>
      <c r="C16784" t="s">
        <v>1873</v>
      </c>
      <c r="D16784">
        <v>48</v>
      </c>
    </row>
    <row r="16785" spans="1:4">
      <c r="A16785">
        <v>1912</v>
      </c>
      <c r="B16785" t="s">
        <v>3650</v>
      </c>
      <c r="C16785" t="s">
        <v>1873</v>
      </c>
      <c r="D16785">
        <v>81</v>
      </c>
    </row>
    <row r="16786" spans="1:4">
      <c r="A16786">
        <v>1912</v>
      </c>
      <c r="B16786" t="s">
        <v>3650</v>
      </c>
      <c r="C16786" t="s">
        <v>2526</v>
      </c>
      <c r="D16786">
        <v>32.200000000000003</v>
      </c>
    </row>
    <row r="16787" spans="1:4">
      <c r="A16787">
        <v>1912</v>
      </c>
      <c r="B16787" t="s">
        <v>3650</v>
      </c>
      <c r="C16787" t="s">
        <v>419</v>
      </c>
      <c r="D16787">
        <v>225</v>
      </c>
    </row>
    <row r="16788" spans="1:4">
      <c r="A16788">
        <v>1912</v>
      </c>
      <c r="B16788" t="s">
        <v>3650</v>
      </c>
      <c r="C16788" t="s">
        <v>2051</v>
      </c>
      <c r="D16788">
        <v>19.399999999999999</v>
      </c>
    </row>
    <row r="16789" spans="1:4">
      <c r="A16789">
        <v>1912</v>
      </c>
      <c r="B16789" t="s">
        <v>3650</v>
      </c>
      <c r="C16789" t="s">
        <v>1358</v>
      </c>
      <c r="D16789">
        <v>74.72</v>
      </c>
    </row>
    <row r="16790" spans="1:4">
      <c r="A16790">
        <v>1912</v>
      </c>
      <c r="B16790" t="s">
        <v>3650</v>
      </c>
      <c r="C16790" t="s">
        <v>2052</v>
      </c>
      <c r="D16790">
        <v>15</v>
      </c>
    </row>
    <row r="16791" spans="1:4">
      <c r="A16791">
        <v>1912</v>
      </c>
      <c r="B16791" t="s">
        <v>3650</v>
      </c>
      <c r="C16791" t="s">
        <v>2043</v>
      </c>
      <c r="D16791">
        <v>4</v>
      </c>
    </row>
    <row r="16792" spans="1:4">
      <c r="A16792">
        <v>1912</v>
      </c>
      <c r="B16792" t="s">
        <v>3650</v>
      </c>
      <c r="C16792" t="s">
        <v>2044</v>
      </c>
      <c r="D16792">
        <v>65</v>
      </c>
    </row>
    <row r="16793" spans="1:4">
      <c r="A16793">
        <v>1912</v>
      </c>
      <c r="B16793" t="s">
        <v>3651</v>
      </c>
      <c r="C16793" t="s">
        <v>364</v>
      </c>
      <c r="D16793">
        <v>43.86</v>
      </c>
    </row>
    <row r="16794" spans="1:4">
      <c r="A16794">
        <v>1912</v>
      </c>
      <c r="B16794" t="s">
        <v>3651</v>
      </c>
      <c r="C16794" t="s">
        <v>365</v>
      </c>
      <c r="D16794">
        <v>390.14</v>
      </c>
    </row>
    <row r="16795" spans="1:4">
      <c r="A16795">
        <v>1912</v>
      </c>
      <c r="B16795" t="s">
        <v>3651</v>
      </c>
      <c r="C16795" t="s">
        <v>365</v>
      </c>
      <c r="D16795">
        <v>86.41</v>
      </c>
    </row>
    <row r="16796" spans="1:4">
      <c r="A16796">
        <v>1912</v>
      </c>
      <c r="B16796" t="s">
        <v>3651</v>
      </c>
      <c r="C16796" t="s">
        <v>365</v>
      </c>
      <c r="D16796">
        <v>40</v>
      </c>
    </row>
    <row r="16797" spans="1:4">
      <c r="A16797">
        <v>1912</v>
      </c>
      <c r="B16797" t="s">
        <v>3651</v>
      </c>
      <c r="C16797" t="s">
        <v>2594</v>
      </c>
      <c r="D16797">
        <v>6</v>
      </c>
    </row>
    <row r="16798" spans="1:4">
      <c r="A16798">
        <v>1912</v>
      </c>
      <c r="B16798" t="s">
        <v>3652</v>
      </c>
      <c r="C16798" t="s">
        <v>2432</v>
      </c>
      <c r="D16798">
        <v>30</v>
      </c>
    </row>
    <row r="16799" spans="1:4">
      <c r="A16799">
        <v>1912</v>
      </c>
      <c r="B16799" t="s">
        <v>3652</v>
      </c>
      <c r="C16799" t="s">
        <v>2527</v>
      </c>
      <c r="D16799">
        <v>7</v>
      </c>
    </row>
    <row r="16800" spans="1:4">
      <c r="A16800">
        <v>1912</v>
      </c>
      <c r="B16800" t="s">
        <v>3652</v>
      </c>
      <c r="C16800" t="s">
        <v>419</v>
      </c>
      <c r="D16800">
        <v>14</v>
      </c>
    </row>
    <row r="16801" spans="1:4">
      <c r="A16801">
        <v>1912</v>
      </c>
      <c r="B16801" t="s">
        <v>3652</v>
      </c>
      <c r="C16801" t="s">
        <v>2058</v>
      </c>
      <c r="D16801">
        <v>11.5</v>
      </c>
    </row>
    <row r="16802" spans="1:4">
      <c r="A16802">
        <v>1912</v>
      </c>
      <c r="B16802" t="s">
        <v>3652</v>
      </c>
      <c r="C16802" t="s">
        <v>2057</v>
      </c>
      <c r="D16802">
        <v>7</v>
      </c>
    </row>
    <row r="16803" spans="1:4">
      <c r="A16803">
        <v>1912</v>
      </c>
      <c r="B16803" t="s">
        <v>3652</v>
      </c>
      <c r="C16803" t="s">
        <v>2608</v>
      </c>
      <c r="D16803">
        <v>9.6999999999999993</v>
      </c>
    </row>
    <row r="16804" spans="1:4">
      <c r="A16804">
        <v>1912</v>
      </c>
      <c r="B16804" t="s">
        <v>3652</v>
      </c>
      <c r="C16804" t="s">
        <v>2271</v>
      </c>
      <c r="D16804">
        <v>19</v>
      </c>
    </row>
    <row r="16805" spans="1:4">
      <c r="A16805">
        <v>1912</v>
      </c>
      <c r="B16805" t="s">
        <v>94</v>
      </c>
      <c r="C16805" t="s">
        <v>1364</v>
      </c>
      <c r="D16805">
        <v>100</v>
      </c>
    </row>
    <row r="16806" spans="1:4">
      <c r="A16806">
        <v>1912</v>
      </c>
      <c r="B16806" t="s">
        <v>94</v>
      </c>
      <c r="C16806" t="s">
        <v>97</v>
      </c>
      <c r="D16806">
        <v>263.3</v>
      </c>
    </row>
    <row r="16807" spans="1:4">
      <c r="A16807">
        <v>1912</v>
      </c>
      <c r="B16807" t="s">
        <v>94</v>
      </c>
      <c r="C16807" t="s">
        <v>97</v>
      </c>
      <c r="D16807">
        <v>12</v>
      </c>
    </row>
    <row r="16808" spans="1:4">
      <c r="A16808">
        <v>1912</v>
      </c>
      <c r="B16808" t="s">
        <v>94</v>
      </c>
      <c r="C16808" t="s">
        <v>97</v>
      </c>
      <c r="D16808">
        <v>22</v>
      </c>
    </row>
    <row r="16809" spans="1:4">
      <c r="A16809">
        <v>1912</v>
      </c>
      <c r="B16809" t="s">
        <v>94</v>
      </c>
      <c r="C16809" t="s">
        <v>785</v>
      </c>
      <c r="D16809">
        <v>46.5</v>
      </c>
    </row>
    <row r="16810" spans="1:4">
      <c r="A16810">
        <v>1912</v>
      </c>
      <c r="B16810" t="s">
        <v>94</v>
      </c>
      <c r="C16810" t="s">
        <v>892</v>
      </c>
      <c r="D16810">
        <v>461.07</v>
      </c>
    </row>
    <row r="16811" spans="1:4">
      <c r="A16811">
        <v>1912</v>
      </c>
      <c r="B16811" t="s">
        <v>94</v>
      </c>
      <c r="C16811" t="s">
        <v>892</v>
      </c>
      <c r="D16811">
        <v>18</v>
      </c>
    </row>
    <row r="16812" spans="1:4">
      <c r="A16812">
        <v>1912</v>
      </c>
      <c r="B16812" t="s">
        <v>94</v>
      </c>
      <c r="C16812" t="s">
        <v>892</v>
      </c>
      <c r="D16812">
        <v>9</v>
      </c>
    </row>
    <row r="16813" spans="1:4">
      <c r="A16813">
        <v>1912</v>
      </c>
      <c r="B16813" t="s">
        <v>94</v>
      </c>
      <c r="C16813" t="s">
        <v>578</v>
      </c>
      <c r="D16813">
        <v>23</v>
      </c>
    </row>
    <row r="16814" spans="1:4">
      <c r="A16814">
        <v>1912</v>
      </c>
      <c r="B16814" t="s">
        <v>94</v>
      </c>
      <c r="C16814" t="s">
        <v>889</v>
      </c>
      <c r="D16814">
        <v>75</v>
      </c>
    </row>
    <row r="16815" spans="1:4">
      <c r="A16815">
        <v>1912</v>
      </c>
      <c r="B16815" t="s">
        <v>3653</v>
      </c>
      <c r="C16815" t="s">
        <v>2237</v>
      </c>
      <c r="D16815">
        <v>52.68</v>
      </c>
    </row>
    <row r="16816" spans="1:4">
      <c r="A16816">
        <v>1912</v>
      </c>
      <c r="B16816" t="s">
        <v>3653</v>
      </c>
      <c r="C16816" t="s">
        <v>2062</v>
      </c>
      <c r="D16816">
        <v>33</v>
      </c>
    </row>
    <row r="16817" spans="1:4">
      <c r="A16817">
        <v>1912</v>
      </c>
      <c r="B16817" t="s">
        <v>3653</v>
      </c>
      <c r="C16817" t="s">
        <v>1926</v>
      </c>
      <c r="D16817">
        <v>23.5</v>
      </c>
    </row>
    <row r="16818" spans="1:4">
      <c r="A16818">
        <v>1912</v>
      </c>
      <c r="B16818" t="s">
        <v>2184</v>
      </c>
      <c r="C16818" t="s">
        <v>2183</v>
      </c>
      <c r="D16818">
        <v>19.5</v>
      </c>
    </row>
    <row r="16819" spans="1:4">
      <c r="A16819">
        <v>1912</v>
      </c>
      <c r="B16819" t="s">
        <v>3020</v>
      </c>
      <c r="C16819" t="s">
        <v>1180</v>
      </c>
      <c r="D16819">
        <v>14.16</v>
      </c>
    </row>
    <row r="16820" spans="1:4">
      <c r="A16820">
        <v>1912</v>
      </c>
      <c r="B16820" t="s">
        <v>3020</v>
      </c>
      <c r="C16820" t="s">
        <v>1183</v>
      </c>
      <c r="D16820">
        <v>26</v>
      </c>
    </row>
    <row r="16821" spans="1:4">
      <c r="A16821">
        <v>1912</v>
      </c>
      <c r="B16821" t="s">
        <v>3020</v>
      </c>
      <c r="C16821" t="s">
        <v>1183</v>
      </c>
      <c r="D16821">
        <v>37</v>
      </c>
    </row>
    <row r="16822" spans="1:4">
      <c r="A16822">
        <v>1912</v>
      </c>
      <c r="B16822" t="s">
        <v>3020</v>
      </c>
      <c r="C16822" t="s">
        <v>1313</v>
      </c>
      <c r="D16822">
        <v>28.64</v>
      </c>
    </row>
    <row r="16823" spans="1:4">
      <c r="A16823">
        <v>1912</v>
      </c>
      <c r="B16823" t="s">
        <v>3020</v>
      </c>
      <c r="C16823" t="s">
        <v>1187</v>
      </c>
      <c r="D16823">
        <v>12.5</v>
      </c>
    </row>
    <row r="16824" spans="1:4">
      <c r="A16824">
        <v>1912</v>
      </c>
      <c r="B16824" t="s">
        <v>3020</v>
      </c>
      <c r="C16824" t="s">
        <v>1315</v>
      </c>
      <c r="D16824">
        <v>4.5</v>
      </c>
    </row>
    <row r="16825" spans="1:4">
      <c r="A16825">
        <v>1912</v>
      </c>
      <c r="B16825" t="s">
        <v>3020</v>
      </c>
      <c r="C16825" t="s">
        <v>1189</v>
      </c>
      <c r="D16825">
        <v>24.93</v>
      </c>
    </row>
    <row r="16826" spans="1:4">
      <c r="A16826">
        <v>1912</v>
      </c>
      <c r="B16826" t="s">
        <v>3020</v>
      </c>
      <c r="C16826" t="s">
        <v>1191</v>
      </c>
      <c r="D16826">
        <v>12</v>
      </c>
    </row>
    <row r="16827" spans="1:4">
      <c r="A16827">
        <v>1912</v>
      </c>
      <c r="B16827" t="s">
        <v>3030</v>
      </c>
      <c r="C16827" t="s">
        <v>2439</v>
      </c>
      <c r="D16827">
        <v>14</v>
      </c>
    </row>
    <row r="16828" spans="1:4">
      <c r="A16828">
        <v>1912</v>
      </c>
      <c r="B16828" t="s">
        <v>2928</v>
      </c>
      <c r="C16828" t="s">
        <v>2064</v>
      </c>
      <c r="D16828">
        <v>29.43</v>
      </c>
    </row>
    <row r="16829" spans="1:4">
      <c r="A16829">
        <v>1912</v>
      </c>
      <c r="B16829" t="s">
        <v>2928</v>
      </c>
      <c r="C16829" t="s">
        <v>2064</v>
      </c>
      <c r="D16829">
        <v>19.239999999999998</v>
      </c>
    </row>
    <row r="16830" spans="1:4">
      <c r="A16830">
        <v>1912</v>
      </c>
      <c r="B16830" t="s">
        <v>2928</v>
      </c>
      <c r="C16830" t="s">
        <v>2068</v>
      </c>
      <c r="D16830">
        <v>21</v>
      </c>
    </row>
    <row r="16831" spans="1:4">
      <c r="A16831">
        <v>1912</v>
      </c>
      <c r="B16831" t="s">
        <v>2928</v>
      </c>
      <c r="C16831" t="s">
        <v>2272</v>
      </c>
      <c r="D16831">
        <v>21.6</v>
      </c>
    </row>
    <row r="16832" spans="1:4">
      <c r="A16832">
        <v>1912</v>
      </c>
      <c r="B16832" t="s">
        <v>2928</v>
      </c>
      <c r="C16832" t="s">
        <v>262</v>
      </c>
      <c r="D16832">
        <v>30.6</v>
      </c>
    </row>
    <row r="16833" spans="1:4">
      <c r="A16833">
        <v>1912</v>
      </c>
      <c r="B16833" t="s">
        <v>2928</v>
      </c>
      <c r="C16833" t="s">
        <v>2066</v>
      </c>
      <c r="D16833">
        <v>66.400000000000006</v>
      </c>
    </row>
    <row r="16834" spans="1:4">
      <c r="A16834">
        <v>1912</v>
      </c>
      <c r="B16834" t="s">
        <v>2928</v>
      </c>
      <c r="C16834" t="s">
        <v>2066</v>
      </c>
      <c r="D16834">
        <v>14.335000000000001</v>
      </c>
    </row>
    <row r="16835" spans="1:4">
      <c r="A16835">
        <v>1912</v>
      </c>
      <c r="B16835" t="s">
        <v>2928</v>
      </c>
      <c r="C16835" t="s">
        <v>2066</v>
      </c>
      <c r="D16835">
        <v>41.368000000000002</v>
      </c>
    </row>
    <row r="16836" spans="1:4">
      <c r="A16836">
        <v>1912</v>
      </c>
      <c r="B16836" t="s">
        <v>2928</v>
      </c>
      <c r="C16836" t="s">
        <v>2066</v>
      </c>
      <c r="D16836">
        <v>8.4</v>
      </c>
    </row>
    <row r="16837" spans="1:4">
      <c r="A16837">
        <v>1912</v>
      </c>
      <c r="B16837" t="s">
        <v>2928</v>
      </c>
      <c r="C16837" t="s">
        <v>2067</v>
      </c>
      <c r="D16837">
        <v>15.69</v>
      </c>
    </row>
    <row r="16838" spans="1:4">
      <c r="A16838">
        <v>1912</v>
      </c>
      <c r="B16838" t="s">
        <v>2928</v>
      </c>
      <c r="C16838" t="s">
        <v>2362</v>
      </c>
      <c r="D16838">
        <v>8.4700000000000006</v>
      </c>
    </row>
    <row r="16839" spans="1:4">
      <c r="A16839">
        <v>1912</v>
      </c>
      <c r="B16839" t="s">
        <v>2928</v>
      </c>
      <c r="C16839" t="s">
        <v>2363</v>
      </c>
      <c r="D16839">
        <v>6.8</v>
      </c>
    </row>
    <row r="16840" spans="1:4">
      <c r="A16840">
        <v>1912</v>
      </c>
      <c r="B16840" t="s">
        <v>2938</v>
      </c>
      <c r="C16840" t="s">
        <v>7</v>
      </c>
      <c r="D16840">
        <v>34.39</v>
      </c>
    </row>
    <row r="16841" spans="1:4">
      <c r="A16841">
        <v>1912</v>
      </c>
      <c r="B16841" t="s">
        <v>2938</v>
      </c>
      <c r="C16841" t="s">
        <v>7</v>
      </c>
      <c r="D16841">
        <v>5.73</v>
      </c>
    </row>
    <row r="16842" spans="1:4">
      <c r="A16842">
        <v>1912</v>
      </c>
      <c r="B16842" t="s">
        <v>2938</v>
      </c>
      <c r="C16842" t="s">
        <v>7</v>
      </c>
      <c r="D16842">
        <v>3.2</v>
      </c>
    </row>
    <row r="16843" spans="1:4">
      <c r="A16843">
        <v>1912</v>
      </c>
      <c r="B16843" t="s">
        <v>2938</v>
      </c>
      <c r="C16843" t="s">
        <v>10</v>
      </c>
      <c r="D16843">
        <v>48.17</v>
      </c>
    </row>
    <row r="16844" spans="1:4">
      <c r="A16844">
        <v>1912</v>
      </c>
      <c r="B16844" t="s">
        <v>2938</v>
      </c>
      <c r="C16844" t="s">
        <v>10</v>
      </c>
      <c r="D16844">
        <v>2.83</v>
      </c>
    </row>
    <row r="16845" spans="1:4">
      <c r="A16845">
        <v>1912</v>
      </c>
      <c r="B16845" t="s">
        <v>2938</v>
      </c>
      <c r="C16845" t="s">
        <v>10</v>
      </c>
      <c r="D16845">
        <v>18</v>
      </c>
    </row>
    <row r="16846" spans="1:4">
      <c r="A16846">
        <v>1912</v>
      </c>
      <c r="B16846" t="s">
        <v>2938</v>
      </c>
      <c r="C16846" t="s">
        <v>10</v>
      </c>
      <c r="D16846">
        <v>64.599999999999994</v>
      </c>
    </row>
    <row r="16847" spans="1:4">
      <c r="A16847">
        <v>1912</v>
      </c>
      <c r="B16847" t="s">
        <v>2938</v>
      </c>
      <c r="C16847" t="s">
        <v>582</v>
      </c>
      <c r="D16847">
        <v>39.54</v>
      </c>
    </row>
    <row r="16848" spans="1:4">
      <c r="A16848">
        <v>1912</v>
      </c>
      <c r="B16848" t="s">
        <v>2938</v>
      </c>
      <c r="C16848" t="s">
        <v>28</v>
      </c>
      <c r="D16848">
        <v>36</v>
      </c>
    </row>
    <row r="16849" spans="1:4">
      <c r="A16849">
        <v>1912</v>
      </c>
      <c r="B16849" t="s">
        <v>2938</v>
      </c>
      <c r="C16849" t="s">
        <v>2274</v>
      </c>
      <c r="D16849">
        <v>4.96</v>
      </c>
    </row>
    <row r="16850" spans="1:4">
      <c r="A16850">
        <v>1912</v>
      </c>
      <c r="B16850" t="s">
        <v>2938</v>
      </c>
      <c r="C16850" t="s">
        <v>30</v>
      </c>
      <c r="D16850">
        <v>12.54</v>
      </c>
    </row>
    <row r="16851" spans="1:4">
      <c r="A16851">
        <v>1912</v>
      </c>
      <c r="B16851" t="s">
        <v>2938</v>
      </c>
      <c r="C16851" t="s">
        <v>1158</v>
      </c>
      <c r="D16851">
        <v>36.81</v>
      </c>
    </row>
    <row r="16852" spans="1:4">
      <c r="A16852">
        <v>1912</v>
      </c>
      <c r="B16852" t="s">
        <v>2938</v>
      </c>
      <c r="C16852" t="s">
        <v>32</v>
      </c>
      <c r="D16852">
        <v>14.8</v>
      </c>
    </row>
    <row r="16853" spans="1:4">
      <c r="A16853">
        <v>1912</v>
      </c>
      <c r="B16853" t="s">
        <v>2938</v>
      </c>
      <c r="C16853" t="s">
        <v>26</v>
      </c>
      <c r="D16853">
        <v>767.58</v>
      </c>
    </row>
    <row r="16854" spans="1:4">
      <c r="A16854">
        <v>1912</v>
      </c>
      <c r="B16854" t="s">
        <v>2938</v>
      </c>
      <c r="C16854" t="s">
        <v>39</v>
      </c>
      <c r="D16854">
        <v>18</v>
      </c>
    </row>
    <row r="16855" spans="1:4">
      <c r="A16855">
        <v>1912</v>
      </c>
      <c r="B16855" t="s">
        <v>2938</v>
      </c>
      <c r="C16855" t="s">
        <v>610</v>
      </c>
      <c r="D16855">
        <v>17.7</v>
      </c>
    </row>
    <row r="16856" spans="1:4">
      <c r="A16856">
        <v>1912</v>
      </c>
      <c r="B16856" t="s">
        <v>2938</v>
      </c>
      <c r="C16856" t="s">
        <v>2597</v>
      </c>
      <c r="D16856">
        <v>9</v>
      </c>
    </row>
    <row r="16857" spans="1:4">
      <c r="A16857">
        <v>1912</v>
      </c>
      <c r="B16857" t="s">
        <v>2938</v>
      </c>
      <c r="C16857" t="s">
        <v>53</v>
      </c>
      <c r="D16857">
        <v>38</v>
      </c>
    </row>
    <row r="16858" spans="1:4">
      <c r="A16858">
        <v>1912</v>
      </c>
      <c r="B16858" t="s">
        <v>2938</v>
      </c>
      <c r="C16858" t="s">
        <v>53</v>
      </c>
      <c r="D16858">
        <v>11.42</v>
      </c>
    </row>
    <row r="16859" spans="1:4">
      <c r="A16859">
        <v>1912</v>
      </c>
      <c r="B16859" t="s">
        <v>2938</v>
      </c>
      <c r="C16859" t="s">
        <v>53</v>
      </c>
      <c r="D16859">
        <v>15</v>
      </c>
    </row>
    <row r="16860" spans="1:4">
      <c r="A16860">
        <v>1912</v>
      </c>
      <c r="B16860" t="s">
        <v>2938</v>
      </c>
      <c r="C16860" t="s">
        <v>53</v>
      </c>
      <c r="D16860">
        <v>40</v>
      </c>
    </row>
    <row r="16861" spans="1:4">
      <c r="A16861">
        <v>1912</v>
      </c>
      <c r="B16861" t="s">
        <v>2938</v>
      </c>
      <c r="C16861" t="s">
        <v>53</v>
      </c>
      <c r="D16861">
        <v>23.89</v>
      </c>
    </row>
    <row r="16862" spans="1:4">
      <c r="A16862">
        <v>1912</v>
      </c>
      <c r="B16862" t="s">
        <v>2938</v>
      </c>
      <c r="C16862" t="s">
        <v>53</v>
      </c>
      <c r="D16862">
        <v>38</v>
      </c>
    </row>
    <row r="16863" spans="1:4">
      <c r="A16863">
        <v>1912</v>
      </c>
      <c r="B16863" t="s">
        <v>2186</v>
      </c>
      <c r="C16863" t="s">
        <v>2185</v>
      </c>
      <c r="D16863">
        <v>13.15</v>
      </c>
    </row>
    <row r="16864" spans="1:4">
      <c r="A16864">
        <v>1912</v>
      </c>
      <c r="B16864" t="s">
        <v>2186</v>
      </c>
      <c r="C16864" t="s">
        <v>2365</v>
      </c>
      <c r="D16864">
        <v>12.5</v>
      </c>
    </row>
    <row r="16865" spans="1:4">
      <c r="A16865">
        <v>1912</v>
      </c>
      <c r="B16865" t="s">
        <v>2186</v>
      </c>
      <c r="C16865" t="s">
        <v>2365</v>
      </c>
      <c r="D16865">
        <v>19</v>
      </c>
    </row>
    <row r="16866" spans="1:4">
      <c r="A16866">
        <v>1912</v>
      </c>
      <c r="B16866" t="s">
        <v>2963</v>
      </c>
      <c r="C16866" t="s">
        <v>71</v>
      </c>
      <c r="D16866">
        <v>80.849999999999994</v>
      </c>
    </row>
    <row r="16867" spans="1:4">
      <c r="A16867">
        <v>1912</v>
      </c>
      <c r="B16867" t="s">
        <v>2963</v>
      </c>
      <c r="C16867" t="s">
        <v>71</v>
      </c>
      <c r="D16867">
        <v>2.58</v>
      </c>
    </row>
    <row r="16868" spans="1:4">
      <c r="A16868">
        <v>1912</v>
      </c>
      <c r="B16868" t="s">
        <v>2963</v>
      </c>
      <c r="C16868" t="s">
        <v>215</v>
      </c>
      <c r="D16868">
        <v>55.55</v>
      </c>
    </row>
    <row r="16869" spans="1:4">
      <c r="A16869">
        <v>1912</v>
      </c>
      <c r="B16869" t="s">
        <v>2963</v>
      </c>
      <c r="C16869" t="s">
        <v>215</v>
      </c>
      <c r="D16869">
        <v>10.35</v>
      </c>
    </row>
    <row r="16870" spans="1:4">
      <c r="A16870">
        <v>1912</v>
      </c>
      <c r="B16870" t="s">
        <v>2963</v>
      </c>
      <c r="C16870" t="s">
        <v>215</v>
      </c>
      <c r="D16870">
        <v>39.1</v>
      </c>
    </row>
    <row r="16871" spans="1:4">
      <c r="A16871">
        <v>1912</v>
      </c>
      <c r="B16871" t="s">
        <v>2963</v>
      </c>
      <c r="C16871" t="s">
        <v>217</v>
      </c>
      <c r="D16871">
        <v>8</v>
      </c>
    </row>
    <row r="16872" spans="1:4">
      <c r="A16872">
        <v>1912</v>
      </c>
      <c r="B16872" t="s">
        <v>2963</v>
      </c>
      <c r="C16872" t="s">
        <v>903</v>
      </c>
      <c r="D16872">
        <v>15</v>
      </c>
    </row>
    <row r="16873" spans="1:4">
      <c r="A16873">
        <v>1912</v>
      </c>
      <c r="B16873" t="s">
        <v>2963</v>
      </c>
      <c r="C16873" t="s">
        <v>219</v>
      </c>
      <c r="D16873">
        <v>30.91</v>
      </c>
    </row>
    <row r="16874" spans="1:4">
      <c r="A16874">
        <v>1912</v>
      </c>
      <c r="B16874" t="s">
        <v>2963</v>
      </c>
      <c r="C16874" t="s">
        <v>230</v>
      </c>
      <c r="D16874">
        <v>267.36</v>
      </c>
    </row>
    <row r="16875" spans="1:4">
      <c r="A16875">
        <v>1912</v>
      </c>
      <c r="B16875" t="s">
        <v>2963</v>
      </c>
      <c r="C16875" t="s">
        <v>230</v>
      </c>
      <c r="D16875">
        <v>103.87</v>
      </c>
    </row>
    <row r="16876" spans="1:4">
      <c r="A16876">
        <v>1912</v>
      </c>
      <c r="B16876" t="s">
        <v>2963</v>
      </c>
      <c r="C16876" t="s">
        <v>230</v>
      </c>
      <c r="D16876">
        <v>25.35</v>
      </c>
    </row>
    <row r="16877" spans="1:4">
      <c r="A16877">
        <v>1912</v>
      </c>
      <c r="B16877" t="s">
        <v>2963</v>
      </c>
      <c r="C16877" t="s">
        <v>230</v>
      </c>
      <c r="D16877">
        <v>140.66999999999999</v>
      </c>
    </row>
    <row r="16878" spans="1:4">
      <c r="A16878">
        <v>1912</v>
      </c>
      <c r="B16878" t="s">
        <v>2963</v>
      </c>
      <c r="C16878" t="s">
        <v>230</v>
      </c>
      <c r="D16878">
        <v>4.5</v>
      </c>
    </row>
    <row r="16879" spans="1:4">
      <c r="A16879">
        <v>1912</v>
      </c>
      <c r="B16879" t="s">
        <v>2963</v>
      </c>
      <c r="C16879" t="s">
        <v>617</v>
      </c>
      <c r="D16879">
        <v>7.23</v>
      </c>
    </row>
    <row r="16880" spans="1:4">
      <c r="A16880">
        <v>1912</v>
      </c>
      <c r="B16880" t="s">
        <v>2963</v>
      </c>
      <c r="C16880" t="s">
        <v>238</v>
      </c>
      <c r="D16880">
        <v>17.66</v>
      </c>
    </row>
    <row r="16881" spans="1:4">
      <c r="A16881">
        <v>1912</v>
      </c>
      <c r="B16881" t="s">
        <v>2963</v>
      </c>
      <c r="C16881" t="s">
        <v>242</v>
      </c>
      <c r="D16881">
        <v>38.319000000000003</v>
      </c>
    </row>
    <row r="16882" spans="1:4">
      <c r="A16882">
        <v>1912</v>
      </c>
      <c r="B16882" t="s">
        <v>2963</v>
      </c>
      <c r="C16882" t="s">
        <v>242</v>
      </c>
      <c r="D16882">
        <v>16.41</v>
      </c>
    </row>
    <row r="16883" spans="1:4">
      <c r="A16883">
        <v>1912</v>
      </c>
      <c r="B16883" t="s">
        <v>2963</v>
      </c>
      <c r="C16883" t="s">
        <v>619</v>
      </c>
      <c r="D16883">
        <v>17.75</v>
      </c>
    </row>
    <row r="16884" spans="1:4">
      <c r="A16884">
        <v>1912</v>
      </c>
      <c r="B16884" t="s">
        <v>2963</v>
      </c>
      <c r="C16884" t="s">
        <v>1370</v>
      </c>
      <c r="D16884">
        <v>3.28</v>
      </c>
    </row>
    <row r="16885" spans="1:4">
      <c r="A16885">
        <v>1912</v>
      </c>
      <c r="B16885" t="s">
        <v>2963</v>
      </c>
      <c r="C16885" t="s">
        <v>254</v>
      </c>
      <c r="D16885">
        <v>127.09</v>
      </c>
    </row>
    <row r="16886" spans="1:4">
      <c r="A16886">
        <v>1912</v>
      </c>
      <c r="B16886" t="s">
        <v>2963</v>
      </c>
      <c r="C16886" t="s">
        <v>256</v>
      </c>
      <c r="D16886">
        <v>121</v>
      </c>
    </row>
    <row r="16887" spans="1:4">
      <c r="A16887">
        <v>1912</v>
      </c>
      <c r="B16887" t="s">
        <v>2963</v>
      </c>
      <c r="C16887" t="s">
        <v>256</v>
      </c>
      <c r="D16887">
        <v>4.62</v>
      </c>
    </row>
    <row r="16888" spans="1:4">
      <c r="A16888">
        <v>1912</v>
      </c>
      <c r="B16888" t="s">
        <v>2963</v>
      </c>
      <c r="C16888" t="s">
        <v>622</v>
      </c>
      <c r="D16888">
        <v>7.62</v>
      </c>
    </row>
    <row r="16889" spans="1:4">
      <c r="A16889">
        <v>1912</v>
      </c>
      <c r="B16889" t="s">
        <v>2963</v>
      </c>
      <c r="C16889" t="s">
        <v>262</v>
      </c>
      <c r="D16889">
        <v>54.22</v>
      </c>
    </row>
    <row r="16890" spans="1:4">
      <c r="A16890">
        <v>1912</v>
      </c>
      <c r="B16890" t="s">
        <v>2963</v>
      </c>
      <c r="C16890" t="s">
        <v>264</v>
      </c>
      <c r="D16890">
        <v>18.600000000000001</v>
      </c>
    </row>
    <row r="16891" spans="1:4">
      <c r="A16891">
        <v>1912</v>
      </c>
      <c r="B16891" t="s">
        <v>2963</v>
      </c>
      <c r="C16891" t="s">
        <v>266</v>
      </c>
      <c r="D16891">
        <v>8.1999999999999993</v>
      </c>
    </row>
    <row r="16892" spans="1:4">
      <c r="A16892">
        <v>1912</v>
      </c>
      <c r="B16892" t="s">
        <v>2963</v>
      </c>
      <c r="C16892" t="s">
        <v>1310</v>
      </c>
      <c r="D16892">
        <v>26.56</v>
      </c>
    </row>
    <row r="16893" spans="1:4">
      <c r="A16893">
        <v>1912</v>
      </c>
      <c r="B16893" t="s">
        <v>2963</v>
      </c>
      <c r="C16893" t="s">
        <v>268</v>
      </c>
      <c r="D16893">
        <v>33.4</v>
      </c>
    </row>
    <row r="16894" spans="1:4">
      <c r="A16894">
        <v>1912</v>
      </c>
      <c r="B16894" t="s">
        <v>2963</v>
      </c>
      <c r="C16894" t="s">
        <v>268</v>
      </c>
      <c r="D16894">
        <v>26.545000000000002</v>
      </c>
    </row>
    <row r="16895" spans="1:4">
      <c r="A16895">
        <v>1912</v>
      </c>
      <c r="B16895" t="s">
        <v>2963</v>
      </c>
      <c r="C16895" t="s">
        <v>268</v>
      </c>
      <c r="D16895">
        <v>21.875</v>
      </c>
    </row>
    <row r="16896" spans="1:4">
      <c r="A16896">
        <v>1912</v>
      </c>
      <c r="B16896" t="s">
        <v>2963</v>
      </c>
      <c r="C16896" t="s">
        <v>1712</v>
      </c>
      <c r="D16896">
        <v>9.1</v>
      </c>
    </row>
    <row r="16897" spans="1:4">
      <c r="A16897">
        <v>1912</v>
      </c>
      <c r="B16897" t="s">
        <v>2963</v>
      </c>
      <c r="C16897" t="s">
        <v>1714</v>
      </c>
      <c r="D16897">
        <v>8.6999999999999993</v>
      </c>
    </row>
    <row r="16898" spans="1:4">
      <c r="A16898">
        <v>1912</v>
      </c>
      <c r="B16898" t="s">
        <v>2963</v>
      </c>
      <c r="C16898" t="s">
        <v>282</v>
      </c>
      <c r="D16898">
        <v>12.84</v>
      </c>
    </row>
    <row r="16899" spans="1:4">
      <c r="A16899">
        <v>1912</v>
      </c>
      <c r="B16899" t="s">
        <v>2963</v>
      </c>
      <c r="C16899" t="s">
        <v>291</v>
      </c>
      <c r="D16899">
        <v>20.399999999999999</v>
      </c>
    </row>
    <row r="16900" spans="1:4">
      <c r="A16900">
        <v>1912</v>
      </c>
      <c r="B16900" t="s">
        <v>2963</v>
      </c>
      <c r="C16900" t="s">
        <v>291</v>
      </c>
      <c r="D16900">
        <v>149.18</v>
      </c>
    </row>
    <row r="16901" spans="1:4">
      <c r="A16901">
        <v>1912</v>
      </c>
      <c r="B16901" t="s">
        <v>2963</v>
      </c>
      <c r="C16901" t="s">
        <v>291</v>
      </c>
      <c r="D16901">
        <v>20</v>
      </c>
    </row>
    <row r="16902" spans="1:4">
      <c r="A16902">
        <v>1912</v>
      </c>
      <c r="B16902" t="s">
        <v>2963</v>
      </c>
      <c r="C16902" t="s">
        <v>291</v>
      </c>
      <c r="D16902">
        <v>8.7899999999999991</v>
      </c>
    </row>
    <row r="16903" spans="1:4">
      <c r="A16903">
        <v>1912</v>
      </c>
      <c r="B16903" t="s">
        <v>2963</v>
      </c>
      <c r="C16903" t="s">
        <v>291</v>
      </c>
      <c r="D16903">
        <v>2.56</v>
      </c>
    </row>
    <row r="16904" spans="1:4">
      <c r="A16904">
        <v>1912</v>
      </c>
      <c r="B16904" t="s">
        <v>2963</v>
      </c>
      <c r="C16904" t="s">
        <v>291</v>
      </c>
      <c r="D16904">
        <v>5.0439999999999996</v>
      </c>
    </row>
    <row r="16905" spans="1:4">
      <c r="A16905">
        <v>1912</v>
      </c>
      <c r="B16905" t="s">
        <v>2963</v>
      </c>
      <c r="C16905" t="s">
        <v>291</v>
      </c>
      <c r="D16905">
        <v>5.0289999999999999</v>
      </c>
    </row>
    <row r="16906" spans="1:4">
      <c r="A16906">
        <v>1912</v>
      </c>
      <c r="B16906" t="s">
        <v>2963</v>
      </c>
      <c r="C16906" t="s">
        <v>291</v>
      </c>
      <c r="D16906">
        <v>6.78</v>
      </c>
    </row>
    <row r="16907" spans="1:4">
      <c r="A16907">
        <v>1912</v>
      </c>
      <c r="B16907" t="s">
        <v>2963</v>
      </c>
      <c r="C16907" t="s">
        <v>291</v>
      </c>
      <c r="D16907">
        <v>16</v>
      </c>
    </row>
    <row r="16908" spans="1:4">
      <c r="A16908">
        <v>1912</v>
      </c>
      <c r="B16908" t="s">
        <v>2963</v>
      </c>
      <c r="C16908" t="s">
        <v>291</v>
      </c>
      <c r="D16908">
        <v>0.95199999999999996</v>
      </c>
    </row>
    <row r="16909" spans="1:4">
      <c r="A16909">
        <v>1912</v>
      </c>
      <c r="B16909" t="s">
        <v>2963</v>
      </c>
      <c r="C16909" t="s">
        <v>291</v>
      </c>
      <c r="D16909">
        <v>1.05</v>
      </c>
    </row>
    <row r="16910" spans="1:4">
      <c r="A16910">
        <v>1912</v>
      </c>
      <c r="B16910" t="s">
        <v>2963</v>
      </c>
      <c r="C16910" t="s">
        <v>291</v>
      </c>
      <c r="D16910">
        <v>19.07</v>
      </c>
    </row>
    <row r="16911" spans="1:4">
      <c r="A16911">
        <v>1912</v>
      </c>
      <c r="B16911" t="s">
        <v>2963</v>
      </c>
      <c r="C16911" t="s">
        <v>291</v>
      </c>
      <c r="D16911">
        <v>28.2</v>
      </c>
    </row>
    <row r="16912" spans="1:4">
      <c r="A16912">
        <v>1912</v>
      </c>
      <c r="B16912" t="s">
        <v>2963</v>
      </c>
      <c r="C16912" t="s">
        <v>291</v>
      </c>
      <c r="D16912">
        <v>4.7699999999999996</v>
      </c>
    </row>
    <row r="16913" spans="1:4">
      <c r="A16913">
        <v>1912</v>
      </c>
      <c r="B16913" t="s">
        <v>2963</v>
      </c>
      <c r="C16913" t="s">
        <v>291</v>
      </c>
      <c r="D16913">
        <v>35.69</v>
      </c>
    </row>
    <row r="16914" spans="1:4">
      <c r="A16914">
        <v>1912</v>
      </c>
      <c r="B16914" t="s">
        <v>2963</v>
      </c>
      <c r="C16914" t="s">
        <v>291</v>
      </c>
      <c r="D16914">
        <v>3.04</v>
      </c>
    </row>
    <row r="16915" spans="1:4">
      <c r="A16915">
        <v>1912</v>
      </c>
      <c r="B16915" t="s">
        <v>2963</v>
      </c>
      <c r="C16915" t="s">
        <v>291</v>
      </c>
      <c r="D16915">
        <v>25.7</v>
      </c>
    </row>
    <row r="16916" spans="1:4">
      <c r="A16916">
        <v>1912</v>
      </c>
      <c r="B16916" t="s">
        <v>2963</v>
      </c>
      <c r="C16916" t="s">
        <v>291</v>
      </c>
      <c r="D16916">
        <v>6.7</v>
      </c>
    </row>
    <row r="16917" spans="1:4">
      <c r="A16917">
        <v>1912</v>
      </c>
      <c r="B16917" t="s">
        <v>2963</v>
      </c>
      <c r="C16917" t="s">
        <v>291</v>
      </c>
      <c r="D16917">
        <v>23.24</v>
      </c>
    </row>
    <row r="16918" spans="1:4">
      <c r="A16918">
        <v>1912</v>
      </c>
      <c r="B16918" t="s">
        <v>2963</v>
      </c>
      <c r="C16918" t="s">
        <v>291</v>
      </c>
      <c r="D16918">
        <v>24.12</v>
      </c>
    </row>
    <row r="16919" spans="1:4">
      <c r="A16919">
        <v>1912</v>
      </c>
      <c r="B16919" t="s">
        <v>2963</v>
      </c>
      <c r="C16919" t="s">
        <v>291</v>
      </c>
      <c r="D16919">
        <v>29</v>
      </c>
    </row>
    <row r="16920" spans="1:4">
      <c r="A16920">
        <v>1912</v>
      </c>
      <c r="B16920" t="s">
        <v>2963</v>
      </c>
      <c r="C16920" t="s">
        <v>291</v>
      </c>
      <c r="D16920">
        <v>14</v>
      </c>
    </row>
    <row r="16921" spans="1:4">
      <c r="A16921">
        <v>1912</v>
      </c>
      <c r="B16921" t="s">
        <v>2963</v>
      </c>
      <c r="C16921" t="s">
        <v>291</v>
      </c>
      <c r="D16921">
        <v>10.24</v>
      </c>
    </row>
    <row r="16922" spans="1:4">
      <c r="A16922">
        <v>1912</v>
      </c>
      <c r="B16922" t="s">
        <v>2963</v>
      </c>
      <c r="C16922" t="s">
        <v>291</v>
      </c>
      <c r="D16922">
        <v>38</v>
      </c>
    </row>
    <row r="16923" spans="1:4">
      <c r="A16923">
        <v>1912</v>
      </c>
      <c r="B16923" t="s">
        <v>2963</v>
      </c>
      <c r="C16923" t="s">
        <v>291</v>
      </c>
      <c r="D16923">
        <v>118</v>
      </c>
    </row>
    <row r="16924" spans="1:4">
      <c r="A16924">
        <v>1912</v>
      </c>
      <c r="B16924" t="s">
        <v>2963</v>
      </c>
      <c r="C16924" t="s">
        <v>291</v>
      </c>
      <c r="D16924">
        <v>1.5</v>
      </c>
    </row>
    <row r="16925" spans="1:4">
      <c r="A16925">
        <v>1912</v>
      </c>
      <c r="B16925" t="s">
        <v>2963</v>
      </c>
      <c r="C16925" t="s">
        <v>291</v>
      </c>
      <c r="D16925">
        <v>2</v>
      </c>
    </row>
    <row r="16926" spans="1:4">
      <c r="A16926">
        <v>1912</v>
      </c>
      <c r="B16926" t="s">
        <v>2963</v>
      </c>
      <c r="C16926" t="s">
        <v>291</v>
      </c>
      <c r="D16926">
        <v>76.37</v>
      </c>
    </row>
    <row r="16927" spans="1:4">
      <c r="A16927">
        <v>1912</v>
      </c>
      <c r="B16927" t="s">
        <v>2963</v>
      </c>
      <c r="C16927" t="s">
        <v>291</v>
      </c>
      <c r="D16927">
        <v>41.11</v>
      </c>
    </row>
    <row r="16928" spans="1:4">
      <c r="A16928">
        <v>1912</v>
      </c>
      <c r="B16928" t="s">
        <v>2963</v>
      </c>
      <c r="C16928" t="s">
        <v>291</v>
      </c>
      <c r="D16928">
        <v>810.64</v>
      </c>
    </row>
    <row r="16929" spans="1:4">
      <c r="A16929">
        <v>1912</v>
      </c>
      <c r="B16929" t="s">
        <v>2963</v>
      </c>
      <c r="C16929" t="s">
        <v>291</v>
      </c>
      <c r="D16929">
        <v>18.760000000000002</v>
      </c>
    </row>
    <row r="16930" spans="1:4">
      <c r="A16930">
        <v>1912</v>
      </c>
      <c r="B16930" t="s">
        <v>2963</v>
      </c>
      <c r="C16930" t="s">
        <v>291</v>
      </c>
      <c r="D16930">
        <v>185.63</v>
      </c>
    </row>
    <row r="16931" spans="1:4">
      <c r="A16931">
        <v>1912</v>
      </c>
      <c r="B16931" t="s">
        <v>2963</v>
      </c>
      <c r="C16931" t="s">
        <v>291</v>
      </c>
      <c r="D16931">
        <v>342.17200000000003</v>
      </c>
    </row>
    <row r="16932" spans="1:4">
      <c r="A16932">
        <v>1912</v>
      </c>
      <c r="B16932" t="s">
        <v>2963</v>
      </c>
      <c r="C16932" t="s">
        <v>291</v>
      </c>
      <c r="D16932">
        <v>231.86</v>
      </c>
    </row>
    <row r="16933" spans="1:4">
      <c r="A16933">
        <v>1912</v>
      </c>
      <c r="B16933" t="s">
        <v>2963</v>
      </c>
      <c r="C16933" t="s">
        <v>291</v>
      </c>
      <c r="D16933">
        <v>228.39</v>
      </c>
    </row>
    <row r="16934" spans="1:4">
      <c r="A16934">
        <v>1912</v>
      </c>
      <c r="B16934" t="s">
        <v>2963</v>
      </c>
      <c r="C16934" t="s">
        <v>291</v>
      </c>
      <c r="D16934">
        <v>29.63</v>
      </c>
    </row>
    <row r="16935" spans="1:4">
      <c r="A16935">
        <v>1912</v>
      </c>
      <c r="B16935" t="s">
        <v>2963</v>
      </c>
      <c r="C16935" t="s">
        <v>291</v>
      </c>
      <c r="D16935">
        <v>143.15</v>
      </c>
    </row>
    <row r="16936" spans="1:4">
      <c r="A16936">
        <v>1912</v>
      </c>
      <c r="B16936" t="s">
        <v>2963</v>
      </c>
      <c r="C16936" t="s">
        <v>291</v>
      </c>
      <c r="D16936">
        <v>104.12</v>
      </c>
    </row>
    <row r="16937" spans="1:4">
      <c r="A16937">
        <v>1912</v>
      </c>
      <c r="B16937" t="s">
        <v>2963</v>
      </c>
      <c r="C16937" t="s">
        <v>291</v>
      </c>
      <c r="D16937">
        <v>7.02</v>
      </c>
    </row>
    <row r="16938" spans="1:4">
      <c r="A16938">
        <v>1912</v>
      </c>
      <c r="B16938" t="s">
        <v>2963</v>
      </c>
      <c r="C16938" t="s">
        <v>291</v>
      </c>
      <c r="D16938">
        <v>6.99</v>
      </c>
    </row>
    <row r="16939" spans="1:4">
      <c r="A16939">
        <v>1912</v>
      </c>
      <c r="B16939" t="s">
        <v>2963</v>
      </c>
      <c r="C16939" t="s">
        <v>291</v>
      </c>
      <c r="D16939">
        <v>7.49</v>
      </c>
    </row>
    <row r="16940" spans="1:4">
      <c r="A16940">
        <v>1912</v>
      </c>
      <c r="B16940" t="s">
        <v>2963</v>
      </c>
      <c r="C16940" t="s">
        <v>291</v>
      </c>
      <c r="D16940">
        <v>5.66</v>
      </c>
    </row>
    <row r="16941" spans="1:4">
      <c r="A16941">
        <v>1912</v>
      </c>
      <c r="B16941" t="s">
        <v>2963</v>
      </c>
      <c r="C16941" t="s">
        <v>291</v>
      </c>
      <c r="D16941">
        <v>9.56</v>
      </c>
    </row>
    <row r="16942" spans="1:4">
      <c r="A16942">
        <v>1912</v>
      </c>
      <c r="B16942" t="s">
        <v>2963</v>
      </c>
      <c r="C16942" t="s">
        <v>291</v>
      </c>
      <c r="D16942">
        <v>48.24</v>
      </c>
    </row>
    <row r="16943" spans="1:4">
      <c r="A16943">
        <v>1912</v>
      </c>
      <c r="B16943" t="s">
        <v>2963</v>
      </c>
      <c r="C16943" t="s">
        <v>291</v>
      </c>
      <c r="D16943">
        <v>2.64</v>
      </c>
    </row>
    <row r="16944" spans="1:4">
      <c r="A16944">
        <v>1912</v>
      </c>
      <c r="B16944" t="s">
        <v>2963</v>
      </c>
      <c r="C16944" t="s">
        <v>291</v>
      </c>
      <c r="D16944">
        <v>31.02</v>
      </c>
    </row>
    <row r="16945" spans="1:4">
      <c r="A16945">
        <v>1912</v>
      </c>
      <c r="B16945" t="s">
        <v>2963</v>
      </c>
      <c r="C16945" t="s">
        <v>291</v>
      </c>
      <c r="D16945">
        <v>27.78</v>
      </c>
    </row>
    <row r="16946" spans="1:4">
      <c r="A16946">
        <v>1912</v>
      </c>
      <c r="B16946" t="s">
        <v>2963</v>
      </c>
      <c r="C16946" t="s">
        <v>291</v>
      </c>
      <c r="D16946">
        <v>3.14</v>
      </c>
    </row>
    <row r="16947" spans="1:4">
      <c r="A16947">
        <v>1912</v>
      </c>
      <c r="B16947" t="s">
        <v>2963</v>
      </c>
      <c r="C16947" t="s">
        <v>291</v>
      </c>
      <c r="D16947">
        <v>11.81</v>
      </c>
    </row>
    <row r="16948" spans="1:4">
      <c r="A16948">
        <v>1912</v>
      </c>
      <c r="B16948" t="s">
        <v>2963</v>
      </c>
      <c r="C16948" t="s">
        <v>2070</v>
      </c>
      <c r="D16948">
        <v>14.7</v>
      </c>
    </row>
    <row r="16949" spans="1:4">
      <c r="A16949">
        <v>1912</v>
      </c>
      <c r="B16949" t="s">
        <v>2963</v>
      </c>
      <c r="C16949" t="s">
        <v>2070</v>
      </c>
      <c r="D16949">
        <v>4.49</v>
      </c>
    </row>
    <row r="16950" spans="1:4">
      <c r="A16950">
        <v>1912</v>
      </c>
      <c r="B16950" t="s">
        <v>2963</v>
      </c>
      <c r="C16950" t="s">
        <v>1756</v>
      </c>
      <c r="D16950">
        <v>2.69</v>
      </c>
    </row>
    <row r="16951" spans="1:4">
      <c r="A16951">
        <v>1912</v>
      </c>
      <c r="B16951" t="s">
        <v>2963</v>
      </c>
      <c r="C16951" t="s">
        <v>314</v>
      </c>
      <c r="D16951">
        <v>93.3</v>
      </c>
    </row>
    <row r="16952" spans="1:4">
      <c r="A16952">
        <v>1912</v>
      </c>
      <c r="B16952" t="s">
        <v>2963</v>
      </c>
      <c r="C16952" t="s">
        <v>316</v>
      </c>
      <c r="D16952">
        <v>12.38</v>
      </c>
    </row>
    <row r="16953" spans="1:4">
      <c r="A16953">
        <v>1912</v>
      </c>
      <c r="B16953" t="s">
        <v>2963</v>
      </c>
      <c r="C16953" t="s">
        <v>318</v>
      </c>
      <c r="D16953">
        <v>65.66</v>
      </c>
    </row>
    <row r="16954" spans="1:4">
      <c r="A16954">
        <v>1912</v>
      </c>
      <c r="B16954" t="s">
        <v>2963</v>
      </c>
      <c r="C16954" t="s">
        <v>1068</v>
      </c>
      <c r="D16954">
        <v>10.64</v>
      </c>
    </row>
    <row r="16955" spans="1:4">
      <c r="A16955">
        <v>1912</v>
      </c>
      <c r="B16955" t="s">
        <v>2963</v>
      </c>
      <c r="C16955" t="s">
        <v>1068</v>
      </c>
      <c r="D16955">
        <v>4.3540000000000001</v>
      </c>
    </row>
    <row r="16956" spans="1:4">
      <c r="A16956">
        <v>1912</v>
      </c>
      <c r="B16956" t="s">
        <v>2963</v>
      </c>
      <c r="C16956" t="s">
        <v>2532</v>
      </c>
      <c r="D16956">
        <v>7.7</v>
      </c>
    </row>
    <row r="16957" spans="1:4">
      <c r="A16957">
        <v>1912</v>
      </c>
      <c r="B16957" t="s">
        <v>2963</v>
      </c>
      <c r="C16957" t="s">
        <v>961</v>
      </c>
      <c r="D16957">
        <v>26.01</v>
      </c>
    </row>
    <row r="16958" spans="1:4">
      <c r="A16958">
        <v>1912</v>
      </c>
      <c r="B16958" t="s">
        <v>2963</v>
      </c>
      <c r="C16958" t="s">
        <v>322</v>
      </c>
      <c r="D16958">
        <v>17.239999999999998</v>
      </c>
    </row>
    <row r="16959" spans="1:4">
      <c r="A16959">
        <v>1912</v>
      </c>
      <c r="B16959" t="s">
        <v>2963</v>
      </c>
      <c r="C16959" t="s">
        <v>324</v>
      </c>
      <c r="D16959">
        <v>136.54</v>
      </c>
    </row>
    <row r="16960" spans="1:4">
      <c r="A16960">
        <v>1912</v>
      </c>
      <c r="B16960" t="s">
        <v>2963</v>
      </c>
      <c r="C16960" t="s">
        <v>324</v>
      </c>
      <c r="D16960">
        <v>4.83</v>
      </c>
    </row>
    <row r="16961" spans="1:4">
      <c r="A16961">
        <v>1912</v>
      </c>
      <c r="B16961" t="s">
        <v>2963</v>
      </c>
      <c r="C16961" t="s">
        <v>324</v>
      </c>
      <c r="D16961">
        <v>2.23</v>
      </c>
    </row>
    <row r="16962" spans="1:4">
      <c r="A16962">
        <v>1912</v>
      </c>
      <c r="B16962" t="s">
        <v>2963</v>
      </c>
      <c r="C16962" t="s">
        <v>324</v>
      </c>
      <c r="D16962">
        <v>10.91</v>
      </c>
    </row>
    <row r="16963" spans="1:4">
      <c r="A16963">
        <v>1912</v>
      </c>
      <c r="B16963" t="s">
        <v>2963</v>
      </c>
      <c r="C16963" t="s">
        <v>324</v>
      </c>
      <c r="D16963">
        <v>159.24</v>
      </c>
    </row>
    <row r="16964" spans="1:4">
      <c r="A16964">
        <v>1912</v>
      </c>
      <c r="B16964" t="s">
        <v>2963</v>
      </c>
      <c r="C16964" t="s">
        <v>324</v>
      </c>
      <c r="D16964">
        <v>60.53</v>
      </c>
    </row>
    <row r="16965" spans="1:4">
      <c r="A16965">
        <v>1912</v>
      </c>
      <c r="B16965" t="s">
        <v>2963</v>
      </c>
      <c r="C16965" t="s">
        <v>324</v>
      </c>
      <c r="D16965">
        <v>40</v>
      </c>
    </row>
    <row r="16966" spans="1:4">
      <c r="A16966">
        <v>1912</v>
      </c>
      <c r="B16966" t="s">
        <v>2963</v>
      </c>
      <c r="C16966" t="s">
        <v>327</v>
      </c>
      <c r="D16966">
        <v>7.82</v>
      </c>
    </row>
    <row r="16967" spans="1:4">
      <c r="A16967">
        <v>1912</v>
      </c>
      <c r="B16967" t="s">
        <v>2963</v>
      </c>
      <c r="C16967" t="s">
        <v>1660</v>
      </c>
      <c r="D16967">
        <v>38.119999999999997</v>
      </c>
    </row>
    <row r="16968" spans="1:4">
      <c r="A16968">
        <v>1912</v>
      </c>
      <c r="B16968" t="s">
        <v>2963</v>
      </c>
      <c r="C16968" t="s">
        <v>332</v>
      </c>
      <c r="D16968">
        <v>111.32</v>
      </c>
    </row>
    <row r="16969" spans="1:4">
      <c r="A16969">
        <v>1912</v>
      </c>
      <c r="B16969" t="s">
        <v>2963</v>
      </c>
      <c r="C16969" t="s">
        <v>658</v>
      </c>
      <c r="D16969">
        <v>1.55</v>
      </c>
    </row>
    <row r="16970" spans="1:4">
      <c r="A16970">
        <v>1912</v>
      </c>
      <c r="B16970" t="s">
        <v>2963</v>
      </c>
      <c r="C16970" t="s">
        <v>340</v>
      </c>
      <c r="D16970">
        <v>88.4</v>
      </c>
    </row>
    <row r="16971" spans="1:4">
      <c r="A16971">
        <v>1912</v>
      </c>
      <c r="B16971" t="s">
        <v>2963</v>
      </c>
      <c r="C16971" t="s">
        <v>340</v>
      </c>
      <c r="D16971">
        <v>19.2</v>
      </c>
    </row>
    <row r="16972" spans="1:4">
      <c r="A16972">
        <v>1912</v>
      </c>
      <c r="B16972" t="s">
        <v>2963</v>
      </c>
      <c r="C16972" t="s">
        <v>340</v>
      </c>
      <c r="D16972">
        <v>21.04</v>
      </c>
    </row>
    <row r="16973" spans="1:4">
      <c r="A16973">
        <v>1912</v>
      </c>
      <c r="B16973" t="s">
        <v>2963</v>
      </c>
      <c r="C16973" t="s">
        <v>340</v>
      </c>
      <c r="D16973">
        <v>56.67</v>
      </c>
    </row>
    <row r="16974" spans="1:4">
      <c r="A16974">
        <v>1912</v>
      </c>
      <c r="B16974" t="s">
        <v>2963</v>
      </c>
      <c r="C16974" t="s">
        <v>352</v>
      </c>
      <c r="D16974">
        <v>9.15</v>
      </c>
    </row>
    <row r="16975" spans="1:4">
      <c r="A16975">
        <v>1912</v>
      </c>
      <c r="B16975" t="s">
        <v>2963</v>
      </c>
      <c r="C16975" t="s">
        <v>354</v>
      </c>
      <c r="D16975">
        <v>130.68</v>
      </c>
    </row>
    <row r="16976" spans="1:4">
      <c r="A16976">
        <v>1912</v>
      </c>
      <c r="B16976" t="s">
        <v>2963</v>
      </c>
      <c r="C16976" t="s">
        <v>358</v>
      </c>
      <c r="D16976">
        <v>10.47</v>
      </c>
    </row>
    <row r="16977" spans="1:4">
      <c r="A16977">
        <v>1912</v>
      </c>
      <c r="B16977" t="s">
        <v>2963</v>
      </c>
      <c r="C16977" t="s">
        <v>648</v>
      </c>
      <c r="D16977">
        <v>12.57</v>
      </c>
    </row>
    <row r="16978" spans="1:4">
      <c r="A16978">
        <v>1912</v>
      </c>
      <c r="B16978" t="s">
        <v>2963</v>
      </c>
      <c r="C16978" t="s">
        <v>648</v>
      </c>
      <c r="D16978">
        <v>26.91</v>
      </c>
    </row>
    <row r="16979" spans="1:4">
      <c r="A16979">
        <v>1912</v>
      </c>
      <c r="B16979" t="s">
        <v>2963</v>
      </c>
      <c r="C16979" t="s">
        <v>1789</v>
      </c>
      <c r="D16979">
        <v>22.83</v>
      </c>
    </row>
    <row r="16980" spans="1:4">
      <c r="A16980">
        <v>1912</v>
      </c>
      <c r="B16980" t="s">
        <v>2963</v>
      </c>
      <c r="C16980" t="s">
        <v>1789</v>
      </c>
      <c r="D16980">
        <v>1.46</v>
      </c>
    </row>
    <row r="16981" spans="1:4">
      <c r="A16981">
        <v>1912</v>
      </c>
      <c r="B16981" t="s">
        <v>2963</v>
      </c>
      <c r="C16981" t="s">
        <v>360</v>
      </c>
      <c r="D16981">
        <v>11.138</v>
      </c>
    </row>
    <row r="16982" spans="1:4">
      <c r="A16982">
        <v>1912</v>
      </c>
      <c r="B16982" t="s">
        <v>2963</v>
      </c>
      <c r="C16982" t="s">
        <v>362</v>
      </c>
      <c r="D16982">
        <v>35.96</v>
      </c>
    </row>
    <row r="16983" spans="1:4">
      <c r="A16983">
        <v>1912</v>
      </c>
      <c r="B16983" t="s">
        <v>3654</v>
      </c>
      <c r="C16983" t="s">
        <v>2074</v>
      </c>
      <c r="D16983">
        <v>60</v>
      </c>
    </row>
    <row r="16984" spans="1:4">
      <c r="A16984">
        <v>1912</v>
      </c>
      <c r="B16984" t="s">
        <v>3654</v>
      </c>
      <c r="C16984" t="s">
        <v>2074</v>
      </c>
      <c r="D16984">
        <v>2</v>
      </c>
    </row>
    <row r="16985" spans="1:4">
      <c r="A16985">
        <v>1912</v>
      </c>
      <c r="B16985" t="s">
        <v>3654</v>
      </c>
      <c r="C16985" t="s">
        <v>2079</v>
      </c>
      <c r="D16985">
        <v>125</v>
      </c>
    </row>
    <row r="16986" spans="1:4">
      <c r="A16986">
        <v>1912</v>
      </c>
      <c r="B16986" t="s">
        <v>3654</v>
      </c>
      <c r="C16986" t="s">
        <v>2079</v>
      </c>
      <c r="D16986">
        <v>7.5</v>
      </c>
    </row>
    <row r="16987" spans="1:4">
      <c r="A16987">
        <v>1912</v>
      </c>
      <c r="B16987" t="s">
        <v>3654</v>
      </c>
      <c r="C16987" t="s">
        <v>2079</v>
      </c>
      <c r="D16987">
        <v>8</v>
      </c>
    </row>
    <row r="16988" spans="1:4">
      <c r="A16988">
        <v>1912</v>
      </c>
      <c r="B16988" t="s">
        <v>3655</v>
      </c>
      <c r="C16988" t="s">
        <v>2093</v>
      </c>
      <c r="D16988">
        <v>215.56</v>
      </c>
    </row>
    <row r="16989" spans="1:4">
      <c r="A16989">
        <v>1912</v>
      </c>
      <c r="B16989" t="s">
        <v>3655</v>
      </c>
      <c r="C16989" t="s">
        <v>2081</v>
      </c>
      <c r="D16989">
        <v>36.4</v>
      </c>
    </row>
    <row r="16990" spans="1:4">
      <c r="A16990">
        <v>1912</v>
      </c>
      <c r="B16990" t="s">
        <v>3655</v>
      </c>
      <c r="C16990" t="s">
        <v>2082</v>
      </c>
      <c r="D16990">
        <v>25.5</v>
      </c>
    </row>
    <row r="16991" spans="1:4">
      <c r="A16991">
        <v>1912</v>
      </c>
      <c r="B16991" t="s">
        <v>3655</v>
      </c>
      <c r="C16991" t="s">
        <v>2082</v>
      </c>
      <c r="D16991">
        <v>5.25</v>
      </c>
    </row>
    <row r="16992" spans="1:4">
      <c r="A16992">
        <v>1912</v>
      </c>
      <c r="B16992" t="s">
        <v>3655</v>
      </c>
      <c r="C16992" t="s">
        <v>99</v>
      </c>
      <c r="D16992">
        <v>24.5</v>
      </c>
    </row>
    <row r="16993" spans="1:4">
      <c r="A16993">
        <v>1912</v>
      </c>
      <c r="B16993" t="s">
        <v>3655</v>
      </c>
      <c r="C16993" t="s">
        <v>2095</v>
      </c>
      <c r="D16993">
        <v>36</v>
      </c>
    </row>
    <row r="16994" spans="1:4">
      <c r="A16994">
        <v>1912</v>
      </c>
      <c r="B16994" t="s">
        <v>3655</v>
      </c>
      <c r="C16994" t="s">
        <v>2095</v>
      </c>
      <c r="D16994">
        <v>36.200000000000003</v>
      </c>
    </row>
    <row r="16995" spans="1:4">
      <c r="A16995">
        <v>1912</v>
      </c>
      <c r="B16995" t="s">
        <v>3655</v>
      </c>
      <c r="C16995" t="s">
        <v>2095</v>
      </c>
      <c r="D16995">
        <v>222.18</v>
      </c>
    </row>
    <row r="16996" spans="1:4">
      <c r="A16996">
        <v>1912</v>
      </c>
      <c r="B16996" t="s">
        <v>3655</v>
      </c>
      <c r="C16996" t="s">
        <v>2095</v>
      </c>
      <c r="D16996">
        <v>55</v>
      </c>
    </row>
    <row r="16997" spans="1:4">
      <c r="A16997">
        <v>1912</v>
      </c>
      <c r="B16997" t="s">
        <v>3655</v>
      </c>
      <c r="C16997" t="s">
        <v>2095</v>
      </c>
      <c r="D16997">
        <v>39.9</v>
      </c>
    </row>
    <row r="16998" spans="1:4">
      <c r="A16998">
        <v>1912</v>
      </c>
      <c r="B16998" t="s">
        <v>3655</v>
      </c>
      <c r="C16998" t="s">
        <v>2095</v>
      </c>
      <c r="D16998">
        <v>100.88</v>
      </c>
    </row>
    <row r="16999" spans="1:4">
      <c r="A16999">
        <v>1912</v>
      </c>
      <c r="B16999" t="s">
        <v>3655</v>
      </c>
      <c r="C16999" t="s">
        <v>2095</v>
      </c>
      <c r="D16999">
        <v>57</v>
      </c>
    </row>
    <row r="17000" spans="1:4">
      <c r="A17000">
        <v>1912</v>
      </c>
      <c r="B17000" t="s">
        <v>3655</v>
      </c>
      <c r="C17000" t="s">
        <v>2095</v>
      </c>
      <c r="D17000">
        <v>42.02</v>
      </c>
    </row>
    <row r="17001" spans="1:4">
      <c r="A17001">
        <v>1912</v>
      </c>
      <c r="B17001" t="s">
        <v>3655</v>
      </c>
      <c r="C17001" t="s">
        <v>2095</v>
      </c>
      <c r="D17001">
        <v>617.41999999999996</v>
      </c>
    </row>
    <row r="17002" spans="1:4">
      <c r="A17002">
        <v>1912</v>
      </c>
      <c r="B17002" t="s">
        <v>3655</v>
      </c>
      <c r="C17002" t="s">
        <v>2095</v>
      </c>
      <c r="D17002">
        <v>259.27999999999997</v>
      </c>
    </row>
    <row r="17003" spans="1:4">
      <c r="A17003">
        <v>1912</v>
      </c>
      <c r="B17003" t="s">
        <v>3655</v>
      </c>
      <c r="C17003" t="s">
        <v>2095</v>
      </c>
      <c r="D17003">
        <v>96.7</v>
      </c>
    </row>
    <row r="17004" spans="1:4">
      <c r="A17004">
        <v>1912</v>
      </c>
      <c r="B17004" t="s">
        <v>3655</v>
      </c>
      <c r="C17004" t="s">
        <v>2095</v>
      </c>
      <c r="D17004">
        <v>42.24</v>
      </c>
    </row>
    <row r="17005" spans="1:4">
      <c r="A17005">
        <v>1912</v>
      </c>
      <c r="B17005" t="s">
        <v>3655</v>
      </c>
      <c r="C17005" t="s">
        <v>2095</v>
      </c>
      <c r="D17005">
        <v>83.93</v>
      </c>
    </row>
    <row r="17006" spans="1:4">
      <c r="A17006">
        <v>1912</v>
      </c>
      <c r="B17006" t="s">
        <v>3655</v>
      </c>
      <c r="C17006" t="s">
        <v>417</v>
      </c>
      <c r="D17006">
        <v>245</v>
      </c>
    </row>
    <row r="17007" spans="1:4">
      <c r="A17007">
        <v>1912</v>
      </c>
      <c r="B17007" t="s">
        <v>3655</v>
      </c>
      <c r="C17007" t="s">
        <v>417</v>
      </c>
      <c r="D17007">
        <v>45.09</v>
      </c>
    </row>
    <row r="17008" spans="1:4">
      <c r="A17008">
        <v>1912</v>
      </c>
      <c r="B17008" t="s">
        <v>3655</v>
      </c>
      <c r="C17008" t="s">
        <v>417</v>
      </c>
      <c r="D17008">
        <v>25.71</v>
      </c>
    </row>
    <row r="17009" spans="1:4">
      <c r="A17009">
        <v>1912</v>
      </c>
      <c r="B17009" t="s">
        <v>3655</v>
      </c>
      <c r="C17009" t="s">
        <v>417</v>
      </c>
      <c r="D17009">
        <v>41.09</v>
      </c>
    </row>
    <row r="17010" spans="1:4">
      <c r="A17010">
        <v>1912</v>
      </c>
      <c r="B17010" t="s">
        <v>3655</v>
      </c>
      <c r="C17010" t="s">
        <v>417</v>
      </c>
      <c r="D17010">
        <v>37</v>
      </c>
    </row>
    <row r="17011" spans="1:4">
      <c r="A17011">
        <v>1912</v>
      </c>
      <c r="B17011" t="s">
        <v>3655</v>
      </c>
      <c r="C17011" t="s">
        <v>417</v>
      </c>
      <c r="D17011">
        <v>170.5</v>
      </c>
    </row>
    <row r="17012" spans="1:4">
      <c r="A17012">
        <v>1912</v>
      </c>
      <c r="B17012" t="s">
        <v>3655</v>
      </c>
      <c r="C17012" t="s">
        <v>417</v>
      </c>
      <c r="D17012">
        <v>222.38</v>
      </c>
    </row>
    <row r="17013" spans="1:4">
      <c r="A17013">
        <v>1912</v>
      </c>
      <c r="B17013" t="s">
        <v>3655</v>
      </c>
      <c r="C17013" t="s">
        <v>68</v>
      </c>
      <c r="D17013">
        <v>111.88</v>
      </c>
    </row>
    <row r="17014" spans="1:4">
      <c r="A17014">
        <v>1912</v>
      </c>
      <c r="B17014" t="s">
        <v>3655</v>
      </c>
      <c r="C17014" t="s">
        <v>68</v>
      </c>
      <c r="D17014">
        <v>13.3</v>
      </c>
    </row>
    <row r="17015" spans="1:4">
      <c r="A17015">
        <v>1912</v>
      </c>
      <c r="B17015" t="s">
        <v>3655</v>
      </c>
      <c r="C17015" t="s">
        <v>68</v>
      </c>
      <c r="D17015">
        <v>59.93</v>
      </c>
    </row>
    <row r="17016" spans="1:4">
      <c r="A17016">
        <v>1912</v>
      </c>
      <c r="B17016" t="s">
        <v>3655</v>
      </c>
      <c r="C17016" t="s">
        <v>68</v>
      </c>
      <c r="D17016">
        <v>18</v>
      </c>
    </row>
    <row r="17017" spans="1:4">
      <c r="A17017">
        <v>1912</v>
      </c>
      <c r="B17017" t="s">
        <v>3655</v>
      </c>
      <c r="C17017" t="s">
        <v>68</v>
      </c>
      <c r="D17017">
        <v>74.959999999999994</v>
      </c>
    </row>
    <row r="17018" spans="1:4">
      <c r="A17018">
        <v>1912</v>
      </c>
      <c r="B17018" t="s">
        <v>3655</v>
      </c>
      <c r="C17018" t="s">
        <v>2097</v>
      </c>
      <c r="D17018">
        <v>35.07</v>
      </c>
    </row>
    <row r="17019" spans="1:4">
      <c r="A17019">
        <v>1912</v>
      </c>
      <c r="B17019" t="s">
        <v>3655</v>
      </c>
      <c r="C17019" t="s">
        <v>2097</v>
      </c>
      <c r="D17019">
        <v>8</v>
      </c>
    </row>
    <row r="17020" spans="1:4">
      <c r="A17020">
        <v>1912</v>
      </c>
      <c r="B17020" t="s">
        <v>3655</v>
      </c>
      <c r="C17020" t="s">
        <v>2097</v>
      </c>
      <c r="D17020">
        <v>31.1</v>
      </c>
    </row>
    <row r="17021" spans="1:4">
      <c r="A17021">
        <v>1912</v>
      </c>
      <c r="B17021" t="s">
        <v>3655</v>
      </c>
      <c r="C17021" t="s">
        <v>2097</v>
      </c>
      <c r="D17021">
        <v>40.78</v>
      </c>
    </row>
    <row r="17022" spans="1:4">
      <c r="A17022">
        <v>1912</v>
      </c>
      <c r="B17022" t="s">
        <v>3655</v>
      </c>
      <c r="C17022" t="s">
        <v>2097</v>
      </c>
      <c r="D17022">
        <v>32.57</v>
      </c>
    </row>
    <row r="17023" spans="1:4">
      <c r="A17023">
        <v>1912</v>
      </c>
      <c r="B17023" t="s">
        <v>3655</v>
      </c>
      <c r="C17023" t="s">
        <v>2097</v>
      </c>
      <c r="D17023">
        <v>14</v>
      </c>
    </row>
    <row r="17024" spans="1:4">
      <c r="A17024">
        <v>1912</v>
      </c>
      <c r="B17024" t="s">
        <v>3655</v>
      </c>
      <c r="C17024" t="s">
        <v>2101</v>
      </c>
      <c r="D17024">
        <v>115</v>
      </c>
    </row>
    <row r="17025" spans="1:4">
      <c r="A17025">
        <v>1912</v>
      </c>
      <c r="B17025" t="s">
        <v>3655</v>
      </c>
      <c r="C17025" t="s">
        <v>2101</v>
      </c>
      <c r="D17025">
        <v>35.85</v>
      </c>
    </row>
    <row r="17026" spans="1:4">
      <c r="A17026">
        <v>1912</v>
      </c>
      <c r="B17026" t="s">
        <v>3655</v>
      </c>
      <c r="C17026" t="s">
        <v>2072</v>
      </c>
      <c r="D17026">
        <v>21.38</v>
      </c>
    </row>
    <row r="17027" spans="1:4">
      <c r="A17027">
        <v>1912</v>
      </c>
      <c r="B17027" t="s">
        <v>3655</v>
      </c>
      <c r="C17027" t="s">
        <v>2106</v>
      </c>
      <c r="D17027">
        <v>110</v>
      </c>
    </row>
    <row r="17028" spans="1:4">
      <c r="A17028">
        <v>1912</v>
      </c>
      <c r="B17028" t="s">
        <v>3655</v>
      </c>
      <c r="C17028" t="s">
        <v>2106</v>
      </c>
      <c r="D17028">
        <v>12</v>
      </c>
    </row>
    <row r="17029" spans="1:4">
      <c r="A17029">
        <v>1912</v>
      </c>
      <c r="B17029" t="s">
        <v>3655</v>
      </c>
      <c r="C17029" t="s">
        <v>2106</v>
      </c>
      <c r="D17029">
        <v>113.88</v>
      </c>
    </row>
    <row r="17030" spans="1:4">
      <c r="A17030">
        <v>1912</v>
      </c>
      <c r="B17030" t="s">
        <v>3655</v>
      </c>
      <c r="C17030" t="s">
        <v>2241</v>
      </c>
      <c r="D17030">
        <v>24.8</v>
      </c>
    </row>
    <row r="17031" spans="1:4">
      <c r="A17031">
        <v>1912</v>
      </c>
      <c r="B17031" t="s">
        <v>3655</v>
      </c>
      <c r="C17031" t="s">
        <v>2398</v>
      </c>
      <c r="D17031">
        <v>18.420000000000002</v>
      </c>
    </row>
    <row r="17032" spans="1:4">
      <c r="A17032">
        <v>1912</v>
      </c>
      <c r="B17032" t="s">
        <v>3655</v>
      </c>
      <c r="C17032" t="s">
        <v>2084</v>
      </c>
      <c r="D17032">
        <v>21</v>
      </c>
    </row>
    <row r="17033" spans="1:4">
      <c r="A17033">
        <v>1912</v>
      </c>
      <c r="B17033" t="s">
        <v>3655</v>
      </c>
      <c r="C17033" t="s">
        <v>757</v>
      </c>
      <c r="D17033">
        <v>3.67</v>
      </c>
    </row>
    <row r="17034" spans="1:4">
      <c r="A17034">
        <v>1912</v>
      </c>
      <c r="B17034" t="s">
        <v>3655</v>
      </c>
      <c r="C17034" t="s">
        <v>167</v>
      </c>
      <c r="D17034">
        <v>33</v>
      </c>
    </row>
    <row r="17035" spans="1:4">
      <c r="A17035">
        <v>1912</v>
      </c>
      <c r="B17035" t="s">
        <v>3655</v>
      </c>
      <c r="C17035" t="s">
        <v>2317</v>
      </c>
      <c r="D17035">
        <v>12.59</v>
      </c>
    </row>
    <row r="17036" spans="1:4">
      <c r="A17036">
        <v>1912</v>
      </c>
      <c r="B17036" t="s">
        <v>3655</v>
      </c>
      <c r="C17036" t="s">
        <v>718</v>
      </c>
      <c r="D17036">
        <v>14.48</v>
      </c>
    </row>
    <row r="17037" spans="1:4">
      <c r="A17037">
        <v>1912</v>
      </c>
      <c r="B17037" t="s">
        <v>3655</v>
      </c>
      <c r="C17037" t="s">
        <v>2088</v>
      </c>
      <c r="D17037">
        <v>23</v>
      </c>
    </row>
    <row r="17038" spans="1:4">
      <c r="A17038">
        <v>1912</v>
      </c>
      <c r="B17038" t="s">
        <v>3655</v>
      </c>
      <c r="C17038" t="s">
        <v>578</v>
      </c>
      <c r="D17038">
        <v>30</v>
      </c>
    </row>
    <row r="17039" spans="1:4">
      <c r="A17039">
        <v>1912</v>
      </c>
      <c r="B17039" t="s">
        <v>3655</v>
      </c>
      <c r="C17039" t="s">
        <v>578</v>
      </c>
      <c r="D17039">
        <v>29</v>
      </c>
    </row>
    <row r="17040" spans="1:4">
      <c r="A17040">
        <v>1912</v>
      </c>
      <c r="B17040" t="s">
        <v>3655</v>
      </c>
      <c r="C17040" t="s">
        <v>2108</v>
      </c>
      <c r="D17040">
        <v>23.56</v>
      </c>
    </row>
    <row r="17041" spans="1:4">
      <c r="A17041">
        <v>1912</v>
      </c>
      <c r="B17041" t="s">
        <v>3655</v>
      </c>
      <c r="C17041" t="s">
        <v>2609</v>
      </c>
      <c r="D17041">
        <v>48.38</v>
      </c>
    </row>
    <row r="17042" spans="1:4">
      <c r="A17042">
        <v>1912</v>
      </c>
      <c r="B17042" t="s">
        <v>3655</v>
      </c>
      <c r="C17042" t="s">
        <v>2090</v>
      </c>
      <c r="D17042">
        <v>116.9</v>
      </c>
    </row>
    <row r="17043" spans="1:4">
      <c r="A17043">
        <v>1912</v>
      </c>
      <c r="B17043" t="s">
        <v>3655</v>
      </c>
      <c r="C17043" t="s">
        <v>2090</v>
      </c>
      <c r="D17043">
        <v>88.94</v>
      </c>
    </row>
    <row r="17044" spans="1:4">
      <c r="A17044">
        <v>1912</v>
      </c>
      <c r="B17044" t="s">
        <v>3655</v>
      </c>
      <c r="C17044" t="s">
        <v>2090</v>
      </c>
      <c r="D17044">
        <v>21.53</v>
      </c>
    </row>
    <row r="17045" spans="1:4">
      <c r="A17045">
        <v>1912</v>
      </c>
      <c r="B17045" t="s">
        <v>3655</v>
      </c>
      <c r="C17045" t="s">
        <v>2090</v>
      </c>
      <c r="D17045">
        <v>16</v>
      </c>
    </row>
    <row r="17046" spans="1:4">
      <c r="A17046">
        <v>1912</v>
      </c>
      <c r="B17046" t="s">
        <v>3655</v>
      </c>
      <c r="C17046" t="s">
        <v>2090</v>
      </c>
      <c r="D17046">
        <v>60.14</v>
      </c>
    </row>
    <row r="17047" spans="1:4">
      <c r="A17047">
        <v>1912</v>
      </c>
      <c r="B17047" t="s">
        <v>3655</v>
      </c>
      <c r="C17047" t="s">
        <v>2090</v>
      </c>
      <c r="D17047">
        <v>52.03</v>
      </c>
    </row>
    <row r="17048" spans="1:4">
      <c r="A17048">
        <v>1912</v>
      </c>
      <c r="B17048" t="s">
        <v>3655</v>
      </c>
      <c r="C17048" t="s">
        <v>2090</v>
      </c>
      <c r="D17048">
        <v>2</v>
      </c>
    </row>
    <row r="17049" spans="1:4">
      <c r="A17049">
        <v>1912</v>
      </c>
      <c r="B17049" t="s">
        <v>3655</v>
      </c>
      <c r="C17049" t="s">
        <v>2090</v>
      </c>
      <c r="D17049">
        <v>59.77</v>
      </c>
    </row>
    <row r="17050" spans="1:4">
      <c r="A17050">
        <v>1912</v>
      </c>
      <c r="B17050" t="s">
        <v>3655</v>
      </c>
      <c r="C17050" t="s">
        <v>2319</v>
      </c>
      <c r="D17050">
        <v>20</v>
      </c>
    </row>
    <row r="17051" spans="1:4">
      <c r="A17051">
        <v>1912</v>
      </c>
      <c r="B17051" t="s">
        <v>3655</v>
      </c>
      <c r="C17051" t="s">
        <v>2092</v>
      </c>
      <c r="D17051">
        <v>150</v>
      </c>
    </row>
    <row r="17052" spans="1:4">
      <c r="A17052">
        <v>1912</v>
      </c>
      <c r="B17052" t="s">
        <v>3655</v>
      </c>
      <c r="C17052" t="s">
        <v>2092</v>
      </c>
      <c r="D17052">
        <v>45</v>
      </c>
    </row>
    <row r="17053" spans="1:4">
      <c r="A17053">
        <v>1912</v>
      </c>
      <c r="B17053" t="s">
        <v>3655</v>
      </c>
      <c r="C17053" t="s">
        <v>2092</v>
      </c>
      <c r="D17053">
        <v>20.09</v>
      </c>
    </row>
    <row r="17054" spans="1:4">
      <c r="A17054">
        <v>1912</v>
      </c>
      <c r="B17054" t="s">
        <v>3655</v>
      </c>
      <c r="C17054" t="s">
        <v>2092</v>
      </c>
      <c r="D17054">
        <v>38</v>
      </c>
    </row>
    <row r="17055" spans="1:4">
      <c r="A17055">
        <v>1912</v>
      </c>
      <c r="B17055" t="s">
        <v>3655</v>
      </c>
      <c r="C17055" t="s">
        <v>2109</v>
      </c>
      <c r="D17055">
        <v>15.34</v>
      </c>
    </row>
    <row r="17056" spans="1:4">
      <c r="A17056">
        <v>1912</v>
      </c>
      <c r="B17056" t="s">
        <v>3664</v>
      </c>
      <c r="C17056" t="s">
        <v>1495</v>
      </c>
      <c r="D17056">
        <v>9</v>
      </c>
    </row>
    <row r="17057" spans="1:4">
      <c r="A17057">
        <v>1912</v>
      </c>
      <c r="B17057" t="s">
        <v>3664</v>
      </c>
      <c r="C17057" t="s">
        <v>1496</v>
      </c>
      <c r="D17057">
        <v>21.5</v>
      </c>
    </row>
    <row r="17058" spans="1:4">
      <c r="A17058">
        <v>1912</v>
      </c>
      <c r="B17058" t="s">
        <v>3664</v>
      </c>
      <c r="C17058" t="s">
        <v>1497</v>
      </c>
      <c r="D17058">
        <v>20</v>
      </c>
    </row>
    <row r="17059" spans="1:4">
      <c r="A17059">
        <v>1912</v>
      </c>
      <c r="B17059" t="s">
        <v>3664</v>
      </c>
      <c r="C17059" t="s">
        <v>1196</v>
      </c>
      <c r="D17059">
        <v>102.91</v>
      </c>
    </row>
    <row r="17060" spans="1:4">
      <c r="A17060">
        <v>1912</v>
      </c>
      <c r="B17060" t="s">
        <v>3664</v>
      </c>
      <c r="C17060" t="s">
        <v>1319</v>
      </c>
      <c r="D17060">
        <v>12</v>
      </c>
    </row>
    <row r="17061" spans="1:4">
      <c r="A17061">
        <v>1912</v>
      </c>
      <c r="B17061" t="s">
        <v>3664</v>
      </c>
      <c r="C17061" t="s">
        <v>1386</v>
      </c>
      <c r="D17061">
        <v>11</v>
      </c>
    </row>
    <row r="17062" spans="1:4">
      <c r="A17062">
        <v>1912</v>
      </c>
      <c r="B17062" t="s">
        <v>2187</v>
      </c>
      <c r="C17062" t="s">
        <v>1937</v>
      </c>
      <c r="D17062">
        <v>40.43</v>
      </c>
    </row>
    <row r="17063" spans="1:4">
      <c r="A17063">
        <v>1912</v>
      </c>
      <c r="B17063" t="s">
        <v>2187</v>
      </c>
      <c r="C17063" t="s">
        <v>1937</v>
      </c>
      <c r="D17063">
        <v>7</v>
      </c>
    </row>
    <row r="17064" spans="1:4">
      <c r="A17064">
        <v>1912</v>
      </c>
      <c r="B17064" t="s">
        <v>2187</v>
      </c>
      <c r="C17064" t="s">
        <v>2545</v>
      </c>
      <c r="D17064">
        <v>44.94</v>
      </c>
    </row>
    <row r="17065" spans="1:4">
      <c r="A17065">
        <v>1912</v>
      </c>
      <c r="B17065" t="s">
        <v>2187</v>
      </c>
      <c r="C17065" t="s">
        <v>2244</v>
      </c>
      <c r="D17065">
        <v>26.42</v>
      </c>
    </row>
    <row r="17066" spans="1:4">
      <c r="A17066">
        <v>1912</v>
      </c>
      <c r="B17066" t="s">
        <v>2187</v>
      </c>
      <c r="C17066" t="s">
        <v>2320</v>
      </c>
      <c r="D17066">
        <v>8.5</v>
      </c>
    </row>
    <row r="17067" spans="1:4">
      <c r="A17067">
        <v>1912</v>
      </c>
      <c r="B17067" t="s">
        <v>2187</v>
      </c>
      <c r="C17067" t="s">
        <v>2104</v>
      </c>
      <c r="D17067">
        <v>107</v>
      </c>
    </row>
    <row r="17068" spans="1:4">
      <c r="A17068">
        <v>1912</v>
      </c>
      <c r="B17068" t="s">
        <v>2187</v>
      </c>
      <c r="C17068" t="s">
        <v>2104</v>
      </c>
      <c r="D17068">
        <v>23</v>
      </c>
    </row>
    <row r="17069" spans="1:4">
      <c r="A17069">
        <v>1912</v>
      </c>
      <c r="B17069" t="s">
        <v>2187</v>
      </c>
      <c r="C17069" t="s">
        <v>2104</v>
      </c>
      <c r="D17069">
        <v>22</v>
      </c>
    </row>
    <row r="17070" spans="1:4">
      <c r="A17070">
        <v>1912</v>
      </c>
      <c r="B17070" t="s">
        <v>2187</v>
      </c>
      <c r="C17070" t="s">
        <v>2546</v>
      </c>
      <c r="D17070">
        <v>40</v>
      </c>
    </row>
    <row r="17071" spans="1:4">
      <c r="A17071">
        <v>1912</v>
      </c>
      <c r="B17071" t="s">
        <v>2187</v>
      </c>
      <c r="C17071" t="s">
        <v>2152</v>
      </c>
      <c r="D17071">
        <v>33.25</v>
      </c>
    </row>
    <row r="17072" spans="1:4">
      <c r="A17072">
        <v>1912</v>
      </c>
      <c r="B17072" t="s">
        <v>2187</v>
      </c>
      <c r="C17072" t="s">
        <v>2152</v>
      </c>
      <c r="D17072">
        <v>29.5</v>
      </c>
    </row>
    <row r="17073" spans="1:4">
      <c r="A17073">
        <v>1912</v>
      </c>
      <c r="B17073" t="s">
        <v>2187</v>
      </c>
      <c r="C17073" t="s">
        <v>1964</v>
      </c>
      <c r="D17073">
        <v>45</v>
      </c>
    </row>
    <row r="17074" spans="1:4">
      <c r="A17074">
        <v>1912</v>
      </c>
      <c r="B17074" t="s">
        <v>2187</v>
      </c>
      <c r="C17074" t="s">
        <v>2110</v>
      </c>
      <c r="D17074">
        <v>22.33</v>
      </c>
    </row>
    <row r="17075" spans="1:4">
      <c r="A17075">
        <v>1912</v>
      </c>
      <c r="B17075" t="s">
        <v>2187</v>
      </c>
      <c r="C17075" t="s">
        <v>2346</v>
      </c>
      <c r="D17075">
        <v>50</v>
      </c>
    </row>
    <row r="17076" spans="1:4">
      <c r="A17076">
        <v>1912</v>
      </c>
      <c r="B17076" t="s">
        <v>2187</v>
      </c>
      <c r="C17076" t="s">
        <v>2112</v>
      </c>
      <c r="D17076">
        <v>119.07</v>
      </c>
    </row>
    <row r="17077" spans="1:4">
      <c r="A17077">
        <v>1912</v>
      </c>
      <c r="B17077" t="s">
        <v>2187</v>
      </c>
      <c r="C17077" t="s">
        <v>2112</v>
      </c>
      <c r="D17077">
        <v>81</v>
      </c>
    </row>
    <row r="17078" spans="1:4">
      <c r="A17078">
        <v>1912</v>
      </c>
      <c r="B17078" t="s">
        <v>2187</v>
      </c>
      <c r="C17078" t="s">
        <v>2113</v>
      </c>
      <c r="D17078">
        <v>36.06</v>
      </c>
    </row>
    <row r="17079" spans="1:4">
      <c r="A17079">
        <v>1912</v>
      </c>
      <c r="B17079" t="s">
        <v>2187</v>
      </c>
      <c r="C17079" t="s">
        <v>2322</v>
      </c>
      <c r="D17079">
        <v>12</v>
      </c>
    </row>
    <row r="17080" spans="1:4">
      <c r="A17080">
        <v>1912</v>
      </c>
      <c r="B17080" t="s">
        <v>3656</v>
      </c>
      <c r="C17080" t="s">
        <v>734</v>
      </c>
      <c r="D17080">
        <v>4</v>
      </c>
    </row>
    <row r="17081" spans="1:4">
      <c r="A17081">
        <v>1912</v>
      </c>
      <c r="B17081" t="s">
        <v>3656</v>
      </c>
      <c r="C17081" t="s">
        <v>502</v>
      </c>
      <c r="D17081">
        <v>259.3</v>
      </c>
    </row>
    <row r="17082" spans="1:4">
      <c r="A17082">
        <v>1912</v>
      </c>
      <c r="B17082" t="s">
        <v>3656</v>
      </c>
      <c r="C17082" t="s">
        <v>502</v>
      </c>
      <c r="D17082">
        <v>32.92</v>
      </c>
    </row>
    <row r="17083" spans="1:4">
      <c r="A17083">
        <v>1912</v>
      </c>
      <c r="B17083" t="s">
        <v>3656</v>
      </c>
      <c r="C17083" t="s">
        <v>502</v>
      </c>
      <c r="D17083">
        <v>80.37</v>
      </c>
    </row>
    <row r="17084" spans="1:4">
      <c r="A17084">
        <v>1912</v>
      </c>
      <c r="B17084" t="s">
        <v>3656</v>
      </c>
      <c r="C17084" t="s">
        <v>502</v>
      </c>
      <c r="D17084">
        <v>25</v>
      </c>
    </row>
    <row r="17085" spans="1:4">
      <c r="A17085">
        <v>1912</v>
      </c>
      <c r="B17085" t="s">
        <v>3656</v>
      </c>
      <c r="C17085" t="s">
        <v>502</v>
      </c>
      <c r="D17085">
        <v>18</v>
      </c>
    </row>
    <row r="17086" spans="1:4">
      <c r="A17086">
        <v>1912</v>
      </c>
      <c r="B17086" t="s">
        <v>2415</v>
      </c>
      <c r="C17086" t="s">
        <v>2135</v>
      </c>
      <c r="D17086">
        <v>123.8</v>
      </c>
    </row>
    <row r="17087" spans="1:4">
      <c r="A17087">
        <v>1912</v>
      </c>
      <c r="B17087" t="s">
        <v>2415</v>
      </c>
      <c r="C17087" t="s">
        <v>2135</v>
      </c>
      <c r="D17087">
        <v>20</v>
      </c>
    </row>
    <row r="17088" spans="1:4">
      <c r="A17088">
        <v>1912</v>
      </c>
      <c r="B17088" t="s">
        <v>2415</v>
      </c>
      <c r="C17088" t="s">
        <v>2135</v>
      </c>
      <c r="D17088">
        <v>51.1</v>
      </c>
    </row>
    <row r="17089" spans="1:4">
      <c r="A17089">
        <v>1912</v>
      </c>
      <c r="B17089" t="s">
        <v>2415</v>
      </c>
      <c r="C17089" t="s">
        <v>2579</v>
      </c>
      <c r="D17089">
        <v>22.4</v>
      </c>
    </row>
    <row r="17090" spans="1:4">
      <c r="A17090">
        <v>1912</v>
      </c>
      <c r="B17090" t="s">
        <v>2415</v>
      </c>
      <c r="C17090" t="s">
        <v>2323</v>
      </c>
      <c r="D17090">
        <v>10</v>
      </c>
    </row>
    <row r="17091" spans="1:4">
      <c r="A17091">
        <v>1912</v>
      </c>
      <c r="B17091" t="s">
        <v>2415</v>
      </c>
      <c r="C17091" t="s">
        <v>2366</v>
      </c>
      <c r="D17091">
        <v>20</v>
      </c>
    </row>
    <row r="17092" spans="1:4">
      <c r="A17092">
        <v>1912</v>
      </c>
      <c r="B17092" t="s">
        <v>2415</v>
      </c>
      <c r="C17092" t="s">
        <v>2443</v>
      </c>
      <c r="D17092">
        <v>5</v>
      </c>
    </row>
    <row r="17093" spans="1:4">
      <c r="A17093">
        <v>1912</v>
      </c>
      <c r="B17093" t="s">
        <v>2415</v>
      </c>
      <c r="C17093" t="s">
        <v>2324</v>
      </c>
      <c r="D17093">
        <v>39.42</v>
      </c>
    </row>
    <row r="17094" spans="1:4">
      <c r="A17094">
        <v>1912</v>
      </c>
      <c r="B17094" t="s">
        <v>2415</v>
      </c>
      <c r="C17094" t="s">
        <v>2324</v>
      </c>
      <c r="D17094">
        <v>15</v>
      </c>
    </row>
    <row r="17095" spans="1:4">
      <c r="A17095">
        <v>1912</v>
      </c>
      <c r="B17095" t="s">
        <v>2415</v>
      </c>
      <c r="C17095" t="s">
        <v>2325</v>
      </c>
      <c r="D17095">
        <v>21.5</v>
      </c>
    </row>
    <row r="17096" spans="1:4">
      <c r="A17096">
        <v>1912</v>
      </c>
      <c r="B17096" t="s">
        <v>2415</v>
      </c>
      <c r="C17096" t="s">
        <v>2444</v>
      </c>
      <c r="D17096">
        <v>13.2</v>
      </c>
    </row>
    <row r="17097" spans="1:4">
      <c r="A17097">
        <v>1912</v>
      </c>
      <c r="B17097" t="s">
        <v>2415</v>
      </c>
      <c r="C17097" t="s">
        <v>2137</v>
      </c>
      <c r="D17097">
        <v>30.2</v>
      </c>
    </row>
    <row r="17098" spans="1:4">
      <c r="A17098">
        <v>1912</v>
      </c>
      <c r="B17098" t="s">
        <v>2415</v>
      </c>
      <c r="C17098" t="s">
        <v>2137</v>
      </c>
      <c r="D17098">
        <v>7.55</v>
      </c>
    </row>
    <row r="17099" spans="1:4">
      <c r="A17099">
        <v>1912</v>
      </c>
      <c r="B17099" t="s">
        <v>2415</v>
      </c>
      <c r="C17099" t="s">
        <v>2137</v>
      </c>
      <c r="D17099">
        <v>7.38</v>
      </c>
    </row>
    <row r="17100" spans="1:4">
      <c r="A17100">
        <v>1912</v>
      </c>
      <c r="B17100" t="s">
        <v>2415</v>
      </c>
      <c r="C17100" t="s">
        <v>2137</v>
      </c>
      <c r="D17100">
        <v>5.37</v>
      </c>
    </row>
    <row r="17101" spans="1:4">
      <c r="A17101">
        <v>1912</v>
      </c>
      <c r="B17101" t="s">
        <v>2415</v>
      </c>
      <c r="C17101" t="s">
        <v>2137</v>
      </c>
      <c r="D17101">
        <v>8.83</v>
      </c>
    </row>
    <row r="17102" spans="1:4">
      <c r="A17102">
        <v>1912</v>
      </c>
      <c r="B17102" t="s">
        <v>2415</v>
      </c>
      <c r="C17102" t="s">
        <v>2137</v>
      </c>
      <c r="D17102">
        <v>20.8</v>
      </c>
    </row>
    <row r="17103" spans="1:4">
      <c r="A17103">
        <v>1912</v>
      </c>
      <c r="B17103" t="s">
        <v>2415</v>
      </c>
      <c r="C17103" t="s">
        <v>2445</v>
      </c>
      <c r="D17103">
        <v>11</v>
      </c>
    </row>
    <row r="17104" spans="1:4">
      <c r="A17104">
        <v>1912</v>
      </c>
      <c r="B17104" t="s">
        <v>2415</v>
      </c>
      <c r="C17104" t="s">
        <v>2326</v>
      </c>
      <c r="D17104">
        <v>32</v>
      </c>
    </row>
    <row r="17105" spans="1:4">
      <c r="A17105">
        <v>1912</v>
      </c>
      <c r="B17105" t="s">
        <v>2415</v>
      </c>
      <c r="C17105" t="s">
        <v>2326</v>
      </c>
      <c r="D17105">
        <v>13.4</v>
      </c>
    </row>
    <row r="17106" spans="1:4">
      <c r="A17106">
        <v>1912</v>
      </c>
      <c r="B17106" t="s">
        <v>2415</v>
      </c>
      <c r="C17106" t="s">
        <v>2139</v>
      </c>
      <c r="D17106">
        <v>19</v>
      </c>
    </row>
    <row r="17107" spans="1:4">
      <c r="A17107">
        <v>1912</v>
      </c>
      <c r="B17107" t="s">
        <v>2415</v>
      </c>
      <c r="C17107" t="s">
        <v>2139</v>
      </c>
      <c r="D17107">
        <v>12.35</v>
      </c>
    </row>
    <row r="17108" spans="1:4">
      <c r="A17108">
        <v>1912</v>
      </c>
      <c r="B17108" t="s">
        <v>2415</v>
      </c>
      <c r="C17108" t="s">
        <v>2140</v>
      </c>
      <c r="D17108">
        <v>51.78</v>
      </c>
    </row>
    <row r="17109" spans="1:4">
      <c r="A17109">
        <v>1912</v>
      </c>
      <c r="B17109" t="s">
        <v>2415</v>
      </c>
      <c r="C17109" t="s">
        <v>2140</v>
      </c>
      <c r="D17109">
        <v>2.2999999999999998</v>
      </c>
    </row>
    <row r="17110" spans="1:4">
      <c r="A17110">
        <v>1912</v>
      </c>
      <c r="B17110" t="s">
        <v>2415</v>
      </c>
      <c r="C17110" t="s">
        <v>2140</v>
      </c>
      <c r="D17110">
        <v>42</v>
      </c>
    </row>
    <row r="17111" spans="1:4">
      <c r="A17111">
        <v>1912</v>
      </c>
      <c r="B17111" t="s">
        <v>2415</v>
      </c>
      <c r="C17111" t="s">
        <v>2141</v>
      </c>
      <c r="D17111">
        <v>36</v>
      </c>
    </row>
    <row r="17112" spans="1:4">
      <c r="A17112">
        <v>1912</v>
      </c>
      <c r="B17112" t="s">
        <v>2415</v>
      </c>
      <c r="C17112" t="s">
        <v>2141</v>
      </c>
      <c r="D17112">
        <v>31.29</v>
      </c>
    </row>
    <row r="17113" spans="1:4">
      <c r="A17113">
        <v>1912</v>
      </c>
      <c r="B17113" t="s">
        <v>2415</v>
      </c>
      <c r="C17113" t="s">
        <v>2141</v>
      </c>
      <c r="D17113">
        <v>27.88</v>
      </c>
    </row>
    <row r="17114" spans="1:4">
      <c r="A17114">
        <v>1912</v>
      </c>
      <c r="B17114" t="s">
        <v>2415</v>
      </c>
      <c r="C17114" t="s">
        <v>2277</v>
      </c>
      <c r="D17114">
        <v>28</v>
      </c>
    </row>
    <row r="17115" spans="1:4">
      <c r="A17115">
        <v>1912</v>
      </c>
      <c r="B17115" t="s">
        <v>2415</v>
      </c>
      <c r="C17115" t="s">
        <v>2143</v>
      </c>
      <c r="D17115">
        <v>29.72</v>
      </c>
    </row>
    <row r="17116" spans="1:4">
      <c r="A17116">
        <v>1912</v>
      </c>
      <c r="B17116" t="s">
        <v>2415</v>
      </c>
      <c r="C17116" t="s">
        <v>2120</v>
      </c>
      <c r="D17116">
        <v>72.099999999999994</v>
      </c>
    </row>
    <row r="17117" spans="1:4">
      <c r="A17117">
        <v>1912</v>
      </c>
      <c r="B17117" t="s">
        <v>2415</v>
      </c>
      <c r="C17117" t="s">
        <v>2120</v>
      </c>
      <c r="D17117">
        <v>50</v>
      </c>
    </row>
    <row r="17118" spans="1:4">
      <c r="A17118">
        <v>1912</v>
      </c>
      <c r="B17118" t="s">
        <v>2415</v>
      </c>
      <c r="C17118" t="s">
        <v>2121</v>
      </c>
      <c r="D17118">
        <v>20.350000000000001</v>
      </c>
    </row>
    <row r="17119" spans="1:4">
      <c r="A17119">
        <v>1912</v>
      </c>
      <c r="B17119" t="s">
        <v>2415</v>
      </c>
      <c r="C17119" t="s">
        <v>2121</v>
      </c>
      <c r="D17119">
        <v>31.4</v>
      </c>
    </row>
    <row r="17120" spans="1:4">
      <c r="A17120">
        <v>1912</v>
      </c>
      <c r="B17120" t="s">
        <v>2415</v>
      </c>
      <c r="C17120" t="s">
        <v>441</v>
      </c>
      <c r="D17120">
        <v>36</v>
      </c>
    </row>
    <row r="17121" spans="1:4">
      <c r="A17121">
        <v>1912</v>
      </c>
      <c r="B17121" t="s">
        <v>2415</v>
      </c>
      <c r="C17121" t="s">
        <v>2144</v>
      </c>
      <c r="D17121">
        <v>36</v>
      </c>
    </row>
    <row r="17122" spans="1:4">
      <c r="A17122">
        <v>1912</v>
      </c>
      <c r="B17122" t="s">
        <v>2415</v>
      </c>
      <c r="C17122" t="s">
        <v>273</v>
      </c>
      <c r="D17122">
        <v>40.200000000000003</v>
      </c>
    </row>
    <row r="17123" spans="1:4">
      <c r="A17123">
        <v>1912</v>
      </c>
      <c r="B17123" t="s">
        <v>2415</v>
      </c>
      <c r="C17123" t="s">
        <v>273</v>
      </c>
      <c r="D17123">
        <v>8</v>
      </c>
    </row>
    <row r="17124" spans="1:4">
      <c r="A17124">
        <v>1912</v>
      </c>
      <c r="B17124" t="s">
        <v>2415</v>
      </c>
      <c r="C17124" t="s">
        <v>273</v>
      </c>
      <c r="D17124">
        <v>17.84</v>
      </c>
    </row>
    <row r="17125" spans="1:4">
      <c r="A17125">
        <v>1912</v>
      </c>
      <c r="B17125" t="s">
        <v>2415</v>
      </c>
      <c r="C17125" t="s">
        <v>273</v>
      </c>
      <c r="D17125">
        <v>11.18</v>
      </c>
    </row>
    <row r="17126" spans="1:4">
      <c r="A17126">
        <v>1912</v>
      </c>
      <c r="B17126" t="s">
        <v>2415</v>
      </c>
      <c r="C17126" t="s">
        <v>273</v>
      </c>
      <c r="D17126">
        <v>8.3000000000000007</v>
      </c>
    </row>
    <row r="17127" spans="1:4">
      <c r="A17127">
        <v>1912</v>
      </c>
      <c r="B17127" t="s">
        <v>2415</v>
      </c>
      <c r="C17127" t="s">
        <v>273</v>
      </c>
      <c r="D17127">
        <v>4.5599999999999996</v>
      </c>
    </row>
    <row r="17128" spans="1:4">
      <c r="A17128">
        <v>1912</v>
      </c>
      <c r="B17128" t="s">
        <v>2415</v>
      </c>
      <c r="C17128" t="s">
        <v>273</v>
      </c>
      <c r="D17128">
        <v>13.15</v>
      </c>
    </row>
    <row r="17129" spans="1:4">
      <c r="A17129">
        <v>1912</v>
      </c>
      <c r="B17129" t="s">
        <v>2415</v>
      </c>
      <c r="C17129" t="s">
        <v>273</v>
      </c>
      <c r="D17129">
        <v>6.1</v>
      </c>
    </row>
    <row r="17130" spans="1:4">
      <c r="A17130">
        <v>1912</v>
      </c>
      <c r="B17130" t="s">
        <v>2415</v>
      </c>
      <c r="C17130" t="s">
        <v>2327</v>
      </c>
      <c r="D17130">
        <v>5</v>
      </c>
    </row>
    <row r="17131" spans="1:4">
      <c r="A17131">
        <v>1912</v>
      </c>
      <c r="B17131" t="s">
        <v>2415</v>
      </c>
      <c r="C17131" t="s">
        <v>1394</v>
      </c>
      <c r="D17131">
        <v>22.08</v>
      </c>
    </row>
    <row r="17132" spans="1:4">
      <c r="A17132">
        <v>1912</v>
      </c>
      <c r="B17132" t="s">
        <v>2415</v>
      </c>
      <c r="C17132" t="s">
        <v>2509</v>
      </c>
      <c r="D17132">
        <v>45.79</v>
      </c>
    </row>
    <row r="17133" spans="1:4">
      <c r="A17133">
        <v>1912</v>
      </c>
      <c r="B17133" t="s">
        <v>2415</v>
      </c>
      <c r="C17133" t="s">
        <v>2509</v>
      </c>
      <c r="D17133">
        <v>8.0500000000000007</v>
      </c>
    </row>
    <row r="17134" spans="1:4">
      <c r="A17134">
        <v>1912</v>
      </c>
      <c r="B17134" t="s">
        <v>2415</v>
      </c>
      <c r="C17134" t="s">
        <v>2509</v>
      </c>
      <c r="D17134">
        <v>7.3</v>
      </c>
    </row>
    <row r="17135" spans="1:4">
      <c r="A17135">
        <v>1912</v>
      </c>
      <c r="B17135" t="s">
        <v>2415</v>
      </c>
      <c r="C17135" t="s">
        <v>1547</v>
      </c>
      <c r="D17135">
        <v>11.94</v>
      </c>
    </row>
    <row r="17136" spans="1:4">
      <c r="A17136">
        <v>1912</v>
      </c>
      <c r="B17136" t="s">
        <v>2415</v>
      </c>
      <c r="C17136" t="s">
        <v>2258</v>
      </c>
      <c r="D17136">
        <v>28</v>
      </c>
    </row>
    <row r="17137" spans="1:4">
      <c r="A17137">
        <v>1912</v>
      </c>
      <c r="B17137" t="s">
        <v>2415</v>
      </c>
      <c r="C17137" t="s">
        <v>2407</v>
      </c>
      <c r="D17137">
        <v>26.54</v>
      </c>
    </row>
    <row r="17138" spans="1:4">
      <c r="A17138">
        <v>1912</v>
      </c>
      <c r="B17138" t="s">
        <v>2415</v>
      </c>
      <c r="C17138" t="s">
        <v>2331</v>
      </c>
      <c r="D17138">
        <v>5.4</v>
      </c>
    </row>
    <row r="17139" spans="1:4">
      <c r="A17139">
        <v>1912</v>
      </c>
      <c r="B17139" t="s">
        <v>2415</v>
      </c>
      <c r="C17139" t="s">
        <v>2123</v>
      </c>
      <c r="D17139">
        <v>60</v>
      </c>
    </row>
    <row r="17140" spans="1:4">
      <c r="A17140">
        <v>1912</v>
      </c>
      <c r="B17140" t="s">
        <v>2415</v>
      </c>
      <c r="C17140" t="s">
        <v>2123</v>
      </c>
      <c r="D17140">
        <v>4.25</v>
      </c>
    </row>
    <row r="17141" spans="1:4">
      <c r="A17141">
        <v>1912</v>
      </c>
      <c r="B17141" t="s">
        <v>2415</v>
      </c>
      <c r="C17141" t="s">
        <v>2123</v>
      </c>
      <c r="D17141">
        <v>4.05</v>
      </c>
    </row>
    <row r="17142" spans="1:4">
      <c r="A17142">
        <v>1912</v>
      </c>
      <c r="B17142" t="s">
        <v>2415</v>
      </c>
      <c r="C17142" t="s">
        <v>2123</v>
      </c>
      <c r="D17142">
        <v>1.5</v>
      </c>
    </row>
    <row r="17143" spans="1:4">
      <c r="A17143">
        <v>1912</v>
      </c>
      <c r="B17143" t="s">
        <v>2415</v>
      </c>
      <c r="C17143" t="s">
        <v>2123</v>
      </c>
      <c r="D17143">
        <v>5.5</v>
      </c>
    </row>
    <row r="17144" spans="1:4">
      <c r="A17144">
        <v>1912</v>
      </c>
      <c r="B17144" t="s">
        <v>2415</v>
      </c>
      <c r="C17144" t="s">
        <v>2124</v>
      </c>
      <c r="D17144">
        <v>34.799999999999997</v>
      </c>
    </row>
    <row r="17145" spans="1:4">
      <c r="A17145">
        <v>1912</v>
      </c>
      <c r="B17145" t="s">
        <v>2415</v>
      </c>
      <c r="C17145" t="s">
        <v>2610</v>
      </c>
      <c r="D17145">
        <v>18</v>
      </c>
    </row>
    <row r="17146" spans="1:4">
      <c r="A17146">
        <v>1912</v>
      </c>
      <c r="B17146" t="s">
        <v>2415</v>
      </c>
      <c r="C17146" t="s">
        <v>2125</v>
      </c>
      <c r="D17146">
        <v>627.65</v>
      </c>
    </row>
    <row r="17147" spans="1:4">
      <c r="A17147">
        <v>1912</v>
      </c>
      <c r="B17147" t="s">
        <v>2415</v>
      </c>
      <c r="C17147" t="s">
        <v>2125</v>
      </c>
      <c r="D17147">
        <v>5.36</v>
      </c>
    </row>
    <row r="17148" spans="1:4">
      <c r="A17148">
        <v>1912</v>
      </c>
      <c r="B17148" t="s">
        <v>2415</v>
      </c>
      <c r="C17148" t="s">
        <v>2125</v>
      </c>
      <c r="D17148">
        <v>56</v>
      </c>
    </row>
    <row r="17149" spans="1:4">
      <c r="A17149">
        <v>1912</v>
      </c>
      <c r="B17149" t="s">
        <v>2415</v>
      </c>
      <c r="C17149" t="s">
        <v>2125</v>
      </c>
      <c r="D17149">
        <v>415.4</v>
      </c>
    </row>
    <row r="17150" spans="1:4">
      <c r="A17150">
        <v>1912</v>
      </c>
      <c r="B17150" t="s">
        <v>2415</v>
      </c>
      <c r="C17150" t="s">
        <v>2125</v>
      </c>
      <c r="D17150">
        <v>10</v>
      </c>
    </row>
    <row r="17151" spans="1:4">
      <c r="A17151">
        <v>1912</v>
      </c>
      <c r="B17151" t="s">
        <v>2415</v>
      </c>
      <c r="C17151" t="s">
        <v>2125</v>
      </c>
      <c r="D17151">
        <v>26.07</v>
      </c>
    </row>
    <row r="17152" spans="1:4">
      <c r="A17152">
        <v>1912</v>
      </c>
      <c r="B17152" t="s">
        <v>2415</v>
      </c>
      <c r="C17152" t="s">
        <v>2125</v>
      </c>
      <c r="D17152">
        <v>8.9700000000000006</v>
      </c>
    </row>
    <row r="17153" spans="1:4">
      <c r="A17153">
        <v>1912</v>
      </c>
      <c r="B17153" t="s">
        <v>2415</v>
      </c>
      <c r="C17153" t="s">
        <v>2125</v>
      </c>
      <c r="D17153">
        <v>4.6900000000000004</v>
      </c>
    </row>
    <row r="17154" spans="1:4">
      <c r="A17154">
        <v>1912</v>
      </c>
      <c r="B17154" t="s">
        <v>2415</v>
      </c>
      <c r="C17154" t="s">
        <v>2560</v>
      </c>
      <c r="D17154">
        <v>22</v>
      </c>
    </row>
    <row r="17155" spans="1:4">
      <c r="A17155">
        <v>1912</v>
      </c>
      <c r="B17155" t="s">
        <v>2415</v>
      </c>
      <c r="C17155" t="s">
        <v>2560</v>
      </c>
      <c r="D17155">
        <v>3.5</v>
      </c>
    </row>
    <row r="17156" spans="1:4">
      <c r="A17156">
        <v>1912</v>
      </c>
      <c r="B17156" t="s">
        <v>2415</v>
      </c>
      <c r="C17156" t="s">
        <v>2560</v>
      </c>
      <c r="D17156">
        <v>14.7</v>
      </c>
    </row>
    <row r="17157" spans="1:4">
      <c r="A17157">
        <v>1912</v>
      </c>
      <c r="B17157" t="s">
        <v>2415</v>
      </c>
      <c r="C17157" t="s">
        <v>2560</v>
      </c>
      <c r="D17157">
        <v>15.98</v>
      </c>
    </row>
    <row r="17158" spans="1:4">
      <c r="A17158">
        <v>1912</v>
      </c>
      <c r="B17158" t="s">
        <v>2415</v>
      </c>
      <c r="C17158" t="s">
        <v>2560</v>
      </c>
      <c r="D17158">
        <v>16</v>
      </c>
    </row>
    <row r="17159" spans="1:4">
      <c r="A17159">
        <v>1912</v>
      </c>
      <c r="B17159" t="s">
        <v>2415</v>
      </c>
      <c r="C17159" t="s">
        <v>2560</v>
      </c>
      <c r="D17159">
        <v>17.760000000000002</v>
      </c>
    </row>
    <row r="17160" spans="1:4">
      <c r="A17160">
        <v>1912</v>
      </c>
      <c r="B17160" t="s">
        <v>2415</v>
      </c>
      <c r="C17160" t="s">
        <v>2560</v>
      </c>
      <c r="D17160">
        <v>21</v>
      </c>
    </row>
    <row r="17161" spans="1:4">
      <c r="A17161">
        <v>1912</v>
      </c>
      <c r="B17161" t="s">
        <v>2415</v>
      </c>
      <c r="C17161" t="s">
        <v>2127</v>
      </c>
      <c r="D17161">
        <v>592.4</v>
      </c>
    </row>
    <row r="17162" spans="1:4">
      <c r="A17162">
        <v>1912</v>
      </c>
      <c r="B17162" t="s">
        <v>2415</v>
      </c>
      <c r="C17162" t="s">
        <v>2127</v>
      </c>
      <c r="D17162">
        <v>28.31</v>
      </c>
    </row>
    <row r="17163" spans="1:4">
      <c r="A17163">
        <v>1912</v>
      </c>
      <c r="B17163" t="s">
        <v>2415</v>
      </c>
      <c r="C17163" t="s">
        <v>2127</v>
      </c>
      <c r="D17163">
        <v>225.22</v>
      </c>
    </row>
    <row r="17164" spans="1:4">
      <c r="A17164">
        <v>1912</v>
      </c>
      <c r="B17164" t="s">
        <v>2415</v>
      </c>
      <c r="C17164" t="s">
        <v>2127</v>
      </c>
      <c r="D17164">
        <v>229.94</v>
      </c>
    </row>
    <row r="17165" spans="1:4">
      <c r="A17165">
        <v>1912</v>
      </c>
      <c r="B17165" t="s">
        <v>2415</v>
      </c>
      <c r="C17165" t="s">
        <v>2127</v>
      </c>
      <c r="D17165">
        <v>36.06</v>
      </c>
    </row>
    <row r="17166" spans="1:4">
      <c r="A17166">
        <v>1912</v>
      </c>
      <c r="B17166" t="s">
        <v>2415</v>
      </c>
      <c r="C17166" t="s">
        <v>2127</v>
      </c>
      <c r="D17166">
        <v>14.99</v>
      </c>
    </row>
    <row r="17167" spans="1:4">
      <c r="A17167">
        <v>1912</v>
      </c>
      <c r="B17167" t="s">
        <v>2415</v>
      </c>
      <c r="C17167" t="s">
        <v>2127</v>
      </c>
      <c r="D17167">
        <v>128</v>
      </c>
    </row>
    <row r="17168" spans="1:4">
      <c r="A17168">
        <v>1912</v>
      </c>
      <c r="B17168" t="s">
        <v>2415</v>
      </c>
      <c r="C17168" t="s">
        <v>2127</v>
      </c>
      <c r="D17168">
        <v>78</v>
      </c>
    </row>
    <row r="17169" spans="1:4">
      <c r="A17169">
        <v>1912</v>
      </c>
      <c r="B17169" t="s">
        <v>2415</v>
      </c>
      <c r="C17169" t="s">
        <v>2022</v>
      </c>
      <c r="D17169">
        <v>3.5</v>
      </c>
    </row>
    <row r="17170" spans="1:4">
      <c r="A17170">
        <v>1912</v>
      </c>
      <c r="B17170" t="s">
        <v>2415</v>
      </c>
      <c r="C17170" t="s">
        <v>2145</v>
      </c>
      <c r="D17170">
        <v>12</v>
      </c>
    </row>
    <row r="17171" spans="1:4">
      <c r="A17171">
        <v>1912</v>
      </c>
      <c r="B17171" t="s">
        <v>2415</v>
      </c>
      <c r="C17171" t="s">
        <v>2128</v>
      </c>
      <c r="D17171">
        <v>70.97</v>
      </c>
    </row>
    <row r="17172" spans="1:4">
      <c r="A17172">
        <v>1912</v>
      </c>
      <c r="B17172" t="s">
        <v>2415</v>
      </c>
      <c r="C17172" t="s">
        <v>2146</v>
      </c>
      <c r="D17172">
        <v>35</v>
      </c>
    </row>
    <row r="17173" spans="1:4">
      <c r="A17173">
        <v>1912</v>
      </c>
      <c r="B17173" t="s">
        <v>2415</v>
      </c>
      <c r="C17173" t="s">
        <v>2129</v>
      </c>
      <c r="D17173">
        <v>171</v>
      </c>
    </row>
    <row r="17174" spans="1:4">
      <c r="A17174">
        <v>1912</v>
      </c>
      <c r="B17174" t="s">
        <v>2415</v>
      </c>
      <c r="C17174" t="s">
        <v>2129</v>
      </c>
      <c r="D17174">
        <v>90</v>
      </c>
    </row>
    <row r="17175" spans="1:4">
      <c r="A17175">
        <v>1912</v>
      </c>
      <c r="B17175" t="s">
        <v>2415</v>
      </c>
      <c r="C17175" t="s">
        <v>2129</v>
      </c>
      <c r="D17175">
        <v>56.5</v>
      </c>
    </row>
    <row r="17176" spans="1:4">
      <c r="A17176">
        <v>1912</v>
      </c>
      <c r="B17176" t="s">
        <v>2415</v>
      </c>
      <c r="C17176" t="s">
        <v>2129</v>
      </c>
      <c r="D17176">
        <v>7.5</v>
      </c>
    </row>
    <row r="17177" spans="1:4">
      <c r="A17177">
        <v>1912</v>
      </c>
      <c r="B17177" t="s">
        <v>2415</v>
      </c>
      <c r="C17177" t="s">
        <v>2130</v>
      </c>
      <c r="D17177">
        <v>82.89</v>
      </c>
    </row>
    <row r="17178" spans="1:4">
      <c r="A17178">
        <v>1912</v>
      </c>
      <c r="B17178" t="s">
        <v>2415</v>
      </c>
      <c r="C17178" t="s">
        <v>2130</v>
      </c>
      <c r="D17178">
        <v>50.62</v>
      </c>
    </row>
    <row r="17179" spans="1:4">
      <c r="A17179">
        <v>1912</v>
      </c>
      <c r="B17179" t="s">
        <v>2415</v>
      </c>
      <c r="C17179" t="s">
        <v>2130</v>
      </c>
      <c r="D17179">
        <v>20.2</v>
      </c>
    </row>
    <row r="17180" spans="1:4">
      <c r="A17180">
        <v>1912</v>
      </c>
      <c r="B17180" t="s">
        <v>2415</v>
      </c>
      <c r="C17180" t="s">
        <v>2131</v>
      </c>
      <c r="D17180">
        <v>16</v>
      </c>
    </row>
    <row r="17181" spans="1:4">
      <c r="A17181">
        <v>1912</v>
      </c>
      <c r="B17181" t="s">
        <v>2415</v>
      </c>
      <c r="C17181" t="s">
        <v>2132</v>
      </c>
      <c r="D17181">
        <v>6</v>
      </c>
    </row>
    <row r="17182" spans="1:4">
      <c r="A17182">
        <v>1912</v>
      </c>
      <c r="B17182" t="s">
        <v>2415</v>
      </c>
      <c r="C17182" t="s">
        <v>2132</v>
      </c>
      <c r="D17182">
        <v>35.65</v>
      </c>
    </row>
    <row r="17183" spans="1:4">
      <c r="A17183">
        <v>1912</v>
      </c>
      <c r="B17183" t="s">
        <v>2415</v>
      </c>
      <c r="C17183" t="s">
        <v>2132</v>
      </c>
      <c r="D17183">
        <v>17</v>
      </c>
    </row>
    <row r="17184" spans="1:4">
      <c r="A17184">
        <v>1912</v>
      </c>
      <c r="B17184" t="s">
        <v>2415</v>
      </c>
      <c r="C17184" t="s">
        <v>2263</v>
      </c>
      <c r="D17184">
        <v>22.1</v>
      </c>
    </row>
    <row r="17185" spans="1:4">
      <c r="A17185">
        <v>1912</v>
      </c>
      <c r="B17185" t="s">
        <v>2415</v>
      </c>
      <c r="C17185" t="s">
        <v>2371</v>
      </c>
      <c r="D17185">
        <v>13.35</v>
      </c>
    </row>
    <row r="17186" spans="1:4">
      <c r="A17186">
        <v>1912</v>
      </c>
      <c r="B17186" t="s">
        <v>2415</v>
      </c>
      <c r="C17186" t="s">
        <v>2091</v>
      </c>
      <c r="D17186">
        <v>20.25</v>
      </c>
    </row>
    <row r="17187" spans="1:4">
      <c r="A17187">
        <v>1912</v>
      </c>
      <c r="B17187" t="s">
        <v>2415</v>
      </c>
      <c r="C17187" t="s">
        <v>2405</v>
      </c>
      <c r="D17187">
        <v>30.5</v>
      </c>
    </row>
    <row r="17188" spans="1:4">
      <c r="A17188">
        <v>1912</v>
      </c>
      <c r="B17188" t="s">
        <v>2415</v>
      </c>
      <c r="C17188" t="s">
        <v>2149</v>
      </c>
      <c r="D17188">
        <v>29.24</v>
      </c>
    </row>
    <row r="17189" spans="1:4">
      <c r="A17189">
        <v>1912</v>
      </c>
      <c r="B17189" t="s">
        <v>2415</v>
      </c>
      <c r="C17189" t="s">
        <v>2406</v>
      </c>
      <c r="D17189">
        <v>6</v>
      </c>
    </row>
    <row r="17190" spans="1:4">
      <c r="A17190">
        <v>1912</v>
      </c>
      <c r="B17190" t="s">
        <v>2415</v>
      </c>
      <c r="C17190" t="s">
        <v>2540</v>
      </c>
      <c r="D17190">
        <v>3.34</v>
      </c>
    </row>
    <row r="17191" spans="1:4">
      <c r="A17191">
        <v>1912</v>
      </c>
      <c r="B17191" t="s">
        <v>2415</v>
      </c>
      <c r="C17191" t="s">
        <v>2560</v>
      </c>
      <c r="D17191">
        <v>100</v>
      </c>
    </row>
    <row r="17192" spans="1:4">
      <c r="A17192">
        <v>1912</v>
      </c>
      <c r="B17192" t="s">
        <v>2415</v>
      </c>
      <c r="C17192" t="s">
        <v>2560</v>
      </c>
      <c r="D17192">
        <v>77</v>
      </c>
    </row>
    <row r="17193" spans="1:4">
      <c r="A17193">
        <v>1912</v>
      </c>
      <c r="B17193" t="s">
        <v>2415</v>
      </c>
      <c r="C17193" t="s">
        <v>2560</v>
      </c>
      <c r="D17193">
        <v>13</v>
      </c>
    </row>
    <row r="17194" spans="1:4">
      <c r="A17194">
        <v>1912</v>
      </c>
      <c r="B17194" t="s">
        <v>2415</v>
      </c>
      <c r="C17194" t="s">
        <v>2134</v>
      </c>
      <c r="D17194">
        <v>5</v>
      </c>
    </row>
    <row r="17195" spans="1:4">
      <c r="A17195">
        <v>1912</v>
      </c>
      <c r="B17195" t="s">
        <v>2415</v>
      </c>
      <c r="C17195" t="s">
        <v>2134</v>
      </c>
      <c r="D17195">
        <v>2.8</v>
      </c>
    </row>
    <row r="17196" spans="1:4">
      <c r="A17196">
        <v>1912</v>
      </c>
      <c r="B17196" t="s">
        <v>2415</v>
      </c>
      <c r="C17196" t="s">
        <v>2134</v>
      </c>
      <c r="D17196">
        <v>1.8</v>
      </c>
    </row>
    <row r="17197" spans="1:4">
      <c r="A17197">
        <v>1912</v>
      </c>
      <c r="B17197" t="s">
        <v>2415</v>
      </c>
      <c r="C17197" t="s">
        <v>2134</v>
      </c>
      <c r="D17197">
        <v>4.75</v>
      </c>
    </row>
    <row r="17198" spans="1:4">
      <c r="A17198">
        <v>1912</v>
      </c>
      <c r="B17198" t="s">
        <v>2415</v>
      </c>
      <c r="C17198" t="s">
        <v>2451</v>
      </c>
      <c r="D17198">
        <v>17</v>
      </c>
    </row>
    <row r="17199" spans="1:4">
      <c r="A17199">
        <v>1912</v>
      </c>
      <c r="B17199" t="s">
        <v>2415</v>
      </c>
      <c r="C17199" t="s">
        <v>2151</v>
      </c>
      <c r="D17199">
        <v>73.3</v>
      </c>
    </row>
    <row r="17200" spans="1:4">
      <c r="A17200">
        <v>1912</v>
      </c>
      <c r="B17200" t="s">
        <v>3673</v>
      </c>
      <c r="C17200" t="s">
        <v>2408</v>
      </c>
      <c r="D17200">
        <v>40</v>
      </c>
    </row>
    <row r="17201" spans="1:4">
      <c r="A17201">
        <v>1912</v>
      </c>
      <c r="B17201" t="s">
        <v>3663</v>
      </c>
      <c r="C17201" t="s">
        <v>2372</v>
      </c>
      <c r="D17201">
        <v>4.8</v>
      </c>
    </row>
    <row r="17202" spans="1:4">
      <c r="A17202">
        <v>1912</v>
      </c>
      <c r="B17202" t="s">
        <v>3663</v>
      </c>
      <c r="C17202" t="s">
        <v>2336</v>
      </c>
      <c r="D17202">
        <v>13.86</v>
      </c>
    </row>
    <row r="17203" spans="1:4">
      <c r="A17203">
        <v>1912</v>
      </c>
      <c r="B17203" t="s">
        <v>3657</v>
      </c>
      <c r="C17203" t="s">
        <v>2010</v>
      </c>
      <c r="D17203">
        <v>27.7</v>
      </c>
    </row>
    <row r="17204" spans="1:4">
      <c r="A17204">
        <v>1912</v>
      </c>
      <c r="B17204" t="s">
        <v>3657</v>
      </c>
      <c r="C17204" t="s">
        <v>1938</v>
      </c>
      <c r="D17204">
        <v>212</v>
      </c>
    </row>
    <row r="17205" spans="1:4">
      <c r="A17205">
        <v>1912</v>
      </c>
      <c r="B17205" t="s">
        <v>3657</v>
      </c>
      <c r="C17205" t="s">
        <v>1938</v>
      </c>
      <c r="D17205">
        <v>49.64</v>
      </c>
    </row>
    <row r="17206" spans="1:4">
      <c r="A17206">
        <v>1912</v>
      </c>
      <c r="B17206" t="s">
        <v>3657</v>
      </c>
      <c r="C17206" t="s">
        <v>1938</v>
      </c>
      <c r="D17206">
        <v>30.27</v>
      </c>
    </row>
    <row r="17207" spans="1:4">
      <c r="A17207">
        <v>1912</v>
      </c>
      <c r="B17207" t="s">
        <v>3657</v>
      </c>
      <c r="C17207" t="s">
        <v>1939</v>
      </c>
      <c r="D17207">
        <v>74.11</v>
      </c>
    </row>
    <row r="17208" spans="1:4">
      <c r="A17208">
        <v>1912</v>
      </c>
      <c r="B17208" t="s">
        <v>3153</v>
      </c>
      <c r="C17208" t="s">
        <v>2153</v>
      </c>
      <c r="D17208">
        <v>21.2</v>
      </c>
    </row>
    <row r="17209" spans="1:4">
      <c r="A17209">
        <v>1912</v>
      </c>
      <c r="B17209" t="s">
        <v>3153</v>
      </c>
      <c r="C17209" t="s">
        <v>2153</v>
      </c>
      <c r="D17209">
        <v>13.983000000000001</v>
      </c>
    </row>
    <row r="17210" spans="1:4">
      <c r="A17210">
        <v>1912</v>
      </c>
      <c r="B17210" t="s">
        <v>3153</v>
      </c>
      <c r="C17210" t="s">
        <v>2155</v>
      </c>
      <c r="D17210">
        <v>318.20999999999998</v>
      </c>
    </row>
    <row r="17211" spans="1:4">
      <c r="A17211">
        <v>1912</v>
      </c>
      <c r="B17211" t="s">
        <v>3153</v>
      </c>
      <c r="C17211" t="s">
        <v>2155</v>
      </c>
      <c r="D17211">
        <v>25.204999999999998</v>
      </c>
    </row>
    <row r="17212" spans="1:4">
      <c r="A17212">
        <v>1912</v>
      </c>
      <c r="B17212" t="s">
        <v>3153</v>
      </c>
      <c r="C17212" t="s">
        <v>2155</v>
      </c>
      <c r="D17212">
        <v>33</v>
      </c>
    </row>
    <row r="17213" spans="1:4">
      <c r="A17213">
        <v>1912</v>
      </c>
      <c r="B17213" t="s">
        <v>3153</v>
      </c>
      <c r="C17213" t="s">
        <v>2031</v>
      </c>
      <c r="D17213">
        <v>20.6</v>
      </c>
    </row>
    <row r="17214" spans="1:4">
      <c r="A17214">
        <v>1912</v>
      </c>
      <c r="B17214" t="s">
        <v>3157</v>
      </c>
      <c r="C17214" t="s">
        <v>442</v>
      </c>
      <c r="D17214">
        <v>18.899999999999999</v>
      </c>
    </row>
    <row r="17215" spans="1:4">
      <c r="A17215">
        <v>1912</v>
      </c>
      <c r="B17215" t="s">
        <v>3157</v>
      </c>
      <c r="C17215" t="s">
        <v>1903</v>
      </c>
      <c r="D17215">
        <v>41</v>
      </c>
    </row>
    <row r="17216" spans="1:4">
      <c r="A17216">
        <v>1912</v>
      </c>
      <c r="B17216" t="s">
        <v>3157</v>
      </c>
      <c r="C17216" t="s">
        <v>1972</v>
      </c>
      <c r="D17216">
        <v>25</v>
      </c>
    </row>
    <row r="17217" spans="1:4">
      <c r="A17217">
        <v>1912</v>
      </c>
      <c r="B17217" t="s">
        <v>3157</v>
      </c>
      <c r="C17217" t="s">
        <v>2056</v>
      </c>
      <c r="D17217">
        <v>14.8</v>
      </c>
    </row>
    <row r="17218" spans="1:4">
      <c r="A17218">
        <v>1912</v>
      </c>
      <c r="B17218" t="s">
        <v>3162</v>
      </c>
      <c r="C17218" t="s">
        <v>2411</v>
      </c>
      <c r="D17218">
        <v>4</v>
      </c>
    </row>
    <row r="17219" spans="1:4">
      <c r="A17219">
        <v>1912</v>
      </c>
      <c r="B17219" t="s">
        <v>3544</v>
      </c>
      <c r="C17219" t="s">
        <v>415</v>
      </c>
      <c r="D17219">
        <v>59.2</v>
      </c>
    </row>
    <row r="17220" spans="1:4">
      <c r="A17220">
        <v>1912</v>
      </c>
      <c r="B17220" t="s">
        <v>3544</v>
      </c>
      <c r="C17220" t="s">
        <v>415</v>
      </c>
      <c r="D17220">
        <v>4.5999999999999996</v>
      </c>
    </row>
    <row r="17221" spans="1:4">
      <c r="A17221">
        <v>1912</v>
      </c>
      <c r="B17221" t="s">
        <v>3544</v>
      </c>
      <c r="C17221" t="s">
        <v>421</v>
      </c>
      <c r="D17221">
        <v>45.82</v>
      </c>
    </row>
    <row r="17222" spans="1:4">
      <c r="A17222">
        <v>1912</v>
      </c>
      <c r="B17222" t="s">
        <v>3544</v>
      </c>
      <c r="C17222" t="s">
        <v>422</v>
      </c>
      <c r="D17222">
        <v>117.23</v>
      </c>
    </row>
    <row r="17223" spans="1:4">
      <c r="A17223">
        <v>1912</v>
      </c>
      <c r="B17223" t="s">
        <v>3544</v>
      </c>
      <c r="C17223" t="s">
        <v>423</v>
      </c>
      <c r="D17223">
        <v>82</v>
      </c>
    </row>
    <row r="17224" spans="1:4">
      <c r="A17224">
        <v>1912</v>
      </c>
      <c r="B17224" t="s">
        <v>3658</v>
      </c>
      <c r="C17224" t="s">
        <v>2170</v>
      </c>
      <c r="D17224">
        <v>12</v>
      </c>
    </row>
    <row r="17225" spans="1:4">
      <c r="A17225">
        <v>1912</v>
      </c>
      <c r="B17225" t="s">
        <v>3658</v>
      </c>
      <c r="C17225" t="s">
        <v>969</v>
      </c>
      <c r="D17225">
        <v>61.9</v>
      </c>
    </row>
    <row r="17226" spans="1:4">
      <c r="A17226">
        <v>1912</v>
      </c>
      <c r="B17226" t="s">
        <v>3658</v>
      </c>
      <c r="C17226" t="s">
        <v>969</v>
      </c>
      <c r="D17226">
        <v>76</v>
      </c>
    </row>
    <row r="17227" spans="1:4">
      <c r="A17227">
        <v>1912</v>
      </c>
      <c r="B17227" t="s">
        <v>3658</v>
      </c>
      <c r="C17227" t="s">
        <v>2173</v>
      </c>
      <c r="D17227">
        <v>34.5</v>
      </c>
    </row>
    <row r="17228" spans="1:4">
      <c r="A17228">
        <v>1912</v>
      </c>
      <c r="B17228" t="s">
        <v>3658</v>
      </c>
      <c r="C17228" t="s">
        <v>2173</v>
      </c>
      <c r="D17228">
        <v>105.3</v>
      </c>
    </row>
    <row r="17229" spans="1:4">
      <c r="A17229">
        <v>1912</v>
      </c>
      <c r="B17229" t="s">
        <v>3658</v>
      </c>
      <c r="C17229" t="s">
        <v>2163</v>
      </c>
      <c r="D17229">
        <v>45.5</v>
      </c>
    </row>
    <row r="17230" spans="1:4">
      <c r="A17230">
        <v>1912</v>
      </c>
      <c r="B17230" t="s">
        <v>3658</v>
      </c>
      <c r="C17230" t="s">
        <v>2163</v>
      </c>
      <c r="D17230">
        <v>37.799999999999997</v>
      </c>
    </row>
    <row r="17231" spans="1:4">
      <c r="A17231">
        <v>1912</v>
      </c>
      <c r="B17231" t="s">
        <v>3658</v>
      </c>
      <c r="C17231" t="s">
        <v>2174</v>
      </c>
      <c r="D17231">
        <v>50.7</v>
      </c>
    </row>
    <row r="17232" spans="1:4">
      <c r="A17232">
        <v>1912</v>
      </c>
      <c r="B17232" t="s">
        <v>3658</v>
      </c>
      <c r="C17232" t="s">
        <v>2166</v>
      </c>
      <c r="D17232">
        <v>71.400000000000006</v>
      </c>
    </row>
    <row r="17233" spans="1:4">
      <c r="A17233">
        <v>1912</v>
      </c>
      <c r="B17233" t="s">
        <v>2379</v>
      </c>
      <c r="C17233" t="s">
        <v>2517</v>
      </c>
      <c r="D17233">
        <v>14</v>
      </c>
    </row>
    <row r="17234" spans="1:4">
      <c r="A17234">
        <v>1912</v>
      </c>
      <c r="B17234" t="s">
        <v>3185</v>
      </c>
      <c r="C17234" t="s">
        <v>2340</v>
      </c>
      <c r="D17234">
        <v>50.3</v>
      </c>
    </row>
    <row r="17235" spans="1:4">
      <c r="A17235">
        <v>1912</v>
      </c>
      <c r="B17235" t="s">
        <v>3185</v>
      </c>
      <c r="C17235" t="s">
        <v>2177</v>
      </c>
      <c r="D17235">
        <v>122</v>
      </c>
    </row>
    <row r="17236" spans="1:4">
      <c r="A17236">
        <v>1912</v>
      </c>
      <c r="B17236" t="s">
        <v>3185</v>
      </c>
      <c r="C17236" t="s">
        <v>2177</v>
      </c>
      <c r="D17236">
        <v>55</v>
      </c>
    </row>
    <row r="17237" spans="1:4">
      <c r="A17237">
        <v>1912</v>
      </c>
      <c r="B17237" t="s">
        <v>55</v>
      </c>
      <c r="C17237" t="s">
        <v>715</v>
      </c>
      <c r="D17237">
        <v>7</v>
      </c>
    </row>
    <row r="17238" spans="1:4">
      <c r="A17238">
        <v>1912</v>
      </c>
      <c r="B17238" t="s">
        <v>55</v>
      </c>
      <c r="C17238" t="s">
        <v>864</v>
      </c>
      <c r="D17238">
        <v>14</v>
      </c>
    </row>
    <row r="17239" spans="1:4">
      <c r="A17239">
        <v>1912</v>
      </c>
      <c r="B17239" t="s">
        <v>55</v>
      </c>
      <c r="C17239" t="s">
        <v>2341</v>
      </c>
      <c r="D17239">
        <v>27.74</v>
      </c>
    </row>
    <row r="17240" spans="1:4">
      <c r="A17240">
        <v>1912</v>
      </c>
      <c r="B17240" t="s">
        <v>55</v>
      </c>
      <c r="C17240" t="s">
        <v>2341</v>
      </c>
      <c r="D17240">
        <v>10.1</v>
      </c>
    </row>
    <row r="17241" spans="1:4">
      <c r="A17241">
        <v>1912</v>
      </c>
      <c r="B17241" t="s">
        <v>55</v>
      </c>
      <c r="C17241" t="s">
        <v>2341</v>
      </c>
      <c r="D17241">
        <v>13.16</v>
      </c>
    </row>
    <row r="17242" spans="1:4">
      <c r="A17242">
        <v>1912</v>
      </c>
      <c r="B17242" t="s">
        <v>55</v>
      </c>
      <c r="C17242" t="s">
        <v>717</v>
      </c>
      <c r="D17242">
        <v>45.9</v>
      </c>
    </row>
    <row r="17243" spans="1:4">
      <c r="A17243">
        <v>1912</v>
      </c>
      <c r="B17243" t="s">
        <v>55</v>
      </c>
      <c r="C17243" t="s">
        <v>59</v>
      </c>
      <c r="D17243">
        <v>262</v>
      </c>
    </row>
    <row r="17244" spans="1:4">
      <c r="A17244">
        <v>1912</v>
      </c>
      <c r="B17244" t="s">
        <v>55</v>
      </c>
      <c r="C17244" t="s">
        <v>59</v>
      </c>
      <c r="D17244">
        <v>14.8</v>
      </c>
    </row>
    <row r="17245" spans="1:4">
      <c r="A17245">
        <v>1912</v>
      </c>
      <c r="B17245" t="s">
        <v>55</v>
      </c>
      <c r="C17245" t="s">
        <v>2179</v>
      </c>
      <c r="D17245">
        <v>26.25</v>
      </c>
    </row>
    <row r="17246" spans="1:4">
      <c r="A17246">
        <v>1912</v>
      </c>
      <c r="B17246" t="s">
        <v>3188</v>
      </c>
      <c r="C17246" t="s">
        <v>698</v>
      </c>
      <c r="D17246">
        <v>5.25</v>
      </c>
    </row>
    <row r="17247" spans="1:4">
      <c r="A17247">
        <v>1912</v>
      </c>
      <c r="B17247" t="s">
        <v>3188</v>
      </c>
      <c r="C17247" t="s">
        <v>370</v>
      </c>
      <c r="D17247">
        <v>11</v>
      </c>
    </row>
    <row r="17248" spans="1:4">
      <c r="A17248">
        <v>1912</v>
      </c>
      <c r="B17248" t="s">
        <v>3188</v>
      </c>
      <c r="C17248" t="s">
        <v>370</v>
      </c>
      <c r="D17248">
        <v>5</v>
      </c>
    </row>
    <row r="17249" spans="1:4">
      <c r="A17249">
        <v>1912</v>
      </c>
      <c r="B17249" t="s">
        <v>3188</v>
      </c>
      <c r="C17249" t="s">
        <v>371</v>
      </c>
      <c r="D17249">
        <v>30.5</v>
      </c>
    </row>
    <row r="17250" spans="1:4">
      <c r="A17250">
        <v>1912</v>
      </c>
      <c r="B17250" t="s">
        <v>3214</v>
      </c>
      <c r="C17250" t="s">
        <v>1903</v>
      </c>
      <c r="D17250">
        <v>14</v>
      </c>
    </row>
    <row r="17251" spans="1:4">
      <c r="A17251">
        <v>1912</v>
      </c>
      <c r="B17251" t="s">
        <v>3214</v>
      </c>
      <c r="C17251" t="s">
        <v>1905</v>
      </c>
      <c r="D17251">
        <v>90</v>
      </c>
    </row>
    <row r="17252" spans="1:4">
      <c r="A17252">
        <v>1912</v>
      </c>
      <c r="B17252" t="s">
        <v>3214</v>
      </c>
      <c r="C17252" t="s">
        <v>264</v>
      </c>
      <c r="D17252">
        <v>34</v>
      </c>
    </row>
    <row r="17253" spans="1:4">
      <c r="A17253">
        <v>1912</v>
      </c>
      <c r="B17253" t="s">
        <v>3214</v>
      </c>
      <c r="C17253" t="s">
        <v>1911</v>
      </c>
      <c r="D17253">
        <v>56</v>
      </c>
    </row>
    <row r="17254" spans="1:4">
      <c r="A17254">
        <v>1912</v>
      </c>
      <c r="B17254" t="s">
        <v>3214</v>
      </c>
      <c r="C17254" t="s">
        <v>1914</v>
      </c>
      <c r="D17254">
        <v>44.94</v>
      </c>
    </row>
    <row r="17255" spans="1:4">
      <c r="A17255">
        <v>1912</v>
      </c>
      <c r="B17255" t="s">
        <v>3214</v>
      </c>
      <c r="C17255" t="s">
        <v>1914</v>
      </c>
      <c r="D17255">
        <v>17.600000000000001</v>
      </c>
    </row>
    <row r="17256" spans="1:4">
      <c r="A17256">
        <v>1912</v>
      </c>
      <c r="B17256" t="s">
        <v>3214</v>
      </c>
      <c r="C17256" t="s">
        <v>1914</v>
      </c>
      <c r="D17256">
        <v>19.27</v>
      </c>
    </row>
    <row r="17257" spans="1:4">
      <c r="A17257">
        <v>1912</v>
      </c>
      <c r="B17257" t="s">
        <v>3214</v>
      </c>
      <c r="C17257" t="s">
        <v>1914</v>
      </c>
      <c r="D17257">
        <v>2</v>
      </c>
    </row>
    <row r="17258" spans="1:4">
      <c r="A17258">
        <v>1912</v>
      </c>
      <c r="B17258" t="s">
        <v>3214</v>
      </c>
      <c r="C17258" t="s">
        <v>1914</v>
      </c>
      <c r="D17258">
        <v>39</v>
      </c>
    </row>
    <row r="17259" spans="1:4">
      <c r="A17259">
        <v>1912</v>
      </c>
      <c r="B17259" t="s">
        <v>3214</v>
      </c>
      <c r="C17259" t="s">
        <v>1914</v>
      </c>
      <c r="D17259">
        <v>13</v>
      </c>
    </row>
    <row r="17260" spans="1:4">
      <c r="A17260">
        <v>1912</v>
      </c>
      <c r="B17260" t="s">
        <v>3638</v>
      </c>
      <c r="C17260" t="s">
        <v>1226</v>
      </c>
      <c r="D17260">
        <v>9.65</v>
      </c>
    </row>
    <row r="17261" spans="1:4">
      <c r="A17261">
        <v>1912</v>
      </c>
      <c r="B17261" t="s">
        <v>3638</v>
      </c>
      <c r="C17261" t="s">
        <v>1227</v>
      </c>
      <c r="D17261">
        <v>23.9</v>
      </c>
    </row>
    <row r="17262" spans="1:4">
      <c r="A17262">
        <v>1912</v>
      </c>
      <c r="B17262" t="s">
        <v>3638</v>
      </c>
      <c r="C17262" t="s">
        <v>425</v>
      </c>
      <c r="D17262">
        <v>16.600000000000001</v>
      </c>
    </row>
    <row r="17263" spans="1:4">
      <c r="A17263">
        <v>1912</v>
      </c>
      <c r="B17263" t="s">
        <v>3638</v>
      </c>
      <c r="C17263" t="s">
        <v>425</v>
      </c>
      <c r="D17263">
        <v>30.1</v>
      </c>
    </row>
    <row r="17264" spans="1:4">
      <c r="A17264">
        <v>1912</v>
      </c>
      <c r="B17264" t="s">
        <v>3638</v>
      </c>
      <c r="C17264" t="s">
        <v>428</v>
      </c>
      <c r="D17264">
        <v>192.8</v>
      </c>
    </row>
    <row r="17265" spans="1:4">
      <c r="A17265">
        <v>1912</v>
      </c>
      <c r="B17265" t="s">
        <v>3638</v>
      </c>
      <c r="C17265" t="s">
        <v>428</v>
      </c>
      <c r="D17265">
        <v>25</v>
      </c>
    </row>
    <row r="17266" spans="1:4">
      <c r="A17266">
        <v>1912</v>
      </c>
      <c r="B17266" t="s">
        <v>3638</v>
      </c>
      <c r="C17266" t="s">
        <v>432</v>
      </c>
      <c r="D17266">
        <v>247.8</v>
      </c>
    </row>
    <row r="17267" spans="1:4">
      <c r="A17267">
        <v>1912</v>
      </c>
      <c r="B17267" t="s">
        <v>3638</v>
      </c>
      <c r="C17267" t="s">
        <v>432</v>
      </c>
      <c r="D17267">
        <v>111.85</v>
      </c>
    </row>
    <row r="17268" spans="1:4">
      <c r="A17268">
        <v>1912</v>
      </c>
      <c r="B17268" t="s">
        <v>3638</v>
      </c>
      <c r="C17268" t="s">
        <v>435</v>
      </c>
      <c r="D17268">
        <v>104.5</v>
      </c>
    </row>
    <row r="17269" spans="1:4">
      <c r="A17269">
        <v>1912</v>
      </c>
      <c r="B17269" t="s">
        <v>3638</v>
      </c>
      <c r="C17269" t="s">
        <v>435</v>
      </c>
      <c r="D17269">
        <v>17</v>
      </c>
    </row>
    <row r="17270" spans="1:4">
      <c r="A17270">
        <v>1912</v>
      </c>
      <c r="B17270" t="s">
        <v>3638</v>
      </c>
      <c r="C17270" t="s">
        <v>438</v>
      </c>
      <c r="D17270">
        <v>20</v>
      </c>
    </row>
    <row r="17271" spans="1:4">
      <c r="A17271">
        <v>1912</v>
      </c>
      <c r="B17271" t="s">
        <v>3638</v>
      </c>
      <c r="C17271" t="s">
        <v>435</v>
      </c>
      <c r="D17271">
        <v>199.4</v>
      </c>
    </row>
    <row r="17272" spans="1:4">
      <c r="A17272">
        <v>1912</v>
      </c>
      <c r="B17272" t="s">
        <v>3638</v>
      </c>
      <c r="C17272" t="s">
        <v>439</v>
      </c>
      <c r="D17272">
        <v>27.3</v>
      </c>
    </row>
    <row r="17273" spans="1:4">
      <c r="A17273">
        <v>1912</v>
      </c>
      <c r="B17273" t="s">
        <v>3659</v>
      </c>
      <c r="C17273" t="s">
        <v>457</v>
      </c>
      <c r="D17273">
        <v>20.45</v>
      </c>
    </row>
    <row r="17274" spans="1:4">
      <c r="A17274">
        <v>1912</v>
      </c>
      <c r="B17274" t="s">
        <v>3659</v>
      </c>
      <c r="C17274" t="s">
        <v>459</v>
      </c>
      <c r="D17274">
        <v>22</v>
      </c>
    </row>
    <row r="17275" spans="1:4">
      <c r="A17275">
        <v>1912</v>
      </c>
      <c r="B17275" t="s">
        <v>3659</v>
      </c>
      <c r="C17275" t="s">
        <v>460</v>
      </c>
      <c r="D17275">
        <v>27</v>
      </c>
    </row>
    <row r="17276" spans="1:4">
      <c r="A17276">
        <v>1912</v>
      </c>
      <c r="B17276" t="s">
        <v>3659</v>
      </c>
      <c r="C17276" t="s">
        <v>926</v>
      </c>
      <c r="D17276">
        <v>45</v>
      </c>
    </row>
    <row r="17277" spans="1:4">
      <c r="A17277">
        <v>1912</v>
      </c>
      <c r="B17277" t="s">
        <v>3659</v>
      </c>
      <c r="C17277" t="s">
        <v>928</v>
      </c>
      <c r="D17277">
        <v>16.079999999999998</v>
      </c>
    </row>
    <row r="17278" spans="1:4">
      <c r="A17278">
        <v>1912</v>
      </c>
      <c r="B17278" t="s">
        <v>3659</v>
      </c>
      <c r="C17278" t="s">
        <v>928</v>
      </c>
      <c r="D17278">
        <v>2.38</v>
      </c>
    </row>
    <row r="17279" spans="1:4">
      <c r="A17279">
        <v>1912</v>
      </c>
      <c r="B17279" t="s">
        <v>3659</v>
      </c>
      <c r="C17279" t="s">
        <v>462</v>
      </c>
      <c r="D17279">
        <v>14</v>
      </c>
    </row>
    <row r="17280" spans="1:4">
      <c r="A17280">
        <v>1912</v>
      </c>
      <c r="B17280" t="s">
        <v>3659</v>
      </c>
      <c r="C17280" t="s">
        <v>1345</v>
      </c>
      <c r="D17280">
        <v>223.98</v>
      </c>
    </row>
    <row r="17281" spans="1:4">
      <c r="A17281">
        <v>1912</v>
      </c>
      <c r="B17281" t="s">
        <v>3659</v>
      </c>
      <c r="C17281" t="s">
        <v>1345</v>
      </c>
      <c r="D17281">
        <v>141.55000000000001</v>
      </c>
    </row>
    <row r="17282" spans="1:4">
      <c r="A17282">
        <v>1912</v>
      </c>
      <c r="B17282" t="s">
        <v>3659</v>
      </c>
      <c r="C17282" t="s">
        <v>466</v>
      </c>
      <c r="D17282">
        <v>40</v>
      </c>
    </row>
    <row r="17283" spans="1:4">
      <c r="A17283">
        <v>1912</v>
      </c>
      <c r="B17283" t="s">
        <v>3659</v>
      </c>
      <c r="C17283" t="s">
        <v>468</v>
      </c>
      <c r="D17283">
        <v>33</v>
      </c>
    </row>
    <row r="17284" spans="1:4">
      <c r="A17284">
        <v>1912</v>
      </c>
      <c r="B17284" t="s">
        <v>3659</v>
      </c>
      <c r="C17284" t="s">
        <v>1875</v>
      </c>
      <c r="D17284">
        <v>9</v>
      </c>
    </row>
    <row r="17285" spans="1:4">
      <c r="A17285">
        <v>1913</v>
      </c>
      <c r="B17285" t="s">
        <v>3642</v>
      </c>
      <c r="C17285" t="s">
        <v>132</v>
      </c>
      <c r="D17285">
        <v>10.5</v>
      </c>
    </row>
    <row r="17286" spans="1:4">
      <c r="A17286">
        <v>1913</v>
      </c>
      <c r="B17286" t="s">
        <v>3642</v>
      </c>
      <c r="C17286" t="s">
        <v>133</v>
      </c>
      <c r="D17286">
        <v>138.1</v>
      </c>
    </row>
    <row r="17287" spans="1:4">
      <c r="A17287">
        <v>1913</v>
      </c>
      <c r="B17287" t="s">
        <v>3642</v>
      </c>
      <c r="C17287" t="s">
        <v>135</v>
      </c>
      <c r="D17287">
        <v>13</v>
      </c>
    </row>
    <row r="17288" spans="1:4">
      <c r="A17288">
        <v>1913</v>
      </c>
      <c r="B17288" t="s">
        <v>3642</v>
      </c>
      <c r="C17288" t="s">
        <v>136</v>
      </c>
      <c r="D17288">
        <v>7</v>
      </c>
    </row>
    <row r="17289" spans="1:4">
      <c r="A17289">
        <v>1913</v>
      </c>
      <c r="B17289" t="s">
        <v>3642</v>
      </c>
      <c r="C17289" t="s">
        <v>137</v>
      </c>
      <c r="D17289">
        <v>62.69</v>
      </c>
    </row>
    <row r="17290" spans="1:4">
      <c r="A17290">
        <v>1913</v>
      </c>
      <c r="B17290" t="s">
        <v>3642</v>
      </c>
      <c r="C17290" t="s">
        <v>138</v>
      </c>
      <c r="D17290">
        <v>38</v>
      </c>
    </row>
    <row r="17291" spans="1:4">
      <c r="A17291">
        <v>1913</v>
      </c>
      <c r="B17291" t="s">
        <v>3642</v>
      </c>
      <c r="C17291" t="s">
        <v>140</v>
      </c>
      <c r="D17291">
        <v>8</v>
      </c>
    </row>
    <row r="17292" spans="1:4">
      <c r="A17292">
        <v>1913</v>
      </c>
      <c r="B17292" t="s">
        <v>3642</v>
      </c>
      <c r="C17292" t="s">
        <v>141</v>
      </c>
      <c r="D17292">
        <v>11.68</v>
      </c>
    </row>
    <row r="17293" spans="1:4">
      <c r="A17293">
        <v>1913</v>
      </c>
      <c r="B17293" t="s">
        <v>3642</v>
      </c>
      <c r="C17293" t="s">
        <v>142</v>
      </c>
      <c r="D17293">
        <v>12</v>
      </c>
    </row>
    <row r="17294" spans="1:4">
      <c r="A17294">
        <v>1913</v>
      </c>
      <c r="B17294" t="s">
        <v>3670</v>
      </c>
      <c r="C17294" t="s">
        <v>2563</v>
      </c>
      <c r="D17294">
        <v>60</v>
      </c>
    </row>
    <row r="17295" spans="1:4">
      <c r="A17295">
        <v>1913</v>
      </c>
      <c r="B17295" t="s">
        <v>3670</v>
      </c>
      <c r="C17295" t="s">
        <v>2480</v>
      </c>
      <c r="D17295">
        <v>68</v>
      </c>
    </row>
    <row r="17296" spans="1:4">
      <c r="A17296">
        <v>1913</v>
      </c>
      <c r="B17296" t="s">
        <v>3670</v>
      </c>
      <c r="C17296" t="s">
        <v>2480</v>
      </c>
      <c r="D17296">
        <v>9</v>
      </c>
    </row>
    <row r="17297" spans="1:4">
      <c r="A17297">
        <v>1913</v>
      </c>
      <c r="B17297" t="s">
        <v>3243</v>
      </c>
      <c r="C17297" t="s">
        <v>2481</v>
      </c>
      <c r="D17297">
        <v>10</v>
      </c>
    </row>
    <row r="17298" spans="1:4">
      <c r="A17298">
        <v>1913</v>
      </c>
      <c r="B17298" t="s">
        <v>3243</v>
      </c>
      <c r="C17298" t="s">
        <v>2375</v>
      </c>
      <c r="D17298">
        <v>10</v>
      </c>
    </row>
    <row r="17299" spans="1:4">
      <c r="A17299">
        <v>1913</v>
      </c>
      <c r="B17299" t="s">
        <v>3243</v>
      </c>
      <c r="C17299" t="s">
        <v>1921</v>
      </c>
      <c r="D17299">
        <v>27</v>
      </c>
    </row>
    <row r="17300" spans="1:4">
      <c r="A17300">
        <v>1913</v>
      </c>
      <c r="B17300" t="s">
        <v>3243</v>
      </c>
      <c r="C17300" t="s">
        <v>2281</v>
      </c>
      <c r="D17300">
        <v>5</v>
      </c>
    </row>
    <row r="17301" spans="1:4">
      <c r="A17301">
        <v>1913</v>
      </c>
      <c r="B17301" t="s">
        <v>2653</v>
      </c>
      <c r="C17301" t="s">
        <v>1922</v>
      </c>
      <c r="D17301">
        <v>27</v>
      </c>
    </row>
    <row r="17302" spans="1:4">
      <c r="A17302">
        <v>1913</v>
      </c>
      <c r="B17302" t="s">
        <v>2653</v>
      </c>
      <c r="C17302" t="s">
        <v>1927</v>
      </c>
      <c r="D17302">
        <v>32.299999999999997</v>
      </c>
    </row>
    <row r="17303" spans="1:4">
      <c r="A17303">
        <v>1913</v>
      </c>
      <c r="B17303" t="s">
        <v>2653</v>
      </c>
      <c r="C17303" t="s">
        <v>1929</v>
      </c>
      <c r="D17303">
        <v>20</v>
      </c>
    </row>
    <row r="17304" spans="1:4">
      <c r="A17304">
        <v>1913</v>
      </c>
      <c r="B17304" t="s">
        <v>2653</v>
      </c>
      <c r="C17304" t="s">
        <v>2482</v>
      </c>
      <c r="D17304">
        <v>5</v>
      </c>
    </row>
    <row r="17305" spans="1:4">
      <c r="A17305">
        <v>1913</v>
      </c>
      <c r="B17305" t="s">
        <v>2653</v>
      </c>
      <c r="C17305" t="s">
        <v>1925</v>
      </c>
      <c r="D17305">
        <v>4</v>
      </c>
    </row>
    <row r="17306" spans="1:4">
      <c r="A17306">
        <v>1913</v>
      </c>
      <c r="B17306" t="s">
        <v>2653</v>
      </c>
      <c r="C17306" t="s">
        <v>1928</v>
      </c>
      <c r="D17306">
        <v>9</v>
      </c>
    </row>
    <row r="17307" spans="1:4">
      <c r="A17307">
        <v>1913</v>
      </c>
      <c r="B17307" t="s">
        <v>2653</v>
      </c>
      <c r="C17307" t="s">
        <v>2416</v>
      </c>
      <c r="D17307">
        <v>2.5</v>
      </c>
    </row>
    <row r="17308" spans="1:4">
      <c r="A17308">
        <v>1913</v>
      </c>
      <c r="B17308" t="s">
        <v>2653</v>
      </c>
      <c r="C17308" t="s">
        <v>1923</v>
      </c>
      <c r="D17308">
        <v>13.8</v>
      </c>
    </row>
    <row r="17309" spans="1:4">
      <c r="A17309">
        <v>1913</v>
      </c>
      <c r="B17309" t="s">
        <v>3675</v>
      </c>
      <c r="C17309" t="s">
        <v>438</v>
      </c>
      <c r="D17309">
        <v>285.75</v>
      </c>
    </row>
    <row r="17310" spans="1:4">
      <c r="A17310">
        <v>1913</v>
      </c>
      <c r="B17310" t="s">
        <v>3643</v>
      </c>
      <c r="C17310" t="s">
        <v>2417</v>
      </c>
      <c r="D17310">
        <v>3</v>
      </c>
    </row>
    <row r="17311" spans="1:4">
      <c r="A17311">
        <v>1913</v>
      </c>
      <c r="B17311" t="s">
        <v>3643</v>
      </c>
      <c r="C17311" t="s">
        <v>394</v>
      </c>
      <c r="D17311">
        <v>13</v>
      </c>
    </row>
    <row r="17312" spans="1:4">
      <c r="A17312">
        <v>1913</v>
      </c>
      <c r="B17312" t="s">
        <v>3643</v>
      </c>
      <c r="C17312" t="s">
        <v>2272</v>
      </c>
      <c r="D17312">
        <v>23.69</v>
      </c>
    </row>
    <row r="17313" spans="1:4">
      <c r="A17313">
        <v>1913</v>
      </c>
      <c r="B17313" t="s">
        <v>3643</v>
      </c>
      <c r="C17313" t="s">
        <v>395</v>
      </c>
      <c r="D17313">
        <v>5.81</v>
      </c>
    </row>
    <row r="17314" spans="1:4">
      <c r="A17314">
        <v>1913</v>
      </c>
      <c r="B17314" t="s">
        <v>3643</v>
      </c>
      <c r="C17314" t="s">
        <v>395</v>
      </c>
      <c r="D17314">
        <v>2.96</v>
      </c>
    </row>
    <row r="17315" spans="1:4">
      <c r="A17315">
        <v>1913</v>
      </c>
      <c r="B17315" t="s">
        <v>3643</v>
      </c>
      <c r="C17315" t="s">
        <v>1931</v>
      </c>
      <c r="D17315">
        <v>365</v>
      </c>
    </row>
    <row r="17316" spans="1:4">
      <c r="A17316">
        <v>1913</v>
      </c>
      <c r="B17316" t="s">
        <v>3643</v>
      </c>
      <c r="C17316" t="s">
        <v>1931</v>
      </c>
      <c r="D17316">
        <v>881.65</v>
      </c>
    </row>
    <row r="17317" spans="1:4">
      <c r="A17317">
        <v>1913</v>
      </c>
      <c r="B17317" t="s">
        <v>3643</v>
      </c>
      <c r="C17317" t="s">
        <v>1931</v>
      </c>
      <c r="D17317">
        <v>327.05</v>
      </c>
    </row>
    <row r="17318" spans="1:4">
      <c r="A17318">
        <v>1913</v>
      </c>
      <c r="B17318" t="s">
        <v>3643</v>
      </c>
      <c r="C17318" t="s">
        <v>1931</v>
      </c>
      <c r="D17318">
        <v>84.86</v>
      </c>
    </row>
    <row r="17319" spans="1:4">
      <c r="A17319">
        <v>1913</v>
      </c>
      <c r="B17319" t="s">
        <v>3643</v>
      </c>
      <c r="C17319" t="s">
        <v>1332</v>
      </c>
      <c r="D17319">
        <v>41.6</v>
      </c>
    </row>
    <row r="17320" spans="1:4">
      <c r="A17320">
        <v>1913</v>
      </c>
      <c r="B17320" t="s">
        <v>3643</v>
      </c>
      <c r="C17320" t="s">
        <v>375</v>
      </c>
      <c r="D17320">
        <v>245.16</v>
      </c>
    </row>
    <row r="17321" spans="1:4">
      <c r="A17321">
        <v>1913</v>
      </c>
      <c r="B17321" t="s">
        <v>3643</v>
      </c>
      <c r="C17321" t="s">
        <v>1932</v>
      </c>
      <c r="D17321">
        <v>14.7</v>
      </c>
    </row>
    <row r="17322" spans="1:4">
      <c r="A17322">
        <v>1913</v>
      </c>
      <c r="B17322" t="s">
        <v>3643</v>
      </c>
      <c r="C17322" t="s">
        <v>2284</v>
      </c>
      <c r="D17322">
        <v>37.36</v>
      </c>
    </row>
    <row r="17323" spans="1:4">
      <c r="A17323">
        <v>1913</v>
      </c>
      <c r="B17323" t="s">
        <v>3643</v>
      </c>
      <c r="C17323" t="s">
        <v>1935</v>
      </c>
      <c r="D17323">
        <v>2.5</v>
      </c>
    </row>
    <row r="17324" spans="1:4">
      <c r="A17324">
        <v>1913</v>
      </c>
      <c r="B17324" t="s">
        <v>3643</v>
      </c>
      <c r="C17324" t="s">
        <v>957</v>
      </c>
      <c r="D17324">
        <v>14</v>
      </c>
    </row>
    <row r="17325" spans="1:4">
      <c r="A17325">
        <v>1913</v>
      </c>
      <c r="B17325" t="s">
        <v>3643</v>
      </c>
      <c r="C17325" t="s">
        <v>397</v>
      </c>
      <c r="D17325">
        <v>41</v>
      </c>
    </row>
    <row r="17326" spans="1:4">
      <c r="A17326">
        <v>1913</v>
      </c>
      <c r="B17326" t="s">
        <v>3643</v>
      </c>
      <c r="C17326" t="s">
        <v>1936</v>
      </c>
      <c r="D17326">
        <v>42</v>
      </c>
    </row>
    <row r="17327" spans="1:4">
      <c r="A17327">
        <v>1913</v>
      </c>
      <c r="B17327" t="s">
        <v>3643</v>
      </c>
      <c r="C17327" t="s">
        <v>381</v>
      </c>
      <c r="D17327">
        <v>62.06</v>
      </c>
    </row>
    <row r="17328" spans="1:4">
      <c r="A17328">
        <v>1913</v>
      </c>
      <c r="B17328" t="s">
        <v>3643</v>
      </c>
      <c r="C17328" t="s">
        <v>381</v>
      </c>
      <c r="D17328">
        <v>73.540000000000006</v>
      </c>
    </row>
    <row r="17329" spans="1:4">
      <c r="A17329">
        <v>1913</v>
      </c>
      <c r="B17329" t="s">
        <v>3643</v>
      </c>
      <c r="C17329" t="s">
        <v>381</v>
      </c>
      <c r="D17329">
        <v>8.31</v>
      </c>
    </row>
    <row r="17330" spans="1:4">
      <c r="A17330">
        <v>1913</v>
      </c>
      <c r="B17330" t="s">
        <v>3643</v>
      </c>
      <c r="C17330" t="s">
        <v>381</v>
      </c>
      <c r="D17330">
        <v>1.5</v>
      </c>
    </row>
    <row r="17331" spans="1:4">
      <c r="A17331">
        <v>1913</v>
      </c>
      <c r="B17331" t="s">
        <v>3643</v>
      </c>
      <c r="C17331" t="s">
        <v>382</v>
      </c>
      <c r="D17331">
        <v>54</v>
      </c>
    </row>
    <row r="17332" spans="1:4">
      <c r="A17332">
        <v>1913</v>
      </c>
      <c r="B17332" t="s">
        <v>3643</v>
      </c>
      <c r="C17332" t="s">
        <v>382</v>
      </c>
      <c r="D17332">
        <v>267.44</v>
      </c>
    </row>
    <row r="17333" spans="1:4">
      <c r="A17333">
        <v>1913</v>
      </c>
      <c r="B17333" t="s">
        <v>3643</v>
      </c>
      <c r="C17333" t="s">
        <v>382</v>
      </c>
      <c r="D17333">
        <v>20</v>
      </c>
    </row>
    <row r="17334" spans="1:4">
      <c r="A17334">
        <v>1913</v>
      </c>
      <c r="B17334" t="s">
        <v>3643</v>
      </c>
      <c r="C17334" t="s">
        <v>382</v>
      </c>
      <c r="D17334">
        <v>5</v>
      </c>
    </row>
    <row r="17335" spans="1:4">
      <c r="A17335">
        <v>1913</v>
      </c>
      <c r="B17335" t="s">
        <v>3643</v>
      </c>
      <c r="C17335" t="s">
        <v>383</v>
      </c>
      <c r="D17335">
        <v>15.5</v>
      </c>
    </row>
    <row r="17336" spans="1:4">
      <c r="A17336">
        <v>1913</v>
      </c>
      <c r="B17336" t="s">
        <v>3643</v>
      </c>
      <c r="C17336" t="s">
        <v>383</v>
      </c>
      <c r="D17336">
        <v>51.62</v>
      </c>
    </row>
    <row r="17337" spans="1:4">
      <c r="A17337">
        <v>1913</v>
      </c>
      <c r="B17337" t="s">
        <v>3643</v>
      </c>
      <c r="C17337" t="s">
        <v>410</v>
      </c>
      <c r="D17337">
        <v>13</v>
      </c>
    </row>
    <row r="17338" spans="1:4">
      <c r="A17338">
        <v>1913</v>
      </c>
      <c r="B17338" t="s">
        <v>3643</v>
      </c>
      <c r="C17338" t="s">
        <v>385</v>
      </c>
      <c r="D17338">
        <v>15</v>
      </c>
    </row>
    <row r="17339" spans="1:4">
      <c r="A17339">
        <v>1913</v>
      </c>
      <c r="B17339" t="s">
        <v>3643</v>
      </c>
      <c r="C17339" t="s">
        <v>385</v>
      </c>
      <c r="D17339">
        <v>14.34</v>
      </c>
    </row>
    <row r="17340" spans="1:4">
      <c r="A17340">
        <v>1913</v>
      </c>
      <c r="B17340" t="s">
        <v>3643</v>
      </c>
      <c r="C17340" t="s">
        <v>387</v>
      </c>
      <c r="D17340">
        <v>6.25</v>
      </c>
    </row>
    <row r="17341" spans="1:4">
      <c r="A17341">
        <v>1913</v>
      </c>
      <c r="B17341" t="s">
        <v>3643</v>
      </c>
      <c r="C17341" t="s">
        <v>387</v>
      </c>
      <c r="D17341">
        <v>70.8</v>
      </c>
    </row>
    <row r="17342" spans="1:4">
      <c r="A17342">
        <v>1913</v>
      </c>
      <c r="B17342" t="s">
        <v>3645</v>
      </c>
      <c r="C17342" t="s">
        <v>2348</v>
      </c>
      <c r="D17342">
        <v>15.7</v>
      </c>
    </row>
    <row r="17343" spans="1:4">
      <c r="A17343">
        <v>1913</v>
      </c>
      <c r="B17343" t="s">
        <v>3645</v>
      </c>
      <c r="C17343" t="s">
        <v>1941</v>
      </c>
      <c r="D17343">
        <v>38</v>
      </c>
    </row>
    <row r="17344" spans="1:4">
      <c r="A17344">
        <v>1913</v>
      </c>
      <c r="B17344" t="s">
        <v>3645</v>
      </c>
      <c r="C17344" t="s">
        <v>2192</v>
      </c>
      <c r="D17344">
        <v>72.25</v>
      </c>
    </row>
    <row r="17345" spans="1:4">
      <c r="A17345">
        <v>1913</v>
      </c>
      <c r="B17345" t="s">
        <v>3645</v>
      </c>
      <c r="C17345" t="s">
        <v>1942</v>
      </c>
      <c r="D17345">
        <v>27.19</v>
      </c>
    </row>
    <row r="17346" spans="1:4">
      <c r="A17346">
        <v>1913</v>
      </c>
      <c r="B17346" t="s">
        <v>3645</v>
      </c>
      <c r="C17346" t="s">
        <v>1942</v>
      </c>
      <c r="D17346">
        <v>202.86</v>
      </c>
    </row>
    <row r="17347" spans="1:4">
      <c r="A17347">
        <v>1913</v>
      </c>
      <c r="B17347" t="s">
        <v>3645</v>
      </c>
      <c r="C17347" t="s">
        <v>1942</v>
      </c>
      <c r="D17347">
        <v>22</v>
      </c>
    </row>
    <row r="17348" spans="1:4">
      <c r="A17348">
        <v>1913</v>
      </c>
      <c r="B17348" t="s">
        <v>3645</v>
      </c>
      <c r="C17348" t="s">
        <v>1942</v>
      </c>
      <c r="D17348">
        <v>54</v>
      </c>
    </row>
    <row r="17349" spans="1:4">
      <c r="A17349">
        <v>1913</v>
      </c>
      <c r="B17349" t="s">
        <v>3645</v>
      </c>
      <c r="C17349" t="s">
        <v>1945</v>
      </c>
      <c r="D17349">
        <v>19.2</v>
      </c>
    </row>
    <row r="17350" spans="1:4">
      <c r="A17350">
        <v>1913</v>
      </c>
      <c r="B17350" t="s">
        <v>3645</v>
      </c>
      <c r="C17350" t="s">
        <v>2379</v>
      </c>
      <c r="D17350">
        <v>21</v>
      </c>
    </row>
    <row r="17351" spans="1:4">
      <c r="A17351">
        <v>1913</v>
      </c>
      <c r="B17351" t="s">
        <v>2549</v>
      </c>
      <c r="C17351" t="s">
        <v>145</v>
      </c>
      <c r="D17351">
        <v>243.125</v>
      </c>
    </row>
    <row r="17352" spans="1:4">
      <c r="A17352">
        <v>1913</v>
      </c>
      <c r="B17352" t="s">
        <v>2549</v>
      </c>
      <c r="C17352" t="s">
        <v>537</v>
      </c>
      <c r="D17352">
        <v>13.74</v>
      </c>
    </row>
    <row r="17353" spans="1:4">
      <c r="A17353">
        <v>1913</v>
      </c>
      <c r="B17353" t="s">
        <v>2549</v>
      </c>
      <c r="C17353" t="s">
        <v>147</v>
      </c>
      <c r="D17353">
        <v>16.07</v>
      </c>
    </row>
    <row r="17354" spans="1:4">
      <c r="A17354">
        <v>1913</v>
      </c>
      <c r="B17354" t="s">
        <v>2549</v>
      </c>
      <c r="C17354" t="s">
        <v>2458</v>
      </c>
      <c r="D17354">
        <v>20.65</v>
      </c>
    </row>
    <row r="17355" spans="1:4">
      <c r="A17355">
        <v>1913</v>
      </c>
      <c r="B17355" t="s">
        <v>2549</v>
      </c>
      <c r="C17355" t="s">
        <v>155</v>
      </c>
      <c r="D17355">
        <v>489.31</v>
      </c>
    </row>
    <row r="17356" spans="1:4">
      <c r="A17356">
        <v>1913</v>
      </c>
      <c r="B17356" t="s">
        <v>2549</v>
      </c>
      <c r="C17356" t="s">
        <v>155</v>
      </c>
      <c r="D17356">
        <v>2091.9</v>
      </c>
    </row>
    <row r="17357" spans="1:4">
      <c r="A17357">
        <v>1913</v>
      </c>
      <c r="B17357" t="s">
        <v>2549</v>
      </c>
      <c r="C17357" t="s">
        <v>155</v>
      </c>
      <c r="D17357">
        <v>48.16</v>
      </c>
    </row>
    <row r="17358" spans="1:4">
      <c r="A17358">
        <v>1913</v>
      </c>
      <c r="B17358" t="s">
        <v>2549</v>
      </c>
      <c r="C17358" t="s">
        <v>159</v>
      </c>
      <c r="D17358">
        <v>11.14</v>
      </c>
    </row>
    <row r="17359" spans="1:4">
      <c r="A17359">
        <v>1913</v>
      </c>
      <c r="B17359" t="s">
        <v>2549</v>
      </c>
      <c r="C17359" t="s">
        <v>161</v>
      </c>
      <c r="D17359">
        <v>28.5</v>
      </c>
    </row>
    <row r="17360" spans="1:4">
      <c r="A17360">
        <v>1913</v>
      </c>
      <c r="B17360" t="s">
        <v>2549</v>
      </c>
      <c r="C17360" t="s">
        <v>2459</v>
      </c>
      <c r="D17360">
        <v>48.1</v>
      </c>
    </row>
    <row r="17361" spans="1:4">
      <c r="A17361">
        <v>1913</v>
      </c>
      <c r="B17361" t="s">
        <v>3661</v>
      </c>
      <c r="C17361" t="s">
        <v>2286</v>
      </c>
      <c r="D17361">
        <v>53.9</v>
      </c>
    </row>
    <row r="17362" spans="1:4">
      <c r="A17362">
        <v>1913</v>
      </c>
      <c r="B17362" t="s">
        <v>2704</v>
      </c>
      <c r="C17362" t="s">
        <v>440</v>
      </c>
      <c r="D17362">
        <v>160.13999999999999</v>
      </c>
    </row>
    <row r="17363" spans="1:4">
      <c r="A17363">
        <v>1913</v>
      </c>
      <c r="B17363" t="s">
        <v>2704</v>
      </c>
      <c r="C17363" t="s">
        <v>440</v>
      </c>
      <c r="D17363">
        <v>57.866</v>
      </c>
    </row>
    <row r="17364" spans="1:4">
      <c r="A17364">
        <v>1913</v>
      </c>
      <c r="B17364" t="s">
        <v>2704</v>
      </c>
      <c r="C17364" t="s">
        <v>440</v>
      </c>
      <c r="D17364">
        <v>45.83</v>
      </c>
    </row>
    <row r="17365" spans="1:4">
      <c r="A17365">
        <v>1913</v>
      </c>
      <c r="B17365" t="s">
        <v>2704</v>
      </c>
      <c r="C17365" t="s">
        <v>440</v>
      </c>
      <c r="D17365">
        <v>28.34</v>
      </c>
    </row>
    <row r="17366" spans="1:4">
      <c r="A17366">
        <v>1913</v>
      </c>
      <c r="B17366" t="s">
        <v>3646</v>
      </c>
      <c r="C17366" t="s">
        <v>1547</v>
      </c>
      <c r="D17366">
        <v>16</v>
      </c>
    </row>
    <row r="17367" spans="1:4">
      <c r="A17367">
        <v>1913</v>
      </c>
      <c r="B17367" t="s">
        <v>3646</v>
      </c>
      <c r="C17367" t="s">
        <v>1547</v>
      </c>
      <c r="D17367">
        <v>6</v>
      </c>
    </row>
    <row r="17368" spans="1:4">
      <c r="A17368">
        <v>1913</v>
      </c>
      <c r="B17368" t="s">
        <v>3646</v>
      </c>
      <c r="C17368" t="s">
        <v>1189</v>
      </c>
      <c r="D17368">
        <v>31.25</v>
      </c>
    </row>
    <row r="17369" spans="1:4">
      <c r="A17369">
        <v>1913</v>
      </c>
      <c r="B17369" t="s">
        <v>2706</v>
      </c>
      <c r="C17369" t="s">
        <v>173</v>
      </c>
      <c r="D17369">
        <v>45.01</v>
      </c>
    </row>
    <row r="17370" spans="1:4">
      <c r="A17370">
        <v>1913</v>
      </c>
      <c r="B17370" t="s">
        <v>2706</v>
      </c>
      <c r="C17370" t="s">
        <v>177</v>
      </c>
      <c r="D17370">
        <v>5.4</v>
      </c>
    </row>
    <row r="17371" spans="1:4">
      <c r="A17371">
        <v>1913</v>
      </c>
      <c r="B17371" t="s">
        <v>2706</v>
      </c>
      <c r="C17371" t="s">
        <v>547</v>
      </c>
      <c r="D17371">
        <v>20.8</v>
      </c>
    </row>
    <row r="17372" spans="1:4">
      <c r="A17372">
        <v>1913</v>
      </c>
      <c r="B17372" t="s">
        <v>2706</v>
      </c>
      <c r="C17372" t="s">
        <v>179</v>
      </c>
      <c r="D17372">
        <v>43</v>
      </c>
    </row>
    <row r="17373" spans="1:4">
      <c r="A17373">
        <v>1913</v>
      </c>
      <c r="B17373" t="s">
        <v>2706</v>
      </c>
      <c r="C17373" t="s">
        <v>1355</v>
      </c>
      <c r="D17373">
        <v>10</v>
      </c>
    </row>
    <row r="17374" spans="1:4">
      <c r="A17374">
        <v>1913</v>
      </c>
      <c r="B17374" t="s">
        <v>2706</v>
      </c>
      <c r="C17374" t="s">
        <v>1094</v>
      </c>
      <c r="D17374">
        <v>3.5</v>
      </c>
    </row>
    <row r="17375" spans="1:4">
      <c r="A17375">
        <v>1913</v>
      </c>
      <c r="B17375" t="s">
        <v>2520</v>
      </c>
      <c r="C17375" t="s">
        <v>64</v>
      </c>
      <c r="D17375">
        <v>10</v>
      </c>
    </row>
    <row r="17376" spans="1:4">
      <c r="A17376">
        <v>1913</v>
      </c>
      <c r="B17376" t="s">
        <v>2520</v>
      </c>
      <c r="C17376" t="s">
        <v>551</v>
      </c>
      <c r="D17376">
        <v>186.935</v>
      </c>
    </row>
    <row r="17377" spans="1:4">
      <c r="A17377">
        <v>1913</v>
      </c>
      <c r="B17377" t="s">
        <v>2520</v>
      </c>
      <c r="C17377" t="s">
        <v>551</v>
      </c>
      <c r="D17377">
        <v>15</v>
      </c>
    </row>
    <row r="17378" spans="1:4">
      <c r="A17378">
        <v>1913</v>
      </c>
      <c r="B17378" t="s">
        <v>2520</v>
      </c>
      <c r="C17378" t="s">
        <v>69</v>
      </c>
      <c r="D17378">
        <v>55.17</v>
      </c>
    </row>
    <row r="17379" spans="1:4">
      <c r="A17379">
        <v>1913</v>
      </c>
      <c r="B17379" t="s">
        <v>2520</v>
      </c>
      <c r="C17379" t="s">
        <v>68</v>
      </c>
      <c r="D17379">
        <v>25.4</v>
      </c>
    </row>
    <row r="17380" spans="1:4">
      <c r="A17380">
        <v>1913</v>
      </c>
      <c r="B17380" t="s">
        <v>2520</v>
      </c>
      <c r="C17380" t="s">
        <v>65</v>
      </c>
      <c r="D17380">
        <v>33</v>
      </c>
    </row>
    <row r="17381" spans="1:4">
      <c r="A17381">
        <v>1913</v>
      </c>
      <c r="B17381" t="s">
        <v>2520</v>
      </c>
      <c r="C17381" t="s">
        <v>66</v>
      </c>
      <c r="D17381">
        <v>11</v>
      </c>
    </row>
    <row r="17382" spans="1:4">
      <c r="A17382">
        <v>1913</v>
      </c>
      <c r="B17382" t="s">
        <v>2520</v>
      </c>
      <c r="C17382" t="s">
        <v>67</v>
      </c>
      <c r="D17382">
        <v>58.5</v>
      </c>
    </row>
    <row r="17383" spans="1:4">
      <c r="A17383">
        <v>1913</v>
      </c>
      <c r="B17383" t="s">
        <v>3662</v>
      </c>
      <c r="C17383" t="s">
        <v>2288</v>
      </c>
      <c r="D17383">
        <v>26.1</v>
      </c>
    </row>
    <row r="17384" spans="1:4">
      <c r="A17384">
        <v>1913</v>
      </c>
      <c r="B17384" t="s">
        <v>3647</v>
      </c>
      <c r="C17384" t="s">
        <v>1950</v>
      </c>
      <c r="D17384">
        <v>81</v>
      </c>
    </row>
    <row r="17385" spans="1:4">
      <c r="A17385">
        <v>1913</v>
      </c>
      <c r="B17385" t="s">
        <v>3648</v>
      </c>
      <c r="C17385" t="s">
        <v>471</v>
      </c>
      <c r="D17385">
        <v>26.27</v>
      </c>
    </row>
    <row r="17386" spans="1:4">
      <c r="A17386">
        <v>1913</v>
      </c>
      <c r="B17386" t="s">
        <v>3648</v>
      </c>
      <c r="C17386" t="s">
        <v>472</v>
      </c>
      <c r="D17386">
        <v>22</v>
      </c>
    </row>
    <row r="17387" spans="1:4">
      <c r="A17387">
        <v>1913</v>
      </c>
      <c r="B17387" t="s">
        <v>3648</v>
      </c>
      <c r="C17387" t="s">
        <v>1969</v>
      </c>
      <c r="D17387">
        <v>22</v>
      </c>
    </row>
    <row r="17388" spans="1:4">
      <c r="A17388">
        <v>1913</v>
      </c>
      <c r="B17388" t="s">
        <v>3648</v>
      </c>
      <c r="C17388" t="s">
        <v>1969</v>
      </c>
      <c r="D17388">
        <v>10</v>
      </c>
    </row>
    <row r="17389" spans="1:4">
      <c r="A17389">
        <v>1913</v>
      </c>
      <c r="B17389" t="s">
        <v>3648</v>
      </c>
      <c r="C17389" t="s">
        <v>1970</v>
      </c>
      <c r="D17389">
        <v>560</v>
      </c>
    </row>
    <row r="17390" spans="1:4">
      <c r="A17390">
        <v>1913</v>
      </c>
      <c r="B17390" t="s">
        <v>3648</v>
      </c>
      <c r="C17390" t="s">
        <v>1970</v>
      </c>
      <c r="D17390">
        <v>11</v>
      </c>
    </row>
    <row r="17391" spans="1:4">
      <c r="A17391">
        <v>1913</v>
      </c>
      <c r="B17391" t="s">
        <v>3648</v>
      </c>
      <c r="C17391" t="s">
        <v>1970</v>
      </c>
      <c r="D17391">
        <v>64</v>
      </c>
    </row>
    <row r="17392" spans="1:4">
      <c r="A17392">
        <v>1913</v>
      </c>
      <c r="B17392" t="s">
        <v>3648</v>
      </c>
      <c r="C17392" t="s">
        <v>1970</v>
      </c>
      <c r="D17392">
        <v>196.38</v>
      </c>
    </row>
    <row r="17393" spans="1:4">
      <c r="A17393">
        <v>1913</v>
      </c>
      <c r="B17393" t="s">
        <v>3648</v>
      </c>
      <c r="C17393" t="s">
        <v>470</v>
      </c>
      <c r="D17393">
        <v>466.77</v>
      </c>
    </row>
    <row r="17394" spans="1:4">
      <c r="A17394">
        <v>1913</v>
      </c>
      <c r="B17394" t="s">
        <v>3648</v>
      </c>
      <c r="C17394" t="s">
        <v>470</v>
      </c>
      <c r="D17394">
        <v>314.3</v>
      </c>
    </row>
    <row r="17395" spans="1:4">
      <c r="A17395">
        <v>1913</v>
      </c>
      <c r="B17395" t="s">
        <v>3648</v>
      </c>
      <c r="C17395" t="s">
        <v>470</v>
      </c>
      <c r="D17395">
        <v>112.19</v>
      </c>
    </row>
    <row r="17396" spans="1:4">
      <c r="A17396">
        <v>1913</v>
      </c>
      <c r="B17396" t="s">
        <v>3648</v>
      </c>
      <c r="C17396" t="s">
        <v>470</v>
      </c>
      <c r="D17396">
        <v>26.6</v>
      </c>
    </row>
    <row r="17397" spans="1:4">
      <c r="A17397">
        <v>1913</v>
      </c>
      <c r="B17397" t="s">
        <v>3648</v>
      </c>
      <c r="C17397" t="s">
        <v>470</v>
      </c>
      <c r="D17397">
        <v>31.3</v>
      </c>
    </row>
    <row r="17398" spans="1:4">
      <c r="A17398">
        <v>1913</v>
      </c>
      <c r="B17398" t="s">
        <v>3648</v>
      </c>
      <c r="C17398" t="s">
        <v>470</v>
      </c>
      <c r="D17398">
        <v>46.29</v>
      </c>
    </row>
    <row r="17399" spans="1:4">
      <c r="A17399">
        <v>1913</v>
      </c>
      <c r="B17399" t="s">
        <v>3648</v>
      </c>
      <c r="C17399" t="s">
        <v>470</v>
      </c>
      <c r="D17399">
        <v>160</v>
      </c>
    </row>
    <row r="17400" spans="1:4">
      <c r="A17400">
        <v>1913</v>
      </c>
      <c r="B17400" t="s">
        <v>3648</v>
      </c>
      <c r="C17400" t="s">
        <v>470</v>
      </c>
      <c r="D17400">
        <v>37</v>
      </c>
    </row>
    <row r="17401" spans="1:4">
      <c r="A17401">
        <v>1913</v>
      </c>
      <c r="B17401" t="s">
        <v>3648</v>
      </c>
      <c r="C17401" t="s">
        <v>470</v>
      </c>
      <c r="D17401">
        <v>36.5</v>
      </c>
    </row>
    <row r="17402" spans="1:4">
      <c r="A17402">
        <v>1913</v>
      </c>
      <c r="B17402" t="s">
        <v>3648</v>
      </c>
      <c r="C17402" t="s">
        <v>470</v>
      </c>
      <c r="D17402">
        <v>187.51</v>
      </c>
    </row>
    <row r="17403" spans="1:4">
      <c r="A17403">
        <v>1913</v>
      </c>
      <c r="B17403" t="s">
        <v>3648</v>
      </c>
      <c r="C17403" t="s">
        <v>470</v>
      </c>
      <c r="D17403">
        <v>57.51</v>
      </c>
    </row>
    <row r="17404" spans="1:4">
      <c r="A17404">
        <v>1913</v>
      </c>
      <c r="B17404" t="s">
        <v>3648</v>
      </c>
      <c r="C17404" t="s">
        <v>470</v>
      </c>
      <c r="D17404">
        <v>47.06</v>
      </c>
    </row>
    <row r="17405" spans="1:4">
      <c r="A17405">
        <v>1913</v>
      </c>
      <c r="B17405" t="s">
        <v>3648</v>
      </c>
      <c r="C17405" t="s">
        <v>470</v>
      </c>
      <c r="D17405">
        <v>60.43</v>
      </c>
    </row>
    <row r="17406" spans="1:4">
      <c r="A17406">
        <v>1913</v>
      </c>
      <c r="B17406" t="s">
        <v>3648</v>
      </c>
      <c r="C17406" t="s">
        <v>470</v>
      </c>
      <c r="D17406">
        <v>22.51</v>
      </c>
    </row>
    <row r="17407" spans="1:4">
      <c r="A17407">
        <v>1913</v>
      </c>
      <c r="B17407" t="s">
        <v>3648</v>
      </c>
      <c r="C17407" t="s">
        <v>470</v>
      </c>
      <c r="D17407">
        <v>180</v>
      </c>
    </row>
    <row r="17408" spans="1:4">
      <c r="A17408">
        <v>1913</v>
      </c>
      <c r="B17408" t="s">
        <v>3648</v>
      </c>
      <c r="C17408" t="s">
        <v>470</v>
      </c>
      <c r="D17408">
        <v>16.71</v>
      </c>
    </row>
    <row r="17409" spans="1:4">
      <c r="A17409">
        <v>1913</v>
      </c>
      <c r="B17409" t="s">
        <v>3648</v>
      </c>
      <c r="C17409" t="s">
        <v>470</v>
      </c>
      <c r="D17409">
        <v>6.2</v>
      </c>
    </row>
    <row r="17410" spans="1:4">
      <c r="A17410">
        <v>1913</v>
      </c>
      <c r="B17410" t="s">
        <v>3648</v>
      </c>
      <c r="C17410" t="s">
        <v>715</v>
      </c>
      <c r="D17410">
        <v>14</v>
      </c>
    </row>
    <row r="17411" spans="1:4">
      <c r="A17411">
        <v>1913</v>
      </c>
      <c r="B17411" t="s">
        <v>3648</v>
      </c>
      <c r="C17411" t="s">
        <v>715</v>
      </c>
      <c r="D17411">
        <v>2.82</v>
      </c>
    </row>
    <row r="17412" spans="1:4">
      <c r="A17412">
        <v>1913</v>
      </c>
      <c r="B17412" t="s">
        <v>3648</v>
      </c>
      <c r="C17412" t="s">
        <v>1392</v>
      </c>
      <c r="D17412">
        <v>17</v>
      </c>
    </row>
    <row r="17413" spans="1:4">
      <c r="A17413">
        <v>1913</v>
      </c>
      <c r="B17413" t="s">
        <v>3648</v>
      </c>
      <c r="C17413" t="s">
        <v>1392</v>
      </c>
      <c r="D17413">
        <v>98</v>
      </c>
    </row>
    <row r="17414" spans="1:4">
      <c r="A17414">
        <v>1913</v>
      </c>
      <c r="B17414" t="s">
        <v>3648</v>
      </c>
      <c r="C17414" t="s">
        <v>2197</v>
      </c>
      <c r="D17414">
        <v>187.5</v>
      </c>
    </row>
    <row r="17415" spans="1:4">
      <c r="A17415">
        <v>1913</v>
      </c>
      <c r="B17415" t="s">
        <v>3648</v>
      </c>
      <c r="C17415" t="s">
        <v>1954</v>
      </c>
      <c r="D17415">
        <v>12.5</v>
      </c>
    </row>
    <row r="17416" spans="1:4">
      <c r="A17416">
        <v>1913</v>
      </c>
      <c r="B17416" t="s">
        <v>3648</v>
      </c>
      <c r="C17416" t="s">
        <v>1954</v>
      </c>
      <c r="D17416">
        <v>20.75</v>
      </c>
    </row>
    <row r="17417" spans="1:4">
      <c r="A17417">
        <v>1913</v>
      </c>
      <c r="B17417" t="s">
        <v>3648</v>
      </c>
      <c r="C17417" t="s">
        <v>1954</v>
      </c>
      <c r="D17417">
        <v>18</v>
      </c>
    </row>
    <row r="17418" spans="1:4">
      <c r="A17418">
        <v>1913</v>
      </c>
      <c r="B17418" t="s">
        <v>3648</v>
      </c>
      <c r="C17418" t="s">
        <v>173</v>
      </c>
      <c r="D17418">
        <v>7</v>
      </c>
    </row>
    <row r="17419" spans="1:4">
      <c r="A17419">
        <v>1913</v>
      </c>
      <c r="B17419" t="s">
        <v>3648</v>
      </c>
      <c r="C17419" t="s">
        <v>1962</v>
      </c>
      <c r="D17419">
        <v>27.9</v>
      </c>
    </row>
    <row r="17420" spans="1:4">
      <c r="A17420">
        <v>1913</v>
      </c>
      <c r="B17420" t="s">
        <v>3648</v>
      </c>
      <c r="C17420" t="s">
        <v>1962</v>
      </c>
      <c r="D17420">
        <v>47</v>
      </c>
    </row>
    <row r="17421" spans="1:4">
      <c r="A17421">
        <v>1913</v>
      </c>
      <c r="B17421" t="s">
        <v>3648</v>
      </c>
      <c r="C17421" t="s">
        <v>2424</v>
      </c>
      <c r="D17421">
        <v>14</v>
      </c>
    </row>
    <row r="17422" spans="1:4">
      <c r="A17422">
        <v>1913</v>
      </c>
      <c r="B17422" t="s">
        <v>3648</v>
      </c>
      <c r="C17422" t="s">
        <v>1957</v>
      </c>
      <c r="D17422">
        <v>86</v>
      </c>
    </row>
    <row r="17423" spans="1:4">
      <c r="A17423">
        <v>1913</v>
      </c>
      <c r="B17423" t="s">
        <v>3648</v>
      </c>
      <c r="C17423" t="s">
        <v>2074</v>
      </c>
      <c r="D17423">
        <v>33</v>
      </c>
    </row>
    <row r="17424" spans="1:4">
      <c r="A17424">
        <v>1913</v>
      </c>
      <c r="B17424" t="s">
        <v>3648</v>
      </c>
      <c r="C17424" t="s">
        <v>757</v>
      </c>
      <c r="D17424">
        <v>15</v>
      </c>
    </row>
    <row r="17425" spans="1:4">
      <c r="A17425">
        <v>1913</v>
      </c>
      <c r="B17425" t="s">
        <v>3648</v>
      </c>
      <c r="C17425" t="s">
        <v>2490</v>
      </c>
      <c r="D17425">
        <v>28.13</v>
      </c>
    </row>
    <row r="17426" spans="1:4">
      <c r="A17426">
        <v>1913</v>
      </c>
      <c r="B17426" t="s">
        <v>3648</v>
      </c>
      <c r="C17426" t="s">
        <v>2462</v>
      </c>
      <c r="D17426">
        <v>50.18</v>
      </c>
    </row>
    <row r="17427" spans="1:4">
      <c r="A17427">
        <v>1913</v>
      </c>
      <c r="B17427" t="s">
        <v>3648</v>
      </c>
      <c r="C17427" t="s">
        <v>1964</v>
      </c>
      <c r="D17427">
        <v>10</v>
      </c>
    </row>
    <row r="17428" spans="1:4">
      <c r="A17428">
        <v>1913</v>
      </c>
      <c r="B17428" t="s">
        <v>3648</v>
      </c>
      <c r="C17428" t="s">
        <v>1965</v>
      </c>
      <c r="D17428">
        <v>72</v>
      </c>
    </row>
    <row r="17429" spans="1:4">
      <c r="A17429">
        <v>1913</v>
      </c>
      <c r="B17429" t="s">
        <v>3648</v>
      </c>
      <c r="C17429" t="s">
        <v>1965</v>
      </c>
      <c r="D17429">
        <v>18.97</v>
      </c>
    </row>
    <row r="17430" spans="1:4">
      <c r="A17430">
        <v>1913</v>
      </c>
      <c r="B17430" t="s">
        <v>3648</v>
      </c>
      <c r="C17430" t="s">
        <v>2425</v>
      </c>
      <c r="D17430">
        <v>20</v>
      </c>
    </row>
    <row r="17431" spans="1:4">
      <c r="A17431">
        <v>1913</v>
      </c>
      <c r="B17431" t="s">
        <v>3648</v>
      </c>
      <c r="C17431" t="s">
        <v>1959</v>
      </c>
      <c r="D17431">
        <v>18</v>
      </c>
    </row>
    <row r="17432" spans="1:4">
      <c r="A17432">
        <v>1913</v>
      </c>
      <c r="B17432" t="s">
        <v>3648</v>
      </c>
      <c r="C17432" t="s">
        <v>1966</v>
      </c>
      <c r="D17432">
        <v>100</v>
      </c>
    </row>
    <row r="17433" spans="1:4">
      <c r="A17433">
        <v>1913</v>
      </c>
      <c r="B17433" t="s">
        <v>3648</v>
      </c>
      <c r="C17433" t="s">
        <v>578</v>
      </c>
      <c r="D17433">
        <v>40</v>
      </c>
    </row>
    <row r="17434" spans="1:4">
      <c r="A17434">
        <v>1913</v>
      </c>
      <c r="B17434" t="s">
        <v>3648</v>
      </c>
      <c r="C17434" t="s">
        <v>578</v>
      </c>
      <c r="D17434">
        <v>192.98</v>
      </c>
    </row>
    <row r="17435" spans="1:4">
      <c r="A17435">
        <v>1913</v>
      </c>
      <c r="B17435" t="s">
        <v>3648</v>
      </c>
      <c r="C17435" t="s">
        <v>2385</v>
      </c>
      <c r="D17435">
        <v>18</v>
      </c>
    </row>
    <row r="17436" spans="1:4">
      <c r="A17436">
        <v>1913</v>
      </c>
      <c r="B17436" t="s">
        <v>2427</v>
      </c>
      <c r="C17436" t="s">
        <v>442</v>
      </c>
      <c r="D17436">
        <v>410</v>
      </c>
    </row>
    <row r="17437" spans="1:4">
      <c r="A17437">
        <v>1913</v>
      </c>
      <c r="B17437" t="s">
        <v>2427</v>
      </c>
      <c r="C17437" t="s">
        <v>442</v>
      </c>
      <c r="D17437">
        <v>42</v>
      </c>
    </row>
    <row r="17438" spans="1:4">
      <c r="A17438">
        <v>1913</v>
      </c>
      <c r="B17438" t="s">
        <v>2427</v>
      </c>
      <c r="C17438" t="s">
        <v>1391</v>
      </c>
      <c r="D17438">
        <v>31.74</v>
      </c>
    </row>
    <row r="17439" spans="1:4">
      <c r="A17439">
        <v>1913</v>
      </c>
      <c r="B17439" t="s">
        <v>2427</v>
      </c>
      <c r="C17439" t="s">
        <v>1391</v>
      </c>
      <c r="D17439">
        <v>18.5</v>
      </c>
    </row>
    <row r="17440" spans="1:4">
      <c r="A17440">
        <v>1913</v>
      </c>
      <c r="B17440" t="s">
        <v>2427</v>
      </c>
      <c r="C17440" t="s">
        <v>1392</v>
      </c>
      <c r="D17440">
        <v>23.7</v>
      </c>
    </row>
    <row r="17441" spans="1:4">
      <c r="A17441">
        <v>1913</v>
      </c>
      <c r="B17441" t="s">
        <v>2427</v>
      </c>
      <c r="C17441" t="s">
        <v>446</v>
      </c>
      <c r="D17441">
        <v>52.1</v>
      </c>
    </row>
    <row r="17442" spans="1:4">
      <c r="A17442">
        <v>1913</v>
      </c>
      <c r="B17442" t="s">
        <v>2427</v>
      </c>
      <c r="C17442" t="s">
        <v>446</v>
      </c>
      <c r="D17442">
        <v>20</v>
      </c>
    </row>
    <row r="17443" spans="1:4">
      <c r="A17443">
        <v>1913</v>
      </c>
      <c r="B17443" t="s">
        <v>2427</v>
      </c>
      <c r="C17443" t="s">
        <v>446</v>
      </c>
      <c r="D17443">
        <v>30.5</v>
      </c>
    </row>
    <row r="17444" spans="1:4">
      <c r="A17444">
        <v>1913</v>
      </c>
      <c r="B17444" t="s">
        <v>2427</v>
      </c>
      <c r="C17444" t="s">
        <v>446</v>
      </c>
      <c r="D17444">
        <v>50</v>
      </c>
    </row>
    <row r="17445" spans="1:4">
      <c r="A17445">
        <v>1913</v>
      </c>
      <c r="B17445" t="s">
        <v>2427</v>
      </c>
      <c r="C17445" t="s">
        <v>446</v>
      </c>
      <c r="D17445">
        <v>24.67</v>
      </c>
    </row>
    <row r="17446" spans="1:4">
      <c r="A17446">
        <v>1913</v>
      </c>
      <c r="B17446" t="s">
        <v>2427</v>
      </c>
      <c r="C17446" t="s">
        <v>448</v>
      </c>
      <c r="D17446">
        <v>220</v>
      </c>
    </row>
    <row r="17447" spans="1:4">
      <c r="A17447">
        <v>1913</v>
      </c>
      <c r="B17447" t="s">
        <v>2427</v>
      </c>
      <c r="C17447" t="s">
        <v>448</v>
      </c>
      <c r="D17447">
        <v>23</v>
      </c>
    </row>
    <row r="17448" spans="1:4">
      <c r="A17448">
        <v>1913</v>
      </c>
      <c r="B17448" t="s">
        <v>2427</v>
      </c>
      <c r="C17448" t="s">
        <v>448</v>
      </c>
      <c r="D17448">
        <v>38</v>
      </c>
    </row>
    <row r="17449" spans="1:4">
      <c r="A17449">
        <v>1913</v>
      </c>
      <c r="B17449" t="s">
        <v>2427</v>
      </c>
      <c r="C17449" t="s">
        <v>448</v>
      </c>
      <c r="D17449">
        <v>59.89</v>
      </c>
    </row>
    <row r="17450" spans="1:4">
      <c r="A17450">
        <v>1913</v>
      </c>
      <c r="B17450" t="s">
        <v>2427</v>
      </c>
      <c r="C17450" t="s">
        <v>1435</v>
      </c>
      <c r="D17450">
        <v>22</v>
      </c>
    </row>
    <row r="17451" spans="1:4">
      <c r="A17451">
        <v>1913</v>
      </c>
      <c r="B17451" t="s">
        <v>2427</v>
      </c>
      <c r="C17451" t="s">
        <v>450</v>
      </c>
      <c r="D17451">
        <v>556.97</v>
      </c>
    </row>
    <row r="17452" spans="1:4">
      <c r="A17452">
        <v>1913</v>
      </c>
      <c r="B17452" t="s">
        <v>2427</v>
      </c>
      <c r="C17452" t="s">
        <v>450</v>
      </c>
      <c r="D17452">
        <v>140</v>
      </c>
    </row>
    <row r="17453" spans="1:4">
      <c r="A17453">
        <v>1913</v>
      </c>
      <c r="B17453" t="s">
        <v>2427</v>
      </c>
      <c r="C17453" t="s">
        <v>450</v>
      </c>
      <c r="D17453">
        <v>7.5</v>
      </c>
    </row>
    <row r="17454" spans="1:4">
      <c r="A17454">
        <v>1913</v>
      </c>
      <c r="B17454" t="s">
        <v>2427</v>
      </c>
      <c r="C17454" t="s">
        <v>450</v>
      </c>
      <c r="D17454">
        <v>30</v>
      </c>
    </row>
    <row r="17455" spans="1:4">
      <c r="A17455">
        <v>1913</v>
      </c>
      <c r="B17455" t="s">
        <v>2427</v>
      </c>
      <c r="C17455" t="s">
        <v>450</v>
      </c>
      <c r="D17455">
        <v>93</v>
      </c>
    </row>
    <row r="17456" spans="1:4">
      <c r="A17456">
        <v>1913</v>
      </c>
      <c r="B17456" t="s">
        <v>2427</v>
      </c>
      <c r="C17456" t="s">
        <v>450</v>
      </c>
      <c r="D17456">
        <v>58.7</v>
      </c>
    </row>
    <row r="17457" spans="1:4">
      <c r="A17457">
        <v>1913</v>
      </c>
      <c r="B17457" t="s">
        <v>2427</v>
      </c>
      <c r="C17457" t="s">
        <v>450</v>
      </c>
      <c r="D17457">
        <v>45.1</v>
      </c>
    </row>
    <row r="17458" spans="1:4">
      <c r="A17458">
        <v>1913</v>
      </c>
      <c r="B17458" t="s">
        <v>2427</v>
      </c>
      <c r="C17458" t="s">
        <v>1393</v>
      </c>
      <c r="D17458">
        <v>107</v>
      </c>
    </row>
    <row r="17459" spans="1:4">
      <c r="A17459">
        <v>1913</v>
      </c>
      <c r="B17459" t="s">
        <v>2427</v>
      </c>
      <c r="C17459" t="s">
        <v>1393</v>
      </c>
      <c r="D17459">
        <v>42</v>
      </c>
    </row>
    <row r="17460" spans="1:4">
      <c r="A17460">
        <v>1913</v>
      </c>
      <c r="B17460" t="s">
        <v>2427</v>
      </c>
      <c r="C17460" t="s">
        <v>750</v>
      </c>
      <c r="D17460">
        <v>62</v>
      </c>
    </row>
    <row r="17461" spans="1:4">
      <c r="A17461">
        <v>1913</v>
      </c>
      <c r="B17461" t="s">
        <v>2427</v>
      </c>
      <c r="C17461" t="s">
        <v>1547</v>
      </c>
      <c r="D17461">
        <v>45</v>
      </c>
    </row>
    <row r="17462" spans="1:4">
      <c r="A17462">
        <v>1913</v>
      </c>
      <c r="B17462" t="s">
        <v>2427</v>
      </c>
      <c r="C17462" t="s">
        <v>502</v>
      </c>
      <c r="D17462">
        <v>32</v>
      </c>
    </row>
    <row r="17463" spans="1:4">
      <c r="A17463">
        <v>1913</v>
      </c>
      <c r="B17463" t="s">
        <v>2427</v>
      </c>
      <c r="C17463" t="s">
        <v>452</v>
      </c>
      <c r="D17463">
        <v>120</v>
      </c>
    </row>
    <row r="17464" spans="1:4">
      <c r="A17464">
        <v>1913</v>
      </c>
      <c r="B17464" t="s">
        <v>2427</v>
      </c>
      <c r="C17464" t="s">
        <v>452</v>
      </c>
      <c r="D17464">
        <v>35</v>
      </c>
    </row>
    <row r="17465" spans="1:4">
      <c r="A17465">
        <v>1913</v>
      </c>
      <c r="B17465" t="s">
        <v>2427</v>
      </c>
      <c r="C17465" t="s">
        <v>452</v>
      </c>
      <c r="D17465">
        <v>77.7</v>
      </c>
    </row>
    <row r="17466" spans="1:4">
      <c r="A17466">
        <v>1913</v>
      </c>
      <c r="B17466" t="s">
        <v>2427</v>
      </c>
      <c r="C17466" t="s">
        <v>455</v>
      </c>
      <c r="D17466">
        <v>101</v>
      </c>
    </row>
    <row r="17467" spans="1:4">
      <c r="A17467">
        <v>1913</v>
      </c>
      <c r="B17467" t="s">
        <v>2427</v>
      </c>
      <c r="C17467" t="s">
        <v>1237</v>
      </c>
      <c r="D17467">
        <v>71</v>
      </c>
    </row>
    <row r="17468" spans="1:4">
      <c r="A17468">
        <v>1913</v>
      </c>
      <c r="B17468" t="s">
        <v>2427</v>
      </c>
      <c r="C17468" t="s">
        <v>763</v>
      </c>
      <c r="D17468">
        <v>25</v>
      </c>
    </row>
    <row r="17469" spans="1:4">
      <c r="A17469">
        <v>1913</v>
      </c>
      <c r="B17469" t="s">
        <v>2427</v>
      </c>
      <c r="C17469" t="s">
        <v>763</v>
      </c>
      <c r="D17469">
        <v>23</v>
      </c>
    </row>
    <row r="17470" spans="1:4">
      <c r="A17470">
        <v>1913</v>
      </c>
      <c r="B17470" t="s">
        <v>512</v>
      </c>
      <c r="C17470" t="s">
        <v>2523</v>
      </c>
      <c r="D17470">
        <v>10</v>
      </c>
    </row>
    <row r="17471" spans="1:4">
      <c r="A17471">
        <v>1913</v>
      </c>
      <c r="B17471" t="s">
        <v>512</v>
      </c>
      <c r="C17471" t="s">
        <v>370</v>
      </c>
      <c r="D17471">
        <v>18.5</v>
      </c>
    </row>
    <row r="17472" spans="1:4">
      <c r="A17472">
        <v>1913</v>
      </c>
      <c r="B17472" t="s">
        <v>512</v>
      </c>
      <c r="C17472" t="s">
        <v>1985</v>
      </c>
      <c r="D17472">
        <v>17.45</v>
      </c>
    </row>
    <row r="17473" spans="1:4">
      <c r="A17473">
        <v>1913</v>
      </c>
      <c r="B17473" t="s">
        <v>512</v>
      </c>
      <c r="C17473" t="s">
        <v>1985</v>
      </c>
      <c r="D17473">
        <v>30</v>
      </c>
    </row>
    <row r="17474" spans="1:4">
      <c r="A17474">
        <v>1913</v>
      </c>
      <c r="B17474" t="s">
        <v>512</v>
      </c>
      <c r="C17474" t="s">
        <v>1820</v>
      </c>
      <c r="D17474">
        <v>40</v>
      </c>
    </row>
    <row r="17475" spans="1:4">
      <c r="A17475">
        <v>1913</v>
      </c>
      <c r="B17475" t="s">
        <v>512</v>
      </c>
      <c r="C17475" t="s">
        <v>1820</v>
      </c>
      <c r="D17475">
        <v>14</v>
      </c>
    </row>
    <row r="17476" spans="1:4">
      <c r="A17476">
        <v>1913</v>
      </c>
      <c r="B17476" t="s">
        <v>512</v>
      </c>
      <c r="C17476" t="s">
        <v>2553</v>
      </c>
      <c r="D17476">
        <v>1</v>
      </c>
    </row>
    <row r="17477" spans="1:4">
      <c r="A17477">
        <v>1913</v>
      </c>
      <c r="B17477" t="s">
        <v>512</v>
      </c>
      <c r="C17477" t="s">
        <v>2193</v>
      </c>
      <c r="D17477">
        <v>30</v>
      </c>
    </row>
    <row r="17478" spans="1:4">
      <c r="A17478">
        <v>1913</v>
      </c>
      <c r="B17478" t="s">
        <v>512</v>
      </c>
      <c r="C17478" t="s">
        <v>1987</v>
      </c>
      <c r="D17478">
        <v>87</v>
      </c>
    </row>
    <row r="17479" spans="1:4">
      <c r="A17479">
        <v>1913</v>
      </c>
      <c r="B17479" t="s">
        <v>512</v>
      </c>
      <c r="C17479" t="s">
        <v>1988</v>
      </c>
      <c r="D17479">
        <v>88</v>
      </c>
    </row>
    <row r="17480" spans="1:4">
      <c r="A17480">
        <v>1913</v>
      </c>
      <c r="B17480" t="s">
        <v>512</v>
      </c>
      <c r="C17480" t="s">
        <v>1988</v>
      </c>
      <c r="D17480">
        <v>73.691000000000003</v>
      </c>
    </row>
    <row r="17481" spans="1:4">
      <c r="A17481">
        <v>1913</v>
      </c>
      <c r="B17481" t="s">
        <v>512</v>
      </c>
      <c r="C17481" t="s">
        <v>1988</v>
      </c>
      <c r="D17481">
        <v>19</v>
      </c>
    </row>
    <row r="17482" spans="1:4">
      <c r="A17482">
        <v>1913</v>
      </c>
      <c r="B17482" t="s">
        <v>512</v>
      </c>
      <c r="C17482" t="s">
        <v>2386</v>
      </c>
      <c r="D17482">
        <v>175</v>
      </c>
    </row>
    <row r="17483" spans="1:4">
      <c r="A17483">
        <v>1913</v>
      </c>
      <c r="B17483" t="s">
        <v>512</v>
      </c>
      <c r="C17483" t="s">
        <v>1977</v>
      </c>
      <c r="D17483">
        <v>4</v>
      </c>
    </row>
    <row r="17484" spans="1:4">
      <c r="A17484">
        <v>1913</v>
      </c>
      <c r="B17484" t="s">
        <v>512</v>
      </c>
      <c r="C17484" t="s">
        <v>2589</v>
      </c>
      <c r="D17484">
        <v>6.6</v>
      </c>
    </row>
    <row r="17485" spans="1:4">
      <c r="A17485">
        <v>1913</v>
      </c>
      <c r="B17485" t="s">
        <v>512</v>
      </c>
      <c r="C17485" t="s">
        <v>1989</v>
      </c>
      <c r="D17485">
        <v>10.68</v>
      </c>
    </row>
    <row r="17486" spans="1:4">
      <c r="A17486">
        <v>1913</v>
      </c>
      <c r="B17486" t="s">
        <v>512</v>
      </c>
      <c r="C17486" t="s">
        <v>2195</v>
      </c>
      <c r="D17486">
        <v>20.16</v>
      </c>
    </row>
    <row r="17487" spans="1:4">
      <c r="A17487">
        <v>1913</v>
      </c>
      <c r="B17487" t="s">
        <v>512</v>
      </c>
      <c r="C17487" t="s">
        <v>1979</v>
      </c>
      <c r="D17487">
        <v>12</v>
      </c>
    </row>
    <row r="17488" spans="1:4">
      <c r="A17488">
        <v>1913</v>
      </c>
      <c r="B17488" t="s">
        <v>512</v>
      </c>
      <c r="C17488" t="s">
        <v>1980</v>
      </c>
      <c r="D17488">
        <v>12.3</v>
      </c>
    </row>
    <row r="17489" spans="1:4">
      <c r="A17489">
        <v>1913</v>
      </c>
      <c r="B17489" t="s">
        <v>512</v>
      </c>
      <c r="C17489" t="s">
        <v>1981</v>
      </c>
      <c r="D17489">
        <v>49</v>
      </c>
    </row>
    <row r="17490" spans="1:4">
      <c r="A17490">
        <v>1913</v>
      </c>
      <c r="B17490" t="s">
        <v>512</v>
      </c>
      <c r="C17490" t="s">
        <v>1982</v>
      </c>
      <c r="D17490">
        <v>89.6</v>
      </c>
    </row>
    <row r="17491" spans="1:4">
      <c r="A17491">
        <v>1913</v>
      </c>
      <c r="B17491" t="s">
        <v>1310</v>
      </c>
      <c r="C17491" t="s">
        <v>1712</v>
      </c>
      <c r="D17491">
        <v>24</v>
      </c>
    </row>
    <row r="17492" spans="1:4">
      <c r="A17492">
        <v>1913</v>
      </c>
      <c r="B17492" t="s">
        <v>3649</v>
      </c>
      <c r="C17492" t="s">
        <v>2466</v>
      </c>
      <c r="D17492">
        <v>25</v>
      </c>
    </row>
    <row r="17493" spans="1:4">
      <c r="A17493">
        <v>1913</v>
      </c>
      <c r="B17493" t="s">
        <v>3649</v>
      </c>
      <c r="C17493" t="s">
        <v>1998</v>
      </c>
      <c r="D17493">
        <v>14</v>
      </c>
    </row>
    <row r="17494" spans="1:4">
      <c r="A17494">
        <v>1913</v>
      </c>
      <c r="B17494" t="s">
        <v>3649</v>
      </c>
      <c r="C17494" t="s">
        <v>97</v>
      </c>
      <c r="D17494">
        <v>43.75</v>
      </c>
    </row>
    <row r="17495" spans="1:4">
      <c r="A17495">
        <v>1913</v>
      </c>
      <c r="B17495" t="s">
        <v>3649</v>
      </c>
      <c r="C17495" t="s">
        <v>2289</v>
      </c>
      <c r="D17495">
        <v>39</v>
      </c>
    </row>
    <row r="17496" spans="1:4">
      <c r="A17496">
        <v>1913</v>
      </c>
      <c r="B17496" t="s">
        <v>3649</v>
      </c>
      <c r="C17496" t="s">
        <v>1996</v>
      </c>
      <c r="D17496">
        <v>37.200000000000003</v>
      </c>
    </row>
    <row r="17497" spans="1:4">
      <c r="A17497">
        <v>1913</v>
      </c>
      <c r="B17497" t="s">
        <v>3649</v>
      </c>
      <c r="C17497" t="s">
        <v>2000</v>
      </c>
      <c r="D17497">
        <v>29</v>
      </c>
    </row>
    <row r="17498" spans="1:4">
      <c r="A17498">
        <v>1913</v>
      </c>
      <c r="B17498" t="s">
        <v>3649</v>
      </c>
      <c r="C17498" t="s">
        <v>1999</v>
      </c>
      <c r="D17498">
        <v>7</v>
      </c>
    </row>
    <row r="17499" spans="1:4">
      <c r="A17499">
        <v>1913</v>
      </c>
      <c r="B17499" t="s">
        <v>3649</v>
      </c>
      <c r="C17499" t="s">
        <v>1993</v>
      </c>
      <c r="D17499">
        <v>10</v>
      </c>
    </row>
    <row r="17500" spans="1:4">
      <c r="A17500">
        <v>1913</v>
      </c>
      <c r="B17500" t="s">
        <v>3649</v>
      </c>
      <c r="C17500" t="s">
        <v>2291</v>
      </c>
      <c r="D17500">
        <v>10.5</v>
      </c>
    </row>
    <row r="17501" spans="1:4">
      <c r="A17501">
        <v>1913</v>
      </c>
      <c r="B17501" t="s">
        <v>3649</v>
      </c>
      <c r="C17501" t="s">
        <v>2352</v>
      </c>
      <c r="D17501">
        <v>5.5</v>
      </c>
    </row>
    <row r="17502" spans="1:4">
      <c r="A17502">
        <v>1913</v>
      </c>
      <c r="B17502" t="s">
        <v>3649</v>
      </c>
      <c r="C17502" t="s">
        <v>2491</v>
      </c>
      <c r="D17502">
        <v>6</v>
      </c>
    </row>
    <row r="17503" spans="1:4">
      <c r="A17503">
        <v>1913</v>
      </c>
      <c r="B17503" t="s">
        <v>3649</v>
      </c>
      <c r="C17503" t="s">
        <v>1994</v>
      </c>
      <c r="D17503">
        <v>10</v>
      </c>
    </row>
    <row r="17504" spans="1:4">
      <c r="A17504">
        <v>1913</v>
      </c>
      <c r="B17504" t="s">
        <v>3649</v>
      </c>
      <c r="C17504" t="s">
        <v>2590</v>
      </c>
      <c r="D17504">
        <v>8</v>
      </c>
    </row>
    <row r="17505" spans="1:4">
      <c r="A17505">
        <v>1913</v>
      </c>
      <c r="B17505" t="s">
        <v>3649</v>
      </c>
      <c r="C17505" t="s">
        <v>2000</v>
      </c>
      <c r="D17505">
        <v>28.13</v>
      </c>
    </row>
    <row r="17506" spans="1:4">
      <c r="A17506">
        <v>1913</v>
      </c>
      <c r="B17506" t="s">
        <v>2524</v>
      </c>
      <c r="C17506" t="s">
        <v>99</v>
      </c>
      <c r="D17506">
        <v>7.5</v>
      </c>
    </row>
    <row r="17507" spans="1:4">
      <c r="A17507">
        <v>1913</v>
      </c>
      <c r="B17507" t="s">
        <v>2524</v>
      </c>
      <c r="C17507" t="s">
        <v>100</v>
      </c>
      <c r="D17507">
        <v>6</v>
      </c>
    </row>
    <row r="17508" spans="1:4">
      <c r="A17508">
        <v>1913</v>
      </c>
      <c r="B17508" t="s">
        <v>2524</v>
      </c>
      <c r="C17508" t="s">
        <v>102</v>
      </c>
      <c r="D17508">
        <v>93</v>
      </c>
    </row>
    <row r="17509" spans="1:4">
      <c r="A17509">
        <v>1913</v>
      </c>
      <c r="B17509" t="s">
        <v>2524</v>
      </c>
      <c r="C17509" t="s">
        <v>105</v>
      </c>
      <c r="D17509">
        <v>167</v>
      </c>
    </row>
    <row r="17510" spans="1:4">
      <c r="A17510">
        <v>1913</v>
      </c>
      <c r="B17510" t="s">
        <v>2524</v>
      </c>
      <c r="C17510" t="s">
        <v>105</v>
      </c>
      <c r="D17510">
        <v>101.34</v>
      </c>
    </row>
    <row r="17511" spans="1:4">
      <c r="A17511">
        <v>1913</v>
      </c>
      <c r="B17511" t="s">
        <v>2524</v>
      </c>
      <c r="C17511" t="s">
        <v>105</v>
      </c>
      <c r="D17511">
        <v>40.92</v>
      </c>
    </row>
    <row r="17512" spans="1:4">
      <c r="A17512">
        <v>1913</v>
      </c>
      <c r="B17512" t="s">
        <v>2524</v>
      </c>
      <c r="C17512" t="s">
        <v>108</v>
      </c>
      <c r="D17512">
        <v>4</v>
      </c>
    </row>
    <row r="17513" spans="1:4">
      <c r="A17513">
        <v>1913</v>
      </c>
      <c r="B17513" t="s">
        <v>2524</v>
      </c>
      <c r="C17513" t="s">
        <v>2001</v>
      </c>
      <c r="D17513">
        <v>17</v>
      </c>
    </row>
    <row r="17514" spans="1:4">
      <c r="A17514">
        <v>1913</v>
      </c>
      <c r="B17514" t="s">
        <v>2524</v>
      </c>
      <c r="C17514" t="s">
        <v>109</v>
      </c>
      <c r="D17514">
        <v>19.100000000000001</v>
      </c>
    </row>
    <row r="17515" spans="1:4">
      <c r="A17515">
        <v>1913</v>
      </c>
      <c r="B17515" t="s">
        <v>2810</v>
      </c>
      <c r="C17515" t="s">
        <v>712</v>
      </c>
      <c r="D17515">
        <v>8.5</v>
      </c>
    </row>
    <row r="17516" spans="1:4">
      <c r="A17516">
        <v>1913</v>
      </c>
      <c r="B17516" t="s">
        <v>2810</v>
      </c>
      <c r="C17516" t="s">
        <v>210</v>
      </c>
      <c r="D17516">
        <v>3.9</v>
      </c>
    </row>
    <row r="17517" spans="1:4">
      <c r="A17517">
        <v>1913</v>
      </c>
      <c r="B17517" t="s">
        <v>2810</v>
      </c>
      <c r="C17517" t="s">
        <v>208</v>
      </c>
      <c r="D17517">
        <v>10</v>
      </c>
    </row>
    <row r="17518" spans="1:4">
      <c r="A17518">
        <v>1913</v>
      </c>
      <c r="B17518" t="s">
        <v>2810</v>
      </c>
      <c r="C17518" t="s">
        <v>1358</v>
      </c>
      <c r="D17518">
        <v>10</v>
      </c>
    </row>
    <row r="17519" spans="1:4">
      <c r="A17519">
        <v>1913</v>
      </c>
      <c r="B17519" t="s">
        <v>2810</v>
      </c>
      <c r="C17519" t="s">
        <v>199</v>
      </c>
      <c r="D17519">
        <v>206.86</v>
      </c>
    </row>
    <row r="17520" spans="1:4">
      <c r="A17520">
        <v>1913</v>
      </c>
      <c r="B17520" t="s">
        <v>2810</v>
      </c>
      <c r="C17520" t="s">
        <v>205</v>
      </c>
      <c r="D17520">
        <v>19</v>
      </c>
    </row>
    <row r="17521" spans="1:4">
      <c r="A17521">
        <v>1913</v>
      </c>
      <c r="B17521" t="s">
        <v>2810</v>
      </c>
      <c r="C17521" t="s">
        <v>205</v>
      </c>
      <c r="D17521">
        <v>1.6</v>
      </c>
    </row>
    <row r="17522" spans="1:4">
      <c r="A17522">
        <v>1913</v>
      </c>
      <c r="B17522" t="s">
        <v>3660</v>
      </c>
      <c r="C17522" t="s">
        <v>2201</v>
      </c>
      <c r="D17522">
        <v>86.878</v>
      </c>
    </row>
    <row r="17523" spans="1:4">
      <c r="A17523">
        <v>1913</v>
      </c>
      <c r="B17523" t="s">
        <v>3660</v>
      </c>
      <c r="C17523" t="s">
        <v>2201</v>
      </c>
      <c r="D17523">
        <v>22.132999999999999</v>
      </c>
    </row>
    <row r="17524" spans="1:4">
      <c r="A17524">
        <v>1913</v>
      </c>
      <c r="B17524" t="s">
        <v>3660</v>
      </c>
      <c r="C17524" t="s">
        <v>2201</v>
      </c>
      <c r="D17524">
        <v>19.614000000000001</v>
      </c>
    </row>
    <row r="17525" spans="1:4">
      <c r="A17525">
        <v>1913</v>
      </c>
      <c r="B17525" t="s">
        <v>3291</v>
      </c>
      <c r="C17525" t="s">
        <v>2292</v>
      </c>
      <c r="D17525">
        <v>8.75</v>
      </c>
    </row>
    <row r="17526" spans="1:4">
      <c r="A17526">
        <v>1913</v>
      </c>
      <c r="B17526" t="s">
        <v>3291</v>
      </c>
      <c r="C17526" t="s">
        <v>2203</v>
      </c>
      <c r="D17526">
        <v>7.05</v>
      </c>
    </row>
    <row r="17527" spans="1:4">
      <c r="A17527">
        <v>1913</v>
      </c>
      <c r="B17527" t="s">
        <v>3291</v>
      </c>
      <c r="C17527" t="s">
        <v>2003</v>
      </c>
      <c r="D17527">
        <v>507.09100000000001</v>
      </c>
    </row>
    <row r="17528" spans="1:4">
      <c r="A17528">
        <v>1913</v>
      </c>
      <c r="B17528" t="s">
        <v>3291</v>
      </c>
      <c r="C17528" t="s">
        <v>2003</v>
      </c>
      <c r="D17528">
        <v>909.29</v>
      </c>
    </row>
    <row r="17529" spans="1:4">
      <c r="A17529">
        <v>1913</v>
      </c>
      <c r="B17529" t="s">
        <v>3291</v>
      </c>
      <c r="C17529" t="s">
        <v>2003</v>
      </c>
      <c r="D17529">
        <v>862.98</v>
      </c>
    </row>
    <row r="17530" spans="1:4">
      <c r="A17530">
        <v>1913</v>
      </c>
      <c r="B17530" t="s">
        <v>3291</v>
      </c>
      <c r="C17530" t="s">
        <v>2003</v>
      </c>
      <c r="D17530">
        <v>32.35</v>
      </c>
    </row>
    <row r="17531" spans="1:4">
      <c r="A17531">
        <v>1913</v>
      </c>
      <c r="B17531" t="s">
        <v>3291</v>
      </c>
      <c r="C17531" t="s">
        <v>2003</v>
      </c>
      <c r="D17531">
        <v>82.58</v>
      </c>
    </row>
    <row r="17532" spans="1:4">
      <c r="A17532">
        <v>1913</v>
      </c>
      <c r="B17532" t="s">
        <v>3291</v>
      </c>
      <c r="C17532" t="s">
        <v>2003</v>
      </c>
      <c r="D17532">
        <v>24.4</v>
      </c>
    </row>
    <row r="17533" spans="1:4">
      <c r="A17533">
        <v>1913</v>
      </c>
      <c r="B17533" t="s">
        <v>3291</v>
      </c>
      <c r="C17533" t="s">
        <v>2207</v>
      </c>
      <c r="D17533">
        <v>20.100000000000001</v>
      </c>
    </row>
    <row r="17534" spans="1:4">
      <c r="A17534">
        <v>1913</v>
      </c>
      <c r="B17534" t="s">
        <v>3291</v>
      </c>
      <c r="C17534" t="s">
        <v>2094</v>
      </c>
      <c r="D17534">
        <v>19.5</v>
      </c>
    </row>
    <row r="17535" spans="1:4">
      <c r="A17535">
        <v>1913</v>
      </c>
      <c r="B17535" t="s">
        <v>3291</v>
      </c>
      <c r="C17535" t="s">
        <v>2208</v>
      </c>
      <c r="D17535">
        <v>6.5</v>
      </c>
    </row>
    <row r="17536" spans="1:4">
      <c r="A17536">
        <v>1913</v>
      </c>
      <c r="B17536" t="s">
        <v>3291</v>
      </c>
      <c r="C17536" t="s">
        <v>2006</v>
      </c>
      <c r="D17536">
        <v>16.28</v>
      </c>
    </row>
    <row r="17537" spans="1:4">
      <c r="A17537">
        <v>1913</v>
      </c>
      <c r="B17537" t="s">
        <v>3291</v>
      </c>
      <c r="C17537" t="s">
        <v>2006</v>
      </c>
      <c r="D17537">
        <v>40.700000000000003</v>
      </c>
    </row>
    <row r="17538" spans="1:4">
      <c r="A17538">
        <v>1913</v>
      </c>
      <c r="B17538" t="s">
        <v>3291</v>
      </c>
      <c r="C17538" t="s">
        <v>2210</v>
      </c>
      <c r="D17538">
        <v>47</v>
      </c>
    </row>
    <row r="17539" spans="1:4">
      <c r="A17539">
        <v>1913</v>
      </c>
      <c r="B17539" t="s">
        <v>3291</v>
      </c>
      <c r="C17539" t="s">
        <v>2213</v>
      </c>
      <c r="D17539">
        <v>150</v>
      </c>
    </row>
    <row r="17540" spans="1:4">
      <c r="A17540">
        <v>1913</v>
      </c>
      <c r="B17540" t="s">
        <v>3291</v>
      </c>
      <c r="C17540" t="s">
        <v>2213</v>
      </c>
      <c r="D17540">
        <v>27.4</v>
      </c>
    </row>
    <row r="17541" spans="1:4">
      <c r="A17541">
        <v>1913</v>
      </c>
      <c r="B17541" t="s">
        <v>3291</v>
      </c>
      <c r="C17541" t="s">
        <v>2213</v>
      </c>
      <c r="D17541">
        <v>8.4700000000000006</v>
      </c>
    </row>
    <row r="17542" spans="1:4">
      <c r="A17542">
        <v>1913</v>
      </c>
      <c r="B17542" t="s">
        <v>3291</v>
      </c>
      <c r="C17542" t="s">
        <v>2213</v>
      </c>
      <c r="D17542">
        <v>2.8</v>
      </c>
    </row>
    <row r="17543" spans="1:4">
      <c r="A17543">
        <v>1913</v>
      </c>
      <c r="B17543" t="s">
        <v>3291</v>
      </c>
      <c r="C17543" t="s">
        <v>1994</v>
      </c>
      <c r="D17543">
        <v>12.96</v>
      </c>
    </row>
    <row r="17544" spans="1:4">
      <c r="A17544">
        <v>1913</v>
      </c>
      <c r="B17544" t="s">
        <v>3291</v>
      </c>
      <c r="C17544" t="s">
        <v>2029</v>
      </c>
      <c r="D17544">
        <v>3.32</v>
      </c>
    </row>
    <row r="17545" spans="1:4">
      <c r="A17545">
        <v>1913</v>
      </c>
      <c r="B17545" t="s">
        <v>3291</v>
      </c>
      <c r="C17545" t="s">
        <v>2029</v>
      </c>
      <c r="D17545">
        <v>68.73</v>
      </c>
    </row>
    <row r="17546" spans="1:4">
      <c r="A17546">
        <v>1913</v>
      </c>
      <c r="B17546" t="s">
        <v>3291</v>
      </c>
      <c r="C17546" t="s">
        <v>2029</v>
      </c>
      <c r="D17546">
        <v>18</v>
      </c>
    </row>
    <row r="17547" spans="1:4">
      <c r="A17547">
        <v>1913</v>
      </c>
      <c r="B17547" t="s">
        <v>3291</v>
      </c>
      <c r="C17547" t="s">
        <v>2294</v>
      </c>
      <c r="D17547">
        <v>18</v>
      </c>
    </row>
    <row r="17548" spans="1:4">
      <c r="A17548">
        <v>1913</v>
      </c>
      <c r="B17548" t="s">
        <v>3291</v>
      </c>
      <c r="C17548" t="s">
        <v>2012</v>
      </c>
      <c r="D17548">
        <v>28.55</v>
      </c>
    </row>
    <row r="17549" spans="1:4">
      <c r="A17549">
        <v>1913</v>
      </c>
      <c r="B17549" t="s">
        <v>3291</v>
      </c>
      <c r="C17549" t="s">
        <v>2012</v>
      </c>
      <c r="D17549">
        <v>50</v>
      </c>
    </row>
    <row r="17550" spans="1:4">
      <c r="A17550">
        <v>1913</v>
      </c>
      <c r="B17550" t="s">
        <v>3291</v>
      </c>
      <c r="C17550" t="s">
        <v>2015</v>
      </c>
      <c r="D17550">
        <v>44.12</v>
      </c>
    </row>
    <row r="17551" spans="1:4">
      <c r="A17551">
        <v>1913</v>
      </c>
      <c r="B17551" t="s">
        <v>3291</v>
      </c>
      <c r="C17551" t="s">
        <v>2015</v>
      </c>
      <c r="D17551">
        <v>51.6</v>
      </c>
    </row>
    <row r="17552" spans="1:4">
      <c r="A17552">
        <v>1913</v>
      </c>
      <c r="B17552" t="s">
        <v>3291</v>
      </c>
      <c r="C17552" t="s">
        <v>2030</v>
      </c>
      <c r="D17552">
        <v>17.850000000000001</v>
      </c>
    </row>
    <row r="17553" spans="1:4">
      <c r="A17553">
        <v>1913</v>
      </c>
      <c r="B17553" t="s">
        <v>3291</v>
      </c>
      <c r="C17553" t="s">
        <v>2016</v>
      </c>
      <c r="D17553">
        <v>97.966999999999999</v>
      </c>
    </row>
    <row r="17554" spans="1:4">
      <c r="A17554">
        <v>1913</v>
      </c>
      <c r="B17554" t="s">
        <v>3291</v>
      </c>
      <c r="C17554" t="s">
        <v>2016</v>
      </c>
      <c r="D17554">
        <v>26.64</v>
      </c>
    </row>
    <row r="17555" spans="1:4">
      <c r="A17555">
        <v>1913</v>
      </c>
      <c r="B17555" t="s">
        <v>3291</v>
      </c>
      <c r="C17555" t="s">
        <v>2019</v>
      </c>
      <c r="D17555">
        <v>24.1</v>
      </c>
    </row>
    <row r="17556" spans="1:4">
      <c r="A17556">
        <v>1913</v>
      </c>
      <c r="B17556" t="s">
        <v>3291</v>
      </c>
      <c r="C17556" t="s">
        <v>2268</v>
      </c>
      <c r="D17556">
        <v>30.07</v>
      </c>
    </row>
    <row r="17557" spans="1:4">
      <c r="A17557">
        <v>1913</v>
      </c>
      <c r="B17557" t="s">
        <v>3291</v>
      </c>
      <c r="C17557" t="s">
        <v>2297</v>
      </c>
      <c r="D17557">
        <v>21.72</v>
      </c>
    </row>
    <row r="17558" spans="1:4">
      <c r="A17558">
        <v>1913</v>
      </c>
      <c r="B17558" t="s">
        <v>3291</v>
      </c>
      <c r="C17558" t="s">
        <v>2021</v>
      </c>
      <c r="D17558">
        <v>132.52000000000001</v>
      </c>
    </row>
    <row r="17559" spans="1:4">
      <c r="A17559">
        <v>1913</v>
      </c>
      <c r="B17559" t="s">
        <v>3291</v>
      </c>
      <c r="C17559" t="s">
        <v>578</v>
      </c>
      <c r="D17559">
        <v>166.51499999999999</v>
      </c>
    </row>
    <row r="17560" spans="1:4">
      <c r="A17560">
        <v>1913</v>
      </c>
      <c r="B17560" t="s">
        <v>3291</v>
      </c>
      <c r="C17560" t="s">
        <v>2298</v>
      </c>
      <c r="D17560">
        <v>10.786</v>
      </c>
    </row>
    <row r="17561" spans="1:4">
      <c r="A17561">
        <v>1913</v>
      </c>
      <c r="B17561" t="s">
        <v>3291</v>
      </c>
      <c r="C17561" t="s">
        <v>2023</v>
      </c>
      <c r="D17561">
        <v>17.62</v>
      </c>
    </row>
    <row r="17562" spans="1:4">
      <c r="A17562">
        <v>1913</v>
      </c>
      <c r="B17562" t="s">
        <v>3291</v>
      </c>
      <c r="C17562" t="s">
        <v>2299</v>
      </c>
      <c r="D17562">
        <v>17.87</v>
      </c>
    </row>
    <row r="17563" spans="1:4">
      <c r="A17563">
        <v>1913</v>
      </c>
      <c r="B17563" t="s">
        <v>3291</v>
      </c>
      <c r="C17563" t="s">
        <v>2270</v>
      </c>
      <c r="D17563">
        <v>5.3380000000000001</v>
      </c>
    </row>
    <row r="17564" spans="1:4">
      <c r="A17564">
        <v>1913</v>
      </c>
      <c r="B17564" t="s">
        <v>3291</v>
      </c>
      <c r="C17564" t="s">
        <v>2025</v>
      </c>
      <c r="D17564">
        <v>237.458</v>
      </c>
    </row>
    <row r="17565" spans="1:4">
      <c r="A17565">
        <v>1913</v>
      </c>
      <c r="B17565" t="s">
        <v>3291</v>
      </c>
      <c r="C17565" t="s">
        <v>2025</v>
      </c>
      <c r="D17565">
        <v>15.4</v>
      </c>
    </row>
    <row r="17566" spans="1:4">
      <c r="A17566">
        <v>1913</v>
      </c>
      <c r="B17566" t="s">
        <v>2833</v>
      </c>
      <c r="C17566" t="s">
        <v>192</v>
      </c>
      <c r="D17566">
        <v>403.642</v>
      </c>
    </row>
    <row r="17567" spans="1:4">
      <c r="A17567">
        <v>1913</v>
      </c>
      <c r="B17567" t="s">
        <v>2833</v>
      </c>
      <c r="C17567" t="s">
        <v>192</v>
      </c>
      <c r="D17567">
        <v>2.964</v>
      </c>
    </row>
    <row r="17568" spans="1:4">
      <c r="A17568">
        <v>1913</v>
      </c>
      <c r="B17568" t="s">
        <v>2833</v>
      </c>
      <c r="C17568" t="s">
        <v>192</v>
      </c>
      <c r="D17568">
        <v>37</v>
      </c>
    </row>
    <row r="17569" spans="1:4">
      <c r="A17569">
        <v>1913</v>
      </c>
      <c r="B17569" t="s">
        <v>2833</v>
      </c>
      <c r="C17569" t="s">
        <v>192</v>
      </c>
      <c r="D17569">
        <v>1.5</v>
      </c>
    </row>
    <row r="17570" spans="1:4">
      <c r="A17570">
        <v>1913</v>
      </c>
      <c r="B17570" t="s">
        <v>2833</v>
      </c>
      <c r="C17570" t="s">
        <v>192</v>
      </c>
      <c r="D17570">
        <v>25.3</v>
      </c>
    </row>
    <row r="17571" spans="1:4">
      <c r="A17571">
        <v>1913</v>
      </c>
      <c r="B17571" t="s">
        <v>2833</v>
      </c>
      <c r="C17571" t="s">
        <v>192</v>
      </c>
      <c r="D17571">
        <v>10</v>
      </c>
    </row>
    <row r="17572" spans="1:4">
      <c r="A17572">
        <v>1913</v>
      </c>
      <c r="B17572" t="s">
        <v>2833</v>
      </c>
      <c r="C17572" t="s">
        <v>192</v>
      </c>
      <c r="D17572">
        <v>111.16800000000001</v>
      </c>
    </row>
    <row r="17573" spans="1:4">
      <c r="A17573">
        <v>1913</v>
      </c>
      <c r="B17573" t="s">
        <v>2833</v>
      </c>
      <c r="C17573" t="s">
        <v>194</v>
      </c>
      <c r="D17573">
        <v>25</v>
      </c>
    </row>
    <row r="17574" spans="1:4">
      <c r="A17574">
        <v>1913</v>
      </c>
      <c r="B17574" t="s">
        <v>2833</v>
      </c>
      <c r="C17574" t="s">
        <v>2226</v>
      </c>
      <c r="D17574">
        <v>38</v>
      </c>
    </row>
    <row r="17575" spans="1:4">
      <c r="A17575">
        <v>1913</v>
      </c>
      <c r="B17575" t="s">
        <v>2833</v>
      </c>
      <c r="C17575" t="s">
        <v>2226</v>
      </c>
      <c r="D17575">
        <v>5.5</v>
      </c>
    </row>
    <row r="17576" spans="1:4">
      <c r="A17576">
        <v>1913</v>
      </c>
      <c r="B17576" t="s">
        <v>2833</v>
      </c>
      <c r="C17576" t="s">
        <v>567</v>
      </c>
      <c r="D17576">
        <v>41</v>
      </c>
    </row>
    <row r="17577" spans="1:4">
      <c r="A17577">
        <v>1913</v>
      </c>
      <c r="B17577" t="s">
        <v>2820</v>
      </c>
      <c r="C17577" t="s">
        <v>2037</v>
      </c>
      <c r="D17577">
        <v>63.4</v>
      </c>
    </row>
    <row r="17578" spans="1:4">
      <c r="A17578">
        <v>1913</v>
      </c>
      <c r="B17578" t="s">
        <v>2820</v>
      </c>
      <c r="C17578" t="s">
        <v>72</v>
      </c>
      <c r="D17578">
        <v>16.399999999999999</v>
      </c>
    </row>
    <row r="17579" spans="1:4">
      <c r="A17579">
        <v>1913</v>
      </c>
      <c r="B17579" t="s">
        <v>2820</v>
      </c>
      <c r="C17579" t="s">
        <v>1714</v>
      </c>
      <c r="D17579">
        <v>144.935</v>
      </c>
    </row>
    <row r="17580" spans="1:4">
      <c r="A17580">
        <v>1913</v>
      </c>
      <c r="B17580" t="s">
        <v>2820</v>
      </c>
      <c r="C17580" t="s">
        <v>502</v>
      </c>
      <c r="D17580">
        <v>243</v>
      </c>
    </row>
    <row r="17581" spans="1:4">
      <c r="A17581">
        <v>1913</v>
      </c>
      <c r="B17581" t="s">
        <v>2820</v>
      </c>
      <c r="C17581" t="s">
        <v>502</v>
      </c>
      <c r="D17581">
        <v>106.37</v>
      </c>
    </row>
    <row r="17582" spans="1:4">
      <c r="A17582">
        <v>1913</v>
      </c>
      <c r="B17582" t="s">
        <v>2820</v>
      </c>
      <c r="C17582" t="s">
        <v>2573</v>
      </c>
      <c r="D17582">
        <v>33</v>
      </c>
    </row>
    <row r="17583" spans="1:4">
      <c r="A17583">
        <v>1913</v>
      </c>
      <c r="B17583" t="s">
        <v>2820</v>
      </c>
      <c r="C17583" t="s">
        <v>2034</v>
      </c>
      <c r="D17583">
        <v>23.9</v>
      </c>
    </row>
    <row r="17584" spans="1:4">
      <c r="A17584">
        <v>1913</v>
      </c>
      <c r="B17584" t="s">
        <v>2820</v>
      </c>
      <c r="C17584" t="s">
        <v>2036</v>
      </c>
      <c r="D17584">
        <v>95.16</v>
      </c>
    </row>
    <row r="17585" spans="1:4">
      <c r="A17585">
        <v>1913</v>
      </c>
      <c r="B17585" t="s">
        <v>2528</v>
      </c>
      <c r="C17585" t="s">
        <v>2607</v>
      </c>
      <c r="D17585">
        <v>195.06</v>
      </c>
    </row>
    <row r="17586" spans="1:4">
      <c r="A17586">
        <v>1913</v>
      </c>
      <c r="B17586" t="s">
        <v>3650</v>
      </c>
      <c r="C17586" t="s">
        <v>2045</v>
      </c>
      <c r="D17586">
        <v>4</v>
      </c>
    </row>
    <row r="17587" spans="1:4">
      <c r="A17587">
        <v>1913</v>
      </c>
      <c r="B17587" t="s">
        <v>3650</v>
      </c>
      <c r="C17587" t="s">
        <v>2389</v>
      </c>
      <c r="D17587">
        <v>52</v>
      </c>
    </row>
    <row r="17588" spans="1:4">
      <c r="A17588">
        <v>1913</v>
      </c>
      <c r="B17588" t="s">
        <v>3650</v>
      </c>
      <c r="C17588" t="s">
        <v>2041</v>
      </c>
      <c r="D17588">
        <v>793.27800000000002</v>
      </c>
    </row>
    <row r="17589" spans="1:4">
      <c r="A17589">
        <v>1913</v>
      </c>
      <c r="B17589" t="s">
        <v>3650</v>
      </c>
      <c r="C17589" t="s">
        <v>2041</v>
      </c>
      <c r="D17589">
        <v>1.44</v>
      </c>
    </row>
    <row r="17590" spans="1:4">
      <c r="A17590">
        <v>1913</v>
      </c>
      <c r="B17590" t="s">
        <v>3650</v>
      </c>
      <c r="C17590" t="s">
        <v>2232</v>
      </c>
      <c r="D17590">
        <v>16.100000000000001</v>
      </c>
    </row>
    <row r="17591" spans="1:4">
      <c r="A17591">
        <v>1913</v>
      </c>
      <c r="B17591" t="s">
        <v>3650</v>
      </c>
      <c r="C17591" t="s">
        <v>2575</v>
      </c>
      <c r="D17591">
        <v>36</v>
      </c>
    </row>
    <row r="17592" spans="1:4">
      <c r="A17592">
        <v>1913</v>
      </c>
      <c r="B17592" t="s">
        <v>3650</v>
      </c>
      <c r="C17592" t="s">
        <v>1873</v>
      </c>
      <c r="D17592">
        <v>63.2</v>
      </c>
    </row>
    <row r="17593" spans="1:4">
      <c r="A17593">
        <v>1913</v>
      </c>
      <c r="B17593" t="s">
        <v>3650</v>
      </c>
      <c r="C17593" t="s">
        <v>1873</v>
      </c>
      <c r="D17593">
        <v>48</v>
      </c>
    </row>
    <row r="17594" spans="1:4">
      <c r="A17594">
        <v>1913</v>
      </c>
      <c r="B17594" t="s">
        <v>3650</v>
      </c>
      <c r="C17594" t="s">
        <v>1873</v>
      </c>
      <c r="D17594">
        <v>81</v>
      </c>
    </row>
    <row r="17595" spans="1:4">
      <c r="A17595">
        <v>1913</v>
      </c>
      <c r="B17595" t="s">
        <v>3650</v>
      </c>
      <c r="C17595" t="s">
        <v>2526</v>
      </c>
      <c r="D17595">
        <v>32.200000000000003</v>
      </c>
    </row>
    <row r="17596" spans="1:4">
      <c r="A17596">
        <v>1913</v>
      </c>
      <c r="B17596" t="s">
        <v>3650</v>
      </c>
      <c r="C17596" t="s">
        <v>419</v>
      </c>
      <c r="D17596">
        <v>225</v>
      </c>
    </row>
    <row r="17597" spans="1:4">
      <c r="A17597">
        <v>1913</v>
      </c>
      <c r="B17597" t="s">
        <v>3650</v>
      </c>
      <c r="C17597" t="s">
        <v>2051</v>
      </c>
      <c r="D17597">
        <v>76.695999999999998</v>
      </c>
    </row>
    <row r="17598" spans="1:4">
      <c r="A17598">
        <v>1913</v>
      </c>
      <c r="B17598" t="s">
        <v>3650</v>
      </c>
      <c r="C17598" t="s">
        <v>2052</v>
      </c>
      <c r="D17598">
        <v>15</v>
      </c>
    </row>
    <row r="17599" spans="1:4">
      <c r="A17599">
        <v>1913</v>
      </c>
      <c r="B17599" t="s">
        <v>3650</v>
      </c>
      <c r="C17599" t="s">
        <v>2043</v>
      </c>
      <c r="D17599">
        <v>19.399999999999999</v>
      </c>
    </row>
    <row r="17600" spans="1:4">
      <c r="A17600">
        <v>1913</v>
      </c>
      <c r="B17600" t="s">
        <v>3650</v>
      </c>
      <c r="C17600" t="s">
        <v>1358</v>
      </c>
      <c r="D17600">
        <v>2.25</v>
      </c>
    </row>
    <row r="17601" spans="1:4">
      <c r="A17601">
        <v>1913</v>
      </c>
      <c r="B17601" t="s">
        <v>3650</v>
      </c>
      <c r="C17601" t="s">
        <v>2044</v>
      </c>
      <c r="D17601">
        <v>65</v>
      </c>
    </row>
    <row r="17602" spans="1:4">
      <c r="A17602">
        <v>1913</v>
      </c>
      <c r="B17602" t="s">
        <v>3650</v>
      </c>
      <c r="C17602" t="s">
        <v>2041</v>
      </c>
      <c r="D17602">
        <v>19.2</v>
      </c>
    </row>
    <row r="17603" spans="1:4">
      <c r="A17603">
        <v>1913</v>
      </c>
      <c r="B17603" t="s">
        <v>3651</v>
      </c>
      <c r="C17603" t="s">
        <v>364</v>
      </c>
      <c r="D17603">
        <v>43.21</v>
      </c>
    </row>
    <row r="17604" spans="1:4">
      <c r="A17604">
        <v>1913</v>
      </c>
      <c r="B17604" t="s">
        <v>3651</v>
      </c>
      <c r="C17604" t="s">
        <v>365</v>
      </c>
      <c r="D17604">
        <v>401.92</v>
      </c>
    </row>
    <row r="17605" spans="1:4">
      <c r="A17605">
        <v>1913</v>
      </c>
      <c r="B17605" t="s">
        <v>3651</v>
      </c>
      <c r="C17605" t="s">
        <v>365</v>
      </c>
      <c r="D17605">
        <v>97.59</v>
      </c>
    </row>
    <row r="17606" spans="1:4">
      <c r="A17606">
        <v>1913</v>
      </c>
      <c r="B17606" t="s">
        <v>3651</v>
      </c>
      <c r="C17606" t="s">
        <v>365</v>
      </c>
      <c r="D17606">
        <v>40</v>
      </c>
    </row>
    <row r="17607" spans="1:4">
      <c r="A17607">
        <v>1913</v>
      </c>
      <c r="B17607" t="s">
        <v>3651</v>
      </c>
      <c r="C17607" t="s">
        <v>2594</v>
      </c>
      <c r="D17607">
        <v>10</v>
      </c>
    </row>
    <row r="17608" spans="1:4">
      <c r="A17608">
        <v>1913</v>
      </c>
      <c r="B17608" t="s">
        <v>3652</v>
      </c>
      <c r="C17608" t="s">
        <v>2432</v>
      </c>
      <c r="D17608">
        <v>30</v>
      </c>
    </row>
    <row r="17609" spans="1:4">
      <c r="A17609">
        <v>1913</v>
      </c>
      <c r="B17609" t="s">
        <v>3652</v>
      </c>
      <c r="C17609" t="s">
        <v>2527</v>
      </c>
      <c r="D17609">
        <v>7</v>
      </c>
    </row>
    <row r="17610" spans="1:4">
      <c r="A17610">
        <v>1913</v>
      </c>
      <c r="B17610" t="s">
        <v>3652</v>
      </c>
      <c r="C17610" t="s">
        <v>419</v>
      </c>
      <c r="D17610">
        <v>12.5</v>
      </c>
    </row>
    <row r="17611" spans="1:4">
      <c r="A17611">
        <v>1913</v>
      </c>
      <c r="B17611" t="s">
        <v>3652</v>
      </c>
      <c r="C17611" t="s">
        <v>2058</v>
      </c>
      <c r="D17611">
        <v>11.5</v>
      </c>
    </row>
    <row r="17612" spans="1:4">
      <c r="A17612">
        <v>1913</v>
      </c>
      <c r="B17612" t="s">
        <v>3652</v>
      </c>
      <c r="C17612" t="s">
        <v>2057</v>
      </c>
      <c r="D17612">
        <v>7</v>
      </c>
    </row>
    <row r="17613" spans="1:4">
      <c r="A17613">
        <v>1913</v>
      </c>
      <c r="B17613" t="s">
        <v>3652</v>
      </c>
      <c r="C17613" t="s">
        <v>2608</v>
      </c>
      <c r="D17613">
        <v>9.6999999999999993</v>
      </c>
    </row>
    <row r="17614" spans="1:4">
      <c r="A17614">
        <v>1913</v>
      </c>
      <c r="B17614" t="s">
        <v>3652</v>
      </c>
      <c r="C17614" t="s">
        <v>2271</v>
      </c>
      <c r="D17614">
        <v>11</v>
      </c>
    </row>
    <row r="17615" spans="1:4">
      <c r="A17615">
        <v>1913</v>
      </c>
      <c r="B17615" t="s">
        <v>94</v>
      </c>
      <c r="C17615" t="s">
        <v>1364</v>
      </c>
      <c r="D17615">
        <v>99.5</v>
      </c>
    </row>
    <row r="17616" spans="1:4">
      <c r="A17616">
        <v>1913</v>
      </c>
      <c r="B17616" t="s">
        <v>94</v>
      </c>
      <c r="C17616" t="s">
        <v>97</v>
      </c>
      <c r="D17616">
        <v>263.3</v>
      </c>
    </row>
    <row r="17617" spans="1:4">
      <c r="A17617">
        <v>1913</v>
      </c>
      <c r="B17617" t="s">
        <v>94</v>
      </c>
      <c r="C17617" t="s">
        <v>97</v>
      </c>
      <c r="D17617">
        <v>80.769000000000005</v>
      </c>
    </row>
    <row r="17618" spans="1:4">
      <c r="A17618">
        <v>1913</v>
      </c>
      <c r="B17618" t="s">
        <v>94</v>
      </c>
      <c r="C17618" t="s">
        <v>97</v>
      </c>
      <c r="D17618">
        <v>12</v>
      </c>
    </row>
    <row r="17619" spans="1:4">
      <c r="A17619">
        <v>1913</v>
      </c>
      <c r="B17619" t="s">
        <v>94</v>
      </c>
      <c r="C17619" t="s">
        <v>785</v>
      </c>
      <c r="D17619">
        <v>22</v>
      </c>
    </row>
    <row r="17620" spans="1:4">
      <c r="A17620">
        <v>1913</v>
      </c>
      <c r="B17620" t="s">
        <v>94</v>
      </c>
      <c r="C17620" t="s">
        <v>785</v>
      </c>
      <c r="D17620">
        <v>47.06</v>
      </c>
    </row>
    <row r="17621" spans="1:4">
      <c r="A17621">
        <v>1913</v>
      </c>
      <c r="B17621" t="s">
        <v>94</v>
      </c>
      <c r="C17621" t="s">
        <v>892</v>
      </c>
      <c r="D17621">
        <v>461.13</v>
      </c>
    </row>
    <row r="17622" spans="1:4">
      <c r="A17622">
        <v>1913</v>
      </c>
      <c r="B17622" t="s">
        <v>94</v>
      </c>
      <c r="C17622" t="s">
        <v>892</v>
      </c>
      <c r="D17622">
        <v>18.899999999999999</v>
      </c>
    </row>
    <row r="17623" spans="1:4">
      <c r="A17623">
        <v>1913</v>
      </c>
      <c r="B17623" t="s">
        <v>94</v>
      </c>
      <c r="C17623" t="s">
        <v>892</v>
      </c>
      <c r="D17623">
        <v>10</v>
      </c>
    </row>
    <row r="17624" spans="1:4">
      <c r="A17624">
        <v>1913</v>
      </c>
      <c r="B17624" t="s">
        <v>94</v>
      </c>
      <c r="C17624" t="s">
        <v>574</v>
      </c>
      <c r="D17624">
        <v>9</v>
      </c>
    </row>
    <row r="17625" spans="1:4">
      <c r="A17625">
        <v>1913</v>
      </c>
      <c r="B17625" t="s">
        <v>94</v>
      </c>
      <c r="C17625" t="s">
        <v>578</v>
      </c>
      <c r="D17625">
        <v>23</v>
      </c>
    </row>
    <row r="17626" spans="1:4">
      <c r="A17626">
        <v>1913</v>
      </c>
      <c r="B17626" t="s">
        <v>94</v>
      </c>
      <c r="C17626" t="s">
        <v>889</v>
      </c>
      <c r="D17626">
        <v>75</v>
      </c>
    </row>
    <row r="17627" spans="1:4">
      <c r="A17627">
        <v>1913</v>
      </c>
      <c r="B17627" t="s">
        <v>94</v>
      </c>
      <c r="C17627" t="s">
        <v>889</v>
      </c>
      <c r="D17627">
        <v>52.68</v>
      </c>
    </row>
    <row r="17628" spans="1:4">
      <c r="A17628">
        <v>1913</v>
      </c>
      <c r="B17628" t="s">
        <v>3653</v>
      </c>
      <c r="C17628" t="s">
        <v>2062</v>
      </c>
      <c r="D17628">
        <v>34.5</v>
      </c>
    </row>
    <row r="17629" spans="1:4">
      <c r="A17629">
        <v>1913</v>
      </c>
      <c r="B17629" t="s">
        <v>3653</v>
      </c>
      <c r="C17629" t="s">
        <v>1926</v>
      </c>
      <c r="D17629">
        <v>23.5</v>
      </c>
    </row>
    <row r="17630" spans="1:4">
      <c r="A17630">
        <v>1913</v>
      </c>
      <c r="B17630" t="s">
        <v>2184</v>
      </c>
      <c r="C17630" t="s">
        <v>72</v>
      </c>
      <c r="D17630">
        <v>19.5</v>
      </c>
    </row>
    <row r="17631" spans="1:4">
      <c r="A17631">
        <v>1913</v>
      </c>
      <c r="B17631" t="s">
        <v>2184</v>
      </c>
      <c r="C17631" t="s">
        <v>2183</v>
      </c>
      <c r="D17631">
        <v>13.15</v>
      </c>
    </row>
    <row r="17632" spans="1:4">
      <c r="A17632">
        <v>1913</v>
      </c>
      <c r="B17632" t="s">
        <v>3020</v>
      </c>
      <c r="C17632" t="s">
        <v>1180</v>
      </c>
      <c r="D17632">
        <v>14.16</v>
      </c>
    </row>
    <row r="17633" spans="1:4">
      <c r="A17633">
        <v>1913</v>
      </c>
      <c r="B17633" t="s">
        <v>3020</v>
      </c>
      <c r="C17633" t="s">
        <v>1183</v>
      </c>
      <c r="D17633">
        <v>26</v>
      </c>
    </row>
    <row r="17634" spans="1:4">
      <c r="A17634">
        <v>1913</v>
      </c>
      <c r="B17634" t="s">
        <v>3020</v>
      </c>
      <c r="C17634" t="s">
        <v>1183</v>
      </c>
      <c r="D17634">
        <v>37</v>
      </c>
    </row>
    <row r="17635" spans="1:4">
      <c r="A17635">
        <v>1913</v>
      </c>
      <c r="B17635" t="s">
        <v>3020</v>
      </c>
      <c r="C17635" t="s">
        <v>1313</v>
      </c>
      <c r="D17635">
        <v>28.5</v>
      </c>
    </row>
    <row r="17636" spans="1:4">
      <c r="A17636">
        <v>1913</v>
      </c>
      <c r="B17636" t="s">
        <v>3020</v>
      </c>
      <c r="C17636" t="s">
        <v>1187</v>
      </c>
      <c r="D17636">
        <v>12.5</v>
      </c>
    </row>
    <row r="17637" spans="1:4">
      <c r="A17637">
        <v>1913</v>
      </c>
      <c r="B17637" t="s">
        <v>3020</v>
      </c>
      <c r="C17637" t="s">
        <v>1315</v>
      </c>
      <c r="D17637">
        <v>10</v>
      </c>
    </row>
    <row r="17638" spans="1:4">
      <c r="A17638">
        <v>1913</v>
      </c>
      <c r="B17638" t="s">
        <v>3020</v>
      </c>
      <c r="C17638" t="s">
        <v>1189</v>
      </c>
      <c r="D17638">
        <v>27.79</v>
      </c>
    </row>
    <row r="17639" spans="1:4">
      <c r="A17639">
        <v>1913</v>
      </c>
      <c r="B17639" t="s">
        <v>3020</v>
      </c>
      <c r="C17639" t="s">
        <v>1191</v>
      </c>
      <c r="D17639">
        <v>12</v>
      </c>
    </row>
    <row r="17640" spans="1:4">
      <c r="A17640">
        <v>1913</v>
      </c>
      <c r="B17640" t="s">
        <v>3030</v>
      </c>
      <c r="C17640" t="s">
        <v>2439</v>
      </c>
      <c r="D17640">
        <v>14</v>
      </c>
    </row>
    <row r="17641" spans="1:4">
      <c r="A17641">
        <v>1913</v>
      </c>
      <c r="B17641" t="s">
        <v>2928</v>
      </c>
      <c r="C17641" t="s">
        <v>2064</v>
      </c>
      <c r="D17641">
        <v>28.7</v>
      </c>
    </row>
    <row r="17642" spans="1:4">
      <c r="A17642">
        <v>1913</v>
      </c>
      <c r="B17642" t="s">
        <v>2928</v>
      </c>
      <c r="C17642" t="s">
        <v>2272</v>
      </c>
      <c r="D17642">
        <v>19.239999999999998</v>
      </c>
    </row>
    <row r="17643" spans="1:4">
      <c r="A17643">
        <v>1913</v>
      </c>
      <c r="B17643" t="s">
        <v>2928</v>
      </c>
      <c r="C17643" t="s">
        <v>2068</v>
      </c>
      <c r="D17643">
        <v>21</v>
      </c>
    </row>
    <row r="17644" spans="1:4">
      <c r="A17644">
        <v>1913</v>
      </c>
      <c r="B17644" t="s">
        <v>2928</v>
      </c>
      <c r="C17644" t="s">
        <v>2068</v>
      </c>
      <c r="D17644">
        <v>21.6</v>
      </c>
    </row>
    <row r="17645" spans="1:4">
      <c r="A17645">
        <v>1913</v>
      </c>
      <c r="B17645" t="s">
        <v>2928</v>
      </c>
      <c r="C17645" t="s">
        <v>262</v>
      </c>
      <c r="D17645">
        <v>30.6</v>
      </c>
    </row>
    <row r="17646" spans="1:4">
      <c r="A17646">
        <v>1913</v>
      </c>
      <c r="B17646" t="s">
        <v>2928</v>
      </c>
      <c r="C17646" t="s">
        <v>2066</v>
      </c>
      <c r="D17646">
        <v>64.099999999999994</v>
      </c>
    </row>
    <row r="17647" spans="1:4">
      <c r="A17647">
        <v>1913</v>
      </c>
      <c r="B17647" t="s">
        <v>2928</v>
      </c>
      <c r="C17647" t="s">
        <v>2066</v>
      </c>
      <c r="D17647">
        <v>42.104999999999997</v>
      </c>
    </row>
    <row r="17648" spans="1:4">
      <c r="A17648">
        <v>1913</v>
      </c>
      <c r="B17648" t="s">
        <v>2928</v>
      </c>
      <c r="C17648" t="s">
        <v>2066</v>
      </c>
      <c r="D17648">
        <v>14.335000000000001</v>
      </c>
    </row>
    <row r="17649" spans="1:4">
      <c r="A17649">
        <v>1913</v>
      </c>
      <c r="B17649" t="s">
        <v>2928</v>
      </c>
      <c r="C17649" t="s">
        <v>2066</v>
      </c>
      <c r="D17649">
        <v>8.4</v>
      </c>
    </row>
    <row r="17650" spans="1:4">
      <c r="A17650">
        <v>1913</v>
      </c>
      <c r="B17650" t="s">
        <v>2928</v>
      </c>
      <c r="C17650" t="s">
        <v>2067</v>
      </c>
      <c r="D17650">
        <v>16.13</v>
      </c>
    </row>
    <row r="17651" spans="1:4">
      <c r="A17651">
        <v>1913</v>
      </c>
      <c r="B17651" t="s">
        <v>2928</v>
      </c>
      <c r="C17651" t="s">
        <v>2362</v>
      </c>
      <c r="D17651">
        <v>8.4700000000000006</v>
      </c>
    </row>
    <row r="17652" spans="1:4">
      <c r="A17652">
        <v>1913</v>
      </c>
      <c r="B17652" t="s">
        <v>2928</v>
      </c>
      <c r="C17652" t="s">
        <v>2363</v>
      </c>
      <c r="D17652">
        <v>6.8</v>
      </c>
    </row>
    <row r="17653" spans="1:4">
      <c r="A17653">
        <v>1913</v>
      </c>
      <c r="B17653" t="s">
        <v>2938</v>
      </c>
      <c r="C17653" t="s">
        <v>7</v>
      </c>
      <c r="D17653">
        <v>34.39</v>
      </c>
    </row>
    <row r="17654" spans="1:4">
      <c r="A17654">
        <v>1913</v>
      </c>
      <c r="B17654" t="s">
        <v>2938</v>
      </c>
      <c r="C17654" t="s">
        <v>7</v>
      </c>
      <c r="D17654">
        <v>5.73</v>
      </c>
    </row>
    <row r="17655" spans="1:4">
      <c r="A17655">
        <v>1913</v>
      </c>
      <c r="B17655" t="s">
        <v>2938</v>
      </c>
      <c r="C17655" t="s">
        <v>7</v>
      </c>
      <c r="D17655">
        <v>3.2</v>
      </c>
    </row>
    <row r="17656" spans="1:4">
      <c r="A17656">
        <v>1913</v>
      </c>
      <c r="B17656" t="s">
        <v>2938</v>
      </c>
      <c r="C17656" t="s">
        <v>10</v>
      </c>
      <c r="D17656">
        <v>48.17</v>
      </c>
    </row>
    <row r="17657" spans="1:4">
      <c r="A17657">
        <v>1913</v>
      </c>
      <c r="B17657" t="s">
        <v>2938</v>
      </c>
      <c r="C17657" t="s">
        <v>10</v>
      </c>
      <c r="D17657">
        <v>2.83</v>
      </c>
    </row>
    <row r="17658" spans="1:4">
      <c r="A17658">
        <v>1913</v>
      </c>
      <c r="B17658" t="s">
        <v>2938</v>
      </c>
      <c r="C17658" t="s">
        <v>10</v>
      </c>
      <c r="D17658">
        <v>18</v>
      </c>
    </row>
    <row r="17659" spans="1:4">
      <c r="A17659">
        <v>1913</v>
      </c>
      <c r="B17659" t="s">
        <v>2938</v>
      </c>
      <c r="C17659" t="s">
        <v>10</v>
      </c>
      <c r="D17659">
        <v>64.599999999999994</v>
      </c>
    </row>
    <row r="17660" spans="1:4">
      <c r="A17660">
        <v>1913</v>
      </c>
      <c r="B17660" t="s">
        <v>2938</v>
      </c>
      <c r="C17660" t="s">
        <v>582</v>
      </c>
      <c r="D17660">
        <v>39.54</v>
      </c>
    </row>
    <row r="17661" spans="1:4">
      <c r="A17661">
        <v>1913</v>
      </c>
      <c r="B17661" t="s">
        <v>2938</v>
      </c>
      <c r="C17661" t="s">
        <v>28</v>
      </c>
      <c r="D17661">
        <v>36.090000000000003</v>
      </c>
    </row>
    <row r="17662" spans="1:4">
      <c r="A17662">
        <v>1913</v>
      </c>
      <c r="B17662" t="s">
        <v>2938</v>
      </c>
      <c r="C17662" t="s">
        <v>2274</v>
      </c>
      <c r="D17662">
        <v>4.96</v>
      </c>
    </row>
    <row r="17663" spans="1:4">
      <c r="A17663">
        <v>1913</v>
      </c>
      <c r="B17663" t="s">
        <v>2938</v>
      </c>
      <c r="C17663" t="s">
        <v>30</v>
      </c>
      <c r="D17663">
        <v>12.54</v>
      </c>
    </row>
    <row r="17664" spans="1:4">
      <c r="A17664">
        <v>1913</v>
      </c>
      <c r="B17664" t="s">
        <v>2938</v>
      </c>
      <c r="C17664" t="s">
        <v>1158</v>
      </c>
      <c r="D17664">
        <v>32.722000000000001</v>
      </c>
    </row>
    <row r="17665" spans="1:4">
      <c r="A17665">
        <v>1913</v>
      </c>
      <c r="B17665" t="s">
        <v>2938</v>
      </c>
      <c r="C17665" t="s">
        <v>32</v>
      </c>
      <c r="D17665">
        <v>14.8</v>
      </c>
    </row>
    <row r="17666" spans="1:4">
      <c r="A17666">
        <v>1913</v>
      </c>
      <c r="B17666" t="s">
        <v>2938</v>
      </c>
      <c r="C17666" t="s">
        <v>26</v>
      </c>
      <c r="D17666">
        <v>807.82600000000002</v>
      </c>
    </row>
    <row r="17667" spans="1:4">
      <c r="A17667">
        <v>1913</v>
      </c>
      <c r="B17667" t="s">
        <v>2938</v>
      </c>
      <c r="C17667" t="s">
        <v>39</v>
      </c>
      <c r="D17667">
        <v>18</v>
      </c>
    </row>
    <row r="17668" spans="1:4">
      <c r="A17668">
        <v>1913</v>
      </c>
      <c r="B17668" t="s">
        <v>2938</v>
      </c>
      <c r="C17668" t="s">
        <v>610</v>
      </c>
      <c r="D17668">
        <v>17.7</v>
      </c>
    </row>
    <row r="17669" spans="1:4">
      <c r="A17669">
        <v>1913</v>
      </c>
      <c r="B17669" t="s">
        <v>2938</v>
      </c>
      <c r="C17669" t="s">
        <v>2597</v>
      </c>
      <c r="D17669">
        <v>9</v>
      </c>
    </row>
    <row r="17670" spans="1:4">
      <c r="A17670">
        <v>1913</v>
      </c>
      <c r="B17670" t="s">
        <v>2938</v>
      </c>
      <c r="C17670" t="s">
        <v>53</v>
      </c>
      <c r="D17670">
        <v>11.42</v>
      </c>
    </row>
    <row r="17671" spans="1:4">
      <c r="A17671">
        <v>1913</v>
      </c>
      <c r="B17671" t="s">
        <v>2938</v>
      </c>
      <c r="C17671" t="s">
        <v>53</v>
      </c>
      <c r="D17671">
        <v>15</v>
      </c>
    </row>
    <row r="17672" spans="1:4">
      <c r="A17672">
        <v>1913</v>
      </c>
      <c r="B17672" t="s">
        <v>2938</v>
      </c>
      <c r="C17672" t="s">
        <v>53</v>
      </c>
      <c r="D17672">
        <v>35.5</v>
      </c>
    </row>
    <row r="17673" spans="1:4">
      <c r="A17673">
        <v>1913</v>
      </c>
      <c r="B17673" t="s">
        <v>2186</v>
      </c>
      <c r="C17673" t="s">
        <v>2365</v>
      </c>
      <c r="D17673">
        <v>19</v>
      </c>
    </row>
    <row r="17674" spans="1:4">
      <c r="A17674">
        <v>1913</v>
      </c>
      <c r="B17674" t="s">
        <v>2963</v>
      </c>
      <c r="C17674" t="s">
        <v>71</v>
      </c>
      <c r="D17674">
        <v>81.95</v>
      </c>
    </row>
    <row r="17675" spans="1:4">
      <c r="A17675">
        <v>1913</v>
      </c>
      <c r="B17675" t="s">
        <v>2963</v>
      </c>
      <c r="C17675" t="s">
        <v>71</v>
      </c>
      <c r="D17675">
        <v>2.58</v>
      </c>
    </row>
    <row r="17676" spans="1:4">
      <c r="A17676">
        <v>1913</v>
      </c>
      <c r="B17676" t="s">
        <v>2963</v>
      </c>
      <c r="C17676" t="s">
        <v>215</v>
      </c>
      <c r="D17676">
        <v>56.62</v>
      </c>
    </row>
    <row r="17677" spans="1:4">
      <c r="A17677">
        <v>1913</v>
      </c>
      <c r="B17677" t="s">
        <v>2963</v>
      </c>
      <c r="C17677" t="s">
        <v>215</v>
      </c>
      <c r="D17677">
        <v>7.5</v>
      </c>
    </row>
    <row r="17678" spans="1:4">
      <c r="A17678">
        <v>1913</v>
      </c>
      <c r="B17678" t="s">
        <v>2963</v>
      </c>
      <c r="C17678" t="s">
        <v>215</v>
      </c>
      <c r="D17678">
        <v>10.72</v>
      </c>
    </row>
    <row r="17679" spans="1:4">
      <c r="A17679">
        <v>1913</v>
      </c>
      <c r="B17679" t="s">
        <v>2963</v>
      </c>
      <c r="C17679" t="s">
        <v>215</v>
      </c>
      <c r="D17679">
        <v>39.1</v>
      </c>
    </row>
    <row r="17680" spans="1:4">
      <c r="A17680">
        <v>1913</v>
      </c>
      <c r="B17680" t="s">
        <v>2963</v>
      </c>
      <c r="C17680" t="s">
        <v>903</v>
      </c>
      <c r="D17680">
        <v>15</v>
      </c>
    </row>
    <row r="17681" spans="1:4">
      <c r="A17681">
        <v>1913</v>
      </c>
      <c r="B17681" t="s">
        <v>2963</v>
      </c>
      <c r="C17681" t="s">
        <v>230</v>
      </c>
      <c r="D17681">
        <v>30.91</v>
      </c>
    </row>
    <row r="17682" spans="1:4">
      <c r="A17682">
        <v>1913</v>
      </c>
      <c r="B17682" t="s">
        <v>2963</v>
      </c>
      <c r="C17682" t="s">
        <v>230</v>
      </c>
      <c r="D17682">
        <v>164.9</v>
      </c>
    </row>
    <row r="17683" spans="1:4">
      <c r="A17683">
        <v>1913</v>
      </c>
      <c r="B17683" t="s">
        <v>2963</v>
      </c>
      <c r="C17683" t="s">
        <v>230</v>
      </c>
      <c r="D17683">
        <v>103.77</v>
      </c>
    </row>
    <row r="17684" spans="1:4">
      <c r="A17684">
        <v>1913</v>
      </c>
      <c r="B17684" t="s">
        <v>2963</v>
      </c>
      <c r="C17684" t="s">
        <v>230</v>
      </c>
      <c r="D17684">
        <v>25.35</v>
      </c>
    </row>
    <row r="17685" spans="1:4">
      <c r="A17685">
        <v>1913</v>
      </c>
      <c r="B17685" t="s">
        <v>2963</v>
      </c>
      <c r="C17685" t="s">
        <v>230</v>
      </c>
      <c r="D17685">
        <v>4.5</v>
      </c>
    </row>
    <row r="17686" spans="1:4">
      <c r="A17686">
        <v>1913</v>
      </c>
      <c r="B17686" t="s">
        <v>2963</v>
      </c>
      <c r="C17686" t="s">
        <v>617</v>
      </c>
      <c r="D17686">
        <v>140.18</v>
      </c>
    </row>
    <row r="17687" spans="1:4">
      <c r="A17687">
        <v>1913</v>
      </c>
      <c r="B17687" t="s">
        <v>2963</v>
      </c>
      <c r="C17687" t="s">
        <v>617</v>
      </c>
      <c r="D17687">
        <v>7.23</v>
      </c>
    </row>
    <row r="17688" spans="1:4">
      <c r="A17688">
        <v>1913</v>
      </c>
      <c r="B17688" t="s">
        <v>2963</v>
      </c>
      <c r="C17688" t="s">
        <v>238</v>
      </c>
      <c r="D17688">
        <v>17.66</v>
      </c>
    </row>
    <row r="17689" spans="1:4">
      <c r="A17689">
        <v>1913</v>
      </c>
      <c r="B17689" t="s">
        <v>2963</v>
      </c>
      <c r="C17689" t="s">
        <v>242</v>
      </c>
      <c r="D17689">
        <v>29.001000000000001</v>
      </c>
    </row>
    <row r="17690" spans="1:4">
      <c r="A17690">
        <v>1913</v>
      </c>
      <c r="B17690" t="s">
        <v>2963</v>
      </c>
      <c r="C17690" t="s">
        <v>242</v>
      </c>
      <c r="D17690">
        <v>16.41</v>
      </c>
    </row>
    <row r="17691" spans="1:4">
      <c r="A17691">
        <v>1913</v>
      </c>
      <c r="B17691" t="s">
        <v>2963</v>
      </c>
      <c r="C17691" t="s">
        <v>619</v>
      </c>
      <c r="D17691">
        <v>17.850000000000001</v>
      </c>
    </row>
    <row r="17692" spans="1:4">
      <c r="A17692">
        <v>1913</v>
      </c>
      <c r="B17692" t="s">
        <v>2963</v>
      </c>
      <c r="C17692" t="s">
        <v>1370</v>
      </c>
      <c r="D17692">
        <v>3.45</v>
      </c>
    </row>
    <row r="17693" spans="1:4">
      <c r="A17693">
        <v>1913</v>
      </c>
      <c r="B17693" t="s">
        <v>2963</v>
      </c>
      <c r="C17693" t="s">
        <v>254</v>
      </c>
      <c r="D17693">
        <v>127.09</v>
      </c>
    </row>
    <row r="17694" spans="1:4">
      <c r="A17694">
        <v>1913</v>
      </c>
      <c r="B17694" t="s">
        <v>2963</v>
      </c>
      <c r="C17694" t="s">
        <v>256</v>
      </c>
      <c r="D17694">
        <v>123</v>
      </c>
    </row>
    <row r="17695" spans="1:4">
      <c r="A17695">
        <v>1913</v>
      </c>
      <c r="B17695" t="s">
        <v>2963</v>
      </c>
      <c r="C17695" t="s">
        <v>256</v>
      </c>
      <c r="D17695">
        <v>4.62</v>
      </c>
    </row>
    <row r="17696" spans="1:4">
      <c r="A17696">
        <v>1913</v>
      </c>
      <c r="B17696" t="s">
        <v>2963</v>
      </c>
      <c r="C17696" t="s">
        <v>622</v>
      </c>
      <c r="D17696">
        <v>7.53</v>
      </c>
    </row>
    <row r="17697" spans="1:4">
      <c r="A17697">
        <v>1913</v>
      </c>
      <c r="B17697" t="s">
        <v>2963</v>
      </c>
      <c r="C17697" t="s">
        <v>262</v>
      </c>
      <c r="D17697">
        <v>54.22</v>
      </c>
    </row>
    <row r="17698" spans="1:4">
      <c r="A17698">
        <v>1913</v>
      </c>
      <c r="B17698" t="s">
        <v>2963</v>
      </c>
      <c r="C17698" t="s">
        <v>264</v>
      </c>
      <c r="D17698">
        <v>9.3800000000000008</v>
      </c>
    </row>
    <row r="17699" spans="1:4">
      <c r="A17699">
        <v>1913</v>
      </c>
      <c r="B17699" t="s">
        <v>2963</v>
      </c>
      <c r="C17699" t="s">
        <v>1310</v>
      </c>
      <c r="D17699">
        <v>19.97</v>
      </c>
    </row>
    <row r="17700" spans="1:4">
      <c r="A17700">
        <v>1913</v>
      </c>
      <c r="B17700" t="s">
        <v>2963</v>
      </c>
      <c r="C17700" t="s">
        <v>266</v>
      </c>
      <c r="D17700">
        <v>26.545000000000002</v>
      </c>
    </row>
    <row r="17701" spans="1:4">
      <c r="A17701">
        <v>1913</v>
      </c>
      <c r="B17701" t="s">
        <v>2963</v>
      </c>
      <c r="C17701" t="s">
        <v>266</v>
      </c>
      <c r="D17701">
        <v>26.56</v>
      </c>
    </row>
    <row r="17702" spans="1:4">
      <c r="A17702">
        <v>1913</v>
      </c>
      <c r="B17702" t="s">
        <v>2963</v>
      </c>
      <c r="C17702" t="s">
        <v>268</v>
      </c>
      <c r="D17702">
        <v>33.4</v>
      </c>
    </row>
    <row r="17703" spans="1:4">
      <c r="A17703">
        <v>1913</v>
      </c>
      <c r="B17703" t="s">
        <v>2963</v>
      </c>
      <c r="C17703" t="s">
        <v>268</v>
      </c>
      <c r="D17703">
        <v>21.875</v>
      </c>
    </row>
    <row r="17704" spans="1:4">
      <c r="A17704">
        <v>1913</v>
      </c>
      <c r="B17704" t="s">
        <v>2963</v>
      </c>
      <c r="C17704" t="s">
        <v>1712</v>
      </c>
      <c r="D17704">
        <v>9.1</v>
      </c>
    </row>
    <row r="17705" spans="1:4">
      <c r="A17705">
        <v>1913</v>
      </c>
      <c r="B17705" t="s">
        <v>2963</v>
      </c>
      <c r="C17705" t="s">
        <v>1714</v>
      </c>
      <c r="D17705">
        <v>8.6999999999999993</v>
      </c>
    </row>
    <row r="17706" spans="1:4">
      <c r="A17706">
        <v>1913</v>
      </c>
      <c r="B17706" t="s">
        <v>2963</v>
      </c>
      <c r="C17706" t="s">
        <v>282</v>
      </c>
      <c r="D17706">
        <v>12.84</v>
      </c>
    </row>
    <row r="17707" spans="1:4">
      <c r="A17707">
        <v>1913</v>
      </c>
      <c r="B17707" t="s">
        <v>2963</v>
      </c>
      <c r="C17707" t="s">
        <v>287</v>
      </c>
      <c r="D17707">
        <v>20.51</v>
      </c>
    </row>
    <row r="17708" spans="1:4">
      <c r="A17708">
        <v>1913</v>
      </c>
      <c r="B17708" t="s">
        <v>2963</v>
      </c>
      <c r="C17708" t="s">
        <v>291</v>
      </c>
      <c r="D17708">
        <v>164.91300000000001</v>
      </c>
    </row>
    <row r="17709" spans="1:4">
      <c r="A17709">
        <v>1913</v>
      </c>
      <c r="B17709" t="s">
        <v>2963</v>
      </c>
      <c r="C17709" t="s">
        <v>291</v>
      </c>
      <c r="D17709">
        <v>8.7899999999999991</v>
      </c>
    </row>
    <row r="17710" spans="1:4">
      <c r="A17710">
        <v>1913</v>
      </c>
      <c r="B17710" t="s">
        <v>2963</v>
      </c>
      <c r="C17710" t="s">
        <v>291</v>
      </c>
      <c r="D17710">
        <v>20</v>
      </c>
    </row>
    <row r="17711" spans="1:4">
      <c r="A17711">
        <v>1913</v>
      </c>
      <c r="B17711" t="s">
        <v>2963</v>
      </c>
      <c r="C17711" t="s">
        <v>291</v>
      </c>
      <c r="D17711">
        <v>2.56</v>
      </c>
    </row>
    <row r="17712" spans="1:4">
      <c r="A17712">
        <v>1913</v>
      </c>
      <c r="B17712" t="s">
        <v>2963</v>
      </c>
      <c r="C17712" t="s">
        <v>291</v>
      </c>
      <c r="D17712">
        <v>5.0439999999999996</v>
      </c>
    </row>
    <row r="17713" spans="1:4">
      <c r="A17713">
        <v>1913</v>
      </c>
      <c r="B17713" t="s">
        <v>2963</v>
      </c>
      <c r="C17713" t="s">
        <v>291</v>
      </c>
      <c r="D17713">
        <v>6.78</v>
      </c>
    </row>
    <row r="17714" spans="1:4">
      <c r="A17714">
        <v>1913</v>
      </c>
      <c r="B17714" t="s">
        <v>2963</v>
      </c>
      <c r="C17714" t="s">
        <v>291</v>
      </c>
      <c r="D17714">
        <v>5.0289999999999999</v>
      </c>
    </row>
    <row r="17715" spans="1:4">
      <c r="A17715">
        <v>1913</v>
      </c>
      <c r="B17715" t="s">
        <v>2963</v>
      </c>
      <c r="C17715" t="s">
        <v>291</v>
      </c>
      <c r="D17715">
        <v>16</v>
      </c>
    </row>
    <row r="17716" spans="1:4">
      <c r="A17716">
        <v>1913</v>
      </c>
      <c r="B17716" t="s">
        <v>2963</v>
      </c>
      <c r="C17716" t="s">
        <v>291</v>
      </c>
      <c r="D17716">
        <v>11</v>
      </c>
    </row>
    <row r="17717" spans="1:4">
      <c r="A17717">
        <v>1913</v>
      </c>
      <c r="B17717" t="s">
        <v>2963</v>
      </c>
      <c r="C17717" t="s">
        <v>291</v>
      </c>
      <c r="D17717">
        <v>0.95199999999999996</v>
      </c>
    </row>
    <row r="17718" spans="1:4">
      <c r="A17718">
        <v>1913</v>
      </c>
      <c r="B17718" t="s">
        <v>2963</v>
      </c>
      <c r="C17718" t="s">
        <v>291</v>
      </c>
      <c r="D17718">
        <v>1.05</v>
      </c>
    </row>
    <row r="17719" spans="1:4">
      <c r="A17719">
        <v>1913</v>
      </c>
      <c r="B17719" t="s">
        <v>2963</v>
      </c>
      <c r="C17719" t="s">
        <v>291</v>
      </c>
      <c r="D17719">
        <v>25.67</v>
      </c>
    </row>
    <row r="17720" spans="1:4">
      <c r="A17720">
        <v>1913</v>
      </c>
      <c r="B17720" t="s">
        <v>2963</v>
      </c>
      <c r="C17720" t="s">
        <v>291</v>
      </c>
      <c r="D17720">
        <v>28.2</v>
      </c>
    </row>
    <row r="17721" spans="1:4">
      <c r="A17721">
        <v>1913</v>
      </c>
      <c r="B17721" t="s">
        <v>2963</v>
      </c>
      <c r="C17721" t="s">
        <v>291</v>
      </c>
      <c r="D17721">
        <v>4.05</v>
      </c>
    </row>
    <row r="17722" spans="1:4">
      <c r="A17722">
        <v>1913</v>
      </c>
      <c r="B17722" t="s">
        <v>2963</v>
      </c>
      <c r="C17722" t="s">
        <v>291</v>
      </c>
      <c r="D17722">
        <v>33.479999999999997</v>
      </c>
    </row>
    <row r="17723" spans="1:4">
      <c r="A17723">
        <v>1913</v>
      </c>
      <c r="B17723" t="s">
        <v>2963</v>
      </c>
      <c r="C17723" t="s">
        <v>291</v>
      </c>
      <c r="D17723">
        <v>3.04</v>
      </c>
    </row>
    <row r="17724" spans="1:4">
      <c r="A17724">
        <v>1913</v>
      </c>
      <c r="B17724" t="s">
        <v>2963</v>
      </c>
      <c r="C17724" t="s">
        <v>291</v>
      </c>
      <c r="D17724">
        <v>31.46</v>
      </c>
    </row>
    <row r="17725" spans="1:4">
      <c r="A17725">
        <v>1913</v>
      </c>
      <c r="B17725" t="s">
        <v>2963</v>
      </c>
      <c r="C17725" t="s">
        <v>291</v>
      </c>
      <c r="D17725">
        <v>6.7</v>
      </c>
    </row>
    <row r="17726" spans="1:4">
      <c r="A17726">
        <v>1913</v>
      </c>
      <c r="B17726" t="s">
        <v>2963</v>
      </c>
      <c r="C17726" t="s">
        <v>291</v>
      </c>
      <c r="D17726">
        <v>14.36</v>
      </c>
    </row>
    <row r="17727" spans="1:4">
      <c r="A17727">
        <v>1913</v>
      </c>
      <c r="B17727" t="s">
        <v>2963</v>
      </c>
      <c r="C17727" t="s">
        <v>291</v>
      </c>
      <c r="D17727">
        <v>22.91</v>
      </c>
    </row>
    <row r="17728" spans="1:4">
      <c r="A17728">
        <v>1913</v>
      </c>
      <c r="B17728" t="s">
        <v>2963</v>
      </c>
      <c r="C17728" t="s">
        <v>291</v>
      </c>
      <c r="D17728">
        <v>103.96</v>
      </c>
    </row>
    <row r="17729" spans="1:4">
      <c r="A17729">
        <v>1913</v>
      </c>
      <c r="B17729" t="s">
        <v>2963</v>
      </c>
      <c r="C17729" t="s">
        <v>291</v>
      </c>
      <c r="D17729">
        <v>14</v>
      </c>
    </row>
    <row r="17730" spans="1:4">
      <c r="A17730">
        <v>1913</v>
      </c>
      <c r="B17730" t="s">
        <v>2963</v>
      </c>
      <c r="C17730" t="s">
        <v>291</v>
      </c>
      <c r="D17730">
        <v>7.87</v>
      </c>
    </row>
    <row r="17731" spans="1:4">
      <c r="A17731">
        <v>1913</v>
      </c>
      <c r="B17731" t="s">
        <v>2963</v>
      </c>
      <c r="C17731" t="s">
        <v>291</v>
      </c>
      <c r="D17731">
        <v>38</v>
      </c>
    </row>
    <row r="17732" spans="1:4">
      <c r="A17732">
        <v>1913</v>
      </c>
      <c r="B17732" t="s">
        <v>2963</v>
      </c>
      <c r="C17732" t="s">
        <v>291</v>
      </c>
      <c r="D17732">
        <v>118</v>
      </c>
    </row>
    <row r="17733" spans="1:4">
      <c r="A17733">
        <v>1913</v>
      </c>
      <c r="B17733" t="s">
        <v>2963</v>
      </c>
      <c r="C17733" t="s">
        <v>291</v>
      </c>
      <c r="D17733">
        <v>1.1000000000000001</v>
      </c>
    </row>
    <row r="17734" spans="1:4">
      <c r="A17734">
        <v>1913</v>
      </c>
      <c r="B17734" t="s">
        <v>2963</v>
      </c>
      <c r="C17734" t="s">
        <v>291</v>
      </c>
      <c r="D17734">
        <v>1.45</v>
      </c>
    </row>
    <row r="17735" spans="1:4">
      <c r="A17735">
        <v>1913</v>
      </c>
      <c r="B17735" t="s">
        <v>2963</v>
      </c>
      <c r="C17735" t="s">
        <v>291</v>
      </c>
      <c r="D17735">
        <v>75.599999999999994</v>
      </c>
    </row>
    <row r="17736" spans="1:4">
      <c r="A17736">
        <v>1913</v>
      </c>
      <c r="B17736" t="s">
        <v>2963</v>
      </c>
      <c r="C17736" t="s">
        <v>291</v>
      </c>
      <c r="D17736">
        <v>41.24</v>
      </c>
    </row>
    <row r="17737" spans="1:4">
      <c r="A17737">
        <v>1913</v>
      </c>
      <c r="B17737" t="s">
        <v>2963</v>
      </c>
      <c r="C17737" t="s">
        <v>291</v>
      </c>
      <c r="D17737">
        <v>814.28</v>
      </c>
    </row>
    <row r="17738" spans="1:4">
      <c r="A17738">
        <v>1913</v>
      </c>
      <c r="B17738" t="s">
        <v>2963</v>
      </c>
      <c r="C17738" t="s">
        <v>291</v>
      </c>
      <c r="D17738">
        <v>18.760000000000002</v>
      </c>
    </row>
    <row r="17739" spans="1:4">
      <c r="A17739">
        <v>1913</v>
      </c>
      <c r="B17739" t="s">
        <v>2963</v>
      </c>
      <c r="C17739" t="s">
        <v>291</v>
      </c>
      <c r="D17739">
        <v>146.47</v>
      </c>
    </row>
    <row r="17740" spans="1:4">
      <c r="A17740">
        <v>1913</v>
      </c>
      <c r="B17740" t="s">
        <v>2963</v>
      </c>
      <c r="C17740" t="s">
        <v>291</v>
      </c>
      <c r="D17740">
        <v>342.21699999999998</v>
      </c>
    </row>
    <row r="17741" spans="1:4">
      <c r="A17741">
        <v>1913</v>
      </c>
      <c r="B17741" t="s">
        <v>2963</v>
      </c>
      <c r="C17741" t="s">
        <v>291</v>
      </c>
      <c r="D17741">
        <v>231.96</v>
      </c>
    </row>
    <row r="17742" spans="1:4">
      <c r="A17742">
        <v>1913</v>
      </c>
      <c r="B17742" t="s">
        <v>2963</v>
      </c>
      <c r="C17742" t="s">
        <v>291</v>
      </c>
      <c r="D17742">
        <v>227.77</v>
      </c>
    </row>
    <row r="17743" spans="1:4">
      <c r="A17743">
        <v>1913</v>
      </c>
      <c r="B17743" t="s">
        <v>2963</v>
      </c>
      <c r="C17743" t="s">
        <v>291</v>
      </c>
      <c r="D17743">
        <v>61.91</v>
      </c>
    </row>
    <row r="17744" spans="1:4">
      <c r="A17744">
        <v>1913</v>
      </c>
      <c r="B17744" t="s">
        <v>2963</v>
      </c>
      <c r="C17744" t="s">
        <v>291</v>
      </c>
      <c r="D17744">
        <v>143.03</v>
      </c>
    </row>
    <row r="17745" spans="1:4">
      <c r="A17745">
        <v>1913</v>
      </c>
      <c r="B17745" t="s">
        <v>2963</v>
      </c>
      <c r="C17745" t="s">
        <v>291</v>
      </c>
      <c r="D17745">
        <v>104.12</v>
      </c>
    </row>
    <row r="17746" spans="1:4">
      <c r="A17746">
        <v>1913</v>
      </c>
      <c r="B17746" t="s">
        <v>2963</v>
      </c>
      <c r="C17746" t="s">
        <v>291</v>
      </c>
      <c r="D17746">
        <v>15.79</v>
      </c>
    </row>
    <row r="17747" spans="1:4">
      <c r="A17747">
        <v>1913</v>
      </c>
      <c r="B17747" t="s">
        <v>2963</v>
      </c>
      <c r="C17747" t="s">
        <v>291</v>
      </c>
      <c r="D17747">
        <v>6.99</v>
      </c>
    </row>
    <row r="17748" spans="1:4">
      <c r="A17748">
        <v>1913</v>
      </c>
      <c r="B17748" t="s">
        <v>2963</v>
      </c>
      <c r="C17748" t="s">
        <v>291</v>
      </c>
      <c r="D17748">
        <v>7.49</v>
      </c>
    </row>
    <row r="17749" spans="1:4">
      <c r="A17749">
        <v>1913</v>
      </c>
      <c r="B17749" t="s">
        <v>2963</v>
      </c>
      <c r="C17749" t="s">
        <v>291</v>
      </c>
      <c r="D17749">
        <v>5.66</v>
      </c>
    </row>
    <row r="17750" spans="1:4">
      <c r="A17750">
        <v>1913</v>
      </c>
      <c r="B17750" t="s">
        <v>2963</v>
      </c>
      <c r="C17750" t="s">
        <v>291</v>
      </c>
      <c r="D17750">
        <v>9.56</v>
      </c>
    </row>
    <row r="17751" spans="1:4">
      <c r="A17751">
        <v>1913</v>
      </c>
      <c r="B17751" t="s">
        <v>2963</v>
      </c>
      <c r="C17751" t="s">
        <v>291</v>
      </c>
      <c r="D17751">
        <v>48.24</v>
      </c>
    </row>
    <row r="17752" spans="1:4">
      <c r="A17752">
        <v>1913</v>
      </c>
      <c r="B17752" t="s">
        <v>2963</v>
      </c>
      <c r="C17752" t="s">
        <v>291</v>
      </c>
      <c r="D17752">
        <v>2.64</v>
      </c>
    </row>
    <row r="17753" spans="1:4">
      <c r="A17753">
        <v>1913</v>
      </c>
      <c r="B17753" t="s">
        <v>2963</v>
      </c>
      <c r="C17753" t="s">
        <v>291</v>
      </c>
      <c r="D17753">
        <v>29.35</v>
      </c>
    </row>
    <row r="17754" spans="1:4">
      <c r="A17754">
        <v>1913</v>
      </c>
      <c r="B17754" t="s">
        <v>2963</v>
      </c>
      <c r="C17754" t="s">
        <v>291</v>
      </c>
      <c r="D17754">
        <v>30.52</v>
      </c>
    </row>
    <row r="17755" spans="1:4">
      <c r="A17755">
        <v>1913</v>
      </c>
      <c r="B17755" t="s">
        <v>2963</v>
      </c>
      <c r="C17755" t="s">
        <v>291</v>
      </c>
      <c r="D17755">
        <v>1.57</v>
      </c>
    </row>
    <row r="17756" spans="1:4">
      <c r="A17756">
        <v>1913</v>
      </c>
      <c r="B17756" t="s">
        <v>2963</v>
      </c>
      <c r="C17756" t="s">
        <v>291</v>
      </c>
      <c r="D17756">
        <v>8</v>
      </c>
    </row>
    <row r="17757" spans="1:4">
      <c r="A17757">
        <v>1913</v>
      </c>
      <c r="B17757" t="s">
        <v>2963</v>
      </c>
      <c r="C17757" t="s">
        <v>2070</v>
      </c>
      <c r="D17757">
        <v>14.7</v>
      </c>
    </row>
    <row r="17758" spans="1:4">
      <c r="A17758">
        <v>1913</v>
      </c>
      <c r="B17758" t="s">
        <v>2963</v>
      </c>
      <c r="C17758" t="s">
        <v>2070</v>
      </c>
      <c r="D17758">
        <v>4.87</v>
      </c>
    </row>
    <row r="17759" spans="1:4">
      <c r="A17759">
        <v>1913</v>
      </c>
      <c r="B17759" t="s">
        <v>2963</v>
      </c>
      <c r="C17759" t="s">
        <v>1756</v>
      </c>
      <c r="D17759">
        <v>2.74</v>
      </c>
    </row>
    <row r="17760" spans="1:4">
      <c r="A17760">
        <v>1913</v>
      </c>
      <c r="B17760" t="s">
        <v>2963</v>
      </c>
      <c r="C17760" t="s">
        <v>314</v>
      </c>
      <c r="D17760">
        <v>92.57</v>
      </c>
    </row>
    <row r="17761" spans="1:4">
      <c r="A17761">
        <v>1913</v>
      </c>
      <c r="B17761" t="s">
        <v>2963</v>
      </c>
      <c r="C17761" t="s">
        <v>316</v>
      </c>
      <c r="D17761">
        <v>12.4</v>
      </c>
    </row>
    <row r="17762" spans="1:4">
      <c r="A17762">
        <v>1913</v>
      </c>
      <c r="B17762" t="s">
        <v>2963</v>
      </c>
      <c r="C17762" t="s">
        <v>318</v>
      </c>
      <c r="D17762">
        <v>65.66</v>
      </c>
    </row>
    <row r="17763" spans="1:4">
      <c r="A17763">
        <v>1913</v>
      </c>
      <c r="B17763" t="s">
        <v>2963</v>
      </c>
      <c r="C17763" t="s">
        <v>1068</v>
      </c>
      <c r="D17763">
        <v>10.64</v>
      </c>
    </row>
    <row r="17764" spans="1:4">
      <c r="A17764">
        <v>1913</v>
      </c>
      <c r="B17764" t="s">
        <v>2963</v>
      </c>
      <c r="C17764" t="s">
        <v>1068</v>
      </c>
      <c r="D17764">
        <v>4.3540000000000001</v>
      </c>
    </row>
    <row r="17765" spans="1:4">
      <c r="A17765">
        <v>1913</v>
      </c>
      <c r="B17765" t="s">
        <v>2963</v>
      </c>
      <c r="C17765" t="s">
        <v>2532</v>
      </c>
      <c r="D17765">
        <v>7.7</v>
      </c>
    </row>
    <row r="17766" spans="1:4">
      <c r="A17766">
        <v>1913</v>
      </c>
      <c r="B17766" t="s">
        <v>2963</v>
      </c>
      <c r="C17766" t="s">
        <v>961</v>
      </c>
      <c r="D17766">
        <v>17.239999999999998</v>
      </c>
    </row>
    <row r="17767" spans="1:4">
      <c r="A17767">
        <v>1913</v>
      </c>
      <c r="B17767" t="s">
        <v>2963</v>
      </c>
      <c r="C17767" t="s">
        <v>961</v>
      </c>
      <c r="D17767">
        <v>37</v>
      </c>
    </row>
    <row r="17768" spans="1:4">
      <c r="A17768">
        <v>1913</v>
      </c>
      <c r="B17768" t="s">
        <v>2963</v>
      </c>
      <c r="C17768" t="s">
        <v>324</v>
      </c>
      <c r="D17768">
        <v>267.70999999999998</v>
      </c>
    </row>
    <row r="17769" spans="1:4">
      <c r="A17769">
        <v>1913</v>
      </c>
      <c r="B17769" t="s">
        <v>2963</v>
      </c>
      <c r="C17769" t="s">
        <v>324</v>
      </c>
      <c r="D17769">
        <v>4.83</v>
      </c>
    </row>
    <row r="17770" spans="1:4">
      <c r="A17770">
        <v>1913</v>
      </c>
      <c r="B17770" t="s">
        <v>2963</v>
      </c>
      <c r="C17770" t="s">
        <v>324</v>
      </c>
      <c r="D17770">
        <v>2.23</v>
      </c>
    </row>
    <row r="17771" spans="1:4">
      <c r="A17771">
        <v>1913</v>
      </c>
      <c r="B17771" t="s">
        <v>2963</v>
      </c>
      <c r="C17771" t="s">
        <v>324</v>
      </c>
      <c r="D17771">
        <v>12.73</v>
      </c>
    </row>
    <row r="17772" spans="1:4">
      <c r="A17772">
        <v>1913</v>
      </c>
      <c r="B17772" t="s">
        <v>2963</v>
      </c>
      <c r="C17772" t="s">
        <v>324</v>
      </c>
      <c r="D17772">
        <v>158.5</v>
      </c>
    </row>
    <row r="17773" spans="1:4">
      <c r="A17773">
        <v>1913</v>
      </c>
      <c r="B17773" t="s">
        <v>2963</v>
      </c>
      <c r="C17773" t="s">
        <v>324</v>
      </c>
      <c r="D17773">
        <v>66.3</v>
      </c>
    </row>
    <row r="17774" spans="1:4">
      <c r="A17774">
        <v>1913</v>
      </c>
      <c r="B17774" t="s">
        <v>2963</v>
      </c>
      <c r="C17774" t="s">
        <v>324</v>
      </c>
      <c r="D17774">
        <v>40</v>
      </c>
    </row>
    <row r="17775" spans="1:4">
      <c r="A17775">
        <v>1913</v>
      </c>
      <c r="B17775" t="s">
        <v>2963</v>
      </c>
      <c r="C17775" t="s">
        <v>327</v>
      </c>
      <c r="D17775">
        <v>7.82</v>
      </c>
    </row>
    <row r="17776" spans="1:4">
      <c r="A17776">
        <v>1913</v>
      </c>
      <c r="B17776" t="s">
        <v>2963</v>
      </c>
      <c r="C17776" t="s">
        <v>1660</v>
      </c>
      <c r="D17776">
        <v>38.119999999999997</v>
      </c>
    </row>
    <row r="17777" spans="1:4">
      <c r="A17777">
        <v>1913</v>
      </c>
      <c r="B17777" t="s">
        <v>2963</v>
      </c>
      <c r="C17777" t="s">
        <v>332</v>
      </c>
      <c r="D17777">
        <v>70.7</v>
      </c>
    </row>
    <row r="17778" spans="1:4">
      <c r="A17778">
        <v>1913</v>
      </c>
      <c r="B17778" t="s">
        <v>2963</v>
      </c>
      <c r="C17778" t="s">
        <v>658</v>
      </c>
      <c r="D17778">
        <v>1.6</v>
      </c>
    </row>
    <row r="17779" spans="1:4">
      <c r="A17779">
        <v>1913</v>
      </c>
      <c r="B17779" t="s">
        <v>2963</v>
      </c>
      <c r="C17779" t="s">
        <v>340</v>
      </c>
      <c r="D17779">
        <v>90.46</v>
      </c>
    </row>
    <row r="17780" spans="1:4">
      <c r="A17780">
        <v>1913</v>
      </c>
      <c r="B17780" t="s">
        <v>2963</v>
      </c>
      <c r="C17780" t="s">
        <v>340</v>
      </c>
      <c r="D17780">
        <v>19.2</v>
      </c>
    </row>
    <row r="17781" spans="1:4">
      <c r="A17781">
        <v>1913</v>
      </c>
      <c r="B17781" t="s">
        <v>2963</v>
      </c>
      <c r="C17781" t="s">
        <v>340</v>
      </c>
      <c r="D17781">
        <v>70.599999999999994</v>
      </c>
    </row>
    <row r="17782" spans="1:4">
      <c r="A17782">
        <v>1913</v>
      </c>
      <c r="B17782" t="s">
        <v>2963</v>
      </c>
      <c r="C17782" t="s">
        <v>340</v>
      </c>
      <c r="D17782">
        <v>21.04</v>
      </c>
    </row>
    <row r="17783" spans="1:4">
      <c r="A17783">
        <v>1913</v>
      </c>
      <c r="B17783" t="s">
        <v>2963</v>
      </c>
      <c r="C17783" t="s">
        <v>340</v>
      </c>
      <c r="D17783">
        <v>9.15</v>
      </c>
    </row>
    <row r="17784" spans="1:4">
      <c r="A17784">
        <v>1913</v>
      </c>
      <c r="B17784" t="s">
        <v>2963</v>
      </c>
      <c r="C17784" t="s">
        <v>352</v>
      </c>
      <c r="D17784">
        <v>128.74</v>
      </c>
    </row>
    <row r="17785" spans="1:4">
      <c r="A17785">
        <v>1913</v>
      </c>
      <c r="B17785" t="s">
        <v>2963</v>
      </c>
      <c r="C17785" t="s">
        <v>358</v>
      </c>
      <c r="D17785">
        <v>10.47</v>
      </c>
    </row>
    <row r="17786" spans="1:4">
      <c r="A17786">
        <v>1913</v>
      </c>
      <c r="B17786" t="s">
        <v>2963</v>
      </c>
      <c r="C17786" t="s">
        <v>648</v>
      </c>
      <c r="D17786">
        <v>11.65</v>
      </c>
    </row>
    <row r="17787" spans="1:4">
      <c r="A17787">
        <v>1913</v>
      </c>
      <c r="B17787" t="s">
        <v>2963</v>
      </c>
      <c r="C17787" t="s">
        <v>648</v>
      </c>
      <c r="D17787">
        <v>28.55</v>
      </c>
    </row>
    <row r="17788" spans="1:4">
      <c r="A17788">
        <v>1913</v>
      </c>
      <c r="B17788" t="s">
        <v>2963</v>
      </c>
      <c r="C17788" t="s">
        <v>648</v>
      </c>
      <c r="D17788">
        <v>33.57</v>
      </c>
    </row>
    <row r="17789" spans="1:4">
      <c r="A17789">
        <v>1913</v>
      </c>
      <c r="B17789" t="s">
        <v>2963</v>
      </c>
      <c r="C17789" t="s">
        <v>1789</v>
      </c>
      <c r="D17789">
        <v>1.46</v>
      </c>
    </row>
    <row r="17790" spans="1:4">
      <c r="A17790">
        <v>1913</v>
      </c>
      <c r="B17790" t="s">
        <v>2963</v>
      </c>
      <c r="C17790" t="s">
        <v>360</v>
      </c>
      <c r="D17790">
        <v>11.138</v>
      </c>
    </row>
    <row r="17791" spans="1:4">
      <c r="A17791">
        <v>1913</v>
      </c>
      <c r="B17791" t="s">
        <v>2963</v>
      </c>
      <c r="C17791" t="s">
        <v>362</v>
      </c>
      <c r="D17791">
        <v>39.520000000000003</v>
      </c>
    </row>
    <row r="17792" spans="1:4">
      <c r="A17792">
        <v>1913</v>
      </c>
      <c r="B17792" t="s">
        <v>3654</v>
      </c>
      <c r="C17792" t="s">
        <v>2074</v>
      </c>
      <c r="D17792">
        <v>60</v>
      </c>
    </row>
    <row r="17793" spans="1:4">
      <c r="A17793">
        <v>1913</v>
      </c>
      <c r="B17793" t="s">
        <v>3654</v>
      </c>
      <c r="C17793" t="s">
        <v>2074</v>
      </c>
      <c r="D17793">
        <v>2</v>
      </c>
    </row>
    <row r="17794" spans="1:4">
      <c r="A17794">
        <v>1913</v>
      </c>
      <c r="B17794" t="s">
        <v>3654</v>
      </c>
      <c r="C17794" t="s">
        <v>2079</v>
      </c>
      <c r="D17794">
        <v>129</v>
      </c>
    </row>
    <row r="17795" spans="1:4">
      <c r="A17795">
        <v>1913</v>
      </c>
      <c r="B17795" t="s">
        <v>3654</v>
      </c>
      <c r="C17795" t="s">
        <v>2079</v>
      </c>
      <c r="D17795">
        <v>7.5</v>
      </c>
    </row>
    <row r="17796" spans="1:4">
      <c r="A17796">
        <v>1913</v>
      </c>
      <c r="B17796" t="s">
        <v>3654</v>
      </c>
      <c r="C17796" t="s">
        <v>2611</v>
      </c>
      <c r="D17796">
        <v>8</v>
      </c>
    </row>
    <row r="17797" spans="1:4">
      <c r="A17797">
        <v>1913</v>
      </c>
      <c r="B17797" t="s">
        <v>3655</v>
      </c>
      <c r="C17797" t="s">
        <v>2093</v>
      </c>
      <c r="D17797">
        <v>216.47</v>
      </c>
    </row>
    <row r="17798" spans="1:4">
      <c r="A17798">
        <v>1913</v>
      </c>
      <c r="B17798" t="s">
        <v>3655</v>
      </c>
      <c r="C17798" t="s">
        <v>2081</v>
      </c>
      <c r="D17798">
        <v>36.4</v>
      </c>
    </row>
    <row r="17799" spans="1:4">
      <c r="A17799">
        <v>1913</v>
      </c>
      <c r="B17799" t="s">
        <v>3655</v>
      </c>
      <c r="C17799" t="s">
        <v>2082</v>
      </c>
      <c r="D17799">
        <v>25.5</v>
      </c>
    </row>
    <row r="17800" spans="1:4">
      <c r="A17800">
        <v>1913</v>
      </c>
      <c r="B17800" t="s">
        <v>3655</v>
      </c>
      <c r="C17800" t="s">
        <v>2082</v>
      </c>
      <c r="D17800">
        <v>24.5</v>
      </c>
    </row>
    <row r="17801" spans="1:4">
      <c r="A17801">
        <v>1913</v>
      </c>
      <c r="B17801" t="s">
        <v>3655</v>
      </c>
      <c r="C17801" t="s">
        <v>99</v>
      </c>
      <c r="D17801">
        <v>36</v>
      </c>
    </row>
    <row r="17802" spans="1:4">
      <c r="A17802">
        <v>1913</v>
      </c>
      <c r="B17802" t="s">
        <v>3655</v>
      </c>
      <c r="C17802" t="s">
        <v>2095</v>
      </c>
      <c r="D17802">
        <v>5.25</v>
      </c>
    </row>
    <row r="17803" spans="1:4">
      <c r="A17803">
        <v>1913</v>
      </c>
      <c r="B17803" t="s">
        <v>3655</v>
      </c>
      <c r="C17803" t="s">
        <v>2095</v>
      </c>
      <c r="D17803">
        <v>36.200000000000003</v>
      </c>
    </row>
    <row r="17804" spans="1:4">
      <c r="A17804">
        <v>1913</v>
      </c>
      <c r="B17804" t="s">
        <v>3655</v>
      </c>
      <c r="C17804" t="s">
        <v>2095</v>
      </c>
      <c r="D17804">
        <v>222.26</v>
      </c>
    </row>
    <row r="17805" spans="1:4">
      <c r="A17805">
        <v>1913</v>
      </c>
      <c r="B17805" t="s">
        <v>3655</v>
      </c>
      <c r="C17805" t="s">
        <v>2095</v>
      </c>
      <c r="D17805">
        <v>53</v>
      </c>
    </row>
    <row r="17806" spans="1:4">
      <c r="A17806">
        <v>1913</v>
      </c>
      <c r="B17806" t="s">
        <v>3655</v>
      </c>
      <c r="C17806" t="s">
        <v>2095</v>
      </c>
      <c r="D17806">
        <v>67.22</v>
      </c>
    </row>
    <row r="17807" spans="1:4">
      <c r="A17807">
        <v>1913</v>
      </c>
      <c r="B17807" t="s">
        <v>3655</v>
      </c>
      <c r="C17807" t="s">
        <v>2095</v>
      </c>
      <c r="D17807">
        <v>39.9</v>
      </c>
    </row>
    <row r="17808" spans="1:4">
      <c r="A17808">
        <v>1913</v>
      </c>
      <c r="B17808" t="s">
        <v>3655</v>
      </c>
      <c r="C17808" t="s">
        <v>2095</v>
      </c>
      <c r="D17808">
        <v>57</v>
      </c>
    </row>
    <row r="17809" spans="1:4">
      <c r="A17809">
        <v>1913</v>
      </c>
      <c r="B17809" t="s">
        <v>3655</v>
      </c>
      <c r="C17809" t="s">
        <v>2095</v>
      </c>
      <c r="D17809">
        <v>42.02</v>
      </c>
    </row>
    <row r="17810" spans="1:4">
      <c r="A17810">
        <v>1913</v>
      </c>
      <c r="B17810" t="s">
        <v>3655</v>
      </c>
      <c r="C17810" t="s">
        <v>2095</v>
      </c>
      <c r="D17810">
        <v>590.01</v>
      </c>
    </row>
    <row r="17811" spans="1:4">
      <c r="A17811">
        <v>1913</v>
      </c>
      <c r="B17811" t="s">
        <v>3655</v>
      </c>
      <c r="C17811" t="s">
        <v>2095</v>
      </c>
      <c r="D17811">
        <v>252.99</v>
      </c>
    </row>
    <row r="17812" spans="1:4">
      <c r="A17812">
        <v>1913</v>
      </c>
      <c r="B17812" t="s">
        <v>3655</v>
      </c>
      <c r="C17812" t="s">
        <v>2095</v>
      </c>
      <c r="D17812">
        <v>90.21</v>
      </c>
    </row>
    <row r="17813" spans="1:4">
      <c r="A17813">
        <v>1913</v>
      </c>
      <c r="B17813" t="s">
        <v>3655</v>
      </c>
      <c r="C17813" t="s">
        <v>2095</v>
      </c>
      <c r="D17813">
        <v>36.94</v>
      </c>
    </row>
    <row r="17814" spans="1:4">
      <c r="A17814">
        <v>1913</v>
      </c>
      <c r="B17814" t="s">
        <v>3655</v>
      </c>
      <c r="C17814" t="s">
        <v>2095</v>
      </c>
      <c r="D17814">
        <v>67.260000000000005</v>
      </c>
    </row>
    <row r="17815" spans="1:4">
      <c r="A17815">
        <v>1913</v>
      </c>
      <c r="B17815" t="s">
        <v>3655</v>
      </c>
      <c r="C17815" t="s">
        <v>417</v>
      </c>
      <c r="D17815">
        <v>245</v>
      </c>
    </row>
    <row r="17816" spans="1:4">
      <c r="A17816">
        <v>1913</v>
      </c>
      <c r="B17816" t="s">
        <v>3655</v>
      </c>
      <c r="C17816" t="s">
        <v>417</v>
      </c>
      <c r="D17816">
        <v>45.09</v>
      </c>
    </row>
    <row r="17817" spans="1:4">
      <c r="A17817">
        <v>1913</v>
      </c>
      <c r="B17817" t="s">
        <v>3655</v>
      </c>
      <c r="C17817" t="s">
        <v>417</v>
      </c>
      <c r="D17817">
        <v>25.71</v>
      </c>
    </row>
    <row r="17818" spans="1:4">
      <c r="A17818">
        <v>1913</v>
      </c>
      <c r="B17818" t="s">
        <v>3655</v>
      </c>
      <c r="C17818" t="s">
        <v>417</v>
      </c>
      <c r="D17818">
        <v>41.09</v>
      </c>
    </row>
    <row r="17819" spans="1:4">
      <c r="A17819">
        <v>1913</v>
      </c>
      <c r="B17819" t="s">
        <v>3655</v>
      </c>
      <c r="C17819" t="s">
        <v>417</v>
      </c>
      <c r="D17819">
        <v>37.450000000000003</v>
      </c>
    </row>
    <row r="17820" spans="1:4">
      <c r="A17820">
        <v>1913</v>
      </c>
      <c r="B17820" t="s">
        <v>3655</v>
      </c>
      <c r="C17820" t="s">
        <v>417</v>
      </c>
      <c r="D17820">
        <v>170.5</v>
      </c>
    </row>
    <row r="17821" spans="1:4">
      <c r="A17821">
        <v>1913</v>
      </c>
      <c r="B17821" t="s">
        <v>3655</v>
      </c>
      <c r="C17821" t="s">
        <v>417</v>
      </c>
      <c r="D17821">
        <v>222.38</v>
      </c>
    </row>
    <row r="17822" spans="1:4">
      <c r="A17822">
        <v>1913</v>
      </c>
      <c r="B17822" t="s">
        <v>3655</v>
      </c>
      <c r="C17822" t="s">
        <v>68</v>
      </c>
      <c r="D17822">
        <v>118.48</v>
      </c>
    </row>
    <row r="17823" spans="1:4">
      <c r="A17823">
        <v>1913</v>
      </c>
      <c r="B17823" t="s">
        <v>3655</v>
      </c>
      <c r="C17823" t="s">
        <v>68</v>
      </c>
      <c r="D17823">
        <v>13.3</v>
      </c>
    </row>
    <row r="17824" spans="1:4">
      <c r="A17824">
        <v>1913</v>
      </c>
      <c r="B17824" t="s">
        <v>3655</v>
      </c>
      <c r="C17824" t="s">
        <v>68</v>
      </c>
      <c r="D17824">
        <v>59.93</v>
      </c>
    </row>
    <row r="17825" spans="1:4">
      <c r="A17825">
        <v>1913</v>
      </c>
      <c r="B17825" t="s">
        <v>3655</v>
      </c>
      <c r="C17825" t="s">
        <v>68</v>
      </c>
      <c r="D17825">
        <v>18</v>
      </c>
    </row>
    <row r="17826" spans="1:4">
      <c r="A17826">
        <v>1913</v>
      </c>
      <c r="B17826" t="s">
        <v>3655</v>
      </c>
      <c r="C17826" t="s">
        <v>68</v>
      </c>
      <c r="D17826">
        <v>74</v>
      </c>
    </row>
    <row r="17827" spans="1:4">
      <c r="A17827">
        <v>1913</v>
      </c>
      <c r="B17827" t="s">
        <v>3655</v>
      </c>
      <c r="C17827" t="s">
        <v>2097</v>
      </c>
      <c r="D17827">
        <v>36.82</v>
      </c>
    </row>
    <row r="17828" spans="1:4">
      <c r="A17828">
        <v>1913</v>
      </c>
      <c r="B17828" t="s">
        <v>3655</v>
      </c>
      <c r="C17828" t="s">
        <v>2097</v>
      </c>
      <c r="D17828">
        <v>8</v>
      </c>
    </row>
    <row r="17829" spans="1:4">
      <c r="A17829">
        <v>1913</v>
      </c>
      <c r="B17829" t="s">
        <v>3655</v>
      </c>
      <c r="C17829" t="s">
        <v>2097</v>
      </c>
      <c r="D17829">
        <v>31.1</v>
      </c>
    </row>
    <row r="17830" spans="1:4">
      <c r="A17830">
        <v>1913</v>
      </c>
      <c r="B17830" t="s">
        <v>3655</v>
      </c>
      <c r="C17830" t="s">
        <v>2097</v>
      </c>
      <c r="D17830">
        <v>38.67</v>
      </c>
    </row>
    <row r="17831" spans="1:4">
      <c r="A17831">
        <v>1913</v>
      </c>
      <c r="B17831" t="s">
        <v>3655</v>
      </c>
      <c r="C17831" t="s">
        <v>2097</v>
      </c>
      <c r="D17831">
        <v>31.72</v>
      </c>
    </row>
    <row r="17832" spans="1:4">
      <c r="A17832">
        <v>1913</v>
      </c>
      <c r="B17832" t="s">
        <v>3655</v>
      </c>
      <c r="C17832" t="s">
        <v>2097</v>
      </c>
      <c r="D17832">
        <v>14</v>
      </c>
    </row>
    <row r="17833" spans="1:4">
      <c r="A17833">
        <v>1913</v>
      </c>
      <c r="B17833" t="s">
        <v>3655</v>
      </c>
      <c r="C17833" t="s">
        <v>2101</v>
      </c>
      <c r="D17833">
        <v>75.47</v>
      </c>
    </row>
    <row r="17834" spans="1:4">
      <c r="A17834">
        <v>1913</v>
      </c>
      <c r="B17834" t="s">
        <v>3655</v>
      </c>
      <c r="C17834" t="s">
        <v>2101</v>
      </c>
      <c r="D17834">
        <v>35.18</v>
      </c>
    </row>
    <row r="17835" spans="1:4">
      <c r="A17835">
        <v>1913</v>
      </c>
      <c r="B17835" t="s">
        <v>3655</v>
      </c>
      <c r="C17835" t="s">
        <v>2072</v>
      </c>
      <c r="D17835">
        <v>21.38</v>
      </c>
    </row>
    <row r="17836" spans="1:4">
      <c r="A17836">
        <v>1913</v>
      </c>
      <c r="B17836" t="s">
        <v>3655</v>
      </c>
      <c r="C17836" t="s">
        <v>2106</v>
      </c>
      <c r="D17836">
        <v>71.59</v>
      </c>
    </row>
    <row r="17837" spans="1:4">
      <c r="A17837">
        <v>1913</v>
      </c>
      <c r="B17837" t="s">
        <v>3655</v>
      </c>
      <c r="C17837" t="s">
        <v>2106</v>
      </c>
      <c r="D17837">
        <v>113.98</v>
      </c>
    </row>
    <row r="17838" spans="1:4">
      <c r="A17838">
        <v>1913</v>
      </c>
      <c r="B17838" t="s">
        <v>3655</v>
      </c>
      <c r="C17838" t="s">
        <v>2106</v>
      </c>
      <c r="D17838">
        <v>11.13</v>
      </c>
    </row>
    <row r="17839" spans="1:4">
      <c r="A17839">
        <v>1913</v>
      </c>
      <c r="B17839" t="s">
        <v>3655</v>
      </c>
      <c r="C17839" t="s">
        <v>2241</v>
      </c>
      <c r="D17839">
        <v>18.420000000000002</v>
      </c>
    </row>
    <row r="17840" spans="1:4">
      <c r="A17840">
        <v>1913</v>
      </c>
      <c r="B17840" t="s">
        <v>3655</v>
      </c>
      <c r="C17840" t="s">
        <v>2084</v>
      </c>
      <c r="D17840">
        <v>24.8</v>
      </c>
    </row>
    <row r="17841" spans="1:4">
      <c r="A17841">
        <v>1913</v>
      </c>
      <c r="B17841" t="s">
        <v>3655</v>
      </c>
      <c r="C17841" t="s">
        <v>2398</v>
      </c>
      <c r="D17841">
        <v>20.12</v>
      </c>
    </row>
    <row r="17842" spans="1:4">
      <c r="A17842">
        <v>1913</v>
      </c>
      <c r="B17842" t="s">
        <v>3655</v>
      </c>
      <c r="C17842" t="s">
        <v>757</v>
      </c>
      <c r="D17842">
        <v>3.67</v>
      </c>
    </row>
    <row r="17843" spans="1:4">
      <c r="A17843">
        <v>1913</v>
      </c>
      <c r="B17843" t="s">
        <v>3655</v>
      </c>
      <c r="C17843" t="s">
        <v>26</v>
      </c>
      <c r="D17843">
        <v>33</v>
      </c>
    </row>
    <row r="17844" spans="1:4">
      <c r="A17844">
        <v>1913</v>
      </c>
      <c r="B17844" t="s">
        <v>3655</v>
      </c>
      <c r="C17844" t="s">
        <v>2317</v>
      </c>
      <c r="D17844">
        <v>12.59</v>
      </c>
    </row>
    <row r="17845" spans="1:4">
      <c r="A17845">
        <v>1913</v>
      </c>
      <c r="B17845" t="s">
        <v>3655</v>
      </c>
      <c r="C17845" t="s">
        <v>718</v>
      </c>
      <c r="D17845">
        <v>14.48</v>
      </c>
    </row>
    <row r="17846" spans="1:4">
      <c r="A17846">
        <v>1913</v>
      </c>
      <c r="B17846" t="s">
        <v>3655</v>
      </c>
      <c r="C17846" t="s">
        <v>2088</v>
      </c>
      <c r="D17846">
        <v>23</v>
      </c>
    </row>
    <row r="17847" spans="1:4">
      <c r="A17847">
        <v>1913</v>
      </c>
      <c r="B17847" t="s">
        <v>3655</v>
      </c>
      <c r="C17847" t="s">
        <v>578</v>
      </c>
      <c r="D17847">
        <v>15.33</v>
      </c>
    </row>
    <row r="17848" spans="1:4">
      <c r="A17848">
        <v>1913</v>
      </c>
      <c r="B17848" t="s">
        <v>3655</v>
      </c>
      <c r="C17848" t="s">
        <v>578</v>
      </c>
      <c r="D17848">
        <v>29</v>
      </c>
    </row>
    <row r="17849" spans="1:4">
      <c r="A17849">
        <v>1913</v>
      </c>
      <c r="B17849" t="s">
        <v>3655</v>
      </c>
      <c r="C17849" t="s">
        <v>2108</v>
      </c>
      <c r="D17849">
        <v>23.56</v>
      </c>
    </row>
    <row r="17850" spans="1:4">
      <c r="A17850">
        <v>1913</v>
      </c>
      <c r="B17850" t="s">
        <v>3655</v>
      </c>
      <c r="C17850" t="s">
        <v>2609</v>
      </c>
      <c r="D17850">
        <v>30</v>
      </c>
    </row>
    <row r="17851" spans="1:4">
      <c r="A17851">
        <v>1913</v>
      </c>
      <c r="B17851" t="s">
        <v>3655</v>
      </c>
      <c r="C17851" t="s">
        <v>2609</v>
      </c>
      <c r="D17851">
        <v>48.38</v>
      </c>
    </row>
    <row r="17852" spans="1:4">
      <c r="A17852">
        <v>1913</v>
      </c>
      <c r="B17852" t="s">
        <v>3655</v>
      </c>
      <c r="C17852" t="s">
        <v>2090</v>
      </c>
      <c r="D17852">
        <v>116.9</v>
      </c>
    </row>
    <row r="17853" spans="1:4">
      <c r="A17853">
        <v>1913</v>
      </c>
      <c r="B17853" t="s">
        <v>3655</v>
      </c>
      <c r="C17853" t="s">
        <v>2090</v>
      </c>
      <c r="D17853">
        <v>88.94</v>
      </c>
    </row>
    <row r="17854" spans="1:4">
      <c r="A17854">
        <v>1913</v>
      </c>
      <c r="B17854" t="s">
        <v>3655</v>
      </c>
      <c r="C17854" t="s">
        <v>2090</v>
      </c>
      <c r="D17854">
        <v>21.97</v>
      </c>
    </row>
    <row r="17855" spans="1:4">
      <c r="A17855">
        <v>1913</v>
      </c>
      <c r="B17855" t="s">
        <v>3655</v>
      </c>
      <c r="C17855" t="s">
        <v>2090</v>
      </c>
      <c r="D17855">
        <v>16.18</v>
      </c>
    </row>
    <row r="17856" spans="1:4">
      <c r="A17856">
        <v>1913</v>
      </c>
      <c r="B17856" t="s">
        <v>3655</v>
      </c>
      <c r="C17856" t="s">
        <v>2090</v>
      </c>
      <c r="D17856">
        <v>71.37</v>
      </c>
    </row>
    <row r="17857" spans="1:4">
      <c r="A17857">
        <v>1913</v>
      </c>
      <c r="B17857" t="s">
        <v>3655</v>
      </c>
      <c r="C17857" t="s">
        <v>2090</v>
      </c>
      <c r="D17857">
        <v>50</v>
      </c>
    </row>
    <row r="17858" spans="1:4">
      <c r="A17858">
        <v>1913</v>
      </c>
      <c r="B17858" t="s">
        <v>3655</v>
      </c>
      <c r="C17858" t="s">
        <v>2090</v>
      </c>
      <c r="D17858">
        <v>52.03</v>
      </c>
    </row>
    <row r="17859" spans="1:4">
      <c r="A17859">
        <v>1913</v>
      </c>
      <c r="B17859" t="s">
        <v>3655</v>
      </c>
      <c r="C17859" t="s">
        <v>2090</v>
      </c>
      <c r="D17859">
        <v>59</v>
      </c>
    </row>
    <row r="17860" spans="1:4">
      <c r="A17860">
        <v>1913</v>
      </c>
      <c r="B17860" t="s">
        <v>3655</v>
      </c>
      <c r="C17860" t="s">
        <v>2319</v>
      </c>
      <c r="D17860">
        <v>20</v>
      </c>
    </row>
    <row r="17861" spans="1:4">
      <c r="A17861">
        <v>1913</v>
      </c>
      <c r="B17861" t="s">
        <v>3655</v>
      </c>
      <c r="C17861" t="s">
        <v>2092</v>
      </c>
      <c r="D17861">
        <v>156</v>
      </c>
    </row>
    <row r="17862" spans="1:4">
      <c r="A17862">
        <v>1913</v>
      </c>
      <c r="B17862" t="s">
        <v>3655</v>
      </c>
      <c r="C17862" t="s">
        <v>2092</v>
      </c>
      <c r="D17862">
        <v>45</v>
      </c>
    </row>
    <row r="17863" spans="1:4">
      <c r="A17863">
        <v>1913</v>
      </c>
      <c r="B17863" t="s">
        <v>3655</v>
      </c>
      <c r="C17863" t="s">
        <v>2092</v>
      </c>
      <c r="D17863">
        <v>20.09</v>
      </c>
    </row>
    <row r="17864" spans="1:4">
      <c r="A17864">
        <v>1913</v>
      </c>
      <c r="B17864" t="s">
        <v>3655</v>
      </c>
      <c r="C17864" t="s">
        <v>2092</v>
      </c>
      <c r="D17864">
        <v>38</v>
      </c>
    </row>
    <row r="17865" spans="1:4">
      <c r="A17865">
        <v>1913</v>
      </c>
      <c r="B17865" t="s">
        <v>3664</v>
      </c>
      <c r="C17865" t="s">
        <v>1495</v>
      </c>
      <c r="D17865">
        <v>9</v>
      </c>
    </row>
    <row r="17866" spans="1:4">
      <c r="A17866">
        <v>1913</v>
      </c>
      <c r="B17866" t="s">
        <v>3664</v>
      </c>
      <c r="C17866" t="s">
        <v>1496</v>
      </c>
      <c r="D17866">
        <v>15.34</v>
      </c>
    </row>
    <row r="17867" spans="1:4">
      <c r="A17867">
        <v>1913</v>
      </c>
      <c r="B17867" t="s">
        <v>3664</v>
      </c>
      <c r="C17867" t="s">
        <v>1496</v>
      </c>
      <c r="D17867">
        <v>21.5</v>
      </c>
    </row>
    <row r="17868" spans="1:4">
      <c r="A17868">
        <v>1913</v>
      </c>
      <c r="B17868" t="s">
        <v>3664</v>
      </c>
      <c r="C17868" t="s">
        <v>1497</v>
      </c>
      <c r="D17868">
        <v>29.57</v>
      </c>
    </row>
    <row r="17869" spans="1:4">
      <c r="A17869">
        <v>1913</v>
      </c>
      <c r="B17869" t="s">
        <v>3664</v>
      </c>
      <c r="C17869" t="s">
        <v>1196</v>
      </c>
      <c r="D17869">
        <v>103.554</v>
      </c>
    </row>
    <row r="17870" spans="1:4">
      <c r="A17870">
        <v>1913</v>
      </c>
      <c r="B17870" t="s">
        <v>3664</v>
      </c>
      <c r="C17870" t="s">
        <v>1319</v>
      </c>
      <c r="D17870">
        <v>12</v>
      </c>
    </row>
    <row r="17871" spans="1:4">
      <c r="A17871">
        <v>1913</v>
      </c>
      <c r="B17871" t="s">
        <v>3664</v>
      </c>
      <c r="C17871" t="s">
        <v>1386</v>
      </c>
      <c r="D17871">
        <v>11</v>
      </c>
    </row>
    <row r="17872" spans="1:4">
      <c r="A17872">
        <v>1913</v>
      </c>
      <c r="B17872" t="s">
        <v>2187</v>
      </c>
      <c r="C17872" t="s">
        <v>1937</v>
      </c>
      <c r="D17872">
        <v>40.43</v>
      </c>
    </row>
    <row r="17873" spans="1:4">
      <c r="A17873">
        <v>1913</v>
      </c>
      <c r="B17873" t="s">
        <v>2187</v>
      </c>
      <c r="C17873" t="s">
        <v>1937</v>
      </c>
      <c r="D17873">
        <v>12.5</v>
      </c>
    </row>
    <row r="17874" spans="1:4">
      <c r="A17874">
        <v>1913</v>
      </c>
      <c r="B17874" t="s">
        <v>2187</v>
      </c>
      <c r="C17874" t="s">
        <v>1937</v>
      </c>
      <c r="D17874">
        <v>7</v>
      </c>
    </row>
    <row r="17875" spans="1:4">
      <c r="A17875">
        <v>1913</v>
      </c>
      <c r="B17875" t="s">
        <v>2187</v>
      </c>
      <c r="C17875" t="s">
        <v>2545</v>
      </c>
      <c r="D17875">
        <v>44.94</v>
      </c>
    </row>
    <row r="17876" spans="1:4">
      <c r="A17876">
        <v>1913</v>
      </c>
      <c r="B17876" t="s">
        <v>2187</v>
      </c>
      <c r="C17876" t="s">
        <v>2244</v>
      </c>
      <c r="D17876">
        <v>26.42</v>
      </c>
    </row>
    <row r="17877" spans="1:4">
      <c r="A17877">
        <v>1913</v>
      </c>
      <c r="B17877" t="s">
        <v>2187</v>
      </c>
      <c r="C17877" t="s">
        <v>2320</v>
      </c>
      <c r="D17877">
        <v>8.5</v>
      </c>
    </row>
    <row r="17878" spans="1:4">
      <c r="A17878">
        <v>1913</v>
      </c>
      <c r="B17878" t="s">
        <v>2187</v>
      </c>
      <c r="C17878" t="s">
        <v>2104</v>
      </c>
      <c r="D17878">
        <v>107</v>
      </c>
    </row>
    <row r="17879" spans="1:4">
      <c r="A17879">
        <v>1913</v>
      </c>
      <c r="B17879" t="s">
        <v>2187</v>
      </c>
      <c r="C17879" t="s">
        <v>2104</v>
      </c>
      <c r="D17879">
        <v>23</v>
      </c>
    </row>
    <row r="17880" spans="1:4">
      <c r="A17880">
        <v>1913</v>
      </c>
      <c r="B17880" t="s">
        <v>2187</v>
      </c>
      <c r="C17880" t="s">
        <v>2104</v>
      </c>
      <c r="D17880">
        <v>22</v>
      </c>
    </row>
    <row r="17881" spans="1:4">
      <c r="A17881">
        <v>1913</v>
      </c>
      <c r="B17881" t="s">
        <v>2187</v>
      </c>
      <c r="C17881" t="s">
        <v>2546</v>
      </c>
      <c r="D17881">
        <v>40</v>
      </c>
    </row>
    <row r="17882" spans="1:4">
      <c r="A17882">
        <v>1913</v>
      </c>
      <c r="B17882" t="s">
        <v>2187</v>
      </c>
      <c r="C17882" t="s">
        <v>2152</v>
      </c>
      <c r="D17882">
        <v>29.5</v>
      </c>
    </row>
    <row r="17883" spans="1:4">
      <c r="A17883">
        <v>1913</v>
      </c>
      <c r="B17883" t="s">
        <v>2187</v>
      </c>
      <c r="C17883" t="s">
        <v>1964</v>
      </c>
      <c r="D17883">
        <v>33.25</v>
      </c>
    </row>
    <row r="17884" spans="1:4">
      <c r="A17884">
        <v>1913</v>
      </c>
      <c r="B17884" t="s">
        <v>2187</v>
      </c>
      <c r="C17884" t="s">
        <v>1964</v>
      </c>
      <c r="D17884">
        <v>45</v>
      </c>
    </row>
    <row r="17885" spans="1:4">
      <c r="A17885">
        <v>1913</v>
      </c>
      <c r="B17885" t="s">
        <v>2187</v>
      </c>
      <c r="C17885" t="s">
        <v>2110</v>
      </c>
      <c r="D17885">
        <v>50</v>
      </c>
    </row>
    <row r="17886" spans="1:4">
      <c r="A17886">
        <v>1913</v>
      </c>
      <c r="B17886" t="s">
        <v>2187</v>
      </c>
      <c r="C17886" t="s">
        <v>2112</v>
      </c>
      <c r="D17886">
        <v>22.33</v>
      </c>
    </row>
    <row r="17887" spans="1:4">
      <c r="A17887">
        <v>1913</v>
      </c>
      <c r="B17887" t="s">
        <v>2187</v>
      </c>
      <c r="C17887" t="s">
        <v>2346</v>
      </c>
      <c r="D17887">
        <v>119.07</v>
      </c>
    </row>
    <row r="17888" spans="1:4">
      <c r="A17888">
        <v>1913</v>
      </c>
      <c r="B17888" t="s">
        <v>2187</v>
      </c>
      <c r="C17888" t="s">
        <v>2113</v>
      </c>
      <c r="D17888">
        <v>38.283999999999999</v>
      </c>
    </row>
    <row r="17889" spans="1:4">
      <c r="A17889">
        <v>1913</v>
      </c>
      <c r="B17889" t="s">
        <v>2187</v>
      </c>
      <c r="C17889" t="s">
        <v>2113</v>
      </c>
      <c r="D17889">
        <v>81</v>
      </c>
    </row>
    <row r="17890" spans="1:4">
      <c r="A17890">
        <v>1913</v>
      </c>
      <c r="B17890" t="s">
        <v>2187</v>
      </c>
      <c r="C17890" t="s">
        <v>2322</v>
      </c>
      <c r="D17890">
        <v>12</v>
      </c>
    </row>
    <row r="17891" spans="1:4">
      <c r="A17891">
        <v>1913</v>
      </c>
      <c r="B17891" t="s">
        <v>3656</v>
      </c>
      <c r="C17891" t="s">
        <v>734</v>
      </c>
      <c r="D17891">
        <v>4</v>
      </c>
    </row>
    <row r="17892" spans="1:4">
      <c r="A17892">
        <v>1913</v>
      </c>
      <c r="B17892" t="s">
        <v>3656</v>
      </c>
      <c r="C17892" t="s">
        <v>502</v>
      </c>
      <c r="D17892">
        <v>293.82</v>
      </c>
    </row>
    <row r="17893" spans="1:4">
      <c r="A17893">
        <v>1913</v>
      </c>
      <c r="B17893" t="s">
        <v>3656</v>
      </c>
      <c r="C17893" t="s">
        <v>502</v>
      </c>
      <c r="D17893">
        <v>33.93</v>
      </c>
    </row>
    <row r="17894" spans="1:4">
      <c r="A17894">
        <v>1913</v>
      </c>
      <c r="B17894" t="s">
        <v>3656</v>
      </c>
      <c r="C17894" t="s">
        <v>502</v>
      </c>
      <c r="D17894">
        <v>144.27000000000001</v>
      </c>
    </row>
    <row r="17895" spans="1:4">
      <c r="A17895">
        <v>1913</v>
      </c>
      <c r="B17895" t="s">
        <v>3656</v>
      </c>
      <c r="C17895" t="s">
        <v>502</v>
      </c>
      <c r="D17895">
        <v>25</v>
      </c>
    </row>
    <row r="17896" spans="1:4">
      <c r="A17896">
        <v>1913</v>
      </c>
      <c r="B17896" t="s">
        <v>3656</v>
      </c>
      <c r="C17896" t="s">
        <v>502</v>
      </c>
      <c r="D17896">
        <v>18</v>
      </c>
    </row>
    <row r="17897" spans="1:4">
      <c r="A17897">
        <v>1913</v>
      </c>
      <c r="B17897" t="s">
        <v>2415</v>
      </c>
      <c r="C17897" t="s">
        <v>2135</v>
      </c>
      <c r="D17897">
        <v>136.19999999999999</v>
      </c>
    </row>
    <row r="17898" spans="1:4">
      <c r="A17898">
        <v>1913</v>
      </c>
      <c r="B17898" t="s">
        <v>2415</v>
      </c>
      <c r="C17898" t="s">
        <v>2135</v>
      </c>
      <c r="D17898">
        <v>27.5</v>
      </c>
    </row>
    <row r="17899" spans="1:4">
      <c r="A17899">
        <v>1913</v>
      </c>
      <c r="B17899" t="s">
        <v>2415</v>
      </c>
      <c r="C17899" t="s">
        <v>2115</v>
      </c>
      <c r="D17899">
        <v>51</v>
      </c>
    </row>
    <row r="17900" spans="1:4">
      <c r="A17900">
        <v>1913</v>
      </c>
      <c r="B17900" t="s">
        <v>2415</v>
      </c>
      <c r="C17900" t="s">
        <v>2579</v>
      </c>
      <c r="D17900">
        <v>22.4</v>
      </c>
    </row>
    <row r="17901" spans="1:4">
      <c r="A17901">
        <v>1913</v>
      </c>
      <c r="B17901" t="s">
        <v>2415</v>
      </c>
      <c r="C17901" t="s">
        <v>2323</v>
      </c>
      <c r="D17901">
        <v>10</v>
      </c>
    </row>
    <row r="17902" spans="1:4">
      <c r="A17902">
        <v>1913</v>
      </c>
      <c r="B17902" t="s">
        <v>2415</v>
      </c>
      <c r="C17902" t="s">
        <v>2443</v>
      </c>
      <c r="D17902">
        <v>4.99</v>
      </c>
    </row>
    <row r="17903" spans="1:4">
      <c r="A17903">
        <v>1913</v>
      </c>
      <c r="B17903" t="s">
        <v>2415</v>
      </c>
      <c r="C17903" t="s">
        <v>2443</v>
      </c>
      <c r="D17903">
        <v>18.75</v>
      </c>
    </row>
    <row r="17904" spans="1:4">
      <c r="A17904">
        <v>1913</v>
      </c>
      <c r="B17904" t="s">
        <v>2415</v>
      </c>
      <c r="C17904" t="s">
        <v>2324</v>
      </c>
      <c r="D17904">
        <v>15</v>
      </c>
    </row>
    <row r="17905" spans="1:4">
      <c r="A17905">
        <v>1913</v>
      </c>
      <c r="B17905" t="s">
        <v>2415</v>
      </c>
      <c r="C17905" t="s">
        <v>2324</v>
      </c>
      <c r="D17905">
        <v>33.619999999999997</v>
      </c>
    </row>
    <row r="17906" spans="1:4">
      <c r="A17906">
        <v>1913</v>
      </c>
      <c r="B17906" t="s">
        <v>2415</v>
      </c>
      <c r="C17906" t="s">
        <v>2325</v>
      </c>
      <c r="D17906">
        <v>21.5</v>
      </c>
    </row>
    <row r="17907" spans="1:4">
      <c r="A17907">
        <v>1913</v>
      </c>
      <c r="B17907" t="s">
        <v>2415</v>
      </c>
      <c r="C17907" t="s">
        <v>2444</v>
      </c>
      <c r="D17907">
        <v>105</v>
      </c>
    </row>
    <row r="17908" spans="1:4">
      <c r="A17908">
        <v>1913</v>
      </c>
      <c r="B17908" t="s">
        <v>2415</v>
      </c>
      <c r="C17908" t="s">
        <v>2444</v>
      </c>
      <c r="D17908">
        <v>13.2</v>
      </c>
    </row>
    <row r="17909" spans="1:4">
      <c r="A17909">
        <v>1913</v>
      </c>
      <c r="B17909" t="s">
        <v>2415</v>
      </c>
      <c r="C17909" t="s">
        <v>2137</v>
      </c>
      <c r="D17909">
        <v>8.5</v>
      </c>
    </row>
    <row r="17910" spans="1:4">
      <c r="A17910">
        <v>1913</v>
      </c>
      <c r="B17910" t="s">
        <v>2415</v>
      </c>
      <c r="C17910" t="s">
        <v>2137</v>
      </c>
      <c r="D17910">
        <v>20.8</v>
      </c>
    </row>
    <row r="17911" spans="1:4">
      <c r="A17911">
        <v>1913</v>
      </c>
      <c r="B17911" t="s">
        <v>2415</v>
      </c>
      <c r="C17911" t="s">
        <v>2445</v>
      </c>
      <c r="D17911">
        <v>6</v>
      </c>
    </row>
    <row r="17912" spans="1:4">
      <c r="A17912">
        <v>1913</v>
      </c>
      <c r="B17912" t="s">
        <v>2415</v>
      </c>
      <c r="C17912" t="s">
        <v>2326</v>
      </c>
      <c r="D17912">
        <v>32</v>
      </c>
    </row>
    <row r="17913" spans="1:4">
      <c r="A17913">
        <v>1913</v>
      </c>
      <c r="B17913" t="s">
        <v>2415</v>
      </c>
      <c r="C17913" t="s">
        <v>2326</v>
      </c>
      <c r="D17913">
        <v>13.4</v>
      </c>
    </row>
    <row r="17914" spans="1:4">
      <c r="A17914">
        <v>1913</v>
      </c>
      <c r="B17914" t="s">
        <v>2415</v>
      </c>
      <c r="C17914" t="s">
        <v>2326</v>
      </c>
      <c r="D17914">
        <v>19</v>
      </c>
    </row>
    <row r="17915" spans="1:4">
      <c r="A17915">
        <v>1913</v>
      </c>
      <c r="B17915" t="s">
        <v>2415</v>
      </c>
      <c r="C17915" t="s">
        <v>2326</v>
      </c>
      <c r="D17915">
        <v>12.38</v>
      </c>
    </row>
    <row r="17916" spans="1:4">
      <c r="A17916">
        <v>1913</v>
      </c>
      <c r="B17916" t="s">
        <v>2415</v>
      </c>
      <c r="C17916" t="s">
        <v>2140</v>
      </c>
      <c r="D17916">
        <v>51.78</v>
      </c>
    </row>
    <row r="17917" spans="1:4">
      <c r="A17917">
        <v>1913</v>
      </c>
      <c r="B17917" t="s">
        <v>2415</v>
      </c>
      <c r="C17917" t="s">
        <v>2140</v>
      </c>
      <c r="D17917">
        <v>2.2999999999999998</v>
      </c>
    </row>
    <row r="17918" spans="1:4">
      <c r="A17918">
        <v>1913</v>
      </c>
      <c r="B17918" t="s">
        <v>2415</v>
      </c>
      <c r="C17918" t="s">
        <v>2140</v>
      </c>
      <c r="D17918">
        <v>42</v>
      </c>
    </row>
    <row r="17919" spans="1:4">
      <c r="A17919">
        <v>1913</v>
      </c>
      <c r="B17919" t="s">
        <v>2415</v>
      </c>
      <c r="C17919" t="s">
        <v>2141</v>
      </c>
      <c r="D17919">
        <v>36</v>
      </c>
    </row>
    <row r="17920" spans="1:4">
      <c r="A17920">
        <v>1913</v>
      </c>
      <c r="B17920" t="s">
        <v>2415</v>
      </c>
      <c r="C17920" t="s">
        <v>2141</v>
      </c>
      <c r="D17920">
        <v>31.29</v>
      </c>
    </row>
    <row r="17921" spans="1:4">
      <c r="A17921">
        <v>1913</v>
      </c>
      <c r="B17921" t="s">
        <v>2415</v>
      </c>
      <c r="C17921" t="s">
        <v>2277</v>
      </c>
      <c r="D17921">
        <v>28</v>
      </c>
    </row>
    <row r="17922" spans="1:4">
      <c r="A17922">
        <v>1913</v>
      </c>
      <c r="B17922" t="s">
        <v>2415</v>
      </c>
      <c r="C17922" t="s">
        <v>2143</v>
      </c>
      <c r="D17922">
        <v>29.95</v>
      </c>
    </row>
    <row r="17923" spans="1:4">
      <c r="A17923">
        <v>1913</v>
      </c>
      <c r="B17923" t="s">
        <v>2415</v>
      </c>
      <c r="C17923" t="s">
        <v>2120</v>
      </c>
      <c r="D17923">
        <v>72.91</v>
      </c>
    </row>
    <row r="17924" spans="1:4">
      <c r="A17924">
        <v>1913</v>
      </c>
      <c r="B17924" t="s">
        <v>2415</v>
      </c>
      <c r="C17924" t="s">
        <v>2120</v>
      </c>
      <c r="D17924">
        <v>50</v>
      </c>
    </row>
    <row r="17925" spans="1:4">
      <c r="A17925">
        <v>1913</v>
      </c>
      <c r="B17925" t="s">
        <v>2415</v>
      </c>
      <c r="C17925" t="s">
        <v>2121</v>
      </c>
      <c r="D17925">
        <v>20.350000000000001</v>
      </c>
    </row>
    <row r="17926" spans="1:4">
      <c r="A17926">
        <v>1913</v>
      </c>
      <c r="B17926" t="s">
        <v>2415</v>
      </c>
      <c r="C17926" t="s">
        <v>2121</v>
      </c>
      <c r="D17926">
        <v>30.1</v>
      </c>
    </row>
    <row r="17927" spans="1:4">
      <c r="A17927">
        <v>1913</v>
      </c>
      <c r="B17927" t="s">
        <v>2415</v>
      </c>
      <c r="C17927" t="s">
        <v>441</v>
      </c>
      <c r="D17927">
        <v>36</v>
      </c>
    </row>
    <row r="17928" spans="1:4">
      <c r="A17928">
        <v>1913</v>
      </c>
      <c r="B17928" t="s">
        <v>2415</v>
      </c>
      <c r="C17928" t="s">
        <v>2144</v>
      </c>
      <c r="D17928">
        <v>36</v>
      </c>
    </row>
    <row r="17929" spans="1:4">
      <c r="A17929">
        <v>1913</v>
      </c>
      <c r="B17929" t="s">
        <v>2415</v>
      </c>
      <c r="C17929" t="s">
        <v>273</v>
      </c>
      <c r="D17929">
        <v>40.39</v>
      </c>
    </row>
    <row r="17930" spans="1:4">
      <c r="A17930">
        <v>1913</v>
      </c>
      <c r="B17930" t="s">
        <v>2415</v>
      </c>
      <c r="C17930" t="s">
        <v>273</v>
      </c>
      <c r="D17930">
        <v>8</v>
      </c>
    </row>
    <row r="17931" spans="1:4">
      <c r="A17931">
        <v>1913</v>
      </c>
      <c r="B17931" t="s">
        <v>2415</v>
      </c>
      <c r="C17931" t="s">
        <v>273</v>
      </c>
      <c r="D17931">
        <v>17.84</v>
      </c>
    </row>
    <row r="17932" spans="1:4">
      <c r="A17932">
        <v>1913</v>
      </c>
      <c r="B17932" t="s">
        <v>2415</v>
      </c>
      <c r="C17932" t="s">
        <v>273</v>
      </c>
      <c r="D17932">
        <v>18</v>
      </c>
    </row>
    <row r="17933" spans="1:4">
      <c r="A17933">
        <v>1913</v>
      </c>
      <c r="B17933" t="s">
        <v>2415</v>
      </c>
      <c r="C17933" t="s">
        <v>273</v>
      </c>
      <c r="D17933">
        <v>8.3000000000000007</v>
      </c>
    </row>
    <row r="17934" spans="1:4">
      <c r="A17934">
        <v>1913</v>
      </c>
      <c r="B17934" t="s">
        <v>2415</v>
      </c>
      <c r="C17934" t="s">
        <v>273</v>
      </c>
      <c r="D17934">
        <v>5</v>
      </c>
    </row>
    <row r="17935" spans="1:4">
      <c r="A17935">
        <v>1913</v>
      </c>
      <c r="B17935" t="s">
        <v>2415</v>
      </c>
      <c r="C17935" t="s">
        <v>1394</v>
      </c>
      <c r="D17935">
        <v>4.5599999999999996</v>
      </c>
    </row>
    <row r="17936" spans="1:4">
      <c r="A17936">
        <v>1913</v>
      </c>
      <c r="B17936" t="s">
        <v>2415</v>
      </c>
      <c r="C17936" t="s">
        <v>1394</v>
      </c>
      <c r="D17936">
        <v>13.15</v>
      </c>
    </row>
    <row r="17937" spans="1:4">
      <c r="A17937">
        <v>1913</v>
      </c>
      <c r="B17937" t="s">
        <v>2415</v>
      </c>
      <c r="C17937" t="s">
        <v>1394</v>
      </c>
      <c r="D17937">
        <v>6.1</v>
      </c>
    </row>
    <row r="17938" spans="1:4">
      <c r="A17938">
        <v>1913</v>
      </c>
      <c r="B17938" t="s">
        <v>2415</v>
      </c>
      <c r="C17938" t="s">
        <v>2327</v>
      </c>
      <c r="D17938">
        <v>22.08</v>
      </c>
    </row>
    <row r="17939" spans="1:4">
      <c r="A17939">
        <v>1913</v>
      </c>
      <c r="B17939" t="s">
        <v>2415</v>
      </c>
      <c r="C17939" t="s">
        <v>2509</v>
      </c>
      <c r="D17939">
        <v>45.79</v>
      </c>
    </row>
    <row r="17940" spans="1:4">
      <c r="A17940">
        <v>1913</v>
      </c>
      <c r="B17940" t="s">
        <v>2415</v>
      </c>
      <c r="C17940" t="s">
        <v>2509</v>
      </c>
      <c r="D17940">
        <v>8.0500000000000007</v>
      </c>
    </row>
    <row r="17941" spans="1:4">
      <c r="A17941">
        <v>1913</v>
      </c>
      <c r="B17941" t="s">
        <v>2415</v>
      </c>
      <c r="C17941" t="s">
        <v>2509</v>
      </c>
      <c r="D17941">
        <v>7.3</v>
      </c>
    </row>
    <row r="17942" spans="1:4">
      <c r="A17942">
        <v>1913</v>
      </c>
      <c r="B17942" t="s">
        <v>2415</v>
      </c>
      <c r="C17942" t="s">
        <v>2258</v>
      </c>
      <c r="D17942">
        <v>70</v>
      </c>
    </row>
    <row r="17943" spans="1:4">
      <c r="A17943">
        <v>1913</v>
      </c>
      <c r="B17943" t="s">
        <v>2415</v>
      </c>
      <c r="C17943" t="s">
        <v>2258</v>
      </c>
      <c r="D17943">
        <v>26.54</v>
      </c>
    </row>
    <row r="17944" spans="1:4">
      <c r="A17944">
        <v>1913</v>
      </c>
      <c r="B17944" t="s">
        <v>2415</v>
      </c>
      <c r="C17944" t="s">
        <v>2331</v>
      </c>
      <c r="D17944">
        <v>5.4</v>
      </c>
    </row>
    <row r="17945" spans="1:4">
      <c r="A17945">
        <v>1913</v>
      </c>
      <c r="B17945" t="s">
        <v>2415</v>
      </c>
      <c r="C17945" t="s">
        <v>2123</v>
      </c>
      <c r="D17945">
        <v>58.02</v>
      </c>
    </row>
    <row r="17946" spans="1:4">
      <c r="A17946">
        <v>1913</v>
      </c>
      <c r="B17946" t="s">
        <v>2415</v>
      </c>
      <c r="C17946" t="s">
        <v>2123</v>
      </c>
      <c r="D17946">
        <v>4.25</v>
      </c>
    </row>
    <row r="17947" spans="1:4">
      <c r="A17947">
        <v>1913</v>
      </c>
      <c r="B17947" t="s">
        <v>2415</v>
      </c>
      <c r="C17947" t="s">
        <v>2123</v>
      </c>
      <c r="D17947">
        <v>4.05</v>
      </c>
    </row>
    <row r="17948" spans="1:4">
      <c r="A17948">
        <v>1913</v>
      </c>
      <c r="B17948" t="s">
        <v>2415</v>
      </c>
      <c r="C17948" t="s">
        <v>2123</v>
      </c>
      <c r="D17948">
        <v>1.5</v>
      </c>
    </row>
    <row r="17949" spans="1:4">
      <c r="A17949">
        <v>1913</v>
      </c>
      <c r="B17949" t="s">
        <v>2415</v>
      </c>
      <c r="C17949" t="s">
        <v>2123</v>
      </c>
      <c r="D17949">
        <v>5.5</v>
      </c>
    </row>
    <row r="17950" spans="1:4">
      <c r="A17950">
        <v>1913</v>
      </c>
      <c r="B17950" t="s">
        <v>2415</v>
      </c>
      <c r="C17950" t="s">
        <v>2124</v>
      </c>
      <c r="D17950">
        <v>34.799999999999997</v>
      </c>
    </row>
    <row r="17951" spans="1:4">
      <c r="A17951">
        <v>1913</v>
      </c>
      <c r="B17951" t="s">
        <v>2415</v>
      </c>
      <c r="C17951" t="s">
        <v>2610</v>
      </c>
      <c r="D17951">
        <v>18</v>
      </c>
    </row>
    <row r="17952" spans="1:4">
      <c r="A17952">
        <v>1913</v>
      </c>
      <c r="B17952" t="s">
        <v>2415</v>
      </c>
      <c r="C17952" t="s">
        <v>2125</v>
      </c>
      <c r="D17952">
        <v>649.06600000000003</v>
      </c>
    </row>
    <row r="17953" spans="1:4">
      <c r="A17953">
        <v>1913</v>
      </c>
      <c r="B17953" t="s">
        <v>2415</v>
      </c>
      <c r="C17953" t="s">
        <v>2125</v>
      </c>
      <c r="D17953">
        <v>78</v>
      </c>
    </row>
    <row r="17954" spans="1:4">
      <c r="A17954">
        <v>1913</v>
      </c>
      <c r="B17954" t="s">
        <v>2415</v>
      </c>
      <c r="C17954" t="s">
        <v>2125</v>
      </c>
      <c r="D17954">
        <v>415.4</v>
      </c>
    </row>
    <row r="17955" spans="1:4">
      <c r="A17955">
        <v>1913</v>
      </c>
      <c r="B17955" t="s">
        <v>2415</v>
      </c>
      <c r="C17955" t="s">
        <v>2125</v>
      </c>
      <c r="D17955">
        <v>10</v>
      </c>
    </row>
    <row r="17956" spans="1:4">
      <c r="A17956">
        <v>1913</v>
      </c>
      <c r="B17956" t="s">
        <v>2415</v>
      </c>
      <c r="C17956" t="s">
        <v>2125</v>
      </c>
      <c r="D17956">
        <v>26.1</v>
      </c>
    </row>
    <row r="17957" spans="1:4">
      <c r="A17957">
        <v>1913</v>
      </c>
      <c r="B17957" t="s">
        <v>2415</v>
      </c>
      <c r="C17957" t="s">
        <v>2125</v>
      </c>
      <c r="D17957">
        <v>8.3699999999999992</v>
      </c>
    </row>
    <row r="17958" spans="1:4">
      <c r="A17958">
        <v>1913</v>
      </c>
      <c r="B17958" t="s">
        <v>2415</v>
      </c>
      <c r="C17958" t="s">
        <v>2125</v>
      </c>
      <c r="D17958">
        <v>5.31</v>
      </c>
    </row>
    <row r="17959" spans="1:4">
      <c r="A17959">
        <v>1913</v>
      </c>
      <c r="B17959" t="s">
        <v>2415</v>
      </c>
      <c r="C17959" t="s">
        <v>2125</v>
      </c>
      <c r="D17959">
        <v>3.5</v>
      </c>
    </row>
    <row r="17960" spans="1:4">
      <c r="A17960">
        <v>1913</v>
      </c>
      <c r="B17960" t="s">
        <v>2415</v>
      </c>
      <c r="C17960" t="s">
        <v>2125</v>
      </c>
      <c r="D17960">
        <v>14.61</v>
      </c>
    </row>
    <row r="17961" spans="1:4">
      <c r="A17961">
        <v>1913</v>
      </c>
      <c r="B17961" t="s">
        <v>2415</v>
      </c>
      <c r="C17961" t="s">
        <v>2125</v>
      </c>
      <c r="D17961">
        <v>16</v>
      </c>
    </row>
    <row r="17962" spans="1:4">
      <c r="A17962">
        <v>1913</v>
      </c>
      <c r="B17962" t="s">
        <v>2415</v>
      </c>
      <c r="C17962" t="s">
        <v>2125</v>
      </c>
      <c r="D17962">
        <v>22</v>
      </c>
    </row>
    <row r="17963" spans="1:4">
      <c r="A17963">
        <v>1913</v>
      </c>
      <c r="B17963" t="s">
        <v>2415</v>
      </c>
      <c r="C17963" t="s">
        <v>2125</v>
      </c>
      <c r="D17963">
        <v>17.760000000000002</v>
      </c>
    </row>
    <row r="17964" spans="1:4">
      <c r="A17964">
        <v>1913</v>
      </c>
      <c r="B17964" t="s">
        <v>2415</v>
      </c>
      <c r="C17964" t="s">
        <v>2127</v>
      </c>
      <c r="D17964">
        <v>592.4</v>
      </c>
    </row>
    <row r="17965" spans="1:4">
      <c r="A17965">
        <v>1913</v>
      </c>
      <c r="B17965" t="s">
        <v>2415</v>
      </c>
      <c r="C17965" t="s">
        <v>2127</v>
      </c>
      <c r="D17965">
        <v>28.31</v>
      </c>
    </row>
    <row r="17966" spans="1:4">
      <c r="A17966">
        <v>1913</v>
      </c>
      <c r="B17966" t="s">
        <v>2415</v>
      </c>
      <c r="C17966" t="s">
        <v>2127</v>
      </c>
      <c r="D17966">
        <v>225.22</v>
      </c>
    </row>
    <row r="17967" spans="1:4">
      <c r="A17967">
        <v>1913</v>
      </c>
      <c r="B17967" t="s">
        <v>2415</v>
      </c>
      <c r="C17967" t="s">
        <v>2127</v>
      </c>
      <c r="D17967">
        <v>229.94</v>
      </c>
    </row>
    <row r="17968" spans="1:4">
      <c r="A17968">
        <v>1913</v>
      </c>
      <c r="B17968" t="s">
        <v>2415</v>
      </c>
      <c r="C17968" t="s">
        <v>2127</v>
      </c>
      <c r="D17968">
        <v>36.06</v>
      </c>
    </row>
    <row r="17969" spans="1:4">
      <c r="A17969">
        <v>1913</v>
      </c>
      <c r="B17969" t="s">
        <v>2415</v>
      </c>
      <c r="C17969" t="s">
        <v>2127</v>
      </c>
      <c r="D17969">
        <v>14.99</v>
      </c>
    </row>
    <row r="17970" spans="1:4">
      <c r="A17970">
        <v>1913</v>
      </c>
      <c r="B17970" t="s">
        <v>2415</v>
      </c>
      <c r="C17970" t="s">
        <v>2127</v>
      </c>
      <c r="D17970">
        <v>348</v>
      </c>
    </row>
    <row r="17971" spans="1:4">
      <c r="A17971">
        <v>1913</v>
      </c>
      <c r="B17971" t="s">
        <v>2415</v>
      </c>
      <c r="C17971" t="s">
        <v>2127</v>
      </c>
      <c r="D17971">
        <v>132.93</v>
      </c>
    </row>
    <row r="17972" spans="1:4">
      <c r="A17972">
        <v>1913</v>
      </c>
      <c r="B17972" t="s">
        <v>2415</v>
      </c>
      <c r="C17972" t="s">
        <v>2127</v>
      </c>
      <c r="D17972">
        <v>12</v>
      </c>
    </row>
    <row r="17973" spans="1:4">
      <c r="A17973">
        <v>1913</v>
      </c>
      <c r="B17973" t="s">
        <v>2415</v>
      </c>
      <c r="C17973" t="s">
        <v>2127</v>
      </c>
      <c r="D17973">
        <v>78</v>
      </c>
    </row>
    <row r="17974" spans="1:4">
      <c r="A17974">
        <v>1913</v>
      </c>
      <c r="B17974" t="s">
        <v>2415</v>
      </c>
      <c r="C17974" t="s">
        <v>2022</v>
      </c>
      <c r="D17974">
        <v>3.5</v>
      </c>
    </row>
    <row r="17975" spans="1:4">
      <c r="A17975">
        <v>1913</v>
      </c>
      <c r="B17975" t="s">
        <v>2415</v>
      </c>
      <c r="C17975" t="s">
        <v>2128</v>
      </c>
      <c r="D17975">
        <v>70.97</v>
      </c>
    </row>
    <row r="17976" spans="1:4">
      <c r="A17976">
        <v>1913</v>
      </c>
      <c r="B17976" t="s">
        <v>2415</v>
      </c>
      <c r="C17976" t="s">
        <v>2146</v>
      </c>
      <c r="D17976">
        <v>37</v>
      </c>
    </row>
    <row r="17977" spans="1:4">
      <c r="A17977">
        <v>1913</v>
      </c>
      <c r="B17977" t="s">
        <v>2415</v>
      </c>
      <c r="C17977" t="s">
        <v>2262</v>
      </c>
      <c r="D17977">
        <v>10.5</v>
      </c>
    </row>
    <row r="17978" spans="1:4">
      <c r="A17978">
        <v>1913</v>
      </c>
      <c r="B17978" t="s">
        <v>2415</v>
      </c>
      <c r="C17978" t="s">
        <v>2129</v>
      </c>
      <c r="D17978">
        <v>171.34</v>
      </c>
    </row>
    <row r="17979" spans="1:4">
      <c r="A17979">
        <v>1913</v>
      </c>
      <c r="B17979" t="s">
        <v>2415</v>
      </c>
      <c r="C17979" t="s">
        <v>2129</v>
      </c>
      <c r="D17979">
        <v>90</v>
      </c>
    </row>
    <row r="17980" spans="1:4">
      <c r="A17980">
        <v>1913</v>
      </c>
      <c r="B17980" t="s">
        <v>2415</v>
      </c>
      <c r="C17980" t="s">
        <v>2129</v>
      </c>
      <c r="D17980">
        <v>7.5</v>
      </c>
    </row>
    <row r="17981" spans="1:4">
      <c r="A17981">
        <v>1913</v>
      </c>
      <c r="B17981" t="s">
        <v>2415</v>
      </c>
      <c r="C17981" t="s">
        <v>2130</v>
      </c>
      <c r="D17981">
        <v>88.73</v>
      </c>
    </row>
    <row r="17982" spans="1:4">
      <c r="A17982">
        <v>1913</v>
      </c>
      <c r="B17982" t="s">
        <v>2415</v>
      </c>
      <c r="C17982" t="s">
        <v>2130</v>
      </c>
      <c r="D17982">
        <v>50.65</v>
      </c>
    </row>
    <row r="17983" spans="1:4">
      <c r="A17983">
        <v>1913</v>
      </c>
      <c r="B17983" t="s">
        <v>2415</v>
      </c>
      <c r="C17983" t="s">
        <v>2130</v>
      </c>
      <c r="D17983">
        <v>20.2</v>
      </c>
    </row>
    <row r="17984" spans="1:4">
      <c r="A17984">
        <v>1913</v>
      </c>
      <c r="B17984" t="s">
        <v>2415</v>
      </c>
      <c r="C17984" t="s">
        <v>2131</v>
      </c>
      <c r="D17984">
        <v>17.5</v>
      </c>
    </row>
    <row r="17985" spans="1:4">
      <c r="A17985">
        <v>1913</v>
      </c>
      <c r="B17985" t="s">
        <v>2415</v>
      </c>
      <c r="C17985" t="s">
        <v>2371</v>
      </c>
      <c r="D17985">
        <v>13.35</v>
      </c>
    </row>
    <row r="17986" spans="1:4">
      <c r="A17986">
        <v>1913</v>
      </c>
      <c r="B17986" t="s">
        <v>2415</v>
      </c>
      <c r="C17986" t="s">
        <v>2091</v>
      </c>
      <c r="D17986">
        <v>22.16</v>
      </c>
    </row>
    <row r="17987" spans="1:4">
      <c r="A17987">
        <v>1913</v>
      </c>
      <c r="B17987" t="s">
        <v>2415</v>
      </c>
      <c r="C17987" t="s">
        <v>2091</v>
      </c>
      <c r="D17987">
        <v>20.25</v>
      </c>
    </row>
    <row r="17988" spans="1:4">
      <c r="A17988">
        <v>1913</v>
      </c>
      <c r="B17988" t="s">
        <v>2415</v>
      </c>
      <c r="C17988" t="s">
        <v>2405</v>
      </c>
      <c r="D17988">
        <v>30.5</v>
      </c>
    </row>
    <row r="17989" spans="1:4">
      <c r="A17989">
        <v>1913</v>
      </c>
      <c r="B17989" t="s">
        <v>2415</v>
      </c>
      <c r="C17989" t="s">
        <v>2149</v>
      </c>
      <c r="D17989">
        <v>29.24</v>
      </c>
    </row>
    <row r="17990" spans="1:4">
      <c r="A17990">
        <v>1913</v>
      </c>
      <c r="B17990" t="s">
        <v>2415</v>
      </c>
      <c r="C17990" t="s">
        <v>2406</v>
      </c>
      <c r="D17990">
        <v>6</v>
      </c>
    </row>
    <row r="17991" spans="1:4">
      <c r="A17991">
        <v>1913</v>
      </c>
      <c r="B17991" t="s">
        <v>2415</v>
      </c>
      <c r="C17991" t="s">
        <v>2560</v>
      </c>
      <c r="D17991">
        <v>97.63</v>
      </c>
    </row>
    <row r="17992" spans="1:4">
      <c r="A17992">
        <v>1913</v>
      </c>
      <c r="B17992" t="s">
        <v>2415</v>
      </c>
      <c r="C17992" t="s">
        <v>2560</v>
      </c>
      <c r="D17992">
        <v>5</v>
      </c>
    </row>
    <row r="17993" spans="1:4">
      <c r="A17993">
        <v>1913</v>
      </c>
      <c r="B17993" t="s">
        <v>2415</v>
      </c>
      <c r="C17993" t="s">
        <v>2560</v>
      </c>
      <c r="D17993">
        <v>84</v>
      </c>
    </row>
    <row r="17994" spans="1:4">
      <c r="A17994">
        <v>1913</v>
      </c>
      <c r="B17994" t="s">
        <v>2415</v>
      </c>
      <c r="C17994" t="s">
        <v>2560</v>
      </c>
      <c r="D17994">
        <v>13</v>
      </c>
    </row>
    <row r="17995" spans="1:4">
      <c r="A17995">
        <v>1913</v>
      </c>
      <c r="B17995" t="s">
        <v>2415</v>
      </c>
      <c r="C17995" t="s">
        <v>2134</v>
      </c>
      <c r="D17995">
        <v>2.8</v>
      </c>
    </row>
    <row r="17996" spans="1:4">
      <c r="A17996">
        <v>1913</v>
      </c>
      <c r="B17996" t="s">
        <v>2415</v>
      </c>
      <c r="C17996" t="s">
        <v>2134</v>
      </c>
      <c r="D17996">
        <v>8.5</v>
      </c>
    </row>
    <row r="17997" spans="1:4">
      <c r="A17997">
        <v>1913</v>
      </c>
      <c r="B17997" t="s">
        <v>2415</v>
      </c>
      <c r="C17997" t="s">
        <v>2134</v>
      </c>
      <c r="D17997">
        <v>1.8</v>
      </c>
    </row>
    <row r="17998" spans="1:4">
      <c r="A17998">
        <v>1913</v>
      </c>
      <c r="B17998" t="s">
        <v>2415</v>
      </c>
      <c r="C17998" t="s">
        <v>2134</v>
      </c>
      <c r="D17998">
        <v>4.75</v>
      </c>
    </row>
    <row r="17999" spans="1:4">
      <c r="A17999">
        <v>1913</v>
      </c>
      <c r="B17999" t="s">
        <v>2415</v>
      </c>
      <c r="C17999" t="s">
        <v>2451</v>
      </c>
      <c r="D17999">
        <v>17</v>
      </c>
    </row>
    <row r="18000" spans="1:4">
      <c r="A18000">
        <v>1913</v>
      </c>
      <c r="B18000" t="s">
        <v>2415</v>
      </c>
      <c r="C18000" t="s">
        <v>2151</v>
      </c>
      <c r="D18000">
        <v>73.3</v>
      </c>
    </row>
    <row r="18001" spans="1:4">
      <c r="A18001">
        <v>1913</v>
      </c>
      <c r="B18001" t="s">
        <v>3663</v>
      </c>
      <c r="C18001" t="s">
        <v>2372</v>
      </c>
      <c r="D18001">
        <v>4.7</v>
      </c>
    </row>
    <row r="18002" spans="1:4">
      <c r="A18002">
        <v>1913</v>
      </c>
      <c r="B18002" t="s">
        <v>3663</v>
      </c>
      <c r="C18002" t="s">
        <v>2336</v>
      </c>
      <c r="D18002">
        <v>13.86</v>
      </c>
    </row>
    <row r="18003" spans="1:4">
      <c r="A18003">
        <v>1913</v>
      </c>
      <c r="B18003" t="s">
        <v>3663</v>
      </c>
      <c r="C18003" t="s">
        <v>2408</v>
      </c>
      <c r="D18003">
        <v>40</v>
      </c>
    </row>
    <row r="18004" spans="1:4">
      <c r="A18004">
        <v>1913</v>
      </c>
      <c r="B18004" t="s">
        <v>3657</v>
      </c>
      <c r="C18004" t="s">
        <v>2010</v>
      </c>
      <c r="D18004">
        <v>27.7</v>
      </c>
    </row>
    <row r="18005" spans="1:4">
      <c r="A18005">
        <v>1913</v>
      </c>
      <c r="B18005" t="s">
        <v>3657</v>
      </c>
      <c r="C18005" t="s">
        <v>1938</v>
      </c>
      <c r="D18005">
        <v>212</v>
      </c>
    </row>
    <row r="18006" spans="1:4">
      <c r="A18006">
        <v>1913</v>
      </c>
      <c r="B18006" t="s">
        <v>3657</v>
      </c>
      <c r="C18006" t="s">
        <v>1938</v>
      </c>
      <c r="D18006">
        <v>49.64</v>
      </c>
    </row>
    <row r="18007" spans="1:4">
      <c r="A18007">
        <v>1913</v>
      </c>
      <c r="B18007" t="s">
        <v>3657</v>
      </c>
      <c r="C18007" t="s">
        <v>1939</v>
      </c>
      <c r="D18007">
        <v>74.11</v>
      </c>
    </row>
    <row r="18008" spans="1:4">
      <c r="A18008">
        <v>1913</v>
      </c>
      <c r="B18008" t="s">
        <v>3153</v>
      </c>
      <c r="C18008" t="s">
        <v>2153</v>
      </c>
      <c r="D18008">
        <v>21.49</v>
      </c>
    </row>
    <row r="18009" spans="1:4">
      <c r="A18009">
        <v>1913</v>
      </c>
      <c r="B18009" t="s">
        <v>3153</v>
      </c>
      <c r="C18009" t="s">
        <v>2153</v>
      </c>
      <c r="D18009">
        <v>13.983000000000001</v>
      </c>
    </row>
    <row r="18010" spans="1:4">
      <c r="A18010">
        <v>1913</v>
      </c>
      <c r="B18010" t="s">
        <v>3153</v>
      </c>
      <c r="C18010" t="s">
        <v>2155</v>
      </c>
      <c r="D18010">
        <v>318.20999999999998</v>
      </c>
    </row>
    <row r="18011" spans="1:4">
      <c r="A18011">
        <v>1913</v>
      </c>
      <c r="B18011" t="s">
        <v>3153</v>
      </c>
      <c r="C18011" t="s">
        <v>2155</v>
      </c>
      <c r="D18011">
        <v>33</v>
      </c>
    </row>
    <row r="18012" spans="1:4">
      <c r="A18012">
        <v>1913</v>
      </c>
      <c r="B18012" t="s">
        <v>3153</v>
      </c>
      <c r="C18012" t="s">
        <v>2031</v>
      </c>
      <c r="D18012">
        <v>20.6</v>
      </c>
    </row>
    <row r="18013" spans="1:4">
      <c r="A18013">
        <v>1913</v>
      </c>
      <c r="B18013" t="s">
        <v>3157</v>
      </c>
      <c r="C18013" t="s">
        <v>442</v>
      </c>
      <c r="D18013">
        <v>77.819999999999993</v>
      </c>
    </row>
    <row r="18014" spans="1:4">
      <c r="A18014">
        <v>1913</v>
      </c>
      <c r="B18014" t="s">
        <v>3157</v>
      </c>
      <c r="C18014" t="s">
        <v>1903</v>
      </c>
      <c r="D18014">
        <v>43.1</v>
      </c>
    </row>
    <row r="18015" spans="1:4">
      <c r="A18015">
        <v>1913</v>
      </c>
      <c r="B18015" t="s">
        <v>3157</v>
      </c>
      <c r="C18015" t="s">
        <v>1903</v>
      </c>
      <c r="D18015">
        <v>9</v>
      </c>
    </row>
    <row r="18016" spans="1:4">
      <c r="A18016">
        <v>1913</v>
      </c>
      <c r="B18016" t="s">
        <v>3157</v>
      </c>
      <c r="C18016" t="s">
        <v>1972</v>
      </c>
      <c r="D18016">
        <v>25</v>
      </c>
    </row>
    <row r="18017" spans="1:4">
      <c r="A18017">
        <v>1913</v>
      </c>
      <c r="B18017" t="s">
        <v>3157</v>
      </c>
      <c r="C18017" t="s">
        <v>2056</v>
      </c>
      <c r="D18017">
        <v>14.8</v>
      </c>
    </row>
    <row r="18018" spans="1:4">
      <c r="A18018">
        <v>1913</v>
      </c>
      <c r="B18018" t="s">
        <v>3162</v>
      </c>
      <c r="C18018" t="s">
        <v>2411</v>
      </c>
      <c r="D18018">
        <v>4</v>
      </c>
    </row>
    <row r="18019" spans="1:4">
      <c r="A18019">
        <v>1913</v>
      </c>
      <c r="B18019" t="s">
        <v>3544</v>
      </c>
      <c r="C18019" t="s">
        <v>415</v>
      </c>
      <c r="D18019">
        <v>60.7</v>
      </c>
    </row>
    <row r="18020" spans="1:4">
      <c r="A18020">
        <v>1913</v>
      </c>
      <c r="B18020" t="s">
        <v>3544</v>
      </c>
      <c r="C18020" t="s">
        <v>415</v>
      </c>
      <c r="D18020">
        <v>4.5999999999999996</v>
      </c>
    </row>
    <row r="18021" spans="1:4">
      <c r="A18021">
        <v>1913</v>
      </c>
      <c r="B18021" t="s">
        <v>3544</v>
      </c>
      <c r="C18021" t="s">
        <v>421</v>
      </c>
      <c r="D18021">
        <v>46.18</v>
      </c>
    </row>
    <row r="18022" spans="1:4">
      <c r="A18022">
        <v>1913</v>
      </c>
      <c r="B18022" t="s">
        <v>3544</v>
      </c>
      <c r="C18022" t="s">
        <v>422</v>
      </c>
      <c r="D18022">
        <v>124.62</v>
      </c>
    </row>
    <row r="18023" spans="1:4">
      <c r="A18023">
        <v>1913</v>
      </c>
      <c r="B18023" t="s">
        <v>3544</v>
      </c>
      <c r="C18023" t="s">
        <v>423</v>
      </c>
      <c r="D18023">
        <v>82</v>
      </c>
    </row>
    <row r="18024" spans="1:4">
      <c r="A18024">
        <v>1913</v>
      </c>
      <c r="B18024" t="s">
        <v>3658</v>
      </c>
      <c r="C18024" t="s">
        <v>2170</v>
      </c>
      <c r="D18024">
        <v>12</v>
      </c>
    </row>
    <row r="18025" spans="1:4">
      <c r="A18025">
        <v>1913</v>
      </c>
      <c r="B18025" t="s">
        <v>3658</v>
      </c>
      <c r="C18025" t="s">
        <v>969</v>
      </c>
      <c r="D18025">
        <v>64.099999999999994</v>
      </c>
    </row>
    <row r="18026" spans="1:4">
      <c r="A18026">
        <v>1913</v>
      </c>
      <c r="B18026" t="s">
        <v>3658</v>
      </c>
      <c r="C18026" t="s">
        <v>969</v>
      </c>
      <c r="D18026">
        <v>31</v>
      </c>
    </row>
    <row r="18027" spans="1:4">
      <c r="A18027">
        <v>1913</v>
      </c>
      <c r="B18027" t="s">
        <v>3658</v>
      </c>
      <c r="C18027" t="s">
        <v>969</v>
      </c>
      <c r="D18027">
        <v>90.62</v>
      </c>
    </row>
    <row r="18028" spans="1:4">
      <c r="A18028">
        <v>1913</v>
      </c>
      <c r="B18028" t="s">
        <v>3658</v>
      </c>
      <c r="C18028" t="s">
        <v>2162</v>
      </c>
      <c r="D18028">
        <v>35.4</v>
      </c>
    </row>
    <row r="18029" spans="1:4">
      <c r="A18029">
        <v>1913</v>
      </c>
      <c r="B18029" t="s">
        <v>3658</v>
      </c>
      <c r="C18029" t="s">
        <v>2162</v>
      </c>
      <c r="D18029">
        <v>139.5</v>
      </c>
    </row>
    <row r="18030" spans="1:4">
      <c r="A18030">
        <v>1913</v>
      </c>
      <c r="B18030" t="s">
        <v>3658</v>
      </c>
      <c r="C18030" t="s">
        <v>2162</v>
      </c>
      <c r="D18030">
        <v>144.19999999999999</v>
      </c>
    </row>
    <row r="18031" spans="1:4">
      <c r="A18031">
        <v>1913</v>
      </c>
      <c r="B18031" t="s">
        <v>3658</v>
      </c>
      <c r="C18031" t="s">
        <v>2163</v>
      </c>
      <c r="D18031">
        <v>57.75</v>
      </c>
    </row>
    <row r="18032" spans="1:4">
      <c r="A18032">
        <v>1913</v>
      </c>
      <c r="B18032" t="s">
        <v>3658</v>
      </c>
      <c r="C18032" t="s">
        <v>2174</v>
      </c>
      <c r="D18032">
        <v>37.799999999999997</v>
      </c>
    </row>
    <row r="18033" spans="1:4">
      <c r="A18033">
        <v>1913</v>
      </c>
      <c r="B18033" t="s">
        <v>3658</v>
      </c>
      <c r="C18033" t="s">
        <v>2174</v>
      </c>
      <c r="D18033">
        <v>62.57</v>
      </c>
    </row>
    <row r="18034" spans="1:4">
      <c r="A18034">
        <v>1913</v>
      </c>
      <c r="B18034" t="s">
        <v>3658</v>
      </c>
      <c r="C18034" t="s">
        <v>2166</v>
      </c>
      <c r="D18034">
        <v>76.400000000000006</v>
      </c>
    </row>
    <row r="18035" spans="1:4">
      <c r="A18035">
        <v>1913</v>
      </c>
      <c r="B18035" t="s">
        <v>2379</v>
      </c>
      <c r="C18035" t="s">
        <v>2517</v>
      </c>
      <c r="D18035">
        <v>14</v>
      </c>
    </row>
    <row r="18036" spans="1:4">
      <c r="A18036">
        <v>1913</v>
      </c>
      <c r="B18036" t="s">
        <v>3185</v>
      </c>
      <c r="C18036" t="s">
        <v>2340</v>
      </c>
      <c r="D18036">
        <v>47</v>
      </c>
    </row>
    <row r="18037" spans="1:4">
      <c r="A18037">
        <v>1913</v>
      </c>
      <c r="B18037" t="s">
        <v>3185</v>
      </c>
      <c r="C18037" t="s">
        <v>2177</v>
      </c>
      <c r="D18037">
        <v>130</v>
      </c>
    </row>
    <row r="18038" spans="1:4">
      <c r="A18038">
        <v>1913</v>
      </c>
      <c r="B18038" t="s">
        <v>3185</v>
      </c>
      <c r="C18038" t="s">
        <v>2177</v>
      </c>
      <c r="D18038">
        <v>55</v>
      </c>
    </row>
    <row r="18039" spans="1:4">
      <c r="A18039">
        <v>1913</v>
      </c>
      <c r="B18039" t="s">
        <v>55</v>
      </c>
      <c r="C18039" t="s">
        <v>715</v>
      </c>
      <c r="D18039">
        <v>14.76</v>
      </c>
    </row>
    <row r="18040" spans="1:4">
      <c r="A18040">
        <v>1913</v>
      </c>
      <c r="B18040" t="s">
        <v>55</v>
      </c>
      <c r="C18040" t="s">
        <v>2341</v>
      </c>
      <c r="D18040">
        <v>30.48</v>
      </c>
    </row>
    <row r="18041" spans="1:4">
      <c r="A18041">
        <v>1913</v>
      </c>
      <c r="B18041" t="s">
        <v>55</v>
      </c>
      <c r="C18041" t="s">
        <v>717</v>
      </c>
      <c r="D18041">
        <v>7</v>
      </c>
    </row>
    <row r="18042" spans="1:4">
      <c r="A18042">
        <v>1913</v>
      </c>
      <c r="B18042" t="s">
        <v>55</v>
      </c>
      <c r="C18042" t="s">
        <v>717</v>
      </c>
      <c r="D18042">
        <v>15.53</v>
      </c>
    </row>
    <row r="18043" spans="1:4">
      <c r="A18043">
        <v>1913</v>
      </c>
      <c r="B18043" t="s">
        <v>55</v>
      </c>
      <c r="C18043" t="s">
        <v>717</v>
      </c>
      <c r="D18043">
        <v>45.9</v>
      </c>
    </row>
    <row r="18044" spans="1:4">
      <c r="A18044">
        <v>1913</v>
      </c>
      <c r="B18044" t="s">
        <v>55</v>
      </c>
      <c r="C18044" t="s">
        <v>59</v>
      </c>
      <c r="D18044">
        <v>273</v>
      </c>
    </row>
    <row r="18045" spans="1:4">
      <c r="A18045">
        <v>1913</v>
      </c>
      <c r="B18045" t="s">
        <v>55</v>
      </c>
      <c r="C18045" t="s">
        <v>59</v>
      </c>
      <c r="D18045">
        <v>14.8</v>
      </c>
    </row>
    <row r="18046" spans="1:4">
      <c r="A18046">
        <v>1913</v>
      </c>
      <c r="B18046" t="s">
        <v>55</v>
      </c>
      <c r="C18046" t="s">
        <v>2179</v>
      </c>
      <c r="D18046">
        <v>29.42</v>
      </c>
    </row>
    <row r="18047" spans="1:4">
      <c r="A18047">
        <v>1913</v>
      </c>
      <c r="B18047" t="s">
        <v>3188</v>
      </c>
      <c r="C18047" t="s">
        <v>698</v>
      </c>
      <c r="D18047">
        <v>5</v>
      </c>
    </row>
    <row r="18048" spans="1:4">
      <c r="A18048">
        <v>1913</v>
      </c>
      <c r="B18048" t="s">
        <v>3188</v>
      </c>
      <c r="C18048" t="s">
        <v>370</v>
      </c>
      <c r="D18048">
        <v>12</v>
      </c>
    </row>
    <row r="18049" spans="1:4">
      <c r="A18049">
        <v>1913</v>
      </c>
      <c r="B18049" t="s">
        <v>3188</v>
      </c>
      <c r="C18049" t="s">
        <v>370</v>
      </c>
      <c r="D18049">
        <v>5</v>
      </c>
    </row>
    <row r="18050" spans="1:4">
      <c r="A18050">
        <v>1913</v>
      </c>
      <c r="B18050" t="s">
        <v>3188</v>
      </c>
      <c r="C18050" t="s">
        <v>1869</v>
      </c>
      <c r="D18050">
        <v>10.75</v>
      </c>
    </row>
    <row r="18051" spans="1:4">
      <c r="A18051">
        <v>1913</v>
      </c>
      <c r="B18051" t="s">
        <v>3188</v>
      </c>
      <c r="C18051" t="s">
        <v>371</v>
      </c>
      <c r="D18051">
        <v>7.68</v>
      </c>
    </row>
    <row r="18052" spans="1:4">
      <c r="A18052">
        <v>1913</v>
      </c>
      <c r="B18052" t="s">
        <v>3188</v>
      </c>
      <c r="C18052" t="s">
        <v>371</v>
      </c>
      <c r="D18052">
        <v>30.5</v>
      </c>
    </row>
    <row r="18053" spans="1:4">
      <c r="A18053">
        <v>1913</v>
      </c>
      <c r="B18053" t="s">
        <v>3214</v>
      </c>
      <c r="C18053" t="s">
        <v>1903</v>
      </c>
      <c r="D18053">
        <v>22</v>
      </c>
    </row>
    <row r="18054" spans="1:4">
      <c r="A18054">
        <v>1913</v>
      </c>
      <c r="B18054" t="s">
        <v>3214</v>
      </c>
      <c r="C18054" t="s">
        <v>1905</v>
      </c>
      <c r="D18054">
        <v>91.01</v>
      </c>
    </row>
    <row r="18055" spans="1:4">
      <c r="A18055">
        <v>1913</v>
      </c>
      <c r="B18055" t="s">
        <v>3214</v>
      </c>
      <c r="C18055" t="s">
        <v>264</v>
      </c>
      <c r="D18055">
        <v>34</v>
      </c>
    </row>
    <row r="18056" spans="1:4">
      <c r="A18056">
        <v>1913</v>
      </c>
      <c r="B18056" t="s">
        <v>3214</v>
      </c>
      <c r="C18056" t="s">
        <v>264</v>
      </c>
      <c r="D18056">
        <v>58.5</v>
      </c>
    </row>
    <row r="18057" spans="1:4">
      <c r="A18057">
        <v>1913</v>
      </c>
      <c r="B18057" t="s">
        <v>3214</v>
      </c>
      <c r="C18057" t="s">
        <v>1914</v>
      </c>
      <c r="D18057">
        <v>51.47</v>
      </c>
    </row>
    <row r="18058" spans="1:4">
      <c r="A18058">
        <v>1913</v>
      </c>
      <c r="B18058" t="s">
        <v>3214</v>
      </c>
      <c r="C18058" t="s">
        <v>1914</v>
      </c>
      <c r="D18058">
        <v>17.600000000000001</v>
      </c>
    </row>
    <row r="18059" spans="1:4">
      <c r="A18059">
        <v>1913</v>
      </c>
      <c r="B18059" t="s">
        <v>3214</v>
      </c>
      <c r="C18059" t="s">
        <v>1914</v>
      </c>
      <c r="D18059">
        <v>7.34</v>
      </c>
    </row>
    <row r="18060" spans="1:4">
      <c r="A18060">
        <v>1913</v>
      </c>
      <c r="B18060" t="s">
        <v>3214</v>
      </c>
      <c r="C18060" t="s">
        <v>1914</v>
      </c>
      <c r="D18060">
        <v>19.27</v>
      </c>
    </row>
    <row r="18061" spans="1:4">
      <c r="A18061">
        <v>1913</v>
      </c>
      <c r="B18061" t="s">
        <v>3214</v>
      </c>
      <c r="C18061" t="s">
        <v>1914</v>
      </c>
      <c r="D18061">
        <v>2</v>
      </c>
    </row>
    <row r="18062" spans="1:4">
      <c r="A18062">
        <v>1913</v>
      </c>
      <c r="B18062" t="s">
        <v>3214</v>
      </c>
      <c r="C18062" t="s">
        <v>1914</v>
      </c>
      <c r="D18062">
        <v>39</v>
      </c>
    </row>
    <row r="18063" spans="1:4">
      <c r="A18063">
        <v>1913</v>
      </c>
      <c r="B18063" t="s">
        <v>3214</v>
      </c>
      <c r="C18063" t="s">
        <v>1914</v>
      </c>
      <c r="D18063">
        <v>13</v>
      </c>
    </row>
    <row r="18064" spans="1:4">
      <c r="A18064">
        <v>1913</v>
      </c>
      <c r="B18064" t="s">
        <v>3214</v>
      </c>
      <c r="C18064" t="s">
        <v>1914</v>
      </c>
      <c r="D18064">
        <v>20.45</v>
      </c>
    </row>
    <row r="18065" spans="1:4">
      <c r="A18065">
        <v>1913</v>
      </c>
      <c r="B18065" t="s">
        <v>3638</v>
      </c>
      <c r="C18065" t="s">
        <v>1226</v>
      </c>
      <c r="D18065">
        <v>9.65</v>
      </c>
    </row>
    <row r="18066" spans="1:4">
      <c r="A18066">
        <v>1913</v>
      </c>
      <c r="B18066" t="s">
        <v>3638</v>
      </c>
      <c r="C18066" t="s">
        <v>425</v>
      </c>
      <c r="D18066">
        <v>16.600000000000001</v>
      </c>
    </row>
    <row r="18067" spans="1:4">
      <c r="A18067">
        <v>1913</v>
      </c>
      <c r="B18067" t="s">
        <v>3638</v>
      </c>
      <c r="C18067" t="s">
        <v>425</v>
      </c>
      <c r="D18067">
        <v>30</v>
      </c>
    </row>
    <row r="18068" spans="1:4">
      <c r="A18068">
        <v>1913</v>
      </c>
      <c r="B18068" t="s">
        <v>3638</v>
      </c>
      <c r="C18068" t="s">
        <v>428</v>
      </c>
      <c r="D18068">
        <v>497.9</v>
      </c>
    </row>
    <row r="18069" spans="1:4">
      <c r="A18069">
        <v>1913</v>
      </c>
      <c r="B18069" t="s">
        <v>3638</v>
      </c>
      <c r="C18069" t="s">
        <v>428</v>
      </c>
      <c r="D18069">
        <v>25</v>
      </c>
    </row>
    <row r="18070" spans="1:4">
      <c r="A18070">
        <v>1913</v>
      </c>
      <c r="B18070" t="s">
        <v>3638</v>
      </c>
      <c r="C18070" t="s">
        <v>432</v>
      </c>
      <c r="D18070">
        <v>288.58</v>
      </c>
    </row>
    <row r="18071" spans="1:4">
      <c r="A18071">
        <v>1913</v>
      </c>
      <c r="B18071" t="s">
        <v>3638</v>
      </c>
      <c r="C18071" t="s">
        <v>432</v>
      </c>
      <c r="D18071">
        <v>199.4</v>
      </c>
    </row>
    <row r="18072" spans="1:4">
      <c r="A18072">
        <v>1913</v>
      </c>
      <c r="B18072" t="s">
        <v>3638</v>
      </c>
      <c r="C18072" t="s">
        <v>432</v>
      </c>
      <c r="D18072">
        <v>112.03</v>
      </c>
    </row>
    <row r="18073" spans="1:4">
      <c r="A18073">
        <v>1913</v>
      </c>
      <c r="B18073" t="s">
        <v>3638</v>
      </c>
      <c r="C18073" t="s">
        <v>432</v>
      </c>
      <c r="D18073">
        <v>104.5</v>
      </c>
    </row>
    <row r="18074" spans="1:4">
      <c r="A18074">
        <v>1913</v>
      </c>
      <c r="B18074" t="s">
        <v>3638</v>
      </c>
      <c r="C18074" t="s">
        <v>435</v>
      </c>
      <c r="D18074">
        <v>17</v>
      </c>
    </row>
    <row r="18075" spans="1:4">
      <c r="A18075">
        <v>1913</v>
      </c>
      <c r="B18075" t="s">
        <v>3638</v>
      </c>
      <c r="C18075" t="s">
        <v>438</v>
      </c>
      <c r="D18075">
        <v>20</v>
      </c>
    </row>
    <row r="18076" spans="1:4">
      <c r="A18076">
        <v>1913</v>
      </c>
      <c r="B18076" t="s">
        <v>3638</v>
      </c>
      <c r="C18076" t="s">
        <v>439</v>
      </c>
      <c r="D18076">
        <v>27.3</v>
      </c>
    </row>
    <row r="18077" spans="1:4">
      <c r="A18077">
        <v>1913</v>
      </c>
      <c r="B18077" t="s">
        <v>3659</v>
      </c>
      <c r="C18077" t="s">
        <v>2542</v>
      </c>
      <c r="D18077">
        <v>64</v>
      </c>
    </row>
    <row r="18078" spans="1:4">
      <c r="A18078">
        <v>1913</v>
      </c>
      <c r="B18078" t="s">
        <v>3659</v>
      </c>
      <c r="C18078" t="s">
        <v>459</v>
      </c>
      <c r="D18078">
        <v>22</v>
      </c>
    </row>
    <row r="18079" spans="1:4">
      <c r="A18079">
        <v>1913</v>
      </c>
      <c r="B18079" t="s">
        <v>3659</v>
      </c>
      <c r="C18079" t="s">
        <v>460</v>
      </c>
      <c r="D18079">
        <v>27</v>
      </c>
    </row>
    <row r="18080" spans="1:4">
      <c r="A18080">
        <v>1913</v>
      </c>
      <c r="B18080" t="s">
        <v>3659</v>
      </c>
      <c r="C18080" t="s">
        <v>926</v>
      </c>
      <c r="D18080">
        <v>45</v>
      </c>
    </row>
    <row r="18081" spans="1:4">
      <c r="A18081">
        <v>1913</v>
      </c>
      <c r="B18081" t="s">
        <v>3659</v>
      </c>
      <c r="C18081" t="s">
        <v>928</v>
      </c>
      <c r="D18081">
        <v>16.079999999999998</v>
      </c>
    </row>
    <row r="18082" spans="1:4">
      <c r="A18082">
        <v>1913</v>
      </c>
      <c r="B18082" t="s">
        <v>3659</v>
      </c>
      <c r="C18082" t="s">
        <v>928</v>
      </c>
      <c r="D18082">
        <v>2.38</v>
      </c>
    </row>
    <row r="18083" spans="1:4">
      <c r="A18083">
        <v>1913</v>
      </c>
      <c r="B18083" t="s">
        <v>3659</v>
      </c>
      <c r="C18083" t="s">
        <v>462</v>
      </c>
      <c r="D18083">
        <v>15</v>
      </c>
    </row>
    <row r="18084" spans="1:4">
      <c r="A18084">
        <v>1913</v>
      </c>
      <c r="B18084" t="s">
        <v>3659</v>
      </c>
      <c r="C18084" t="s">
        <v>1345</v>
      </c>
      <c r="D18084">
        <v>223.98</v>
      </c>
    </row>
    <row r="18085" spans="1:4">
      <c r="A18085">
        <v>1913</v>
      </c>
      <c r="B18085" t="s">
        <v>3659</v>
      </c>
      <c r="C18085" t="s">
        <v>1345</v>
      </c>
      <c r="D18085">
        <v>40</v>
      </c>
    </row>
    <row r="18086" spans="1:4">
      <c r="A18086">
        <v>1913</v>
      </c>
      <c r="B18086" t="s">
        <v>3659</v>
      </c>
      <c r="C18086" t="s">
        <v>1345</v>
      </c>
      <c r="D18086">
        <v>141.55000000000001</v>
      </c>
    </row>
    <row r="18087" spans="1:4">
      <c r="A18087">
        <v>1913</v>
      </c>
      <c r="B18087" t="s">
        <v>3659</v>
      </c>
      <c r="C18087" t="s">
        <v>466</v>
      </c>
      <c r="D18087">
        <v>33</v>
      </c>
    </row>
    <row r="18088" spans="1:4">
      <c r="A18088">
        <v>1914</v>
      </c>
      <c r="B18088" t="s">
        <v>3642</v>
      </c>
      <c r="C18088" t="s">
        <v>132</v>
      </c>
      <c r="D18088">
        <v>10.5</v>
      </c>
    </row>
    <row r="18089" spans="1:4">
      <c r="A18089">
        <v>1914</v>
      </c>
      <c r="B18089" t="s">
        <v>3642</v>
      </c>
      <c r="C18089" t="s">
        <v>133</v>
      </c>
      <c r="D18089">
        <v>36</v>
      </c>
    </row>
    <row r="18090" spans="1:4">
      <c r="A18090">
        <v>1914</v>
      </c>
      <c r="B18090" t="s">
        <v>3642</v>
      </c>
      <c r="C18090" t="s">
        <v>133</v>
      </c>
      <c r="D18090">
        <v>151.97999999999999</v>
      </c>
    </row>
    <row r="18091" spans="1:4">
      <c r="A18091">
        <v>1914</v>
      </c>
      <c r="B18091" t="s">
        <v>3642</v>
      </c>
      <c r="C18091" t="s">
        <v>135</v>
      </c>
      <c r="D18091">
        <v>13</v>
      </c>
    </row>
    <row r="18092" spans="1:4">
      <c r="A18092">
        <v>1914</v>
      </c>
      <c r="B18092" t="s">
        <v>3642</v>
      </c>
      <c r="C18092" t="s">
        <v>135</v>
      </c>
      <c r="D18092">
        <v>3.1</v>
      </c>
    </row>
    <row r="18093" spans="1:4">
      <c r="A18093">
        <v>1914</v>
      </c>
      <c r="B18093" t="s">
        <v>3642</v>
      </c>
      <c r="C18093" t="s">
        <v>136</v>
      </c>
      <c r="D18093">
        <v>7</v>
      </c>
    </row>
    <row r="18094" spans="1:4">
      <c r="A18094">
        <v>1914</v>
      </c>
      <c r="B18094" t="s">
        <v>3642</v>
      </c>
      <c r="C18094" t="s">
        <v>137</v>
      </c>
      <c r="D18094">
        <v>62.69</v>
      </c>
    </row>
    <row r="18095" spans="1:4">
      <c r="A18095">
        <v>1914</v>
      </c>
      <c r="B18095" t="s">
        <v>3642</v>
      </c>
      <c r="C18095" t="s">
        <v>138</v>
      </c>
      <c r="D18095">
        <v>38</v>
      </c>
    </row>
    <row r="18096" spans="1:4">
      <c r="A18096">
        <v>1914</v>
      </c>
      <c r="B18096" t="s">
        <v>3642</v>
      </c>
      <c r="C18096" t="s">
        <v>139</v>
      </c>
      <c r="D18096">
        <v>7.63</v>
      </c>
    </row>
    <row r="18097" spans="1:4">
      <c r="A18097">
        <v>1914</v>
      </c>
      <c r="B18097" t="s">
        <v>3642</v>
      </c>
      <c r="C18097" t="s">
        <v>140</v>
      </c>
      <c r="D18097">
        <v>8</v>
      </c>
    </row>
    <row r="18098" spans="1:4">
      <c r="A18098">
        <v>1914</v>
      </c>
      <c r="B18098" t="s">
        <v>3642</v>
      </c>
      <c r="C18098" t="s">
        <v>141</v>
      </c>
      <c r="D18098">
        <v>11.68</v>
      </c>
    </row>
    <row r="18099" spans="1:4">
      <c r="A18099">
        <v>1914</v>
      </c>
      <c r="B18099" t="s">
        <v>3642</v>
      </c>
      <c r="C18099" t="s">
        <v>142</v>
      </c>
      <c r="D18099">
        <v>12</v>
      </c>
    </row>
    <row r="18100" spans="1:4">
      <c r="A18100">
        <v>1914</v>
      </c>
      <c r="B18100" t="s">
        <v>3243</v>
      </c>
      <c r="C18100" t="s">
        <v>2481</v>
      </c>
      <c r="D18100">
        <v>8</v>
      </c>
    </row>
    <row r="18101" spans="1:4">
      <c r="A18101">
        <v>1914</v>
      </c>
      <c r="B18101" t="s">
        <v>3243</v>
      </c>
      <c r="C18101" t="s">
        <v>2375</v>
      </c>
      <c r="D18101">
        <v>10</v>
      </c>
    </row>
    <row r="18102" spans="1:4">
      <c r="A18102">
        <v>1914</v>
      </c>
      <c r="B18102" t="s">
        <v>3243</v>
      </c>
      <c r="C18102" t="s">
        <v>1921</v>
      </c>
      <c r="D18102">
        <v>30</v>
      </c>
    </row>
    <row r="18103" spans="1:4">
      <c r="A18103">
        <v>1914</v>
      </c>
      <c r="B18103" t="s">
        <v>3243</v>
      </c>
      <c r="C18103" t="s">
        <v>2566</v>
      </c>
      <c r="D18103">
        <v>2.5</v>
      </c>
    </row>
    <row r="18104" spans="1:4">
      <c r="A18104">
        <v>1914</v>
      </c>
      <c r="B18104" t="s">
        <v>3243</v>
      </c>
      <c r="C18104" t="s">
        <v>2281</v>
      </c>
      <c r="D18104">
        <v>5</v>
      </c>
    </row>
    <row r="18105" spans="1:4">
      <c r="A18105">
        <v>1914</v>
      </c>
      <c r="B18105" t="s">
        <v>2653</v>
      </c>
      <c r="C18105" t="s">
        <v>2482</v>
      </c>
      <c r="D18105">
        <v>5</v>
      </c>
    </row>
    <row r="18106" spans="1:4">
      <c r="A18106">
        <v>1914</v>
      </c>
      <c r="B18106" t="s">
        <v>2653</v>
      </c>
      <c r="C18106" t="s">
        <v>1925</v>
      </c>
      <c r="D18106">
        <v>4</v>
      </c>
    </row>
    <row r="18107" spans="1:4">
      <c r="A18107">
        <v>1914</v>
      </c>
      <c r="B18107" t="s">
        <v>2653</v>
      </c>
      <c r="C18107" t="s">
        <v>1922</v>
      </c>
      <c r="D18107">
        <v>27</v>
      </c>
    </row>
    <row r="18108" spans="1:4">
      <c r="A18108">
        <v>1914</v>
      </c>
      <c r="B18108" t="s">
        <v>2653</v>
      </c>
      <c r="C18108" t="s">
        <v>1922</v>
      </c>
      <c r="D18108">
        <v>1.21</v>
      </c>
    </row>
    <row r="18109" spans="1:4">
      <c r="A18109">
        <v>1914</v>
      </c>
      <c r="B18109" t="s">
        <v>2653</v>
      </c>
      <c r="C18109" t="s">
        <v>1926</v>
      </c>
      <c r="D18109">
        <v>5.2</v>
      </c>
    </row>
    <row r="18110" spans="1:4">
      <c r="A18110">
        <v>1914</v>
      </c>
      <c r="B18110" t="s">
        <v>2653</v>
      </c>
      <c r="C18110" t="s">
        <v>1923</v>
      </c>
      <c r="D18110">
        <v>13.8</v>
      </c>
    </row>
    <row r="18111" spans="1:4">
      <c r="A18111">
        <v>1914</v>
      </c>
      <c r="B18111" t="s">
        <v>2653</v>
      </c>
      <c r="C18111" t="s">
        <v>1927</v>
      </c>
      <c r="D18111">
        <v>37.28</v>
      </c>
    </row>
    <row r="18112" spans="1:4">
      <c r="A18112">
        <v>1914</v>
      </c>
      <c r="B18112" t="s">
        <v>2653</v>
      </c>
      <c r="C18112" t="s">
        <v>1928</v>
      </c>
      <c r="D18112">
        <v>9</v>
      </c>
    </row>
    <row r="18113" spans="1:4">
      <c r="A18113">
        <v>1914</v>
      </c>
      <c r="B18113" t="s">
        <v>2653</v>
      </c>
      <c r="C18113" t="s">
        <v>1929</v>
      </c>
      <c r="D18113">
        <v>20</v>
      </c>
    </row>
    <row r="18114" spans="1:4">
      <c r="A18114">
        <v>1914</v>
      </c>
      <c r="B18114" t="s">
        <v>2653</v>
      </c>
      <c r="C18114" t="s">
        <v>2416</v>
      </c>
      <c r="D18114">
        <v>2.5</v>
      </c>
    </row>
    <row r="18115" spans="1:4">
      <c r="A18115">
        <v>1914</v>
      </c>
      <c r="B18115" t="s">
        <v>3643</v>
      </c>
      <c r="C18115" t="s">
        <v>2377</v>
      </c>
      <c r="D18115">
        <v>10.44</v>
      </c>
    </row>
    <row r="18116" spans="1:4">
      <c r="A18116">
        <v>1914</v>
      </c>
      <c r="B18116" t="s">
        <v>3643</v>
      </c>
      <c r="C18116" t="s">
        <v>2377</v>
      </c>
      <c r="D18116">
        <v>3</v>
      </c>
    </row>
    <row r="18117" spans="1:4">
      <c r="A18117">
        <v>1914</v>
      </c>
      <c r="B18117" t="s">
        <v>3643</v>
      </c>
      <c r="C18117" t="s">
        <v>2612</v>
      </c>
      <c r="D18117">
        <v>2</v>
      </c>
    </row>
    <row r="18118" spans="1:4">
      <c r="A18118">
        <v>1914</v>
      </c>
      <c r="B18118" t="s">
        <v>3643</v>
      </c>
      <c r="C18118" t="s">
        <v>394</v>
      </c>
      <c r="D18118">
        <v>13</v>
      </c>
    </row>
    <row r="18119" spans="1:4">
      <c r="A18119">
        <v>1914</v>
      </c>
      <c r="B18119" t="s">
        <v>3643</v>
      </c>
      <c r="C18119" t="s">
        <v>2272</v>
      </c>
      <c r="D18119">
        <v>45.95</v>
      </c>
    </row>
    <row r="18120" spans="1:4">
      <c r="A18120">
        <v>1914</v>
      </c>
      <c r="B18120" t="s">
        <v>3643</v>
      </c>
      <c r="C18120" t="s">
        <v>395</v>
      </c>
      <c r="D18120">
        <v>5.81</v>
      </c>
    </row>
    <row r="18121" spans="1:4">
      <c r="A18121">
        <v>1914</v>
      </c>
      <c r="B18121" t="s">
        <v>3643</v>
      </c>
      <c r="C18121" t="s">
        <v>395</v>
      </c>
      <c r="D18121">
        <v>30.58</v>
      </c>
    </row>
    <row r="18122" spans="1:4">
      <c r="A18122">
        <v>1914</v>
      </c>
      <c r="B18122" t="s">
        <v>3643</v>
      </c>
      <c r="C18122" t="s">
        <v>2586</v>
      </c>
      <c r="D18122">
        <v>3</v>
      </c>
    </row>
    <row r="18123" spans="1:4">
      <c r="A18123">
        <v>1914</v>
      </c>
      <c r="B18123" t="s">
        <v>3643</v>
      </c>
      <c r="C18123" t="s">
        <v>2418</v>
      </c>
      <c r="D18123">
        <v>5</v>
      </c>
    </row>
    <row r="18124" spans="1:4">
      <c r="A18124">
        <v>1914</v>
      </c>
      <c r="B18124" t="s">
        <v>3643</v>
      </c>
      <c r="C18124" t="s">
        <v>1931</v>
      </c>
      <c r="D18124">
        <v>376.25</v>
      </c>
    </row>
    <row r="18125" spans="1:4">
      <c r="A18125">
        <v>1914</v>
      </c>
      <c r="B18125" t="s">
        <v>3643</v>
      </c>
      <c r="C18125" t="s">
        <v>1931</v>
      </c>
      <c r="D18125">
        <v>982</v>
      </c>
    </row>
    <row r="18126" spans="1:4">
      <c r="A18126">
        <v>1914</v>
      </c>
      <c r="B18126" t="s">
        <v>3643</v>
      </c>
      <c r="C18126" t="s">
        <v>1830</v>
      </c>
      <c r="D18126">
        <v>6</v>
      </c>
    </row>
    <row r="18127" spans="1:4">
      <c r="A18127">
        <v>1914</v>
      </c>
      <c r="B18127" t="s">
        <v>3643</v>
      </c>
      <c r="C18127" t="s">
        <v>1332</v>
      </c>
      <c r="D18127">
        <v>41.6</v>
      </c>
    </row>
    <row r="18128" spans="1:4">
      <c r="A18128">
        <v>1914</v>
      </c>
      <c r="B18128" t="s">
        <v>3643</v>
      </c>
      <c r="C18128" t="s">
        <v>375</v>
      </c>
      <c r="D18128">
        <v>255.77</v>
      </c>
    </row>
    <row r="18129" spans="1:4">
      <c r="A18129">
        <v>1914</v>
      </c>
      <c r="B18129" t="s">
        <v>3643</v>
      </c>
      <c r="C18129" t="s">
        <v>1932</v>
      </c>
      <c r="D18129">
        <v>14.7</v>
      </c>
    </row>
    <row r="18130" spans="1:4">
      <c r="A18130">
        <v>1914</v>
      </c>
      <c r="B18130" t="s">
        <v>3643</v>
      </c>
      <c r="C18130" t="s">
        <v>2284</v>
      </c>
      <c r="D18130">
        <v>37.36</v>
      </c>
    </row>
    <row r="18131" spans="1:4">
      <c r="A18131">
        <v>1914</v>
      </c>
      <c r="B18131" t="s">
        <v>3643</v>
      </c>
      <c r="C18131" t="s">
        <v>957</v>
      </c>
      <c r="D18131">
        <v>10</v>
      </c>
    </row>
    <row r="18132" spans="1:4">
      <c r="A18132">
        <v>1914</v>
      </c>
      <c r="B18132" t="s">
        <v>3643</v>
      </c>
      <c r="C18132" t="s">
        <v>397</v>
      </c>
      <c r="D18132">
        <v>42</v>
      </c>
    </row>
    <row r="18133" spans="1:4">
      <c r="A18133">
        <v>1914</v>
      </c>
      <c r="B18133" t="s">
        <v>3643</v>
      </c>
      <c r="C18133" t="s">
        <v>381</v>
      </c>
      <c r="D18133">
        <v>63.5</v>
      </c>
    </row>
    <row r="18134" spans="1:4">
      <c r="A18134">
        <v>1914</v>
      </c>
      <c r="B18134" t="s">
        <v>3643</v>
      </c>
      <c r="C18134" t="s">
        <v>381</v>
      </c>
      <c r="D18134">
        <v>73.540000000000006</v>
      </c>
    </row>
    <row r="18135" spans="1:4">
      <c r="A18135">
        <v>1914</v>
      </c>
      <c r="B18135" t="s">
        <v>3643</v>
      </c>
      <c r="C18135" t="s">
        <v>381</v>
      </c>
      <c r="D18135">
        <v>8.19</v>
      </c>
    </row>
    <row r="18136" spans="1:4">
      <c r="A18136">
        <v>1914</v>
      </c>
      <c r="B18136" t="s">
        <v>3643</v>
      </c>
      <c r="C18136" t="s">
        <v>381</v>
      </c>
      <c r="D18136">
        <v>1.5</v>
      </c>
    </row>
    <row r="18137" spans="1:4">
      <c r="A18137">
        <v>1914</v>
      </c>
      <c r="B18137" t="s">
        <v>3643</v>
      </c>
      <c r="C18137" t="s">
        <v>382</v>
      </c>
      <c r="D18137">
        <v>2</v>
      </c>
    </row>
    <row r="18138" spans="1:4">
      <c r="A18138">
        <v>1914</v>
      </c>
      <c r="B18138" t="s">
        <v>3643</v>
      </c>
      <c r="C18138" t="s">
        <v>382</v>
      </c>
      <c r="D18138">
        <v>5.46</v>
      </c>
    </row>
    <row r="18139" spans="1:4">
      <c r="A18139">
        <v>1914</v>
      </c>
      <c r="B18139" t="s">
        <v>3643</v>
      </c>
      <c r="C18139" t="s">
        <v>382</v>
      </c>
      <c r="D18139">
        <v>54</v>
      </c>
    </row>
    <row r="18140" spans="1:4">
      <c r="A18140">
        <v>1914</v>
      </c>
      <c r="B18140" t="s">
        <v>3643</v>
      </c>
      <c r="C18140" t="s">
        <v>382</v>
      </c>
      <c r="D18140">
        <v>271.58</v>
      </c>
    </row>
    <row r="18141" spans="1:4">
      <c r="A18141">
        <v>1914</v>
      </c>
      <c r="B18141" t="s">
        <v>3643</v>
      </c>
      <c r="C18141" t="s">
        <v>382</v>
      </c>
      <c r="D18141">
        <v>38</v>
      </c>
    </row>
    <row r="18142" spans="1:4">
      <c r="A18142">
        <v>1914</v>
      </c>
      <c r="B18142" t="s">
        <v>3643</v>
      </c>
      <c r="C18142" t="s">
        <v>382</v>
      </c>
      <c r="D18142">
        <v>5</v>
      </c>
    </row>
    <row r="18143" spans="1:4">
      <c r="A18143">
        <v>1914</v>
      </c>
      <c r="B18143" t="s">
        <v>3643</v>
      </c>
      <c r="C18143" t="s">
        <v>383</v>
      </c>
      <c r="D18143">
        <v>20</v>
      </c>
    </row>
    <row r="18144" spans="1:4">
      <c r="A18144">
        <v>1914</v>
      </c>
      <c r="B18144" t="s">
        <v>3643</v>
      </c>
      <c r="C18144" t="s">
        <v>383</v>
      </c>
      <c r="D18144">
        <v>41.89</v>
      </c>
    </row>
    <row r="18145" spans="1:4">
      <c r="A18145">
        <v>1914</v>
      </c>
      <c r="B18145" t="s">
        <v>3643</v>
      </c>
      <c r="C18145" t="s">
        <v>383</v>
      </c>
      <c r="D18145">
        <v>97.02</v>
      </c>
    </row>
    <row r="18146" spans="1:4">
      <c r="A18146">
        <v>1914</v>
      </c>
      <c r="B18146" t="s">
        <v>3643</v>
      </c>
      <c r="C18146" t="s">
        <v>410</v>
      </c>
      <c r="D18146">
        <v>13</v>
      </c>
    </row>
    <row r="18147" spans="1:4">
      <c r="A18147">
        <v>1914</v>
      </c>
      <c r="B18147" t="s">
        <v>3643</v>
      </c>
      <c r="C18147" t="s">
        <v>384</v>
      </c>
      <c r="D18147">
        <v>8.5</v>
      </c>
    </row>
    <row r="18148" spans="1:4">
      <c r="A18148">
        <v>1914</v>
      </c>
      <c r="B18148" t="s">
        <v>3643</v>
      </c>
      <c r="C18148" t="s">
        <v>384</v>
      </c>
      <c r="D18148">
        <v>14.98</v>
      </c>
    </row>
    <row r="18149" spans="1:4">
      <c r="A18149">
        <v>1914</v>
      </c>
      <c r="B18149" t="s">
        <v>3643</v>
      </c>
      <c r="C18149" t="s">
        <v>385</v>
      </c>
      <c r="D18149">
        <v>15</v>
      </c>
    </row>
    <row r="18150" spans="1:4">
      <c r="A18150">
        <v>1914</v>
      </c>
      <c r="B18150" t="s">
        <v>3643</v>
      </c>
      <c r="C18150" t="s">
        <v>385</v>
      </c>
      <c r="D18150">
        <v>14.34</v>
      </c>
    </row>
    <row r="18151" spans="1:4">
      <c r="A18151">
        <v>1914</v>
      </c>
      <c r="B18151" t="s">
        <v>3643</v>
      </c>
      <c r="C18151" t="s">
        <v>387</v>
      </c>
      <c r="D18151">
        <v>78</v>
      </c>
    </row>
    <row r="18152" spans="1:4">
      <c r="A18152">
        <v>1914</v>
      </c>
      <c r="B18152" t="s">
        <v>3643</v>
      </c>
      <c r="C18152" t="s">
        <v>387</v>
      </c>
      <c r="D18152">
        <v>18.5</v>
      </c>
    </row>
    <row r="18153" spans="1:4">
      <c r="A18153">
        <v>1914</v>
      </c>
      <c r="B18153" t="s">
        <v>3643</v>
      </c>
      <c r="C18153" t="s">
        <v>1832</v>
      </c>
      <c r="D18153">
        <v>6</v>
      </c>
    </row>
    <row r="18154" spans="1:4">
      <c r="A18154">
        <v>1914</v>
      </c>
      <c r="B18154" t="s">
        <v>3645</v>
      </c>
      <c r="C18154" t="s">
        <v>2348</v>
      </c>
      <c r="D18154">
        <v>7.2</v>
      </c>
    </row>
    <row r="18155" spans="1:4">
      <c r="A18155">
        <v>1914</v>
      </c>
      <c r="B18155" t="s">
        <v>3645</v>
      </c>
      <c r="C18155" t="s">
        <v>1941</v>
      </c>
      <c r="D18155">
        <v>38</v>
      </c>
    </row>
    <row r="18156" spans="1:4">
      <c r="A18156">
        <v>1914</v>
      </c>
      <c r="B18156" t="s">
        <v>3645</v>
      </c>
      <c r="C18156" t="s">
        <v>1941</v>
      </c>
      <c r="D18156">
        <v>1.25</v>
      </c>
    </row>
    <row r="18157" spans="1:4">
      <c r="A18157">
        <v>1914</v>
      </c>
      <c r="B18157" t="s">
        <v>3645</v>
      </c>
      <c r="C18157" t="s">
        <v>2192</v>
      </c>
      <c r="D18157">
        <v>72.25</v>
      </c>
    </row>
    <row r="18158" spans="1:4">
      <c r="A18158">
        <v>1914</v>
      </c>
      <c r="B18158" t="s">
        <v>3645</v>
      </c>
      <c r="C18158" t="s">
        <v>1942</v>
      </c>
      <c r="D18158">
        <v>27.19</v>
      </c>
    </row>
    <row r="18159" spans="1:4">
      <c r="A18159">
        <v>1914</v>
      </c>
      <c r="B18159" t="s">
        <v>3645</v>
      </c>
      <c r="C18159" t="s">
        <v>1942</v>
      </c>
      <c r="D18159">
        <v>202.86</v>
      </c>
    </row>
    <row r="18160" spans="1:4">
      <c r="A18160">
        <v>1914</v>
      </c>
      <c r="B18160" t="s">
        <v>3645</v>
      </c>
      <c r="C18160" t="s">
        <v>1942</v>
      </c>
      <c r="D18160">
        <v>22</v>
      </c>
    </row>
    <row r="18161" spans="1:4">
      <c r="A18161">
        <v>1914</v>
      </c>
      <c r="B18161" t="s">
        <v>3645</v>
      </c>
      <c r="C18161" t="s">
        <v>1942</v>
      </c>
      <c r="D18161">
        <v>54</v>
      </c>
    </row>
    <row r="18162" spans="1:4">
      <c r="A18162">
        <v>1914</v>
      </c>
      <c r="B18162" t="s">
        <v>3645</v>
      </c>
      <c r="C18162" t="s">
        <v>1942</v>
      </c>
      <c r="D18162">
        <v>5</v>
      </c>
    </row>
    <row r="18163" spans="1:4">
      <c r="A18163">
        <v>1914</v>
      </c>
      <c r="B18163" t="s">
        <v>3645</v>
      </c>
      <c r="C18163" t="s">
        <v>1943</v>
      </c>
      <c r="D18163">
        <v>2.5</v>
      </c>
    </row>
    <row r="18164" spans="1:4">
      <c r="A18164">
        <v>1914</v>
      </c>
      <c r="B18164" t="s">
        <v>3645</v>
      </c>
      <c r="C18164" t="s">
        <v>1945</v>
      </c>
      <c r="D18164">
        <v>19.2</v>
      </c>
    </row>
    <row r="18165" spans="1:4">
      <c r="A18165">
        <v>1914</v>
      </c>
      <c r="B18165" t="s">
        <v>3645</v>
      </c>
      <c r="C18165" t="s">
        <v>2587</v>
      </c>
      <c r="D18165">
        <v>6</v>
      </c>
    </row>
    <row r="18166" spans="1:4">
      <c r="A18166">
        <v>1914</v>
      </c>
      <c r="B18166" t="s">
        <v>3645</v>
      </c>
      <c r="C18166" t="s">
        <v>2379</v>
      </c>
      <c r="D18166">
        <v>19</v>
      </c>
    </row>
    <row r="18167" spans="1:4">
      <c r="A18167">
        <v>1914</v>
      </c>
      <c r="B18167" t="s">
        <v>2549</v>
      </c>
      <c r="C18167" t="s">
        <v>145</v>
      </c>
      <c r="D18167">
        <v>245.61799999999999</v>
      </c>
    </row>
    <row r="18168" spans="1:4">
      <c r="A18168">
        <v>1914</v>
      </c>
      <c r="B18168" t="s">
        <v>2549</v>
      </c>
      <c r="C18168" t="s">
        <v>537</v>
      </c>
      <c r="D18168">
        <v>13.74</v>
      </c>
    </row>
    <row r="18169" spans="1:4">
      <c r="A18169">
        <v>1914</v>
      </c>
      <c r="B18169" t="s">
        <v>2549</v>
      </c>
      <c r="C18169" t="s">
        <v>147</v>
      </c>
      <c r="D18169">
        <v>16.07</v>
      </c>
    </row>
    <row r="18170" spans="1:4">
      <c r="A18170">
        <v>1914</v>
      </c>
      <c r="B18170" t="s">
        <v>2549</v>
      </c>
      <c r="C18170" t="s">
        <v>2458</v>
      </c>
      <c r="D18170">
        <v>20.65</v>
      </c>
    </row>
    <row r="18171" spans="1:4">
      <c r="A18171">
        <v>1914</v>
      </c>
      <c r="B18171" t="s">
        <v>2549</v>
      </c>
      <c r="C18171" t="s">
        <v>155</v>
      </c>
      <c r="D18171">
        <v>495.22</v>
      </c>
    </row>
    <row r="18172" spans="1:4">
      <c r="A18172">
        <v>1914</v>
      </c>
      <c r="B18172" t="s">
        <v>2549</v>
      </c>
      <c r="C18172" t="s">
        <v>155</v>
      </c>
      <c r="D18172">
        <v>1997.1</v>
      </c>
    </row>
    <row r="18173" spans="1:4">
      <c r="A18173">
        <v>1914</v>
      </c>
      <c r="B18173" t="s">
        <v>2549</v>
      </c>
      <c r="C18173" t="s">
        <v>155</v>
      </c>
      <c r="D18173">
        <v>158.68</v>
      </c>
    </row>
    <row r="18174" spans="1:4">
      <c r="A18174">
        <v>1914</v>
      </c>
      <c r="B18174" t="s">
        <v>2549</v>
      </c>
      <c r="C18174" t="s">
        <v>159</v>
      </c>
      <c r="D18174">
        <v>11.14</v>
      </c>
    </row>
    <row r="18175" spans="1:4">
      <c r="A18175">
        <v>1914</v>
      </c>
      <c r="B18175" t="s">
        <v>2549</v>
      </c>
      <c r="C18175" t="s">
        <v>161</v>
      </c>
      <c r="D18175">
        <v>62.96</v>
      </c>
    </row>
    <row r="18176" spans="1:4">
      <c r="A18176">
        <v>1914</v>
      </c>
      <c r="B18176" t="s">
        <v>2549</v>
      </c>
      <c r="C18176" t="s">
        <v>2459</v>
      </c>
      <c r="D18176">
        <v>48.1</v>
      </c>
    </row>
    <row r="18177" spans="1:4">
      <c r="A18177">
        <v>1914</v>
      </c>
      <c r="B18177" t="s">
        <v>2549</v>
      </c>
      <c r="C18177" t="s">
        <v>1948</v>
      </c>
      <c r="D18177">
        <v>8.5</v>
      </c>
    </row>
    <row r="18178" spans="1:4">
      <c r="A18178">
        <v>1914</v>
      </c>
      <c r="B18178" t="s">
        <v>3646</v>
      </c>
      <c r="C18178" t="s">
        <v>1547</v>
      </c>
      <c r="D18178">
        <v>16</v>
      </c>
    </row>
    <row r="18179" spans="1:4">
      <c r="A18179">
        <v>1914</v>
      </c>
      <c r="B18179" t="s">
        <v>3646</v>
      </c>
      <c r="C18179" t="s">
        <v>1547</v>
      </c>
      <c r="D18179">
        <v>6</v>
      </c>
    </row>
    <row r="18180" spans="1:4">
      <c r="A18180">
        <v>1914</v>
      </c>
      <c r="B18180" t="s">
        <v>3646</v>
      </c>
      <c r="C18180" t="s">
        <v>1189</v>
      </c>
      <c r="D18180">
        <v>31.25</v>
      </c>
    </row>
    <row r="18181" spans="1:4">
      <c r="A18181">
        <v>1914</v>
      </c>
      <c r="B18181" t="s">
        <v>2704</v>
      </c>
      <c r="C18181" t="s">
        <v>440</v>
      </c>
      <c r="D18181">
        <v>4</v>
      </c>
    </row>
    <row r="18182" spans="1:4">
      <c r="A18182">
        <v>1914</v>
      </c>
      <c r="B18182" t="s">
        <v>2704</v>
      </c>
      <c r="C18182" t="s">
        <v>440</v>
      </c>
      <c r="D18182">
        <v>98</v>
      </c>
    </row>
    <row r="18183" spans="1:4">
      <c r="A18183">
        <v>1914</v>
      </c>
      <c r="B18183" t="s">
        <v>2704</v>
      </c>
      <c r="C18183" t="s">
        <v>440</v>
      </c>
      <c r="D18183">
        <v>160.59</v>
      </c>
    </row>
    <row r="18184" spans="1:4">
      <c r="A18184">
        <v>1914</v>
      </c>
      <c r="B18184" t="s">
        <v>2704</v>
      </c>
      <c r="C18184" t="s">
        <v>440</v>
      </c>
      <c r="D18184">
        <v>57.86</v>
      </c>
    </row>
    <row r="18185" spans="1:4">
      <c r="A18185">
        <v>1914</v>
      </c>
      <c r="B18185" t="s">
        <v>2704</v>
      </c>
      <c r="C18185" t="s">
        <v>440</v>
      </c>
      <c r="D18185">
        <v>8.5</v>
      </c>
    </row>
    <row r="18186" spans="1:4">
      <c r="A18186">
        <v>1914</v>
      </c>
      <c r="B18186" t="s">
        <v>2704</v>
      </c>
      <c r="C18186" t="s">
        <v>440</v>
      </c>
      <c r="D18186">
        <v>45.83</v>
      </c>
    </row>
    <row r="18187" spans="1:4">
      <c r="A18187">
        <v>1914</v>
      </c>
      <c r="B18187" t="s">
        <v>2704</v>
      </c>
      <c r="C18187" t="s">
        <v>440</v>
      </c>
      <c r="D18187">
        <v>28.34</v>
      </c>
    </row>
    <row r="18188" spans="1:4">
      <c r="A18188">
        <v>1914</v>
      </c>
      <c r="B18188" t="s">
        <v>2706</v>
      </c>
      <c r="C18188" t="s">
        <v>173</v>
      </c>
      <c r="D18188">
        <v>51.24</v>
      </c>
    </row>
    <row r="18189" spans="1:4">
      <c r="A18189">
        <v>1914</v>
      </c>
      <c r="B18189" t="s">
        <v>2706</v>
      </c>
      <c r="C18189" t="s">
        <v>1094</v>
      </c>
      <c r="D18189">
        <v>3.5</v>
      </c>
    </row>
    <row r="18190" spans="1:4">
      <c r="A18190">
        <v>1914</v>
      </c>
      <c r="B18190" t="s">
        <v>2706</v>
      </c>
      <c r="C18190" t="s">
        <v>177</v>
      </c>
      <c r="D18190">
        <v>5.4</v>
      </c>
    </row>
    <row r="18191" spans="1:4">
      <c r="A18191">
        <v>1914</v>
      </c>
      <c r="B18191" t="s">
        <v>2706</v>
      </c>
      <c r="C18191" t="s">
        <v>547</v>
      </c>
      <c r="D18191">
        <v>20.8</v>
      </c>
    </row>
    <row r="18192" spans="1:4">
      <c r="A18192">
        <v>1914</v>
      </c>
      <c r="B18192" t="s">
        <v>2706</v>
      </c>
      <c r="C18192" t="s">
        <v>1355</v>
      </c>
      <c r="D18192">
        <v>10</v>
      </c>
    </row>
    <row r="18193" spans="1:4">
      <c r="A18193">
        <v>1914</v>
      </c>
      <c r="B18193" t="s">
        <v>2706</v>
      </c>
      <c r="C18193" t="s">
        <v>1527</v>
      </c>
      <c r="D18193">
        <v>25</v>
      </c>
    </row>
    <row r="18194" spans="1:4">
      <c r="A18194">
        <v>1914</v>
      </c>
      <c r="B18194" t="s">
        <v>2706</v>
      </c>
      <c r="C18194" t="s">
        <v>179</v>
      </c>
      <c r="D18194">
        <v>51.57</v>
      </c>
    </row>
    <row r="18195" spans="1:4">
      <c r="A18195">
        <v>1914</v>
      </c>
      <c r="B18195" t="s">
        <v>2520</v>
      </c>
      <c r="C18195" t="s">
        <v>71</v>
      </c>
      <c r="D18195">
        <v>5</v>
      </c>
    </row>
    <row r="18196" spans="1:4">
      <c r="A18196">
        <v>1914</v>
      </c>
      <c r="B18196" t="s">
        <v>2520</v>
      </c>
      <c r="C18196" t="s">
        <v>551</v>
      </c>
      <c r="D18196">
        <v>211.93299999999999</v>
      </c>
    </row>
    <row r="18197" spans="1:4">
      <c r="A18197">
        <v>1914</v>
      </c>
      <c r="B18197" t="s">
        <v>2520</v>
      </c>
      <c r="C18197" t="s">
        <v>551</v>
      </c>
      <c r="D18197">
        <v>18</v>
      </c>
    </row>
    <row r="18198" spans="1:4">
      <c r="A18198">
        <v>1914</v>
      </c>
      <c r="B18198" t="s">
        <v>2520</v>
      </c>
      <c r="C18198" t="s">
        <v>69</v>
      </c>
      <c r="D18198">
        <v>55.17</v>
      </c>
    </row>
    <row r="18199" spans="1:4">
      <c r="A18199">
        <v>1914</v>
      </c>
      <c r="B18199" t="s">
        <v>2520</v>
      </c>
      <c r="C18199" t="s">
        <v>72</v>
      </c>
      <c r="D18199">
        <v>7</v>
      </c>
    </row>
    <row r="18200" spans="1:4">
      <c r="A18200">
        <v>1914</v>
      </c>
      <c r="B18200" t="s">
        <v>2520</v>
      </c>
      <c r="C18200" t="s">
        <v>68</v>
      </c>
      <c r="D18200">
        <v>25.9</v>
      </c>
    </row>
    <row r="18201" spans="1:4">
      <c r="A18201">
        <v>1914</v>
      </c>
      <c r="B18201" t="s">
        <v>2520</v>
      </c>
      <c r="C18201" t="s">
        <v>1536</v>
      </c>
      <c r="D18201">
        <v>10.5</v>
      </c>
    </row>
    <row r="18202" spans="1:4">
      <c r="A18202">
        <v>1914</v>
      </c>
      <c r="B18202" t="s">
        <v>2520</v>
      </c>
      <c r="C18202" t="s">
        <v>74</v>
      </c>
      <c r="D18202">
        <v>6</v>
      </c>
    </row>
    <row r="18203" spans="1:4">
      <c r="A18203">
        <v>1914</v>
      </c>
      <c r="B18203" t="s">
        <v>2520</v>
      </c>
      <c r="C18203" t="s">
        <v>65</v>
      </c>
      <c r="D18203">
        <v>37</v>
      </c>
    </row>
    <row r="18204" spans="1:4">
      <c r="A18204">
        <v>1914</v>
      </c>
      <c r="B18204" t="s">
        <v>2520</v>
      </c>
      <c r="C18204" t="s">
        <v>2252</v>
      </c>
      <c r="D18204">
        <v>12.1</v>
      </c>
    </row>
    <row r="18205" spans="1:4">
      <c r="A18205">
        <v>1914</v>
      </c>
      <c r="B18205" t="s">
        <v>2520</v>
      </c>
      <c r="C18205" t="s">
        <v>67</v>
      </c>
      <c r="D18205">
        <v>58.5</v>
      </c>
    </row>
    <row r="18206" spans="1:4">
      <c r="A18206">
        <v>1914</v>
      </c>
      <c r="B18206" t="s">
        <v>2520</v>
      </c>
      <c r="C18206" t="s">
        <v>983</v>
      </c>
      <c r="D18206">
        <v>5</v>
      </c>
    </row>
    <row r="18207" spans="1:4">
      <c r="A18207">
        <v>1914</v>
      </c>
      <c r="B18207" t="s">
        <v>2520</v>
      </c>
      <c r="C18207" t="s">
        <v>1538</v>
      </c>
      <c r="D18207">
        <v>7.13</v>
      </c>
    </row>
    <row r="18208" spans="1:4">
      <c r="A18208">
        <v>1914</v>
      </c>
      <c r="B18208" t="s">
        <v>3647</v>
      </c>
      <c r="C18208" t="s">
        <v>1950</v>
      </c>
      <c r="D18208">
        <v>85</v>
      </c>
    </row>
    <row r="18209" spans="1:4">
      <c r="A18209">
        <v>1914</v>
      </c>
      <c r="B18209" t="s">
        <v>3647</v>
      </c>
      <c r="C18209" t="s">
        <v>2613</v>
      </c>
      <c r="D18209">
        <v>12.5</v>
      </c>
    </row>
    <row r="18210" spans="1:4">
      <c r="A18210">
        <v>1914</v>
      </c>
      <c r="B18210" t="s">
        <v>3647</v>
      </c>
      <c r="C18210" t="s">
        <v>2614</v>
      </c>
      <c r="D18210">
        <v>5</v>
      </c>
    </row>
    <row r="18211" spans="1:4">
      <c r="A18211">
        <v>1914</v>
      </c>
      <c r="B18211" t="s">
        <v>3648</v>
      </c>
      <c r="C18211" t="s">
        <v>1968</v>
      </c>
      <c r="D18211">
        <v>21.5</v>
      </c>
    </row>
    <row r="18212" spans="1:4">
      <c r="A18212">
        <v>1914</v>
      </c>
      <c r="B18212" t="s">
        <v>3648</v>
      </c>
      <c r="C18212" t="s">
        <v>1968</v>
      </c>
      <c r="D18212">
        <v>26.27</v>
      </c>
    </row>
    <row r="18213" spans="1:4">
      <c r="A18213">
        <v>1914</v>
      </c>
      <c r="B18213" t="s">
        <v>3648</v>
      </c>
      <c r="C18213" t="s">
        <v>472</v>
      </c>
      <c r="D18213">
        <v>22</v>
      </c>
    </row>
    <row r="18214" spans="1:4">
      <c r="A18214">
        <v>1914</v>
      </c>
      <c r="B18214" t="s">
        <v>3648</v>
      </c>
      <c r="C18214" t="s">
        <v>1969</v>
      </c>
      <c r="D18214">
        <v>17.600000000000001</v>
      </c>
    </row>
    <row r="18215" spans="1:4">
      <c r="A18215">
        <v>1914</v>
      </c>
      <c r="B18215" t="s">
        <v>3648</v>
      </c>
      <c r="C18215" t="s">
        <v>1969</v>
      </c>
      <c r="D18215">
        <v>11.37</v>
      </c>
    </row>
    <row r="18216" spans="1:4">
      <c r="A18216">
        <v>1914</v>
      </c>
      <c r="B18216" t="s">
        <v>3648</v>
      </c>
      <c r="C18216" t="s">
        <v>2094</v>
      </c>
      <c r="D18216">
        <v>33</v>
      </c>
    </row>
    <row r="18217" spans="1:4">
      <c r="A18217">
        <v>1914</v>
      </c>
      <c r="B18217" t="s">
        <v>3648</v>
      </c>
      <c r="C18217" t="s">
        <v>1951</v>
      </c>
      <c r="D18217">
        <v>3.9</v>
      </c>
    </row>
    <row r="18218" spans="1:4">
      <c r="A18218">
        <v>1914</v>
      </c>
      <c r="B18218" t="s">
        <v>3648</v>
      </c>
      <c r="C18218" t="s">
        <v>1970</v>
      </c>
      <c r="D18218">
        <v>560</v>
      </c>
    </row>
    <row r="18219" spans="1:4">
      <c r="A18219">
        <v>1914</v>
      </c>
      <c r="B18219" t="s">
        <v>3648</v>
      </c>
      <c r="C18219" t="s">
        <v>1970</v>
      </c>
      <c r="D18219">
        <v>11</v>
      </c>
    </row>
    <row r="18220" spans="1:4">
      <c r="A18220">
        <v>1914</v>
      </c>
      <c r="B18220" t="s">
        <v>3648</v>
      </c>
      <c r="C18220" t="s">
        <v>1970</v>
      </c>
      <c r="D18220">
        <v>64</v>
      </c>
    </row>
    <row r="18221" spans="1:4">
      <c r="A18221">
        <v>1914</v>
      </c>
      <c r="B18221" t="s">
        <v>3648</v>
      </c>
      <c r="C18221" t="s">
        <v>1970</v>
      </c>
      <c r="D18221">
        <v>222.67</v>
      </c>
    </row>
    <row r="18222" spans="1:4">
      <c r="A18222">
        <v>1914</v>
      </c>
      <c r="B18222" t="s">
        <v>3648</v>
      </c>
      <c r="C18222" t="s">
        <v>470</v>
      </c>
      <c r="D18222">
        <v>480</v>
      </c>
    </row>
    <row r="18223" spans="1:4">
      <c r="A18223">
        <v>1914</v>
      </c>
      <c r="B18223" t="s">
        <v>3648</v>
      </c>
      <c r="C18223" t="s">
        <v>470</v>
      </c>
      <c r="D18223">
        <v>314.3</v>
      </c>
    </row>
    <row r="18224" spans="1:4">
      <c r="A18224">
        <v>1914</v>
      </c>
      <c r="B18224" t="s">
        <v>3648</v>
      </c>
      <c r="C18224" t="s">
        <v>470</v>
      </c>
      <c r="D18224">
        <v>119.23</v>
      </c>
    </row>
    <row r="18225" spans="1:4">
      <c r="A18225">
        <v>1914</v>
      </c>
      <c r="B18225" t="s">
        <v>3648</v>
      </c>
      <c r="C18225" t="s">
        <v>470</v>
      </c>
      <c r="D18225">
        <v>28.016999999999999</v>
      </c>
    </row>
    <row r="18226" spans="1:4">
      <c r="A18226">
        <v>1914</v>
      </c>
      <c r="B18226" t="s">
        <v>3648</v>
      </c>
      <c r="C18226" t="s">
        <v>470</v>
      </c>
      <c r="D18226">
        <v>70</v>
      </c>
    </row>
    <row r="18227" spans="1:4">
      <c r="A18227">
        <v>1914</v>
      </c>
      <c r="B18227" t="s">
        <v>3648</v>
      </c>
      <c r="C18227" t="s">
        <v>470</v>
      </c>
      <c r="D18227">
        <v>31.3</v>
      </c>
    </row>
    <row r="18228" spans="1:4">
      <c r="A18228">
        <v>1914</v>
      </c>
      <c r="B18228" t="s">
        <v>3648</v>
      </c>
      <c r="C18228" t="s">
        <v>470</v>
      </c>
      <c r="D18228">
        <v>46.29</v>
      </c>
    </row>
    <row r="18229" spans="1:4">
      <c r="A18229">
        <v>1914</v>
      </c>
      <c r="B18229" t="s">
        <v>3648</v>
      </c>
      <c r="C18229" t="s">
        <v>470</v>
      </c>
      <c r="D18229">
        <v>160</v>
      </c>
    </row>
    <row r="18230" spans="1:4">
      <c r="A18230">
        <v>1914</v>
      </c>
      <c r="B18230" t="s">
        <v>3648</v>
      </c>
      <c r="C18230" t="s">
        <v>470</v>
      </c>
      <c r="D18230">
        <v>36.4</v>
      </c>
    </row>
    <row r="18231" spans="1:4">
      <c r="A18231">
        <v>1914</v>
      </c>
      <c r="B18231" t="s">
        <v>3648</v>
      </c>
      <c r="C18231" t="s">
        <v>470</v>
      </c>
      <c r="D18231">
        <v>60</v>
      </c>
    </row>
    <row r="18232" spans="1:4">
      <c r="A18232">
        <v>1914</v>
      </c>
      <c r="B18232" t="s">
        <v>3648</v>
      </c>
      <c r="C18232" t="s">
        <v>470</v>
      </c>
      <c r="D18232">
        <v>187.51</v>
      </c>
    </row>
    <row r="18233" spans="1:4">
      <c r="A18233">
        <v>1914</v>
      </c>
      <c r="B18233" t="s">
        <v>3648</v>
      </c>
      <c r="C18233" t="s">
        <v>470</v>
      </c>
      <c r="D18233">
        <v>57.51</v>
      </c>
    </row>
    <row r="18234" spans="1:4">
      <c r="A18234">
        <v>1914</v>
      </c>
      <c r="B18234" t="s">
        <v>3648</v>
      </c>
      <c r="C18234" t="s">
        <v>470</v>
      </c>
      <c r="D18234">
        <v>47.06</v>
      </c>
    </row>
    <row r="18235" spans="1:4">
      <c r="A18235">
        <v>1914</v>
      </c>
      <c r="B18235" t="s">
        <v>3648</v>
      </c>
      <c r="C18235" t="s">
        <v>470</v>
      </c>
      <c r="D18235">
        <v>60.43</v>
      </c>
    </row>
    <row r="18236" spans="1:4">
      <c r="A18236">
        <v>1914</v>
      </c>
      <c r="B18236" t="s">
        <v>3648</v>
      </c>
      <c r="C18236" t="s">
        <v>470</v>
      </c>
      <c r="D18236">
        <v>22.51</v>
      </c>
    </row>
    <row r="18237" spans="1:4">
      <c r="A18237">
        <v>1914</v>
      </c>
      <c r="B18237" t="s">
        <v>3648</v>
      </c>
      <c r="C18237" t="s">
        <v>470</v>
      </c>
      <c r="D18237">
        <v>180</v>
      </c>
    </row>
    <row r="18238" spans="1:4">
      <c r="A18238">
        <v>1914</v>
      </c>
      <c r="B18238" t="s">
        <v>3648</v>
      </c>
      <c r="C18238" t="s">
        <v>470</v>
      </c>
      <c r="D18238">
        <v>16.71</v>
      </c>
    </row>
    <row r="18239" spans="1:4">
      <c r="A18239">
        <v>1914</v>
      </c>
      <c r="B18239" t="s">
        <v>3648</v>
      </c>
      <c r="C18239" t="s">
        <v>470</v>
      </c>
      <c r="D18239">
        <v>12</v>
      </c>
    </row>
    <row r="18240" spans="1:4">
      <c r="A18240">
        <v>1914</v>
      </c>
      <c r="B18240" t="s">
        <v>3648</v>
      </c>
      <c r="C18240" t="s">
        <v>470</v>
      </c>
      <c r="D18240">
        <v>17</v>
      </c>
    </row>
    <row r="18241" spans="1:4">
      <c r="A18241">
        <v>1914</v>
      </c>
      <c r="B18241" t="s">
        <v>3648</v>
      </c>
      <c r="C18241" t="s">
        <v>2615</v>
      </c>
      <c r="D18241">
        <v>6.5</v>
      </c>
    </row>
    <row r="18242" spans="1:4">
      <c r="A18242">
        <v>1914</v>
      </c>
      <c r="B18242" t="s">
        <v>3648</v>
      </c>
      <c r="C18242" t="s">
        <v>715</v>
      </c>
      <c r="D18242">
        <v>14</v>
      </c>
    </row>
    <row r="18243" spans="1:4">
      <c r="A18243">
        <v>1914</v>
      </c>
      <c r="B18243" t="s">
        <v>3648</v>
      </c>
      <c r="C18243" t="s">
        <v>715</v>
      </c>
      <c r="D18243">
        <v>2.82</v>
      </c>
    </row>
    <row r="18244" spans="1:4">
      <c r="A18244">
        <v>1914</v>
      </c>
      <c r="B18244" t="s">
        <v>3648</v>
      </c>
      <c r="C18244" t="s">
        <v>1392</v>
      </c>
      <c r="D18244">
        <v>98</v>
      </c>
    </row>
    <row r="18245" spans="1:4">
      <c r="A18245">
        <v>1914</v>
      </c>
      <c r="B18245" t="s">
        <v>3648</v>
      </c>
      <c r="C18245" t="s">
        <v>2197</v>
      </c>
      <c r="D18245">
        <v>22.6</v>
      </c>
    </row>
    <row r="18246" spans="1:4">
      <c r="A18246">
        <v>1914</v>
      </c>
      <c r="B18246" t="s">
        <v>3648</v>
      </c>
      <c r="C18246" t="s">
        <v>2197</v>
      </c>
      <c r="D18246">
        <v>17</v>
      </c>
    </row>
    <row r="18247" spans="1:4">
      <c r="A18247">
        <v>1914</v>
      </c>
      <c r="B18247" t="s">
        <v>3648</v>
      </c>
      <c r="C18247" t="s">
        <v>2197</v>
      </c>
      <c r="D18247">
        <v>192.10499999999999</v>
      </c>
    </row>
    <row r="18248" spans="1:4">
      <c r="A18248">
        <v>1914</v>
      </c>
      <c r="B18248" t="s">
        <v>3648</v>
      </c>
      <c r="C18248" t="s">
        <v>1164</v>
      </c>
      <c r="D18248">
        <v>8</v>
      </c>
    </row>
    <row r="18249" spans="1:4">
      <c r="A18249">
        <v>1914</v>
      </c>
      <c r="B18249" t="s">
        <v>3648</v>
      </c>
      <c r="C18249" t="s">
        <v>1954</v>
      </c>
      <c r="D18249">
        <v>19.75</v>
      </c>
    </row>
    <row r="18250" spans="1:4">
      <c r="A18250">
        <v>1914</v>
      </c>
      <c r="B18250" t="s">
        <v>3648</v>
      </c>
      <c r="C18250" t="s">
        <v>1954</v>
      </c>
      <c r="D18250">
        <v>12.5</v>
      </c>
    </row>
    <row r="18251" spans="1:4">
      <c r="A18251">
        <v>1914</v>
      </c>
      <c r="B18251" t="s">
        <v>3648</v>
      </c>
      <c r="C18251" t="s">
        <v>2616</v>
      </c>
      <c r="D18251">
        <v>2.5</v>
      </c>
    </row>
    <row r="18252" spans="1:4">
      <c r="A18252">
        <v>1914</v>
      </c>
      <c r="B18252" t="s">
        <v>3648</v>
      </c>
      <c r="C18252" t="s">
        <v>173</v>
      </c>
      <c r="D18252">
        <v>7</v>
      </c>
    </row>
    <row r="18253" spans="1:4">
      <c r="A18253">
        <v>1914</v>
      </c>
      <c r="B18253" t="s">
        <v>3648</v>
      </c>
      <c r="C18253" t="s">
        <v>173</v>
      </c>
      <c r="D18253">
        <v>18</v>
      </c>
    </row>
    <row r="18254" spans="1:4">
      <c r="A18254">
        <v>1914</v>
      </c>
      <c r="B18254" t="s">
        <v>3648</v>
      </c>
      <c r="C18254" t="s">
        <v>1962</v>
      </c>
      <c r="D18254">
        <v>43.56</v>
      </c>
    </row>
    <row r="18255" spans="1:4">
      <c r="A18255">
        <v>1914</v>
      </c>
      <c r="B18255" t="s">
        <v>3648</v>
      </c>
      <c r="C18255" t="s">
        <v>1962</v>
      </c>
      <c r="D18255">
        <v>47</v>
      </c>
    </row>
    <row r="18256" spans="1:4">
      <c r="A18256">
        <v>1914</v>
      </c>
      <c r="B18256" t="s">
        <v>3648</v>
      </c>
      <c r="C18256" t="s">
        <v>1956</v>
      </c>
      <c r="D18256">
        <v>12</v>
      </c>
    </row>
    <row r="18257" spans="1:4">
      <c r="A18257">
        <v>1914</v>
      </c>
      <c r="B18257" t="s">
        <v>3648</v>
      </c>
      <c r="C18257" t="s">
        <v>1956</v>
      </c>
      <c r="D18257">
        <v>4.5</v>
      </c>
    </row>
    <row r="18258" spans="1:4">
      <c r="A18258">
        <v>1914</v>
      </c>
      <c r="B18258" t="s">
        <v>3648</v>
      </c>
      <c r="C18258" t="s">
        <v>2424</v>
      </c>
      <c r="D18258">
        <v>12.93</v>
      </c>
    </row>
    <row r="18259" spans="1:4">
      <c r="A18259">
        <v>1914</v>
      </c>
      <c r="B18259" t="s">
        <v>3648</v>
      </c>
      <c r="C18259" t="s">
        <v>2074</v>
      </c>
      <c r="D18259">
        <v>8</v>
      </c>
    </row>
    <row r="18260" spans="1:4">
      <c r="A18260">
        <v>1914</v>
      </c>
      <c r="B18260" t="s">
        <v>3648</v>
      </c>
      <c r="C18260" t="s">
        <v>757</v>
      </c>
      <c r="D18260">
        <v>28.13</v>
      </c>
    </row>
    <row r="18261" spans="1:4">
      <c r="A18261">
        <v>1914</v>
      </c>
      <c r="B18261" t="s">
        <v>3648</v>
      </c>
      <c r="C18261" t="s">
        <v>2462</v>
      </c>
      <c r="D18261">
        <v>15</v>
      </c>
    </row>
    <row r="18262" spans="1:4">
      <c r="A18262">
        <v>1914</v>
      </c>
      <c r="B18262" t="s">
        <v>3648</v>
      </c>
      <c r="C18262" t="s">
        <v>2462</v>
      </c>
      <c r="D18262">
        <v>50.18</v>
      </c>
    </row>
    <row r="18263" spans="1:4">
      <c r="A18263">
        <v>1914</v>
      </c>
      <c r="B18263" t="s">
        <v>3648</v>
      </c>
      <c r="C18263" t="s">
        <v>2463</v>
      </c>
      <c r="D18263">
        <v>2.25</v>
      </c>
    </row>
    <row r="18264" spans="1:4">
      <c r="A18264">
        <v>1914</v>
      </c>
      <c r="B18264" t="s">
        <v>3648</v>
      </c>
      <c r="C18264" t="s">
        <v>1964</v>
      </c>
      <c r="D18264">
        <v>6.1</v>
      </c>
    </row>
    <row r="18265" spans="1:4">
      <c r="A18265">
        <v>1914</v>
      </c>
      <c r="B18265" t="s">
        <v>3648</v>
      </c>
      <c r="C18265" t="s">
        <v>1965</v>
      </c>
      <c r="D18265">
        <v>72</v>
      </c>
    </row>
    <row r="18266" spans="1:4">
      <c r="A18266">
        <v>1914</v>
      </c>
      <c r="B18266" t="s">
        <v>3648</v>
      </c>
      <c r="C18266" t="s">
        <v>1965</v>
      </c>
      <c r="D18266">
        <v>20</v>
      </c>
    </row>
    <row r="18267" spans="1:4">
      <c r="A18267">
        <v>1914</v>
      </c>
      <c r="B18267" t="s">
        <v>3648</v>
      </c>
      <c r="C18267" t="s">
        <v>1965</v>
      </c>
      <c r="D18267">
        <v>28.35</v>
      </c>
    </row>
    <row r="18268" spans="1:4">
      <c r="A18268">
        <v>1914</v>
      </c>
      <c r="B18268" t="s">
        <v>3648</v>
      </c>
      <c r="C18268" t="s">
        <v>1959</v>
      </c>
      <c r="D18268">
        <v>22.85</v>
      </c>
    </row>
    <row r="18269" spans="1:4">
      <c r="A18269">
        <v>1914</v>
      </c>
      <c r="B18269" t="s">
        <v>3648</v>
      </c>
      <c r="C18269" t="s">
        <v>1966</v>
      </c>
      <c r="D18269">
        <v>94</v>
      </c>
    </row>
    <row r="18270" spans="1:4">
      <c r="A18270">
        <v>1914</v>
      </c>
      <c r="B18270" t="s">
        <v>3648</v>
      </c>
      <c r="C18270" t="s">
        <v>578</v>
      </c>
      <c r="D18270">
        <v>40</v>
      </c>
    </row>
    <row r="18271" spans="1:4">
      <c r="A18271">
        <v>1914</v>
      </c>
      <c r="B18271" t="s">
        <v>3648</v>
      </c>
      <c r="C18271" t="s">
        <v>578</v>
      </c>
      <c r="D18271">
        <v>223</v>
      </c>
    </row>
    <row r="18272" spans="1:4">
      <c r="A18272">
        <v>1914</v>
      </c>
      <c r="B18272" t="s">
        <v>3648</v>
      </c>
      <c r="C18272" t="s">
        <v>2385</v>
      </c>
      <c r="D18272">
        <v>18</v>
      </c>
    </row>
    <row r="18273" spans="1:4">
      <c r="A18273">
        <v>1914</v>
      </c>
      <c r="B18273" t="s">
        <v>3648</v>
      </c>
      <c r="C18273" t="s">
        <v>1960</v>
      </c>
      <c r="D18273">
        <v>10.5</v>
      </c>
    </row>
    <row r="18274" spans="1:4">
      <c r="A18274">
        <v>1914</v>
      </c>
      <c r="B18274" t="s">
        <v>3648</v>
      </c>
      <c r="C18274" t="s">
        <v>2552</v>
      </c>
      <c r="D18274">
        <v>3.71</v>
      </c>
    </row>
    <row r="18275" spans="1:4">
      <c r="A18275">
        <v>1914</v>
      </c>
      <c r="B18275" t="s">
        <v>3648</v>
      </c>
      <c r="C18275" t="s">
        <v>2617</v>
      </c>
      <c r="D18275">
        <v>15</v>
      </c>
    </row>
    <row r="18276" spans="1:4">
      <c r="A18276">
        <v>1914</v>
      </c>
      <c r="B18276" t="s">
        <v>2427</v>
      </c>
      <c r="C18276" t="s">
        <v>442</v>
      </c>
      <c r="D18276">
        <v>423</v>
      </c>
    </row>
    <row r="18277" spans="1:4">
      <c r="A18277">
        <v>1914</v>
      </c>
      <c r="B18277" t="s">
        <v>2427</v>
      </c>
      <c r="C18277" t="s">
        <v>442</v>
      </c>
      <c r="D18277">
        <v>42</v>
      </c>
    </row>
    <row r="18278" spans="1:4">
      <c r="A18278">
        <v>1914</v>
      </c>
      <c r="B18278" t="s">
        <v>2427</v>
      </c>
      <c r="C18278" t="s">
        <v>1236</v>
      </c>
      <c r="D18278">
        <v>4</v>
      </c>
    </row>
    <row r="18279" spans="1:4">
      <c r="A18279">
        <v>1914</v>
      </c>
      <c r="B18279" t="s">
        <v>2427</v>
      </c>
      <c r="C18279" t="s">
        <v>2618</v>
      </c>
      <c r="D18279">
        <v>6.3</v>
      </c>
    </row>
    <row r="18280" spans="1:4">
      <c r="A18280">
        <v>1914</v>
      </c>
      <c r="B18280" t="s">
        <v>2427</v>
      </c>
      <c r="C18280" t="s">
        <v>1391</v>
      </c>
      <c r="D18280">
        <v>31.74</v>
      </c>
    </row>
    <row r="18281" spans="1:4">
      <c r="A18281">
        <v>1914</v>
      </c>
      <c r="B18281" t="s">
        <v>2427</v>
      </c>
      <c r="C18281" t="s">
        <v>1391</v>
      </c>
      <c r="D18281">
        <v>18.5</v>
      </c>
    </row>
    <row r="18282" spans="1:4">
      <c r="A18282">
        <v>1914</v>
      </c>
      <c r="B18282" t="s">
        <v>2427</v>
      </c>
      <c r="C18282" t="s">
        <v>68</v>
      </c>
      <c r="D18282">
        <v>5.5</v>
      </c>
    </row>
    <row r="18283" spans="1:4">
      <c r="A18283">
        <v>1914</v>
      </c>
      <c r="B18283" t="s">
        <v>2427</v>
      </c>
      <c r="C18283" t="s">
        <v>1559</v>
      </c>
      <c r="D18283">
        <v>15</v>
      </c>
    </row>
    <row r="18284" spans="1:4">
      <c r="A18284">
        <v>1914</v>
      </c>
      <c r="B18284" t="s">
        <v>2427</v>
      </c>
      <c r="C18284" t="s">
        <v>1392</v>
      </c>
      <c r="D18284">
        <v>23.7</v>
      </c>
    </row>
    <row r="18285" spans="1:4">
      <c r="A18285">
        <v>1914</v>
      </c>
      <c r="B18285" t="s">
        <v>2427</v>
      </c>
      <c r="C18285" t="s">
        <v>446</v>
      </c>
      <c r="D18285">
        <v>65.22</v>
      </c>
    </row>
    <row r="18286" spans="1:4">
      <c r="A18286">
        <v>1914</v>
      </c>
      <c r="B18286" t="s">
        <v>2427</v>
      </c>
      <c r="C18286" t="s">
        <v>446</v>
      </c>
      <c r="D18286">
        <v>20</v>
      </c>
    </row>
    <row r="18287" spans="1:4">
      <c r="A18287">
        <v>1914</v>
      </c>
      <c r="B18287" t="s">
        <v>2427</v>
      </c>
      <c r="C18287" t="s">
        <v>446</v>
      </c>
      <c r="D18287">
        <v>34.58</v>
      </c>
    </row>
    <row r="18288" spans="1:4">
      <c r="A18288">
        <v>1914</v>
      </c>
      <c r="B18288" t="s">
        <v>2427</v>
      </c>
      <c r="C18288" t="s">
        <v>446</v>
      </c>
      <c r="D18288">
        <v>10</v>
      </c>
    </row>
    <row r="18289" spans="1:4">
      <c r="A18289">
        <v>1914</v>
      </c>
      <c r="B18289" t="s">
        <v>2427</v>
      </c>
      <c r="C18289" t="s">
        <v>446</v>
      </c>
      <c r="D18289">
        <v>24.67</v>
      </c>
    </row>
    <row r="18290" spans="1:4">
      <c r="A18290">
        <v>1914</v>
      </c>
      <c r="B18290" t="s">
        <v>2427</v>
      </c>
      <c r="C18290" t="s">
        <v>448</v>
      </c>
      <c r="D18290">
        <v>220.44</v>
      </c>
    </row>
    <row r="18291" spans="1:4">
      <c r="A18291">
        <v>1914</v>
      </c>
      <c r="B18291" t="s">
        <v>2427</v>
      </c>
      <c r="C18291" t="s">
        <v>448</v>
      </c>
      <c r="D18291">
        <v>59.89</v>
      </c>
    </row>
    <row r="18292" spans="1:4">
      <c r="A18292">
        <v>1914</v>
      </c>
      <c r="B18292" t="s">
        <v>2427</v>
      </c>
      <c r="C18292" t="s">
        <v>1433</v>
      </c>
      <c r="D18292">
        <v>1.0900000000000001</v>
      </c>
    </row>
    <row r="18293" spans="1:4">
      <c r="A18293">
        <v>1914</v>
      </c>
      <c r="B18293" t="s">
        <v>2427</v>
      </c>
      <c r="C18293" t="s">
        <v>1435</v>
      </c>
      <c r="D18293">
        <v>85</v>
      </c>
    </row>
    <row r="18294" spans="1:4">
      <c r="A18294">
        <v>1914</v>
      </c>
      <c r="B18294" t="s">
        <v>2427</v>
      </c>
      <c r="C18294" t="s">
        <v>450</v>
      </c>
      <c r="D18294">
        <v>556.97</v>
      </c>
    </row>
    <row r="18295" spans="1:4">
      <c r="A18295">
        <v>1914</v>
      </c>
      <c r="B18295" t="s">
        <v>2427</v>
      </c>
      <c r="C18295" t="s">
        <v>450</v>
      </c>
      <c r="D18295">
        <v>140</v>
      </c>
    </row>
    <row r="18296" spans="1:4">
      <c r="A18296">
        <v>1914</v>
      </c>
      <c r="B18296" t="s">
        <v>2427</v>
      </c>
      <c r="C18296" t="s">
        <v>450</v>
      </c>
      <c r="D18296">
        <v>7.5</v>
      </c>
    </row>
    <row r="18297" spans="1:4">
      <c r="A18297">
        <v>1914</v>
      </c>
      <c r="B18297" t="s">
        <v>2427</v>
      </c>
      <c r="C18297" t="s">
        <v>450</v>
      </c>
      <c r="D18297">
        <v>30</v>
      </c>
    </row>
    <row r="18298" spans="1:4">
      <c r="A18298">
        <v>1914</v>
      </c>
      <c r="B18298" t="s">
        <v>2427</v>
      </c>
      <c r="C18298" t="s">
        <v>450</v>
      </c>
      <c r="D18298">
        <v>93</v>
      </c>
    </row>
    <row r="18299" spans="1:4">
      <c r="A18299">
        <v>1914</v>
      </c>
      <c r="B18299" t="s">
        <v>2427</v>
      </c>
      <c r="C18299" t="s">
        <v>450</v>
      </c>
      <c r="D18299">
        <v>58.7</v>
      </c>
    </row>
    <row r="18300" spans="1:4">
      <c r="A18300">
        <v>1914</v>
      </c>
      <c r="B18300" t="s">
        <v>2427</v>
      </c>
      <c r="C18300" t="s">
        <v>450</v>
      </c>
      <c r="D18300">
        <v>107</v>
      </c>
    </row>
    <row r="18301" spans="1:4">
      <c r="A18301">
        <v>1914</v>
      </c>
      <c r="B18301" t="s">
        <v>2427</v>
      </c>
      <c r="C18301" t="s">
        <v>450</v>
      </c>
      <c r="D18301">
        <v>45.1</v>
      </c>
    </row>
    <row r="18302" spans="1:4">
      <c r="A18302">
        <v>1914</v>
      </c>
      <c r="B18302" t="s">
        <v>2427</v>
      </c>
      <c r="C18302" t="s">
        <v>1393</v>
      </c>
      <c r="D18302">
        <v>42</v>
      </c>
    </row>
    <row r="18303" spans="1:4">
      <c r="A18303">
        <v>1914</v>
      </c>
      <c r="B18303" t="s">
        <v>2427</v>
      </c>
      <c r="C18303" t="s">
        <v>750</v>
      </c>
      <c r="D18303">
        <v>62</v>
      </c>
    </row>
    <row r="18304" spans="1:4">
      <c r="A18304">
        <v>1914</v>
      </c>
      <c r="B18304" t="s">
        <v>2427</v>
      </c>
      <c r="C18304" t="s">
        <v>2619</v>
      </c>
      <c r="D18304">
        <v>9</v>
      </c>
    </row>
    <row r="18305" spans="1:4">
      <c r="A18305">
        <v>1914</v>
      </c>
      <c r="B18305" t="s">
        <v>2427</v>
      </c>
      <c r="C18305" t="s">
        <v>1394</v>
      </c>
      <c r="D18305">
        <v>10</v>
      </c>
    </row>
    <row r="18306" spans="1:4">
      <c r="A18306">
        <v>1914</v>
      </c>
      <c r="B18306" t="s">
        <v>2427</v>
      </c>
      <c r="C18306" t="s">
        <v>462</v>
      </c>
      <c r="D18306">
        <v>3.5</v>
      </c>
    </row>
    <row r="18307" spans="1:4">
      <c r="A18307">
        <v>1914</v>
      </c>
      <c r="B18307" t="s">
        <v>2427</v>
      </c>
      <c r="C18307" t="s">
        <v>763</v>
      </c>
      <c r="D18307">
        <v>25</v>
      </c>
    </row>
    <row r="18308" spans="1:4">
      <c r="A18308">
        <v>1914</v>
      </c>
      <c r="B18308" t="s">
        <v>2427</v>
      </c>
      <c r="C18308" t="s">
        <v>763</v>
      </c>
      <c r="D18308">
        <v>23</v>
      </c>
    </row>
    <row r="18309" spans="1:4">
      <c r="A18309">
        <v>1914</v>
      </c>
      <c r="B18309" t="s">
        <v>2427</v>
      </c>
      <c r="C18309" t="s">
        <v>1547</v>
      </c>
      <c r="D18309">
        <v>63</v>
      </c>
    </row>
    <row r="18310" spans="1:4">
      <c r="A18310">
        <v>1914</v>
      </c>
      <c r="B18310" t="s">
        <v>2427</v>
      </c>
      <c r="C18310" t="s">
        <v>502</v>
      </c>
      <c r="D18310">
        <v>32</v>
      </c>
    </row>
    <row r="18311" spans="1:4">
      <c r="A18311">
        <v>1914</v>
      </c>
      <c r="B18311" t="s">
        <v>2427</v>
      </c>
      <c r="C18311" t="s">
        <v>452</v>
      </c>
      <c r="D18311">
        <v>120</v>
      </c>
    </row>
    <row r="18312" spans="1:4">
      <c r="A18312">
        <v>1914</v>
      </c>
      <c r="B18312" t="s">
        <v>2427</v>
      </c>
      <c r="C18312" t="s">
        <v>452</v>
      </c>
      <c r="D18312">
        <v>35</v>
      </c>
    </row>
    <row r="18313" spans="1:4">
      <c r="A18313">
        <v>1914</v>
      </c>
      <c r="B18313" t="s">
        <v>2427</v>
      </c>
      <c r="C18313" t="s">
        <v>452</v>
      </c>
      <c r="D18313">
        <v>77.77</v>
      </c>
    </row>
    <row r="18314" spans="1:4">
      <c r="A18314">
        <v>1914</v>
      </c>
      <c r="B18314" t="s">
        <v>2427</v>
      </c>
      <c r="C18314" t="s">
        <v>455</v>
      </c>
      <c r="D18314">
        <v>101</v>
      </c>
    </row>
    <row r="18315" spans="1:4">
      <c r="A18315">
        <v>1914</v>
      </c>
      <c r="B18315" t="s">
        <v>2427</v>
      </c>
      <c r="C18315" t="s">
        <v>767</v>
      </c>
      <c r="D18315">
        <v>8.25</v>
      </c>
    </row>
    <row r="18316" spans="1:4">
      <c r="A18316">
        <v>1914</v>
      </c>
      <c r="B18316" t="s">
        <v>2427</v>
      </c>
      <c r="C18316" t="s">
        <v>1237</v>
      </c>
      <c r="D18316">
        <v>71</v>
      </c>
    </row>
    <row r="18317" spans="1:4">
      <c r="A18317">
        <v>1914</v>
      </c>
      <c r="B18317" t="s">
        <v>512</v>
      </c>
      <c r="C18317" t="s">
        <v>2523</v>
      </c>
      <c r="D18317">
        <v>10</v>
      </c>
    </row>
    <row r="18318" spans="1:4">
      <c r="A18318">
        <v>1914</v>
      </c>
      <c r="B18318" t="s">
        <v>512</v>
      </c>
      <c r="C18318" t="s">
        <v>370</v>
      </c>
      <c r="D18318">
        <v>18.5</v>
      </c>
    </row>
    <row r="18319" spans="1:4">
      <c r="A18319">
        <v>1914</v>
      </c>
      <c r="B18319" t="s">
        <v>512</v>
      </c>
      <c r="C18319" t="s">
        <v>1985</v>
      </c>
      <c r="D18319">
        <v>29.9</v>
      </c>
    </row>
    <row r="18320" spans="1:4">
      <c r="A18320">
        <v>1914</v>
      </c>
      <c r="B18320" t="s">
        <v>512</v>
      </c>
      <c r="C18320" t="s">
        <v>1985</v>
      </c>
      <c r="D18320">
        <v>30</v>
      </c>
    </row>
    <row r="18321" spans="1:4">
      <c r="A18321">
        <v>1914</v>
      </c>
      <c r="B18321" t="s">
        <v>512</v>
      </c>
      <c r="C18321" t="s">
        <v>2194</v>
      </c>
      <c r="D18321">
        <v>7.84</v>
      </c>
    </row>
    <row r="18322" spans="1:4">
      <c r="A18322">
        <v>1914</v>
      </c>
      <c r="B18322" t="s">
        <v>512</v>
      </c>
      <c r="C18322" t="s">
        <v>1820</v>
      </c>
      <c r="D18322">
        <v>46.91</v>
      </c>
    </row>
    <row r="18323" spans="1:4">
      <c r="A18323">
        <v>1914</v>
      </c>
      <c r="B18323" t="s">
        <v>512</v>
      </c>
      <c r="C18323" t="s">
        <v>1820</v>
      </c>
      <c r="D18323">
        <v>20</v>
      </c>
    </row>
    <row r="18324" spans="1:4">
      <c r="A18324">
        <v>1914</v>
      </c>
      <c r="B18324" t="s">
        <v>512</v>
      </c>
      <c r="C18324" t="s">
        <v>2553</v>
      </c>
      <c r="D18324">
        <v>1</v>
      </c>
    </row>
    <row r="18325" spans="1:4">
      <c r="A18325">
        <v>1914</v>
      </c>
      <c r="B18325" t="s">
        <v>512</v>
      </c>
      <c r="C18325" t="s">
        <v>2193</v>
      </c>
      <c r="D18325">
        <v>30</v>
      </c>
    </row>
    <row r="18326" spans="1:4">
      <c r="A18326">
        <v>1914</v>
      </c>
      <c r="B18326" t="s">
        <v>512</v>
      </c>
      <c r="C18326" t="s">
        <v>1987</v>
      </c>
      <c r="D18326">
        <v>131.38</v>
      </c>
    </row>
    <row r="18327" spans="1:4">
      <c r="A18327">
        <v>1914</v>
      </c>
      <c r="B18327" t="s">
        <v>512</v>
      </c>
      <c r="C18327" t="s">
        <v>1988</v>
      </c>
      <c r="D18327">
        <v>89.81</v>
      </c>
    </row>
    <row r="18328" spans="1:4">
      <c r="A18328">
        <v>1914</v>
      </c>
      <c r="B18328" t="s">
        <v>512</v>
      </c>
      <c r="C18328" t="s">
        <v>1988</v>
      </c>
      <c r="D18328">
        <v>73.691000000000003</v>
      </c>
    </row>
    <row r="18329" spans="1:4">
      <c r="A18329">
        <v>1914</v>
      </c>
      <c r="B18329" t="s">
        <v>512</v>
      </c>
      <c r="C18329" t="s">
        <v>1976</v>
      </c>
      <c r="D18329">
        <v>19.5</v>
      </c>
    </row>
    <row r="18330" spans="1:4">
      <c r="A18330">
        <v>1914</v>
      </c>
      <c r="B18330" t="s">
        <v>512</v>
      </c>
      <c r="C18330" t="s">
        <v>2386</v>
      </c>
      <c r="D18330">
        <v>175</v>
      </c>
    </row>
    <row r="18331" spans="1:4">
      <c r="A18331">
        <v>1914</v>
      </c>
      <c r="B18331" t="s">
        <v>512</v>
      </c>
      <c r="C18331" t="s">
        <v>1977</v>
      </c>
      <c r="D18331">
        <v>4</v>
      </c>
    </row>
    <row r="18332" spans="1:4">
      <c r="A18332">
        <v>1914</v>
      </c>
      <c r="B18332" t="s">
        <v>512</v>
      </c>
      <c r="C18332" t="s">
        <v>2589</v>
      </c>
      <c r="D18332">
        <v>10.199999999999999</v>
      </c>
    </row>
    <row r="18333" spans="1:4">
      <c r="A18333">
        <v>1914</v>
      </c>
      <c r="B18333" t="s">
        <v>512</v>
      </c>
      <c r="C18333" t="s">
        <v>1989</v>
      </c>
      <c r="D18333">
        <v>13.35</v>
      </c>
    </row>
    <row r="18334" spans="1:4">
      <c r="A18334">
        <v>1914</v>
      </c>
      <c r="B18334" t="s">
        <v>512</v>
      </c>
      <c r="C18334" t="s">
        <v>2195</v>
      </c>
      <c r="D18334">
        <v>20.5</v>
      </c>
    </row>
    <row r="18335" spans="1:4">
      <c r="A18335">
        <v>1914</v>
      </c>
      <c r="B18335" t="s">
        <v>512</v>
      </c>
      <c r="C18335" t="s">
        <v>1980</v>
      </c>
      <c r="D18335">
        <v>13</v>
      </c>
    </row>
    <row r="18336" spans="1:4">
      <c r="A18336">
        <v>1914</v>
      </c>
      <c r="B18336" t="s">
        <v>512</v>
      </c>
      <c r="C18336" t="s">
        <v>1981</v>
      </c>
      <c r="D18336">
        <v>6</v>
      </c>
    </row>
    <row r="18337" spans="1:4">
      <c r="A18337">
        <v>1914</v>
      </c>
      <c r="B18337" t="s">
        <v>512</v>
      </c>
      <c r="C18337" t="s">
        <v>1981</v>
      </c>
      <c r="D18337">
        <v>49</v>
      </c>
    </row>
    <row r="18338" spans="1:4">
      <c r="A18338">
        <v>1914</v>
      </c>
      <c r="B18338" t="s">
        <v>512</v>
      </c>
      <c r="C18338" t="s">
        <v>1982</v>
      </c>
      <c r="D18338">
        <v>89.6</v>
      </c>
    </row>
    <row r="18339" spans="1:4">
      <c r="A18339">
        <v>1914</v>
      </c>
      <c r="B18339" t="s">
        <v>3649</v>
      </c>
      <c r="C18339" t="s">
        <v>2466</v>
      </c>
      <c r="D18339">
        <v>25</v>
      </c>
    </row>
    <row r="18340" spans="1:4">
      <c r="A18340">
        <v>1914</v>
      </c>
      <c r="B18340" t="s">
        <v>3649</v>
      </c>
      <c r="C18340" t="s">
        <v>1998</v>
      </c>
      <c r="D18340">
        <v>9.4499999999999993</v>
      </c>
    </row>
    <row r="18341" spans="1:4">
      <c r="A18341">
        <v>1914</v>
      </c>
      <c r="B18341" t="s">
        <v>3649</v>
      </c>
      <c r="C18341" t="s">
        <v>1992</v>
      </c>
      <c r="D18341">
        <v>4</v>
      </c>
    </row>
    <row r="18342" spans="1:4">
      <c r="A18342">
        <v>1914</v>
      </c>
      <c r="B18342" t="s">
        <v>3649</v>
      </c>
      <c r="C18342" t="s">
        <v>1999</v>
      </c>
      <c r="D18342">
        <v>7</v>
      </c>
    </row>
    <row r="18343" spans="1:4">
      <c r="A18343">
        <v>1914</v>
      </c>
      <c r="B18343" t="s">
        <v>3649</v>
      </c>
      <c r="C18343" t="s">
        <v>1993</v>
      </c>
      <c r="D18343">
        <v>10</v>
      </c>
    </row>
    <row r="18344" spans="1:4">
      <c r="A18344">
        <v>1914</v>
      </c>
      <c r="B18344" t="s">
        <v>3649</v>
      </c>
      <c r="C18344" t="s">
        <v>2289</v>
      </c>
      <c r="D18344">
        <v>67</v>
      </c>
    </row>
    <row r="18345" spans="1:4">
      <c r="A18345">
        <v>1914</v>
      </c>
      <c r="B18345" t="s">
        <v>3649</v>
      </c>
      <c r="C18345" t="s">
        <v>2291</v>
      </c>
      <c r="D18345">
        <v>10.5</v>
      </c>
    </row>
    <row r="18346" spans="1:4">
      <c r="A18346">
        <v>1914</v>
      </c>
      <c r="B18346" t="s">
        <v>3649</v>
      </c>
      <c r="C18346" t="s">
        <v>2352</v>
      </c>
      <c r="D18346">
        <v>5</v>
      </c>
    </row>
    <row r="18347" spans="1:4">
      <c r="A18347">
        <v>1914</v>
      </c>
      <c r="B18347" t="s">
        <v>3649</v>
      </c>
      <c r="C18347" t="s">
        <v>97</v>
      </c>
      <c r="D18347">
        <v>43.75</v>
      </c>
    </row>
    <row r="18348" spans="1:4">
      <c r="A18348">
        <v>1914</v>
      </c>
      <c r="B18348" t="s">
        <v>3649</v>
      </c>
      <c r="C18348" t="s">
        <v>1994</v>
      </c>
      <c r="D18348">
        <v>10</v>
      </c>
    </row>
    <row r="18349" spans="1:4">
      <c r="A18349">
        <v>1914</v>
      </c>
      <c r="B18349" t="s">
        <v>3649</v>
      </c>
      <c r="C18349" t="s">
        <v>2590</v>
      </c>
      <c r="D18349">
        <v>10</v>
      </c>
    </row>
    <row r="18350" spans="1:4">
      <c r="A18350">
        <v>1914</v>
      </c>
      <c r="B18350" t="s">
        <v>3649</v>
      </c>
      <c r="C18350" t="s">
        <v>2620</v>
      </c>
      <c r="D18350">
        <v>7.5</v>
      </c>
    </row>
    <row r="18351" spans="1:4">
      <c r="A18351">
        <v>1914</v>
      </c>
      <c r="B18351" t="s">
        <v>3649</v>
      </c>
      <c r="C18351" t="s">
        <v>2491</v>
      </c>
      <c r="D18351">
        <v>7</v>
      </c>
    </row>
    <row r="18352" spans="1:4">
      <c r="A18352">
        <v>1914</v>
      </c>
      <c r="B18352" t="s">
        <v>3649</v>
      </c>
      <c r="C18352" t="s">
        <v>1996</v>
      </c>
      <c r="D18352">
        <v>37.200000000000003</v>
      </c>
    </row>
    <row r="18353" spans="1:4">
      <c r="A18353">
        <v>1914</v>
      </c>
      <c r="B18353" t="s">
        <v>3649</v>
      </c>
      <c r="C18353" t="s">
        <v>2000</v>
      </c>
      <c r="D18353">
        <v>34.69</v>
      </c>
    </row>
    <row r="18354" spans="1:4">
      <c r="A18354">
        <v>1914</v>
      </c>
      <c r="B18354" t="s">
        <v>3649</v>
      </c>
      <c r="C18354" t="s">
        <v>2000</v>
      </c>
      <c r="D18354">
        <v>33</v>
      </c>
    </row>
    <row r="18355" spans="1:4">
      <c r="A18355">
        <v>1914</v>
      </c>
      <c r="B18355" t="s">
        <v>2524</v>
      </c>
      <c r="C18355" t="s">
        <v>99</v>
      </c>
      <c r="D18355">
        <v>7.5</v>
      </c>
    </row>
    <row r="18356" spans="1:4">
      <c r="A18356">
        <v>1914</v>
      </c>
      <c r="B18356" t="s">
        <v>2524</v>
      </c>
      <c r="C18356" t="s">
        <v>100</v>
      </c>
      <c r="D18356">
        <v>6</v>
      </c>
    </row>
    <row r="18357" spans="1:4">
      <c r="A18357">
        <v>1914</v>
      </c>
      <c r="B18357" t="s">
        <v>2524</v>
      </c>
      <c r="C18357" t="s">
        <v>102</v>
      </c>
      <c r="D18357">
        <v>93</v>
      </c>
    </row>
    <row r="18358" spans="1:4">
      <c r="A18358">
        <v>1914</v>
      </c>
      <c r="B18358" t="s">
        <v>2524</v>
      </c>
      <c r="C18358" t="s">
        <v>105</v>
      </c>
      <c r="D18358">
        <v>168.5</v>
      </c>
    </row>
    <row r="18359" spans="1:4">
      <c r="A18359">
        <v>1914</v>
      </c>
      <c r="B18359" t="s">
        <v>2524</v>
      </c>
      <c r="C18359" t="s">
        <v>105</v>
      </c>
      <c r="D18359">
        <v>75</v>
      </c>
    </row>
    <row r="18360" spans="1:4">
      <c r="A18360">
        <v>1914</v>
      </c>
      <c r="B18360" t="s">
        <v>2524</v>
      </c>
      <c r="C18360" t="s">
        <v>105</v>
      </c>
      <c r="D18360">
        <v>101.34</v>
      </c>
    </row>
    <row r="18361" spans="1:4">
      <c r="A18361">
        <v>1914</v>
      </c>
      <c r="B18361" t="s">
        <v>2524</v>
      </c>
      <c r="C18361" t="s">
        <v>108</v>
      </c>
      <c r="D18361">
        <v>4</v>
      </c>
    </row>
    <row r="18362" spans="1:4">
      <c r="A18362">
        <v>1914</v>
      </c>
      <c r="B18362" t="s">
        <v>2524</v>
      </c>
      <c r="C18362" t="s">
        <v>2001</v>
      </c>
      <c r="D18362">
        <v>17</v>
      </c>
    </row>
    <row r="18363" spans="1:4">
      <c r="A18363">
        <v>1914</v>
      </c>
      <c r="B18363" t="s">
        <v>2524</v>
      </c>
      <c r="C18363" t="s">
        <v>109</v>
      </c>
      <c r="D18363">
        <v>19.100000000000001</v>
      </c>
    </row>
    <row r="18364" spans="1:4">
      <c r="A18364">
        <v>1914</v>
      </c>
      <c r="B18364" t="s">
        <v>2810</v>
      </c>
      <c r="C18364" t="s">
        <v>712</v>
      </c>
      <c r="D18364">
        <v>8.5</v>
      </c>
    </row>
    <row r="18365" spans="1:4">
      <c r="A18365">
        <v>1914</v>
      </c>
      <c r="B18365" t="s">
        <v>2810</v>
      </c>
      <c r="C18365" t="s">
        <v>210</v>
      </c>
      <c r="D18365">
        <v>6.23</v>
      </c>
    </row>
    <row r="18366" spans="1:4">
      <c r="A18366">
        <v>1914</v>
      </c>
      <c r="B18366" t="s">
        <v>2810</v>
      </c>
      <c r="C18366" t="s">
        <v>208</v>
      </c>
      <c r="D18366">
        <v>10</v>
      </c>
    </row>
    <row r="18367" spans="1:4">
      <c r="A18367">
        <v>1914</v>
      </c>
      <c r="B18367" t="s">
        <v>2810</v>
      </c>
      <c r="C18367" t="s">
        <v>1358</v>
      </c>
      <c r="D18367">
        <v>10</v>
      </c>
    </row>
    <row r="18368" spans="1:4">
      <c r="A18368">
        <v>1914</v>
      </c>
      <c r="B18368" t="s">
        <v>2810</v>
      </c>
      <c r="C18368" t="s">
        <v>199</v>
      </c>
      <c r="D18368">
        <v>205.56</v>
      </c>
    </row>
    <row r="18369" spans="1:4">
      <c r="A18369">
        <v>1914</v>
      </c>
      <c r="B18369" t="s">
        <v>2810</v>
      </c>
      <c r="C18369" t="s">
        <v>205</v>
      </c>
      <c r="D18369">
        <v>28</v>
      </c>
    </row>
    <row r="18370" spans="1:4">
      <c r="A18370">
        <v>1914</v>
      </c>
      <c r="B18370" t="s">
        <v>2820</v>
      </c>
      <c r="C18370" t="s">
        <v>2037</v>
      </c>
      <c r="D18370">
        <v>64.680000000000007</v>
      </c>
    </row>
    <row r="18371" spans="1:4">
      <c r="A18371">
        <v>1914</v>
      </c>
      <c r="B18371" t="s">
        <v>2820</v>
      </c>
      <c r="C18371" t="s">
        <v>2032</v>
      </c>
      <c r="D18371">
        <v>8.25</v>
      </c>
    </row>
    <row r="18372" spans="1:4">
      <c r="A18372">
        <v>1914</v>
      </c>
      <c r="B18372" t="s">
        <v>2820</v>
      </c>
      <c r="C18372" t="s">
        <v>72</v>
      </c>
      <c r="D18372">
        <v>16.399999999999999</v>
      </c>
    </row>
    <row r="18373" spans="1:4">
      <c r="A18373">
        <v>1914</v>
      </c>
      <c r="B18373" t="s">
        <v>2820</v>
      </c>
      <c r="C18373" t="s">
        <v>2227</v>
      </c>
      <c r="D18373">
        <v>7</v>
      </c>
    </row>
    <row r="18374" spans="1:4">
      <c r="A18374">
        <v>1914</v>
      </c>
      <c r="B18374" t="s">
        <v>2820</v>
      </c>
      <c r="C18374" t="s">
        <v>2306</v>
      </c>
      <c r="D18374">
        <v>4.8</v>
      </c>
    </row>
    <row r="18375" spans="1:4">
      <c r="A18375">
        <v>1914</v>
      </c>
      <c r="B18375" t="s">
        <v>2820</v>
      </c>
      <c r="C18375" t="s">
        <v>2306</v>
      </c>
      <c r="D18375">
        <v>3.3</v>
      </c>
    </row>
    <row r="18376" spans="1:4">
      <c r="A18376">
        <v>1914</v>
      </c>
      <c r="B18376" t="s">
        <v>2820</v>
      </c>
      <c r="C18376" t="s">
        <v>1714</v>
      </c>
      <c r="D18376">
        <v>161.423</v>
      </c>
    </row>
    <row r="18377" spans="1:4">
      <c r="A18377">
        <v>1914</v>
      </c>
      <c r="B18377" t="s">
        <v>2820</v>
      </c>
      <c r="C18377" t="s">
        <v>2230</v>
      </c>
      <c r="D18377">
        <v>2.25</v>
      </c>
    </row>
    <row r="18378" spans="1:4">
      <c r="A18378">
        <v>1914</v>
      </c>
      <c r="B18378" t="s">
        <v>2820</v>
      </c>
      <c r="C18378" t="s">
        <v>502</v>
      </c>
      <c r="D18378">
        <v>106.78</v>
      </c>
    </row>
    <row r="18379" spans="1:4">
      <c r="A18379">
        <v>1914</v>
      </c>
      <c r="B18379" t="s">
        <v>2820</v>
      </c>
      <c r="C18379" t="s">
        <v>2573</v>
      </c>
      <c r="D18379">
        <v>29.47</v>
      </c>
    </row>
    <row r="18380" spans="1:4">
      <c r="A18380">
        <v>1914</v>
      </c>
      <c r="B18380" t="s">
        <v>2820</v>
      </c>
      <c r="C18380" t="s">
        <v>2034</v>
      </c>
      <c r="D18380">
        <v>4.5</v>
      </c>
    </row>
    <row r="18381" spans="1:4">
      <c r="A18381">
        <v>1914</v>
      </c>
      <c r="B18381" t="s">
        <v>2820</v>
      </c>
      <c r="C18381" t="s">
        <v>2034</v>
      </c>
      <c r="D18381">
        <v>23.9</v>
      </c>
    </row>
    <row r="18382" spans="1:4">
      <c r="A18382">
        <v>1914</v>
      </c>
      <c r="B18382" t="s">
        <v>2820</v>
      </c>
      <c r="C18382" t="s">
        <v>2036</v>
      </c>
      <c r="D18382">
        <v>95</v>
      </c>
    </row>
    <row r="18383" spans="1:4">
      <c r="A18383">
        <v>1914</v>
      </c>
      <c r="B18383" t="s">
        <v>2820</v>
      </c>
      <c r="C18383" t="s">
        <v>2231</v>
      </c>
      <c r="D18383">
        <v>12.6</v>
      </c>
    </row>
    <row r="18384" spans="1:4">
      <c r="A18384">
        <v>1914</v>
      </c>
      <c r="B18384" t="s">
        <v>2820</v>
      </c>
      <c r="C18384" t="s">
        <v>2035</v>
      </c>
      <c r="D18384">
        <v>11.5</v>
      </c>
    </row>
    <row r="18385" spans="1:4">
      <c r="A18385">
        <v>1914</v>
      </c>
      <c r="B18385" t="s">
        <v>2833</v>
      </c>
      <c r="C18385" t="s">
        <v>192</v>
      </c>
      <c r="D18385">
        <v>403.3</v>
      </c>
    </row>
    <row r="18386" spans="1:4">
      <c r="A18386">
        <v>1914</v>
      </c>
      <c r="B18386" t="s">
        <v>2833</v>
      </c>
      <c r="C18386" t="s">
        <v>192</v>
      </c>
      <c r="D18386">
        <v>37</v>
      </c>
    </row>
    <row r="18387" spans="1:4">
      <c r="A18387">
        <v>1914</v>
      </c>
      <c r="B18387" t="s">
        <v>2833</v>
      </c>
      <c r="C18387" t="s">
        <v>192</v>
      </c>
      <c r="D18387">
        <v>1.5</v>
      </c>
    </row>
    <row r="18388" spans="1:4">
      <c r="A18388">
        <v>1914</v>
      </c>
      <c r="B18388" t="s">
        <v>2833</v>
      </c>
      <c r="C18388" t="s">
        <v>192</v>
      </c>
      <c r="D18388">
        <v>25.3</v>
      </c>
    </row>
    <row r="18389" spans="1:4">
      <c r="A18389">
        <v>1914</v>
      </c>
      <c r="B18389" t="s">
        <v>2833</v>
      </c>
      <c r="C18389" t="s">
        <v>192</v>
      </c>
      <c r="D18389">
        <v>8.4</v>
      </c>
    </row>
    <row r="18390" spans="1:4">
      <c r="A18390">
        <v>1914</v>
      </c>
      <c r="B18390" t="s">
        <v>2833</v>
      </c>
      <c r="C18390" t="s">
        <v>192</v>
      </c>
      <c r="D18390">
        <v>2.964</v>
      </c>
    </row>
    <row r="18391" spans="1:4">
      <c r="A18391">
        <v>1914</v>
      </c>
      <c r="B18391" t="s">
        <v>2833</v>
      </c>
      <c r="C18391" t="s">
        <v>194</v>
      </c>
      <c r="D18391">
        <v>7.5</v>
      </c>
    </row>
    <row r="18392" spans="1:4">
      <c r="A18392">
        <v>1914</v>
      </c>
      <c r="B18392" t="s">
        <v>2833</v>
      </c>
      <c r="C18392" t="s">
        <v>194</v>
      </c>
      <c r="D18392">
        <v>25</v>
      </c>
    </row>
    <row r="18393" spans="1:4">
      <c r="A18393">
        <v>1914</v>
      </c>
      <c r="B18393" t="s">
        <v>2833</v>
      </c>
      <c r="C18393" t="s">
        <v>192</v>
      </c>
      <c r="D18393">
        <v>111.393</v>
      </c>
    </row>
    <row r="18394" spans="1:4">
      <c r="A18394">
        <v>1914</v>
      </c>
      <c r="B18394" t="s">
        <v>2833</v>
      </c>
      <c r="C18394" t="s">
        <v>1145</v>
      </c>
      <c r="D18394">
        <v>3.25</v>
      </c>
    </row>
    <row r="18395" spans="1:4">
      <c r="A18395">
        <v>1914</v>
      </c>
      <c r="B18395" t="s">
        <v>2833</v>
      </c>
      <c r="C18395" t="s">
        <v>567</v>
      </c>
      <c r="D18395">
        <v>81</v>
      </c>
    </row>
    <row r="18396" spans="1:4">
      <c r="A18396">
        <v>1914</v>
      </c>
      <c r="B18396" t="s">
        <v>2833</v>
      </c>
      <c r="C18396" t="s">
        <v>1268</v>
      </c>
      <c r="D18396">
        <v>3</v>
      </c>
    </row>
    <row r="18397" spans="1:4">
      <c r="A18397">
        <v>1914</v>
      </c>
      <c r="B18397" t="s">
        <v>3291</v>
      </c>
      <c r="C18397" t="s">
        <v>2203</v>
      </c>
      <c r="D18397">
        <v>47.57</v>
      </c>
    </row>
    <row r="18398" spans="1:4">
      <c r="A18398">
        <v>1914</v>
      </c>
      <c r="B18398" t="s">
        <v>3291</v>
      </c>
      <c r="C18398" t="s">
        <v>2003</v>
      </c>
      <c r="D18398">
        <v>510.988</v>
      </c>
    </row>
    <row r="18399" spans="1:4">
      <c r="A18399">
        <v>1914</v>
      </c>
      <c r="B18399" t="s">
        <v>3291</v>
      </c>
      <c r="C18399" t="s">
        <v>2003</v>
      </c>
      <c r="D18399">
        <v>924.73599999999999</v>
      </c>
    </row>
    <row r="18400" spans="1:4">
      <c r="A18400">
        <v>1914</v>
      </c>
      <c r="B18400" t="s">
        <v>3291</v>
      </c>
      <c r="C18400" t="s">
        <v>2003</v>
      </c>
      <c r="D18400">
        <v>906.01</v>
      </c>
    </row>
    <row r="18401" spans="1:4">
      <c r="A18401">
        <v>1914</v>
      </c>
      <c r="B18401" t="s">
        <v>3291</v>
      </c>
      <c r="C18401" t="s">
        <v>2003</v>
      </c>
      <c r="D18401">
        <v>82.58</v>
      </c>
    </row>
    <row r="18402" spans="1:4">
      <c r="A18402">
        <v>1914</v>
      </c>
      <c r="B18402" t="s">
        <v>3291</v>
      </c>
      <c r="C18402" t="s">
        <v>2003</v>
      </c>
      <c r="D18402">
        <v>6.5730000000000004</v>
      </c>
    </row>
    <row r="18403" spans="1:4">
      <c r="A18403">
        <v>1914</v>
      </c>
      <c r="B18403" t="s">
        <v>3291</v>
      </c>
      <c r="C18403" t="s">
        <v>2004</v>
      </c>
      <c r="D18403">
        <v>24.4</v>
      </c>
    </row>
    <row r="18404" spans="1:4">
      <c r="A18404">
        <v>1914</v>
      </c>
      <c r="B18404" t="s">
        <v>3291</v>
      </c>
      <c r="C18404" t="s">
        <v>2207</v>
      </c>
      <c r="D18404">
        <v>20.100000000000001</v>
      </c>
    </row>
    <row r="18405" spans="1:4">
      <c r="A18405">
        <v>1914</v>
      </c>
      <c r="B18405" t="s">
        <v>3291</v>
      </c>
      <c r="C18405" t="s">
        <v>2094</v>
      </c>
      <c r="D18405">
        <v>19.5</v>
      </c>
    </row>
    <row r="18406" spans="1:4">
      <c r="A18406">
        <v>1914</v>
      </c>
      <c r="B18406" t="s">
        <v>3291</v>
      </c>
      <c r="C18406" t="s">
        <v>2094</v>
      </c>
      <c r="D18406">
        <v>6.28</v>
      </c>
    </row>
    <row r="18407" spans="1:4">
      <c r="A18407">
        <v>1914</v>
      </c>
      <c r="B18407" t="s">
        <v>3291</v>
      </c>
      <c r="C18407" t="s">
        <v>2208</v>
      </c>
      <c r="D18407">
        <v>6.5</v>
      </c>
    </row>
    <row r="18408" spans="1:4">
      <c r="A18408">
        <v>1914</v>
      </c>
      <c r="B18408" t="s">
        <v>3291</v>
      </c>
      <c r="C18408" t="s">
        <v>2006</v>
      </c>
      <c r="D18408">
        <v>40.85</v>
      </c>
    </row>
    <row r="18409" spans="1:4">
      <c r="A18409">
        <v>1914</v>
      </c>
      <c r="B18409" t="s">
        <v>3291</v>
      </c>
      <c r="C18409" t="s">
        <v>2211</v>
      </c>
      <c r="D18409">
        <v>47.054000000000002</v>
      </c>
    </row>
    <row r="18410" spans="1:4">
      <c r="A18410">
        <v>1914</v>
      </c>
      <c r="B18410" t="s">
        <v>3291</v>
      </c>
      <c r="C18410" t="s">
        <v>2213</v>
      </c>
      <c r="D18410">
        <v>126</v>
      </c>
    </row>
    <row r="18411" spans="1:4">
      <c r="A18411">
        <v>1914</v>
      </c>
      <c r="B18411" t="s">
        <v>3291</v>
      </c>
      <c r="C18411" t="s">
        <v>2009</v>
      </c>
      <c r="D18411">
        <v>6.23</v>
      </c>
    </row>
    <row r="18412" spans="1:4">
      <c r="A18412">
        <v>1914</v>
      </c>
      <c r="B18412" t="s">
        <v>3291</v>
      </c>
      <c r="C18412" t="s">
        <v>2009</v>
      </c>
      <c r="D18412">
        <v>69.7</v>
      </c>
    </row>
    <row r="18413" spans="1:4">
      <c r="A18413">
        <v>1914</v>
      </c>
      <c r="B18413" t="s">
        <v>3291</v>
      </c>
      <c r="C18413" t="s">
        <v>2294</v>
      </c>
      <c r="D18413">
        <v>19</v>
      </c>
    </row>
    <row r="18414" spans="1:4">
      <c r="A18414">
        <v>1914</v>
      </c>
      <c r="B18414" t="s">
        <v>3291</v>
      </c>
      <c r="C18414" t="s">
        <v>2012</v>
      </c>
      <c r="D18414">
        <v>18</v>
      </c>
    </row>
    <row r="18415" spans="1:4">
      <c r="A18415">
        <v>1914</v>
      </c>
      <c r="B18415" t="s">
        <v>3291</v>
      </c>
      <c r="C18415" t="s">
        <v>2467</v>
      </c>
      <c r="D18415">
        <v>28.54</v>
      </c>
    </row>
    <row r="18416" spans="1:4">
      <c r="A18416">
        <v>1914</v>
      </c>
      <c r="B18416" t="s">
        <v>3291</v>
      </c>
      <c r="C18416" t="s">
        <v>2467</v>
      </c>
      <c r="D18416">
        <v>50</v>
      </c>
    </row>
    <row r="18417" spans="1:4">
      <c r="A18417">
        <v>1914</v>
      </c>
      <c r="B18417" t="s">
        <v>3291</v>
      </c>
      <c r="C18417" t="s">
        <v>2015</v>
      </c>
      <c r="D18417">
        <v>43.6</v>
      </c>
    </row>
    <row r="18418" spans="1:4">
      <c r="A18418">
        <v>1914</v>
      </c>
      <c r="B18418" t="s">
        <v>3291</v>
      </c>
      <c r="C18418" t="s">
        <v>2015</v>
      </c>
      <c r="D18418">
        <v>51.6</v>
      </c>
    </row>
    <row r="18419" spans="1:4">
      <c r="A18419">
        <v>1914</v>
      </c>
      <c r="B18419" t="s">
        <v>3291</v>
      </c>
      <c r="C18419" t="s">
        <v>2016</v>
      </c>
      <c r="D18419">
        <v>130.32300000000001</v>
      </c>
    </row>
    <row r="18420" spans="1:4">
      <c r="A18420">
        <v>1914</v>
      </c>
      <c r="B18420" t="s">
        <v>3291</v>
      </c>
      <c r="C18420" t="s">
        <v>2019</v>
      </c>
      <c r="D18420">
        <v>27.507999999999999</v>
      </c>
    </row>
    <row r="18421" spans="1:4">
      <c r="A18421">
        <v>1914</v>
      </c>
      <c r="B18421" t="s">
        <v>3291</v>
      </c>
      <c r="C18421" t="s">
        <v>2574</v>
      </c>
      <c r="D18421">
        <v>24.1</v>
      </c>
    </row>
    <row r="18422" spans="1:4">
      <c r="A18422">
        <v>1914</v>
      </c>
      <c r="B18422" t="s">
        <v>3291</v>
      </c>
      <c r="C18422" t="s">
        <v>2297</v>
      </c>
      <c r="D18422">
        <v>30.9</v>
      </c>
    </row>
    <row r="18423" spans="1:4">
      <c r="A18423">
        <v>1914</v>
      </c>
      <c r="B18423" t="s">
        <v>3291</v>
      </c>
      <c r="C18423" t="s">
        <v>2297</v>
      </c>
      <c r="D18423">
        <v>22.02</v>
      </c>
    </row>
    <row r="18424" spans="1:4">
      <c r="A18424">
        <v>1914</v>
      </c>
      <c r="B18424" t="s">
        <v>3291</v>
      </c>
      <c r="C18424" t="s">
        <v>2525</v>
      </c>
      <c r="D18424">
        <v>5.7949999999999999</v>
      </c>
    </row>
    <row r="18425" spans="1:4">
      <c r="A18425">
        <v>1914</v>
      </c>
      <c r="B18425" t="s">
        <v>3291</v>
      </c>
      <c r="C18425" t="s">
        <v>2021</v>
      </c>
      <c r="D18425">
        <v>139.27000000000001</v>
      </c>
    </row>
    <row r="18426" spans="1:4">
      <c r="A18426">
        <v>1914</v>
      </c>
      <c r="B18426" t="s">
        <v>3291</v>
      </c>
      <c r="C18426" t="s">
        <v>2022</v>
      </c>
      <c r="D18426">
        <v>6.15</v>
      </c>
    </row>
    <row r="18427" spans="1:4">
      <c r="A18427">
        <v>1914</v>
      </c>
      <c r="B18427" t="s">
        <v>3291</v>
      </c>
      <c r="C18427" t="s">
        <v>2221</v>
      </c>
      <c r="D18427">
        <v>7.43</v>
      </c>
    </row>
    <row r="18428" spans="1:4">
      <c r="A18428">
        <v>1914</v>
      </c>
      <c r="B18428" t="s">
        <v>3291</v>
      </c>
      <c r="C18428" t="s">
        <v>578</v>
      </c>
      <c r="D18428">
        <v>171.35</v>
      </c>
    </row>
    <row r="18429" spans="1:4">
      <c r="A18429">
        <v>1914</v>
      </c>
      <c r="B18429" t="s">
        <v>3291</v>
      </c>
      <c r="C18429" t="s">
        <v>2298</v>
      </c>
      <c r="D18429">
        <v>10.711</v>
      </c>
    </row>
    <row r="18430" spans="1:4">
      <c r="A18430">
        <v>1914</v>
      </c>
      <c r="B18430" t="s">
        <v>3291</v>
      </c>
      <c r="C18430" t="s">
        <v>2023</v>
      </c>
      <c r="D18430">
        <v>11.42</v>
      </c>
    </row>
    <row r="18431" spans="1:4">
      <c r="A18431">
        <v>1914</v>
      </c>
      <c r="B18431" t="s">
        <v>3291</v>
      </c>
      <c r="C18431" t="s">
        <v>2023</v>
      </c>
      <c r="D18431">
        <v>18.8</v>
      </c>
    </row>
    <row r="18432" spans="1:4">
      <c r="A18432">
        <v>1914</v>
      </c>
      <c r="B18432" t="s">
        <v>3291</v>
      </c>
      <c r="C18432" t="s">
        <v>2300</v>
      </c>
      <c r="D18432">
        <v>12.12</v>
      </c>
    </row>
    <row r="18433" spans="1:4">
      <c r="A18433">
        <v>1914</v>
      </c>
      <c r="B18433" t="s">
        <v>3291</v>
      </c>
      <c r="C18433" t="s">
        <v>2270</v>
      </c>
      <c r="D18433">
        <v>5.3380000000000001</v>
      </c>
    </row>
    <row r="18434" spans="1:4">
      <c r="A18434">
        <v>1914</v>
      </c>
      <c r="B18434" t="s">
        <v>3291</v>
      </c>
      <c r="C18434" t="s">
        <v>2302</v>
      </c>
      <c r="D18434">
        <v>9.5</v>
      </c>
    </row>
    <row r="18435" spans="1:4">
      <c r="A18435">
        <v>1914</v>
      </c>
      <c r="B18435" t="s">
        <v>3291</v>
      </c>
      <c r="C18435" t="s">
        <v>2302</v>
      </c>
      <c r="D18435">
        <v>11.25</v>
      </c>
    </row>
    <row r="18436" spans="1:4">
      <c r="A18436">
        <v>1914</v>
      </c>
      <c r="B18436" t="s">
        <v>3291</v>
      </c>
      <c r="C18436" t="s">
        <v>2621</v>
      </c>
      <c r="D18436">
        <v>2.2799999999999998</v>
      </c>
    </row>
    <row r="18437" spans="1:4">
      <c r="A18437">
        <v>1914</v>
      </c>
      <c r="B18437" t="s">
        <v>3291</v>
      </c>
      <c r="C18437" t="s">
        <v>2591</v>
      </c>
      <c r="D18437">
        <v>1.2</v>
      </c>
    </row>
    <row r="18438" spans="1:4">
      <c r="A18438">
        <v>1914</v>
      </c>
      <c r="B18438" t="s">
        <v>3291</v>
      </c>
      <c r="C18438" t="s">
        <v>2025</v>
      </c>
      <c r="D18438">
        <v>239.33</v>
      </c>
    </row>
    <row r="18439" spans="1:4">
      <c r="A18439">
        <v>1914</v>
      </c>
      <c r="B18439" t="s">
        <v>3291</v>
      </c>
      <c r="C18439" t="s">
        <v>2025</v>
      </c>
      <c r="D18439">
        <v>15.4</v>
      </c>
    </row>
    <row r="18440" spans="1:4">
      <c r="A18440">
        <v>1914</v>
      </c>
      <c r="B18440" t="s">
        <v>3650</v>
      </c>
      <c r="C18440" t="s">
        <v>2045</v>
      </c>
      <c r="D18440">
        <v>4</v>
      </c>
    </row>
    <row r="18441" spans="1:4">
      <c r="A18441">
        <v>1914</v>
      </c>
      <c r="B18441" t="s">
        <v>3650</v>
      </c>
      <c r="C18441" t="s">
        <v>2389</v>
      </c>
      <c r="D18441">
        <v>52</v>
      </c>
    </row>
    <row r="18442" spans="1:4">
      <c r="A18442">
        <v>1914</v>
      </c>
      <c r="B18442" t="s">
        <v>3650</v>
      </c>
      <c r="C18442" t="s">
        <v>2041</v>
      </c>
      <c r="D18442">
        <v>1.44</v>
      </c>
    </row>
    <row r="18443" spans="1:4">
      <c r="A18443">
        <v>1914</v>
      </c>
      <c r="B18443" t="s">
        <v>3650</v>
      </c>
      <c r="C18443" t="s">
        <v>2041</v>
      </c>
      <c r="D18443">
        <v>801.90200000000004</v>
      </c>
    </row>
    <row r="18444" spans="1:4">
      <c r="A18444">
        <v>1914</v>
      </c>
      <c r="B18444" t="s">
        <v>3650</v>
      </c>
      <c r="C18444" t="s">
        <v>2041</v>
      </c>
      <c r="D18444">
        <v>19.2</v>
      </c>
    </row>
    <row r="18445" spans="1:4">
      <c r="A18445">
        <v>1914</v>
      </c>
      <c r="B18445" t="s">
        <v>3650</v>
      </c>
      <c r="C18445" t="s">
        <v>2232</v>
      </c>
      <c r="D18445">
        <v>18</v>
      </c>
    </row>
    <row r="18446" spans="1:4">
      <c r="A18446">
        <v>1914</v>
      </c>
      <c r="B18446" t="s">
        <v>3650</v>
      </c>
      <c r="C18446" t="s">
        <v>2575</v>
      </c>
      <c r="D18446">
        <v>38</v>
      </c>
    </row>
    <row r="18447" spans="1:4">
      <c r="A18447">
        <v>1914</v>
      </c>
      <c r="B18447" t="s">
        <v>3650</v>
      </c>
      <c r="C18447" t="s">
        <v>133</v>
      </c>
      <c r="D18447">
        <v>65.03</v>
      </c>
    </row>
    <row r="18448" spans="1:4">
      <c r="A18448">
        <v>1914</v>
      </c>
      <c r="B18448" t="s">
        <v>3650</v>
      </c>
      <c r="C18448" t="s">
        <v>133</v>
      </c>
      <c r="D18448">
        <v>76.709999999999994</v>
      </c>
    </row>
    <row r="18449" spans="1:4">
      <c r="A18449">
        <v>1914</v>
      </c>
      <c r="B18449" t="s">
        <v>3650</v>
      </c>
      <c r="C18449" t="s">
        <v>133</v>
      </c>
      <c r="D18449">
        <v>48</v>
      </c>
    </row>
    <row r="18450" spans="1:4">
      <c r="A18450">
        <v>1914</v>
      </c>
      <c r="B18450" t="s">
        <v>3650</v>
      </c>
      <c r="C18450" t="s">
        <v>2526</v>
      </c>
      <c r="D18450">
        <v>32.200000000000003</v>
      </c>
    </row>
    <row r="18451" spans="1:4">
      <c r="A18451">
        <v>1914</v>
      </c>
      <c r="B18451" t="s">
        <v>3650</v>
      </c>
      <c r="C18451" t="s">
        <v>2622</v>
      </c>
      <c r="D18451">
        <v>22</v>
      </c>
    </row>
    <row r="18452" spans="1:4">
      <c r="A18452">
        <v>1914</v>
      </c>
      <c r="B18452" t="s">
        <v>3650</v>
      </c>
      <c r="C18452" t="s">
        <v>2593</v>
      </c>
      <c r="D18452">
        <v>5</v>
      </c>
    </row>
    <row r="18453" spans="1:4">
      <c r="A18453">
        <v>1914</v>
      </c>
      <c r="B18453" t="s">
        <v>3650</v>
      </c>
      <c r="C18453" t="s">
        <v>419</v>
      </c>
      <c r="D18453">
        <v>255</v>
      </c>
    </row>
    <row r="18454" spans="1:4">
      <c r="A18454">
        <v>1914</v>
      </c>
      <c r="B18454" t="s">
        <v>3650</v>
      </c>
      <c r="C18454" t="s">
        <v>2048</v>
      </c>
      <c r="D18454">
        <v>25</v>
      </c>
    </row>
    <row r="18455" spans="1:4">
      <c r="A18455">
        <v>1914</v>
      </c>
      <c r="B18455" t="s">
        <v>3650</v>
      </c>
      <c r="C18455" t="s">
        <v>2050</v>
      </c>
      <c r="D18455">
        <v>7.41</v>
      </c>
    </row>
    <row r="18456" spans="1:4">
      <c r="A18456">
        <v>1914</v>
      </c>
      <c r="B18456" t="s">
        <v>3650</v>
      </c>
      <c r="C18456" t="s">
        <v>2042</v>
      </c>
      <c r="D18456">
        <v>6</v>
      </c>
    </row>
    <row r="18457" spans="1:4">
      <c r="A18457">
        <v>1914</v>
      </c>
      <c r="B18457" t="s">
        <v>3650</v>
      </c>
      <c r="C18457" t="s">
        <v>2051</v>
      </c>
      <c r="D18457">
        <v>19.399999999999999</v>
      </c>
    </row>
    <row r="18458" spans="1:4">
      <c r="A18458">
        <v>1914</v>
      </c>
      <c r="B18458" t="s">
        <v>3650</v>
      </c>
      <c r="C18458" t="s">
        <v>1358</v>
      </c>
      <c r="D18458">
        <v>79.510000000000005</v>
      </c>
    </row>
    <row r="18459" spans="1:4">
      <c r="A18459">
        <v>1914</v>
      </c>
      <c r="B18459" t="s">
        <v>3650</v>
      </c>
      <c r="C18459" t="s">
        <v>2052</v>
      </c>
      <c r="D18459">
        <v>15</v>
      </c>
    </row>
    <row r="18460" spans="1:4">
      <c r="A18460">
        <v>1914</v>
      </c>
      <c r="B18460" t="s">
        <v>3650</v>
      </c>
      <c r="C18460" t="s">
        <v>2043</v>
      </c>
      <c r="D18460">
        <v>2.25</v>
      </c>
    </row>
    <row r="18461" spans="1:4">
      <c r="A18461">
        <v>1914</v>
      </c>
      <c r="B18461" t="s">
        <v>3650</v>
      </c>
      <c r="C18461" t="s">
        <v>2044</v>
      </c>
      <c r="D18461">
        <v>62</v>
      </c>
    </row>
    <row r="18462" spans="1:4">
      <c r="A18462">
        <v>1914</v>
      </c>
      <c r="B18462" t="s">
        <v>3650</v>
      </c>
      <c r="C18462" t="s">
        <v>2356</v>
      </c>
      <c r="D18462">
        <v>7.18</v>
      </c>
    </row>
    <row r="18463" spans="1:4">
      <c r="A18463">
        <v>1914</v>
      </c>
      <c r="B18463" t="s">
        <v>3651</v>
      </c>
      <c r="C18463" t="s">
        <v>1794</v>
      </c>
      <c r="D18463">
        <v>1.44</v>
      </c>
    </row>
    <row r="18464" spans="1:4">
      <c r="A18464">
        <v>1914</v>
      </c>
      <c r="B18464" t="s">
        <v>3651</v>
      </c>
      <c r="C18464" t="s">
        <v>364</v>
      </c>
      <c r="D18464">
        <v>82.7</v>
      </c>
    </row>
    <row r="18465" spans="1:4">
      <c r="A18465">
        <v>1914</v>
      </c>
      <c r="B18465" t="s">
        <v>3651</v>
      </c>
      <c r="C18465" t="s">
        <v>364</v>
      </c>
      <c r="D18465">
        <v>82.43</v>
      </c>
    </row>
    <row r="18466" spans="1:4">
      <c r="A18466">
        <v>1914</v>
      </c>
      <c r="B18466" t="s">
        <v>3651</v>
      </c>
      <c r="C18466" t="s">
        <v>364</v>
      </c>
      <c r="D18466">
        <v>7</v>
      </c>
    </row>
    <row r="18467" spans="1:4">
      <c r="A18467">
        <v>1914</v>
      </c>
      <c r="B18467" t="s">
        <v>3651</v>
      </c>
      <c r="C18467" t="s">
        <v>1476</v>
      </c>
      <c r="D18467">
        <v>5</v>
      </c>
    </row>
    <row r="18468" spans="1:4">
      <c r="A18468">
        <v>1914</v>
      </c>
      <c r="B18468" t="s">
        <v>3651</v>
      </c>
      <c r="C18468" t="s">
        <v>365</v>
      </c>
      <c r="D18468">
        <v>412.38</v>
      </c>
    </row>
    <row r="18469" spans="1:4">
      <c r="A18469">
        <v>1914</v>
      </c>
      <c r="B18469" t="s">
        <v>3651</v>
      </c>
      <c r="C18469" t="s">
        <v>365</v>
      </c>
      <c r="D18469">
        <v>86.63</v>
      </c>
    </row>
    <row r="18470" spans="1:4">
      <c r="A18470">
        <v>1914</v>
      </c>
      <c r="B18470" t="s">
        <v>3651</v>
      </c>
      <c r="C18470" t="s">
        <v>365</v>
      </c>
      <c r="D18470">
        <v>18</v>
      </c>
    </row>
    <row r="18471" spans="1:4">
      <c r="A18471">
        <v>1914</v>
      </c>
      <c r="B18471" t="s">
        <v>3651</v>
      </c>
      <c r="C18471" t="s">
        <v>366</v>
      </c>
      <c r="D18471">
        <v>9</v>
      </c>
    </row>
    <row r="18472" spans="1:4">
      <c r="A18472">
        <v>1914</v>
      </c>
      <c r="B18472" t="s">
        <v>3651</v>
      </c>
      <c r="C18472" t="s">
        <v>366</v>
      </c>
      <c r="D18472">
        <v>52</v>
      </c>
    </row>
    <row r="18473" spans="1:4">
      <c r="A18473">
        <v>1914</v>
      </c>
      <c r="B18473" t="s">
        <v>3651</v>
      </c>
      <c r="C18473" t="s">
        <v>2594</v>
      </c>
      <c r="D18473">
        <v>10</v>
      </c>
    </row>
    <row r="18474" spans="1:4">
      <c r="A18474">
        <v>1914</v>
      </c>
      <c r="B18474" t="s">
        <v>3651</v>
      </c>
      <c r="C18474" t="s">
        <v>55</v>
      </c>
      <c r="D18474">
        <v>35</v>
      </c>
    </row>
    <row r="18475" spans="1:4">
      <c r="A18475">
        <v>1914</v>
      </c>
      <c r="B18475" t="s">
        <v>3652</v>
      </c>
      <c r="C18475" t="s">
        <v>68</v>
      </c>
      <c r="D18475">
        <v>5</v>
      </c>
    </row>
    <row r="18476" spans="1:4">
      <c r="A18476">
        <v>1914</v>
      </c>
      <c r="B18476" t="s">
        <v>3652</v>
      </c>
      <c r="C18476" t="s">
        <v>2056</v>
      </c>
      <c r="D18476">
        <v>7</v>
      </c>
    </row>
    <row r="18477" spans="1:4">
      <c r="A18477">
        <v>1914</v>
      </c>
      <c r="B18477" t="s">
        <v>3652</v>
      </c>
      <c r="C18477" t="s">
        <v>2432</v>
      </c>
      <c r="D18477">
        <v>30</v>
      </c>
    </row>
    <row r="18478" spans="1:4">
      <c r="A18478">
        <v>1914</v>
      </c>
      <c r="B18478" t="s">
        <v>3652</v>
      </c>
      <c r="C18478" t="s">
        <v>2527</v>
      </c>
      <c r="D18478">
        <v>7.34</v>
      </c>
    </row>
    <row r="18479" spans="1:4">
      <c r="A18479">
        <v>1914</v>
      </c>
      <c r="B18479" t="s">
        <v>3652</v>
      </c>
      <c r="C18479" t="s">
        <v>419</v>
      </c>
      <c r="D18479">
        <v>14</v>
      </c>
    </row>
    <row r="18480" spans="1:4">
      <c r="A18480">
        <v>1914</v>
      </c>
      <c r="B18480" t="s">
        <v>3652</v>
      </c>
      <c r="C18480" t="s">
        <v>2058</v>
      </c>
      <c r="D18480">
        <v>11.5</v>
      </c>
    </row>
    <row r="18481" spans="1:4">
      <c r="A18481">
        <v>1914</v>
      </c>
      <c r="B18481" t="s">
        <v>3652</v>
      </c>
      <c r="C18481" t="s">
        <v>2057</v>
      </c>
      <c r="D18481">
        <v>6</v>
      </c>
    </row>
    <row r="18482" spans="1:4">
      <c r="A18482">
        <v>1914</v>
      </c>
      <c r="B18482" t="s">
        <v>3652</v>
      </c>
      <c r="C18482" t="s">
        <v>2608</v>
      </c>
      <c r="D18482">
        <v>8.36</v>
      </c>
    </row>
    <row r="18483" spans="1:4">
      <c r="A18483">
        <v>1914</v>
      </c>
      <c r="B18483" t="s">
        <v>3652</v>
      </c>
      <c r="C18483" t="s">
        <v>2271</v>
      </c>
      <c r="D18483">
        <v>11</v>
      </c>
    </row>
    <row r="18484" spans="1:4">
      <c r="A18484">
        <v>1914</v>
      </c>
      <c r="B18484" t="s">
        <v>3652</v>
      </c>
      <c r="C18484" t="s">
        <v>2494</v>
      </c>
      <c r="D18484">
        <v>4</v>
      </c>
    </row>
    <row r="18485" spans="1:4">
      <c r="A18485">
        <v>1914</v>
      </c>
      <c r="B18485" t="s">
        <v>94</v>
      </c>
      <c r="C18485" t="s">
        <v>2623</v>
      </c>
      <c r="D18485">
        <v>15</v>
      </c>
    </row>
    <row r="18486" spans="1:4">
      <c r="A18486">
        <v>1914</v>
      </c>
      <c r="B18486" t="s">
        <v>94</v>
      </c>
      <c r="C18486" t="s">
        <v>1457</v>
      </c>
      <c r="D18486">
        <v>7.5</v>
      </c>
    </row>
    <row r="18487" spans="1:4">
      <c r="A18487">
        <v>1914</v>
      </c>
      <c r="B18487" t="s">
        <v>94</v>
      </c>
      <c r="C18487" t="s">
        <v>2309</v>
      </c>
      <c r="D18487">
        <v>1.5</v>
      </c>
    </row>
    <row r="18488" spans="1:4">
      <c r="A18488">
        <v>1914</v>
      </c>
      <c r="B18488" t="s">
        <v>94</v>
      </c>
      <c r="C18488" t="s">
        <v>2576</v>
      </c>
      <c r="D18488">
        <v>5</v>
      </c>
    </row>
    <row r="18489" spans="1:4">
      <c r="A18489">
        <v>1914</v>
      </c>
      <c r="B18489" t="s">
        <v>94</v>
      </c>
      <c r="C18489" t="s">
        <v>2310</v>
      </c>
      <c r="D18489">
        <v>16.2</v>
      </c>
    </row>
    <row r="18490" spans="1:4">
      <c r="A18490">
        <v>1914</v>
      </c>
      <c r="B18490" t="s">
        <v>94</v>
      </c>
      <c r="C18490" t="s">
        <v>2059</v>
      </c>
      <c r="D18490">
        <v>7</v>
      </c>
    </row>
    <row r="18491" spans="1:4">
      <c r="A18491">
        <v>1914</v>
      </c>
      <c r="B18491" t="s">
        <v>94</v>
      </c>
      <c r="C18491" t="s">
        <v>2624</v>
      </c>
      <c r="D18491">
        <v>6</v>
      </c>
    </row>
    <row r="18492" spans="1:4">
      <c r="A18492">
        <v>1914</v>
      </c>
      <c r="B18492" t="s">
        <v>94</v>
      </c>
      <c r="C18492" t="s">
        <v>97</v>
      </c>
      <c r="D18492">
        <v>101.11</v>
      </c>
    </row>
    <row r="18493" spans="1:4">
      <c r="A18493">
        <v>1914</v>
      </c>
      <c r="B18493" t="s">
        <v>94</v>
      </c>
      <c r="C18493" t="s">
        <v>97</v>
      </c>
      <c r="D18493">
        <v>281.20999999999998</v>
      </c>
    </row>
    <row r="18494" spans="1:4">
      <c r="A18494">
        <v>1914</v>
      </c>
      <c r="B18494" t="s">
        <v>94</v>
      </c>
      <c r="C18494" t="s">
        <v>97</v>
      </c>
      <c r="D18494">
        <v>12</v>
      </c>
    </row>
    <row r="18495" spans="1:4">
      <c r="A18495">
        <v>1914</v>
      </c>
      <c r="B18495" t="s">
        <v>94</v>
      </c>
      <c r="C18495" t="s">
        <v>97</v>
      </c>
      <c r="D18495">
        <v>22</v>
      </c>
    </row>
    <row r="18496" spans="1:4">
      <c r="A18496">
        <v>1914</v>
      </c>
      <c r="B18496" t="s">
        <v>94</v>
      </c>
      <c r="C18496" t="s">
        <v>97</v>
      </c>
      <c r="D18496">
        <v>77.61</v>
      </c>
    </row>
    <row r="18497" spans="1:4">
      <c r="A18497">
        <v>1914</v>
      </c>
      <c r="B18497" t="s">
        <v>94</v>
      </c>
      <c r="C18497" t="s">
        <v>2528</v>
      </c>
      <c r="D18497">
        <v>13</v>
      </c>
    </row>
    <row r="18498" spans="1:4">
      <c r="A18498">
        <v>1914</v>
      </c>
      <c r="B18498" t="s">
        <v>94</v>
      </c>
      <c r="C18498" t="s">
        <v>2359</v>
      </c>
      <c r="D18498">
        <v>5</v>
      </c>
    </row>
    <row r="18499" spans="1:4">
      <c r="A18499">
        <v>1914</v>
      </c>
      <c r="B18499" t="s">
        <v>94</v>
      </c>
      <c r="C18499" t="s">
        <v>785</v>
      </c>
      <c r="D18499">
        <v>48.71</v>
      </c>
    </row>
    <row r="18500" spans="1:4">
      <c r="A18500">
        <v>1914</v>
      </c>
      <c r="B18500" t="s">
        <v>94</v>
      </c>
      <c r="C18500" t="s">
        <v>892</v>
      </c>
      <c r="D18500">
        <v>461.13</v>
      </c>
    </row>
    <row r="18501" spans="1:4">
      <c r="A18501">
        <v>1914</v>
      </c>
      <c r="B18501" t="s">
        <v>94</v>
      </c>
      <c r="C18501" t="s">
        <v>892</v>
      </c>
      <c r="D18501">
        <v>20</v>
      </c>
    </row>
    <row r="18502" spans="1:4">
      <c r="A18502">
        <v>1914</v>
      </c>
      <c r="B18502" t="s">
        <v>94</v>
      </c>
      <c r="C18502" t="s">
        <v>892</v>
      </c>
      <c r="D18502">
        <v>10</v>
      </c>
    </row>
    <row r="18503" spans="1:4">
      <c r="A18503">
        <v>1914</v>
      </c>
      <c r="B18503" t="s">
        <v>94</v>
      </c>
      <c r="C18503" t="s">
        <v>892</v>
      </c>
      <c r="D18503">
        <v>10</v>
      </c>
    </row>
    <row r="18504" spans="1:4">
      <c r="A18504">
        <v>1914</v>
      </c>
      <c r="B18504" t="s">
        <v>94</v>
      </c>
      <c r="C18504" t="s">
        <v>574</v>
      </c>
      <c r="D18504">
        <v>9</v>
      </c>
    </row>
    <row r="18505" spans="1:4">
      <c r="A18505">
        <v>1914</v>
      </c>
      <c r="B18505" t="s">
        <v>94</v>
      </c>
      <c r="C18505" t="s">
        <v>578</v>
      </c>
      <c r="D18505">
        <v>23</v>
      </c>
    </row>
    <row r="18506" spans="1:4">
      <c r="A18506">
        <v>1914</v>
      </c>
      <c r="B18506" t="s">
        <v>94</v>
      </c>
      <c r="C18506" t="s">
        <v>889</v>
      </c>
      <c r="D18506">
        <v>76</v>
      </c>
    </row>
    <row r="18507" spans="1:4">
      <c r="A18507">
        <v>1914</v>
      </c>
      <c r="B18507" t="s">
        <v>3653</v>
      </c>
      <c r="C18507" t="s">
        <v>2061</v>
      </c>
      <c r="D18507">
        <v>6.5</v>
      </c>
    </row>
    <row r="18508" spans="1:4">
      <c r="A18508">
        <v>1914</v>
      </c>
      <c r="B18508" t="s">
        <v>3653</v>
      </c>
      <c r="C18508" t="s">
        <v>2625</v>
      </c>
      <c r="D18508">
        <v>6</v>
      </c>
    </row>
    <row r="18509" spans="1:4">
      <c r="A18509">
        <v>1914</v>
      </c>
      <c r="B18509" t="s">
        <v>3653</v>
      </c>
      <c r="C18509" t="s">
        <v>2237</v>
      </c>
      <c r="D18509">
        <v>50.67</v>
      </c>
    </row>
    <row r="18510" spans="1:4">
      <c r="A18510">
        <v>1914</v>
      </c>
      <c r="B18510" t="s">
        <v>3653</v>
      </c>
      <c r="C18510" t="s">
        <v>2062</v>
      </c>
      <c r="D18510">
        <v>34.5</v>
      </c>
    </row>
    <row r="18511" spans="1:4">
      <c r="A18511">
        <v>1914</v>
      </c>
      <c r="B18511" t="s">
        <v>3653</v>
      </c>
      <c r="C18511" t="s">
        <v>1343</v>
      </c>
      <c r="D18511">
        <v>11</v>
      </c>
    </row>
    <row r="18512" spans="1:4">
      <c r="A18512">
        <v>1914</v>
      </c>
      <c r="B18512" t="s">
        <v>3653</v>
      </c>
      <c r="C18512" t="s">
        <v>1926</v>
      </c>
      <c r="D18512">
        <v>23.5</v>
      </c>
    </row>
    <row r="18513" spans="1:4">
      <c r="A18513">
        <v>1914</v>
      </c>
      <c r="B18513" t="s">
        <v>3653</v>
      </c>
      <c r="C18513" t="s">
        <v>2595</v>
      </c>
      <c r="D18513">
        <v>21</v>
      </c>
    </row>
    <row r="18514" spans="1:4">
      <c r="A18514">
        <v>1914</v>
      </c>
      <c r="B18514" t="s">
        <v>3654</v>
      </c>
      <c r="C18514" t="s">
        <v>2074</v>
      </c>
      <c r="D18514">
        <v>60</v>
      </c>
    </row>
    <row r="18515" spans="1:4">
      <c r="A18515">
        <v>1914</v>
      </c>
      <c r="B18515" t="s">
        <v>3654</v>
      </c>
      <c r="C18515" t="s">
        <v>2074</v>
      </c>
      <c r="D18515">
        <v>2</v>
      </c>
    </row>
    <row r="18516" spans="1:4">
      <c r="A18516">
        <v>1914</v>
      </c>
      <c r="B18516" t="s">
        <v>3654</v>
      </c>
      <c r="C18516" t="s">
        <v>2074</v>
      </c>
      <c r="D18516">
        <v>6.12</v>
      </c>
    </row>
    <row r="18517" spans="1:4">
      <c r="A18517">
        <v>1914</v>
      </c>
      <c r="B18517" t="s">
        <v>3654</v>
      </c>
      <c r="C18517" t="s">
        <v>2079</v>
      </c>
      <c r="D18517">
        <v>129</v>
      </c>
    </row>
    <row r="18518" spans="1:4">
      <c r="A18518">
        <v>1914</v>
      </c>
      <c r="B18518" t="s">
        <v>3654</v>
      </c>
      <c r="C18518" t="s">
        <v>2079</v>
      </c>
      <c r="D18518">
        <v>7.5</v>
      </c>
    </row>
    <row r="18519" spans="1:4">
      <c r="A18519">
        <v>1914</v>
      </c>
      <c r="B18519" t="s">
        <v>3654</v>
      </c>
      <c r="C18519" t="s">
        <v>2611</v>
      </c>
      <c r="D18519">
        <v>11.5</v>
      </c>
    </row>
    <row r="18520" spans="1:4">
      <c r="A18520">
        <v>1914</v>
      </c>
      <c r="B18520" t="s">
        <v>3640</v>
      </c>
      <c r="C18520" t="s">
        <v>2433</v>
      </c>
      <c r="D18520">
        <v>7</v>
      </c>
    </row>
    <row r="18521" spans="1:4">
      <c r="A18521">
        <v>1914</v>
      </c>
      <c r="B18521" t="s">
        <v>3640</v>
      </c>
      <c r="C18521" t="s">
        <v>2433</v>
      </c>
      <c r="D18521">
        <v>3.3</v>
      </c>
    </row>
    <row r="18522" spans="1:4">
      <c r="A18522">
        <v>1914</v>
      </c>
      <c r="B18522" t="s">
        <v>2928</v>
      </c>
      <c r="C18522" t="s">
        <v>2360</v>
      </c>
      <c r="D18522">
        <v>7.75</v>
      </c>
    </row>
    <row r="18523" spans="1:4">
      <c r="A18523">
        <v>1914</v>
      </c>
      <c r="B18523" t="s">
        <v>2928</v>
      </c>
      <c r="C18523" t="s">
        <v>2392</v>
      </c>
      <c r="D18523">
        <v>2</v>
      </c>
    </row>
    <row r="18524" spans="1:4">
      <c r="A18524">
        <v>1914</v>
      </c>
      <c r="B18524" t="s">
        <v>2928</v>
      </c>
      <c r="C18524" t="s">
        <v>2137</v>
      </c>
      <c r="D18524">
        <v>8</v>
      </c>
    </row>
    <row r="18525" spans="1:4">
      <c r="A18525">
        <v>1914</v>
      </c>
      <c r="B18525" t="s">
        <v>2928</v>
      </c>
      <c r="C18525" t="s">
        <v>2361</v>
      </c>
      <c r="D18525">
        <v>8.4</v>
      </c>
    </row>
    <row r="18526" spans="1:4">
      <c r="A18526">
        <v>1914</v>
      </c>
      <c r="B18526" t="s">
        <v>2928</v>
      </c>
      <c r="C18526" t="s">
        <v>2064</v>
      </c>
      <c r="D18526">
        <v>30.72</v>
      </c>
    </row>
    <row r="18527" spans="1:4">
      <c r="A18527">
        <v>1914</v>
      </c>
      <c r="B18527" t="s">
        <v>2928</v>
      </c>
      <c r="C18527" t="s">
        <v>2064</v>
      </c>
      <c r="D18527">
        <v>21</v>
      </c>
    </row>
    <row r="18528" spans="1:4">
      <c r="A18528">
        <v>1914</v>
      </c>
      <c r="B18528" t="s">
        <v>2928</v>
      </c>
      <c r="C18528" t="s">
        <v>2064</v>
      </c>
      <c r="D18528">
        <v>19.239999999999998</v>
      </c>
    </row>
    <row r="18529" spans="1:4">
      <c r="A18529">
        <v>1914</v>
      </c>
      <c r="B18529" t="s">
        <v>2928</v>
      </c>
      <c r="C18529" t="s">
        <v>2272</v>
      </c>
      <c r="D18529">
        <v>21.6</v>
      </c>
    </row>
    <row r="18530" spans="1:4">
      <c r="A18530">
        <v>1914</v>
      </c>
      <c r="B18530" t="s">
        <v>2928</v>
      </c>
      <c r="C18530" t="s">
        <v>2312</v>
      </c>
      <c r="D18530">
        <v>8.58</v>
      </c>
    </row>
    <row r="18531" spans="1:4">
      <c r="A18531">
        <v>1914</v>
      </c>
      <c r="B18531" t="s">
        <v>2928</v>
      </c>
      <c r="C18531" t="s">
        <v>2273</v>
      </c>
      <c r="D18531">
        <v>8.8699999999999992</v>
      </c>
    </row>
    <row r="18532" spans="1:4">
      <c r="A18532">
        <v>1914</v>
      </c>
      <c r="B18532" t="s">
        <v>2928</v>
      </c>
      <c r="C18532" t="s">
        <v>2066</v>
      </c>
      <c r="D18532">
        <v>64.099999999999994</v>
      </c>
    </row>
    <row r="18533" spans="1:4">
      <c r="A18533">
        <v>1914</v>
      </c>
      <c r="B18533" t="s">
        <v>2928</v>
      </c>
      <c r="C18533" t="s">
        <v>2066</v>
      </c>
      <c r="D18533">
        <v>42.499000000000002</v>
      </c>
    </row>
    <row r="18534" spans="1:4">
      <c r="A18534">
        <v>1914</v>
      </c>
      <c r="B18534" t="s">
        <v>2928</v>
      </c>
      <c r="C18534" t="s">
        <v>2066</v>
      </c>
      <c r="D18534">
        <v>14.335000000000001</v>
      </c>
    </row>
    <row r="18535" spans="1:4">
      <c r="A18535">
        <v>1914</v>
      </c>
      <c r="B18535" t="s">
        <v>2928</v>
      </c>
      <c r="C18535" t="s">
        <v>2066</v>
      </c>
      <c r="D18535">
        <v>8.4</v>
      </c>
    </row>
    <row r="18536" spans="1:4">
      <c r="A18536">
        <v>1914</v>
      </c>
      <c r="B18536" t="s">
        <v>2928</v>
      </c>
      <c r="C18536" t="s">
        <v>2067</v>
      </c>
      <c r="D18536">
        <v>16.13</v>
      </c>
    </row>
    <row r="18537" spans="1:4">
      <c r="A18537">
        <v>1914</v>
      </c>
      <c r="B18537" t="s">
        <v>2938</v>
      </c>
      <c r="C18537" t="s">
        <v>7</v>
      </c>
      <c r="D18537">
        <v>34.86</v>
      </c>
    </row>
    <row r="18538" spans="1:4">
      <c r="A18538">
        <v>1914</v>
      </c>
      <c r="B18538" t="s">
        <v>2938</v>
      </c>
      <c r="C18538" t="s">
        <v>7</v>
      </c>
      <c r="D18538">
        <v>5.73</v>
      </c>
    </row>
    <row r="18539" spans="1:4">
      <c r="A18539">
        <v>1914</v>
      </c>
      <c r="B18539" t="s">
        <v>2938</v>
      </c>
      <c r="C18539" t="s">
        <v>7</v>
      </c>
      <c r="D18539">
        <v>3.2</v>
      </c>
    </row>
    <row r="18540" spans="1:4">
      <c r="A18540">
        <v>1914</v>
      </c>
      <c r="B18540" t="s">
        <v>2938</v>
      </c>
      <c r="C18540" t="s">
        <v>10</v>
      </c>
      <c r="D18540">
        <v>48.17</v>
      </c>
    </row>
    <row r="18541" spans="1:4">
      <c r="A18541">
        <v>1914</v>
      </c>
      <c r="B18541" t="s">
        <v>2938</v>
      </c>
      <c r="C18541" t="s">
        <v>10</v>
      </c>
      <c r="D18541">
        <v>2.83</v>
      </c>
    </row>
    <row r="18542" spans="1:4">
      <c r="A18542">
        <v>1914</v>
      </c>
      <c r="B18542" t="s">
        <v>2938</v>
      </c>
      <c r="C18542" t="s">
        <v>10</v>
      </c>
      <c r="D18542">
        <v>18</v>
      </c>
    </row>
    <row r="18543" spans="1:4">
      <c r="A18543">
        <v>1914</v>
      </c>
      <c r="B18543" t="s">
        <v>2938</v>
      </c>
      <c r="C18543" t="s">
        <v>10</v>
      </c>
      <c r="D18543">
        <v>64.599999999999994</v>
      </c>
    </row>
    <row r="18544" spans="1:4">
      <c r="A18544">
        <v>1914</v>
      </c>
      <c r="B18544" t="s">
        <v>2938</v>
      </c>
      <c r="C18544" t="s">
        <v>582</v>
      </c>
      <c r="D18544">
        <v>37.82</v>
      </c>
    </row>
    <row r="18545" spans="1:4">
      <c r="A18545">
        <v>1914</v>
      </c>
      <c r="B18545" t="s">
        <v>2938</v>
      </c>
      <c r="C18545" t="s">
        <v>19</v>
      </c>
      <c r="D18545">
        <v>6.3</v>
      </c>
    </row>
    <row r="18546" spans="1:4">
      <c r="A18546">
        <v>1914</v>
      </c>
      <c r="B18546" t="s">
        <v>2938</v>
      </c>
      <c r="C18546" t="s">
        <v>19</v>
      </c>
      <c r="D18546">
        <v>1.4</v>
      </c>
    </row>
    <row r="18547" spans="1:4">
      <c r="A18547">
        <v>1914</v>
      </c>
      <c r="B18547" t="s">
        <v>2938</v>
      </c>
      <c r="C18547" t="s">
        <v>592</v>
      </c>
      <c r="D18547">
        <v>4</v>
      </c>
    </row>
    <row r="18548" spans="1:4">
      <c r="A18548">
        <v>1914</v>
      </c>
      <c r="B18548" t="s">
        <v>2938</v>
      </c>
      <c r="C18548" t="s">
        <v>28</v>
      </c>
      <c r="D18548">
        <v>36.090000000000003</v>
      </c>
    </row>
    <row r="18549" spans="1:4">
      <c r="A18549">
        <v>1914</v>
      </c>
      <c r="B18549" t="s">
        <v>2938</v>
      </c>
      <c r="C18549" t="s">
        <v>2274</v>
      </c>
      <c r="D18549">
        <v>4.96</v>
      </c>
    </row>
    <row r="18550" spans="1:4">
      <c r="A18550">
        <v>1914</v>
      </c>
      <c r="B18550" t="s">
        <v>2938</v>
      </c>
      <c r="C18550" t="s">
        <v>30</v>
      </c>
      <c r="D18550">
        <v>12.54</v>
      </c>
    </row>
    <row r="18551" spans="1:4">
      <c r="A18551">
        <v>1914</v>
      </c>
      <c r="B18551" t="s">
        <v>2938</v>
      </c>
      <c r="C18551" t="s">
        <v>1158</v>
      </c>
      <c r="D18551">
        <v>36.49</v>
      </c>
    </row>
    <row r="18552" spans="1:4">
      <c r="A18552">
        <v>1914</v>
      </c>
      <c r="B18552" t="s">
        <v>2938</v>
      </c>
      <c r="C18552" t="s">
        <v>32</v>
      </c>
      <c r="D18552">
        <v>15</v>
      </c>
    </row>
    <row r="18553" spans="1:4">
      <c r="A18553">
        <v>1914</v>
      </c>
      <c r="B18553" t="s">
        <v>2938</v>
      </c>
      <c r="C18553" t="s">
        <v>26</v>
      </c>
      <c r="D18553">
        <v>865.19100000000003</v>
      </c>
    </row>
    <row r="18554" spans="1:4">
      <c r="A18554">
        <v>1914</v>
      </c>
      <c r="B18554" t="s">
        <v>2938</v>
      </c>
      <c r="C18554" t="s">
        <v>825</v>
      </c>
      <c r="D18554">
        <v>8.11</v>
      </c>
    </row>
    <row r="18555" spans="1:4">
      <c r="A18555">
        <v>1914</v>
      </c>
      <c r="B18555" t="s">
        <v>2938</v>
      </c>
      <c r="C18555" t="s">
        <v>39</v>
      </c>
      <c r="D18555">
        <v>18</v>
      </c>
    </row>
    <row r="18556" spans="1:4">
      <c r="A18556">
        <v>1914</v>
      </c>
      <c r="B18556" t="s">
        <v>2938</v>
      </c>
      <c r="C18556" t="s">
        <v>610</v>
      </c>
      <c r="D18556">
        <v>17.7</v>
      </c>
    </row>
    <row r="18557" spans="1:4">
      <c r="A18557">
        <v>1914</v>
      </c>
      <c r="B18557" t="s">
        <v>2938</v>
      </c>
      <c r="C18557" t="s">
        <v>2597</v>
      </c>
      <c r="D18557">
        <v>9</v>
      </c>
    </row>
    <row r="18558" spans="1:4">
      <c r="A18558">
        <v>1914</v>
      </c>
      <c r="B18558" t="s">
        <v>2938</v>
      </c>
      <c r="C18558" t="s">
        <v>53</v>
      </c>
      <c r="D18558">
        <v>11.42</v>
      </c>
    </row>
    <row r="18559" spans="1:4">
      <c r="A18559">
        <v>1914</v>
      </c>
      <c r="B18559" t="s">
        <v>2938</v>
      </c>
      <c r="C18559" t="s">
        <v>53</v>
      </c>
      <c r="D18559">
        <v>15</v>
      </c>
    </row>
    <row r="18560" spans="1:4">
      <c r="A18560">
        <v>1914</v>
      </c>
      <c r="B18560" t="s">
        <v>2938</v>
      </c>
      <c r="C18560" t="s">
        <v>53</v>
      </c>
      <c r="D18560">
        <v>13.25</v>
      </c>
    </row>
    <row r="18561" spans="1:4">
      <c r="A18561">
        <v>1914</v>
      </c>
      <c r="B18561" t="s">
        <v>2938</v>
      </c>
      <c r="C18561" t="s">
        <v>2626</v>
      </c>
      <c r="D18561">
        <v>2</v>
      </c>
    </row>
    <row r="18562" spans="1:4">
      <c r="A18562">
        <v>1914</v>
      </c>
      <c r="B18562" t="s">
        <v>2938</v>
      </c>
      <c r="C18562" t="s">
        <v>2626</v>
      </c>
      <c r="D18562">
        <v>1.5</v>
      </c>
    </row>
    <row r="18563" spans="1:4">
      <c r="A18563">
        <v>1914</v>
      </c>
      <c r="B18563" t="s">
        <v>2938</v>
      </c>
      <c r="C18563" t="s">
        <v>2627</v>
      </c>
      <c r="D18563">
        <v>5.5</v>
      </c>
    </row>
    <row r="18564" spans="1:4">
      <c r="A18564">
        <v>1914</v>
      </c>
      <c r="B18564" t="s">
        <v>2961</v>
      </c>
      <c r="C18564" t="s">
        <v>2435</v>
      </c>
      <c r="D18564">
        <v>5.5</v>
      </c>
    </row>
    <row r="18565" spans="1:4">
      <c r="A18565">
        <v>1914</v>
      </c>
      <c r="B18565" t="s">
        <v>2961</v>
      </c>
      <c r="C18565" t="s">
        <v>2364</v>
      </c>
      <c r="D18565">
        <v>5</v>
      </c>
    </row>
    <row r="18566" spans="1:4">
      <c r="A18566">
        <v>1914</v>
      </c>
      <c r="B18566" t="s">
        <v>2963</v>
      </c>
      <c r="C18566" t="s">
        <v>71</v>
      </c>
      <c r="D18566">
        <v>2.58</v>
      </c>
    </row>
    <row r="18567" spans="1:4">
      <c r="A18567">
        <v>1914</v>
      </c>
      <c r="B18567" t="s">
        <v>2963</v>
      </c>
      <c r="C18567" t="s">
        <v>1669</v>
      </c>
      <c r="D18567">
        <v>7.79</v>
      </c>
    </row>
    <row r="18568" spans="1:4">
      <c r="A18568">
        <v>1914</v>
      </c>
      <c r="B18568" t="s">
        <v>2963</v>
      </c>
      <c r="C18568" t="s">
        <v>215</v>
      </c>
      <c r="D18568">
        <v>88.34</v>
      </c>
    </row>
    <row r="18569" spans="1:4">
      <c r="A18569">
        <v>1914</v>
      </c>
      <c r="B18569" t="s">
        <v>2963</v>
      </c>
      <c r="C18569" t="s">
        <v>215</v>
      </c>
      <c r="D18569">
        <v>56.14</v>
      </c>
    </row>
    <row r="18570" spans="1:4">
      <c r="A18570">
        <v>1914</v>
      </c>
      <c r="B18570" t="s">
        <v>2963</v>
      </c>
      <c r="C18570" t="s">
        <v>215</v>
      </c>
      <c r="D18570">
        <v>39.1</v>
      </c>
    </row>
    <row r="18571" spans="1:4">
      <c r="A18571">
        <v>1914</v>
      </c>
      <c r="B18571" t="s">
        <v>2963</v>
      </c>
      <c r="C18571" t="s">
        <v>217</v>
      </c>
      <c r="D18571">
        <v>7.5</v>
      </c>
    </row>
    <row r="18572" spans="1:4">
      <c r="A18572">
        <v>1914</v>
      </c>
      <c r="B18572" t="s">
        <v>2963</v>
      </c>
      <c r="C18572" t="s">
        <v>903</v>
      </c>
      <c r="D18572">
        <v>15</v>
      </c>
    </row>
    <row r="18573" spans="1:4">
      <c r="A18573">
        <v>1914</v>
      </c>
      <c r="B18573" t="s">
        <v>2963</v>
      </c>
      <c r="C18573" t="s">
        <v>1676</v>
      </c>
      <c r="D18573">
        <v>2</v>
      </c>
    </row>
    <row r="18574" spans="1:4">
      <c r="A18574">
        <v>1914</v>
      </c>
      <c r="B18574" t="s">
        <v>2963</v>
      </c>
      <c r="C18574" t="s">
        <v>219</v>
      </c>
      <c r="D18574">
        <v>47.92</v>
      </c>
    </row>
    <row r="18575" spans="1:4">
      <c r="A18575">
        <v>1914</v>
      </c>
      <c r="B18575" t="s">
        <v>2963</v>
      </c>
      <c r="C18575" t="s">
        <v>230</v>
      </c>
      <c r="D18575">
        <v>383.92</v>
      </c>
    </row>
    <row r="18576" spans="1:4">
      <c r="A18576">
        <v>1914</v>
      </c>
      <c r="B18576" t="s">
        <v>2963</v>
      </c>
      <c r="C18576" t="s">
        <v>230</v>
      </c>
      <c r="D18576">
        <v>25.35</v>
      </c>
    </row>
    <row r="18577" spans="1:4">
      <c r="A18577">
        <v>1914</v>
      </c>
      <c r="B18577" t="s">
        <v>2963</v>
      </c>
      <c r="C18577" t="s">
        <v>230</v>
      </c>
      <c r="D18577">
        <v>119.26</v>
      </c>
    </row>
    <row r="18578" spans="1:4">
      <c r="A18578">
        <v>1914</v>
      </c>
      <c r="B18578" t="s">
        <v>2963</v>
      </c>
      <c r="C18578" t="s">
        <v>230</v>
      </c>
      <c r="D18578">
        <v>4.5</v>
      </c>
    </row>
    <row r="18579" spans="1:4">
      <c r="A18579">
        <v>1914</v>
      </c>
      <c r="B18579" t="s">
        <v>2963</v>
      </c>
      <c r="C18579" t="s">
        <v>230</v>
      </c>
      <c r="D18579">
        <v>13.59</v>
      </c>
    </row>
    <row r="18580" spans="1:4">
      <c r="A18580">
        <v>1914</v>
      </c>
      <c r="B18580" t="s">
        <v>2963</v>
      </c>
      <c r="C18580" t="s">
        <v>1045</v>
      </c>
      <c r="D18580">
        <v>5.5</v>
      </c>
    </row>
    <row r="18581" spans="1:4">
      <c r="A18581">
        <v>1914</v>
      </c>
      <c r="B18581" t="s">
        <v>2963</v>
      </c>
      <c r="C18581" t="s">
        <v>617</v>
      </c>
      <c r="D18581">
        <v>7.23</v>
      </c>
    </row>
    <row r="18582" spans="1:4">
      <c r="A18582">
        <v>1914</v>
      </c>
      <c r="B18582" t="s">
        <v>2963</v>
      </c>
      <c r="C18582" t="s">
        <v>910</v>
      </c>
      <c r="D18582">
        <v>5.9</v>
      </c>
    </row>
    <row r="18583" spans="1:4">
      <c r="A18583">
        <v>1914</v>
      </c>
      <c r="B18583" t="s">
        <v>2963</v>
      </c>
      <c r="C18583" t="s">
        <v>238</v>
      </c>
      <c r="D18583">
        <v>17.66</v>
      </c>
    </row>
    <row r="18584" spans="1:4">
      <c r="A18584">
        <v>1914</v>
      </c>
      <c r="B18584" t="s">
        <v>2963</v>
      </c>
      <c r="C18584" t="s">
        <v>242</v>
      </c>
      <c r="D18584">
        <v>24.86</v>
      </c>
    </row>
    <row r="18585" spans="1:4">
      <c r="A18585">
        <v>1914</v>
      </c>
      <c r="B18585" t="s">
        <v>2963</v>
      </c>
      <c r="C18585" t="s">
        <v>242</v>
      </c>
      <c r="D18585">
        <v>16.725999999999999</v>
      </c>
    </row>
    <row r="18586" spans="1:4">
      <c r="A18586">
        <v>1914</v>
      </c>
      <c r="B18586" t="s">
        <v>2963</v>
      </c>
      <c r="C18586" t="s">
        <v>2628</v>
      </c>
      <c r="D18586">
        <v>4.26</v>
      </c>
    </row>
    <row r="18587" spans="1:4">
      <c r="A18587">
        <v>1914</v>
      </c>
      <c r="B18587" t="s">
        <v>2963</v>
      </c>
      <c r="C18587" t="s">
        <v>619</v>
      </c>
      <c r="D18587">
        <v>17.850000000000001</v>
      </c>
    </row>
    <row r="18588" spans="1:4">
      <c r="A18588">
        <v>1914</v>
      </c>
      <c r="B18588" t="s">
        <v>2963</v>
      </c>
      <c r="C18588" t="s">
        <v>1370</v>
      </c>
      <c r="D18588">
        <v>3.45</v>
      </c>
    </row>
    <row r="18589" spans="1:4">
      <c r="A18589">
        <v>1914</v>
      </c>
      <c r="B18589" t="s">
        <v>2963</v>
      </c>
      <c r="C18589" t="s">
        <v>254</v>
      </c>
      <c r="D18589">
        <v>128.61000000000001</v>
      </c>
    </row>
    <row r="18590" spans="1:4">
      <c r="A18590">
        <v>1914</v>
      </c>
      <c r="B18590" t="s">
        <v>2963</v>
      </c>
      <c r="C18590" t="s">
        <v>256</v>
      </c>
      <c r="D18590">
        <v>123</v>
      </c>
    </row>
    <row r="18591" spans="1:4">
      <c r="A18591">
        <v>1914</v>
      </c>
      <c r="B18591" t="s">
        <v>2963</v>
      </c>
      <c r="C18591" t="s">
        <v>262</v>
      </c>
      <c r="D18591">
        <v>4.62</v>
      </c>
    </row>
    <row r="18592" spans="1:4">
      <c r="A18592">
        <v>1914</v>
      </c>
      <c r="B18592" t="s">
        <v>2963</v>
      </c>
      <c r="C18592" t="s">
        <v>622</v>
      </c>
      <c r="D18592">
        <v>7.53</v>
      </c>
    </row>
    <row r="18593" spans="1:4">
      <c r="A18593">
        <v>1914</v>
      </c>
      <c r="B18593" t="s">
        <v>2963</v>
      </c>
      <c r="C18593" t="s">
        <v>1704</v>
      </c>
      <c r="D18593">
        <v>9.25</v>
      </c>
    </row>
    <row r="18594" spans="1:4">
      <c r="A18594">
        <v>1914</v>
      </c>
      <c r="B18594" t="s">
        <v>2963</v>
      </c>
      <c r="C18594" t="s">
        <v>1704</v>
      </c>
      <c r="D18594">
        <v>54.22</v>
      </c>
    </row>
    <row r="18595" spans="1:4">
      <c r="A18595">
        <v>1914</v>
      </c>
      <c r="B18595" t="s">
        <v>2963</v>
      </c>
      <c r="C18595" t="s">
        <v>264</v>
      </c>
      <c r="D18595">
        <v>19.97</v>
      </c>
    </row>
    <row r="18596" spans="1:4">
      <c r="A18596">
        <v>1914</v>
      </c>
      <c r="B18596" t="s">
        <v>2963</v>
      </c>
      <c r="C18596" t="s">
        <v>264</v>
      </c>
      <c r="D18596">
        <v>9.56</v>
      </c>
    </row>
    <row r="18597" spans="1:4">
      <c r="A18597">
        <v>1914</v>
      </c>
      <c r="B18597" t="s">
        <v>2963</v>
      </c>
      <c r="C18597" t="s">
        <v>1310</v>
      </c>
      <c r="D18597">
        <v>26.545000000000002</v>
      </c>
    </row>
    <row r="18598" spans="1:4">
      <c r="A18598">
        <v>1914</v>
      </c>
      <c r="B18598" t="s">
        <v>2963</v>
      </c>
      <c r="C18598" t="s">
        <v>1310</v>
      </c>
      <c r="D18598">
        <v>26.56</v>
      </c>
    </row>
    <row r="18599" spans="1:4">
      <c r="A18599">
        <v>1914</v>
      </c>
      <c r="B18599" t="s">
        <v>2963</v>
      </c>
      <c r="C18599" t="s">
        <v>268</v>
      </c>
      <c r="D18599">
        <v>33.4</v>
      </c>
    </row>
    <row r="18600" spans="1:4">
      <c r="A18600">
        <v>1914</v>
      </c>
      <c r="B18600" t="s">
        <v>2963</v>
      </c>
      <c r="C18600" t="s">
        <v>268</v>
      </c>
      <c r="D18600">
        <v>40</v>
      </c>
    </row>
    <row r="18601" spans="1:4">
      <c r="A18601">
        <v>1914</v>
      </c>
      <c r="B18601" t="s">
        <v>2963</v>
      </c>
      <c r="C18601" t="s">
        <v>268</v>
      </c>
      <c r="D18601">
        <v>21.875</v>
      </c>
    </row>
    <row r="18602" spans="1:4">
      <c r="A18602">
        <v>1914</v>
      </c>
      <c r="B18602" t="s">
        <v>2963</v>
      </c>
      <c r="C18602" t="s">
        <v>1712</v>
      </c>
      <c r="D18602">
        <v>9.1</v>
      </c>
    </row>
    <row r="18603" spans="1:4">
      <c r="A18603">
        <v>1914</v>
      </c>
      <c r="B18603" t="s">
        <v>2963</v>
      </c>
      <c r="C18603" t="s">
        <v>1714</v>
      </c>
      <c r="D18603">
        <v>8.6999999999999993</v>
      </c>
    </row>
    <row r="18604" spans="1:4">
      <c r="A18604">
        <v>1914</v>
      </c>
      <c r="B18604" t="s">
        <v>2963</v>
      </c>
      <c r="C18604" t="s">
        <v>2106</v>
      </c>
      <c r="D18604">
        <v>4.5999999999999996</v>
      </c>
    </row>
    <row r="18605" spans="1:4">
      <c r="A18605">
        <v>1914</v>
      </c>
      <c r="B18605" t="s">
        <v>2963</v>
      </c>
      <c r="C18605" t="s">
        <v>282</v>
      </c>
      <c r="D18605">
        <v>12.84</v>
      </c>
    </row>
    <row r="18606" spans="1:4">
      <c r="A18606">
        <v>1914</v>
      </c>
      <c r="B18606" t="s">
        <v>2963</v>
      </c>
      <c r="C18606" t="s">
        <v>287</v>
      </c>
      <c r="D18606">
        <v>20.51</v>
      </c>
    </row>
    <row r="18607" spans="1:4">
      <c r="A18607">
        <v>1914</v>
      </c>
      <c r="B18607" t="s">
        <v>2963</v>
      </c>
      <c r="C18607" t="s">
        <v>848</v>
      </c>
      <c r="D18607">
        <v>9.7609999999999992</v>
      </c>
    </row>
    <row r="18608" spans="1:4">
      <c r="A18608">
        <v>1914</v>
      </c>
      <c r="B18608" t="s">
        <v>2963</v>
      </c>
      <c r="C18608" t="s">
        <v>291</v>
      </c>
      <c r="D18608">
        <v>118</v>
      </c>
    </row>
    <row r="18609" spans="1:4">
      <c r="A18609">
        <v>1914</v>
      </c>
      <c r="B18609" t="s">
        <v>2963</v>
      </c>
      <c r="C18609" t="s">
        <v>291</v>
      </c>
      <c r="D18609">
        <v>159.01400000000001</v>
      </c>
    </row>
    <row r="18610" spans="1:4">
      <c r="A18610">
        <v>1914</v>
      </c>
      <c r="B18610" t="s">
        <v>2963</v>
      </c>
      <c r="C18610" t="s">
        <v>291</v>
      </c>
      <c r="D18610">
        <v>5.0599999999999996</v>
      </c>
    </row>
    <row r="18611" spans="1:4">
      <c r="A18611">
        <v>1914</v>
      </c>
      <c r="B18611" t="s">
        <v>2963</v>
      </c>
      <c r="C18611" t="s">
        <v>291</v>
      </c>
      <c r="D18611">
        <v>14.311</v>
      </c>
    </row>
    <row r="18612" spans="1:4">
      <c r="A18612">
        <v>1914</v>
      </c>
      <c r="B18612" t="s">
        <v>2963</v>
      </c>
      <c r="C18612" t="s">
        <v>291</v>
      </c>
      <c r="D18612">
        <v>2.56</v>
      </c>
    </row>
    <row r="18613" spans="1:4">
      <c r="A18613">
        <v>1914</v>
      </c>
      <c r="B18613" t="s">
        <v>2963</v>
      </c>
      <c r="C18613" t="s">
        <v>291</v>
      </c>
      <c r="D18613">
        <v>5.0439999999999996</v>
      </c>
    </row>
    <row r="18614" spans="1:4">
      <c r="A18614">
        <v>1914</v>
      </c>
      <c r="B18614" t="s">
        <v>2963</v>
      </c>
      <c r="C18614" t="s">
        <v>291</v>
      </c>
      <c r="D18614">
        <v>6.3010000000000002</v>
      </c>
    </row>
    <row r="18615" spans="1:4">
      <c r="A18615">
        <v>1914</v>
      </c>
      <c r="B18615" t="s">
        <v>2963</v>
      </c>
      <c r="C18615" t="s">
        <v>291</v>
      </c>
      <c r="D18615">
        <v>5.0289999999999999</v>
      </c>
    </row>
    <row r="18616" spans="1:4">
      <c r="A18616">
        <v>1914</v>
      </c>
      <c r="B18616" t="s">
        <v>2963</v>
      </c>
      <c r="C18616" t="s">
        <v>291</v>
      </c>
      <c r="D18616">
        <v>16</v>
      </c>
    </row>
    <row r="18617" spans="1:4">
      <c r="A18617">
        <v>1914</v>
      </c>
      <c r="B18617" t="s">
        <v>2963</v>
      </c>
      <c r="C18617" t="s">
        <v>291</v>
      </c>
      <c r="D18617">
        <v>11</v>
      </c>
    </row>
    <row r="18618" spans="1:4">
      <c r="A18618">
        <v>1914</v>
      </c>
      <c r="B18618" t="s">
        <v>2963</v>
      </c>
      <c r="C18618" t="s">
        <v>291</v>
      </c>
      <c r="D18618">
        <v>0.98599999999999999</v>
      </c>
    </row>
    <row r="18619" spans="1:4">
      <c r="A18619">
        <v>1914</v>
      </c>
      <c r="B18619" t="s">
        <v>2963</v>
      </c>
      <c r="C18619" t="s">
        <v>291</v>
      </c>
      <c r="D18619">
        <v>28.2</v>
      </c>
    </row>
    <row r="18620" spans="1:4">
      <c r="A18620">
        <v>1914</v>
      </c>
      <c r="B18620" t="s">
        <v>2963</v>
      </c>
      <c r="C18620" t="s">
        <v>291</v>
      </c>
      <c r="D18620">
        <v>25.67</v>
      </c>
    </row>
    <row r="18621" spans="1:4">
      <c r="A18621">
        <v>1914</v>
      </c>
      <c r="B18621" t="s">
        <v>2963</v>
      </c>
      <c r="C18621" t="s">
        <v>291</v>
      </c>
      <c r="D18621">
        <v>33.770000000000003</v>
      </c>
    </row>
    <row r="18622" spans="1:4">
      <c r="A18622">
        <v>1914</v>
      </c>
      <c r="B18622" t="s">
        <v>2963</v>
      </c>
      <c r="C18622" t="s">
        <v>291</v>
      </c>
      <c r="D18622">
        <v>4.05</v>
      </c>
    </row>
    <row r="18623" spans="1:4">
      <c r="A18623">
        <v>1914</v>
      </c>
      <c r="B18623" t="s">
        <v>2963</v>
      </c>
      <c r="C18623" t="s">
        <v>291</v>
      </c>
      <c r="D18623">
        <v>3.04</v>
      </c>
    </row>
    <row r="18624" spans="1:4">
      <c r="A18624">
        <v>1914</v>
      </c>
      <c r="B18624" t="s">
        <v>2963</v>
      </c>
      <c r="C18624" t="s">
        <v>291</v>
      </c>
      <c r="D18624">
        <v>31.81</v>
      </c>
    </row>
    <row r="18625" spans="1:4">
      <c r="A18625">
        <v>1914</v>
      </c>
      <c r="B18625" t="s">
        <v>2963</v>
      </c>
      <c r="C18625" t="s">
        <v>291</v>
      </c>
      <c r="D18625">
        <v>6.7</v>
      </c>
    </row>
    <row r="18626" spans="1:4">
      <c r="A18626">
        <v>1914</v>
      </c>
      <c r="B18626" t="s">
        <v>2963</v>
      </c>
      <c r="C18626" t="s">
        <v>291</v>
      </c>
      <c r="D18626">
        <v>14.36</v>
      </c>
    </row>
    <row r="18627" spans="1:4">
      <c r="A18627">
        <v>1914</v>
      </c>
      <c r="B18627" t="s">
        <v>2963</v>
      </c>
      <c r="C18627" t="s">
        <v>291</v>
      </c>
      <c r="D18627">
        <v>19.72</v>
      </c>
    </row>
    <row r="18628" spans="1:4">
      <c r="A18628">
        <v>1914</v>
      </c>
      <c r="B18628" t="s">
        <v>2963</v>
      </c>
      <c r="C18628" t="s">
        <v>291</v>
      </c>
      <c r="D18628">
        <v>116.004</v>
      </c>
    </row>
    <row r="18629" spans="1:4">
      <c r="A18629">
        <v>1914</v>
      </c>
      <c r="B18629" t="s">
        <v>2963</v>
      </c>
      <c r="C18629" t="s">
        <v>291</v>
      </c>
      <c r="D18629">
        <v>9.02</v>
      </c>
    </row>
    <row r="18630" spans="1:4">
      <c r="A18630">
        <v>1914</v>
      </c>
      <c r="B18630" t="s">
        <v>2963</v>
      </c>
      <c r="C18630" t="s">
        <v>291</v>
      </c>
      <c r="D18630">
        <v>38</v>
      </c>
    </row>
    <row r="18631" spans="1:4">
      <c r="A18631">
        <v>1914</v>
      </c>
      <c r="B18631" t="s">
        <v>2963</v>
      </c>
      <c r="C18631" t="s">
        <v>291</v>
      </c>
      <c r="D18631">
        <v>73.27</v>
      </c>
    </row>
    <row r="18632" spans="1:4">
      <c r="A18632">
        <v>1914</v>
      </c>
      <c r="B18632" t="s">
        <v>2963</v>
      </c>
      <c r="C18632" t="s">
        <v>291</v>
      </c>
      <c r="D18632">
        <v>41.31</v>
      </c>
    </row>
    <row r="18633" spans="1:4">
      <c r="A18633">
        <v>1914</v>
      </c>
      <c r="B18633" t="s">
        <v>2963</v>
      </c>
      <c r="C18633" t="s">
        <v>291</v>
      </c>
      <c r="D18633">
        <v>814.28</v>
      </c>
    </row>
    <row r="18634" spans="1:4">
      <c r="A18634">
        <v>1914</v>
      </c>
      <c r="B18634" t="s">
        <v>2963</v>
      </c>
      <c r="C18634" t="s">
        <v>291</v>
      </c>
      <c r="D18634">
        <v>18.760000000000002</v>
      </c>
    </row>
    <row r="18635" spans="1:4">
      <c r="A18635">
        <v>1914</v>
      </c>
      <c r="B18635" t="s">
        <v>2963</v>
      </c>
      <c r="C18635" t="s">
        <v>291</v>
      </c>
      <c r="D18635">
        <v>249.6</v>
      </c>
    </row>
    <row r="18636" spans="1:4">
      <c r="A18636">
        <v>1914</v>
      </c>
      <c r="B18636" t="s">
        <v>2963</v>
      </c>
      <c r="C18636" t="s">
        <v>291</v>
      </c>
      <c r="D18636">
        <v>342.11</v>
      </c>
    </row>
    <row r="18637" spans="1:4">
      <c r="A18637">
        <v>1914</v>
      </c>
      <c r="B18637" t="s">
        <v>2963</v>
      </c>
      <c r="C18637" t="s">
        <v>291</v>
      </c>
      <c r="D18637">
        <v>233.179</v>
      </c>
    </row>
    <row r="18638" spans="1:4">
      <c r="A18638">
        <v>1914</v>
      </c>
      <c r="B18638" t="s">
        <v>2963</v>
      </c>
      <c r="C18638" t="s">
        <v>291</v>
      </c>
      <c r="D18638">
        <v>228.99600000000001</v>
      </c>
    </row>
    <row r="18639" spans="1:4">
      <c r="A18639">
        <v>1914</v>
      </c>
      <c r="B18639" t="s">
        <v>2963</v>
      </c>
      <c r="C18639" t="s">
        <v>291</v>
      </c>
      <c r="D18639">
        <v>61.92</v>
      </c>
    </row>
    <row r="18640" spans="1:4">
      <c r="A18640">
        <v>1914</v>
      </c>
      <c r="B18640" t="s">
        <v>2963</v>
      </c>
      <c r="C18640" t="s">
        <v>291</v>
      </c>
      <c r="D18640">
        <v>142.94</v>
      </c>
    </row>
    <row r="18641" spans="1:4">
      <c r="A18641">
        <v>1914</v>
      </c>
      <c r="B18641" t="s">
        <v>2963</v>
      </c>
      <c r="C18641" t="s">
        <v>291</v>
      </c>
      <c r="D18641">
        <v>122.81</v>
      </c>
    </row>
    <row r="18642" spans="1:4">
      <c r="A18642">
        <v>1914</v>
      </c>
      <c r="B18642" t="s">
        <v>2963</v>
      </c>
      <c r="C18642" t="s">
        <v>291</v>
      </c>
      <c r="D18642">
        <v>5.66</v>
      </c>
    </row>
    <row r="18643" spans="1:4">
      <c r="A18643">
        <v>1914</v>
      </c>
      <c r="B18643" t="s">
        <v>2963</v>
      </c>
      <c r="C18643" t="s">
        <v>291</v>
      </c>
      <c r="D18643">
        <v>9.56</v>
      </c>
    </row>
    <row r="18644" spans="1:4">
      <c r="A18644">
        <v>1914</v>
      </c>
      <c r="B18644" t="s">
        <v>2963</v>
      </c>
      <c r="C18644" t="s">
        <v>291</v>
      </c>
      <c r="D18644">
        <v>7.49</v>
      </c>
    </row>
    <row r="18645" spans="1:4">
      <c r="A18645">
        <v>1914</v>
      </c>
      <c r="B18645" t="s">
        <v>2963</v>
      </c>
      <c r="C18645" t="s">
        <v>291</v>
      </c>
      <c r="D18645">
        <v>47.32</v>
      </c>
    </row>
    <row r="18646" spans="1:4">
      <c r="A18646">
        <v>1914</v>
      </c>
      <c r="B18646" t="s">
        <v>2963</v>
      </c>
      <c r="C18646" t="s">
        <v>291</v>
      </c>
      <c r="D18646">
        <v>2.64</v>
      </c>
    </row>
    <row r="18647" spans="1:4">
      <c r="A18647">
        <v>1914</v>
      </c>
      <c r="B18647" t="s">
        <v>2963</v>
      </c>
      <c r="C18647" t="s">
        <v>291</v>
      </c>
      <c r="D18647">
        <v>4</v>
      </c>
    </row>
    <row r="18648" spans="1:4">
      <c r="A18648">
        <v>1914</v>
      </c>
      <c r="B18648" t="s">
        <v>2963</v>
      </c>
      <c r="C18648" t="s">
        <v>291</v>
      </c>
      <c r="D18648">
        <v>3</v>
      </c>
    </row>
    <row r="18649" spans="1:4">
      <c r="A18649">
        <v>1914</v>
      </c>
      <c r="B18649" t="s">
        <v>2963</v>
      </c>
      <c r="C18649" t="s">
        <v>291</v>
      </c>
      <c r="D18649">
        <v>29.35</v>
      </c>
    </row>
    <row r="18650" spans="1:4">
      <c r="A18650">
        <v>1914</v>
      </c>
      <c r="B18650" t="s">
        <v>2963</v>
      </c>
      <c r="C18650" t="s">
        <v>291</v>
      </c>
      <c r="D18650">
        <v>30.52</v>
      </c>
    </row>
    <row r="18651" spans="1:4">
      <c r="A18651">
        <v>1914</v>
      </c>
      <c r="B18651" t="s">
        <v>2963</v>
      </c>
      <c r="C18651" t="s">
        <v>291</v>
      </c>
      <c r="D18651">
        <v>1.57</v>
      </c>
    </row>
    <row r="18652" spans="1:4">
      <c r="A18652">
        <v>1914</v>
      </c>
      <c r="B18652" t="s">
        <v>2963</v>
      </c>
      <c r="C18652" t="s">
        <v>291</v>
      </c>
      <c r="D18652">
        <v>11.81</v>
      </c>
    </row>
    <row r="18653" spans="1:4">
      <c r="A18653">
        <v>1914</v>
      </c>
      <c r="B18653" t="s">
        <v>2963</v>
      </c>
      <c r="C18653" t="s">
        <v>291</v>
      </c>
      <c r="D18653">
        <v>10</v>
      </c>
    </row>
    <row r="18654" spans="1:4">
      <c r="A18654">
        <v>1914</v>
      </c>
      <c r="B18654" t="s">
        <v>2963</v>
      </c>
      <c r="C18654" t="s">
        <v>2070</v>
      </c>
      <c r="D18654">
        <v>15.02</v>
      </c>
    </row>
    <row r="18655" spans="1:4">
      <c r="A18655">
        <v>1914</v>
      </c>
      <c r="B18655" t="s">
        <v>2963</v>
      </c>
      <c r="C18655" t="s">
        <v>1756</v>
      </c>
      <c r="D18655">
        <v>2.74</v>
      </c>
    </row>
    <row r="18656" spans="1:4">
      <c r="A18656">
        <v>1914</v>
      </c>
      <c r="B18656" t="s">
        <v>2963</v>
      </c>
      <c r="C18656" t="s">
        <v>312</v>
      </c>
      <c r="D18656">
        <v>98.78</v>
      </c>
    </row>
    <row r="18657" spans="1:4">
      <c r="A18657">
        <v>1914</v>
      </c>
      <c r="B18657" t="s">
        <v>2963</v>
      </c>
      <c r="C18657" t="s">
        <v>312</v>
      </c>
      <c r="D18657">
        <v>82.06</v>
      </c>
    </row>
    <row r="18658" spans="1:4">
      <c r="A18658">
        <v>1914</v>
      </c>
      <c r="B18658" t="s">
        <v>2963</v>
      </c>
      <c r="C18658" t="s">
        <v>1761</v>
      </c>
      <c r="D18658">
        <v>2.81</v>
      </c>
    </row>
    <row r="18659" spans="1:4">
      <c r="A18659">
        <v>1914</v>
      </c>
      <c r="B18659" t="s">
        <v>2963</v>
      </c>
      <c r="C18659" t="s">
        <v>1068</v>
      </c>
      <c r="D18659">
        <v>10.74</v>
      </c>
    </row>
    <row r="18660" spans="1:4">
      <c r="A18660">
        <v>1914</v>
      </c>
      <c r="B18660" t="s">
        <v>2963</v>
      </c>
      <c r="C18660" t="s">
        <v>1068</v>
      </c>
      <c r="D18660">
        <v>4.3540000000000001</v>
      </c>
    </row>
    <row r="18661" spans="1:4">
      <c r="A18661">
        <v>1914</v>
      </c>
      <c r="B18661" t="s">
        <v>2963</v>
      </c>
      <c r="C18661" t="s">
        <v>2240</v>
      </c>
      <c r="D18661">
        <v>9.32</v>
      </c>
    </row>
    <row r="18662" spans="1:4">
      <c r="A18662">
        <v>1914</v>
      </c>
      <c r="B18662" t="s">
        <v>2963</v>
      </c>
      <c r="C18662" t="s">
        <v>961</v>
      </c>
      <c r="D18662">
        <v>7.53</v>
      </c>
    </row>
    <row r="18663" spans="1:4">
      <c r="A18663">
        <v>1914</v>
      </c>
      <c r="B18663" t="s">
        <v>2963</v>
      </c>
      <c r="C18663" t="s">
        <v>961</v>
      </c>
      <c r="D18663">
        <v>30.53</v>
      </c>
    </row>
    <row r="18664" spans="1:4">
      <c r="A18664">
        <v>1914</v>
      </c>
      <c r="B18664" t="s">
        <v>2963</v>
      </c>
      <c r="C18664" t="s">
        <v>851</v>
      </c>
      <c r="D18664">
        <v>4.1150000000000002</v>
      </c>
    </row>
    <row r="18665" spans="1:4">
      <c r="A18665">
        <v>1914</v>
      </c>
      <c r="B18665" t="s">
        <v>2963</v>
      </c>
      <c r="C18665" t="s">
        <v>322</v>
      </c>
      <c r="D18665">
        <v>17.239999999999998</v>
      </c>
    </row>
    <row r="18666" spans="1:4">
      <c r="A18666">
        <v>1914</v>
      </c>
      <c r="B18666" t="s">
        <v>2963</v>
      </c>
      <c r="C18666" t="s">
        <v>324</v>
      </c>
      <c r="D18666">
        <v>270.60000000000002</v>
      </c>
    </row>
    <row r="18667" spans="1:4">
      <c r="A18667">
        <v>1914</v>
      </c>
      <c r="B18667" t="s">
        <v>2963</v>
      </c>
      <c r="C18667" t="s">
        <v>324</v>
      </c>
      <c r="D18667">
        <v>2.23</v>
      </c>
    </row>
    <row r="18668" spans="1:4">
      <c r="A18668">
        <v>1914</v>
      </c>
      <c r="B18668" t="s">
        <v>2963</v>
      </c>
      <c r="C18668" t="s">
        <v>324</v>
      </c>
      <c r="D18668">
        <v>236.39</v>
      </c>
    </row>
    <row r="18669" spans="1:4">
      <c r="A18669">
        <v>1914</v>
      </c>
      <c r="B18669" t="s">
        <v>2963</v>
      </c>
      <c r="C18669" t="s">
        <v>324</v>
      </c>
      <c r="D18669">
        <v>66.8</v>
      </c>
    </row>
    <row r="18670" spans="1:4">
      <c r="A18670">
        <v>1914</v>
      </c>
      <c r="B18670" t="s">
        <v>2963</v>
      </c>
      <c r="C18670" t="s">
        <v>324</v>
      </c>
      <c r="D18670">
        <v>40</v>
      </c>
    </row>
    <row r="18671" spans="1:4">
      <c r="A18671">
        <v>1914</v>
      </c>
      <c r="B18671" t="s">
        <v>2963</v>
      </c>
      <c r="C18671" t="s">
        <v>327</v>
      </c>
      <c r="D18671">
        <v>7.82</v>
      </c>
    </row>
    <row r="18672" spans="1:4">
      <c r="A18672">
        <v>1914</v>
      </c>
      <c r="B18672" t="s">
        <v>2963</v>
      </c>
      <c r="C18672" t="s">
        <v>327</v>
      </c>
      <c r="D18672">
        <v>38.119999999999997</v>
      </c>
    </row>
    <row r="18673" spans="1:4">
      <c r="A18673">
        <v>1914</v>
      </c>
      <c r="B18673" t="s">
        <v>2963</v>
      </c>
      <c r="C18673" t="s">
        <v>1664</v>
      </c>
      <c r="D18673">
        <v>7.6</v>
      </c>
    </row>
    <row r="18674" spans="1:4">
      <c r="A18674">
        <v>1914</v>
      </c>
      <c r="B18674" t="s">
        <v>2963</v>
      </c>
      <c r="C18674" t="s">
        <v>332</v>
      </c>
      <c r="D18674">
        <v>112.4</v>
      </c>
    </row>
    <row r="18675" spans="1:4">
      <c r="A18675">
        <v>1914</v>
      </c>
      <c r="B18675" t="s">
        <v>2963</v>
      </c>
      <c r="C18675" t="s">
        <v>658</v>
      </c>
      <c r="D18675">
        <v>1.6</v>
      </c>
    </row>
    <row r="18676" spans="1:4">
      <c r="A18676">
        <v>1914</v>
      </c>
      <c r="B18676" t="s">
        <v>2963</v>
      </c>
      <c r="C18676" t="s">
        <v>340</v>
      </c>
      <c r="D18676">
        <v>1</v>
      </c>
    </row>
    <row r="18677" spans="1:4">
      <c r="A18677">
        <v>1914</v>
      </c>
      <c r="B18677" t="s">
        <v>2963</v>
      </c>
      <c r="C18677" t="s">
        <v>340</v>
      </c>
      <c r="D18677">
        <v>21.36</v>
      </c>
    </row>
    <row r="18678" spans="1:4">
      <c r="A18678">
        <v>1914</v>
      </c>
      <c r="B18678" t="s">
        <v>2963</v>
      </c>
      <c r="C18678" t="s">
        <v>340</v>
      </c>
      <c r="D18678">
        <v>9.15</v>
      </c>
    </row>
    <row r="18679" spans="1:4">
      <c r="A18679">
        <v>1914</v>
      </c>
      <c r="B18679" t="s">
        <v>2963</v>
      </c>
      <c r="C18679" t="s">
        <v>358</v>
      </c>
      <c r="D18679">
        <v>11.07</v>
      </c>
    </row>
    <row r="18680" spans="1:4">
      <c r="A18680">
        <v>1914</v>
      </c>
      <c r="B18680" t="s">
        <v>2963</v>
      </c>
      <c r="C18680" t="s">
        <v>648</v>
      </c>
      <c r="D18680">
        <v>11.65</v>
      </c>
    </row>
    <row r="18681" spans="1:4">
      <c r="A18681">
        <v>1914</v>
      </c>
      <c r="B18681" t="s">
        <v>2963</v>
      </c>
      <c r="C18681" t="s">
        <v>648</v>
      </c>
      <c r="D18681">
        <v>34</v>
      </c>
    </row>
    <row r="18682" spans="1:4">
      <c r="A18682">
        <v>1914</v>
      </c>
      <c r="B18682" t="s">
        <v>2963</v>
      </c>
      <c r="C18682" t="s">
        <v>1789</v>
      </c>
      <c r="D18682">
        <v>29.6</v>
      </c>
    </row>
    <row r="18683" spans="1:4">
      <c r="A18683">
        <v>1914</v>
      </c>
      <c r="B18683" t="s">
        <v>2963</v>
      </c>
      <c r="C18683" t="s">
        <v>1789</v>
      </c>
      <c r="D18683">
        <v>1.46</v>
      </c>
    </row>
    <row r="18684" spans="1:4">
      <c r="A18684">
        <v>1914</v>
      </c>
      <c r="B18684" t="s">
        <v>2963</v>
      </c>
      <c r="C18684" t="s">
        <v>360</v>
      </c>
      <c r="D18684">
        <v>11.14</v>
      </c>
    </row>
    <row r="18685" spans="1:4">
      <c r="A18685">
        <v>1914</v>
      </c>
      <c r="B18685" t="s">
        <v>2963</v>
      </c>
      <c r="C18685" t="s">
        <v>360</v>
      </c>
      <c r="D18685">
        <v>38.65</v>
      </c>
    </row>
    <row r="18686" spans="1:4">
      <c r="A18686">
        <v>1914</v>
      </c>
      <c r="B18686" t="s">
        <v>2963</v>
      </c>
      <c r="C18686" t="s">
        <v>362</v>
      </c>
      <c r="D18686">
        <v>8.6999999999999993</v>
      </c>
    </row>
    <row r="18687" spans="1:4">
      <c r="A18687">
        <v>1914</v>
      </c>
      <c r="B18687" t="s">
        <v>2963</v>
      </c>
      <c r="C18687" t="s">
        <v>362</v>
      </c>
      <c r="D18687">
        <v>19.2</v>
      </c>
    </row>
    <row r="18688" spans="1:4">
      <c r="A18688">
        <v>1914</v>
      </c>
      <c r="B18688" t="s">
        <v>3020</v>
      </c>
      <c r="C18688" t="s">
        <v>1183</v>
      </c>
      <c r="D18688">
        <v>26</v>
      </c>
    </row>
    <row r="18689" spans="1:4">
      <c r="A18689">
        <v>1914</v>
      </c>
      <c r="B18689" t="s">
        <v>3020</v>
      </c>
      <c r="C18689" t="s">
        <v>1479</v>
      </c>
      <c r="D18689">
        <v>4</v>
      </c>
    </row>
    <row r="18690" spans="1:4">
      <c r="A18690">
        <v>1914</v>
      </c>
      <c r="B18690" t="s">
        <v>3020</v>
      </c>
      <c r="C18690" t="s">
        <v>1479</v>
      </c>
      <c r="D18690">
        <v>114.82</v>
      </c>
    </row>
    <row r="18691" spans="1:4">
      <c r="A18691">
        <v>1914</v>
      </c>
      <c r="B18691" t="s">
        <v>3020</v>
      </c>
      <c r="C18691" t="s">
        <v>1313</v>
      </c>
      <c r="D18691">
        <v>29.5</v>
      </c>
    </row>
    <row r="18692" spans="1:4">
      <c r="A18692">
        <v>1914</v>
      </c>
      <c r="B18692" t="s">
        <v>3020</v>
      </c>
      <c r="C18692" t="s">
        <v>1187</v>
      </c>
      <c r="D18692">
        <v>13.5</v>
      </c>
    </row>
    <row r="18693" spans="1:4">
      <c r="A18693">
        <v>1914</v>
      </c>
      <c r="B18693" t="s">
        <v>3020</v>
      </c>
      <c r="C18693" t="s">
        <v>1315</v>
      </c>
      <c r="D18693">
        <v>10</v>
      </c>
    </row>
    <row r="18694" spans="1:4">
      <c r="A18694">
        <v>1914</v>
      </c>
      <c r="B18694" t="s">
        <v>3020</v>
      </c>
      <c r="C18694" t="s">
        <v>1189</v>
      </c>
      <c r="D18694">
        <v>29.14</v>
      </c>
    </row>
    <row r="18695" spans="1:4">
      <c r="A18695">
        <v>1914</v>
      </c>
      <c r="B18695" t="s">
        <v>3020</v>
      </c>
      <c r="C18695" t="s">
        <v>1191</v>
      </c>
      <c r="D18695">
        <v>12.75</v>
      </c>
    </row>
    <row r="18696" spans="1:4">
      <c r="A18696">
        <v>1914</v>
      </c>
      <c r="B18696" t="s">
        <v>3030</v>
      </c>
      <c r="C18696" t="s">
        <v>2629</v>
      </c>
      <c r="D18696">
        <v>1</v>
      </c>
    </row>
    <row r="18697" spans="1:4">
      <c r="A18697">
        <v>1914</v>
      </c>
      <c r="B18697" t="s">
        <v>3030</v>
      </c>
      <c r="C18697" t="s">
        <v>2439</v>
      </c>
      <c r="D18697">
        <v>15</v>
      </c>
    </row>
    <row r="18698" spans="1:4">
      <c r="A18698">
        <v>1914</v>
      </c>
      <c r="B18698" t="s">
        <v>3030</v>
      </c>
      <c r="C18698" t="s">
        <v>2533</v>
      </c>
      <c r="D18698">
        <v>8</v>
      </c>
    </row>
    <row r="18699" spans="1:4">
      <c r="A18699">
        <v>1914</v>
      </c>
      <c r="B18699" t="s">
        <v>3030</v>
      </c>
      <c r="C18699" t="s">
        <v>2630</v>
      </c>
      <c r="D18699">
        <v>1.5</v>
      </c>
    </row>
    <row r="18700" spans="1:4">
      <c r="A18700">
        <v>1914</v>
      </c>
      <c r="B18700" t="s">
        <v>3655</v>
      </c>
      <c r="C18700" t="s">
        <v>2093</v>
      </c>
      <c r="D18700">
        <v>216.47</v>
      </c>
    </row>
    <row r="18701" spans="1:4">
      <c r="A18701">
        <v>1914</v>
      </c>
      <c r="B18701" t="s">
        <v>3655</v>
      </c>
      <c r="C18701" t="s">
        <v>2081</v>
      </c>
      <c r="D18701">
        <v>36.42</v>
      </c>
    </row>
    <row r="18702" spans="1:4">
      <c r="A18702">
        <v>1914</v>
      </c>
      <c r="B18702" t="s">
        <v>3655</v>
      </c>
      <c r="C18702" t="s">
        <v>2082</v>
      </c>
      <c r="D18702">
        <v>25.5</v>
      </c>
    </row>
    <row r="18703" spans="1:4">
      <c r="A18703">
        <v>1914</v>
      </c>
      <c r="B18703" t="s">
        <v>3655</v>
      </c>
      <c r="C18703" t="s">
        <v>2082</v>
      </c>
      <c r="D18703">
        <v>5.36</v>
      </c>
    </row>
    <row r="18704" spans="1:4">
      <c r="A18704">
        <v>1914</v>
      </c>
      <c r="B18704" t="s">
        <v>3655</v>
      </c>
      <c r="C18704" t="s">
        <v>99</v>
      </c>
      <c r="D18704">
        <v>24.5</v>
      </c>
    </row>
    <row r="18705" spans="1:4">
      <c r="A18705">
        <v>1914</v>
      </c>
      <c r="B18705" t="s">
        <v>3655</v>
      </c>
      <c r="C18705" t="s">
        <v>2473</v>
      </c>
      <c r="D18705">
        <v>12.63</v>
      </c>
    </row>
    <row r="18706" spans="1:4">
      <c r="A18706">
        <v>1914</v>
      </c>
      <c r="B18706" t="s">
        <v>3655</v>
      </c>
      <c r="C18706" t="s">
        <v>1952</v>
      </c>
      <c r="D18706">
        <v>4.5</v>
      </c>
    </row>
    <row r="18707" spans="1:4">
      <c r="A18707">
        <v>1914</v>
      </c>
      <c r="B18707" t="s">
        <v>3655</v>
      </c>
      <c r="C18707" t="s">
        <v>2095</v>
      </c>
      <c r="D18707">
        <v>36</v>
      </c>
    </row>
    <row r="18708" spans="1:4">
      <c r="A18708">
        <v>1914</v>
      </c>
      <c r="B18708" t="s">
        <v>3655</v>
      </c>
      <c r="C18708" t="s">
        <v>2095</v>
      </c>
      <c r="D18708">
        <v>36.090000000000003</v>
      </c>
    </row>
    <row r="18709" spans="1:4">
      <c r="A18709">
        <v>1914</v>
      </c>
      <c r="B18709" t="s">
        <v>3655</v>
      </c>
      <c r="C18709" t="s">
        <v>2095</v>
      </c>
      <c r="D18709">
        <v>226.92</v>
      </c>
    </row>
    <row r="18710" spans="1:4">
      <c r="A18710">
        <v>1914</v>
      </c>
      <c r="B18710" t="s">
        <v>3655</v>
      </c>
      <c r="C18710" t="s">
        <v>2095</v>
      </c>
      <c r="D18710">
        <v>54</v>
      </c>
    </row>
    <row r="18711" spans="1:4">
      <c r="A18711">
        <v>1914</v>
      </c>
      <c r="B18711" t="s">
        <v>3655</v>
      </c>
      <c r="C18711" t="s">
        <v>2095</v>
      </c>
      <c r="D18711">
        <v>39.14</v>
      </c>
    </row>
    <row r="18712" spans="1:4">
      <c r="A18712">
        <v>1914</v>
      </c>
      <c r="B18712" t="s">
        <v>3655</v>
      </c>
      <c r="C18712" t="s">
        <v>2095</v>
      </c>
      <c r="D18712">
        <v>101.24</v>
      </c>
    </row>
    <row r="18713" spans="1:4">
      <c r="A18713">
        <v>1914</v>
      </c>
      <c r="B18713" t="s">
        <v>3655</v>
      </c>
      <c r="C18713" t="s">
        <v>2095</v>
      </c>
      <c r="D18713">
        <v>57</v>
      </c>
    </row>
    <row r="18714" spans="1:4">
      <c r="A18714">
        <v>1914</v>
      </c>
      <c r="B18714" t="s">
        <v>3655</v>
      </c>
      <c r="C18714" t="s">
        <v>2095</v>
      </c>
      <c r="D18714">
        <v>36.57</v>
      </c>
    </row>
    <row r="18715" spans="1:4">
      <c r="A18715">
        <v>1914</v>
      </c>
      <c r="B18715" t="s">
        <v>3655</v>
      </c>
      <c r="C18715" t="s">
        <v>2095</v>
      </c>
      <c r="D18715">
        <v>589.20000000000005</v>
      </c>
    </row>
    <row r="18716" spans="1:4">
      <c r="A18716">
        <v>1914</v>
      </c>
      <c r="B18716" t="s">
        <v>3655</v>
      </c>
      <c r="C18716" t="s">
        <v>2095</v>
      </c>
      <c r="D18716">
        <v>252.91</v>
      </c>
    </row>
    <row r="18717" spans="1:4">
      <c r="A18717">
        <v>1914</v>
      </c>
      <c r="B18717" t="s">
        <v>3655</v>
      </c>
      <c r="C18717" t="s">
        <v>2095</v>
      </c>
      <c r="D18717">
        <v>90.21</v>
      </c>
    </row>
    <row r="18718" spans="1:4">
      <c r="A18718">
        <v>1914</v>
      </c>
      <c r="B18718" t="s">
        <v>3655</v>
      </c>
      <c r="C18718" t="s">
        <v>2095</v>
      </c>
      <c r="D18718">
        <v>36.869999999999997</v>
      </c>
    </row>
    <row r="18719" spans="1:4">
      <c r="A18719">
        <v>1914</v>
      </c>
      <c r="B18719" t="s">
        <v>3655</v>
      </c>
      <c r="C18719" t="s">
        <v>2095</v>
      </c>
      <c r="D18719">
        <v>67.22</v>
      </c>
    </row>
    <row r="18720" spans="1:4">
      <c r="A18720">
        <v>1914</v>
      </c>
      <c r="B18720" t="s">
        <v>3655</v>
      </c>
      <c r="C18720" t="s">
        <v>417</v>
      </c>
      <c r="D18720">
        <v>293.33800000000002</v>
      </c>
    </row>
    <row r="18721" spans="1:4">
      <c r="A18721">
        <v>1914</v>
      </c>
      <c r="B18721" t="s">
        <v>3655</v>
      </c>
      <c r="C18721" t="s">
        <v>417</v>
      </c>
      <c r="D18721">
        <v>45.09</v>
      </c>
    </row>
    <row r="18722" spans="1:4">
      <c r="A18722">
        <v>1914</v>
      </c>
      <c r="B18722" t="s">
        <v>3655</v>
      </c>
      <c r="C18722" t="s">
        <v>417</v>
      </c>
      <c r="D18722">
        <v>25.71</v>
      </c>
    </row>
    <row r="18723" spans="1:4">
      <c r="A18723">
        <v>1914</v>
      </c>
      <c r="B18723" t="s">
        <v>3655</v>
      </c>
      <c r="C18723" t="s">
        <v>417</v>
      </c>
      <c r="D18723">
        <v>41</v>
      </c>
    </row>
    <row r="18724" spans="1:4">
      <c r="A18724">
        <v>1914</v>
      </c>
      <c r="B18724" t="s">
        <v>3655</v>
      </c>
      <c r="C18724" t="s">
        <v>417</v>
      </c>
      <c r="D18724">
        <v>37.450000000000003</v>
      </c>
    </row>
    <row r="18725" spans="1:4">
      <c r="A18725">
        <v>1914</v>
      </c>
      <c r="B18725" t="s">
        <v>3655</v>
      </c>
      <c r="C18725" t="s">
        <v>417</v>
      </c>
      <c r="D18725">
        <v>180.11</v>
      </c>
    </row>
    <row r="18726" spans="1:4">
      <c r="A18726">
        <v>1914</v>
      </c>
      <c r="B18726" t="s">
        <v>3655</v>
      </c>
      <c r="C18726" t="s">
        <v>417</v>
      </c>
      <c r="D18726">
        <v>222.38</v>
      </c>
    </row>
    <row r="18727" spans="1:4">
      <c r="A18727">
        <v>1914</v>
      </c>
      <c r="B18727" t="s">
        <v>3655</v>
      </c>
      <c r="C18727" t="s">
        <v>68</v>
      </c>
      <c r="D18727">
        <v>59.93</v>
      </c>
    </row>
    <row r="18728" spans="1:4">
      <c r="A18728">
        <v>1914</v>
      </c>
      <c r="B18728" t="s">
        <v>3655</v>
      </c>
      <c r="C18728" t="s">
        <v>68</v>
      </c>
      <c r="D18728">
        <v>18</v>
      </c>
    </row>
    <row r="18729" spans="1:4">
      <c r="A18729">
        <v>1914</v>
      </c>
      <c r="B18729" t="s">
        <v>3655</v>
      </c>
      <c r="C18729" t="s">
        <v>68</v>
      </c>
      <c r="D18729">
        <v>8.8000000000000007</v>
      </c>
    </row>
    <row r="18730" spans="1:4">
      <c r="A18730">
        <v>1914</v>
      </c>
      <c r="B18730" t="s">
        <v>3655</v>
      </c>
      <c r="C18730" t="s">
        <v>68</v>
      </c>
      <c r="D18730">
        <v>7.55</v>
      </c>
    </row>
    <row r="18731" spans="1:4">
      <c r="A18731">
        <v>1914</v>
      </c>
      <c r="B18731" t="s">
        <v>3655</v>
      </c>
      <c r="C18731" t="s">
        <v>68</v>
      </c>
      <c r="D18731">
        <v>7</v>
      </c>
    </row>
    <row r="18732" spans="1:4">
      <c r="A18732">
        <v>1914</v>
      </c>
      <c r="B18732" t="s">
        <v>3655</v>
      </c>
      <c r="C18732" t="s">
        <v>68</v>
      </c>
      <c r="D18732">
        <v>74</v>
      </c>
    </row>
    <row r="18733" spans="1:4">
      <c r="A18733">
        <v>1914</v>
      </c>
      <c r="B18733" t="s">
        <v>3655</v>
      </c>
      <c r="C18733" t="s">
        <v>2097</v>
      </c>
      <c r="D18733">
        <v>36.85</v>
      </c>
    </row>
    <row r="18734" spans="1:4">
      <c r="A18734">
        <v>1914</v>
      </c>
      <c r="B18734" t="s">
        <v>3655</v>
      </c>
      <c r="C18734" t="s">
        <v>2097</v>
      </c>
      <c r="D18734">
        <v>10.8</v>
      </c>
    </row>
    <row r="18735" spans="1:4">
      <c r="A18735">
        <v>1914</v>
      </c>
      <c r="B18735" t="s">
        <v>3655</v>
      </c>
      <c r="C18735" t="s">
        <v>2097</v>
      </c>
      <c r="D18735">
        <v>9.01</v>
      </c>
    </row>
    <row r="18736" spans="1:4">
      <c r="A18736">
        <v>1914</v>
      </c>
      <c r="B18736" t="s">
        <v>3655</v>
      </c>
      <c r="C18736" t="s">
        <v>2097</v>
      </c>
      <c r="D18736">
        <v>31</v>
      </c>
    </row>
    <row r="18737" spans="1:4">
      <c r="A18737">
        <v>1914</v>
      </c>
      <c r="B18737" t="s">
        <v>3655</v>
      </c>
      <c r="C18737" t="s">
        <v>2097</v>
      </c>
      <c r="D18737">
        <v>38.67</v>
      </c>
    </row>
    <row r="18738" spans="1:4">
      <c r="A18738">
        <v>1914</v>
      </c>
      <c r="B18738" t="s">
        <v>3655</v>
      </c>
      <c r="C18738" t="s">
        <v>2097</v>
      </c>
      <c r="D18738">
        <v>37.200000000000003</v>
      </c>
    </row>
    <row r="18739" spans="1:4">
      <c r="A18739">
        <v>1914</v>
      </c>
      <c r="B18739" t="s">
        <v>3655</v>
      </c>
      <c r="C18739" t="s">
        <v>2097</v>
      </c>
      <c r="D18739">
        <v>14</v>
      </c>
    </row>
    <row r="18740" spans="1:4">
      <c r="A18740">
        <v>1914</v>
      </c>
      <c r="B18740" t="s">
        <v>3655</v>
      </c>
      <c r="C18740" t="s">
        <v>2100</v>
      </c>
      <c r="D18740">
        <v>1.8</v>
      </c>
    </row>
    <row r="18741" spans="1:4">
      <c r="A18741">
        <v>1914</v>
      </c>
      <c r="B18741" t="s">
        <v>3655</v>
      </c>
      <c r="C18741" t="s">
        <v>2101</v>
      </c>
      <c r="D18741">
        <v>35.18</v>
      </c>
    </row>
    <row r="18742" spans="1:4">
      <c r="A18742">
        <v>1914</v>
      </c>
      <c r="B18742" t="s">
        <v>3655</v>
      </c>
      <c r="C18742" t="s">
        <v>2072</v>
      </c>
      <c r="D18742">
        <v>21.38</v>
      </c>
    </row>
    <row r="18743" spans="1:4">
      <c r="A18743">
        <v>1914</v>
      </c>
      <c r="B18743" t="s">
        <v>3655</v>
      </c>
      <c r="C18743" t="s">
        <v>2103</v>
      </c>
      <c r="D18743">
        <v>4.5999999999999996</v>
      </c>
    </row>
    <row r="18744" spans="1:4">
      <c r="A18744">
        <v>1914</v>
      </c>
      <c r="B18744" t="s">
        <v>3655</v>
      </c>
      <c r="C18744" t="s">
        <v>273</v>
      </c>
      <c r="D18744">
        <v>10.5</v>
      </c>
    </row>
    <row r="18745" spans="1:4">
      <c r="A18745">
        <v>1914</v>
      </c>
      <c r="B18745" t="s">
        <v>3655</v>
      </c>
      <c r="C18745" t="s">
        <v>2106</v>
      </c>
      <c r="D18745">
        <v>71.59</v>
      </c>
    </row>
    <row r="18746" spans="1:4">
      <c r="A18746">
        <v>1914</v>
      </c>
      <c r="B18746" t="s">
        <v>3655</v>
      </c>
      <c r="C18746" t="s">
        <v>2106</v>
      </c>
      <c r="D18746">
        <v>11.13</v>
      </c>
    </row>
    <row r="18747" spans="1:4">
      <c r="A18747">
        <v>1914</v>
      </c>
      <c r="B18747" t="s">
        <v>3655</v>
      </c>
      <c r="C18747" t="s">
        <v>2106</v>
      </c>
      <c r="D18747">
        <v>113.98</v>
      </c>
    </row>
    <row r="18748" spans="1:4">
      <c r="A18748">
        <v>1914</v>
      </c>
      <c r="B18748" t="s">
        <v>3655</v>
      </c>
      <c r="C18748" t="s">
        <v>2241</v>
      </c>
      <c r="D18748">
        <v>24.09</v>
      </c>
    </row>
    <row r="18749" spans="1:4">
      <c r="A18749">
        <v>1914</v>
      </c>
      <c r="B18749" t="s">
        <v>3655</v>
      </c>
      <c r="C18749" t="s">
        <v>2398</v>
      </c>
      <c r="D18749">
        <v>18.28</v>
      </c>
    </row>
    <row r="18750" spans="1:4">
      <c r="A18750">
        <v>1914</v>
      </c>
      <c r="B18750" t="s">
        <v>3655</v>
      </c>
      <c r="C18750" t="s">
        <v>2084</v>
      </c>
      <c r="D18750">
        <v>21.06</v>
      </c>
    </row>
    <row r="18751" spans="1:4">
      <c r="A18751">
        <v>1914</v>
      </c>
      <c r="B18751" t="s">
        <v>3655</v>
      </c>
      <c r="C18751" t="s">
        <v>757</v>
      </c>
      <c r="D18751">
        <v>3.67</v>
      </c>
    </row>
    <row r="18752" spans="1:4">
      <c r="A18752">
        <v>1914</v>
      </c>
      <c r="B18752" t="s">
        <v>3655</v>
      </c>
      <c r="C18752" t="s">
        <v>1717</v>
      </c>
      <c r="D18752">
        <v>4.8499999999999996</v>
      </c>
    </row>
    <row r="18753" spans="1:4">
      <c r="A18753">
        <v>1914</v>
      </c>
      <c r="B18753" t="s">
        <v>3655</v>
      </c>
      <c r="C18753" t="s">
        <v>2578</v>
      </c>
      <c r="D18753">
        <v>8.5</v>
      </c>
    </row>
    <row r="18754" spans="1:4">
      <c r="A18754">
        <v>1914</v>
      </c>
      <c r="B18754" t="s">
        <v>3655</v>
      </c>
      <c r="C18754" t="s">
        <v>167</v>
      </c>
      <c r="D18754">
        <v>25</v>
      </c>
    </row>
    <row r="18755" spans="1:4">
      <c r="A18755">
        <v>1914</v>
      </c>
      <c r="B18755" t="s">
        <v>3655</v>
      </c>
      <c r="C18755" t="s">
        <v>2317</v>
      </c>
      <c r="D18755">
        <v>12.59</v>
      </c>
    </row>
    <row r="18756" spans="1:4">
      <c r="A18756">
        <v>1914</v>
      </c>
      <c r="B18756" t="s">
        <v>3655</v>
      </c>
      <c r="C18756" t="s">
        <v>718</v>
      </c>
      <c r="D18756">
        <v>14.48</v>
      </c>
    </row>
    <row r="18757" spans="1:4">
      <c r="A18757">
        <v>1914</v>
      </c>
      <c r="B18757" t="s">
        <v>3655</v>
      </c>
      <c r="C18757" t="s">
        <v>2088</v>
      </c>
      <c r="D18757">
        <v>23</v>
      </c>
    </row>
    <row r="18758" spans="1:4">
      <c r="A18758">
        <v>1914</v>
      </c>
      <c r="B18758" t="s">
        <v>3655</v>
      </c>
      <c r="C18758" t="s">
        <v>578</v>
      </c>
      <c r="D18758">
        <v>15.33</v>
      </c>
    </row>
    <row r="18759" spans="1:4">
      <c r="A18759">
        <v>1914</v>
      </c>
      <c r="B18759" t="s">
        <v>3655</v>
      </c>
      <c r="C18759" t="s">
        <v>578</v>
      </c>
      <c r="D18759">
        <v>33.24</v>
      </c>
    </row>
    <row r="18760" spans="1:4">
      <c r="A18760">
        <v>1914</v>
      </c>
      <c r="B18760" t="s">
        <v>3655</v>
      </c>
      <c r="C18760" t="s">
        <v>578</v>
      </c>
      <c r="D18760">
        <v>31.32</v>
      </c>
    </row>
    <row r="18761" spans="1:4">
      <c r="A18761">
        <v>1914</v>
      </c>
      <c r="B18761" t="s">
        <v>3655</v>
      </c>
      <c r="C18761" t="s">
        <v>578</v>
      </c>
      <c r="D18761">
        <v>20</v>
      </c>
    </row>
    <row r="18762" spans="1:4">
      <c r="A18762">
        <v>1914</v>
      </c>
      <c r="B18762" t="s">
        <v>3655</v>
      </c>
      <c r="C18762" t="s">
        <v>2108</v>
      </c>
      <c r="D18762">
        <v>41.04</v>
      </c>
    </row>
    <row r="18763" spans="1:4">
      <c r="A18763">
        <v>1914</v>
      </c>
      <c r="B18763" t="s">
        <v>3655</v>
      </c>
      <c r="C18763" t="s">
        <v>2609</v>
      </c>
      <c r="D18763">
        <v>48.77</v>
      </c>
    </row>
    <row r="18764" spans="1:4">
      <c r="A18764">
        <v>1914</v>
      </c>
      <c r="B18764" t="s">
        <v>3655</v>
      </c>
      <c r="C18764" t="s">
        <v>2090</v>
      </c>
      <c r="D18764">
        <v>116.9</v>
      </c>
    </row>
    <row r="18765" spans="1:4">
      <c r="A18765">
        <v>1914</v>
      </c>
      <c r="B18765" t="s">
        <v>3655</v>
      </c>
      <c r="C18765" t="s">
        <v>2090</v>
      </c>
      <c r="D18765">
        <v>80.31</v>
      </c>
    </row>
    <row r="18766" spans="1:4">
      <c r="A18766">
        <v>1914</v>
      </c>
      <c r="B18766" t="s">
        <v>3655</v>
      </c>
      <c r="C18766" t="s">
        <v>2090</v>
      </c>
      <c r="D18766">
        <v>19.82</v>
      </c>
    </row>
    <row r="18767" spans="1:4">
      <c r="A18767">
        <v>1914</v>
      </c>
      <c r="B18767" t="s">
        <v>3655</v>
      </c>
      <c r="C18767" t="s">
        <v>2090</v>
      </c>
      <c r="D18767">
        <v>16.18</v>
      </c>
    </row>
    <row r="18768" spans="1:4">
      <c r="A18768">
        <v>1914</v>
      </c>
      <c r="B18768" t="s">
        <v>3655</v>
      </c>
      <c r="C18768" t="s">
        <v>2090</v>
      </c>
      <c r="D18768">
        <v>56.61</v>
      </c>
    </row>
    <row r="18769" spans="1:4">
      <c r="A18769">
        <v>1914</v>
      </c>
      <c r="B18769" t="s">
        <v>3655</v>
      </c>
      <c r="C18769" t="s">
        <v>2090</v>
      </c>
      <c r="D18769">
        <v>52.03</v>
      </c>
    </row>
    <row r="18770" spans="1:4">
      <c r="A18770">
        <v>1914</v>
      </c>
      <c r="B18770" t="s">
        <v>3655</v>
      </c>
      <c r="C18770" t="s">
        <v>2090</v>
      </c>
      <c r="D18770">
        <v>50</v>
      </c>
    </row>
    <row r="18771" spans="1:4">
      <c r="A18771">
        <v>1914</v>
      </c>
      <c r="B18771" t="s">
        <v>3655</v>
      </c>
      <c r="C18771" t="s">
        <v>2090</v>
      </c>
      <c r="D18771">
        <v>59</v>
      </c>
    </row>
    <row r="18772" spans="1:4">
      <c r="A18772">
        <v>1914</v>
      </c>
      <c r="B18772" t="s">
        <v>3655</v>
      </c>
      <c r="C18772" t="s">
        <v>2092</v>
      </c>
      <c r="D18772">
        <v>150</v>
      </c>
    </row>
    <row r="18773" spans="1:4">
      <c r="A18773">
        <v>1914</v>
      </c>
      <c r="B18773" t="s">
        <v>3655</v>
      </c>
      <c r="C18773" t="s">
        <v>2092</v>
      </c>
      <c r="D18773">
        <v>150</v>
      </c>
    </row>
    <row r="18774" spans="1:4">
      <c r="A18774">
        <v>1914</v>
      </c>
      <c r="B18774" t="s">
        <v>3655</v>
      </c>
      <c r="C18774" t="s">
        <v>2092</v>
      </c>
      <c r="D18774">
        <v>20.09</v>
      </c>
    </row>
    <row r="18775" spans="1:4">
      <c r="A18775">
        <v>1914</v>
      </c>
      <c r="B18775" t="s">
        <v>3655</v>
      </c>
      <c r="C18775" t="s">
        <v>2092</v>
      </c>
      <c r="D18775">
        <v>38</v>
      </c>
    </row>
    <row r="18776" spans="1:4">
      <c r="A18776">
        <v>1914</v>
      </c>
      <c r="B18776" t="s">
        <v>3655</v>
      </c>
      <c r="C18776" t="s">
        <v>2109</v>
      </c>
      <c r="D18776">
        <v>15.34</v>
      </c>
    </row>
    <row r="18777" spans="1:4">
      <c r="A18777">
        <v>1914</v>
      </c>
      <c r="B18777" t="s">
        <v>3664</v>
      </c>
      <c r="C18777" t="s">
        <v>1493</v>
      </c>
      <c r="D18777">
        <v>5</v>
      </c>
    </row>
    <row r="18778" spans="1:4">
      <c r="A18778">
        <v>1914</v>
      </c>
      <c r="B18778" t="s">
        <v>3664</v>
      </c>
      <c r="C18778" t="s">
        <v>1494</v>
      </c>
      <c r="D18778">
        <v>9</v>
      </c>
    </row>
    <row r="18779" spans="1:4">
      <c r="A18779">
        <v>1914</v>
      </c>
      <c r="B18779" t="s">
        <v>3664</v>
      </c>
      <c r="C18779" t="s">
        <v>1818</v>
      </c>
      <c r="D18779">
        <v>6.5</v>
      </c>
    </row>
    <row r="18780" spans="1:4">
      <c r="A18780">
        <v>1914</v>
      </c>
      <c r="B18780" t="s">
        <v>3664</v>
      </c>
      <c r="C18780" t="s">
        <v>1495</v>
      </c>
      <c r="D18780">
        <v>9</v>
      </c>
    </row>
    <row r="18781" spans="1:4">
      <c r="A18781">
        <v>1914</v>
      </c>
      <c r="B18781" t="s">
        <v>3664</v>
      </c>
      <c r="C18781" t="s">
        <v>1320</v>
      </c>
      <c r="D18781">
        <v>6.5</v>
      </c>
    </row>
    <row r="18782" spans="1:4">
      <c r="A18782">
        <v>1914</v>
      </c>
      <c r="B18782" t="s">
        <v>3664</v>
      </c>
      <c r="C18782" t="s">
        <v>1496</v>
      </c>
      <c r="D18782">
        <v>23.26</v>
      </c>
    </row>
    <row r="18783" spans="1:4">
      <c r="A18783">
        <v>1914</v>
      </c>
      <c r="B18783" t="s">
        <v>3664</v>
      </c>
      <c r="C18783" t="s">
        <v>1497</v>
      </c>
      <c r="D18783">
        <v>31.26</v>
      </c>
    </row>
    <row r="18784" spans="1:4">
      <c r="A18784">
        <v>1914</v>
      </c>
      <c r="B18784" t="s">
        <v>3664</v>
      </c>
      <c r="C18784" t="s">
        <v>1196</v>
      </c>
      <c r="D18784">
        <v>113.068195</v>
      </c>
    </row>
    <row r="18785" spans="1:4">
      <c r="A18785">
        <v>1914</v>
      </c>
      <c r="B18785" t="s">
        <v>3664</v>
      </c>
      <c r="C18785" t="s">
        <v>1498</v>
      </c>
      <c r="D18785">
        <v>11</v>
      </c>
    </row>
    <row r="18786" spans="1:4">
      <c r="A18786">
        <v>1914</v>
      </c>
      <c r="B18786" t="s">
        <v>3664</v>
      </c>
      <c r="C18786" t="s">
        <v>1319</v>
      </c>
      <c r="D18786">
        <v>12</v>
      </c>
    </row>
    <row r="18787" spans="1:4">
      <c r="A18787">
        <v>1914</v>
      </c>
      <c r="B18787" t="s">
        <v>3664</v>
      </c>
      <c r="C18787" t="s">
        <v>1386</v>
      </c>
      <c r="D18787">
        <v>16</v>
      </c>
    </row>
    <row r="18788" spans="1:4">
      <c r="A18788">
        <v>1914</v>
      </c>
      <c r="B18788" t="s">
        <v>3664</v>
      </c>
      <c r="C18788" t="s">
        <v>1386</v>
      </c>
      <c r="D18788">
        <v>11</v>
      </c>
    </row>
    <row r="18789" spans="1:4">
      <c r="A18789">
        <v>1914</v>
      </c>
      <c r="B18789" t="s">
        <v>3656</v>
      </c>
      <c r="C18789" t="s">
        <v>734</v>
      </c>
      <c r="D18789">
        <v>30.5</v>
      </c>
    </row>
    <row r="18790" spans="1:4">
      <c r="A18790">
        <v>1914</v>
      </c>
      <c r="B18790" t="s">
        <v>3656</v>
      </c>
      <c r="C18790" t="s">
        <v>1407</v>
      </c>
      <c r="D18790">
        <v>2</v>
      </c>
    </row>
    <row r="18791" spans="1:4">
      <c r="A18791">
        <v>1914</v>
      </c>
      <c r="B18791" t="s">
        <v>3656</v>
      </c>
      <c r="C18791" t="s">
        <v>502</v>
      </c>
      <c r="D18791">
        <v>305.60700000000003</v>
      </c>
    </row>
    <row r="18792" spans="1:4">
      <c r="A18792">
        <v>1914</v>
      </c>
      <c r="B18792" t="s">
        <v>3656</v>
      </c>
      <c r="C18792" t="s">
        <v>502</v>
      </c>
      <c r="D18792">
        <v>33.93</v>
      </c>
    </row>
    <row r="18793" spans="1:4">
      <c r="A18793">
        <v>1914</v>
      </c>
      <c r="B18793" t="s">
        <v>3656</v>
      </c>
      <c r="C18793" t="s">
        <v>502</v>
      </c>
      <c r="D18793">
        <v>149.69</v>
      </c>
    </row>
    <row r="18794" spans="1:4">
      <c r="A18794">
        <v>1914</v>
      </c>
      <c r="B18794" t="s">
        <v>3656</v>
      </c>
      <c r="C18794" t="s">
        <v>502</v>
      </c>
      <c r="D18794">
        <v>25</v>
      </c>
    </row>
    <row r="18795" spans="1:4">
      <c r="A18795">
        <v>1914</v>
      </c>
      <c r="B18795" t="s">
        <v>3656</v>
      </c>
      <c r="C18795" t="s">
        <v>502</v>
      </c>
      <c r="D18795">
        <v>69</v>
      </c>
    </row>
    <row r="18796" spans="1:4">
      <c r="A18796">
        <v>1914</v>
      </c>
      <c r="B18796" t="s">
        <v>2415</v>
      </c>
      <c r="C18796" t="s">
        <v>2135</v>
      </c>
      <c r="D18796">
        <v>47.1</v>
      </c>
    </row>
    <row r="18797" spans="1:4">
      <c r="A18797">
        <v>1914</v>
      </c>
      <c r="B18797" t="s">
        <v>2415</v>
      </c>
      <c r="C18797" t="s">
        <v>2135</v>
      </c>
      <c r="D18797">
        <v>155</v>
      </c>
    </row>
    <row r="18798" spans="1:4">
      <c r="A18798">
        <v>1914</v>
      </c>
      <c r="B18798" t="s">
        <v>2415</v>
      </c>
      <c r="C18798" t="s">
        <v>2135</v>
      </c>
      <c r="D18798">
        <v>5.25</v>
      </c>
    </row>
    <row r="18799" spans="1:4">
      <c r="A18799">
        <v>1914</v>
      </c>
      <c r="B18799" t="s">
        <v>2415</v>
      </c>
      <c r="C18799" t="s">
        <v>2037</v>
      </c>
      <c r="D18799">
        <v>8.75</v>
      </c>
    </row>
    <row r="18800" spans="1:4">
      <c r="A18800">
        <v>1914</v>
      </c>
      <c r="B18800" t="s">
        <v>2415</v>
      </c>
      <c r="C18800" t="s">
        <v>2579</v>
      </c>
      <c r="D18800">
        <v>51.73</v>
      </c>
    </row>
    <row r="18801" spans="1:4">
      <c r="A18801">
        <v>1914</v>
      </c>
      <c r="B18801" t="s">
        <v>2415</v>
      </c>
      <c r="C18801" t="s">
        <v>2579</v>
      </c>
      <c r="D18801">
        <v>22.48</v>
      </c>
    </row>
    <row r="18802" spans="1:4">
      <c r="A18802">
        <v>1914</v>
      </c>
      <c r="B18802" t="s">
        <v>2415</v>
      </c>
      <c r="C18802" t="s">
        <v>2116</v>
      </c>
      <c r="D18802">
        <v>5</v>
      </c>
    </row>
    <row r="18803" spans="1:4">
      <c r="A18803">
        <v>1914</v>
      </c>
      <c r="B18803" t="s">
        <v>2415</v>
      </c>
      <c r="C18803" t="s">
        <v>2323</v>
      </c>
      <c r="D18803">
        <v>5.42</v>
      </c>
    </row>
    <row r="18804" spans="1:4">
      <c r="A18804">
        <v>1914</v>
      </c>
      <c r="B18804" t="s">
        <v>2415</v>
      </c>
      <c r="C18804" t="s">
        <v>2323</v>
      </c>
      <c r="D18804">
        <v>10</v>
      </c>
    </row>
    <row r="18805" spans="1:4">
      <c r="A18805">
        <v>1914</v>
      </c>
      <c r="B18805" t="s">
        <v>2415</v>
      </c>
      <c r="C18805" t="s">
        <v>2500</v>
      </c>
      <c r="D18805">
        <v>1.25</v>
      </c>
    </row>
    <row r="18806" spans="1:4">
      <c r="A18806">
        <v>1914</v>
      </c>
      <c r="B18806" t="s">
        <v>2415</v>
      </c>
      <c r="C18806" t="s">
        <v>2366</v>
      </c>
      <c r="D18806">
        <v>2</v>
      </c>
    </row>
    <row r="18807" spans="1:4">
      <c r="A18807">
        <v>1914</v>
      </c>
      <c r="B18807" t="s">
        <v>2415</v>
      </c>
      <c r="C18807" t="s">
        <v>2366</v>
      </c>
      <c r="D18807">
        <v>4.99</v>
      </c>
    </row>
    <row r="18808" spans="1:4">
      <c r="A18808">
        <v>1914</v>
      </c>
      <c r="B18808" t="s">
        <v>2415</v>
      </c>
      <c r="C18808" t="s">
        <v>2399</v>
      </c>
      <c r="D18808">
        <v>18.75</v>
      </c>
    </row>
    <row r="18809" spans="1:4">
      <c r="A18809">
        <v>1914</v>
      </c>
      <c r="B18809" t="s">
        <v>2415</v>
      </c>
      <c r="C18809" t="s">
        <v>2324</v>
      </c>
      <c r="D18809">
        <v>39.119999999999997</v>
      </c>
    </row>
    <row r="18810" spans="1:4">
      <c r="A18810">
        <v>1914</v>
      </c>
      <c r="B18810" t="s">
        <v>2415</v>
      </c>
      <c r="C18810" t="s">
        <v>2324</v>
      </c>
      <c r="D18810">
        <v>13</v>
      </c>
    </row>
    <row r="18811" spans="1:4">
      <c r="A18811">
        <v>1914</v>
      </c>
      <c r="B18811" t="s">
        <v>2415</v>
      </c>
      <c r="C18811" t="s">
        <v>2325</v>
      </c>
      <c r="D18811">
        <v>21.5</v>
      </c>
    </row>
    <row r="18812" spans="1:4">
      <c r="A18812">
        <v>1914</v>
      </c>
      <c r="B18812" t="s">
        <v>2415</v>
      </c>
      <c r="C18812" t="s">
        <v>2444</v>
      </c>
      <c r="D18812">
        <v>13.2</v>
      </c>
    </row>
    <row r="18813" spans="1:4">
      <c r="A18813">
        <v>1914</v>
      </c>
      <c r="B18813" t="s">
        <v>2415</v>
      </c>
      <c r="C18813" t="s">
        <v>2276</v>
      </c>
      <c r="D18813">
        <v>8.6999999999999993</v>
      </c>
    </row>
    <row r="18814" spans="1:4">
      <c r="A18814">
        <v>1914</v>
      </c>
      <c r="B18814" t="s">
        <v>2415</v>
      </c>
      <c r="C18814" t="s">
        <v>2276</v>
      </c>
      <c r="D18814">
        <v>1.8</v>
      </c>
    </row>
    <row r="18815" spans="1:4">
      <c r="A18815">
        <v>1914</v>
      </c>
      <c r="B18815" t="s">
        <v>2415</v>
      </c>
      <c r="C18815" t="s">
        <v>2137</v>
      </c>
      <c r="D18815">
        <v>12.5</v>
      </c>
    </row>
    <row r="18816" spans="1:4">
      <c r="A18816">
        <v>1914</v>
      </c>
      <c r="B18816" t="s">
        <v>2415</v>
      </c>
      <c r="C18816" t="s">
        <v>2137</v>
      </c>
      <c r="D18816">
        <v>20.8</v>
      </c>
    </row>
    <row r="18817" spans="1:4">
      <c r="A18817">
        <v>1914</v>
      </c>
      <c r="B18817" t="s">
        <v>2415</v>
      </c>
      <c r="C18817" t="s">
        <v>2501</v>
      </c>
      <c r="D18817">
        <v>1.0129999999999999</v>
      </c>
    </row>
    <row r="18818" spans="1:4">
      <c r="A18818">
        <v>1914</v>
      </c>
      <c r="B18818" t="s">
        <v>2415</v>
      </c>
      <c r="C18818" t="s">
        <v>2445</v>
      </c>
      <c r="D18818">
        <v>6</v>
      </c>
    </row>
    <row r="18819" spans="1:4">
      <c r="A18819">
        <v>1914</v>
      </c>
      <c r="B18819" t="s">
        <v>2415</v>
      </c>
      <c r="C18819" t="s">
        <v>2536</v>
      </c>
      <c r="D18819">
        <v>5</v>
      </c>
    </row>
    <row r="18820" spans="1:4">
      <c r="A18820">
        <v>1914</v>
      </c>
      <c r="B18820" t="s">
        <v>2415</v>
      </c>
      <c r="C18820" t="s">
        <v>2367</v>
      </c>
      <c r="D18820">
        <v>7.12</v>
      </c>
    </row>
    <row r="18821" spans="1:4">
      <c r="A18821">
        <v>1914</v>
      </c>
      <c r="B18821" t="s">
        <v>2415</v>
      </c>
      <c r="C18821" t="s">
        <v>715</v>
      </c>
      <c r="D18821">
        <v>2.5</v>
      </c>
    </row>
    <row r="18822" spans="1:4">
      <c r="A18822">
        <v>1914</v>
      </c>
      <c r="B18822" t="s">
        <v>2415</v>
      </c>
      <c r="C18822" t="s">
        <v>2326</v>
      </c>
      <c r="D18822">
        <v>32</v>
      </c>
    </row>
    <row r="18823" spans="1:4">
      <c r="A18823">
        <v>1914</v>
      </c>
      <c r="B18823" t="s">
        <v>2415</v>
      </c>
      <c r="C18823" t="s">
        <v>2326</v>
      </c>
      <c r="D18823">
        <v>13.635</v>
      </c>
    </row>
    <row r="18824" spans="1:4">
      <c r="A18824">
        <v>1914</v>
      </c>
      <c r="B18824" t="s">
        <v>2415</v>
      </c>
      <c r="C18824" t="s">
        <v>2139</v>
      </c>
      <c r="D18824">
        <v>19</v>
      </c>
    </row>
    <row r="18825" spans="1:4">
      <c r="A18825">
        <v>1914</v>
      </c>
      <c r="B18825" t="s">
        <v>2415</v>
      </c>
      <c r="C18825" t="s">
        <v>2139</v>
      </c>
      <c r="D18825">
        <v>12.38</v>
      </c>
    </row>
    <row r="18826" spans="1:4">
      <c r="A18826">
        <v>1914</v>
      </c>
      <c r="B18826" t="s">
        <v>2415</v>
      </c>
      <c r="C18826" t="s">
        <v>2140</v>
      </c>
      <c r="D18826">
        <v>53</v>
      </c>
    </row>
    <row r="18827" spans="1:4">
      <c r="A18827">
        <v>1914</v>
      </c>
      <c r="B18827" t="s">
        <v>2415</v>
      </c>
      <c r="C18827" t="s">
        <v>2140</v>
      </c>
      <c r="D18827">
        <v>51.78</v>
      </c>
    </row>
    <row r="18828" spans="1:4">
      <c r="A18828">
        <v>1914</v>
      </c>
      <c r="B18828" t="s">
        <v>2415</v>
      </c>
      <c r="C18828" t="s">
        <v>2140</v>
      </c>
      <c r="D18828">
        <v>2.2999999999999998</v>
      </c>
    </row>
    <row r="18829" spans="1:4">
      <c r="A18829">
        <v>1914</v>
      </c>
      <c r="B18829" t="s">
        <v>2415</v>
      </c>
      <c r="C18829" t="s">
        <v>2140</v>
      </c>
      <c r="D18829">
        <v>25</v>
      </c>
    </row>
    <row r="18830" spans="1:4">
      <c r="A18830">
        <v>1914</v>
      </c>
      <c r="B18830" t="s">
        <v>2415</v>
      </c>
      <c r="C18830" t="s">
        <v>2140</v>
      </c>
      <c r="D18830">
        <v>2</v>
      </c>
    </row>
    <row r="18831" spans="1:4">
      <c r="A18831">
        <v>1914</v>
      </c>
      <c r="B18831" t="s">
        <v>2415</v>
      </c>
      <c r="C18831" t="s">
        <v>2537</v>
      </c>
      <c r="D18831">
        <v>12.5</v>
      </c>
    </row>
    <row r="18832" spans="1:4">
      <c r="A18832">
        <v>1914</v>
      </c>
      <c r="B18832" t="s">
        <v>2415</v>
      </c>
      <c r="C18832" t="s">
        <v>2477</v>
      </c>
      <c r="D18832">
        <v>8.11</v>
      </c>
    </row>
    <row r="18833" spans="1:4">
      <c r="A18833">
        <v>1914</v>
      </c>
      <c r="B18833" t="s">
        <v>2415</v>
      </c>
      <c r="C18833" t="s">
        <v>2141</v>
      </c>
      <c r="D18833">
        <v>39.78</v>
      </c>
    </row>
    <row r="18834" spans="1:4">
      <c r="A18834">
        <v>1914</v>
      </c>
      <c r="B18834" t="s">
        <v>2415</v>
      </c>
      <c r="C18834" t="s">
        <v>2141</v>
      </c>
      <c r="D18834">
        <v>31.29</v>
      </c>
    </row>
    <row r="18835" spans="1:4">
      <c r="A18835">
        <v>1914</v>
      </c>
      <c r="B18835" t="s">
        <v>2415</v>
      </c>
      <c r="C18835" t="s">
        <v>2119</v>
      </c>
      <c r="D18835">
        <v>6.5</v>
      </c>
    </row>
    <row r="18836" spans="1:4">
      <c r="A18836">
        <v>1914</v>
      </c>
      <c r="B18836" t="s">
        <v>2415</v>
      </c>
      <c r="C18836" t="s">
        <v>2143</v>
      </c>
      <c r="D18836">
        <v>28</v>
      </c>
    </row>
    <row r="18837" spans="1:4">
      <c r="A18837">
        <v>1914</v>
      </c>
      <c r="B18837" t="s">
        <v>2415</v>
      </c>
      <c r="C18837" t="s">
        <v>2143</v>
      </c>
      <c r="D18837">
        <v>29.95</v>
      </c>
    </row>
    <row r="18838" spans="1:4">
      <c r="A18838">
        <v>1914</v>
      </c>
      <c r="B18838" t="s">
        <v>2415</v>
      </c>
      <c r="C18838" t="s">
        <v>2212</v>
      </c>
      <c r="D18838">
        <v>12.59</v>
      </c>
    </row>
    <row r="18839" spans="1:4">
      <c r="A18839">
        <v>1914</v>
      </c>
      <c r="B18839" t="s">
        <v>2415</v>
      </c>
      <c r="C18839" t="s">
        <v>2212</v>
      </c>
      <c r="D18839">
        <v>72.91</v>
      </c>
    </row>
    <row r="18840" spans="1:4">
      <c r="A18840">
        <v>1914</v>
      </c>
      <c r="B18840" t="s">
        <v>2415</v>
      </c>
      <c r="C18840" t="s">
        <v>2120</v>
      </c>
      <c r="D18840">
        <v>50</v>
      </c>
    </row>
    <row r="18841" spans="1:4">
      <c r="A18841">
        <v>1914</v>
      </c>
      <c r="B18841" t="s">
        <v>2415</v>
      </c>
      <c r="C18841" t="s">
        <v>2121</v>
      </c>
      <c r="D18841">
        <v>30.1</v>
      </c>
    </row>
    <row r="18842" spans="1:4">
      <c r="A18842">
        <v>1914</v>
      </c>
      <c r="B18842" t="s">
        <v>2415</v>
      </c>
      <c r="C18842" t="s">
        <v>2505</v>
      </c>
      <c r="D18842">
        <v>23</v>
      </c>
    </row>
    <row r="18843" spans="1:4">
      <c r="A18843">
        <v>1914</v>
      </c>
      <c r="B18843" t="s">
        <v>2415</v>
      </c>
      <c r="C18843" t="s">
        <v>2252</v>
      </c>
      <c r="D18843">
        <v>3.25</v>
      </c>
    </row>
    <row r="18844" spans="1:4">
      <c r="A18844">
        <v>1914</v>
      </c>
      <c r="B18844" t="s">
        <v>2415</v>
      </c>
      <c r="C18844" t="s">
        <v>2252</v>
      </c>
      <c r="D18844">
        <v>22</v>
      </c>
    </row>
    <row r="18845" spans="1:4">
      <c r="A18845">
        <v>1914</v>
      </c>
      <c r="B18845" t="s">
        <v>2415</v>
      </c>
      <c r="C18845" t="s">
        <v>441</v>
      </c>
      <c r="D18845">
        <v>36</v>
      </c>
    </row>
    <row r="18846" spans="1:4">
      <c r="A18846">
        <v>1914</v>
      </c>
      <c r="B18846" t="s">
        <v>2415</v>
      </c>
      <c r="C18846" t="s">
        <v>441</v>
      </c>
      <c r="D18846">
        <v>5.1749999999999998</v>
      </c>
    </row>
    <row r="18847" spans="1:4">
      <c r="A18847">
        <v>1914</v>
      </c>
      <c r="B18847" t="s">
        <v>2415</v>
      </c>
      <c r="C18847" t="s">
        <v>441</v>
      </c>
      <c r="D18847">
        <v>4.5</v>
      </c>
    </row>
    <row r="18848" spans="1:4">
      <c r="A18848">
        <v>1914</v>
      </c>
      <c r="B18848" t="s">
        <v>2415</v>
      </c>
      <c r="C18848" t="s">
        <v>2599</v>
      </c>
      <c r="D18848">
        <v>5.6</v>
      </c>
    </row>
    <row r="18849" spans="1:4">
      <c r="A18849">
        <v>1914</v>
      </c>
      <c r="B18849" t="s">
        <v>2415</v>
      </c>
      <c r="C18849" t="s">
        <v>273</v>
      </c>
      <c r="D18849">
        <v>25</v>
      </c>
    </row>
    <row r="18850" spans="1:4">
      <c r="A18850">
        <v>1914</v>
      </c>
      <c r="B18850" t="s">
        <v>2415</v>
      </c>
      <c r="C18850" t="s">
        <v>273</v>
      </c>
      <c r="D18850">
        <v>7.7</v>
      </c>
    </row>
    <row r="18851" spans="1:4">
      <c r="A18851">
        <v>1914</v>
      </c>
      <c r="B18851" t="s">
        <v>2415</v>
      </c>
      <c r="C18851" t="s">
        <v>273</v>
      </c>
      <c r="D18851">
        <v>11.12</v>
      </c>
    </row>
    <row r="18852" spans="1:4">
      <c r="A18852">
        <v>1914</v>
      </c>
      <c r="B18852" t="s">
        <v>2415</v>
      </c>
      <c r="C18852" t="s">
        <v>273</v>
      </c>
      <c r="D18852">
        <v>8.3000000000000007</v>
      </c>
    </row>
    <row r="18853" spans="1:4">
      <c r="A18853">
        <v>1914</v>
      </c>
      <c r="B18853" t="s">
        <v>2415</v>
      </c>
      <c r="C18853" t="s">
        <v>273</v>
      </c>
      <c r="D18853">
        <v>4.5599999999999996</v>
      </c>
    </row>
    <row r="18854" spans="1:4">
      <c r="A18854">
        <v>1914</v>
      </c>
      <c r="B18854" t="s">
        <v>2415</v>
      </c>
      <c r="C18854" t="s">
        <v>273</v>
      </c>
      <c r="D18854">
        <v>13.15</v>
      </c>
    </row>
    <row r="18855" spans="1:4">
      <c r="A18855">
        <v>1914</v>
      </c>
      <c r="B18855" t="s">
        <v>2415</v>
      </c>
      <c r="C18855" t="s">
        <v>273</v>
      </c>
      <c r="D18855">
        <v>6.1</v>
      </c>
    </row>
    <row r="18856" spans="1:4">
      <c r="A18856">
        <v>1914</v>
      </c>
      <c r="B18856" t="s">
        <v>2415</v>
      </c>
      <c r="C18856" t="s">
        <v>273</v>
      </c>
      <c r="D18856">
        <v>40.39</v>
      </c>
    </row>
    <row r="18857" spans="1:4">
      <c r="A18857">
        <v>1914</v>
      </c>
      <c r="B18857" t="s">
        <v>2415</v>
      </c>
      <c r="C18857" t="s">
        <v>273</v>
      </c>
      <c r="D18857">
        <v>8</v>
      </c>
    </row>
    <row r="18858" spans="1:4">
      <c r="A18858">
        <v>1914</v>
      </c>
      <c r="B18858" t="s">
        <v>2415</v>
      </c>
      <c r="C18858" t="s">
        <v>273</v>
      </c>
      <c r="D18858">
        <v>17.84</v>
      </c>
    </row>
    <row r="18859" spans="1:4">
      <c r="A18859">
        <v>1914</v>
      </c>
      <c r="B18859" t="s">
        <v>2415</v>
      </c>
      <c r="C18859" t="s">
        <v>2327</v>
      </c>
      <c r="D18859">
        <v>5</v>
      </c>
    </row>
    <row r="18860" spans="1:4">
      <c r="A18860">
        <v>1914</v>
      </c>
      <c r="B18860" t="s">
        <v>2415</v>
      </c>
      <c r="C18860" t="s">
        <v>1394</v>
      </c>
      <c r="D18860">
        <v>20.76</v>
      </c>
    </row>
    <row r="18861" spans="1:4">
      <c r="A18861">
        <v>1914</v>
      </c>
      <c r="B18861" t="s">
        <v>2415</v>
      </c>
      <c r="C18861" t="s">
        <v>1394</v>
      </c>
      <c r="D18861">
        <v>22.08</v>
      </c>
    </row>
    <row r="18862" spans="1:4">
      <c r="A18862">
        <v>1914</v>
      </c>
      <c r="B18862" t="s">
        <v>2415</v>
      </c>
      <c r="C18862" t="s">
        <v>2631</v>
      </c>
      <c r="D18862">
        <v>8.9</v>
      </c>
    </row>
    <row r="18863" spans="1:4">
      <c r="A18863">
        <v>1914</v>
      </c>
      <c r="B18863" t="s">
        <v>2415</v>
      </c>
      <c r="C18863" t="s">
        <v>2509</v>
      </c>
      <c r="D18863">
        <v>45.67</v>
      </c>
    </row>
    <row r="18864" spans="1:4">
      <c r="A18864">
        <v>1914</v>
      </c>
      <c r="B18864" t="s">
        <v>2415</v>
      </c>
      <c r="C18864" t="s">
        <v>2509</v>
      </c>
      <c r="D18864">
        <v>8.0500000000000007</v>
      </c>
    </row>
    <row r="18865" spans="1:4">
      <c r="A18865">
        <v>1914</v>
      </c>
      <c r="B18865" t="s">
        <v>2415</v>
      </c>
      <c r="C18865" t="s">
        <v>2509</v>
      </c>
      <c r="D18865">
        <v>7.3</v>
      </c>
    </row>
    <row r="18866" spans="1:4">
      <c r="A18866">
        <v>1914</v>
      </c>
      <c r="B18866" t="s">
        <v>2415</v>
      </c>
      <c r="C18866" t="s">
        <v>2328</v>
      </c>
      <c r="D18866">
        <v>10.199999999999999</v>
      </c>
    </row>
    <row r="18867" spans="1:4">
      <c r="A18867">
        <v>1914</v>
      </c>
      <c r="B18867" t="s">
        <v>2415</v>
      </c>
      <c r="C18867" t="s">
        <v>2258</v>
      </c>
      <c r="D18867">
        <v>6</v>
      </c>
    </row>
    <row r="18868" spans="1:4">
      <c r="A18868">
        <v>1914</v>
      </c>
      <c r="B18868" t="s">
        <v>2415</v>
      </c>
      <c r="C18868" t="s">
        <v>2632</v>
      </c>
      <c r="D18868">
        <v>4</v>
      </c>
    </row>
    <row r="18869" spans="1:4">
      <c r="A18869">
        <v>1914</v>
      </c>
      <c r="B18869" t="s">
        <v>2415</v>
      </c>
      <c r="C18869" t="s">
        <v>2632</v>
      </c>
      <c r="D18869">
        <v>9</v>
      </c>
    </row>
    <row r="18870" spans="1:4">
      <c r="A18870">
        <v>1914</v>
      </c>
      <c r="B18870" t="s">
        <v>2415</v>
      </c>
      <c r="C18870" t="s">
        <v>2633</v>
      </c>
      <c r="D18870">
        <v>11.21</v>
      </c>
    </row>
    <row r="18871" spans="1:4">
      <c r="A18871">
        <v>1914</v>
      </c>
      <c r="B18871" t="s">
        <v>2415</v>
      </c>
      <c r="C18871" t="s">
        <v>2633</v>
      </c>
      <c r="D18871">
        <v>71.56</v>
      </c>
    </row>
    <row r="18872" spans="1:4">
      <c r="A18872">
        <v>1914</v>
      </c>
      <c r="B18872" t="s">
        <v>2415</v>
      </c>
      <c r="C18872" t="s">
        <v>2634</v>
      </c>
      <c r="D18872">
        <v>12.02</v>
      </c>
    </row>
    <row r="18873" spans="1:4">
      <c r="A18873">
        <v>1914</v>
      </c>
      <c r="B18873" t="s">
        <v>2415</v>
      </c>
      <c r="C18873" t="s">
        <v>2334</v>
      </c>
      <c r="D18873">
        <v>20.28</v>
      </c>
    </row>
    <row r="18874" spans="1:4">
      <c r="A18874">
        <v>1914</v>
      </c>
      <c r="B18874" t="s">
        <v>2415</v>
      </c>
      <c r="C18874" t="s">
        <v>2279</v>
      </c>
      <c r="D18874">
        <v>5.5</v>
      </c>
    </row>
    <row r="18875" spans="1:4">
      <c r="A18875">
        <v>1914</v>
      </c>
      <c r="B18875" t="s">
        <v>2415</v>
      </c>
      <c r="C18875" t="s">
        <v>2331</v>
      </c>
      <c r="D18875">
        <v>48.09</v>
      </c>
    </row>
    <row r="18876" spans="1:4">
      <c r="A18876">
        <v>1914</v>
      </c>
      <c r="B18876" t="s">
        <v>2415</v>
      </c>
      <c r="C18876" t="s">
        <v>2123</v>
      </c>
      <c r="D18876">
        <v>1.19</v>
      </c>
    </row>
    <row r="18877" spans="1:4">
      <c r="A18877">
        <v>1914</v>
      </c>
      <c r="B18877" t="s">
        <v>2415</v>
      </c>
      <c r="C18877" t="s">
        <v>2123</v>
      </c>
      <c r="D18877">
        <v>5.07</v>
      </c>
    </row>
    <row r="18878" spans="1:4">
      <c r="A18878">
        <v>1914</v>
      </c>
      <c r="B18878" t="s">
        <v>2415</v>
      </c>
      <c r="C18878" t="s">
        <v>2123</v>
      </c>
      <c r="D18878">
        <v>4.16</v>
      </c>
    </row>
    <row r="18879" spans="1:4">
      <c r="A18879">
        <v>1914</v>
      </c>
      <c r="B18879" t="s">
        <v>2415</v>
      </c>
      <c r="C18879" t="s">
        <v>2123</v>
      </c>
      <c r="D18879">
        <v>2</v>
      </c>
    </row>
    <row r="18880" spans="1:4">
      <c r="A18880">
        <v>1914</v>
      </c>
      <c r="B18880" t="s">
        <v>2415</v>
      </c>
      <c r="C18880" t="s">
        <v>2123</v>
      </c>
      <c r="D18880">
        <v>34.799999999999997</v>
      </c>
    </row>
    <row r="18881" spans="1:4">
      <c r="A18881">
        <v>1914</v>
      </c>
      <c r="B18881" t="s">
        <v>2415</v>
      </c>
      <c r="C18881" t="s">
        <v>2124</v>
      </c>
      <c r="D18881">
        <v>58.05</v>
      </c>
    </row>
    <row r="18882" spans="1:4">
      <c r="A18882">
        <v>1914</v>
      </c>
      <c r="B18882" t="s">
        <v>2415</v>
      </c>
      <c r="C18882" t="s">
        <v>2511</v>
      </c>
      <c r="D18882">
        <v>12.75</v>
      </c>
    </row>
    <row r="18883" spans="1:4">
      <c r="A18883">
        <v>1914</v>
      </c>
      <c r="B18883" t="s">
        <v>2415</v>
      </c>
      <c r="C18883" t="s">
        <v>2610</v>
      </c>
      <c r="D18883">
        <v>18</v>
      </c>
    </row>
    <row r="18884" spans="1:4">
      <c r="A18884">
        <v>1914</v>
      </c>
      <c r="B18884" t="s">
        <v>2415</v>
      </c>
      <c r="C18884" t="s">
        <v>2125</v>
      </c>
      <c r="D18884">
        <v>659.274</v>
      </c>
    </row>
    <row r="18885" spans="1:4">
      <c r="A18885">
        <v>1914</v>
      </c>
      <c r="B18885" t="s">
        <v>2415</v>
      </c>
      <c r="C18885" t="s">
        <v>2125</v>
      </c>
      <c r="D18885">
        <v>79.08</v>
      </c>
    </row>
    <row r="18886" spans="1:4">
      <c r="A18886">
        <v>1914</v>
      </c>
      <c r="B18886" t="s">
        <v>2415</v>
      </c>
      <c r="C18886" t="s">
        <v>2125</v>
      </c>
      <c r="D18886">
        <v>409.6</v>
      </c>
    </row>
    <row r="18887" spans="1:4">
      <c r="A18887">
        <v>1914</v>
      </c>
      <c r="B18887" t="s">
        <v>2415</v>
      </c>
      <c r="C18887" t="s">
        <v>2125</v>
      </c>
      <c r="D18887">
        <v>10</v>
      </c>
    </row>
    <row r="18888" spans="1:4">
      <c r="A18888">
        <v>1914</v>
      </c>
      <c r="B18888" t="s">
        <v>2415</v>
      </c>
      <c r="C18888" t="s">
        <v>2125</v>
      </c>
      <c r="D18888">
        <v>26.06</v>
      </c>
    </row>
    <row r="18889" spans="1:4">
      <c r="A18889">
        <v>1914</v>
      </c>
      <c r="B18889" t="s">
        <v>2415</v>
      </c>
      <c r="C18889" t="s">
        <v>2125</v>
      </c>
      <c r="D18889">
        <v>5.35</v>
      </c>
    </row>
    <row r="18890" spans="1:4">
      <c r="A18890">
        <v>1914</v>
      </c>
      <c r="B18890" t="s">
        <v>2415</v>
      </c>
      <c r="C18890" t="s">
        <v>2125</v>
      </c>
      <c r="D18890">
        <v>3.5</v>
      </c>
    </row>
    <row r="18891" spans="1:4">
      <c r="A18891">
        <v>1914</v>
      </c>
      <c r="B18891" t="s">
        <v>2415</v>
      </c>
      <c r="C18891" t="s">
        <v>2125</v>
      </c>
      <c r="D18891">
        <v>14.61</v>
      </c>
    </row>
    <row r="18892" spans="1:4">
      <c r="A18892">
        <v>1914</v>
      </c>
      <c r="B18892" t="s">
        <v>2415</v>
      </c>
      <c r="C18892" t="s">
        <v>2125</v>
      </c>
      <c r="D18892">
        <v>16</v>
      </c>
    </row>
    <row r="18893" spans="1:4">
      <c r="A18893">
        <v>1914</v>
      </c>
      <c r="B18893" t="s">
        <v>2415</v>
      </c>
      <c r="C18893" t="s">
        <v>2125</v>
      </c>
      <c r="D18893">
        <v>17.760000000000002</v>
      </c>
    </row>
    <row r="18894" spans="1:4">
      <c r="A18894">
        <v>1914</v>
      </c>
      <c r="B18894" t="s">
        <v>2415</v>
      </c>
      <c r="C18894" t="s">
        <v>2125</v>
      </c>
      <c r="D18894">
        <v>22</v>
      </c>
    </row>
    <row r="18895" spans="1:4">
      <c r="A18895">
        <v>1914</v>
      </c>
      <c r="B18895" t="s">
        <v>2415</v>
      </c>
      <c r="C18895" t="s">
        <v>2403</v>
      </c>
      <c r="D18895">
        <v>13.6</v>
      </c>
    </row>
    <row r="18896" spans="1:4">
      <c r="A18896">
        <v>1914</v>
      </c>
      <c r="B18896" t="s">
        <v>2415</v>
      </c>
      <c r="C18896" t="s">
        <v>2635</v>
      </c>
      <c r="D18896">
        <v>5.25</v>
      </c>
    </row>
    <row r="18897" spans="1:4">
      <c r="A18897">
        <v>1914</v>
      </c>
      <c r="B18897" t="s">
        <v>2415</v>
      </c>
      <c r="C18897" t="s">
        <v>2127</v>
      </c>
      <c r="D18897">
        <v>599.83000000000004</v>
      </c>
    </row>
    <row r="18898" spans="1:4">
      <c r="A18898">
        <v>1914</v>
      </c>
      <c r="B18898" t="s">
        <v>2415</v>
      </c>
      <c r="C18898" t="s">
        <v>2127</v>
      </c>
      <c r="D18898">
        <v>28.48</v>
      </c>
    </row>
    <row r="18899" spans="1:4">
      <c r="A18899">
        <v>1914</v>
      </c>
      <c r="B18899" t="s">
        <v>2415</v>
      </c>
      <c r="C18899" t="s">
        <v>2127</v>
      </c>
      <c r="D18899">
        <v>225.63</v>
      </c>
    </row>
    <row r="18900" spans="1:4">
      <c r="A18900">
        <v>1914</v>
      </c>
      <c r="B18900" t="s">
        <v>2415</v>
      </c>
      <c r="C18900" t="s">
        <v>2127</v>
      </c>
      <c r="D18900">
        <v>231.02</v>
      </c>
    </row>
    <row r="18901" spans="1:4">
      <c r="A18901">
        <v>1914</v>
      </c>
      <c r="B18901" t="s">
        <v>2415</v>
      </c>
      <c r="C18901" t="s">
        <v>2127</v>
      </c>
      <c r="D18901">
        <v>32.71</v>
      </c>
    </row>
    <row r="18902" spans="1:4">
      <c r="A18902">
        <v>1914</v>
      </c>
      <c r="B18902" t="s">
        <v>2415</v>
      </c>
      <c r="C18902" t="s">
        <v>2127</v>
      </c>
      <c r="D18902">
        <v>14.99</v>
      </c>
    </row>
    <row r="18903" spans="1:4">
      <c r="A18903">
        <v>1914</v>
      </c>
      <c r="B18903" t="s">
        <v>2415</v>
      </c>
      <c r="C18903" t="s">
        <v>2127</v>
      </c>
      <c r="D18903">
        <v>301.72000000000003</v>
      </c>
    </row>
    <row r="18904" spans="1:4">
      <c r="A18904">
        <v>1914</v>
      </c>
      <c r="B18904" t="s">
        <v>2415</v>
      </c>
      <c r="C18904" t="s">
        <v>2127</v>
      </c>
      <c r="D18904">
        <v>136.47999999999999</v>
      </c>
    </row>
    <row r="18905" spans="1:4">
      <c r="A18905">
        <v>1914</v>
      </c>
      <c r="B18905" t="s">
        <v>2415</v>
      </c>
      <c r="C18905" t="s">
        <v>1547</v>
      </c>
      <c r="D18905">
        <v>78</v>
      </c>
    </row>
    <row r="18906" spans="1:4">
      <c r="A18906">
        <v>1914</v>
      </c>
      <c r="B18906" t="s">
        <v>2415</v>
      </c>
      <c r="C18906" t="s">
        <v>2022</v>
      </c>
      <c r="D18906">
        <v>3.62</v>
      </c>
    </row>
    <row r="18907" spans="1:4">
      <c r="A18907">
        <v>1914</v>
      </c>
      <c r="B18907" t="s">
        <v>2415</v>
      </c>
      <c r="C18907" t="s">
        <v>2145</v>
      </c>
      <c r="D18907">
        <v>22</v>
      </c>
    </row>
    <row r="18908" spans="1:4">
      <c r="A18908">
        <v>1914</v>
      </c>
      <c r="B18908" t="s">
        <v>2415</v>
      </c>
      <c r="C18908" t="s">
        <v>2145</v>
      </c>
      <c r="D18908">
        <v>25</v>
      </c>
    </row>
    <row r="18909" spans="1:4">
      <c r="A18909">
        <v>1914</v>
      </c>
      <c r="B18909" t="s">
        <v>2415</v>
      </c>
      <c r="C18909" t="s">
        <v>2128</v>
      </c>
      <c r="D18909">
        <v>69.66</v>
      </c>
    </row>
    <row r="18910" spans="1:4">
      <c r="A18910">
        <v>1914</v>
      </c>
      <c r="B18910" t="s">
        <v>2415</v>
      </c>
      <c r="C18910" t="s">
        <v>2128</v>
      </c>
      <c r="D18910">
        <v>10</v>
      </c>
    </row>
    <row r="18911" spans="1:4">
      <c r="A18911">
        <v>1914</v>
      </c>
      <c r="B18911" t="s">
        <v>2415</v>
      </c>
      <c r="C18911" t="s">
        <v>2128</v>
      </c>
      <c r="D18911">
        <v>37</v>
      </c>
    </row>
    <row r="18912" spans="1:4">
      <c r="A18912">
        <v>1914</v>
      </c>
      <c r="B18912" t="s">
        <v>2415</v>
      </c>
      <c r="C18912" t="s">
        <v>2146</v>
      </c>
      <c r="D18912">
        <v>218</v>
      </c>
    </row>
    <row r="18913" spans="1:4">
      <c r="A18913">
        <v>1914</v>
      </c>
      <c r="B18913" t="s">
        <v>2415</v>
      </c>
      <c r="C18913" t="s">
        <v>2146</v>
      </c>
      <c r="D18913">
        <v>91.21</v>
      </c>
    </row>
    <row r="18914" spans="1:4">
      <c r="A18914">
        <v>1914</v>
      </c>
      <c r="B18914" t="s">
        <v>2415</v>
      </c>
      <c r="C18914" t="s">
        <v>2146</v>
      </c>
      <c r="D18914">
        <v>8.44</v>
      </c>
    </row>
    <row r="18915" spans="1:4">
      <c r="A18915">
        <v>1914</v>
      </c>
      <c r="B18915" t="s">
        <v>2415</v>
      </c>
      <c r="C18915" t="s">
        <v>2130</v>
      </c>
      <c r="D18915">
        <v>90.03</v>
      </c>
    </row>
    <row r="18916" spans="1:4">
      <c r="A18916">
        <v>1914</v>
      </c>
      <c r="B18916" t="s">
        <v>2415</v>
      </c>
      <c r="C18916" t="s">
        <v>2130</v>
      </c>
      <c r="D18916">
        <v>50.68</v>
      </c>
    </row>
    <row r="18917" spans="1:4">
      <c r="A18917">
        <v>1914</v>
      </c>
      <c r="B18917" t="s">
        <v>2415</v>
      </c>
      <c r="C18917" t="s">
        <v>2130</v>
      </c>
      <c r="D18917">
        <v>80</v>
      </c>
    </row>
    <row r="18918" spans="1:4">
      <c r="A18918">
        <v>1914</v>
      </c>
      <c r="B18918" t="s">
        <v>2415</v>
      </c>
      <c r="C18918" t="s">
        <v>2131</v>
      </c>
      <c r="D18918">
        <v>17.5</v>
      </c>
    </row>
    <row r="18919" spans="1:4">
      <c r="A18919">
        <v>1914</v>
      </c>
      <c r="B18919" t="s">
        <v>2415</v>
      </c>
      <c r="C18919" t="s">
        <v>2131</v>
      </c>
      <c r="D18919">
        <v>12.5</v>
      </c>
    </row>
    <row r="18920" spans="1:4">
      <c r="A18920">
        <v>1914</v>
      </c>
      <c r="B18920" t="s">
        <v>2415</v>
      </c>
      <c r="C18920" t="s">
        <v>2539</v>
      </c>
      <c r="D18920">
        <v>69</v>
      </c>
    </row>
    <row r="18921" spans="1:4">
      <c r="A18921">
        <v>1914</v>
      </c>
      <c r="B18921" t="s">
        <v>2415</v>
      </c>
      <c r="C18921" t="s">
        <v>2133</v>
      </c>
      <c r="D18921">
        <v>2.48</v>
      </c>
    </row>
    <row r="18922" spans="1:4">
      <c r="A18922">
        <v>1914</v>
      </c>
      <c r="B18922" t="s">
        <v>2415</v>
      </c>
      <c r="C18922" t="s">
        <v>2133</v>
      </c>
      <c r="D18922">
        <v>4</v>
      </c>
    </row>
    <row r="18923" spans="1:4">
      <c r="A18923">
        <v>1914</v>
      </c>
      <c r="B18923" t="s">
        <v>2415</v>
      </c>
      <c r="C18923" t="s">
        <v>2133</v>
      </c>
      <c r="D18923">
        <v>22.29</v>
      </c>
    </row>
    <row r="18924" spans="1:4">
      <c r="A18924">
        <v>1914</v>
      </c>
      <c r="B18924" t="s">
        <v>2415</v>
      </c>
      <c r="C18924" t="s">
        <v>2147</v>
      </c>
      <c r="D18924">
        <v>15.55</v>
      </c>
    </row>
    <row r="18925" spans="1:4">
      <c r="A18925">
        <v>1914</v>
      </c>
      <c r="B18925" t="s">
        <v>2415</v>
      </c>
      <c r="C18925" t="s">
        <v>2263</v>
      </c>
      <c r="D18925">
        <v>3.35</v>
      </c>
    </row>
    <row r="18926" spans="1:4">
      <c r="A18926">
        <v>1914</v>
      </c>
      <c r="B18926" t="s">
        <v>2415</v>
      </c>
      <c r="C18926" t="s">
        <v>2264</v>
      </c>
      <c r="D18926">
        <v>16.71</v>
      </c>
    </row>
    <row r="18927" spans="1:4">
      <c r="A18927">
        <v>1914</v>
      </c>
      <c r="B18927" t="s">
        <v>2415</v>
      </c>
      <c r="C18927" t="s">
        <v>2371</v>
      </c>
      <c r="D18927">
        <v>13.35</v>
      </c>
    </row>
    <row r="18928" spans="1:4">
      <c r="A18928">
        <v>1914</v>
      </c>
      <c r="B18928" t="s">
        <v>2415</v>
      </c>
      <c r="C18928" t="s">
        <v>2148</v>
      </c>
      <c r="D18928">
        <v>2.75</v>
      </c>
    </row>
    <row r="18929" spans="1:4">
      <c r="A18929">
        <v>1914</v>
      </c>
      <c r="B18929" t="s">
        <v>2415</v>
      </c>
      <c r="C18929" t="s">
        <v>2636</v>
      </c>
      <c r="D18929">
        <v>8.5</v>
      </c>
    </row>
    <row r="18930" spans="1:4">
      <c r="A18930">
        <v>1914</v>
      </c>
      <c r="B18930" t="s">
        <v>2415</v>
      </c>
      <c r="C18930" t="s">
        <v>2091</v>
      </c>
      <c r="D18930">
        <v>20.25</v>
      </c>
    </row>
    <row r="18931" spans="1:4">
      <c r="A18931">
        <v>1914</v>
      </c>
      <c r="B18931" t="s">
        <v>2415</v>
      </c>
      <c r="C18931" t="s">
        <v>2405</v>
      </c>
      <c r="D18931">
        <v>31</v>
      </c>
    </row>
    <row r="18932" spans="1:4">
      <c r="A18932">
        <v>1914</v>
      </c>
      <c r="B18932" t="s">
        <v>2415</v>
      </c>
      <c r="C18932" t="s">
        <v>2149</v>
      </c>
      <c r="D18932">
        <v>29.24</v>
      </c>
    </row>
    <row r="18933" spans="1:4">
      <c r="A18933">
        <v>1914</v>
      </c>
      <c r="B18933" t="s">
        <v>2415</v>
      </c>
      <c r="C18933" t="s">
        <v>2406</v>
      </c>
      <c r="D18933">
        <v>6</v>
      </c>
    </row>
    <row r="18934" spans="1:4">
      <c r="A18934">
        <v>1914</v>
      </c>
      <c r="B18934" t="s">
        <v>2415</v>
      </c>
      <c r="C18934" t="s">
        <v>2560</v>
      </c>
      <c r="D18934">
        <v>105.22</v>
      </c>
    </row>
    <row r="18935" spans="1:4">
      <c r="A18935">
        <v>1914</v>
      </c>
      <c r="B18935" t="s">
        <v>2415</v>
      </c>
      <c r="C18935" t="s">
        <v>2560</v>
      </c>
      <c r="D18935">
        <v>5</v>
      </c>
    </row>
    <row r="18936" spans="1:4">
      <c r="A18936">
        <v>1914</v>
      </c>
      <c r="B18936" t="s">
        <v>2415</v>
      </c>
      <c r="C18936" t="s">
        <v>2560</v>
      </c>
      <c r="D18936">
        <v>100.63</v>
      </c>
    </row>
    <row r="18937" spans="1:4">
      <c r="A18937">
        <v>1914</v>
      </c>
      <c r="B18937" t="s">
        <v>2415</v>
      </c>
      <c r="C18937" t="s">
        <v>2560</v>
      </c>
      <c r="D18937">
        <v>13</v>
      </c>
    </row>
    <row r="18938" spans="1:4">
      <c r="A18938">
        <v>1914</v>
      </c>
      <c r="B18938" t="s">
        <v>2415</v>
      </c>
      <c r="C18938" t="s">
        <v>2134</v>
      </c>
      <c r="D18938">
        <v>8.5</v>
      </c>
    </row>
    <row r="18939" spans="1:4">
      <c r="A18939">
        <v>1914</v>
      </c>
      <c r="B18939" t="s">
        <v>2415</v>
      </c>
      <c r="C18939" t="s">
        <v>2134</v>
      </c>
      <c r="D18939">
        <v>2.8</v>
      </c>
    </row>
    <row r="18940" spans="1:4">
      <c r="A18940">
        <v>1914</v>
      </c>
      <c r="B18940" t="s">
        <v>2415</v>
      </c>
      <c r="C18940" t="s">
        <v>2134</v>
      </c>
      <c r="D18940">
        <v>1.8</v>
      </c>
    </row>
    <row r="18941" spans="1:4">
      <c r="A18941">
        <v>1914</v>
      </c>
      <c r="B18941" t="s">
        <v>2415</v>
      </c>
      <c r="C18941" t="s">
        <v>2134</v>
      </c>
      <c r="D18941">
        <v>4.75</v>
      </c>
    </row>
    <row r="18942" spans="1:4">
      <c r="A18942">
        <v>1914</v>
      </c>
      <c r="B18942" t="s">
        <v>2415</v>
      </c>
      <c r="C18942" t="s">
        <v>2134</v>
      </c>
      <c r="D18942">
        <v>83.64</v>
      </c>
    </row>
    <row r="18943" spans="1:4">
      <c r="A18943">
        <v>1914</v>
      </c>
      <c r="B18943" t="s">
        <v>3153</v>
      </c>
      <c r="C18943" t="s">
        <v>2153</v>
      </c>
      <c r="D18943">
        <v>13.983000000000001</v>
      </c>
    </row>
    <row r="18944" spans="1:4">
      <c r="A18944">
        <v>1914</v>
      </c>
      <c r="B18944" t="s">
        <v>3153</v>
      </c>
      <c r="C18944" t="s">
        <v>2155</v>
      </c>
      <c r="D18944">
        <v>384.56</v>
      </c>
    </row>
    <row r="18945" spans="1:4">
      <c r="A18945">
        <v>1914</v>
      </c>
      <c r="B18945" t="s">
        <v>3153</v>
      </c>
      <c r="C18945" t="s">
        <v>2155</v>
      </c>
      <c r="D18945">
        <v>31.89</v>
      </c>
    </row>
    <row r="18946" spans="1:4">
      <c r="A18946">
        <v>1914</v>
      </c>
      <c r="B18946" t="s">
        <v>3157</v>
      </c>
      <c r="C18946" t="s">
        <v>1903</v>
      </c>
      <c r="D18946">
        <v>35.6</v>
      </c>
    </row>
    <row r="18947" spans="1:4">
      <c r="A18947">
        <v>1914</v>
      </c>
      <c r="B18947" t="s">
        <v>3157</v>
      </c>
      <c r="C18947" t="s">
        <v>1903</v>
      </c>
      <c r="D18947">
        <v>10</v>
      </c>
    </row>
    <row r="18948" spans="1:4">
      <c r="A18948">
        <v>1914</v>
      </c>
      <c r="B18948" t="s">
        <v>3157</v>
      </c>
      <c r="C18948" t="s">
        <v>1972</v>
      </c>
      <c r="D18948">
        <v>25</v>
      </c>
    </row>
    <row r="18949" spans="1:4">
      <c r="A18949">
        <v>1914</v>
      </c>
      <c r="B18949" t="s">
        <v>3677</v>
      </c>
      <c r="C18949" t="s">
        <v>2056</v>
      </c>
      <c r="D18949">
        <v>14.8</v>
      </c>
    </row>
    <row r="18950" spans="1:4">
      <c r="A18950">
        <v>1914</v>
      </c>
      <c r="B18950" t="s">
        <v>3157</v>
      </c>
      <c r="C18950" t="s">
        <v>2452</v>
      </c>
      <c r="D18950">
        <v>3</v>
      </c>
    </row>
    <row r="18951" spans="1:4">
      <c r="A18951">
        <v>1914</v>
      </c>
      <c r="B18951" t="s">
        <v>3157</v>
      </c>
      <c r="C18951" t="s">
        <v>1226</v>
      </c>
      <c r="D18951">
        <v>6.2</v>
      </c>
    </row>
    <row r="18952" spans="1:4">
      <c r="A18952">
        <v>1914</v>
      </c>
      <c r="B18952" t="s">
        <v>3162</v>
      </c>
      <c r="C18952" t="s">
        <v>2411</v>
      </c>
      <c r="D18952">
        <v>4</v>
      </c>
    </row>
    <row r="18953" spans="1:4">
      <c r="A18953">
        <v>1914</v>
      </c>
      <c r="B18953" t="s">
        <v>3162</v>
      </c>
      <c r="C18953" t="s">
        <v>2159</v>
      </c>
      <c r="D18953">
        <v>15</v>
      </c>
    </row>
    <row r="18954" spans="1:4">
      <c r="A18954">
        <v>1914</v>
      </c>
      <c r="B18954" t="s">
        <v>3544</v>
      </c>
      <c r="C18954" t="s">
        <v>537</v>
      </c>
      <c r="D18954">
        <v>7.04</v>
      </c>
    </row>
    <row r="18955" spans="1:4">
      <c r="A18955">
        <v>1914</v>
      </c>
      <c r="B18955" t="s">
        <v>3544</v>
      </c>
      <c r="C18955" t="s">
        <v>415</v>
      </c>
      <c r="D18955">
        <v>72.34</v>
      </c>
    </row>
    <row r="18956" spans="1:4">
      <c r="A18956">
        <v>1914</v>
      </c>
      <c r="B18956" t="s">
        <v>3544</v>
      </c>
      <c r="C18956" t="s">
        <v>415</v>
      </c>
      <c r="D18956">
        <v>4.5999999999999996</v>
      </c>
    </row>
    <row r="18957" spans="1:4">
      <c r="A18957">
        <v>1914</v>
      </c>
      <c r="B18957" t="s">
        <v>3544</v>
      </c>
      <c r="C18957" t="s">
        <v>416</v>
      </c>
      <c r="D18957">
        <v>5</v>
      </c>
    </row>
    <row r="18958" spans="1:4">
      <c r="A18958">
        <v>1914</v>
      </c>
      <c r="B18958" t="s">
        <v>3544</v>
      </c>
      <c r="C18958" t="s">
        <v>419</v>
      </c>
      <c r="D18958">
        <v>8.5</v>
      </c>
    </row>
    <row r="18959" spans="1:4">
      <c r="A18959">
        <v>1914</v>
      </c>
      <c r="B18959" t="s">
        <v>3544</v>
      </c>
      <c r="C18959" t="s">
        <v>420</v>
      </c>
      <c r="D18959">
        <v>6</v>
      </c>
    </row>
    <row r="18960" spans="1:4">
      <c r="A18960">
        <v>1914</v>
      </c>
      <c r="B18960" t="s">
        <v>3544</v>
      </c>
      <c r="C18960" t="s">
        <v>421</v>
      </c>
      <c r="D18960">
        <v>52.457999999999998</v>
      </c>
    </row>
    <row r="18961" spans="1:4">
      <c r="A18961">
        <v>1914</v>
      </c>
      <c r="B18961" t="s">
        <v>3544</v>
      </c>
      <c r="C18961" t="s">
        <v>421</v>
      </c>
      <c r="D18961">
        <v>128.80000000000001</v>
      </c>
    </row>
    <row r="18962" spans="1:4">
      <c r="A18962">
        <v>1914</v>
      </c>
      <c r="B18962" t="s">
        <v>3544</v>
      </c>
      <c r="C18962" t="s">
        <v>422</v>
      </c>
      <c r="D18962">
        <v>10.83</v>
      </c>
    </row>
    <row r="18963" spans="1:4">
      <c r="A18963">
        <v>1914</v>
      </c>
      <c r="B18963" t="s">
        <v>3544</v>
      </c>
      <c r="C18963" t="s">
        <v>423</v>
      </c>
      <c r="D18963">
        <v>27.05</v>
      </c>
    </row>
    <row r="18964" spans="1:4">
      <c r="A18964">
        <v>1914</v>
      </c>
      <c r="B18964" t="s">
        <v>3544</v>
      </c>
      <c r="C18964" t="s">
        <v>423</v>
      </c>
      <c r="D18964">
        <v>19.3</v>
      </c>
    </row>
    <row r="18965" spans="1:4">
      <c r="A18965">
        <v>1914</v>
      </c>
      <c r="B18965" t="s">
        <v>3544</v>
      </c>
      <c r="C18965" t="s">
        <v>423</v>
      </c>
      <c r="D18965">
        <v>84</v>
      </c>
    </row>
    <row r="18966" spans="1:4">
      <c r="A18966">
        <v>1914</v>
      </c>
      <c r="B18966" t="s">
        <v>3658</v>
      </c>
      <c r="C18966" t="s">
        <v>2601</v>
      </c>
      <c r="D18966">
        <v>4.75</v>
      </c>
    </row>
    <row r="18967" spans="1:4">
      <c r="A18967">
        <v>1914</v>
      </c>
      <c r="B18967" t="s">
        <v>3658</v>
      </c>
      <c r="C18967" t="s">
        <v>2514</v>
      </c>
      <c r="D18967">
        <v>9</v>
      </c>
    </row>
    <row r="18968" spans="1:4">
      <c r="A18968">
        <v>1914</v>
      </c>
      <c r="B18968" t="s">
        <v>3658</v>
      </c>
      <c r="C18968" t="s">
        <v>968</v>
      </c>
      <c r="D18968">
        <v>20.399999999999999</v>
      </c>
    </row>
    <row r="18969" spans="1:4">
      <c r="A18969">
        <v>1914</v>
      </c>
      <c r="B18969" t="s">
        <v>3658</v>
      </c>
      <c r="C18969" t="s">
        <v>2170</v>
      </c>
      <c r="D18969">
        <v>12</v>
      </c>
    </row>
    <row r="18970" spans="1:4">
      <c r="A18970">
        <v>1914</v>
      </c>
      <c r="B18970" t="s">
        <v>3658</v>
      </c>
      <c r="C18970" t="s">
        <v>2170</v>
      </c>
      <c r="D18970">
        <v>28.73</v>
      </c>
    </row>
    <row r="18971" spans="1:4">
      <c r="A18971">
        <v>1914</v>
      </c>
      <c r="B18971" t="s">
        <v>3658</v>
      </c>
      <c r="C18971" t="s">
        <v>2453</v>
      </c>
      <c r="D18971">
        <v>2.5</v>
      </c>
    </row>
    <row r="18972" spans="1:4">
      <c r="A18972">
        <v>1914</v>
      </c>
      <c r="B18972" t="s">
        <v>3658</v>
      </c>
      <c r="C18972" t="s">
        <v>2453</v>
      </c>
      <c r="D18972">
        <v>6.5</v>
      </c>
    </row>
    <row r="18973" spans="1:4">
      <c r="A18973">
        <v>1914</v>
      </c>
      <c r="B18973" t="s">
        <v>3658</v>
      </c>
      <c r="C18973" t="s">
        <v>2603</v>
      </c>
      <c r="D18973">
        <v>8</v>
      </c>
    </row>
    <row r="18974" spans="1:4">
      <c r="A18974">
        <v>1914</v>
      </c>
      <c r="B18974" t="s">
        <v>3658</v>
      </c>
      <c r="C18974" t="s">
        <v>2160</v>
      </c>
      <c r="D18974">
        <v>8.5</v>
      </c>
    </row>
    <row r="18975" spans="1:4">
      <c r="A18975">
        <v>1914</v>
      </c>
      <c r="B18975" t="s">
        <v>3658</v>
      </c>
      <c r="C18975" t="s">
        <v>969</v>
      </c>
      <c r="D18975">
        <v>64.599999999999994</v>
      </c>
    </row>
    <row r="18976" spans="1:4">
      <c r="A18976">
        <v>1914</v>
      </c>
      <c r="B18976" t="s">
        <v>3658</v>
      </c>
      <c r="C18976" t="s">
        <v>969</v>
      </c>
      <c r="D18976">
        <v>1</v>
      </c>
    </row>
    <row r="18977" spans="1:4">
      <c r="A18977">
        <v>1914</v>
      </c>
      <c r="B18977" t="s">
        <v>3658</v>
      </c>
      <c r="C18977" t="s">
        <v>969</v>
      </c>
      <c r="D18977">
        <v>181</v>
      </c>
    </row>
    <row r="18978" spans="1:4">
      <c r="A18978">
        <v>1914</v>
      </c>
      <c r="B18978" t="s">
        <v>3658</v>
      </c>
      <c r="C18978" t="s">
        <v>2541</v>
      </c>
      <c r="D18978">
        <v>4.5</v>
      </c>
    </row>
    <row r="18979" spans="1:4">
      <c r="A18979">
        <v>1914</v>
      </c>
      <c r="B18979" t="s">
        <v>3658</v>
      </c>
      <c r="C18979" t="s">
        <v>2541</v>
      </c>
      <c r="D18979">
        <v>90.82</v>
      </c>
    </row>
    <row r="18980" spans="1:4">
      <c r="A18980">
        <v>1914</v>
      </c>
      <c r="B18980" t="s">
        <v>3658</v>
      </c>
      <c r="C18980" t="s">
        <v>2173</v>
      </c>
      <c r="D18980">
        <v>35.4</v>
      </c>
    </row>
    <row r="18981" spans="1:4">
      <c r="A18981">
        <v>1914</v>
      </c>
      <c r="B18981" t="s">
        <v>3658</v>
      </c>
      <c r="C18981" t="s">
        <v>2162</v>
      </c>
      <c r="D18981">
        <v>145.78</v>
      </c>
    </row>
    <row r="18982" spans="1:4">
      <c r="A18982">
        <v>1914</v>
      </c>
      <c r="B18982" t="s">
        <v>3658</v>
      </c>
      <c r="C18982" t="s">
        <v>2163</v>
      </c>
      <c r="D18982">
        <v>154.93</v>
      </c>
    </row>
    <row r="18983" spans="1:4">
      <c r="A18983">
        <v>1914</v>
      </c>
      <c r="B18983" t="s">
        <v>3658</v>
      </c>
      <c r="C18983" t="s">
        <v>2056</v>
      </c>
      <c r="D18983">
        <v>10</v>
      </c>
    </row>
    <row r="18984" spans="1:4">
      <c r="A18984">
        <v>1914</v>
      </c>
      <c r="B18984" t="s">
        <v>3658</v>
      </c>
      <c r="C18984" t="s">
        <v>2164</v>
      </c>
      <c r="D18984">
        <v>5.25</v>
      </c>
    </row>
    <row r="18985" spans="1:4">
      <c r="A18985">
        <v>1914</v>
      </c>
      <c r="B18985" t="s">
        <v>3658</v>
      </c>
      <c r="C18985" t="s">
        <v>2165</v>
      </c>
      <c r="D18985">
        <v>1</v>
      </c>
    </row>
    <row r="18986" spans="1:4">
      <c r="A18986">
        <v>1914</v>
      </c>
      <c r="B18986" t="s">
        <v>3658</v>
      </c>
      <c r="C18986" t="s">
        <v>2580</v>
      </c>
      <c r="D18986">
        <v>4.5</v>
      </c>
    </row>
    <row r="18987" spans="1:4">
      <c r="A18987">
        <v>1914</v>
      </c>
      <c r="B18987" t="s">
        <v>3658</v>
      </c>
      <c r="C18987" t="s">
        <v>1518</v>
      </c>
      <c r="D18987">
        <v>6</v>
      </c>
    </row>
    <row r="18988" spans="1:4">
      <c r="A18988">
        <v>1914</v>
      </c>
      <c r="B18988" t="s">
        <v>3658</v>
      </c>
      <c r="C18988" t="s">
        <v>2110</v>
      </c>
      <c r="D18988">
        <v>7</v>
      </c>
    </row>
    <row r="18989" spans="1:4">
      <c r="A18989">
        <v>1914</v>
      </c>
      <c r="B18989" t="s">
        <v>3658</v>
      </c>
      <c r="C18989" t="s">
        <v>2581</v>
      </c>
      <c r="D18989">
        <v>6</v>
      </c>
    </row>
    <row r="18990" spans="1:4">
      <c r="A18990">
        <v>1914</v>
      </c>
      <c r="B18990" t="s">
        <v>3658</v>
      </c>
      <c r="C18990" t="s">
        <v>2166</v>
      </c>
      <c r="D18990">
        <v>77.8</v>
      </c>
    </row>
    <row r="18991" spans="1:4">
      <c r="A18991">
        <v>1914</v>
      </c>
      <c r="B18991" t="s">
        <v>3658</v>
      </c>
      <c r="C18991" t="s">
        <v>2454</v>
      </c>
      <c r="D18991">
        <v>14.48</v>
      </c>
    </row>
    <row r="18992" spans="1:4">
      <c r="A18992">
        <v>1914</v>
      </c>
      <c r="B18992" t="s">
        <v>3658</v>
      </c>
      <c r="C18992" t="s">
        <v>2000</v>
      </c>
      <c r="D18992">
        <v>10.75</v>
      </c>
    </row>
    <row r="18993" spans="1:4">
      <c r="A18993">
        <v>1914</v>
      </c>
      <c r="B18993" t="s">
        <v>3185</v>
      </c>
      <c r="C18993" t="s">
        <v>2637</v>
      </c>
      <c r="D18993">
        <v>14.25</v>
      </c>
    </row>
    <row r="18994" spans="1:4">
      <c r="A18994">
        <v>1914</v>
      </c>
      <c r="B18994" t="s">
        <v>3185</v>
      </c>
      <c r="C18994" t="s">
        <v>2340</v>
      </c>
      <c r="D18994">
        <v>50</v>
      </c>
    </row>
    <row r="18995" spans="1:4">
      <c r="A18995">
        <v>1914</v>
      </c>
      <c r="B18995" t="s">
        <v>3185</v>
      </c>
      <c r="C18995" t="s">
        <v>2177</v>
      </c>
      <c r="D18995">
        <v>141</v>
      </c>
    </row>
    <row r="18996" spans="1:4">
      <c r="A18996">
        <v>1914</v>
      </c>
      <c r="B18996" t="s">
        <v>3185</v>
      </c>
      <c r="C18996" t="s">
        <v>2177</v>
      </c>
      <c r="D18996">
        <v>55</v>
      </c>
    </row>
    <row r="18997" spans="1:4">
      <c r="A18997">
        <v>1914</v>
      </c>
      <c r="B18997" t="s">
        <v>3185</v>
      </c>
      <c r="C18997" t="s">
        <v>2177</v>
      </c>
      <c r="D18997">
        <v>14</v>
      </c>
    </row>
    <row r="18998" spans="1:4">
      <c r="A18998">
        <v>1914</v>
      </c>
      <c r="B18998" t="s">
        <v>3188</v>
      </c>
      <c r="C18998" t="s">
        <v>1084</v>
      </c>
      <c r="D18998">
        <v>7.5</v>
      </c>
    </row>
    <row r="18999" spans="1:4">
      <c r="A18999">
        <v>1914</v>
      </c>
      <c r="B18999" t="s">
        <v>3188</v>
      </c>
      <c r="C18999" t="s">
        <v>698</v>
      </c>
      <c r="D18999">
        <v>5.25</v>
      </c>
    </row>
    <row r="19000" spans="1:4">
      <c r="A19000">
        <v>1914</v>
      </c>
      <c r="B19000" t="s">
        <v>3188</v>
      </c>
      <c r="C19000" t="s">
        <v>370</v>
      </c>
      <c r="D19000">
        <v>12</v>
      </c>
    </row>
    <row r="19001" spans="1:4">
      <c r="A19001">
        <v>1914</v>
      </c>
      <c r="B19001" t="s">
        <v>3188</v>
      </c>
      <c r="C19001" t="s">
        <v>370</v>
      </c>
      <c r="D19001">
        <v>5</v>
      </c>
    </row>
    <row r="19002" spans="1:4">
      <c r="A19002">
        <v>1914</v>
      </c>
      <c r="B19002" t="s">
        <v>3188</v>
      </c>
      <c r="C19002" t="s">
        <v>1869</v>
      </c>
      <c r="D19002">
        <v>10.75</v>
      </c>
    </row>
    <row r="19003" spans="1:4">
      <c r="A19003">
        <v>1914</v>
      </c>
      <c r="B19003" t="s">
        <v>3188</v>
      </c>
      <c r="C19003" t="s">
        <v>371</v>
      </c>
      <c r="D19003">
        <v>30.5</v>
      </c>
    </row>
    <row r="19004" spans="1:4">
      <c r="A19004">
        <v>1914</v>
      </c>
      <c r="B19004" t="s">
        <v>3188</v>
      </c>
      <c r="C19004" t="s">
        <v>1218</v>
      </c>
      <c r="D19004">
        <v>13</v>
      </c>
    </row>
    <row r="19005" spans="1:4">
      <c r="A19005">
        <v>1914</v>
      </c>
      <c r="B19005" t="s">
        <v>3188</v>
      </c>
      <c r="C19005" t="s">
        <v>578</v>
      </c>
      <c r="D19005">
        <v>8.5</v>
      </c>
    </row>
    <row r="19006" spans="1:4">
      <c r="A19006">
        <v>1914</v>
      </c>
      <c r="B19006" t="s">
        <v>3188</v>
      </c>
      <c r="C19006" t="s">
        <v>863</v>
      </c>
      <c r="D19006">
        <v>11.25</v>
      </c>
    </row>
    <row r="19007" spans="1:4">
      <c r="A19007">
        <v>1914</v>
      </c>
      <c r="B19007" t="s">
        <v>55</v>
      </c>
      <c r="C19007" t="s">
        <v>714</v>
      </c>
      <c r="D19007">
        <v>3.28</v>
      </c>
    </row>
    <row r="19008" spans="1:4">
      <c r="A19008">
        <v>1914</v>
      </c>
      <c r="B19008" t="s">
        <v>55</v>
      </c>
      <c r="C19008" t="s">
        <v>715</v>
      </c>
      <c r="D19008">
        <v>8.0299999999999994</v>
      </c>
    </row>
    <row r="19009" spans="1:4">
      <c r="A19009">
        <v>1914</v>
      </c>
      <c r="B19009" t="s">
        <v>55</v>
      </c>
      <c r="C19009" t="s">
        <v>864</v>
      </c>
      <c r="D19009">
        <v>15.23</v>
      </c>
    </row>
    <row r="19010" spans="1:4">
      <c r="A19010">
        <v>1914</v>
      </c>
      <c r="B19010" t="s">
        <v>55</v>
      </c>
      <c r="C19010" t="s">
        <v>2153</v>
      </c>
      <c r="D19010">
        <v>53.01</v>
      </c>
    </row>
    <row r="19011" spans="1:4">
      <c r="A19011">
        <v>1914</v>
      </c>
      <c r="B19011" t="s">
        <v>55</v>
      </c>
      <c r="C19011" t="s">
        <v>717</v>
      </c>
      <c r="D19011">
        <v>4.5</v>
      </c>
    </row>
    <row r="19012" spans="1:4">
      <c r="A19012">
        <v>1914</v>
      </c>
      <c r="B19012" t="s">
        <v>55</v>
      </c>
      <c r="C19012" t="s">
        <v>717</v>
      </c>
      <c r="D19012">
        <v>45.9</v>
      </c>
    </row>
    <row r="19013" spans="1:4">
      <c r="A19013">
        <v>1914</v>
      </c>
      <c r="B19013" t="s">
        <v>55</v>
      </c>
      <c r="C19013" t="s">
        <v>924</v>
      </c>
      <c r="D19013">
        <v>2.75</v>
      </c>
    </row>
    <row r="19014" spans="1:4">
      <c r="A19014">
        <v>1914</v>
      </c>
      <c r="B19014" t="s">
        <v>55</v>
      </c>
      <c r="C19014" t="s">
        <v>59</v>
      </c>
      <c r="D19014">
        <v>251</v>
      </c>
    </row>
    <row r="19015" spans="1:4">
      <c r="A19015">
        <v>1914</v>
      </c>
      <c r="B19015" t="s">
        <v>55</v>
      </c>
      <c r="C19015" t="s">
        <v>59</v>
      </c>
      <c r="D19015">
        <v>7.5</v>
      </c>
    </row>
    <row r="19016" spans="1:4">
      <c r="A19016">
        <v>1914</v>
      </c>
      <c r="B19016" t="s">
        <v>55</v>
      </c>
      <c r="C19016" t="s">
        <v>2179</v>
      </c>
      <c r="D19016">
        <v>14.8</v>
      </c>
    </row>
    <row r="19017" spans="1:4">
      <c r="A19017">
        <v>1914</v>
      </c>
      <c r="B19017" t="s">
        <v>55</v>
      </c>
      <c r="C19017" t="s">
        <v>2179</v>
      </c>
      <c r="D19017">
        <v>9.1199999999999992</v>
      </c>
    </row>
    <row r="19018" spans="1:4">
      <c r="A19018">
        <v>1914</v>
      </c>
      <c r="B19018" t="s">
        <v>55</v>
      </c>
      <c r="C19018" t="s">
        <v>2180</v>
      </c>
      <c r="D19018">
        <v>5.5</v>
      </c>
    </row>
    <row r="19019" spans="1:4">
      <c r="A19019">
        <v>1914</v>
      </c>
      <c r="B19019" t="s">
        <v>55</v>
      </c>
      <c r="C19019" t="s">
        <v>2413</v>
      </c>
      <c r="D19019">
        <v>2</v>
      </c>
    </row>
    <row r="19020" spans="1:4">
      <c r="A19020">
        <v>1914</v>
      </c>
      <c r="B19020" t="s">
        <v>3638</v>
      </c>
      <c r="C19020" t="s">
        <v>1226</v>
      </c>
      <c r="D19020">
        <v>9.65</v>
      </c>
    </row>
    <row r="19021" spans="1:4">
      <c r="A19021">
        <v>1914</v>
      </c>
      <c r="B19021" t="s">
        <v>3638</v>
      </c>
      <c r="C19021" t="s">
        <v>2638</v>
      </c>
      <c r="D19021">
        <v>29.85</v>
      </c>
    </row>
    <row r="19022" spans="1:4">
      <c r="A19022">
        <v>1914</v>
      </c>
      <c r="B19022" t="s">
        <v>3638</v>
      </c>
      <c r="C19022" t="s">
        <v>425</v>
      </c>
      <c r="D19022">
        <v>16.600000000000001</v>
      </c>
    </row>
    <row r="19023" spans="1:4">
      <c r="A19023">
        <v>1914</v>
      </c>
      <c r="B19023" t="s">
        <v>3638</v>
      </c>
      <c r="C19023" t="s">
        <v>425</v>
      </c>
      <c r="D19023">
        <v>30.1</v>
      </c>
    </row>
    <row r="19024" spans="1:4">
      <c r="A19024">
        <v>1914</v>
      </c>
      <c r="B19024" t="s">
        <v>3638</v>
      </c>
      <c r="C19024" t="s">
        <v>1521</v>
      </c>
      <c r="D19024">
        <v>29.59</v>
      </c>
    </row>
    <row r="19025" spans="1:4">
      <c r="A19025">
        <v>1914</v>
      </c>
      <c r="B19025" t="s">
        <v>3638</v>
      </c>
      <c r="C19025" t="s">
        <v>721</v>
      </c>
      <c r="D19025">
        <v>6</v>
      </c>
    </row>
    <row r="19026" spans="1:4">
      <c r="A19026">
        <v>1914</v>
      </c>
      <c r="B19026" t="s">
        <v>3638</v>
      </c>
      <c r="C19026" t="s">
        <v>1871</v>
      </c>
      <c r="D19026">
        <v>5.2510000000000003</v>
      </c>
    </row>
    <row r="19027" spans="1:4">
      <c r="A19027">
        <v>1914</v>
      </c>
      <c r="B19027" t="s">
        <v>3638</v>
      </c>
      <c r="C19027" t="s">
        <v>428</v>
      </c>
      <c r="D19027">
        <v>1.78</v>
      </c>
    </row>
    <row r="19028" spans="1:4">
      <c r="A19028">
        <v>1914</v>
      </c>
      <c r="B19028" t="s">
        <v>3638</v>
      </c>
      <c r="C19028" t="s">
        <v>428</v>
      </c>
      <c r="D19028">
        <v>25</v>
      </c>
    </row>
    <row r="19029" spans="1:4">
      <c r="A19029">
        <v>1914</v>
      </c>
      <c r="B19029" t="s">
        <v>3638</v>
      </c>
      <c r="C19029" t="s">
        <v>428</v>
      </c>
      <c r="D19029">
        <v>3.5</v>
      </c>
    </row>
    <row r="19030" spans="1:4">
      <c r="A19030">
        <v>1914</v>
      </c>
      <c r="B19030" t="s">
        <v>3638</v>
      </c>
      <c r="C19030" t="s">
        <v>432</v>
      </c>
      <c r="D19030">
        <v>290.94200000000001</v>
      </c>
    </row>
    <row r="19031" spans="1:4">
      <c r="A19031">
        <v>1914</v>
      </c>
      <c r="B19031" t="s">
        <v>3638</v>
      </c>
      <c r="C19031" t="s">
        <v>432</v>
      </c>
      <c r="D19031">
        <v>112.295</v>
      </c>
    </row>
    <row r="19032" spans="1:4">
      <c r="A19032">
        <v>1914</v>
      </c>
      <c r="B19032" t="s">
        <v>3638</v>
      </c>
      <c r="C19032" t="s">
        <v>435</v>
      </c>
      <c r="D19032">
        <v>199.4</v>
      </c>
    </row>
    <row r="19033" spans="1:4">
      <c r="A19033">
        <v>1914</v>
      </c>
      <c r="B19033" t="s">
        <v>3638</v>
      </c>
      <c r="C19033" t="s">
        <v>435</v>
      </c>
      <c r="D19033">
        <v>104.5</v>
      </c>
    </row>
    <row r="19034" spans="1:4">
      <c r="A19034">
        <v>1914</v>
      </c>
      <c r="B19034" t="s">
        <v>3638</v>
      </c>
      <c r="C19034" t="s">
        <v>435</v>
      </c>
      <c r="D19034">
        <v>17</v>
      </c>
    </row>
    <row r="19035" spans="1:4">
      <c r="A19035">
        <v>1914</v>
      </c>
      <c r="B19035" t="s">
        <v>3638</v>
      </c>
      <c r="C19035" t="s">
        <v>438</v>
      </c>
      <c r="D19035">
        <v>20</v>
      </c>
    </row>
    <row r="19036" spans="1:4">
      <c r="A19036">
        <v>1914</v>
      </c>
      <c r="B19036" t="s">
        <v>3638</v>
      </c>
      <c r="C19036" t="s">
        <v>439</v>
      </c>
      <c r="D19036">
        <v>25.9</v>
      </c>
    </row>
    <row r="19037" spans="1:4">
      <c r="A19037">
        <v>1914</v>
      </c>
      <c r="B19037" t="s">
        <v>3214</v>
      </c>
      <c r="C19037" t="s">
        <v>1903</v>
      </c>
      <c r="D19037">
        <v>22</v>
      </c>
    </row>
    <row r="19038" spans="1:4">
      <c r="A19038">
        <v>1914</v>
      </c>
      <c r="B19038" t="s">
        <v>3214</v>
      </c>
      <c r="C19038" t="s">
        <v>1904</v>
      </c>
      <c r="D19038">
        <v>9</v>
      </c>
    </row>
    <row r="19039" spans="1:4">
      <c r="A19039">
        <v>1914</v>
      </c>
      <c r="B19039" t="s">
        <v>3214</v>
      </c>
      <c r="C19039" t="s">
        <v>1905</v>
      </c>
      <c r="D19039">
        <v>108</v>
      </c>
    </row>
    <row r="19040" spans="1:4">
      <c r="A19040">
        <v>1914</v>
      </c>
      <c r="B19040" t="s">
        <v>3214</v>
      </c>
      <c r="C19040" t="s">
        <v>1906</v>
      </c>
      <c r="D19040">
        <v>6</v>
      </c>
    </row>
    <row r="19041" spans="1:4">
      <c r="A19041">
        <v>1914</v>
      </c>
      <c r="B19041" t="s">
        <v>3214</v>
      </c>
      <c r="C19041" t="s">
        <v>264</v>
      </c>
      <c r="D19041">
        <v>35.479999999999997</v>
      </c>
    </row>
    <row r="19042" spans="1:4">
      <c r="A19042">
        <v>1914</v>
      </c>
      <c r="B19042" t="s">
        <v>3214</v>
      </c>
      <c r="C19042" t="s">
        <v>1908</v>
      </c>
      <c r="D19042">
        <v>8</v>
      </c>
    </row>
    <row r="19043" spans="1:4">
      <c r="A19043">
        <v>1914</v>
      </c>
      <c r="B19043" t="s">
        <v>3214</v>
      </c>
      <c r="C19043" t="s">
        <v>1908</v>
      </c>
      <c r="D19043">
        <v>58.5</v>
      </c>
    </row>
    <row r="19044" spans="1:4">
      <c r="A19044">
        <v>1914</v>
      </c>
      <c r="B19044" t="s">
        <v>3214</v>
      </c>
      <c r="C19044" t="s">
        <v>1908</v>
      </c>
      <c r="D19044">
        <v>6</v>
      </c>
    </row>
    <row r="19045" spans="1:4">
      <c r="A19045">
        <v>1914</v>
      </c>
      <c r="B19045" t="s">
        <v>3214</v>
      </c>
      <c r="C19045" t="s">
        <v>1908</v>
      </c>
      <c r="D19045">
        <v>5</v>
      </c>
    </row>
    <row r="19046" spans="1:4">
      <c r="A19046">
        <v>1914</v>
      </c>
      <c r="B19046" t="s">
        <v>3214</v>
      </c>
      <c r="C19046" t="s">
        <v>1910</v>
      </c>
      <c r="D19046">
        <v>3</v>
      </c>
    </row>
    <row r="19047" spans="1:4">
      <c r="A19047">
        <v>1914</v>
      </c>
      <c r="B19047" t="s">
        <v>3214</v>
      </c>
      <c r="C19047" t="s">
        <v>1911</v>
      </c>
      <c r="D19047">
        <v>4</v>
      </c>
    </row>
    <row r="19048" spans="1:4">
      <c r="A19048">
        <v>1914</v>
      </c>
      <c r="B19048" t="s">
        <v>3214</v>
      </c>
      <c r="C19048" t="s">
        <v>1912</v>
      </c>
      <c r="D19048">
        <v>12</v>
      </c>
    </row>
    <row r="19049" spans="1:4">
      <c r="A19049">
        <v>1914</v>
      </c>
      <c r="B19049" t="s">
        <v>3214</v>
      </c>
      <c r="C19049" t="s">
        <v>1912</v>
      </c>
      <c r="D19049">
        <v>12</v>
      </c>
    </row>
    <row r="19050" spans="1:4">
      <c r="A19050">
        <v>1914</v>
      </c>
      <c r="B19050" t="s">
        <v>3214</v>
      </c>
      <c r="C19050" t="s">
        <v>1913</v>
      </c>
      <c r="D19050">
        <v>7.8</v>
      </c>
    </row>
    <row r="19051" spans="1:4">
      <c r="A19051">
        <v>1914</v>
      </c>
      <c r="B19051" t="s">
        <v>3214</v>
      </c>
      <c r="C19051" t="s">
        <v>1914</v>
      </c>
      <c r="D19051">
        <v>51.47</v>
      </c>
    </row>
    <row r="19052" spans="1:4">
      <c r="A19052">
        <v>1914</v>
      </c>
      <c r="B19052" t="s">
        <v>3214</v>
      </c>
      <c r="C19052" t="s">
        <v>1914</v>
      </c>
      <c r="D19052">
        <v>17.600000000000001</v>
      </c>
    </row>
    <row r="19053" spans="1:4">
      <c r="A19053">
        <v>1914</v>
      </c>
      <c r="B19053" t="s">
        <v>3214</v>
      </c>
      <c r="C19053" t="s">
        <v>1914</v>
      </c>
      <c r="D19053">
        <v>7.5</v>
      </c>
    </row>
    <row r="19054" spans="1:4">
      <c r="A19054">
        <v>1914</v>
      </c>
      <c r="B19054" t="s">
        <v>3214</v>
      </c>
      <c r="C19054" t="s">
        <v>1914</v>
      </c>
      <c r="D19054">
        <v>19.27</v>
      </c>
    </row>
    <row r="19055" spans="1:4">
      <c r="A19055">
        <v>1914</v>
      </c>
      <c r="B19055" t="s">
        <v>3214</v>
      </c>
      <c r="C19055" t="s">
        <v>1914</v>
      </c>
      <c r="D19055">
        <v>2</v>
      </c>
    </row>
    <row r="19056" spans="1:4">
      <c r="A19056">
        <v>1914</v>
      </c>
      <c r="B19056" t="s">
        <v>3214</v>
      </c>
      <c r="C19056" t="s">
        <v>1914</v>
      </c>
      <c r="D19056">
        <v>39.5</v>
      </c>
    </row>
    <row r="19057" spans="1:4">
      <c r="A19057">
        <v>1914</v>
      </c>
      <c r="B19057" t="s">
        <v>3214</v>
      </c>
      <c r="C19057" t="s">
        <v>1914</v>
      </c>
      <c r="D19057">
        <v>13</v>
      </c>
    </row>
    <row r="19058" spans="1:4">
      <c r="A19058">
        <v>1914</v>
      </c>
      <c r="B19058" t="s">
        <v>3659</v>
      </c>
      <c r="C19058" t="s">
        <v>1420</v>
      </c>
      <c r="D19058">
        <v>6</v>
      </c>
    </row>
    <row r="19059" spans="1:4">
      <c r="A19059">
        <v>1914</v>
      </c>
      <c r="B19059" t="s">
        <v>3659</v>
      </c>
      <c r="C19059" t="s">
        <v>1420</v>
      </c>
      <c r="D19059">
        <v>20.57</v>
      </c>
    </row>
    <row r="19060" spans="1:4">
      <c r="A19060">
        <v>1914</v>
      </c>
      <c r="B19060" t="s">
        <v>3659</v>
      </c>
      <c r="C19060" t="s">
        <v>2542</v>
      </c>
      <c r="D19060">
        <v>64</v>
      </c>
    </row>
    <row r="19061" spans="1:4">
      <c r="A19061">
        <v>1914</v>
      </c>
      <c r="B19061" t="s">
        <v>3659</v>
      </c>
      <c r="C19061" t="s">
        <v>459</v>
      </c>
      <c r="D19061">
        <v>46</v>
      </c>
    </row>
    <row r="19062" spans="1:4">
      <c r="A19062">
        <v>1914</v>
      </c>
      <c r="B19062" t="s">
        <v>3659</v>
      </c>
      <c r="C19062" t="s">
        <v>460</v>
      </c>
      <c r="D19062">
        <v>27</v>
      </c>
    </row>
    <row r="19063" spans="1:4">
      <c r="A19063">
        <v>1914</v>
      </c>
      <c r="B19063" t="s">
        <v>3659</v>
      </c>
      <c r="C19063" t="s">
        <v>1873</v>
      </c>
      <c r="D19063">
        <v>3</v>
      </c>
    </row>
    <row r="19064" spans="1:4">
      <c r="A19064">
        <v>1914</v>
      </c>
      <c r="B19064" t="s">
        <v>3659</v>
      </c>
      <c r="C19064" t="s">
        <v>926</v>
      </c>
      <c r="D19064">
        <v>42.5</v>
      </c>
    </row>
    <row r="19065" spans="1:4">
      <c r="A19065">
        <v>1914</v>
      </c>
      <c r="B19065" t="s">
        <v>3659</v>
      </c>
      <c r="C19065" t="s">
        <v>926</v>
      </c>
      <c r="D19065">
        <v>2</v>
      </c>
    </row>
    <row r="19066" spans="1:4">
      <c r="A19066">
        <v>1914</v>
      </c>
      <c r="B19066" t="s">
        <v>3659</v>
      </c>
      <c r="C19066" t="s">
        <v>1350</v>
      </c>
      <c r="D19066">
        <v>7.5</v>
      </c>
    </row>
    <row r="19067" spans="1:4">
      <c r="A19067">
        <v>1914</v>
      </c>
      <c r="B19067" t="s">
        <v>3659</v>
      </c>
      <c r="C19067" t="s">
        <v>928</v>
      </c>
      <c r="D19067">
        <v>24</v>
      </c>
    </row>
    <row r="19068" spans="1:4">
      <c r="A19068">
        <v>1914</v>
      </c>
      <c r="B19068" t="s">
        <v>3659</v>
      </c>
      <c r="C19068" t="s">
        <v>928</v>
      </c>
      <c r="D19068">
        <v>2.38</v>
      </c>
    </row>
    <row r="19069" spans="1:4">
      <c r="A19069">
        <v>1914</v>
      </c>
      <c r="B19069" t="s">
        <v>3659</v>
      </c>
      <c r="C19069" t="s">
        <v>462</v>
      </c>
      <c r="D19069">
        <v>15</v>
      </c>
    </row>
    <row r="19070" spans="1:4">
      <c r="A19070">
        <v>1914</v>
      </c>
      <c r="B19070" t="s">
        <v>3659</v>
      </c>
      <c r="C19070" t="s">
        <v>1231</v>
      </c>
      <c r="D19070">
        <v>9.5</v>
      </c>
    </row>
    <row r="19071" spans="1:4">
      <c r="A19071">
        <v>1914</v>
      </c>
      <c r="B19071" t="s">
        <v>3659</v>
      </c>
      <c r="C19071" t="s">
        <v>464</v>
      </c>
      <c r="D19071">
        <v>1.8</v>
      </c>
    </row>
    <row r="19072" spans="1:4">
      <c r="A19072">
        <v>1914</v>
      </c>
      <c r="B19072" t="s">
        <v>3659</v>
      </c>
      <c r="C19072" t="s">
        <v>1345</v>
      </c>
      <c r="D19072">
        <v>223.98</v>
      </c>
    </row>
    <row r="19073" spans="1:4">
      <c r="A19073">
        <v>1914</v>
      </c>
      <c r="B19073" t="s">
        <v>3659</v>
      </c>
      <c r="C19073" t="s">
        <v>1345</v>
      </c>
      <c r="D19073">
        <v>40</v>
      </c>
    </row>
    <row r="19074" spans="1:4">
      <c r="A19074">
        <v>1914</v>
      </c>
      <c r="B19074" t="s">
        <v>3659</v>
      </c>
      <c r="C19074" t="s">
        <v>468</v>
      </c>
      <c r="D19074">
        <v>164.87</v>
      </c>
    </row>
    <row r="19075" spans="1:4">
      <c r="A19075">
        <v>1914</v>
      </c>
      <c r="B19075" t="s">
        <v>3659</v>
      </c>
      <c r="C19075" t="s">
        <v>468</v>
      </c>
      <c r="D19075">
        <v>33</v>
      </c>
    </row>
    <row r="19076" spans="1:4">
      <c r="A19076">
        <v>1914</v>
      </c>
      <c r="B19076" t="s">
        <v>3659</v>
      </c>
      <c r="C19076" t="s">
        <v>466</v>
      </c>
      <c r="D19076">
        <v>9</v>
      </c>
    </row>
    <row r="19077" spans="1:4">
      <c r="A19077">
        <v>1914</v>
      </c>
      <c r="B19077" t="s">
        <v>3659</v>
      </c>
      <c r="C19077" t="s">
        <v>1230</v>
      </c>
      <c r="D19077">
        <v>12.83</v>
      </c>
    </row>
    <row r="19078" spans="1:4">
      <c r="A19078">
        <v>1914</v>
      </c>
      <c r="B19078" t="s">
        <v>3659</v>
      </c>
      <c r="C19078" t="s">
        <v>1089</v>
      </c>
      <c r="D19078">
        <v>5.21</v>
      </c>
    </row>
    <row r="19079" spans="1:4">
      <c r="A19079">
        <v>1914</v>
      </c>
      <c r="B19079" t="s">
        <v>3639</v>
      </c>
      <c r="C19079" t="s">
        <v>2562</v>
      </c>
      <c r="D19079">
        <v>5</v>
      </c>
    </row>
    <row r="19080" spans="1:4">
      <c r="A19080">
        <v>1914</v>
      </c>
      <c r="B19080" t="s">
        <v>3639</v>
      </c>
      <c r="C19080" t="s">
        <v>2639</v>
      </c>
      <c r="D19080">
        <v>17</v>
      </c>
    </row>
    <row r="19081" spans="1:4">
      <c r="A19081">
        <v>1914</v>
      </c>
      <c r="B19081" t="s">
        <v>3670</v>
      </c>
      <c r="C19081" t="s">
        <v>2563</v>
      </c>
      <c r="D19081">
        <v>60</v>
      </c>
    </row>
    <row r="19082" spans="1:4">
      <c r="A19082">
        <v>1914</v>
      </c>
      <c r="B19082" t="s">
        <v>3670</v>
      </c>
      <c r="C19082" t="s">
        <v>2563</v>
      </c>
      <c r="D19082">
        <v>68</v>
      </c>
    </row>
    <row r="19083" spans="1:4">
      <c r="A19083">
        <v>1914</v>
      </c>
      <c r="B19083" t="s">
        <v>2182</v>
      </c>
      <c r="C19083" t="s">
        <v>2640</v>
      </c>
      <c r="D19083">
        <v>10.5</v>
      </c>
    </row>
    <row r="19084" spans="1:4">
      <c r="A19084">
        <v>1914</v>
      </c>
      <c r="B19084" t="s">
        <v>2182</v>
      </c>
      <c r="C19084" t="s">
        <v>2282</v>
      </c>
      <c r="D19084">
        <v>5.5</v>
      </c>
    </row>
    <row r="19085" spans="1:4">
      <c r="A19085">
        <v>1914</v>
      </c>
      <c r="B19085" t="s">
        <v>2182</v>
      </c>
      <c r="C19085" t="s">
        <v>438</v>
      </c>
      <c r="D19085">
        <v>334.02</v>
      </c>
    </row>
    <row r="19086" spans="1:4">
      <c r="A19086">
        <v>1914</v>
      </c>
      <c r="B19086" t="s">
        <v>3660</v>
      </c>
      <c r="C19086" t="s">
        <v>2201</v>
      </c>
      <c r="D19086">
        <v>86.878</v>
      </c>
    </row>
    <row r="19087" spans="1:4">
      <c r="A19087">
        <v>1914</v>
      </c>
      <c r="B19087" t="s">
        <v>3660</v>
      </c>
      <c r="C19087" t="s">
        <v>2201</v>
      </c>
      <c r="D19087">
        <v>22.132999999999999</v>
      </c>
    </row>
    <row r="19088" spans="1:4">
      <c r="A19088">
        <v>1914</v>
      </c>
      <c r="B19088" t="s">
        <v>3660</v>
      </c>
      <c r="C19088" t="s">
        <v>2201</v>
      </c>
      <c r="D19088">
        <v>19</v>
      </c>
    </row>
    <row r="19089" spans="1:4">
      <c r="A19089">
        <v>1914</v>
      </c>
      <c r="B19089" t="s">
        <v>2184</v>
      </c>
      <c r="C19089" t="s">
        <v>2641</v>
      </c>
      <c r="D19089">
        <v>4</v>
      </c>
    </row>
    <row r="19090" spans="1:4">
      <c r="A19090">
        <v>1914</v>
      </c>
      <c r="B19090" t="s">
        <v>2184</v>
      </c>
      <c r="C19090" t="s">
        <v>2183</v>
      </c>
      <c r="D19090">
        <v>22.5</v>
      </c>
    </row>
    <row r="19091" spans="1:4">
      <c r="A19091">
        <v>1914</v>
      </c>
      <c r="B19091" t="s">
        <v>2186</v>
      </c>
      <c r="C19091" t="s">
        <v>2185</v>
      </c>
      <c r="D19091">
        <v>13.15</v>
      </c>
    </row>
    <row r="19092" spans="1:4">
      <c r="A19092">
        <v>1914</v>
      </c>
      <c r="B19092" t="s">
        <v>2186</v>
      </c>
      <c r="C19092" t="s">
        <v>2365</v>
      </c>
      <c r="D19092">
        <v>12.5</v>
      </c>
    </row>
    <row r="19093" spans="1:4">
      <c r="A19093">
        <v>1914</v>
      </c>
      <c r="B19093" t="s">
        <v>2186</v>
      </c>
      <c r="C19093" t="s">
        <v>2544</v>
      </c>
      <c r="D19093">
        <v>9.1</v>
      </c>
    </row>
    <row r="19094" spans="1:4">
      <c r="A19094">
        <v>1914</v>
      </c>
      <c r="B19094" t="s">
        <v>2186</v>
      </c>
      <c r="C19094" t="s">
        <v>2544</v>
      </c>
      <c r="D19094">
        <v>19</v>
      </c>
    </row>
    <row r="19095" spans="1:4">
      <c r="A19095">
        <v>1914</v>
      </c>
      <c r="B19095" t="s">
        <v>2186</v>
      </c>
      <c r="C19095" t="s">
        <v>2069</v>
      </c>
      <c r="D19095">
        <v>3.5</v>
      </c>
    </row>
    <row r="19096" spans="1:4">
      <c r="A19096">
        <v>1914</v>
      </c>
      <c r="B19096" t="s">
        <v>2187</v>
      </c>
      <c r="C19096" t="s">
        <v>2360</v>
      </c>
      <c r="D19096">
        <v>3</v>
      </c>
    </row>
    <row r="19097" spans="1:4">
      <c r="A19097">
        <v>1914</v>
      </c>
      <c r="B19097" t="s">
        <v>2187</v>
      </c>
      <c r="C19097" t="s">
        <v>2360</v>
      </c>
      <c r="D19097">
        <v>5.5</v>
      </c>
    </row>
    <row r="19098" spans="1:4">
      <c r="A19098">
        <v>1914</v>
      </c>
      <c r="B19098" t="s">
        <v>2187</v>
      </c>
      <c r="C19098" t="s">
        <v>1937</v>
      </c>
      <c r="D19098">
        <v>40.43</v>
      </c>
    </row>
    <row r="19099" spans="1:4">
      <c r="A19099">
        <v>1914</v>
      </c>
      <c r="B19099" t="s">
        <v>2187</v>
      </c>
      <c r="C19099" t="s">
        <v>1937</v>
      </c>
      <c r="D19099">
        <v>7</v>
      </c>
    </row>
    <row r="19100" spans="1:4">
      <c r="A19100">
        <v>1914</v>
      </c>
      <c r="B19100" t="s">
        <v>2187</v>
      </c>
      <c r="C19100" t="s">
        <v>2545</v>
      </c>
      <c r="D19100">
        <v>44.94</v>
      </c>
    </row>
    <row r="19101" spans="1:4">
      <c r="A19101">
        <v>1914</v>
      </c>
      <c r="B19101" t="s">
        <v>2187</v>
      </c>
      <c r="C19101" t="s">
        <v>2248</v>
      </c>
      <c r="D19101">
        <v>6</v>
      </c>
    </row>
    <row r="19102" spans="1:4">
      <c r="A19102">
        <v>1914</v>
      </c>
      <c r="B19102" t="s">
        <v>2187</v>
      </c>
      <c r="C19102" t="s">
        <v>2564</v>
      </c>
      <c r="D19102">
        <v>13</v>
      </c>
    </row>
    <row r="19103" spans="1:4">
      <c r="A19103">
        <v>1914</v>
      </c>
      <c r="B19103" t="s">
        <v>2187</v>
      </c>
      <c r="C19103" t="s">
        <v>2564</v>
      </c>
      <c r="D19103">
        <v>7</v>
      </c>
    </row>
    <row r="19104" spans="1:4">
      <c r="A19104">
        <v>1914</v>
      </c>
      <c r="B19104" t="s">
        <v>2187</v>
      </c>
      <c r="C19104" t="s">
        <v>2244</v>
      </c>
      <c r="D19104">
        <v>26.42</v>
      </c>
    </row>
    <row r="19105" spans="1:4">
      <c r="A19105">
        <v>1914</v>
      </c>
      <c r="B19105" t="s">
        <v>2187</v>
      </c>
      <c r="C19105" t="s">
        <v>2320</v>
      </c>
      <c r="D19105">
        <v>8.5</v>
      </c>
    </row>
    <row r="19106" spans="1:4">
      <c r="A19106">
        <v>1914</v>
      </c>
      <c r="B19106" t="s">
        <v>2187</v>
      </c>
      <c r="C19106" t="s">
        <v>2104</v>
      </c>
      <c r="D19106">
        <v>107</v>
      </c>
    </row>
    <row r="19107" spans="1:4">
      <c r="A19107">
        <v>1914</v>
      </c>
      <c r="B19107" t="s">
        <v>2187</v>
      </c>
      <c r="C19107" t="s">
        <v>2104</v>
      </c>
      <c r="D19107">
        <v>23</v>
      </c>
    </row>
    <row r="19108" spans="1:4">
      <c r="A19108">
        <v>1914</v>
      </c>
      <c r="B19108" t="s">
        <v>2187</v>
      </c>
      <c r="C19108" t="s">
        <v>2104</v>
      </c>
      <c r="D19108">
        <v>22</v>
      </c>
    </row>
    <row r="19109" spans="1:4">
      <c r="A19109">
        <v>1914</v>
      </c>
      <c r="B19109" t="s">
        <v>2187</v>
      </c>
      <c r="C19109" t="s">
        <v>1712</v>
      </c>
      <c r="D19109">
        <v>8</v>
      </c>
    </row>
    <row r="19110" spans="1:4">
      <c r="A19110">
        <v>1914</v>
      </c>
      <c r="B19110" t="s">
        <v>2187</v>
      </c>
      <c r="C19110" t="s">
        <v>2152</v>
      </c>
      <c r="D19110">
        <v>34.97</v>
      </c>
    </row>
    <row r="19111" spans="1:4">
      <c r="A19111">
        <v>1914</v>
      </c>
      <c r="B19111" t="s">
        <v>2187</v>
      </c>
      <c r="C19111" t="s">
        <v>2152</v>
      </c>
      <c r="D19111">
        <v>40</v>
      </c>
    </row>
    <row r="19112" spans="1:4">
      <c r="A19112">
        <v>1914</v>
      </c>
      <c r="B19112" t="s">
        <v>2187</v>
      </c>
      <c r="C19112" t="s">
        <v>2152</v>
      </c>
      <c r="D19112">
        <v>29.5</v>
      </c>
    </row>
    <row r="19113" spans="1:4">
      <c r="A19113">
        <v>1914</v>
      </c>
      <c r="B19113" t="s">
        <v>2187</v>
      </c>
      <c r="C19113" t="s">
        <v>2642</v>
      </c>
      <c r="D19113">
        <v>10.5</v>
      </c>
    </row>
    <row r="19114" spans="1:4">
      <c r="A19114">
        <v>1914</v>
      </c>
      <c r="B19114" t="s">
        <v>2187</v>
      </c>
      <c r="C19114" t="s">
        <v>2245</v>
      </c>
      <c r="D19114">
        <v>14</v>
      </c>
    </row>
    <row r="19115" spans="1:4">
      <c r="A19115">
        <v>1914</v>
      </c>
      <c r="B19115" t="s">
        <v>2187</v>
      </c>
      <c r="C19115" t="s">
        <v>1964</v>
      </c>
      <c r="D19115">
        <v>45</v>
      </c>
    </row>
    <row r="19116" spans="1:4">
      <c r="A19116">
        <v>1914</v>
      </c>
      <c r="B19116" t="s">
        <v>2187</v>
      </c>
      <c r="C19116" t="s">
        <v>2643</v>
      </c>
      <c r="D19116">
        <v>6.1</v>
      </c>
    </row>
    <row r="19117" spans="1:4">
      <c r="A19117">
        <v>1914</v>
      </c>
      <c r="B19117" t="s">
        <v>2187</v>
      </c>
      <c r="C19117" t="s">
        <v>2110</v>
      </c>
      <c r="D19117">
        <v>10.45</v>
      </c>
    </row>
    <row r="19118" spans="1:4">
      <c r="A19118">
        <v>1914</v>
      </c>
      <c r="B19118" t="s">
        <v>2187</v>
      </c>
      <c r="C19118" t="s">
        <v>2346</v>
      </c>
      <c r="D19118">
        <v>47</v>
      </c>
    </row>
    <row r="19119" spans="1:4">
      <c r="A19119">
        <v>1914</v>
      </c>
      <c r="B19119" t="s">
        <v>2187</v>
      </c>
      <c r="C19119" t="s">
        <v>1940</v>
      </c>
      <c r="D19119">
        <v>7.5</v>
      </c>
    </row>
    <row r="19120" spans="1:4">
      <c r="A19120">
        <v>1914</v>
      </c>
      <c r="B19120" t="s">
        <v>2187</v>
      </c>
      <c r="C19120" t="s">
        <v>2111</v>
      </c>
      <c r="D19120">
        <v>9.25</v>
      </c>
    </row>
    <row r="19121" spans="1:4">
      <c r="A19121">
        <v>1914</v>
      </c>
      <c r="B19121" t="s">
        <v>2187</v>
      </c>
      <c r="C19121" t="s">
        <v>2356</v>
      </c>
      <c r="D19121">
        <v>3.68</v>
      </c>
    </row>
    <row r="19122" spans="1:4">
      <c r="A19122">
        <v>1914</v>
      </c>
      <c r="B19122" t="s">
        <v>2187</v>
      </c>
      <c r="C19122" t="s">
        <v>2113</v>
      </c>
      <c r="D19122">
        <v>119.07</v>
      </c>
    </row>
    <row r="19123" spans="1:4">
      <c r="A19123">
        <v>1914</v>
      </c>
      <c r="B19123" t="s">
        <v>2187</v>
      </c>
      <c r="C19123" t="s">
        <v>2113</v>
      </c>
      <c r="D19123">
        <v>81</v>
      </c>
    </row>
    <row r="19124" spans="1:4">
      <c r="A19124">
        <v>1914</v>
      </c>
      <c r="B19124" t="s">
        <v>2187</v>
      </c>
      <c r="C19124" t="s">
        <v>2113</v>
      </c>
      <c r="D19124">
        <v>38.283999999999999</v>
      </c>
    </row>
    <row r="19125" spans="1:4">
      <c r="A19125">
        <v>1914</v>
      </c>
      <c r="B19125" t="s">
        <v>2187</v>
      </c>
      <c r="C19125" t="s">
        <v>2322</v>
      </c>
      <c r="D19125">
        <v>12</v>
      </c>
    </row>
    <row r="19126" spans="1:4">
      <c r="A19126">
        <v>1914</v>
      </c>
      <c r="B19126" t="s">
        <v>3657</v>
      </c>
      <c r="C19126" t="s">
        <v>2010</v>
      </c>
      <c r="D19126">
        <v>27.7</v>
      </c>
    </row>
    <row r="19127" spans="1:4">
      <c r="A19127">
        <v>1914</v>
      </c>
      <c r="B19127" t="s">
        <v>3657</v>
      </c>
      <c r="C19127" t="s">
        <v>2337</v>
      </c>
      <c r="D19127">
        <v>12.5</v>
      </c>
    </row>
    <row r="19128" spans="1:4">
      <c r="A19128">
        <v>1914</v>
      </c>
      <c r="B19128" t="s">
        <v>3657</v>
      </c>
      <c r="C19128" t="s">
        <v>1938</v>
      </c>
      <c r="D19128">
        <v>49.64</v>
      </c>
    </row>
    <row r="19129" spans="1:4">
      <c r="A19129">
        <v>1914</v>
      </c>
      <c r="B19129" t="s">
        <v>3657</v>
      </c>
      <c r="C19129" t="s">
        <v>1938</v>
      </c>
      <c r="D19129">
        <v>212</v>
      </c>
    </row>
    <row r="19130" spans="1:4">
      <c r="A19130">
        <v>1914</v>
      </c>
      <c r="B19130" t="s">
        <v>3657</v>
      </c>
      <c r="C19130" t="s">
        <v>1938</v>
      </c>
      <c r="D19130">
        <v>9</v>
      </c>
    </row>
    <row r="19131" spans="1:4">
      <c r="A19131">
        <v>1914</v>
      </c>
      <c r="B19131" t="s">
        <v>3678</v>
      </c>
      <c r="C19131" t="s">
        <v>2644</v>
      </c>
      <c r="D19131">
        <v>32.25</v>
      </c>
    </row>
    <row r="19132" spans="1:4">
      <c r="A19132">
        <v>1914</v>
      </c>
      <c r="B19132" t="s">
        <v>3678</v>
      </c>
      <c r="C19132" t="s">
        <v>2644</v>
      </c>
      <c r="D19132">
        <v>74.11</v>
      </c>
    </row>
    <row r="19133" spans="1:4">
      <c r="A19133">
        <v>1914</v>
      </c>
      <c r="B19133" t="s">
        <v>3678</v>
      </c>
      <c r="C19133" t="s">
        <v>2645</v>
      </c>
      <c r="D19133">
        <v>11.5</v>
      </c>
    </row>
    <row r="19134" spans="1:4">
      <c r="A19134">
        <v>1914</v>
      </c>
      <c r="B19134" t="s">
        <v>3657</v>
      </c>
      <c r="C19134" t="s">
        <v>2338</v>
      </c>
      <c r="D19134">
        <v>20</v>
      </c>
    </row>
    <row r="19135" spans="1:4">
      <c r="A19135">
        <v>1914</v>
      </c>
      <c r="B19135" t="s">
        <v>3657</v>
      </c>
      <c r="C19135" t="s">
        <v>2308</v>
      </c>
      <c r="D19135">
        <v>3</v>
      </c>
    </row>
    <row r="19136" spans="1:4">
      <c r="A19136">
        <v>1914</v>
      </c>
      <c r="B19136" t="s">
        <v>3678</v>
      </c>
      <c r="C19136" t="s">
        <v>2605</v>
      </c>
      <c r="D19136">
        <v>14</v>
      </c>
    </row>
    <row r="19137" spans="1:4">
      <c r="A19137">
        <v>1914</v>
      </c>
      <c r="B19137" t="s">
        <v>3661</v>
      </c>
      <c r="C19137" t="s">
        <v>2286</v>
      </c>
      <c r="D19137">
        <v>65.7</v>
      </c>
    </row>
    <row r="19138" spans="1:4">
      <c r="A19138">
        <v>1914</v>
      </c>
      <c r="B19138" t="s">
        <v>2528</v>
      </c>
      <c r="C19138" t="s">
        <v>2607</v>
      </c>
      <c r="D19138">
        <v>208.3</v>
      </c>
    </row>
    <row r="19139" spans="1:4">
      <c r="A19139">
        <v>1914</v>
      </c>
      <c r="B19139" t="s">
        <v>3662</v>
      </c>
      <c r="C19139" t="s">
        <v>2288</v>
      </c>
      <c r="D19139">
        <v>26.1</v>
      </c>
    </row>
    <row r="19140" spans="1:4">
      <c r="A19140">
        <v>1914</v>
      </c>
      <c r="B19140" t="s">
        <v>3663</v>
      </c>
      <c r="C19140" t="s">
        <v>2372</v>
      </c>
      <c r="D19140">
        <v>4.7</v>
      </c>
    </row>
    <row r="19141" spans="1:4">
      <c r="A19141">
        <v>1914</v>
      </c>
      <c r="B19141" t="s">
        <v>3663</v>
      </c>
      <c r="C19141" t="s">
        <v>2336</v>
      </c>
      <c r="D19141">
        <v>13.86</v>
      </c>
    </row>
    <row r="19142" spans="1:4">
      <c r="A19142">
        <v>1914</v>
      </c>
      <c r="B19142" t="s">
        <v>3673</v>
      </c>
      <c r="C19142" t="s">
        <v>2408</v>
      </c>
      <c r="D19142">
        <v>53.8</v>
      </c>
    </row>
    <row r="19143" spans="1:4">
      <c r="A19143">
        <v>1914</v>
      </c>
      <c r="B19143" t="s">
        <v>2379</v>
      </c>
      <c r="C19143" t="s">
        <v>2517</v>
      </c>
      <c r="D19143">
        <v>24</v>
      </c>
    </row>
    <row r="19144" spans="1:4">
      <c r="A19144">
        <v>1914</v>
      </c>
      <c r="B19144" t="s">
        <v>2379</v>
      </c>
      <c r="C19144" t="s">
        <v>2517</v>
      </c>
      <c r="D19144">
        <v>14</v>
      </c>
    </row>
    <row r="19145" spans="1:4">
      <c r="A19145">
        <v>1917</v>
      </c>
      <c r="B19145" t="s">
        <v>3642</v>
      </c>
      <c r="C19145" t="s">
        <v>527</v>
      </c>
      <c r="D19145">
        <v>10.83</v>
      </c>
    </row>
    <row r="19146" spans="1:4">
      <c r="A19146">
        <v>1917</v>
      </c>
      <c r="B19146" t="s">
        <v>3642</v>
      </c>
      <c r="C19146" t="s">
        <v>528</v>
      </c>
      <c r="D19146">
        <v>158.65</v>
      </c>
    </row>
    <row r="19147" spans="1:4">
      <c r="A19147">
        <v>1917</v>
      </c>
      <c r="B19147" t="s">
        <v>3642</v>
      </c>
      <c r="C19147" t="s">
        <v>528</v>
      </c>
      <c r="D19147">
        <v>4.5</v>
      </c>
    </row>
    <row r="19148" spans="1:4">
      <c r="A19148">
        <v>1917</v>
      </c>
      <c r="B19148" t="s">
        <v>3642</v>
      </c>
      <c r="C19148" t="s">
        <v>528</v>
      </c>
      <c r="D19148">
        <v>32.799999999999997</v>
      </c>
    </row>
    <row r="19149" spans="1:4">
      <c r="A19149">
        <v>1917</v>
      </c>
      <c r="B19149" t="s">
        <v>3642</v>
      </c>
      <c r="C19149" t="s">
        <v>1524</v>
      </c>
      <c r="D19149">
        <v>1.5</v>
      </c>
    </row>
    <row r="19150" spans="1:4">
      <c r="A19150">
        <v>1917</v>
      </c>
      <c r="B19150" t="s">
        <v>3642</v>
      </c>
      <c r="C19150" t="s">
        <v>529</v>
      </c>
      <c r="D19150">
        <v>11</v>
      </c>
    </row>
    <row r="19151" spans="1:4">
      <c r="A19151">
        <v>1917</v>
      </c>
      <c r="B19151" t="s">
        <v>3642</v>
      </c>
      <c r="C19151" t="s">
        <v>529</v>
      </c>
      <c r="D19151">
        <v>3.1</v>
      </c>
    </row>
    <row r="19152" spans="1:4">
      <c r="A19152">
        <v>1917</v>
      </c>
      <c r="B19152" t="s">
        <v>3642</v>
      </c>
      <c r="C19152" t="s">
        <v>971</v>
      </c>
      <c r="D19152">
        <v>4.83</v>
      </c>
    </row>
    <row r="19153" spans="1:4">
      <c r="A19153">
        <v>1917</v>
      </c>
      <c r="B19153" t="s">
        <v>3642</v>
      </c>
      <c r="C19153" t="s">
        <v>2646</v>
      </c>
      <c r="D19153">
        <v>60.5</v>
      </c>
    </row>
    <row r="19154" spans="1:4">
      <c r="A19154">
        <v>1917</v>
      </c>
      <c r="B19154" t="s">
        <v>3642</v>
      </c>
      <c r="C19154" t="s">
        <v>2646</v>
      </c>
      <c r="D19154">
        <v>38</v>
      </c>
    </row>
    <row r="19155" spans="1:4">
      <c r="A19155">
        <v>1917</v>
      </c>
      <c r="B19155" t="s">
        <v>3642</v>
      </c>
      <c r="C19155" t="s">
        <v>532</v>
      </c>
      <c r="D19155">
        <v>7.63</v>
      </c>
    </row>
    <row r="19156" spans="1:4">
      <c r="A19156">
        <v>1917</v>
      </c>
      <c r="B19156" t="s">
        <v>3642</v>
      </c>
      <c r="C19156" t="s">
        <v>534</v>
      </c>
      <c r="D19156">
        <v>8</v>
      </c>
    </row>
    <row r="19157" spans="1:4">
      <c r="A19157">
        <v>1917</v>
      </c>
      <c r="B19157" t="s">
        <v>3642</v>
      </c>
      <c r="C19157" t="s">
        <v>1090</v>
      </c>
      <c r="D19157">
        <v>11</v>
      </c>
    </row>
    <row r="19158" spans="1:4">
      <c r="A19158">
        <v>1917</v>
      </c>
      <c r="B19158" t="s">
        <v>3642</v>
      </c>
      <c r="C19158" t="s">
        <v>531</v>
      </c>
      <c r="D19158">
        <v>15</v>
      </c>
    </row>
    <row r="19159" spans="1:4">
      <c r="A19159">
        <v>1917</v>
      </c>
      <c r="B19159" t="s">
        <v>3243</v>
      </c>
      <c r="C19159" t="s">
        <v>2647</v>
      </c>
      <c r="D19159">
        <v>32.5</v>
      </c>
    </row>
    <row r="19160" spans="1:4">
      <c r="A19160">
        <v>1917</v>
      </c>
      <c r="B19160" t="s">
        <v>3243</v>
      </c>
      <c r="C19160" t="s">
        <v>2648</v>
      </c>
      <c r="D19160">
        <v>5</v>
      </c>
    </row>
    <row r="19161" spans="1:4">
      <c r="A19161">
        <v>1917</v>
      </c>
      <c r="B19161" t="s">
        <v>2649</v>
      </c>
      <c r="C19161" t="s">
        <v>2650</v>
      </c>
      <c r="D19161">
        <v>5.25</v>
      </c>
    </row>
    <row r="19162" spans="1:4">
      <c r="A19162">
        <v>1917</v>
      </c>
      <c r="B19162" t="s">
        <v>3243</v>
      </c>
      <c r="C19162" t="s">
        <v>2651</v>
      </c>
      <c r="D19162">
        <v>6.7</v>
      </c>
    </row>
    <row r="19163" spans="1:4">
      <c r="A19163">
        <v>1917</v>
      </c>
      <c r="B19163" t="s">
        <v>3243</v>
      </c>
      <c r="C19163" t="s">
        <v>2652</v>
      </c>
      <c r="D19163">
        <v>10</v>
      </c>
    </row>
    <row r="19164" spans="1:4">
      <c r="A19164">
        <v>1917</v>
      </c>
      <c r="B19164" t="s">
        <v>2653</v>
      </c>
      <c r="C19164" t="s">
        <v>2654</v>
      </c>
      <c r="D19164">
        <v>5</v>
      </c>
    </row>
    <row r="19165" spans="1:4">
      <c r="A19165">
        <v>1917</v>
      </c>
      <c r="B19165" t="s">
        <v>2653</v>
      </c>
      <c r="C19165" t="s">
        <v>2655</v>
      </c>
      <c r="D19165">
        <v>2.13</v>
      </c>
    </row>
    <row r="19166" spans="1:4">
      <c r="A19166">
        <v>1917</v>
      </c>
      <c r="B19166" t="s">
        <v>2653</v>
      </c>
      <c r="C19166" t="s">
        <v>2656</v>
      </c>
      <c r="D19166">
        <v>4</v>
      </c>
    </row>
    <row r="19167" spans="1:4">
      <c r="A19167">
        <v>1917</v>
      </c>
      <c r="B19167" t="s">
        <v>2653</v>
      </c>
      <c r="C19167" t="s">
        <v>2657</v>
      </c>
      <c r="D19167">
        <v>33</v>
      </c>
    </row>
    <row r="19168" spans="1:4">
      <c r="A19168">
        <v>1917</v>
      </c>
      <c r="B19168" t="s">
        <v>2653</v>
      </c>
      <c r="C19168" t="s">
        <v>2658</v>
      </c>
      <c r="D19168">
        <v>1.21</v>
      </c>
    </row>
    <row r="19169" spans="1:4">
      <c r="A19169">
        <v>1917</v>
      </c>
      <c r="B19169" t="s">
        <v>2653</v>
      </c>
      <c r="C19169" t="s">
        <v>2659</v>
      </c>
      <c r="D19169">
        <v>5.5</v>
      </c>
    </row>
    <row r="19170" spans="1:4">
      <c r="A19170">
        <v>1917</v>
      </c>
      <c r="B19170" t="s">
        <v>2653</v>
      </c>
      <c r="C19170" t="s">
        <v>2660</v>
      </c>
      <c r="D19170">
        <v>13.8</v>
      </c>
    </row>
    <row r="19171" spans="1:4">
      <c r="A19171">
        <v>1917</v>
      </c>
      <c r="B19171" t="s">
        <v>2653</v>
      </c>
      <c r="C19171" t="s">
        <v>2661</v>
      </c>
      <c r="D19171">
        <v>39.58</v>
      </c>
    </row>
    <row r="19172" spans="1:4">
      <c r="A19172">
        <v>1917</v>
      </c>
      <c r="B19172" t="s">
        <v>2653</v>
      </c>
      <c r="C19172" t="s">
        <v>2662</v>
      </c>
      <c r="D19172">
        <v>9.6</v>
      </c>
    </row>
    <row r="19173" spans="1:4">
      <c r="A19173">
        <v>1917</v>
      </c>
      <c r="B19173" t="s">
        <v>2653</v>
      </c>
      <c r="C19173" t="s">
        <v>2663</v>
      </c>
      <c r="D19173">
        <v>14</v>
      </c>
    </row>
    <row r="19174" spans="1:4">
      <c r="A19174">
        <v>1917</v>
      </c>
      <c r="B19174" t="s">
        <v>2653</v>
      </c>
      <c r="C19174" t="s">
        <v>2664</v>
      </c>
      <c r="D19174">
        <v>2.5</v>
      </c>
    </row>
    <row r="19175" spans="1:4">
      <c r="A19175">
        <v>1917</v>
      </c>
      <c r="B19175" t="s">
        <v>3643</v>
      </c>
      <c r="C19175" t="s">
        <v>1200</v>
      </c>
      <c r="D19175">
        <v>10.199999999999999</v>
      </c>
    </row>
    <row r="19176" spans="1:4">
      <c r="A19176">
        <v>1917</v>
      </c>
      <c r="B19176" t="s">
        <v>3643</v>
      </c>
      <c r="C19176" t="s">
        <v>2665</v>
      </c>
      <c r="D19176">
        <v>7</v>
      </c>
    </row>
    <row r="19177" spans="1:4">
      <c r="A19177">
        <v>1917</v>
      </c>
      <c r="B19177" t="s">
        <v>3643</v>
      </c>
      <c r="C19177" t="s">
        <v>1827</v>
      </c>
      <c r="D19177">
        <v>2</v>
      </c>
    </row>
    <row r="19178" spans="1:4">
      <c r="A19178">
        <v>1917</v>
      </c>
      <c r="B19178" t="s">
        <v>3643</v>
      </c>
      <c r="C19178" t="s">
        <v>1330</v>
      </c>
      <c r="D19178">
        <v>217.65</v>
      </c>
    </row>
    <row r="19179" spans="1:4">
      <c r="A19179">
        <v>1917</v>
      </c>
      <c r="B19179" t="s">
        <v>3643</v>
      </c>
      <c r="C19179" t="s">
        <v>1828</v>
      </c>
      <c r="D19179">
        <v>12.3</v>
      </c>
    </row>
    <row r="19180" spans="1:4">
      <c r="A19180">
        <v>1917</v>
      </c>
      <c r="B19180" t="s">
        <v>3643</v>
      </c>
      <c r="C19180" t="s">
        <v>2666</v>
      </c>
      <c r="D19180">
        <v>11.54</v>
      </c>
    </row>
    <row r="19181" spans="1:4">
      <c r="A19181">
        <v>1917</v>
      </c>
      <c r="B19181" t="s">
        <v>3643</v>
      </c>
      <c r="C19181" t="s">
        <v>2667</v>
      </c>
      <c r="D19181">
        <v>49.11</v>
      </c>
    </row>
    <row r="19182" spans="1:4">
      <c r="A19182">
        <v>1917</v>
      </c>
      <c r="B19182" t="s">
        <v>3643</v>
      </c>
      <c r="C19182" t="s">
        <v>663</v>
      </c>
      <c r="D19182">
        <v>19</v>
      </c>
    </row>
    <row r="19183" spans="1:4">
      <c r="A19183">
        <v>1917</v>
      </c>
      <c r="B19183" t="s">
        <v>3643</v>
      </c>
      <c r="C19183" t="s">
        <v>663</v>
      </c>
      <c r="D19183">
        <v>45.01</v>
      </c>
    </row>
    <row r="19184" spans="1:4">
      <c r="A19184">
        <v>1917</v>
      </c>
      <c r="B19184" t="s">
        <v>3643</v>
      </c>
      <c r="C19184" t="s">
        <v>1829</v>
      </c>
      <c r="D19184">
        <v>8</v>
      </c>
    </row>
    <row r="19185" spans="1:4">
      <c r="A19185">
        <v>1917</v>
      </c>
      <c r="B19185" t="s">
        <v>3643</v>
      </c>
      <c r="C19185" t="s">
        <v>2668</v>
      </c>
      <c r="D19185">
        <v>5</v>
      </c>
    </row>
    <row r="19186" spans="1:4">
      <c r="A19186">
        <v>1917</v>
      </c>
      <c r="B19186" t="s">
        <v>3643</v>
      </c>
      <c r="C19186" t="s">
        <v>2669</v>
      </c>
      <c r="D19186">
        <v>389.08</v>
      </c>
    </row>
    <row r="19187" spans="1:4">
      <c r="A19187">
        <v>1917</v>
      </c>
      <c r="B19187" t="s">
        <v>3643</v>
      </c>
      <c r="C19187" t="s">
        <v>2669</v>
      </c>
      <c r="D19187">
        <v>1.46</v>
      </c>
    </row>
    <row r="19188" spans="1:4">
      <c r="A19188">
        <v>1917</v>
      </c>
      <c r="B19188" t="s">
        <v>3643</v>
      </c>
      <c r="C19188" t="s">
        <v>2669</v>
      </c>
      <c r="D19188">
        <v>1059.48</v>
      </c>
    </row>
    <row r="19189" spans="1:4">
      <c r="A19189">
        <v>1917</v>
      </c>
      <c r="B19189" t="s">
        <v>3643</v>
      </c>
      <c r="C19189" t="s">
        <v>2670</v>
      </c>
      <c r="D19189">
        <v>5.65</v>
      </c>
    </row>
    <row r="19190" spans="1:4">
      <c r="A19190">
        <v>1917</v>
      </c>
      <c r="B19190" t="s">
        <v>3643</v>
      </c>
      <c r="C19190" t="s">
        <v>2671</v>
      </c>
      <c r="D19190">
        <v>44.521999999999998</v>
      </c>
    </row>
    <row r="19191" spans="1:4">
      <c r="A19191">
        <v>1917</v>
      </c>
      <c r="B19191" t="s">
        <v>3643</v>
      </c>
      <c r="C19191" t="s">
        <v>2672</v>
      </c>
      <c r="D19191">
        <v>117.22</v>
      </c>
    </row>
    <row r="19192" spans="1:4">
      <c r="A19192">
        <v>1917</v>
      </c>
      <c r="B19192" t="s">
        <v>3643</v>
      </c>
      <c r="C19192" t="s">
        <v>2673</v>
      </c>
      <c r="D19192">
        <v>256.24</v>
      </c>
    </row>
    <row r="19193" spans="1:4">
      <c r="A19193">
        <v>1917</v>
      </c>
      <c r="B19193" t="s">
        <v>3643</v>
      </c>
      <c r="C19193" t="s">
        <v>2674</v>
      </c>
      <c r="D19193">
        <v>43.41</v>
      </c>
    </row>
    <row r="19194" spans="1:4">
      <c r="A19194">
        <v>1917</v>
      </c>
      <c r="B19194" t="s">
        <v>3643</v>
      </c>
      <c r="C19194" t="s">
        <v>664</v>
      </c>
      <c r="D19194">
        <v>10.8</v>
      </c>
    </row>
    <row r="19195" spans="1:4">
      <c r="A19195">
        <v>1917</v>
      </c>
      <c r="B19195" t="s">
        <v>3643</v>
      </c>
      <c r="C19195" t="s">
        <v>665</v>
      </c>
      <c r="D19195">
        <v>43.89</v>
      </c>
    </row>
    <row r="19196" spans="1:4">
      <c r="A19196">
        <v>1917</v>
      </c>
      <c r="B19196" t="s">
        <v>3643</v>
      </c>
      <c r="C19196" t="s">
        <v>2675</v>
      </c>
      <c r="D19196">
        <v>21.54</v>
      </c>
    </row>
    <row r="19197" spans="1:4">
      <c r="A19197">
        <v>1917</v>
      </c>
      <c r="B19197" t="s">
        <v>3643</v>
      </c>
      <c r="C19197" t="s">
        <v>2675</v>
      </c>
      <c r="D19197">
        <v>10.039999999999999</v>
      </c>
    </row>
    <row r="19198" spans="1:4">
      <c r="A19198">
        <v>1917</v>
      </c>
      <c r="B19198" t="s">
        <v>3643</v>
      </c>
      <c r="C19198" t="s">
        <v>2675</v>
      </c>
      <c r="D19198">
        <v>82.47</v>
      </c>
    </row>
    <row r="19199" spans="1:4">
      <c r="A19199">
        <v>1917</v>
      </c>
      <c r="B19199" t="s">
        <v>3643</v>
      </c>
      <c r="C19199" t="s">
        <v>2675</v>
      </c>
      <c r="D19199">
        <v>75.11</v>
      </c>
    </row>
    <row r="19200" spans="1:4">
      <c r="A19200">
        <v>1917</v>
      </c>
      <c r="B19200" t="s">
        <v>3643</v>
      </c>
      <c r="C19200" t="s">
        <v>2676</v>
      </c>
      <c r="D19200">
        <v>70.8</v>
      </c>
    </row>
    <row r="19201" spans="1:4">
      <c r="A19201">
        <v>1917</v>
      </c>
      <c r="B19201" t="s">
        <v>3643</v>
      </c>
      <c r="C19201" t="s">
        <v>2676</v>
      </c>
      <c r="D19201">
        <v>2</v>
      </c>
    </row>
    <row r="19202" spans="1:4">
      <c r="A19202">
        <v>1917</v>
      </c>
      <c r="B19202" t="s">
        <v>3643</v>
      </c>
      <c r="C19202" t="s">
        <v>2676</v>
      </c>
      <c r="D19202">
        <v>11.5</v>
      </c>
    </row>
    <row r="19203" spans="1:4">
      <c r="A19203">
        <v>1917</v>
      </c>
      <c r="B19203" t="s">
        <v>3643</v>
      </c>
      <c r="C19203" t="s">
        <v>2676</v>
      </c>
      <c r="D19203">
        <v>54.5</v>
      </c>
    </row>
    <row r="19204" spans="1:4">
      <c r="A19204">
        <v>1917</v>
      </c>
      <c r="B19204" t="s">
        <v>3643</v>
      </c>
      <c r="C19204" t="s">
        <v>2676</v>
      </c>
      <c r="D19204">
        <v>44.24</v>
      </c>
    </row>
    <row r="19205" spans="1:4">
      <c r="A19205">
        <v>1917</v>
      </c>
      <c r="B19205" t="s">
        <v>3643</v>
      </c>
      <c r="C19205" t="s">
        <v>2676</v>
      </c>
      <c r="D19205">
        <v>35.6</v>
      </c>
    </row>
    <row r="19206" spans="1:4">
      <c r="A19206">
        <v>1917</v>
      </c>
      <c r="B19206" t="s">
        <v>3643</v>
      </c>
      <c r="C19206" t="s">
        <v>2676</v>
      </c>
      <c r="D19206">
        <v>120</v>
      </c>
    </row>
    <row r="19207" spans="1:4">
      <c r="A19207">
        <v>1917</v>
      </c>
      <c r="B19207" t="s">
        <v>3643</v>
      </c>
      <c r="C19207" t="s">
        <v>2676</v>
      </c>
      <c r="D19207">
        <v>286.68599999999998</v>
      </c>
    </row>
    <row r="19208" spans="1:4">
      <c r="A19208">
        <v>1917</v>
      </c>
      <c r="B19208" t="s">
        <v>3643</v>
      </c>
      <c r="C19208" t="s">
        <v>2677</v>
      </c>
      <c r="D19208">
        <v>80.39</v>
      </c>
    </row>
    <row r="19209" spans="1:4">
      <c r="A19209">
        <v>1917</v>
      </c>
      <c r="B19209" t="s">
        <v>3643</v>
      </c>
      <c r="C19209" t="s">
        <v>2677</v>
      </c>
      <c r="D19209">
        <v>42.69</v>
      </c>
    </row>
    <row r="19210" spans="1:4">
      <c r="A19210">
        <v>1917</v>
      </c>
      <c r="B19210" t="s">
        <v>3643</v>
      </c>
      <c r="C19210" t="s">
        <v>2678</v>
      </c>
      <c r="D19210">
        <v>13</v>
      </c>
    </row>
    <row r="19211" spans="1:4">
      <c r="A19211">
        <v>1917</v>
      </c>
      <c r="B19211" t="s">
        <v>3643</v>
      </c>
      <c r="C19211" t="s">
        <v>2679</v>
      </c>
      <c r="D19211">
        <v>7.55</v>
      </c>
    </row>
    <row r="19212" spans="1:4">
      <c r="A19212">
        <v>1917</v>
      </c>
      <c r="B19212" t="s">
        <v>3643</v>
      </c>
      <c r="C19212" t="s">
        <v>2680</v>
      </c>
      <c r="D19212">
        <v>15</v>
      </c>
    </row>
    <row r="19213" spans="1:4">
      <c r="A19213">
        <v>1917</v>
      </c>
      <c r="B19213" t="s">
        <v>3643</v>
      </c>
      <c r="C19213" t="s">
        <v>2681</v>
      </c>
      <c r="D19213">
        <v>3.4390000000000001</v>
      </c>
    </row>
    <row r="19214" spans="1:4">
      <c r="A19214">
        <v>1917</v>
      </c>
      <c r="B19214" t="s">
        <v>3643</v>
      </c>
      <c r="C19214" t="s">
        <v>2682</v>
      </c>
      <c r="D19214">
        <v>25.51</v>
      </c>
    </row>
    <row r="19215" spans="1:4">
      <c r="A19215">
        <v>1917</v>
      </c>
      <c r="B19215" t="s">
        <v>3643</v>
      </c>
      <c r="C19215" t="s">
        <v>2682</v>
      </c>
      <c r="D19215">
        <v>50</v>
      </c>
    </row>
    <row r="19216" spans="1:4">
      <c r="A19216">
        <v>1917</v>
      </c>
      <c r="B19216" t="s">
        <v>3679</v>
      </c>
      <c r="C19216" t="s">
        <v>2683</v>
      </c>
      <c r="D19216">
        <v>10.7</v>
      </c>
    </row>
    <row r="19217" spans="1:4">
      <c r="A19217">
        <v>1917</v>
      </c>
      <c r="B19217" t="s">
        <v>3679</v>
      </c>
      <c r="C19217" t="s">
        <v>2684</v>
      </c>
      <c r="D19217">
        <v>1.25</v>
      </c>
    </row>
    <row r="19218" spans="1:4">
      <c r="A19218">
        <v>1917</v>
      </c>
      <c r="B19218" t="s">
        <v>3679</v>
      </c>
      <c r="C19218" t="s">
        <v>2684</v>
      </c>
      <c r="D19218">
        <v>39</v>
      </c>
    </row>
    <row r="19219" spans="1:4">
      <c r="A19219">
        <v>1917</v>
      </c>
      <c r="B19219" t="s">
        <v>3679</v>
      </c>
      <c r="C19219" t="s">
        <v>2684</v>
      </c>
      <c r="D19219">
        <v>18.5</v>
      </c>
    </row>
    <row r="19220" spans="1:4">
      <c r="A19220">
        <v>1917</v>
      </c>
      <c r="B19220" t="s">
        <v>3679</v>
      </c>
      <c r="C19220" t="s">
        <v>2685</v>
      </c>
      <c r="D19220">
        <v>53</v>
      </c>
    </row>
    <row r="19221" spans="1:4">
      <c r="A19221">
        <v>1917</v>
      </c>
      <c r="B19221" t="s">
        <v>3679</v>
      </c>
      <c r="C19221" t="s">
        <v>2685</v>
      </c>
      <c r="D19221">
        <v>51.77</v>
      </c>
    </row>
    <row r="19222" spans="1:4">
      <c r="A19222">
        <v>1917</v>
      </c>
      <c r="B19222" t="s">
        <v>3679</v>
      </c>
      <c r="C19222" t="s">
        <v>2685</v>
      </c>
      <c r="D19222">
        <v>228.74</v>
      </c>
    </row>
    <row r="19223" spans="1:4">
      <c r="A19223">
        <v>1917</v>
      </c>
      <c r="B19223" t="s">
        <v>3679</v>
      </c>
      <c r="C19223" t="s">
        <v>2686</v>
      </c>
      <c r="D19223">
        <v>2.5</v>
      </c>
    </row>
    <row r="19224" spans="1:4">
      <c r="A19224">
        <v>1917</v>
      </c>
      <c r="B19224" t="s">
        <v>3679</v>
      </c>
      <c r="C19224" t="s">
        <v>2687</v>
      </c>
      <c r="D19224">
        <v>21</v>
      </c>
    </row>
    <row r="19225" spans="1:4">
      <c r="A19225">
        <v>1917</v>
      </c>
      <c r="B19225" t="s">
        <v>3679</v>
      </c>
      <c r="C19225" t="s">
        <v>2688</v>
      </c>
      <c r="D19225">
        <v>35.299999999999997</v>
      </c>
    </row>
    <row r="19226" spans="1:4">
      <c r="A19226">
        <v>1917</v>
      </c>
      <c r="B19226" t="s">
        <v>3679</v>
      </c>
      <c r="C19226" t="s">
        <v>2689</v>
      </c>
      <c r="D19226">
        <v>19.350000000000001</v>
      </c>
    </row>
    <row r="19227" spans="1:4">
      <c r="A19227">
        <v>1917</v>
      </c>
      <c r="B19227" t="s">
        <v>3679</v>
      </c>
      <c r="C19227" t="s">
        <v>2689</v>
      </c>
      <c r="D19227">
        <v>6</v>
      </c>
    </row>
    <row r="19228" spans="1:4">
      <c r="A19228">
        <v>1917</v>
      </c>
      <c r="B19228" t="s">
        <v>2549</v>
      </c>
      <c r="C19228" t="s">
        <v>2690</v>
      </c>
      <c r="D19228">
        <v>12</v>
      </c>
    </row>
    <row r="19229" spans="1:4">
      <c r="A19229">
        <v>1917</v>
      </c>
      <c r="B19229" t="s">
        <v>2549</v>
      </c>
      <c r="C19229" t="s">
        <v>2691</v>
      </c>
      <c r="D19229">
        <v>103.39100000000001</v>
      </c>
    </row>
    <row r="19230" spans="1:4">
      <c r="A19230">
        <v>1917</v>
      </c>
      <c r="B19230" t="s">
        <v>2549</v>
      </c>
      <c r="C19230" t="s">
        <v>2691</v>
      </c>
      <c r="D19230">
        <v>4</v>
      </c>
    </row>
    <row r="19231" spans="1:4">
      <c r="A19231">
        <v>1917</v>
      </c>
      <c r="B19231" t="s">
        <v>2549</v>
      </c>
      <c r="C19231" t="s">
        <v>2692</v>
      </c>
      <c r="D19231">
        <v>13.74</v>
      </c>
    </row>
    <row r="19232" spans="1:4">
      <c r="A19232">
        <v>1917</v>
      </c>
      <c r="B19232" t="s">
        <v>2549</v>
      </c>
      <c r="C19232" t="s">
        <v>2693</v>
      </c>
      <c r="D19232">
        <v>12.676</v>
      </c>
    </row>
    <row r="19233" spans="1:4">
      <c r="A19233">
        <v>1917</v>
      </c>
      <c r="B19233" t="s">
        <v>2549</v>
      </c>
      <c r="C19233" t="s">
        <v>2694</v>
      </c>
      <c r="D19233">
        <v>21</v>
      </c>
    </row>
    <row r="19234" spans="1:4">
      <c r="A19234">
        <v>1917</v>
      </c>
      <c r="B19234" t="s">
        <v>2549</v>
      </c>
      <c r="C19234" t="s">
        <v>2695</v>
      </c>
      <c r="D19234">
        <v>188.49100000000001</v>
      </c>
    </row>
    <row r="19235" spans="1:4">
      <c r="A19235">
        <v>1917</v>
      </c>
      <c r="B19235" t="s">
        <v>2549</v>
      </c>
      <c r="C19235" t="s">
        <v>2696</v>
      </c>
      <c r="D19235">
        <v>38.1</v>
      </c>
    </row>
    <row r="19236" spans="1:4">
      <c r="A19236">
        <v>1917</v>
      </c>
      <c r="B19236" t="s">
        <v>2549</v>
      </c>
      <c r="C19236" t="s">
        <v>2697</v>
      </c>
      <c r="D19236">
        <v>33.47</v>
      </c>
    </row>
    <row r="19237" spans="1:4">
      <c r="A19237">
        <v>1917</v>
      </c>
      <c r="B19237" t="s">
        <v>2549</v>
      </c>
      <c r="C19237" t="s">
        <v>2698</v>
      </c>
      <c r="D19237">
        <v>33.472000000000001</v>
      </c>
    </row>
    <row r="19238" spans="1:4">
      <c r="A19238">
        <v>1917</v>
      </c>
      <c r="B19238" t="s">
        <v>2549</v>
      </c>
      <c r="C19238" t="s">
        <v>2699</v>
      </c>
      <c r="D19238">
        <v>178</v>
      </c>
    </row>
    <row r="19239" spans="1:4">
      <c r="A19239">
        <v>1917</v>
      </c>
      <c r="B19239" t="s">
        <v>2549</v>
      </c>
      <c r="C19239" t="s">
        <v>2699</v>
      </c>
      <c r="D19239">
        <v>24.373999999999999</v>
      </c>
    </row>
    <row r="19240" spans="1:4">
      <c r="A19240">
        <v>1917</v>
      </c>
      <c r="B19240" t="s">
        <v>2549</v>
      </c>
      <c r="C19240" t="s">
        <v>2699</v>
      </c>
      <c r="D19240">
        <v>670</v>
      </c>
    </row>
    <row r="19241" spans="1:4">
      <c r="A19241">
        <v>1917</v>
      </c>
      <c r="B19241" t="s">
        <v>2549</v>
      </c>
      <c r="C19241" t="s">
        <v>2699</v>
      </c>
      <c r="D19241">
        <v>240.53</v>
      </c>
    </row>
    <row r="19242" spans="1:4">
      <c r="A19242">
        <v>1917</v>
      </c>
      <c r="B19242" t="s">
        <v>2549</v>
      </c>
      <c r="C19242" t="s">
        <v>2700</v>
      </c>
      <c r="D19242">
        <v>48.1</v>
      </c>
    </row>
    <row r="19243" spans="1:4">
      <c r="A19243">
        <v>1917</v>
      </c>
      <c r="B19243" t="s">
        <v>2549</v>
      </c>
      <c r="C19243" t="s">
        <v>2701</v>
      </c>
      <c r="D19243">
        <v>84.192999999999998</v>
      </c>
    </row>
    <row r="19244" spans="1:4">
      <c r="A19244">
        <v>1917</v>
      </c>
      <c r="B19244" t="s">
        <v>2549</v>
      </c>
      <c r="C19244" t="s">
        <v>2701</v>
      </c>
      <c r="D19244">
        <v>8.5</v>
      </c>
    </row>
    <row r="19245" spans="1:4">
      <c r="A19245">
        <v>1917</v>
      </c>
      <c r="B19245" t="s">
        <v>3646</v>
      </c>
      <c r="C19245" t="s">
        <v>2702</v>
      </c>
      <c r="D19245">
        <v>17</v>
      </c>
    </row>
    <row r="19246" spans="1:4">
      <c r="A19246">
        <v>1917</v>
      </c>
      <c r="B19246" t="s">
        <v>3646</v>
      </c>
      <c r="C19246" t="s">
        <v>2703</v>
      </c>
      <c r="D19246">
        <v>136</v>
      </c>
    </row>
    <row r="19247" spans="1:4">
      <c r="A19247">
        <v>1917</v>
      </c>
      <c r="B19247" t="s">
        <v>2704</v>
      </c>
      <c r="C19247" t="s">
        <v>2705</v>
      </c>
      <c r="D19247">
        <v>65.343000000000004</v>
      </c>
    </row>
    <row r="19248" spans="1:4">
      <c r="A19248">
        <v>1917</v>
      </c>
      <c r="B19248" t="s">
        <v>2704</v>
      </c>
      <c r="C19248" t="s">
        <v>2705</v>
      </c>
      <c r="D19248">
        <v>1</v>
      </c>
    </row>
    <row r="19249" spans="1:4">
      <c r="A19249">
        <v>1917</v>
      </c>
      <c r="B19249" t="s">
        <v>2704</v>
      </c>
      <c r="C19249" t="s">
        <v>2705</v>
      </c>
      <c r="D19249">
        <v>8.2550000000000008</v>
      </c>
    </row>
    <row r="19250" spans="1:4">
      <c r="A19250">
        <v>1917</v>
      </c>
      <c r="B19250" t="s">
        <v>2704</v>
      </c>
      <c r="C19250" t="s">
        <v>2705</v>
      </c>
      <c r="D19250">
        <v>2.57</v>
      </c>
    </row>
    <row r="19251" spans="1:4">
      <c r="A19251">
        <v>1917</v>
      </c>
      <c r="B19251" t="s">
        <v>2704</v>
      </c>
      <c r="C19251" t="s">
        <v>2705</v>
      </c>
      <c r="D19251">
        <v>98</v>
      </c>
    </row>
    <row r="19252" spans="1:4">
      <c r="A19252">
        <v>1917</v>
      </c>
      <c r="B19252" t="s">
        <v>2704</v>
      </c>
      <c r="C19252" t="s">
        <v>2705</v>
      </c>
      <c r="D19252">
        <v>63.36</v>
      </c>
    </row>
    <row r="19253" spans="1:4">
      <c r="A19253">
        <v>1917</v>
      </c>
      <c r="B19253" t="s">
        <v>2704</v>
      </c>
      <c r="C19253" t="s">
        <v>2705</v>
      </c>
      <c r="D19253">
        <v>178.77</v>
      </c>
    </row>
    <row r="19254" spans="1:4">
      <c r="A19254">
        <v>1917</v>
      </c>
      <c r="B19254" t="s">
        <v>2706</v>
      </c>
      <c r="C19254" t="s">
        <v>2707</v>
      </c>
      <c r="D19254">
        <v>5</v>
      </c>
    </row>
    <row r="19255" spans="1:4">
      <c r="A19255">
        <v>1917</v>
      </c>
      <c r="B19255" t="s">
        <v>2706</v>
      </c>
      <c r="C19255" t="s">
        <v>2708</v>
      </c>
      <c r="D19255">
        <v>2</v>
      </c>
    </row>
    <row r="19256" spans="1:4">
      <c r="A19256">
        <v>1917</v>
      </c>
      <c r="B19256" t="s">
        <v>2706</v>
      </c>
      <c r="C19256" t="s">
        <v>485</v>
      </c>
      <c r="D19256">
        <v>56.9</v>
      </c>
    </row>
    <row r="19257" spans="1:4">
      <c r="A19257">
        <v>1917</v>
      </c>
      <c r="B19257" t="s">
        <v>2706</v>
      </c>
      <c r="C19257" t="s">
        <v>2709</v>
      </c>
      <c r="D19257">
        <v>5.41</v>
      </c>
    </row>
    <row r="19258" spans="1:4">
      <c r="A19258">
        <v>1917</v>
      </c>
      <c r="B19258" t="s">
        <v>2706</v>
      </c>
      <c r="C19258" t="s">
        <v>2710</v>
      </c>
      <c r="D19258">
        <v>3.5</v>
      </c>
    </row>
    <row r="19259" spans="1:4">
      <c r="A19259">
        <v>1917</v>
      </c>
      <c r="B19259" t="s">
        <v>2706</v>
      </c>
      <c r="C19259" t="s">
        <v>2711</v>
      </c>
      <c r="D19259">
        <v>21.4</v>
      </c>
    </row>
    <row r="19260" spans="1:4">
      <c r="A19260">
        <v>1917</v>
      </c>
      <c r="B19260" t="s">
        <v>2706</v>
      </c>
      <c r="C19260" t="s">
        <v>2712</v>
      </c>
      <c r="D19260">
        <v>26.11</v>
      </c>
    </row>
    <row r="19261" spans="1:4">
      <c r="A19261">
        <v>1917</v>
      </c>
      <c r="B19261" t="s">
        <v>2706</v>
      </c>
      <c r="C19261" t="s">
        <v>2713</v>
      </c>
      <c r="D19261">
        <v>52.2</v>
      </c>
    </row>
    <row r="19262" spans="1:4">
      <c r="A19262">
        <v>1917</v>
      </c>
      <c r="B19262" t="s">
        <v>2520</v>
      </c>
      <c r="C19262" t="s">
        <v>2714</v>
      </c>
      <c r="D19262">
        <v>6</v>
      </c>
    </row>
    <row r="19263" spans="1:4">
      <c r="A19263">
        <v>1917</v>
      </c>
      <c r="B19263" t="s">
        <v>2520</v>
      </c>
      <c r="C19263" t="s">
        <v>2715</v>
      </c>
      <c r="D19263">
        <v>9.5</v>
      </c>
    </row>
    <row r="19264" spans="1:4">
      <c r="A19264">
        <v>1917</v>
      </c>
      <c r="B19264" t="s">
        <v>2520</v>
      </c>
      <c r="C19264" t="s">
        <v>2716</v>
      </c>
      <c r="D19264">
        <v>14.99</v>
      </c>
    </row>
    <row r="19265" spans="1:4">
      <c r="A19265">
        <v>1917</v>
      </c>
      <c r="B19265" t="s">
        <v>2520</v>
      </c>
      <c r="C19265" t="s">
        <v>2716</v>
      </c>
      <c r="D19265">
        <v>225.739</v>
      </c>
    </row>
    <row r="19266" spans="1:4">
      <c r="A19266">
        <v>1917</v>
      </c>
      <c r="B19266" t="s">
        <v>2520</v>
      </c>
      <c r="C19266" t="s">
        <v>2716</v>
      </c>
      <c r="D19266">
        <v>55</v>
      </c>
    </row>
    <row r="19267" spans="1:4">
      <c r="A19267">
        <v>1917</v>
      </c>
      <c r="B19267" t="s">
        <v>2520</v>
      </c>
      <c r="C19267" t="s">
        <v>2717</v>
      </c>
      <c r="D19267">
        <v>8</v>
      </c>
    </row>
    <row r="19268" spans="1:4">
      <c r="A19268">
        <v>1917</v>
      </c>
      <c r="B19268" t="s">
        <v>2520</v>
      </c>
      <c r="C19268" t="s">
        <v>2718</v>
      </c>
      <c r="D19268">
        <v>1.25</v>
      </c>
    </row>
    <row r="19269" spans="1:4">
      <c r="A19269">
        <v>1917</v>
      </c>
      <c r="B19269" t="s">
        <v>2520</v>
      </c>
      <c r="C19269" t="s">
        <v>2719</v>
      </c>
      <c r="D19269">
        <v>25.9</v>
      </c>
    </row>
    <row r="19270" spans="1:4">
      <c r="A19270">
        <v>1917</v>
      </c>
      <c r="B19270" t="s">
        <v>2520</v>
      </c>
      <c r="C19270" t="s">
        <v>2720</v>
      </c>
      <c r="D19270">
        <v>6</v>
      </c>
    </row>
    <row r="19271" spans="1:4">
      <c r="A19271">
        <v>1917</v>
      </c>
      <c r="B19271" t="s">
        <v>2520</v>
      </c>
      <c r="C19271" t="s">
        <v>2721</v>
      </c>
      <c r="D19271">
        <v>10.6</v>
      </c>
    </row>
    <row r="19272" spans="1:4">
      <c r="A19272">
        <v>1917</v>
      </c>
      <c r="B19272" t="s">
        <v>2520</v>
      </c>
      <c r="C19272" t="s">
        <v>2722</v>
      </c>
      <c r="D19272">
        <v>12</v>
      </c>
    </row>
    <row r="19273" spans="1:4">
      <c r="A19273">
        <v>1917</v>
      </c>
      <c r="B19273" t="s">
        <v>2520</v>
      </c>
      <c r="C19273" t="s">
        <v>2723</v>
      </c>
      <c r="D19273">
        <v>1.5</v>
      </c>
    </row>
    <row r="19274" spans="1:4">
      <c r="A19274">
        <v>1917</v>
      </c>
      <c r="B19274" t="s">
        <v>2520</v>
      </c>
      <c r="C19274" t="s">
        <v>2724</v>
      </c>
      <c r="D19274">
        <v>37</v>
      </c>
    </row>
    <row r="19275" spans="1:4">
      <c r="A19275">
        <v>1917</v>
      </c>
      <c r="B19275" t="s">
        <v>2520</v>
      </c>
      <c r="C19275" t="s">
        <v>2725</v>
      </c>
      <c r="D19275">
        <v>59.1</v>
      </c>
    </row>
    <row r="19276" spans="1:4">
      <c r="A19276">
        <v>1917</v>
      </c>
      <c r="B19276" t="s">
        <v>2520</v>
      </c>
      <c r="C19276" t="s">
        <v>2725</v>
      </c>
      <c r="D19276">
        <v>5</v>
      </c>
    </row>
    <row r="19277" spans="1:4">
      <c r="A19277">
        <v>1917</v>
      </c>
      <c r="B19277" t="s">
        <v>2520</v>
      </c>
      <c r="C19277" t="s">
        <v>2726</v>
      </c>
      <c r="D19277">
        <v>7.2</v>
      </c>
    </row>
    <row r="19278" spans="1:4">
      <c r="A19278">
        <v>1917</v>
      </c>
      <c r="B19278" t="s">
        <v>2520</v>
      </c>
      <c r="C19278" t="s">
        <v>2727</v>
      </c>
      <c r="D19278">
        <v>10</v>
      </c>
    </row>
    <row r="19279" spans="1:4">
      <c r="A19279">
        <v>1917</v>
      </c>
      <c r="B19279" t="s">
        <v>3662</v>
      </c>
      <c r="C19279" t="s">
        <v>2728</v>
      </c>
      <c r="D19279">
        <v>30</v>
      </c>
    </row>
    <row r="19280" spans="1:4">
      <c r="A19280">
        <v>1917</v>
      </c>
      <c r="B19280" t="s">
        <v>3647</v>
      </c>
      <c r="C19280" t="s">
        <v>2729</v>
      </c>
      <c r="D19280">
        <v>83.2</v>
      </c>
    </row>
    <row r="19281" spans="1:4">
      <c r="A19281">
        <v>1917</v>
      </c>
      <c r="B19281" t="s">
        <v>3647</v>
      </c>
      <c r="C19281" t="s">
        <v>2730</v>
      </c>
      <c r="D19281">
        <v>12.5</v>
      </c>
    </row>
    <row r="19282" spans="1:4">
      <c r="A19282">
        <v>1917</v>
      </c>
      <c r="B19282" t="s">
        <v>3638</v>
      </c>
      <c r="C19282" t="s">
        <v>2731</v>
      </c>
      <c r="D19282">
        <v>58</v>
      </c>
    </row>
    <row r="19283" spans="1:4">
      <c r="A19283">
        <v>1917</v>
      </c>
      <c r="B19283" t="s">
        <v>3647</v>
      </c>
      <c r="C19283" t="s">
        <v>2732</v>
      </c>
      <c r="D19283">
        <v>6</v>
      </c>
    </row>
    <row r="19284" spans="1:4">
      <c r="A19284">
        <v>1917</v>
      </c>
      <c r="B19284" t="s">
        <v>3648</v>
      </c>
      <c r="C19284" t="s">
        <v>1876</v>
      </c>
      <c r="D19284">
        <v>63.012</v>
      </c>
    </row>
    <row r="19285" spans="1:4">
      <c r="A19285">
        <v>1917</v>
      </c>
      <c r="B19285" t="s">
        <v>3648</v>
      </c>
      <c r="C19285" t="s">
        <v>1876</v>
      </c>
      <c r="D19285">
        <v>21.3</v>
      </c>
    </row>
    <row r="19286" spans="1:4">
      <c r="A19286">
        <v>1917</v>
      </c>
      <c r="B19286" t="s">
        <v>3648</v>
      </c>
      <c r="C19286" t="s">
        <v>2733</v>
      </c>
      <c r="D19286">
        <v>4.2300000000000004</v>
      </c>
    </row>
    <row r="19287" spans="1:4">
      <c r="A19287">
        <v>1917</v>
      </c>
      <c r="B19287" t="s">
        <v>3648</v>
      </c>
      <c r="C19287" t="s">
        <v>1877</v>
      </c>
      <c r="D19287">
        <v>170</v>
      </c>
    </row>
    <row r="19288" spans="1:4">
      <c r="A19288">
        <v>1917</v>
      </c>
      <c r="B19288" t="s">
        <v>3648</v>
      </c>
      <c r="C19288" t="s">
        <v>1877</v>
      </c>
      <c r="D19288">
        <v>30.2</v>
      </c>
    </row>
    <row r="19289" spans="1:4">
      <c r="A19289">
        <v>1917</v>
      </c>
      <c r="B19289" t="s">
        <v>3648</v>
      </c>
      <c r="C19289" t="s">
        <v>1877</v>
      </c>
      <c r="D19289">
        <v>20</v>
      </c>
    </row>
    <row r="19290" spans="1:4">
      <c r="A19290">
        <v>1917</v>
      </c>
      <c r="B19290" t="s">
        <v>3648</v>
      </c>
      <c r="C19290" t="s">
        <v>473</v>
      </c>
      <c r="D19290">
        <v>22</v>
      </c>
    </row>
    <row r="19291" spans="1:4">
      <c r="A19291">
        <v>1917</v>
      </c>
      <c r="B19291" t="s">
        <v>3648</v>
      </c>
      <c r="C19291" t="s">
        <v>474</v>
      </c>
      <c r="D19291">
        <v>22</v>
      </c>
    </row>
    <row r="19292" spans="1:4">
      <c r="A19292">
        <v>1917</v>
      </c>
      <c r="B19292" t="s">
        <v>3648</v>
      </c>
      <c r="C19292" t="s">
        <v>2734</v>
      </c>
      <c r="D19292">
        <v>33</v>
      </c>
    </row>
    <row r="19293" spans="1:4">
      <c r="A19293">
        <v>1917</v>
      </c>
      <c r="B19293" t="s">
        <v>3648</v>
      </c>
      <c r="C19293" t="s">
        <v>475</v>
      </c>
      <c r="D19293">
        <v>3.5</v>
      </c>
    </row>
    <row r="19294" spans="1:4">
      <c r="A19294">
        <v>1917</v>
      </c>
      <c r="B19294" t="s">
        <v>3648</v>
      </c>
      <c r="C19294" t="s">
        <v>475</v>
      </c>
      <c r="D19294">
        <v>8.5</v>
      </c>
    </row>
    <row r="19295" spans="1:4">
      <c r="A19295">
        <v>1917</v>
      </c>
      <c r="B19295" t="s">
        <v>3648</v>
      </c>
      <c r="C19295" t="s">
        <v>476</v>
      </c>
      <c r="D19295">
        <v>12.5</v>
      </c>
    </row>
    <row r="19296" spans="1:4">
      <c r="A19296">
        <v>1917</v>
      </c>
      <c r="B19296" t="s">
        <v>3648</v>
      </c>
      <c r="C19296" t="s">
        <v>2735</v>
      </c>
      <c r="D19296">
        <v>1.75</v>
      </c>
    </row>
    <row r="19297" spans="1:4">
      <c r="A19297">
        <v>1917</v>
      </c>
      <c r="B19297" t="s">
        <v>3648</v>
      </c>
      <c r="C19297" t="s">
        <v>2736</v>
      </c>
      <c r="D19297">
        <v>122.63</v>
      </c>
    </row>
    <row r="19298" spans="1:4">
      <c r="A19298">
        <v>1917</v>
      </c>
      <c r="B19298" t="s">
        <v>3648</v>
      </c>
      <c r="C19298" t="s">
        <v>2736</v>
      </c>
      <c r="D19298">
        <v>328.47</v>
      </c>
    </row>
    <row r="19299" spans="1:4">
      <c r="A19299">
        <v>1917</v>
      </c>
      <c r="B19299" t="s">
        <v>3648</v>
      </c>
      <c r="C19299" t="s">
        <v>2736</v>
      </c>
      <c r="D19299">
        <v>52.67</v>
      </c>
    </row>
    <row r="19300" spans="1:4">
      <c r="A19300">
        <v>1917</v>
      </c>
      <c r="B19300" t="s">
        <v>3648</v>
      </c>
      <c r="C19300" t="s">
        <v>2736</v>
      </c>
      <c r="D19300">
        <v>579.6</v>
      </c>
    </row>
    <row r="19301" spans="1:4">
      <c r="A19301">
        <v>1917</v>
      </c>
      <c r="B19301" t="s">
        <v>3648</v>
      </c>
      <c r="C19301" t="s">
        <v>2736</v>
      </c>
      <c r="D19301">
        <v>217</v>
      </c>
    </row>
    <row r="19302" spans="1:4">
      <c r="A19302">
        <v>1917</v>
      </c>
      <c r="B19302" t="s">
        <v>3648</v>
      </c>
      <c r="C19302" t="s">
        <v>2736</v>
      </c>
      <c r="D19302">
        <v>22.51</v>
      </c>
    </row>
    <row r="19303" spans="1:4">
      <c r="A19303">
        <v>1917</v>
      </c>
      <c r="B19303" t="s">
        <v>3648</v>
      </c>
      <c r="C19303" t="s">
        <v>2736</v>
      </c>
      <c r="D19303">
        <v>580.04999999999995</v>
      </c>
    </row>
    <row r="19304" spans="1:4">
      <c r="A19304">
        <v>1917</v>
      </c>
      <c r="B19304" t="s">
        <v>3648</v>
      </c>
      <c r="C19304" t="s">
        <v>2736</v>
      </c>
      <c r="D19304">
        <v>70</v>
      </c>
    </row>
    <row r="19305" spans="1:4">
      <c r="A19305">
        <v>1917</v>
      </c>
      <c r="B19305" t="s">
        <v>3648</v>
      </c>
      <c r="C19305" t="s">
        <v>2736</v>
      </c>
      <c r="D19305">
        <v>36.4</v>
      </c>
    </row>
    <row r="19306" spans="1:4">
      <c r="A19306">
        <v>1917</v>
      </c>
      <c r="B19306" t="s">
        <v>3648</v>
      </c>
      <c r="C19306" t="s">
        <v>2736</v>
      </c>
      <c r="D19306">
        <v>32.58</v>
      </c>
    </row>
    <row r="19307" spans="1:4">
      <c r="A19307">
        <v>1917</v>
      </c>
      <c r="B19307" t="s">
        <v>3648</v>
      </c>
      <c r="C19307" t="s">
        <v>2736</v>
      </c>
      <c r="D19307">
        <v>13.69</v>
      </c>
    </row>
    <row r="19308" spans="1:4">
      <c r="A19308">
        <v>1917</v>
      </c>
      <c r="B19308" t="s">
        <v>3648</v>
      </c>
      <c r="C19308" t="s">
        <v>2736</v>
      </c>
      <c r="D19308">
        <v>59.59</v>
      </c>
    </row>
    <row r="19309" spans="1:4">
      <c r="A19309">
        <v>1917</v>
      </c>
      <c r="B19309" t="s">
        <v>3648</v>
      </c>
      <c r="C19309" t="s">
        <v>2736</v>
      </c>
      <c r="D19309">
        <v>67.28</v>
      </c>
    </row>
    <row r="19310" spans="1:4">
      <c r="A19310">
        <v>1917</v>
      </c>
      <c r="B19310" t="s">
        <v>3648</v>
      </c>
      <c r="C19310" t="s">
        <v>2736</v>
      </c>
      <c r="D19310">
        <v>46.16</v>
      </c>
    </row>
    <row r="19311" spans="1:4">
      <c r="A19311">
        <v>1917</v>
      </c>
      <c r="B19311" t="s">
        <v>3648</v>
      </c>
      <c r="C19311" t="s">
        <v>2736</v>
      </c>
      <c r="D19311">
        <v>0.37</v>
      </c>
    </row>
    <row r="19312" spans="1:4">
      <c r="A19312">
        <v>1917</v>
      </c>
      <c r="B19312" t="s">
        <v>3648</v>
      </c>
      <c r="C19312" t="s">
        <v>2737</v>
      </c>
      <c r="D19312">
        <v>6.5</v>
      </c>
    </row>
    <row r="19313" spans="1:4">
      <c r="A19313">
        <v>1917</v>
      </c>
      <c r="B19313" t="s">
        <v>3648</v>
      </c>
      <c r="C19313" t="s">
        <v>478</v>
      </c>
      <c r="D19313">
        <v>18</v>
      </c>
    </row>
    <row r="19314" spans="1:4">
      <c r="A19314">
        <v>1917</v>
      </c>
      <c r="B19314" t="s">
        <v>3648</v>
      </c>
      <c r="C19314" t="s">
        <v>479</v>
      </c>
      <c r="D19314">
        <v>15</v>
      </c>
    </row>
    <row r="19315" spans="1:4">
      <c r="A19315">
        <v>1917</v>
      </c>
      <c r="B19315" t="s">
        <v>3648</v>
      </c>
      <c r="C19315" t="s">
        <v>2738</v>
      </c>
      <c r="D19315">
        <v>7.69</v>
      </c>
    </row>
    <row r="19316" spans="1:4">
      <c r="A19316">
        <v>1917</v>
      </c>
      <c r="B19316" t="s">
        <v>3648</v>
      </c>
      <c r="C19316" t="s">
        <v>1828</v>
      </c>
      <c r="D19316">
        <v>19</v>
      </c>
    </row>
    <row r="19317" spans="1:4">
      <c r="A19317">
        <v>1917</v>
      </c>
      <c r="B19317" t="s">
        <v>3648</v>
      </c>
      <c r="C19317" t="s">
        <v>2739</v>
      </c>
      <c r="D19317">
        <v>22</v>
      </c>
    </row>
    <row r="19318" spans="1:4">
      <c r="A19318">
        <v>1917</v>
      </c>
      <c r="B19318" t="s">
        <v>3648</v>
      </c>
      <c r="C19318" t="s">
        <v>2739</v>
      </c>
      <c r="D19318">
        <v>74.174000000000007</v>
      </c>
    </row>
    <row r="19319" spans="1:4">
      <c r="A19319">
        <v>1917</v>
      </c>
      <c r="B19319" t="s">
        <v>3648</v>
      </c>
      <c r="C19319" t="s">
        <v>2739</v>
      </c>
      <c r="D19319">
        <v>17.629000000000001</v>
      </c>
    </row>
    <row r="19320" spans="1:4">
      <c r="A19320">
        <v>1917</v>
      </c>
      <c r="B19320" t="s">
        <v>3648</v>
      </c>
      <c r="C19320" t="s">
        <v>2739</v>
      </c>
      <c r="D19320">
        <v>2.48</v>
      </c>
    </row>
    <row r="19321" spans="1:4">
      <c r="A19321">
        <v>1917</v>
      </c>
      <c r="B19321" t="s">
        <v>3648</v>
      </c>
      <c r="C19321" t="s">
        <v>2739</v>
      </c>
      <c r="D19321">
        <v>15</v>
      </c>
    </row>
    <row r="19322" spans="1:4">
      <c r="A19322">
        <v>1917</v>
      </c>
      <c r="B19322" t="s">
        <v>3648</v>
      </c>
      <c r="C19322" t="s">
        <v>2740</v>
      </c>
      <c r="D19322">
        <v>10</v>
      </c>
    </row>
    <row r="19323" spans="1:4">
      <c r="A19323">
        <v>1917</v>
      </c>
      <c r="B19323" t="s">
        <v>3648</v>
      </c>
      <c r="C19323" t="s">
        <v>2740</v>
      </c>
      <c r="D19323">
        <v>3.55</v>
      </c>
    </row>
    <row r="19324" spans="1:4">
      <c r="A19324">
        <v>1917</v>
      </c>
      <c r="B19324" t="s">
        <v>3648</v>
      </c>
      <c r="C19324" t="s">
        <v>2741</v>
      </c>
      <c r="D19324">
        <v>20.75</v>
      </c>
    </row>
    <row r="19325" spans="1:4">
      <c r="A19325">
        <v>1917</v>
      </c>
      <c r="B19325" t="s">
        <v>3648</v>
      </c>
      <c r="C19325" t="s">
        <v>2741</v>
      </c>
      <c r="D19325">
        <v>12.5</v>
      </c>
    </row>
    <row r="19326" spans="1:4">
      <c r="A19326">
        <v>1917</v>
      </c>
      <c r="B19326" t="s">
        <v>3648</v>
      </c>
      <c r="C19326" t="s">
        <v>482</v>
      </c>
      <c r="D19326">
        <v>9</v>
      </c>
    </row>
    <row r="19327" spans="1:4">
      <c r="A19327">
        <v>1917</v>
      </c>
      <c r="B19327" t="s">
        <v>3648</v>
      </c>
      <c r="C19327" t="s">
        <v>2742</v>
      </c>
      <c r="D19327">
        <v>26.5</v>
      </c>
    </row>
    <row r="19328" spans="1:4">
      <c r="A19328">
        <v>1917</v>
      </c>
      <c r="B19328" t="s">
        <v>3648</v>
      </c>
      <c r="C19328" t="s">
        <v>2743</v>
      </c>
      <c r="D19328">
        <v>160</v>
      </c>
    </row>
    <row r="19329" spans="1:4">
      <c r="A19329">
        <v>1917</v>
      </c>
      <c r="B19329" t="s">
        <v>3648</v>
      </c>
      <c r="C19329" t="s">
        <v>2743</v>
      </c>
      <c r="D19329">
        <v>3.6</v>
      </c>
    </row>
    <row r="19330" spans="1:4">
      <c r="A19330">
        <v>1917</v>
      </c>
      <c r="B19330" t="s">
        <v>3648</v>
      </c>
      <c r="C19330" t="s">
        <v>485</v>
      </c>
      <c r="D19330">
        <v>8</v>
      </c>
    </row>
    <row r="19331" spans="1:4">
      <c r="A19331">
        <v>1917</v>
      </c>
      <c r="B19331" t="s">
        <v>3648</v>
      </c>
      <c r="C19331" t="s">
        <v>486</v>
      </c>
      <c r="D19331">
        <v>23.25</v>
      </c>
    </row>
    <row r="19332" spans="1:4">
      <c r="A19332">
        <v>1917</v>
      </c>
      <c r="B19332" t="s">
        <v>3648</v>
      </c>
      <c r="C19332" t="s">
        <v>486</v>
      </c>
      <c r="D19332">
        <v>85.75</v>
      </c>
    </row>
    <row r="19333" spans="1:4">
      <c r="A19333">
        <v>1917</v>
      </c>
      <c r="B19333" t="s">
        <v>3648</v>
      </c>
      <c r="C19333" t="s">
        <v>2744</v>
      </c>
      <c r="D19333">
        <v>25</v>
      </c>
    </row>
    <row r="19334" spans="1:4">
      <c r="A19334">
        <v>1917</v>
      </c>
      <c r="B19334" t="s">
        <v>3648</v>
      </c>
      <c r="C19334" t="s">
        <v>487</v>
      </c>
      <c r="D19334">
        <v>12</v>
      </c>
    </row>
    <row r="19335" spans="1:4">
      <c r="A19335">
        <v>1917</v>
      </c>
      <c r="B19335" t="s">
        <v>3648</v>
      </c>
      <c r="C19335" t="s">
        <v>487</v>
      </c>
      <c r="D19335">
        <v>4.5</v>
      </c>
    </row>
    <row r="19336" spans="1:4">
      <c r="A19336">
        <v>1917</v>
      </c>
      <c r="B19336" t="s">
        <v>3648</v>
      </c>
      <c r="C19336" t="s">
        <v>487</v>
      </c>
      <c r="D19336">
        <v>13.43</v>
      </c>
    </row>
    <row r="19337" spans="1:4">
      <c r="A19337">
        <v>1917</v>
      </c>
      <c r="B19337" t="s">
        <v>3648</v>
      </c>
      <c r="C19337" t="s">
        <v>2745</v>
      </c>
      <c r="D19337">
        <v>2.5</v>
      </c>
    </row>
    <row r="19338" spans="1:4">
      <c r="A19338">
        <v>1917</v>
      </c>
      <c r="B19338" t="s">
        <v>3648</v>
      </c>
      <c r="C19338" t="s">
        <v>2746</v>
      </c>
      <c r="D19338">
        <v>14</v>
      </c>
    </row>
    <row r="19339" spans="1:4">
      <c r="A19339">
        <v>1917</v>
      </c>
      <c r="B19339" t="s">
        <v>3648</v>
      </c>
      <c r="C19339" t="s">
        <v>2747</v>
      </c>
      <c r="D19339">
        <v>11.06</v>
      </c>
    </row>
    <row r="19340" spans="1:4">
      <c r="A19340">
        <v>1917</v>
      </c>
      <c r="B19340" t="s">
        <v>3648</v>
      </c>
      <c r="C19340" t="s">
        <v>491</v>
      </c>
      <c r="D19340">
        <v>12.68</v>
      </c>
    </row>
    <row r="19341" spans="1:4">
      <c r="A19341">
        <v>1917</v>
      </c>
      <c r="B19341" t="s">
        <v>3648</v>
      </c>
      <c r="C19341" t="s">
        <v>2748</v>
      </c>
      <c r="D19341">
        <v>25</v>
      </c>
    </row>
    <row r="19342" spans="1:4">
      <c r="A19342">
        <v>1917</v>
      </c>
      <c r="B19342" t="s">
        <v>3648</v>
      </c>
      <c r="C19342" t="s">
        <v>2749</v>
      </c>
      <c r="D19342">
        <v>3.25</v>
      </c>
    </row>
    <row r="19343" spans="1:4">
      <c r="A19343">
        <v>1917</v>
      </c>
      <c r="B19343" t="s">
        <v>3648</v>
      </c>
      <c r="C19343" t="s">
        <v>2750</v>
      </c>
      <c r="D19343">
        <v>1.5</v>
      </c>
    </row>
    <row r="19344" spans="1:4">
      <c r="A19344">
        <v>1917</v>
      </c>
      <c r="B19344" t="s">
        <v>3648</v>
      </c>
      <c r="C19344" t="s">
        <v>2750</v>
      </c>
      <c r="D19344">
        <v>8</v>
      </c>
    </row>
    <row r="19345" spans="1:4">
      <c r="A19345">
        <v>1917</v>
      </c>
      <c r="B19345" t="s">
        <v>3648</v>
      </c>
      <c r="C19345" t="s">
        <v>492</v>
      </c>
      <c r="D19345">
        <v>107</v>
      </c>
    </row>
    <row r="19346" spans="1:4">
      <c r="A19346">
        <v>1917</v>
      </c>
      <c r="B19346" t="s">
        <v>3648</v>
      </c>
      <c r="C19346" t="s">
        <v>492</v>
      </c>
      <c r="D19346">
        <v>8</v>
      </c>
    </row>
    <row r="19347" spans="1:4">
      <c r="A19347">
        <v>1917</v>
      </c>
      <c r="B19347" t="s">
        <v>3648</v>
      </c>
      <c r="C19347" t="s">
        <v>1898</v>
      </c>
      <c r="D19347">
        <v>2</v>
      </c>
    </row>
    <row r="19348" spans="1:4">
      <c r="A19348">
        <v>1917</v>
      </c>
      <c r="B19348" t="s">
        <v>3648</v>
      </c>
      <c r="C19348" t="s">
        <v>2751</v>
      </c>
      <c r="D19348">
        <v>8</v>
      </c>
    </row>
    <row r="19349" spans="1:4">
      <c r="A19349">
        <v>1917</v>
      </c>
      <c r="B19349" t="s">
        <v>3648</v>
      </c>
      <c r="C19349" t="s">
        <v>493</v>
      </c>
      <c r="D19349">
        <v>596</v>
      </c>
    </row>
    <row r="19350" spans="1:4">
      <c r="A19350">
        <v>1917</v>
      </c>
      <c r="B19350" t="s">
        <v>3648</v>
      </c>
      <c r="C19350" t="s">
        <v>493</v>
      </c>
      <c r="D19350">
        <v>53</v>
      </c>
    </row>
    <row r="19351" spans="1:4">
      <c r="A19351">
        <v>1917</v>
      </c>
      <c r="B19351" t="s">
        <v>3648</v>
      </c>
      <c r="C19351" t="s">
        <v>493</v>
      </c>
      <c r="D19351">
        <v>35</v>
      </c>
    </row>
    <row r="19352" spans="1:4">
      <c r="A19352">
        <v>1917</v>
      </c>
      <c r="B19352" t="s">
        <v>3648</v>
      </c>
      <c r="C19352" t="s">
        <v>2752</v>
      </c>
      <c r="D19352">
        <v>20.75</v>
      </c>
    </row>
    <row r="19353" spans="1:4">
      <c r="A19353">
        <v>1917</v>
      </c>
      <c r="B19353" t="s">
        <v>3648</v>
      </c>
      <c r="C19353" t="s">
        <v>494</v>
      </c>
      <c r="D19353">
        <v>22</v>
      </c>
    </row>
    <row r="19354" spans="1:4">
      <c r="A19354">
        <v>1917</v>
      </c>
      <c r="B19354" t="s">
        <v>3648</v>
      </c>
      <c r="C19354" t="s">
        <v>495</v>
      </c>
      <c r="D19354">
        <v>35</v>
      </c>
    </row>
    <row r="19355" spans="1:4">
      <c r="A19355">
        <v>1917</v>
      </c>
      <c r="B19355" t="s">
        <v>3648</v>
      </c>
      <c r="C19355" t="s">
        <v>2753</v>
      </c>
      <c r="D19355">
        <v>41.87</v>
      </c>
    </row>
    <row r="19356" spans="1:4">
      <c r="A19356">
        <v>1917</v>
      </c>
      <c r="B19356" t="s">
        <v>3648</v>
      </c>
      <c r="C19356" t="s">
        <v>2754</v>
      </c>
      <c r="D19356">
        <v>3.7090000000000001</v>
      </c>
    </row>
    <row r="19357" spans="1:4">
      <c r="A19357">
        <v>1917</v>
      </c>
      <c r="B19357" t="s">
        <v>3648</v>
      </c>
      <c r="C19357" t="s">
        <v>2755</v>
      </c>
      <c r="D19357">
        <v>26</v>
      </c>
    </row>
    <row r="19358" spans="1:4">
      <c r="A19358">
        <v>1917</v>
      </c>
      <c r="B19358" t="s">
        <v>2427</v>
      </c>
      <c r="C19358" t="s">
        <v>2756</v>
      </c>
      <c r="D19358">
        <v>455</v>
      </c>
    </row>
    <row r="19359" spans="1:4">
      <c r="A19359">
        <v>1917</v>
      </c>
      <c r="B19359" t="s">
        <v>2427</v>
      </c>
      <c r="C19359" t="s">
        <v>2757</v>
      </c>
      <c r="D19359">
        <v>3.75</v>
      </c>
    </row>
    <row r="19360" spans="1:4">
      <c r="A19360">
        <v>1917</v>
      </c>
      <c r="B19360" t="s">
        <v>2427</v>
      </c>
      <c r="C19360" t="s">
        <v>2758</v>
      </c>
      <c r="D19360">
        <v>6.3</v>
      </c>
    </row>
    <row r="19361" spans="1:4">
      <c r="A19361">
        <v>1917</v>
      </c>
      <c r="B19361" t="s">
        <v>2427</v>
      </c>
      <c r="C19361" t="s">
        <v>2759</v>
      </c>
      <c r="D19361">
        <v>19</v>
      </c>
    </row>
    <row r="19362" spans="1:4">
      <c r="A19362">
        <v>1917</v>
      </c>
      <c r="B19362" t="s">
        <v>2427</v>
      </c>
      <c r="C19362" t="s">
        <v>2759</v>
      </c>
      <c r="D19362">
        <v>31.84</v>
      </c>
    </row>
    <row r="19363" spans="1:4">
      <c r="A19363">
        <v>1917</v>
      </c>
      <c r="B19363" t="s">
        <v>2427</v>
      </c>
      <c r="C19363" t="s">
        <v>2719</v>
      </c>
      <c r="D19363">
        <v>5.5</v>
      </c>
    </row>
    <row r="19364" spans="1:4">
      <c r="A19364">
        <v>1917</v>
      </c>
      <c r="B19364" t="s">
        <v>2427</v>
      </c>
      <c r="C19364" t="s">
        <v>2719</v>
      </c>
      <c r="D19364">
        <v>61.86</v>
      </c>
    </row>
    <row r="19365" spans="1:4">
      <c r="A19365">
        <v>1917</v>
      </c>
      <c r="B19365" t="s">
        <v>2427</v>
      </c>
      <c r="C19365" t="s">
        <v>2760</v>
      </c>
      <c r="D19365">
        <v>12.5</v>
      </c>
    </row>
    <row r="19366" spans="1:4">
      <c r="A19366">
        <v>1917</v>
      </c>
      <c r="B19366" t="s">
        <v>2427</v>
      </c>
      <c r="C19366" t="s">
        <v>479</v>
      </c>
      <c r="D19366">
        <v>21.7</v>
      </c>
    </row>
    <row r="19367" spans="1:4">
      <c r="A19367">
        <v>1917</v>
      </c>
      <c r="B19367" t="s">
        <v>2427</v>
      </c>
      <c r="C19367" t="s">
        <v>2761</v>
      </c>
      <c r="D19367">
        <v>9</v>
      </c>
    </row>
    <row r="19368" spans="1:4">
      <c r="A19368">
        <v>1917</v>
      </c>
      <c r="B19368" t="s">
        <v>2427</v>
      </c>
      <c r="C19368" t="s">
        <v>2762</v>
      </c>
      <c r="D19368">
        <v>29.5</v>
      </c>
    </row>
    <row r="19369" spans="1:4">
      <c r="A19369">
        <v>1917</v>
      </c>
      <c r="B19369" t="s">
        <v>2427</v>
      </c>
      <c r="C19369" t="s">
        <v>2762</v>
      </c>
      <c r="D19369">
        <v>10.98</v>
      </c>
    </row>
    <row r="19370" spans="1:4">
      <c r="A19370">
        <v>1917</v>
      </c>
      <c r="B19370" t="s">
        <v>2427</v>
      </c>
      <c r="C19370" t="s">
        <v>2762</v>
      </c>
      <c r="D19370">
        <v>20</v>
      </c>
    </row>
    <row r="19371" spans="1:4">
      <c r="A19371">
        <v>1917</v>
      </c>
      <c r="B19371" t="s">
        <v>2427</v>
      </c>
      <c r="C19371" t="s">
        <v>2762</v>
      </c>
      <c r="D19371">
        <v>72.430000000000007</v>
      </c>
    </row>
    <row r="19372" spans="1:4">
      <c r="A19372">
        <v>1917</v>
      </c>
      <c r="B19372" t="s">
        <v>2427</v>
      </c>
      <c r="C19372" t="s">
        <v>2762</v>
      </c>
      <c r="D19372">
        <v>24.34</v>
      </c>
    </row>
    <row r="19373" spans="1:4">
      <c r="A19373">
        <v>1917</v>
      </c>
      <c r="B19373" t="s">
        <v>2427</v>
      </c>
      <c r="C19373" t="s">
        <v>2762</v>
      </c>
      <c r="D19373">
        <v>12</v>
      </c>
    </row>
    <row r="19374" spans="1:4">
      <c r="A19374">
        <v>1917</v>
      </c>
      <c r="B19374" t="s">
        <v>2427</v>
      </c>
      <c r="C19374" t="s">
        <v>2762</v>
      </c>
      <c r="D19374">
        <v>68.87</v>
      </c>
    </row>
    <row r="19375" spans="1:4">
      <c r="A19375">
        <v>1917</v>
      </c>
      <c r="B19375" t="s">
        <v>2427</v>
      </c>
      <c r="C19375" t="s">
        <v>2763</v>
      </c>
      <c r="D19375">
        <v>220</v>
      </c>
    </row>
    <row r="19376" spans="1:4">
      <c r="A19376">
        <v>1917</v>
      </c>
      <c r="B19376" t="s">
        <v>2427</v>
      </c>
      <c r="C19376" t="s">
        <v>2764</v>
      </c>
      <c r="D19376">
        <v>1.0900000000000001</v>
      </c>
    </row>
    <row r="19377" spans="1:4">
      <c r="A19377">
        <v>1917</v>
      </c>
      <c r="B19377" t="s">
        <v>2427</v>
      </c>
      <c r="C19377" t="s">
        <v>2765</v>
      </c>
      <c r="D19377">
        <v>81.599999999999994</v>
      </c>
    </row>
    <row r="19378" spans="1:4">
      <c r="A19378">
        <v>1917</v>
      </c>
      <c r="B19378" t="s">
        <v>2427</v>
      </c>
      <c r="C19378" t="s">
        <v>2766</v>
      </c>
      <c r="D19378">
        <v>5.5</v>
      </c>
    </row>
    <row r="19379" spans="1:4">
      <c r="A19379">
        <v>1917</v>
      </c>
      <c r="B19379" t="s">
        <v>2427</v>
      </c>
      <c r="C19379" t="s">
        <v>2767</v>
      </c>
      <c r="D19379">
        <v>58</v>
      </c>
    </row>
    <row r="19380" spans="1:4">
      <c r="A19380">
        <v>1917</v>
      </c>
      <c r="B19380" t="s">
        <v>2427</v>
      </c>
      <c r="C19380" t="s">
        <v>2768</v>
      </c>
      <c r="D19380">
        <v>107</v>
      </c>
    </row>
    <row r="19381" spans="1:4">
      <c r="A19381">
        <v>1917</v>
      </c>
      <c r="B19381" t="s">
        <v>2427</v>
      </c>
      <c r="C19381" t="s">
        <v>2768</v>
      </c>
      <c r="D19381">
        <v>410</v>
      </c>
    </row>
    <row r="19382" spans="1:4">
      <c r="A19382">
        <v>1917</v>
      </c>
      <c r="B19382" t="s">
        <v>2427</v>
      </c>
      <c r="C19382" t="s">
        <v>2768</v>
      </c>
      <c r="D19382">
        <v>64</v>
      </c>
    </row>
    <row r="19383" spans="1:4">
      <c r="A19383">
        <v>1917</v>
      </c>
      <c r="B19383" t="s">
        <v>2427</v>
      </c>
      <c r="C19383" t="s">
        <v>2768</v>
      </c>
      <c r="D19383">
        <v>141</v>
      </c>
    </row>
    <row r="19384" spans="1:4">
      <c r="A19384">
        <v>1917</v>
      </c>
      <c r="B19384" t="s">
        <v>2427</v>
      </c>
      <c r="C19384" t="s">
        <v>2768</v>
      </c>
      <c r="D19384">
        <v>28</v>
      </c>
    </row>
    <row r="19385" spans="1:4">
      <c r="A19385">
        <v>1917</v>
      </c>
      <c r="B19385" t="s">
        <v>2427</v>
      </c>
      <c r="C19385" t="s">
        <v>2769</v>
      </c>
      <c r="D19385">
        <v>41</v>
      </c>
    </row>
    <row r="19386" spans="1:4">
      <c r="A19386">
        <v>1917</v>
      </c>
      <c r="B19386" t="s">
        <v>2427</v>
      </c>
      <c r="C19386" t="s">
        <v>2770</v>
      </c>
      <c r="D19386">
        <v>62</v>
      </c>
    </row>
    <row r="19387" spans="1:4">
      <c r="A19387">
        <v>1917</v>
      </c>
      <c r="B19387" t="s">
        <v>2427</v>
      </c>
      <c r="C19387" t="s">
        <v>2771</v>
      </c>
      <c r="D19387">
        <v>25</v>
      </c>
    </row>
    <row r="19388" spans="1:4">
      <c r="A19388">
        <v>1917</v>
      </c>
      <c r="B19388" t="s">
        <v>2427</v>
      </c>
      <c r="C19388" t="s">
        <v>2772</v>
      </c>
      <c r="D19388">
        <v>10</v>
      </c>
    </row>
    <row r="19389" spans="1:4">
      <c r="A19389">
        <v>1917</v>
      </c>
      <c r="B19389" t="s">
        <v>2427</v>
      </c>
      <c r="C19389" t="s">
        <v>2773</v>
      </c>
      <c r="D19389">
        <v>13</v>
      </c>
    </row>
    <row r="19390" spans="1:4">
      <c r="A19390">
        <v>1917</v>
      </c>
      <c r="B19390" t="s">
        <v>2427</v>
      </c>
      <c r="C19390" t="s">
        <v>2774</v>
      </c>
      <c r="D19390">
        <v>3.5</v>
      </c>
    </row>
    <row r="19391" spans="1:4">
      <c r="A19391">
        <v>1917</v>
      </c>
      <c r="B19391" t="s">
        <v>2427</v>
      </c>
      <c r="C19391" t="s">
        <v>2775</v>
      </c>
      <c r="D19391">
        <v>100</v>
      </c>
    </row>
    <row r="19392" spans="1:4">
      <c r="A19392">
        <v>1917</v>
      </c>
      <c r="B19392" t="s">
        <v>2427</v>
      </c>
      <c r="C19392" t="s">
        <v>2776</v>
      </c>
      <c r="D19392">
        <v>42</v>
      </c>
    </row>
    <row r="19393" spans="1:4">
      <c r="A19393">
        <v>1917</v>
      </c>
      <c r="B19393" t="s">
        <v>2427</v>
      </c>
      <c r="C19393" t="s">
        <v>2777</v>
      </c>
      <c r="D19393">
        <v>35</v>
      </c>
    </row>
    <row r="19394" spans="1:4">
      <c r="A19394">
        <v>1917</v>
      </c>
      <c r="B19394" t="s">
        <v>2427</v>
      </c>
      <c r="C19394" t="s">
        <v>2777</v>
      </c>
      <c r="D19394">
        <v>23</v>
      </c>
    </row>
    <row r="19395" spans="1:4">
      <c r="A19395">
        <v>1917</v>
      </c>
      <c r="B19395" t="s">
        <v>2427</v>
      </c>
      <c r="C19395" t="s">
        <v>2778</v>
      </c>
      <c r="D19395">
        <v>2.5</v>
      </c>
    </row>
    <row r="19396" spans="1:4">
      <c r="A19396">
        <v>1917</v>
      </c>
      <c r="B19396" t="s">
        <v>2427</v>
      </c>
      <c r="C19396" t="s">
        <v>2778</v>
      </c>
      <c r="D19396">
        <v>2.5</v>
      </c>
    </row>
    <row r="19397" spans="1:4">
      <c r="A19397">
        <v>1917</v>
      </c>
      <c r="B19397" t="s">
        <v>2427</v>
      </c>
      <c r="C19397" t="s">
        <v>2779</v>
      </c>
      <c r="D19397">
        <v>32</v>
      </c>
    </row>
    <row r="19398" spans="1:4">
      <c r="A19398">
        <v>1917</v>
      </c>
      <c r="B19398" t="s">
        <v>2427</v>
      </c>
      <c r="C19398" t="s">
        <v>2780</v>
      </c>
      <c r="D19398">
        <v>40.92</v>
      </c>
    </row>
    <row r="19399" spans="1:4">
      <c r="A19399">
        <v>1917</v>
      </c>
      <c r="B19399" t="s">
        <v>2427</v>
      </c>
      <c r="C19399" t="s">
        <v>2781</v>
      </c>
      <c r="D19399">
        <v>123</v>
      </c>
    </row>
    <row r="19400" spans="1:4">
      <c r="A19400">
        <v>1917</v>
      </c>
      <c r="B19400" t="s">
        <v>2427</v>
      </c>
      <c r="C19400" t="s">
        <v>2781</v>
      </c>
      <c r="D19400">
        <v>35</v>
      </c>
    </row>
    <row r="19401" spans="1:4">
      <c r="A19401">
        <v>1917</v>
      </c>
      <c r="B19401" t="s">
        <v>2427</v>
      </c>
      <c r="C19401" t="s">
        <v>2782</v>
      </c>
      <c r="D19401">
        <v>97.89</v>
      </c>
    </row>
    <row r="19402" spans="1:4">
      <c r="A19402">
        <v>1917</v>
      </c>
      <c r="B19402" t="s">
        <v>2427</v>
      </c>
      <c r="C19402" t="s">
        <v>2783</v>
      </c>
      <c r="D19402">
        <v>8.5</v>
      </c>
    </row>
    <row r="19403" spans="1:4">
      <c r="A19403">
        <v>1917</v>
      </c>
      <c r="B19403" t="s">
        <v>2427</v>
      </c>
      <c r="C19403" t="s">
        <v>2784</v>
      </c>
      <c r="D19403">
        <v>70</v>
      </c>
    </row>
    <row r="19404" spans="1:4">
      <c r="A19404">
        <v>1917</v>
      </c>
      <c r="B19404" t="s">
        <v>2427</v>
      </c>
      <c r="C19404" t="s">
        <v>2705</v>
      </c>
      <c r="D19404">
        <v>2.5</v>
      </c>
    </row>
    <row r="19405" spans="1:4">
      <c r="A19405">
        <v>1917</v>
      </c>
      <c r="B19405" t="s">
        <v>512</v>
      </c>
      <c r="C19405" t="s">
        <v>526</v>
      </c>
      <c r="D19405">
        <v>7</v>
      </c>
    </row>
    <row r="19406" spans="1:4">
      <c r="A19406">
        <v>1917</v>
      </c>
      <c r="B19406" t="s">
        <v>512</v>
      </c>
      <c r="C19406" t="s">
        <v>517</v>
      </c>
      <c r="D19406">
        <v>23.5</v>
      </c>
    </row>
    <row r="19407" spans="1:4">
      <c r="A19407">
        <v>1917</v>
      </c>
      <c r="B19407" t="s">
        <v>512</v>
      </c>
      <c r="C19407" t="s">
        <v>517</v>
      </c>
      <c r="D19407">
        <v>10</v>
      </c>
    </row>
    <row r="19408" spans="1:4">
      <c r="A19408">
        <v>1917</v>
      </c>
      <c r="B19408" t="s">
        <v>512</v>
      </c>
      <c r="C19408" t="s">
        <v>2785</v>
      </c>
      <c r="D19408">
        <v>130</v>
      </c>
    </row>
    <row r="19409" spans="1:4">
      <c r="A19409">
        <v>1917</v>
      </c>
      <c r="B19409" t="s">
        <v>512</v>
      </c>
      <c r="C19409" t="s">
        <v>2785</v>
      </c>
      <c r="D19409">
        <v>27.5</v>
      </c>
    </row>
    <row r="19410" spans="1:4">
      <c r="A19410">
        <v>1917</v>
      </c>
      <c r="B19410" t="s">
        <v>512</v>
      </c>
      <c r="C19410" t="s">
        <v>2786</v>
      </c>
      <c r="D19410">
        <v>45.5</v>
      </c>
    </row>
    <row r="19411" spans="1:4">
      <c r="A19411">
        <v>1917</v>
      </c>
      <c r="B19411" t="s">
        <v>512</v>
      </c>
      <c r="C19411" t="s">
        <v>2786</v>
      </c>
      <c r="D19411">
        <v>18</v>
      </c>
    </row>
    <row r="19412" spans="1:4">
      <c r="A19412">
        <v>1917</v>
      </c>
      <c r="B19412" t="s">
        <v>512</v>
      </c>
      <c r="C19412" t="s">
        <v>1572</v>
      </c>
      <c r="D19412">
        <v>1</v>
      </c>
    </row>
    <row r="19413" spans="1:4">
      <c r="A19413">
        <v>1917</v>
      </c>
      <c r="B19413" t="s">
        <v>512</v>
      </c>
      <c r="C19413" t="s">
        <v>1130</v>
      </c>
      <c r="D19413">
        <v>33.340000000000003</v>
      </c>
    </row>
    <row r="19414" spans="1:4">
      <c r="A19414">
        <v>1917</v>
      </c>
      <c r="B19414" t="s">
        <v>512</v>
      </c>
      <c r="C19414" t="s">
        <v>1571</v>
      </c>
      <c r="D19414">
        <v>24.33</v>
      </c>
    </row>
    <row r="19415" spans="1:4">
      <c r="A19415">
        <v>1917</v>
      </c>
      <c r="B19415" t="s">
        <v>512</v>
      </c>
      <c r="C19415" t="s">
        <v>875</v>
      </c>
      <c r="D19415">
        <v>34</v>
      </c>
    </row>
    <row r="19416" spans="1:4">
      <c r="A19416">
        <v>1917</v>
      </c>
      <c r="B19416" t="s">
        <v>512</v>
      </c>
      <c r="C19416" t="s">
        <v>514</v>
      </c>
      <c r="D19416">
        <v>36</v>
      </c>
    </row>
    <row r="19417" spans="1:4">
      <c r="A19417">
        <v>1917</v>
      </c>
      <c r="B19417" t="s">
        <v>512</v>
      </c>
      <c r="C19417" t="s">
        <v>514</v>
      </c>
      <c r="D19417">
        <v>35</v>
      </c>
    </row>
    <row r="19418" spans="1:4">
      <c r="A19418">
        <v>1917</v>
      </c>
      <c r="B19418" t="s">
        <v>512</v>
      </c>
      <c r="C19418" t="s">
        <v>514</v>
      </c>
      <c r="D19418">
        <v>46.64</v>
      </c>
    </row>
    <row r="19419" spans="1:4">
      <c r="A19419">
        <v>1917</v>
      </c>
      <c r="B19419" t="s">
        <v>512</v>
      </c>
      <c r="C19419" t="s">
        <v>1131</v>
      </c>
      <c r="D19419">
        <v>85</v>
      </c>
    </row>
    <row r="19420" spans="1:4">
      <c r="A19420">
        <v>1917</v>
      </c>
      <c r="B19420" t="s">
        <v>512</v>
      </c>
      <c r="C19420" t="s">
        <v>1131</v>
      </c>
      <c r="D19420">
        <v>74</v>
      </c>
    </row>
    <row r="19421" spans="1:4">
      <c r="A19421">
        <v>1917</v>
      </c>
      <c r="B19421" t="s">
        <v>512</v>
      </c>
      <c r="C19421" t="s">
        <v>515</v>
      </c>
      <c r="D19421">
        <v>20.7</v>
      </c>
    </row>
    <row r="19422" spans="1:4">
      <c r="A19422">
        <v>1917</v>
      </c>
      <c r="B19422" t="s">
        <v>512</v>
      </c>
      <c r="C19422" t="s">
        <v>519</v>
      </c>
      <c r="D19422">
        <v>4</v>
      </c>
    </row>
    <row r="19423" spans="1:4">
      <c r="A19423">
        <v>1917</v>
      </c>
      <c r="B19423" t="s">
        <v>512</v>
      </c>
      <c r="C19423" t="s">
        <v>1573</v>
      </c>
      <c r="D19423">
        <v>6.9</v>
      </c>
    </row>
    <row r="19424" spans="1:4">
      <c r="A19424">
        <v>1917</v>
      </c>
      <c r="B19424" t="s">
        <v>512</v>
      </c>
      <c r="C19424" t="s">
        <v>2787</v>
      </c>
      <c r="D19424">
        <v>8.19</v>
      </c>
    </row>
    <row r="19425" spans="1:4">
      <c r="A19425">
        <v>1917</v>
      </c>
      <c r="B19425" t="s">
        <v>512</v>
      </c>
      <c r="C19425" t="s">
        <v>521</v>
      </c>
      <c r="D19425">
        <v>5</v>
      </c>
    </row>
    <row r="19426" spans="1:4">
      <c r="A19426">
        <v>1917</v>
      </c>
      <c r="B19426" t="s">
        <v>512</v>
      </c>
      <c r="C19426" t="s">
        <v>521</v>
      </c>
      <c r="D19426">
        <v>20.5</v>
      </c>
    </row>
    <row r="19427" spans="1:4">
      <c r="A19427">
        <v>1917</v>
      </c>
      <c r="B19427" t="s">
        <v>512</v>
      </c>
      <c r="C19427" t="s">
        <v>1133</v>
      </c>
      <c r="D19427">
        <v>3.5</v>
      </c>
    </row>
    <row r="19428" spans="1:4">
      <c r="A19428">
        <v>1917</v>
      </c>
      <c r="B19428" t="s">
        <v>512</v>
      </c>
      <c r="C19428" t="s">
        <v>1133</v>
      </c>
      <c r="D19428">
        <v>7.96</v>
      </c>
    </row>
    <row r="19429" spans="1:4">
      <c r="A19429">
        <v>1917</v>
      </c>
      <c r="B19429" t="s">
        <v>512</v>
      </c>
      <c r="C19429" t="s">
        <v>2788</v>
      </c>
      <c r="D19429">
        <v>13</v>
      </c>
    </row>
    <row r="19430" spans="1:4">
      <c r="A19430">
        <v>1917</v>
      </c>
      <c r="B19430" t="s">
        <v>512</v>
      </c>
      <c r="C19430" t="s">
        <v>2789</v>
      </c>
      <c r="D19430">
        <v>4</v>
      </c>
    </row>
    <row r="19431" spans="1:4">
      <c r="A19431">
        <v>1917</v>
      </c>
      <c r="B19431" t="s">
        <v>512</v>
      </c>
      <c r="C19431" t="s">
        <v>2789</v>
      </c>
      <c r="D19431">
        <v>53</v>
      </c>
    </row>
    <row r="19432" spans="1:4">
      <c r="A19432">
        <v>1917</v>
      </c>
      <c r="B19432" t="s">
        <v>512</v>
      </c>
      <c r="C19432" t="s">
        <v>2790</v>
      </c>
      <c r="D19432">
        <v>3</v>
      </c>
    </row>
    <row r="19433" spans="1:4">
      <c r="A19433">
        <v>1917</v>
      </c>
      <c r="B19433" t="s">
        <v>512</v>
      </c>
      <c r="C19433" t="s">
        <v>526</v>
      </c>
      <c r="D19433">
        <v>135</v>
      </c>
    </row>
    <row r="19434" spans="1:4">
      <c r="A19434">
        <v>1917</v>
      </c>
      <c r="B19434" t="s">
        <v>3649</v>
      </c>
      <c r="C19434" t="s">
        <v>2791</v>
      </c>
      <c r="D19434">
        <v>12</v>
      </c>
    </row>
    <row r="19435" spans="1:4">
      <c r="A19435">
        <v>1917</v>
      </c>
      <c r="B19435" t="s">
        <v>3649</v>
      </c>
      <c r="C19435" t="s">
        <v>2792</v>
      </c>
      <c r="D19435">
        <v>40</v>
      </c>
    </row>
    <row r="19436" spans="1:4">
      <c r="A19436">
        <v>1917</v>
      </c>
      <c r="B19436" t="s">
        <v>3649</v>
      </c>
      <c r="C19436" t="s">
        <v>2793</v>
      </c>
      <c r="D19436">
        <v>88.5</v>
      </c>
    </row>
    <row r="19437" spans="1:4">
      <c r="A19437">
        <v>1917</v>
      </c>
      <c r="B19437" t="s">
        <v>3649</v>
      </c>
      <c r="C19437" t="s">
        <v>2794</v>
      </c>
      <c r="D19437">
        <v>5</v>
      </c>
    </row>
    <row r="19438" spans="1:4">
      <c r="A19438">
        <v>1917</v>
      </c>
      <c r="B19438" t="s">
        <v>3649</v>
      </c>
      <c r="C19438" t="s">
        <v>2795</v>
      </c>
      <c r="D19438">
        <v>7</v>
      </c>
    </row>
    <row r="19439" spans="1:4">
      <c r="A19439">
        <v>1917</v>
      </c>
      <c r="B19439" t="s">
        <v>3649</v>
      </c>
      <c r="C19439" t="s">
        <v>2796</v>
      </c>
      <c r="D19439">
        <v>14</v>
      </c>
    </row>
    <row r="19440" spans="1:4">
      <c r="A19440">
        <v>1917</v>
      </c>
      <c r="B19440" t="s">
        <v>3649</v>
      </c>
      <c r="C19440" t="s">
        <v>2797</v>
      </c>
      <c r="D19440">
        <v>15.5</v>
      </c>
    </row>
    <row r="19441" spans="1:4">
      <c r="A19441">
        <v>1917</v>
      </c>
      <c r="B19441" t="s">
        <v>3649</v>
      </c>
      <c r="C19441" t="s">
        <v>2798</v>
      </c>
      <c r="D19441">
        <v>45</v>
      </c>
    </row>
    <row r="19442" spans="1:4">
      <c r="A19442">
        <v>1917</v>
      </c>
      <c r="B19442" t="s">
        <v>3649</v>
      </c>
      <c r="C19442" t="s">
        <v>2799</v>
      </c>
      <c r="D19442">
        <v>22</v>
      </c>
    </row>
    <row r="19443" spans="1:4">
      <c r="A19443">
        <v>1917</v>
      </c>
      <c r="B19443" t="s">
        <v>3649</v>
      </c>
      <c r="C19443" t="s">
        <v>2800</v>
      </c>
      <c r="D19443">
        <v>20</v>
      </c>
    </row>
    <row r="19444" spans="1:4">
      <c r="A19444">
        <v>1917</v>
      </c>
      <c r="B19444" t="s">
        <v>3649</v>
      </c>
      <c r="C19444" t="s">
        <v>2801</v>
      </c>
      <c r="D19444">
        <v>7.5</v>
      </c>
    </row>
    <row r="19445" spans="1:4">
      <c r="A19445">
        <v>1917</v>
      </c>
      <c r="B19445" t="s">
        <v>3649</v>
      </c>
      <c r="C19445" t="s">
        <v>2802</v>
      </c>
      <c r="D19445">
        <v>102.5</v>
      </c>
    </row>
    <row r="19446" spans="1:4">
      <c r="A19446">
        <v>1917</v>
      </c>
      <c r="B19446" t="s">
        <v>3649</v>
      </c>
      <c r="C19446" t="s">
        <v>2803</v>
      </c>
      <c r="D19446">
        <v>11</v>
      </c>
    </row>
    <row r="19447" spans="1:4">
      <c r="A19447">
        <v>1917</v>
      </c>
      <c r="B19447" t="s">
        <v>3649</v>
      </c>
      <c r="C19447" t="s">
        <v>2804</v>
      </c>
      <c r="D19447">
        <v>2</v>
      </c>
    </row>
    <row r="19448" spans="1:4">
      <c r="A19448">
        <v>1917</v>
      </c>
      <c r="B19448" t="s">
        <v>3649</v>
      </c>
      <c r="C19448" t="s">
        <v>2805</v>
      </c>
      <c r="D19448">
        <v>41.283000000000001</v>
      </c>
    </row>
    <row r="19449" spans="1:4">
      <c r="A19449">
        <v>1917</v>
      </c>
      <c r="B19449" t="s">
        <v>3649</v>
      </c>
      <c r="C19449" t="s">
        <v>2806</v>
      </c>
      <c r="D19449">
        <v>60.67</v>
      </c>
    </row>
    <row r="19450" spans="1:4">
      <c r="A19450">
        <v>1917</v>
      </c>
      <c r="B19450" t="s">
        <v>3649</v>
      </c>
      <c r="C19450" t="s">
        <v>2806</v>
      </c>
      <c r="D19450">
        <v>33.6</v>
      </c>
    </row>
    <row r="19451" spans="1:4">
      <c r="A19451">
        <v>1917</v>
      </c>
      <c r="B19451" t="s">
        <v>3649</v>
      </c>
      <c r="C19451" t="s">
        <v>2807</v>
      </c>
      <c r="D19451">
        <v>25</v>
      </c>
    </row>
    <row r="19452" spans="1:4">
      <c r="A19452">
        <v>1917</v>
      </c>
      <c r="B19452" t="s">
        <v>2524</v>
      </c>
      <c r="C19452" t="s">
        <v>1880</v>
      </c>
      <c r="D19452">
        <v>4.5</v>
      </c>
    </row>
    <row r="19453" spans="1:4">
      <c r="A19453">
        <v>1917</v>
      </c>
      <c r="B19453" t="s">
        <v>2524</v>
      </c>
      <c r="C19453" t="s">
        <v>2720</v>
      </c>
      <c r="D19453">
        <v>6</v>
      </c>
    </row>
    <row r="19454" spans="1:4">
      <c r="A19454">
        <v>1917</v>
      </c>
      <c r="B19454" t="s">
        <v>2524</v>
      </c>
      <c r="C19454" t="s">
        <v>2720</v>
      </c>
      <c r="D19454">
        <v>69</v>
      </c>
    </row>
    <row r="19455" spans="1:4">
      <c r="A19455">
        <v>1917</v>
      </c>
      <c r="B19455" t="s">
        <v>2524</v>
      </c>
      <c r="C19455" t="s">
        <v>779</v>
      </c>
      <c r="D19455">
        <v>6</v>
      </c>
    </row>
    <row r="19456" spans="1:4">
      <c r="A19456">
        <v>1917</v>
      </c>
      <c r="B19456" t="s">
        <v>2524</v>
      </c>
      <c r="C19456" t="s">
        <v>778</v>
      </c>
      <c r="D19456">
        <v>91.78</v>
      </c>
    </row>
    <row r="19457" spans="1:4">
      <c r="A19457">
        <v>1917</v>
      </c>
      <c r="B19457" t="s">
        <v>2524</v>
      </c>
      <c r="C19457" t="s">
        <v>781</v>
      </c>
      <c r="D19457">
        <v>101.3</v>
      </c>
    </row>
    <row r="19458" spans="1:4">
      <c r="A19458">
        <v>1917</v>
      </c>
      <c r="B19458" t="s">
        <v>2524</v>
      </c>
      <c r="C19458" t="s">
        <v>781</v>
      </c>
      <c r="D19458">
        <v>150</v>
      </c>
    </row>
    <row r="19459" spans="1:4">
      <c r="A19459">
        <v>1917</v>
      </c>
      <c r="B19459" t="s">
        <v>2524</v>
      </c>
      <c r="C19459" t="s">
        <v>2808</v>
      </c>
      <c r="D19459">
        <v>14</v>
      </c>
    </row>
    <row r="19460" spans="1:4">
      <c r="A19460">
        <v>1917</v>
      </c>
      <c r="B19460" t="s">
        <v>2524</v>
      </c>
      <c r="C19460" t="s">
        <v>782</v>
      </c>
      <c r="D19460">
        <v>12.5</v>
      </c>
    </row>
    <row r="19461" spans="1:4">
      <c r="A19461">
        <v>1917</v>
      </c>
      <c r="B19461" t="s">
        <v>2524</v>
      </c>
      <c r="C19461" t="s">
        <v>783</v>
      </c>
      <c r="D19461">
        <v>19.100000000000001</v>
      </c>
    </row>
    <row r="19462" spans="1:4">
      <c r="A19462">
        <v>1917</v>
      </c>
      <c r="B19462" t="s">
        <v>2524</v>
      </c>
      <c r="C19462" t="s">
        <v>2809</v>
      </c>
      <c r="D19462">
        <v>3</v>
      </c>
    </row>
    <row r="19463" spans="1:4">
      <c r="A19463">
        <v>1917</v>
      </c>
      <c r="B19463" t="s">
        <v>2810</v>
      </c>
      <c r="C19463" t="s">
        <v>2811</v>
      </c>
      <c r="D19463">
        <v>7</v>
      </c>
    </row>
    <row r="19464" spans="1:4">
      <c r="A19464">
        <v>1917</v>
      </c>
      <c r="B19464" t="s">
        <v>2810</v>
      </c>
      <c r="C19464" t="s">
        <v>2812</v>
      </c>
      <c r="D19464">
        <v>6</v>
      </c>
    </row>
    <row r="19465" spans="1:4">
      <c r="A19465">
        <v>1917</v>
      </c>
      <c r="B19465" t="s">
        <v>2810</v>
      </c>
      <c r="C19465" t="s">
        <v>2813</v>
      </c>
      <c r="D19465">
        <v>6.23</v>
      </c>
    </row>
    <row r="19466" spans="1:4">
      <c r="A19466">
        <v>1917</v>
      </c>
      <c r="B19466" t="s">
        <v>2810</v>
      </c>
      <c r="C19466" t="s">
        <v>2814</v>
      </c>
      <c r="D19466">
        <v>10</v>
      </c>
    </row>
    <row r="19467" spans="1:4">
      <c r="A19467">
        <v>1917</v>
      </c>
      <c r="B19467" t="s">
        <v>2810</v>
      </c>
      <c r="C19467" t="s">
        <v>2815</v>
      </c>
      <c r="D19467">
        <v>14</v>
      </c>
    </row>
    <row r="19468" spans="1:4">
      <c r="A19468">
        <v>1917</v>
      </c>
      <c r="B19468" t="s">
        <v>2810</v>
      </c>
      <c r="C19468" t="s">
        <v>2816</v>
      </c>
      <c r="D19468">
        <v>10</v>
      </c>
    </row>
    <row r="19469" spans="1:4">
      <c r="A19469">
        <v>1917</v>
      </c>
      <c r="B19469" t="s">
        <v>2810</v>
      </c>
      <c r="C19469" t="s">
        <v>2817</v>
      </c>
      <c r="D19469">
        <v>14.2</v>
      </c>
    </row>
    <row r="19470" spans="1:4">
      <c r="A19470">
        <v>1917</v>
      </c>
      <c r="B19470" t="s">
        <v>2810</v>
      </c>
      <c r="C19470" t="s">
        <v>2818</v>
      </c>
      <c r="D19470">
        <v>217.41</v>
      </c>
    </row>
    <row r="19471" spans="1:4">
      <c r="A19471">
        <v>1917</v>
      </c>
      <c r="B19471" t="s">
        <v>2810</v>
      </c>
      <c r="C19471" t="s">
        <v>2818</v>
      </c>
      <c r="D19471">
        <v>11.6</v>
      </c>
    </row>
    <row r="19472" spans="1:4">
      <c r="A19472">
        <v>1917</v>
      </c>
      <c r="B19472" t="s">
        <v>2810</v>
      </c>
      <c r="C19472" t="s">
        <v>2819</v>
      </c>
      <c r="D19472">
        <v>31</v>
      </c>
    </row>
    <row r="19473" spans="1:4">
      <c r="A19473">
        <v>1917</v>
      </c>
      <c r="B19473" t="s">
        <v>2820</v>
      </c>
      <c r="C19473" t="s">
        <v>2821</v>
      </c>
      <c r="D19473">
        <v>65.91</v>
      </c>
    </row>
    <row r="19474" spans="1:4">
      <c r="A19474">
        <v>1917</v>
      </c>
      <c r="B19474" t="s">
        <v>2820</v>
      </c>
      <c r="C19474" t="s">
        <v>2822</v>
      </c>
      <c r="D19474">
        <v>8.25</v>
      </c>
    </row>
    <row r="19475" spans="1:4">
      <c r="A19475">
        <v>1917</v>
      </c>
      <c r="B19475" t="s">
        <v>2820</v>
      </c>
      <c r="C19475" t="s">
        <v>2823</v>
      </c>
      <c r="D19475">
        <v>6.52</v>
      </c>
    </row>
    <row r="19476" spans="1:4">
      <c r="A19476">
        <v>1917</v>
      </c>
      <c r="B19476" t="s">
        <v>2820</v>
      </c>
      <c r="C19476" t="s">
        <v>2824</v>
      </c>
      <c r="D19476">
        <v>4.8</v>
      </c>
    </row>
    <row r="19477" spans="1:4">
      <c r="A19477">
        <v>1917</v>
      </c>
      <c r="B19477" t="s">
        <v>2820</v>
      </c>
      <c r="C19477" t="s">
        <v>2824</v>
      </c>
      <c r="D19477">
        <v>3.3</v>
      </c>
    </row>
    <row r="19478" spans="1:4">
      <c r="A19478">
        <v>1917</v>
      </c>
      <c r="B19478" t="s">
        <v>2820</v>
      </c>
      <c r="C19478" t="s">
        <v>2825</v>
      </c>
      <c r="D19478">
        <v>8</v>
      </c>
    </row>
    <row r="19479" spans="1:4">
      <c r="A19479">
        <v>1917</v>
      </c>
      <c r="B19479" t="s">
        <v>2820</v>
      </c>
      <c r="C19479" t="s">
        <v>2826</v>
      </c>
      <c r="D19479">
        <v>30.76</v>
      </c>
    </row>
    <row r="19480" spans="1:4">
      <c r="A19480">
        <v>1917</v>
      </c>
      <c r="B19480" t="s">
        <v>2820</v>
      </c>
      <c r="C19480" t="s">
        <v>2826</v>
      </c>
      <c r="D19480">
        <v>162.54</v>
      </c>
    </row>
    <row r="19481" spans="1:4">
      <c r="A19481">
        <v>1917</v>
      </c>
      <c r="B19481" t="s">
        <v>2820</v>
      </c>
      <c r="C19481" t="s">
        <v>2827</v>
      </c>
      <c r="D19481">
        <v>2.13</v>
      </c>
    </row>
    <row r="19482" spans="1:4">
      <c r="A19482">
        <v>1917</v>
      </c>
      <c r="B19482" t="s">
        <v>2820</v>
      </c>
      <c r="C19482" t="s">
        <v>2779</v>
      </c>
      <c r="D19482">
        <v>108.48</v>
      </c>
    </row>
    <row r="19483" spans="1:4">
      <c r="A19483">
        <v>1917</v>
      </c>
      <c r="B19483" t="s">
        <v>2820</v>
      </c>
      <c r="C19483" t="s">
        <v>2828</v>
      </c>
      <c r="D19483">
        <v>38.340000000000003</v>
      </c>
    </row>
    <row r="19484" spans="1:4">
      <c r="A19484">
        <v>1917</v>
      </c>
      <c r="B19484" t="s">
        <v>2820</v>
      </c>
      <c r="C19484" t="s">
        <v>2829</v>
      </c>
      <c r="D19484">
        <v>5.7169999999999996</v>
      </c>
    </row>
    <row r="19485" spans="1:4">
      <c r="A19485">
        <v>1917</v>
      </c>
      <c r="B19485" t="s">
        <v>2820</v>
      </c>
      <c r="C19485" t="s">
        <v>2829</v>
      </c>
      <c r="D19485">
        <v>28.92</v>
      </c>
    </row>
    <row r="19486" spans="1:4">
      <c r="A19486">
        <v>1917</v>
      </c>
      <c r="B19486" t="s">
        <v>2820</v>
      </c>
      <c r="C19486" t="s">
        <v>2830</v>
      </c>
      <c r="D19486">
        <v>50</v>
      </c>
    </row>
    <row r="19487" spans="1:4">
      <c r="A19487">
        <v>1917</v>
      </c>
      <c r="B19487" t="s">
        <v>2820</v>
      </c>
      <c r="C19487" t="s">
        <v>2831</v>
      </c>
      <c r="D19487">
        <v>12.68</v>
      </c>
    </row>
    <row r="19488" spans="1:4">
      <c r="A19488">
        <v>1917</v>
      </c>
      <c r="B19488" t="s">
        <v>2820</v>
      </c>
      <c r="C19488" t="s">
        <v>2832</v>
      </c>
      <c r="D19488">
        <v>11</v>
      </c>
    </row>
    <row r="19489" spans="1:4">
      <c r="A19489">
        <v>1917</v>
      </c>
      <c r="B19489" t="s">
        <v>2833</v>
      </c>
      <c r="C19489" t="s">
        <v>2834</v>
      </c>
      <c r="D19489">
        <v>37.4</v>
      </c>
    </row>
    <row r="19490" spans="1:4">
      <c r="A19490">
        <v>1917</v>
      </c>
      <c r="B19490" t="s">
        <v>2833</v>
      </c>
      <c r="C19490" t="s">
        <v>2835</v>
      </c>
      <c r="D19490">
        <v>8</v>
      </c>
    </row>
    <row r="19491" spans="1:4">
      <c r="A19491">
        <v>1917</v>
      </c>
      <c r="B19491" t="s">
        <v>2833</v>
      </c>
      <c r="C19491" t="s">
        <v>2835</v>
      </c>
      <c r="D19491">
        <v>0.98</v>
      </c>
    </row>
    <row r="19492" spans="1:4">
      <c r="A19492">
        <v>1917</v>
      </c>
      <c r="B19492" t="s">
        <v>2833</v>
      </c>
      <c r="C19492" t="s">
        <v>2835</v>
      </c>
      <c r="D19492">
        <v>1.5</v>
      </c>
    </row>
    <row r="19493" spans="1:4">
      <c r="A19493">
        <v>1917</v>
      </c>
      <c r="B19493" t="s">
        <v>2833</v>
      </c>
      <c r="C19493" t="s">
        <v>2835</v>
      </c>
      <c r="D19493">
        <v>404.548</v>
      </c>
    </row>
    <row r="19494" spans="1:4">
      <c r="A19494">
        <v>1917</v>
      </c>
      <c r="B19494" t="s">
        <v>2833</v>
      </c>
      <c r="C19494" t="s">
        <v>2835</v>
      </c>
      <c r="D19494">
        <v>98.91</v>
      </c>
    </row>
    <row r="19495" spans="1:4">
      <c r="A19495">
        <v>1917</v>
      </c>
      <c r="B19495" t="s">
        <v>2833</v>
      </c>
      <c r="C19495" t="s">
        <v>2836</v>
      </c>
      <c r="D19495">
        <v>7.5</v>
      </c>
    </row>
    <row r="19496" spans="1:4">
      <c r="A19496">
        <v>1917</v>
      </c>
      <c r="B19496" t="s">
        <v>2833</v>
      </c>
      <c r="C19496" t="s">
        <v>2836</v>
      </c>
      <c r="D19496">
        <v>26</v>
      </c>
    </row>
    <row r="19497" spans="1:4">
      <c r="A19497">
        <v>1917</v>
      </c>
      <c r="B19497" t="s">
        <v>2833</v>
      </c>
      <c r="C19497" t="s">
        <v>2837</v>
      </c>
      <c r="D19497">
        <v>80</v>
      </c>
    </row>
    <row r="19498" spans="1:4">
      <c r="A19498">
        <v>1917</v>
      </c>
      <c r="B19498" t="s">
        <v>2833</v>
      </c>
      <c r="C19498" t="s">
        <v>2838</v>
      </c>
      <c r="D19498">
        <v>3.5</v>
      </c>
    </row>
    <row r="19499" spans="1:4">
      <c r="A19499">
        <v>1917</v>
      </c>
      <c r="B19499" t="s">
        <v>2833</v>
      </c>
      <c r="C19499" t="s">
        <v>2839</v>
      </c>
      <c r="D19499">
        <v>3.25</v>
      </c>
    </row>
    <row r="19500" spans="1:4">
      <c r="A19500">
        <v>1917</v>
      </c>
      <c r="B19500" t="s">
        <v>3291</v>
      </c>
      <c r="C19500" t="s">
        <v>2840</v>
      </c>
      <c r="D19500">
        <v>44.9</v>
      </c>
    </row>
    <row r="19501" spans="1:4">
      <c r="A19501">
        <v>1917</v>
      </c>
      <c r="B19501" t="s">
        <v>3291</v>
      </c>
      <c r="C19501" t="s">
        <v>2841</v>
      </c>
      <c r="D19501">
        <v>5.14</v>
      </c>
    </row>
    <row r="19502" spans="1:4">
      <c r="A19502">
        <v>1917</v>
      </c>
      <c r="B19502" t="s">
        <v>3291</v>
      </c>
      <c r="C19502" t="s">
        <v>2841</v>
      </c>
      <c r="D19502">
        <v>26.03</v>
      </c>
    </row>
    <row r="19503" spans="1:4">
      <c r="A19503">
        <v>1917</v>
      </c>
      <c r="B19503" t="s">
        <v>3291</v>
      </c>
      <c r="C19503" t="s">
        <v>2842</v>
      </c>
      <c r="D19503">
        <v>18</v>
      </c>
    </row>
    <row r="19504" spans="1:4">
      <c r="A19504">
        <v>1917</v>
      </c>
      <c r="B19504" t="s">
        <v>3291</v>
      </c>
      <c r="C19504" t="s">
        <v>2843</v>
      </c>
      <c r="D19504">
        <v>970.173</v>
      </c>
    </row>
    <row r="19505" spans="1:4">
      <c r="A19505">
        <v>1917</v>
      </c>
      <c r="B19505" t="s">
        <v>3291</v>
      </c>
      <c r="C19505" t="s">
        <v>2843</v>
      </c>
      <c r="D19505">
        <v>486.52</v>
      </c>
    </row>
    <row r="19506" spans="1:4">
      <c r="A19506">
        <v>1917</v>
      </c>
      <c r="B19506" t="s">
        <v>3291</v>
      </c>
      <c r="C19506" t="s">
        <v>2843</v>
      </c>
      <c r="D19506">
        <v>83.385999999999996</v>
      </c>
    </row>
    <row r="19507" spans="1:4">
      <c r="A19507">
        <v>1917</v>
      </c>
      <c r="B19507" t="s">
        <v>3291</v>
      </c>
      <c r="C19507" t="s">
        <v>2734</v>
      </c>
      <c r="D19507">
        <v>19.7</v>
      </c>
    </row>
    <row r="19508" spans="1:4">
      <c r="A19508">
        <v>1917</v>
      </c>
      <c r="B19508" t="s">
        <v>3291</v>
      </c>
      <c r="C19508" t="s">
        <v>2844</v>
      </c>
      <c r="D19508">
        <v>20.100000000000001</v>
      </c>
    </row>
    <row r="19509" spans="1:4">
      <c r="A19509">
        <v>1917</v>
      </c>
      <c r="B19509" t="s">
        <v>3291</v>
      </c>
      <c r="C19509" t="s">
        <v>2845</v>
      </c>
      <c r="D19509">
        <v>6.5</v>
      </c>
    </row>
    <row r="19510" spans="1:4">
      <c r="A19510">
        <v>1917</v>
      </c>
      <c r="B19510" t="s">
        <v>3291</v>
      </c>
      <c r="C19510" t="s">
        <v>2846</v>
      </c>
      <c r="D19510">
        <v>40.094000000000001</v>
      </c>
    </row>
    <row r="19511" spans="1:4">
      <c r="A19511">
        <v>1917</v>
      </c>
      <c r="B19511" t="s">
        <v>3291</v>
      </c>
      <c r="C19511" t="s">
        <v>2847</v>
      </c>
      <c r="D19511">
        <v>21.789000000000001</v>
      </c>
    </row>
    <row r="19512" spans="1:4">
      <c r="A19512">
        <v>1917</v>
      </c>
      <c r="B19512" t="s">
        <v>3291</v>
      </c>
      <c r="C19512" t="s">
        <v>2848</v>
      </c>
      <c r="D19512">
        <v>47</v>
      </c>
    </row>
    <row r="19513" spans="1:4">
      <c r="A19513">
        <v>1917</v>
      </c>
      <c r="B19513" t="s">
        <v>3291</v>
      </c>
      <c r="C19513" t="s">
        <v>2849</v>
      </c>
      <c r="D19513">
        <v>139.44</v>
      </c>
    </row>
    <row r="19514" spans="1:4">
      <c r="A19514">
        <v>1917</v>
      </c>
      <c r="B19514" t="s">
        <v>3291</v>
      </c>
      <c r="C19514" t="s">
        <v>2849</v>
      </c>
      <c r="D19514">
        <v>69.908000000000001</v>
      </c>
    </row>
    <row r="19515" spans="1:4">
      <c r="A19515">
        <v>1917</v>
      </c>
      <c r="B19515" t="s">
        <v>3291</v>
      </c>
      <c r="C19515" t="s">
        <v>2850</v>
      </c>
      <c r="D19515">
        <v>6.79</v>
      </c>
    </row>
    <row r="19516" spans="1:4">
      <c r="A19516">
        <v>1917</v>
      </c>
      <c r="B19516" t="s">
        <v>3291</v>
      </c>
      <c r="C19516" t="s">
        <v>2851</v>
      </c>
      <c r="D19516">
        <v>18</v>
      </c>
    </row>
    <row r="19517" spans="1:4">
      <c r="A19517">
        <v>1917</v>
      </c>
      <c r="B19517" t="s">
        <v>3291</v>
      </c>
      <c r="C19517" t="s">
        <v>2852</v>
      </c>
      <c r="D19517">
        <v>29.73</v>
      </c>
    </row>
    <row r="19518" spans="1:4">
      <c r="A19518">
        <v>1917</v>
      </c>
      <c r="B19518" t="s">
        <v>3291</v>
      </c>
      <c r="C19518" t="s">
        <v>2852</v>
      </c>
      <c r="D19518">
        <v>71</v>
      </c>
    </row>
    <row r="19519" spans="1:4">
      <c r="A19519">
        <v>1917</v>
      </c>
      <c r="B19519" t="s">
        <v>3291</v>
      </c>
      <c r="C19519" t="s">
        <v>2853</v>
      </c>
      <c r="D19519">
        <v>44</v>
      </c>
    </row>
    <row r="19520" spans="1:4">
      <c r="A19520">
        <v>1917</v>
      </c>
      <c r="B19520" t="s">
        <v>3291</v>
      </c>
      <c r="C19520" t="s">
        <v>2854</v>
      </c>
      <c r="D19520">
        <v>130.32300000000001</v>
      </c>
    </row>
    <row r="19521" spans="1:4">
      <c r="A19521">
        <v>1917</v>
      </c>
      <c r="B19521" t="s">
        <v>3291</v>
      </c>
      <c r="C19521" t="s">
        <v>2855</v>
      </c>
      <c r="D19521">
        <v>22</v>
      </c>
    </row>
    <row r="19522" spans="1:4">
      <c r="A19522">
        <v>1917</v>
      </c>
      <c r="B19522" t="s">
        <v>3291</v>
      </c>
      <c r="C19522" t="s">
        <v>2856</v>
      </c>
      <c r="D19522">
        <v>27.608000000000001</v>
      </c>
    </row>
    <row r="19523" spans="1:4">
      <c r="A19523">
        <v>1917</v>
      </c>
      <c r="B19523" t="s">
        <v>3291</v>
      </c>
      <c r="C19523" t="s">
        <v>2857</v>
      </c>
      <c r="D19523">
        <v>21.2</v>
      </c>
    </row>
    <row r="19524" spans="1:4">
      <c r="A19524">
        <v>1917</v>
      </c>
      <c r="B19524" t="s">
        <v>3291</v>
      </c>
      <c r="C19524" t="s">
        <v>2858</v>
      </c>
      <c r="D19524">
        <v>162.22309999999999</v>
      </c>
    </row>
    <row r="19525" spans="1:4">
      <c r="A19525">
        <v>1917</v>
      </c>
      <c r="B19525" t="s">
        <v>3291</v>
      </c>
      <c r="C19525" t="s">
        <v>2859</v>
      </c>
      <c r="D19525">
        <v>24.27</v>
      </c>
    </row>
    <row r="19526" spans="1:4">
      <c r="A19526">
        <v>1917</v>
      </c>
      <c r="B19526" t="s">
        <v>3291</v>
      </c>
      <c r="C19526" t="s">
        <v>2860</v>
      </c>
      <c r="D19526">
        <v>6.44</v>
      </c>
    </row>
    <row r="19527" spans="1:4">
      <c r="A19527">
        <v>1917</v>
      </c>
      <c r="B19527" t="s">
        <v>3291</v>
      </c>
      <c r="C19527" t="s">
        <v>2861</v>
      </c>
      <c r="D19527">
        <v>6.28</v>
      </c>
    </row>
    <row r="19528" spans="1:4">
      <c r="A19528">
        <v>1917</v>
      </c>
      <c r="B19528" t="s">
        <v>3291</v>
      </c>
      <c r="C19528" t="s">
        <v>2861</v>
      </c>
      <c r="D19528">
        <v>6.4</v>
      </c>
    </row>
    <row r="19529" spans="1:4">
      <c r="A19529">
        <v>1917</v>
      </c>
      <c r="B19529" t="s">
        <v>3291</v>
      </c>
      <c r="C19529" t="s">
        <v>2862</v>
      </c>
      <c r="D19529">
        <v>7.48</v>
      </c>
    </row>
    <row r="19530" spans="1:4">
      <c r="A19530">
        <v>1917</v>
      </c>
      <c r="B19530" t="s">
        <v>3291</v>
      </c>
      <c r="C19530" t="s">
        <v>497</v>
      </c>
      <c r="D19530">
        <v>187.5</v>
      </c>
    </row>
    <row r="19531" spans="1:4">
      <c r="A19531">
        <v>1917</v>
      </c>
      <c r="B19531" t="s">
        <v>3291</v>
      </c>
      <c r="C19531" t="s">
        <v>2863</v>
      </c>
      <c r="D19531">
        <v>10.119999999999999</v>
      </c>
    </row>
    <row r="19532" spans="1:4">
      <c r="A19532">
        <v>1917</v>
      </c>
      <c r="B19532" t="s">
        <v>3291</v>
      </c>
      <c r="C19532" t="s">
        <v>2864</v>
      </c>
      <c r="D19532">
        <v>17.5</v>
      </c>
    </row>
    <row r="19533" spans="1:4">
      <c r="A19533">
        <v>1917</v>
      </c>
      <c r="B19533" t="s">
        <v>3291</v>
      </c>
      <c r="C19533" t="s">
        <v>2864</v>
      </c>
      <c r="D19533">
        <v>10.711</v>
      </c>
    </row>
    <row r="19534" spans="1:4">
      <c r="A19534">
        <v>1917</v>
      </c>
      <c r="B19534" t="s">
        <v>3291</v>
      </c>
      <c r="C19534" t="s">
        <v>2865</v>
      </c>
      <c r="D19534">
        <v>12.12</v>
      </c>
    </row>
    <row r="19535" spans="1:4">
      <c r="A19535">
        <v>1917</v>
      </c>
      <c r="B19535" t="s">
        <v>3291</v>
      </c>
      <c r="C19535" t="s">
        <v>2866</v>
      </c>
      <c r="D19535">
        <v>15.99</v>
      </c>
    </row>
    <row r="19536" spans="1:4">
      <c r="A19536">
        <v>1917</v>
      </c>
      <c r="B19536" t="s">
        <v>3291</v>
      </c>
      <c r="C19536" t="s">
        <v>2866</v>
      </c>
      <c r="D19536">
        <v>5.66</v>
      </c>
    </row>
    <row r="19537" spans="1:4">
      <c r="A19537">
        <v>1917</v>
      </c>
      <c r="B19537" t="s">
        <v>3291</v>
      </c>
      <c r="C19537" t="s">
        <v>2867</v>
      </c>
      <c r="D19537">
        <v>30</v>
      </c>
    </row>
    <row r="19538" spans="1:4">
      <c r="A19538">
        <v>1917</v>
      </c>
      <c r="B19538" t="s">
        <v>3291</v>
      </c>
      <c r="C19538" t="s">
        <v>2868</v>
      </c>
      <c r="D19538">
        <v>2.2850000000000001</v>
      </c>
    </row>
    <row r="19539" spans="1:4">
      <c r="A19539">
        <v>1917</v>
      </c>
      <c r="B19539" t="s">
        <v>3291</v>
      </c>
      <c r="C19539" t="s">
        <v>2869</v>
      </c>
      <c r="D19539">
        <v>1.2</v>
      </c>
    </row>
    <row r="19540" spans="1:4">
      <c r="A19540">
        <v>1917</v>
      </c>
      <c r="B19540" t="s">
        <v>3291</v>
      </c>
      <c r="C19540" t="s">
        <v>2870</v>
      </c>
      <c r="D19540">
        <v>300.08</v>
      </c>
    </row>
    <row r="19541" spans="1:4">
      <c r="A19541">
        <v>1917</v>
      </c>
      <c r="B19541" t="s">
        <v>3650</v>
      </c>
      <c r="C19541" t="s">
        <v>2871</v>
      </c>
      <c r="D19541">
        <v>3.89</v>
      </c>
    </row>
    <row r="19542" spans="1:4">
      <c r="A19542">
        <v>1917</v>
      </c>
      <c r="B19542" t="s">
        <v>3650</v>
      </c>
      <c r="C19542" t="s">
        <v>2872</v>
      </c>
      <c r="D19542">
        <v>54</v>
      </c>
    </row>
    <row r="19543" spans="1:4">
      <c r="A19543">
        <v>1917</v>
      </c>
      <c r="B19543" t="s">
        <v>3650</v>
      </c>
      <c r="C19543" t="s">
        <v>2873</v>
      </c>
      <c r="D19543">
        <v>20.170000000000002</v>
      </c>
    </row>
    <row r="19544" spans="1:4">
      <c r="A19544">
        <v>1917</v>
      </c>
      <c r="B19544" t="s">
        <v>3650</v>
      </c>
      <c r="C19544" t="s">
        <v>2873</v>
      </c>
      <c r="D19544">
        <v>3.9722</v>
      </c>
    </row>
    <row r="19545" spans="1:4">
      <c r="A19545">
        <v>1917</v>
      </c>
      <c r="B19545" t="s">
        <v>3650</v>
      </c>
      <c r="C19545" t="s">
        <v>2873</v>
      </c>
      <c r="D19545">
        <v>109.57</v>
      </c>
    </row>
    <row r="19546" spans="1:4">
      <c r="A19546">
        <v>1917</v>
      </c>
      <c r="B19546" t="s">
        <v>3650</v>
      </c>
      <c r="C19546" t="s">
        <v>2873</v>
      </c>
      <c r="D19546">
        <v>80.180000000000007</v>
      </c>
    </row>
    <row r="19547" spans="1:4">
      <c r="A19547">
        <v>1917</v>
      </c>
      <c r="B19547" t="s">
        <v>3650</v>
      </c>
      <c r="C19547" t="s">
        <v>2873</v>
      </c>
      <c r="D19547">
        <v>183.51</v>
      </c>
    </row>
    <row r="19548" spans="1:4">
      <c r="A19548">
        <v>1917</v>
      </c>
      <c r="B19548" t="s">
        <v>3650</v>
      </c>
      <c r="C19548" t="s">
        <v>2873</v>
      </c>
      <c r="D19548">
        <v>450.51</v>
      </c>
    </row>
    <row r="19549" spans="1:4">
      <c r="A19549">
        <v>1917</v>
      </c>
      <c r="B19549" t="s">
        <v>3650</v>
      </c>
      <c r="C19549" t="s">
        <v>2873</v>
      </c>
      <c r="D19549">
        <v>25.7</v>
      </c>
    </row>
    <row r="19550" spans="1:4">
      <c r="A19550">
        <v>1917</v>
      </c>
      <c r="B19550" t="s">
        <v>3650</v>
      </c>
      <c r="C19550" t="s">
        <v>2874</v>
      </c>
      <c r="D19550">
        <v>18.010000000000002</v>
      </c>
    </row>
    <row r="19551" spans="1:4">
      <c r="A19551">
        <v>1917</v>
      </c>
      <c r="B19551" t="s">
        <v>3650</v>
      </c>
      <c r="C19551" t="s">
        <v>2875</v>
      </c>
      <c r="D19551">
        <v>48</v>
      </c>
    </row>
    <row r="19552" spans="1:4">
      <c r="A19552">
        <v>1917</v>
      </c>
      <c r="B19552" t="s">
        <v>3650</v>
      </c>
      <c r="C19552" t="s">
        <v>2875</v>
      </c>
      <c r="D19552">
        <v>67.459999999999994</v>
      </c>
    </row>
    <row r="19553" spans="1:4">
      <c r="A19553">
        <v>1917</v>
      </c>
      <c r="B19553" t="s">
        <v>3650</v>
      </c>
      <c r="C19553" t="e">
        <v>#NAME?</v>
      </c>
      <c r="D19553">
        <v>7</v>
      </c>
    </row>
    <row r="19554" spans="1:4">
      <c r="A19554">
        <v>1917</v>
      </c>
      <c r="B19554" t="s">
        <v>3650</v>
      </c>
      <c r="C19554" t="s">
        <v>2876</v>
      </c>
      <c r="D19554">
        <v>32.200000000000003</v>
      </c>
    </row>
    <row r="19555" spans="1:4">
      <c r="A19555">
        <v>1917</v>
      </c>
      <c r="B19555" t="s">
        <v>3650</v>
      </c>
      <c r="C19555" t="s">
        <v>2877</v>
      </c>
      <c r="D19555">
        <v>6</v>
      </c>
    </row>
    <row r="19556" spans="1:4">
      <c r="A19556">
        <v>1917</v>
      </c>
      <c r="B19556" t="s">
        <v>3650</v>
      </c>
      <c r="C19556" t="s">
        <v>2878</v>
      </c>
      <c r="D19556">
        <v>1.6</v>
      </c>
    </row>
    <row r="19557" spans="1:4">
      <c r="A19557">
        <v>1917</v>
      </c>
      <c r="B19557" t="s">
        <v>3650</v>
      </c>
      <c r="C19557" t="s">
        <v>2879</v>
      </c>
      <c r="D19557">
        <v>6</v>
      </c>
    </row>
    <row r="19558" spans="1:4">
      <c r="A19558">
        <v>1917</v>
      </c>
      <c r="B19558" t="s">
        <v>3650</v>
      </c>
      <c r="C19558" t="s">
        <v>2880</v>
      </c>
      <c r="D19558">
        <v>266</v>
      </c>
    </row>
    <row r="19559" spans="1:4">
      <c r="A19559">
        <v>1917</v>
      </c>
      <c r="B19559" t="s">
        <v>3650</v>
      </c>
      <c r="C19559" t="s">
        <v>2881</v>
      </c>
      <c r="D19559">
        <v>140.75</v>
      </c>
    </row>
    <row r="19560" spans="1:4">
      <c r="A19560">
        <v>1917</v>
      </c>
      <c r="B19560" t="s">
        <v>3650</v>
      </c>
      <c r="C19560" t="s">
        <v>2882</v>
      </c>
      <c r="D19560">
        <v>7.64</v>
      </c>
    </row>
    <row r="19561" spans="1:4">
      <c r="A19561">
        <v>1917</v>
      </c>
      <c r="B19561" t="s">
        <v>3650</v>
      </c>
      <c r="C19561" t="s">
        <v>2883</v>
      </c>
      <c r="D19561">
        <v>6</v>
      </c>
    </row>
    <row r="19562" spans="1:4">
      <c r="A19562">
        <v>1917</v>
      </c>
      <c r="B19562" t="s">
        <v>3650</v>
      </c>
      <c r="C19562" t="s">
        <v>2884</v>
      </c>
      <c r="D19562">
        <v>19.399999999999999</v>
      </c>
    </row>
    <row r="19563" spans="1:4">
      <c r="A19563">
        <v>1917</v>
      </c>
      <c r="B19563" t="s">
        <v>3650</v>
      </c>
      <c r="C19563" t="s">
        <v>2885</v>
      </c>
      <c r="D19563">
        <v>14</v>
      </c>
    </row>
    <row r="19564" spans="1:4">
      <c r="A19564">
        <v>1917</v>
      </c>
      <c r="B19564" t="s">
        <v>3650</v>
      </c>
      <c r="C19564" t="s">
        <v>2886</v>
      </c>
      <c r="D19564">
        <v>12</v>
      </c>
    </row>
    <row r="19565" spans="1:4">
      <c r="A19565">
        <v>1917</v>
      </c>
      <c r="B19565" t="s">
        <v>3650</v>
      </c>
      <c r="C19565" t="s">
        <v>2887</v>
      </c>
      <c r="D19565">
        <v>63.49</v>
      </c>
    </row>
    <row r="19566" spans="1:4">
      <c r="A19566">
        <v>1917</v>
      </c>
      <c r="B19566" t="s">
        <v>3650</v>
      </c>
      <c r="C19566" t="s">
        <v>2888</v>
      </c>
      <c r="D19566">
        <v>7.52</v>
      </c>
    </row>
    <row r="19567" spans="1:4">
      <c r="A19567">
        <v>1917</v>
      </c>
      <c r="B19567" t="s">
        <v>3651</v>
      </c>
      <c r="C19567" t="s">
        <v>2889</v>
      </c>
      <c r="D19567">
        <v>144</v>
      </c>
    </row>
    <row r="19568" spans="1:4">
      <c r="A19568">
        <v>1917</v>
      </c>
      <c r="B19568" t="s">
        <v>3651</v>
      </c>
      <c r="C19568" t="s">
        <v>2890</v>
      </c>
      <c r="D19568">
        <v>89.2</v>
      </c>
    </row>
    <row r="19569" spans="1:4">
      <c r="A19569">
        <v>1917</v>
      </c>
      <c r="B19569" t="s">
        <v>3651</v>
      </c>
      <c r="C19569" t="s">
        <v>2891</v>
      </c>
      <c r="D19569">
        <v>3.6</v>
      </c>
    </row>
    <row r="19570" spans="1:4">
      <c r="A19570">
        <v>1917</v>
      </c>
      <c r="B19570" t="s">
        <v>3651</v>
      </c>
      <c r="C19570" t="s">
        <v>2892</v>
      </c>
      <c r="D19570">
        <v>6.76</v>
      </c>
    </row>
    <row r="19571" spans="1:4">
      <c r="A19571">
        <v>1917</v>
      </c>
      <c r="B19571" t="s">
        <v>3651</v>
      </c>
      <c r="C19571" t="s">
        <v>2893</v>
      </c>
      <c r="D19571">
        <v>5.3</v>
      </c>
    </row>
    <row r="19572" spans="1:4">
      <c r="A19572">
        <v>1917</v>
      </c>
      <c r="B19572" t="s">
        <v>3651</v>
      </c>
      <c r="C19572" t="s">
        <v>2894</v>
      </c>
      <c r="D19572">
        <v>19.21</v>
      </c>
    </row>
    <row r="19573" spans="1:4">
      <c r="A19573">
        <v>1917</v>
      </c>
      <c r="B19573" t="s">
        <v>3651</v>
      </c>
      <c r="C19573" t="s">
        <v>2894</v>
      </c>
      <c r="D19573">
        <v>56</v>
      </c>
    </row>
    <row r="19574" spans="1:4">
      <c r="A19574">
        <v>1917</v>
      </c>
      <c r="B19574" t="s">
        <v>3651</v>
      </c>
      <c r="C19574" t="s">
        <v>2894</v>
      </c>
      <c r="D19574">
        <v>444.7</v>
      </c>
    </row>
    <row r="19575" spans="1:4">
      <c r="A19575">
        <v>1917</v>
      </c>
      <c r="B19575" t="s">
        <v>3651</v>
      </c>
      <c r="C19575" t="s">
        <v>2895</v>
      </c>
      <c r="D19575">
        <v>9.5</v>
      </c>
    </row>
    <row r="19576" spans="1:4">
      <c r="A19576">
        <v>1917</v>
      </c>
      <c r="B19576" t="s">
        <v>3651</v>
      </c>
      <c r="C19576" t="s">
        <v>2896</v>
      </c>
      <c r="D19576">
        <v>6.5</v>
      </c>
    </row>
    <row r="19577" spans="1:4">
      <c r="A19577">
        <v>1917</v>
      </c>
      <c r="B19577" t="s">
        <v>3651</v>
      </c>
      <c r="C19577" t="s">
        <v>2896</v>
      </c>
      <c r="D19577">
        <v>125</v>
      </c>
    </row>
    <row r="19578" spans="1:4">
      <c r="A19578">
        <v>1917</v>
      </c>
      <c r="B19578" t="s">
        <v>3651</v>
      </c>
      <c r="C19578" t="s">
        <v>2897</v>
      </c>
      <c r="D19578">
        <v>19.87</v>
      </c>
    </row>
    <row r="19579" spans="1:4">
      <c r="A19579">
        <v>1917</v>
      </c>
      <c r="B19579" t="s">
        <v>3651</v>
      </c>
      <c r="C19579" t="s">
        <v>2898</v>
      </c>
      <c r="D19579">
        <v>85</v>
      </c>
    </row>
    <row r="19580" spans="1:4">
      <c r="A19580">
        <v>1917</v>
      </c>
      <c r="B19580" t="s">
        <v>3651</v>
      </c>
      <c r="C19580" t="s">
        <v>2899</v>
      </c>
      <c r="D19580">
        <v>7.5</v>
      </c>
    </row>
    <row r="19581" spans="1:4">
      <c r="A19581">
        <v>1917</v>
      </c>
      <c r="B19581" t="s">
        <v>3652</v>
      </c>
      <c r="C19581" t="s">
        <v>2719</v>
      </c>
      <c r="D19581">
        <v>6.8</v>
      </c>
    </row>
    <row r="19582" spans="1:4">
      <c r="A19582">
        <v>1917</v>
      </c>
      <c r="B19582" t="s">
        <v>3652</v>
      </c>
      <c r="C19582" t="s">
        <v>2719</v>
      </c>
      <c r="D19582">
        <v>7.75</v>
      </c>
    </row>
    <row r="19583" spans="1:4">
      <c r="A19583">
        <v>1917</v>
      </c>
      <c r="B19583" t="s">
        <v>3652</v>
      </c>
      <c r="C19583" t="s">
        <v>2900</v>
      </c>
      <c r="D19583">
        <v>30</v>
      </c>
    </row>
    <row r="19584" spans="1:4">
      <c r="A19584">
        <v>1917</v>
      </c>
      <c r="B19584" t="s">
        <v>3652</v>
      </c>
      <c r="C19584" t="s">
        <v>2901</v>
      </c>
      <c r="D19584">
        <v>7.48</v>
      </c>
    </row>
    <row r="19585" spans="1:4">
      <c r="A19585">
        <v>1917</v>
      </c>
      <c r="B19585" t="s">
        <v>3652</v>
      </c>
      <c r="C19585" t="s">
        <v>2902</v>
      </c>
      <c r="D19585">
        <v>13.5</v>
      </c>
    </row>
    <row r="19586" spans="1:4">
      <c r="A19586">
        <v>1917</v>
      </c>
      <c r="B19586" t="s">
        <v>3652</v>
      </c>
      <c r="C19586" t="s">
        <v>2903</v>
      </c>
      <c r="D19586">
        <v>14</v>
      </c>
    </row>
    <row r="19587" spans="1:4">
      <c r="A19587">
        <v>1917</v>
      </c>
      <c r="B19587" t="s">
        <v>3652</v>
      </c>
      <c r="C19587" t="s">
        <v>2903</v>
      </c>
      <c r="D19587">
        <v>13.12</v>
      </c>
    </row>
    <row r="19588" spans="1:4">
      <c r="A19588">
        <v>1917</v>
      </c>
      <c r="B19588" t="s">
        <v>3652</v>
      </c>
      <c r="C19588" t="s">
        <v>2904</v>
      </c>
      <c r="D19588">
        <v>7</v>
      </c>
    </row>
    <row r="19589" spans="1:4">
      <c r="A19589">
        <v>1917</v>
      </c>
      <c r="B19589" t="s">
        <v>3652</v>
      </c>
      <c r="C19589" t="s">
        <v>2905</v>
      </c>
      <c r="D19589">
        <v>8.36</v>
      </c>
    </row>
    <row r="19590" spans="1:4">
      <c r="A19590">
        <v>1917</v>
      </c>
      <c r="B19590" t="s">
        <v>3652</v>
      </c>
      <c r="C19590" t="s">
        <v>2906</v>
      </c>
      <c r="D19590">
        <v>11</v>
      </c>
    </row>
    <row r="19591" spans="1:4">
      <c r="A19591">
        <v>1917</v>
      </c>
      <c r="B19591" t="s">
        <v>3652</v>
      </c>
      <c r="C19591" t="s">
        <v>2907</v>
      </c>
      <c r="D19591">
        <v>4</v>
      </c>
    </row>
    <row r="19592" spans="1:4">
      <c r="A19592">
        <v>1917</v>
      </c>
      <c r="B19592" t="s">
        <v>94</v>
      </c>
      <c r="C19592" t="s">
        <v>2908</v>
      </c>
      <c r="D19592">
        <v>5</v>
      </c>
    </row>
    <row r="19593" spans="1:4">
      <c r="A19593">
        <v>1917</v>
      </c>
      <c r="B19593" t="s">
        <v>94</v>
      </c>
      <c r="C19593" t="s">
        <v>2909</v>
      </c>
      <c r="D19593">
        <v>5</v>
      </c>
    </row>
    <row r="19594" spans="1:4">
      <c r="A19594">
        <v>1917</v>
      </c>
      <c r="B19594" t="s">
        <v>94</v>
      </c>
      <c r="C19594" t="s">
        <v>1009</v>
      </c>
      <c r="D19594">
        <v>10</v>
      </c>
    </row>
    <row r="19595" spans="1:4">
      <c r="A19595">
        <v>1917</v>
      </c>
      <c r="B19595" t="s">
        <v>94</v>
      </c>
      <c r="C19595" t="s">
        <v>2910</v>
      </c>
      <c r="D19595">
        <v>6</v>
      </c>
    </row>
    <row r="19596" spans="1:4">
      <c r="A19596">
        <v>1917</v>
      </c>
      <c r="B19596" t="s">
        <v>94</v>
      </c>
      <c r="C19596" t="s">
        <v>2911</v>
      </c>
      <c r="D19596">
        <v>7</v>
      </c>
    </row>
    <row r="19597" spans="1:4">
      <c r="A19597">
        <v>1917</v>
      </c>
      <c r="B19597" t="s">
        <v>94</v>
      </c>
      <c r="C19597" t="s">
        <v>2912</v>
      </c>
      <c r="D19597">
        <v>1.25</v>
      </c>
    </row>
    <row r="19598" spans="1:4">
      <c r="A19598">
        <v>1917</v>
      </c>
      <c r="B19598" t="s">
        <v>94</v>
      </c>
      <c r="C19598" t="s">
        <v>2912</v>
      </c>
      <c r="D19598">
        <v>83.6</v>
      </c>
    </row>
    <row r="19599" spans="1:4">
      <c r="A19599">
        <v>1917</v>
      </c>
      <c r="B19599" t="s">
        <v>94</v>
      </c>
      <c r="C19599" t="s">
        <v>2912</v>
      </c>
      <c r="D19599">
        <v>300.93599999999998</v>
      </c>
    </row>
    <row r="19600" spans="1:4">
      <c r="A19600">
        <v>1917</v>
      </c>
      <c r="B19600" t="s">
        <v>94</v>
      </c>
      <c r="C19600" t="s">
        <v>2912</v>
      </c>
      <c r="D19600">
        <v>22</v>
      </c>
    </row>
    <row r="19601" spans="1:4">
      <c r="A19601">
        <v>1917</v>
      </c>
      <c r="B19601" t="s">
        <v>94</v>
      </c>
      <c r="C19601" t="s">
        <v>2913</v>
      </c>
      <c r="D19601">
        <v>4</v>
      </c>
    </row>
    <row r="19602" spans="1:4">
      <c r="A19602">
        <v>1917</v>
      </c>
      <c r="B19602" t="s">
        <v>94</v>
      </c>
      <c r="C19602" t="s">
        <v>1152</v>
      </c>
      <c r="D19602">
        <v>5</v>
      </c>
    </row>
    <row r="19603" spans="1:4">
      <c r="A19603">
        <v>1917</v>
      </c>
      <c r="B19603" t="s">
        <v>94</v>
      </c>
      <c r="C19603" t="s">
        <v>2914</v>
      </c>
      <c r="D19603">
        <v>12</v>
      </c>
    </row>
    <row r="19604" spans="1:4">
      <c r="A19604">
        <v>1917</v>
      </c>
      <c r="B19604" t="s">
        <v>94</v>
      </c>
      <c r="C19604" t="s">
        <v>2915</v>
      </c>
      <c r="D19604">
        <v>18.22</v>
      </c>
    </row>
    <row r="19605" spans="1:4">
      <c r="A19605">
        <v>1917</v>
      </c>
      <c r="B19605" t="s">
        <v>94</v>
      </c>
      <c r="C19605" t="s">
        <v>2915</v>
      </c>
      <c r="D19605">
        <v>14.5</v>
      </c>
    </row>
    <row r="19606" spans="1:4">
      <c r="A19606">
        <v>1917</v>
      </c>
      <c r="B19606" t="s">
        <v>94</v>
      </c>
      <c r="C19606" t="s">
        <v>2915</v>
      </c>
      <c r="D19606">
        <v>2.5</v>
      </c>
    </row>
    <row r="19607" spans="1:4">
      <c r="A19607">
        <v>1917</v>
      </c>
      <c r="B19607" t="s">
        <v>94</v>
      </c>
      <c r="C19607" t="s">
        <v>2915</v>
      </c>
      <c r="D19607">
        <v>4</v>
      </c>
    </row>
    <row r="19608" spans="1:4">
      <c r="A19608">
        <v>1917</v>
      </c>
      <c r="B19608" t="s">
        <v>94</v>
      </c>
      <c r="C19608" t="s">
        <v>2915</v>
      </c>
      <c r="D19608">
        <v>115</v>
      </c>
    </row>
    <row r="19609" spans="1:4">
      <c r="A19609">
        <v>1917</v>
      </c>
      <c r="B19609" t="s">
        <v>94</v>
      </c>
      <c r="C19609" t="s">
        <v>2915</v>
      </c>
      <c r="D19609">
        <v>458.72</v>
      </c>
    </row>
    <row r="19610" spans="1:4">
      <c r="A19610">
        <v>1917</v>
      </c>
      <c r="B19610" t="s">
        <v>94</v>
      </c>
      <c r="C19610" t="s">
        <v>2916</v>
      </c>
      <c r="D19610">
        <v>9</v>
      </c>
    </row>
    <row r="19611" spans="1:4">
      <c r="A19611">
        <v>1917</v>
      </c>
      <c r="B19611" t="s">
        <v>94</v>
      </c>
      <c r="C19611" t="s">
        <v>2917</v>
      </c>
      <c r="D19611">
        <v>28.2</v>
      </c>
    </row>
    <row r="19612" spans="1:4">
      <c r="A19612">
        <v>1917</v>
      </c>
      <c r="B19612" t="s">
        <v>94</v>
      </c>
      <c r="C19612" t="s">
        <v>787</v>
      </c>
      <c r="D19612">
        <v>76</v>
      </c>
    </row>
    <row r="19613" spans="1:4">
      <c r="A19613">
        <v>1917</v>
      </c>
      <c r="B19613" t="s">
        <v>3653</v>
      </c>
      <c r="C19613" t="s">
        <v>2918</v>
      </c>
      <c r="D19613">
        <v>148.79</v>
      </c>
    </row>
    <row r="19614" spans="1:4">
      <c r="A19614">
        <v>1917</v>
      </c>
      <c r="B19614" t="s">
        <v>3653</v>
      </c>
      <c r="C19614" t="s">
        <v>2918</v>
      </c>
      <c r="D19614">
        <v>7.9</v>
      </c>
    </row>
    <row r="19615" spans="1:4">
      <c r="A19615">
        <v>1917</v>
      </c>
      <c r="B19615" t="s">
        <v>3653</v>
      </c>
      <c r="C19615" t="s">
        <v>2919</v>
      </c>
      <c r="D19615">
        <v>20</v>
      </c>
    </row>
    <row r="19616" spans="1:4">
      <c r="A19616">
        <v>1917</v>
      </c>
      <c r="B19616" t="s">
        <v>3653</v>
      </c>
      <c r="C19616" t="s">
        <v>2920</v>
      </c>
      <c r="D19616">
        <v>37.9</v>
      </c>
    </row>
    <row r="19617" spans="1:4">
      <c r="A19617">
        <v>1917</v>
      </c>
      <c r="B19617" t="s">
        <v>3653</v>
      </c>
      <c r="C19617" t="s">
        <v>2921</v>
      </c>
      <c r="D19617">
        <v>12</v>
      </c>
    </row>
    <row r="19618" spans="1:4">
      <c r="A19618">
        <v>1917</v>
      </c>
      <c r="B19618" t="s">
        <v>3653</v>
      </c>
      <c r="C19618" t="s">
        <v>2922</v>
      </c>
      <c r="D19618">
        <v>23.27</v>
      </c>
    </row>
    <row r="19619" spans="1:4">
      <c r="A19619">
        <v>1917</v>
      </c>
      <c r="B19619" t="s">
        <v>3653</v>
      </c>
      <c r="C19619" t="s">
        <v>2923</v>
      </c>
      <c r="D19619">
        <v>22.3</v>
      </c>
    </row>
    <row r="19620" spans="1:4">
      <c r="A19620">
        <v>1917</v>
      </c>
      <c r="B19620" t="s">
        <v>3654</v>
      </c>
      <c r="C19620" t="s">
        <v>489</v>
      </c>
      <c r="D19620">
        <v>2</v>
      </c>
    </row>
    <row r="19621" spans="1:4">
      <c r="A19621">
        <v>1917</v>
      </c>
      <c r="B19621" t="s">
        <v>3654</v>
      </c>
      <c r="C19621" t="s">
        <v>489</v>
      </c>
      <c r="D19621">
        <v>2</v>
      </c>
    </row>
    <row r="19622" spans="1:4">
      <c r="A19622">
        <v>1917</v>
      </c>
      <c r="B19622" t="s">
        <v>3654</v>
      </c>
      <c r="C19622" t="s">
        <v>489</v>
      </c>
      <c r="D19622">
        <v>60</v>
      </c>
    </row>
    <row r="19623" spans="1:4">
      <c r="A19623">
        <v>1917</v>
      </c>
      <c r="B19623" t="s">
        <v>3654</v>
      </c>
      <c r="C19623" t="s">
        <v>489</v>
      </c>
      <c r="D19623">
        <v>56</v>
      </c>
    </row>
    <row r="19624" spans="1:4">
      <c r="A19624">
        <v>1917</v>
      </c>
      <c r="B19624" t="s">
        <v>3654</v>
      </c>
      <c r="C19624" t="s">
        <v>2924</v>
      </c>
      <c r="D19624">
        <v>163.84</v>
      </c>
    </row>
    <row r="19625" spans="1:4">
      <c r="A19625">
        <v>1917</v>
      </c>
      <c r="B19625" t="s">
        <v>3654</v>
      </c>
      <c r="C19625" t="s">
        <v>2924</v>
      </c>
      <c r="D19625">
        <v>7.6</v>
      </c>
    </row>
    <row r="19626" spans="1:4">
      <c r="A19626">
        <v>1917</v>
      </c>
      <c r="B19626" t="s">
        <v>3654</v>
      </c>
      <c r="C19626" t="s">
        <v>2925</v>
      </c>
      <c r="D19626">
        <v>18.8</v>
      </c>
    </row>
    <row r="19627" spans="1:4">
      <c r="A19627">
        <v>1917</v>
      </c>
      <c r="B19627" t="s">
        <v>3640</v>
      </c>
      <c r="C19627" t="s">
        <v>2926</v>
      </c>
      <c r="D19627">
        <v>14</v>
      </c>
    </row>
    <row r="19628" spans="1:4">
      <c r="A19628">
        <v>1917</v>
      </c>
      <c r="B19628" t="s">
        <v>3640</v>
      </c>
      <c r="C19628" t="s">
        <v>2926</v>
      </c>
      <c r="D19628">
        <v>7</v>
      </c>
    </row>
    <row r="19629" spans="1:4">
      <c r="A19629">
        <v>1917</v>
      </c>
      <c r="B19629" t="s">
        <v>3640</v>
      </c>
      <c r="C19629" t="s">
        <v>2926</v>
      </c>
      <c r="D19629">
        <v>24</v>
      </c>
    </row>
    <row r="19630" spans="1:4">
      <c r="A19630">
        <v>1917</v>
      </c>
      <c r="B19630" t="s">
        <v>3640</v>
      </c>
      <c r="C19630" t="s">
        <v>2926</v>
      </c>
      <c r="D19630">
        <v>38</v>
      </c>
    </row>
    <row r="19631" spans="1:4">
      <c r="A19631">
        <v>1917</v>
      </c>
      <c r="B19631" t="s">
        <v>3640</v>
      </c>
      <c r="C19631" t="s">
        <v>2927</v>
      </c>
      <c r="D19631">
        <v>7.5</v>
      </c>
    </row>
    <row r="19632" spans="1:4">
      <c r="A19632">
        <v>1917</v>
      </c>
      <c r="B19632" t="s">
        <v>3640</v>
      </c>
      <c r="C19632" t="s">
        <v>2927</v>
      </c>
      <c r="D19632">
        <v>3.8</v>
      </c>
    </row>
    <row r="19633" spans="1:4">
      <c r="A19633">
        <v>1917</v>
      </c>
      <c r="B19633" t="s">
        <v>2928</v>
      </c>
      <c r="D19633">
        <v>7.76</v>
      </c>
    </row>
    <row r="19634" spans="1:4">
      <c r="A19634">
        <v>1917</v>
      </c>
      <c r="B19634" t="s">
        <v>2928</v>
      </c>
      <c r="C19634" t="s">
        <v>2929</v>
      </c>
      <c r="D19634">
        <v>8</v>
      </c>
    </row>
    <row r="19635" spans="1:4">
      <c r="A19635">
        <v>1917</v>
      </c>
      <c r="B19635" t="s">
        <v>2928</v>
      </c>
      <c r="C19635" t="s">
        <v>2930</v>
      </c>
      <c r="D19635">
        <v>8</v>
      </c>
    </row>
    <row r="19636" spans="1:4">
      <c r="A19636">
        <v>1917</v>
      </c>
      <c r="B19636" t="s">
        <v>2928</v>
      </c>
      <c r="C19636" t="s">
        <v>2931</v>
      </c>
      <c r="D19636">
        <v>8.6</v>
      </c>
    </row>
    <row r="19637" spans="1:4">
      <c r="A19637">
        <v>1917</v>
      </c>
      <c r="B19637" t="s">
        <v>2928</v>
      </c>
      <c r="C19637" t="s">
        <v>2932</v>
      </c>
      <c r="D19637">
        <v>80.72</v>
      </c>
    </row>
    <row r="19638" spans="1:4">
      <c r="A19638">
        <v>1917</v>
      </c>
      <c r="B19638" t="s">
        <v>2928</v>
      </c>
      <c r="C19638" t="s">
        <v>2667</v>
      </c>
      <c r="D19638">
        <v>22</v>
      </c>
    </row>
    <row r="19639" spans="1:4">
      <c r="A19639">
        <v>1917</v>
      </c>
      <c r="B19639" t="s">
        <v>2928</v>
      </c>
      <c r="C19639" t="s">
        <v>2933</v>
      </c>
      <c r="D19639">
        <v>10</v>
      </c>
    </row>
    <row r="19640" spans="1:4">
      <c r="A19640">
        <v>1917</v>
      </c>
      <c r="B19640" t="s">
        <v>2928</v>
      </c>
      <c r="C19640" t="s">
        <v>2934</v>
      </c>
      <c r="D19640">
        <v>8.8699999999999992</v>
      </c>
    </row>
    <row r="19641" spans="1:4">
      <c r="A19641">
        <v>1917</v>
      </c>
      <c r="B19641" t="s">
        <v>2928</v>
      </c>
      <c r="C19641" t="s">
        <v>2935</v>
      </c>
      <c r="D19641">
        <v>8.4179999999999993</v>
      </c>
    </row>
    <row r="19642" spans="1:4">
      <c r="A19642">
        <v>1917</v>
      </c>
      <c r="B19642" t="s">
        <v>2928</v>
      </c>
      <c r="C19642" t="s">
        <v>2935</v>
      </c>
      <c r="D19642">
        <v>14.335000000000001</v>
      </c>
    </row>
    <row r="19643" spans="1:4">
      <c r="A19643">
        <v>1917</v>
      </c>
      <c r="B19643" t="s">
        <v>2928</v>
      </c>
      <c r="C19643" t="s">
        <v>2935</v>
      </c>
      <c r="D19643">
        <v>42.725999999999999</v>
      </c>
    </row>
    <row r="19644" spans="1:4">
      <c r="A19644">
        <v>1917</v>
      </c>
      <c r="B19644" t="s">
        <v>2928</v>
      </c>
      <c r="C19644" t="s">
        <v>2935</v>
      </c>
      <c r="D19644">
        <v>65.400000000000006</v>
      </c>
    </row>
    <row r="19645" spans="1:4">
      <c r="A19645">
        <v>1917</v>
      </c>
      <c r="B19645" t="s">
        <v>2928</v>
      </c>
      <c r="C19645" t="s">
        <v>2935</v>
      </c>
      <c r="D19645">
        <v>2.75</v>
      </c>
    </row>
    <row r="19646" spans="1:4">
      <c r="A19646">
        <v>1917</v>
      </c>
      <c r="B19646" t="s">
        <v>2928</v>
      </c>
      <c r="C19646" t="s">
        <v>2936</v>
      </c>
      <c r="D19646">
        <v>22.72</v>
      </c>
    </row>
    <row r="19647" spans="1:4">
      <c r="A19647">
        <v>1917</v>
      </c>
      <c r="B19647" t="s">
        <v>2928</v>
      </c>
      <c r="C19647" t="s">
        <v>2936</v>
      </c>
      <c r="D19647">
        <v>42</v>
      </c>
    </row>
    <row r="19648" spans="1:4">
      <c r="A19648">
        <v>1917</v>
      </c>
      <c r="B19648" t="s">
        <v>2928</v>
      </c>
      <c r="C19648" t="s">
        <v>2937</v>
      </c>
      <c r="D19648">
        <v>86.06</v>
      </c>
    </row>
    <row r="19649" spans="1:4">
      <c r="A19649">
        <v>1917</v>
      </c>
      <c r="B19649" t="s">
        <v>2938</v>
      </c>
      <c r="C19649" t="s">
        <v>2939</v>
      </c>
      <c r="D19649">
        <v>3</v>
      </c>
    </row>
    <row r="19650" spans="1:4">
      <c r="A19650">
        <v>1917</v>
      </c>
      <c r="B19650" t="s">
        <v>2938</v>
      </c>
      <c r="C19650" t="s">
        <v>2940</v>
      </c>
      <c r="D19650">
        <v>3.01</v>
      </c>
    </row>
    <row r="19651" spans="1:4">
      <c r="A19651">
        <v>1917</v>
      </c>
      <c r="B19651" t="s">
        <v>2938</v>
      </c>
      <c r="C19651" t="s">
        <v>2941</v>
      </c>
      <c r="D19651">
        <v>37.869999999999997</v>
      </c>
    </row>
    <row r="19652" spans="1:4">
      <c r="A19652">
        <v>1917</v>
      </c>
      <c r="B19652" t="s">
        <v>2938</v>
      </c>
      <c r="C19652" t="s">
        <v>2942</v>
      </c>
      <c r="D19652">
        <v>155.03</v>
      </c>
    </row>
    <row r="19653" spans="1:4">
      <c r="A19653">
        <v>1917</v>
      </c>
      <c r="B19653" t="s">
        <v>2938</v>
      </c>
      <c r="C19653" t="s">
        <v>2943</v>
      </c>
      <c r="D19653">
        <v>20</v>
      </c>
    </row>
    <row r="19654" spans="1:4">
      <c r="A19654">
        <v>1917</v>
      </c>
      <c r="B19654" t="s">
        <v>2938</v>
      </c>
      <c r="C19654" t="s">
        <v>2943</v>
      </c>
      <c r="D19654">
        <v>1.4</v>
      </c>
    </row>
    <row r="19655" spans="1:4">
      <c r="A19655">
        <v>1917</v>
      </c>
      <c r="B19655" t="s">
        <v>2938</v>
      </c>
      <c r="C19655" t="s">
        <v>2944</v>
      </c>
      <c r="D19655">
        <v>15.08</v>
      </c>
    </row>
    <row r="19656" spans="1:4">
      <c r="A19656">
        <v>1917</v>
      </c>
      <c r="B19656" t="s">
        <v>2938</v>
      </c>
      <c r="C19656" t="s">
        <v>2945</v>
      </c>
      <c r="D19656">
        <v>2</v>
      </c>
    </row>
    <row r="19657" spans="1:4">
      <c r="A19657">
        <v>1917</v>
      </c>
      <c r="B19657" t="s">
        <v>2938</v>
      </c>
      <c r="C19657" t="s">
        <v>2946</v>
      </c>
      <c r="D19657">
        <v>15.2</v>
      </c>
    </row>
    <row r="19658" spans="1:4">
      <c r="A19658">
        <v>1917</v>
      </c>
      <c r="B19658" t="s">
        <v>2938</v>
      </c>
      <c r="C19658" t="s">
        <v>2947</v>
      </c>
      <c r="D19658">
        <v>44</v>
      </c>
    </row>
    <row r="19659" spans="1:4">
      <c r="A19659">
        <v>1917</v>
      </c>
      <c r="B19659" t="s">
        <v>2938</v>
      </c>
      <c r="C19659" t="s">
        <v>2948</v>
      </c>
      <c r="D19659">
        <v>10</v>
      </c>
    </row>
    <row r="19660" spans="1:4">
      <c r="A19660">
        <v>1917</v>
      </c>
      <c r="B19660" t="s">
        <v>2938</v>
      </c>
      <c r="C19660" t="s">
        <v>2949</v>
      </c>
      <c r="D19660">
        <v>12.54</v>
      </c>
    </row>
    <row r="19661" spans="1:4">
      <c r="A19661">
        <v>1917</v>
      </c>
      <c r="B19661" t="s">
        <v>2938</v>
      </c>
      <c r="C19661" t="s">
        <v>2950</v>
      </c>
      <c r="D19661">
        <v>47.49</v>
      </c>
    </row>
    <row r="19662" spans="1:4">
      <c r="A19662">
        <v>1917</v>
      </c>
      <c r="B19662" t="s">
        <v>2938</v>
      </c>
      <c r="C19662" t="s">
        <v>2950</v>
      </c>
      <c r="D19662">
        <v>2.5</v>
      </c>
    </row>
    <row r="19663" spans="1:4">
      <c r="A19663">
        <v>1917</v>
      </c>
      <c r="B19663" t="s">
        <v>2938</v>
      </c>
      <c r="C19663" t="s">
        <v>2951</v>
      </c>
      <c r="D19663">
        <v>841.09</v>
      </c>
    </row>
    <row r="19664" spans="1:4">
      <c r="A19664">
        <v>1917</v>
      </c>
      <c r="B19664" t="s">
        <v>2938</v>
      </c>
      <c r="C19664" t="s">
        <v>2952</v>
      </c>
      <c r="D19664">
        <v>10</v>
      </c>
    </row>
    <row r="19665" spans="1:4">
      <c r="A19665">
        <v>1917</v>
      </c>
      <c r="B19665" t="s">
        <v>2938</v>
      </c>
      <c r="D19665">
        <v>14</v>
      </c>
    </row>
    <row r="19666" spans="1:4">
      <c r="A19666">
        <v>1917</v>
      </c>
      <c r="B19666" t="s">
        <v>2938</v>
      </c>
      <c r="C19666" t="s">
        <v>2953</v>
      </c>
      <c r="D19666">
        <v>7</v>
      </c>
    </row>
    <row r="19667" spans="1:4">
      <c r="A19667">
        <v>1917</v>
      </c>
      <c r="B19667" t="s">
        <v>2938</v>
      </c>
      <c r="C19667" t="s">
        <v>2954</v>
      </c>
      <c r="D19667">
        <v>10</v>
      </c>
    </row>
    <row r="19668" spans="1:4">
      <c r="A19668">
        <v>1917</v>
      </c>
      <c r="B19668" t="s">
        <v>2938</v>
      </c>
      <c r="C19668" t="s">
        <v>2955</v>
      </c>
      <c r="D19668">
        <v>3.22</v>
      </c>
    </row>
    <row r="19669" spans="1:4">
      <c r="A19669">
        <v>1917</v>
      </c>
      <c r="B19669" t="s">
        <v>2938</v>
      </c>
      <c r="C19669" t="s">
        <v>2956</v>
      </c>
      <c r="D19669">
        <v>17.7</v>
      </c>
    </row>
    <row r="19670" spans="1:4">
      <c r="A19670">
        <v>1917</v>
      </c>
      <c r="B19670" t="s">
        <v>2938</v>
      </c>
      <c r="C19670" t="s">
        <v>2957</v>
      </c>
      <c r="D19670">
        <v>8</v>
      </c>
    </row>
    <row r="19671" spans="1:4">
      <c r="A19671">
        <v>1917</v>
      </c>
      <c r="B19671" t="s">
        <v>2938</v>
      </c>
      <c r="C19671" t="s">
        <v>2958</v>
      </c>
      <c r="D19671">
        <v>4.5</v>
      </c>
    </row>
    <row r="19672" spans="1:4">
      <c r="A19672">
        <v>1917</v>
      </c>
      <c r="B19672" t="s">
        <v>2938</v>
      </c>
      <c r="C19672" t="s">
        <v>2959</v>
      </c>
      <c r="D19672">
        <v>48.09</v>
      </c>
    </row>
    <row r="19673" spans="1:4">
      <c r="A19673">
        <v>1917</v>
      </c>
      <c r="B19673" t="s">
        <v>2938</v>
      </c>
      <c r="C19673" t="s">
        <v>2959</v>
      </c>
      <c r="D19673">
        <v>13.25</v>
      </c>
    </row>
    <row r="19674" spans="1:4">
      <c r="A19674">
        <v>1917</v>
      </c>
      <c r="B19674" t="s">
        <v>2938</v>
      </c>
      <c r="C19674" t="s">
        <v>2959</v>
      </c>
      <c r="D19674">
        <v>49.655999999999999</v>
      </c>
    </row>
    <row r="19675" spans="1:4">
      <c r="A19675">
        <v>1917</v>
      </c>
      <c r="B19675" t="s">
        <v>2938</v>
      </c>
      <c r="C19675" t="s">
        <v>2959</v>
      </c>
      <c r="D19675">
        <v>11</v>
      </c>
    </row>
    <row r="19676" spans="1:4">
      <c r="A19676">
        <v>1917</v>
      </c>
      <c r="B19676" t="s">
        <v>2938</v>
      </c>
      <c r="C19676" t="s">
        <v>2959</v>
      </c>
      <c r="D19676">
        <v>70.760000000000005</v>
      </c>
    </row>
    <row r="19677" spans="1:4">
      <c r="A19677">
        <v>1917</v>
      </c>
      <c r="B19677" t="s">
        <v>2938</v>
      </c>
      <c r="C19677" t="s">
        <v>2960</v>
      </c>
      <c r="D19677">
        <v>5.7</v>
      </c>
    </row>
    <row r="19678" spans="1:4">
      <c r="A19678">
        <v>1917</v>
      </c>
      <c r="B19678" t="s">
        <v>2961</v>
      </c>
      <c r="C19678" t="s">
        <v>2962</v>
      </c>
      <c r="D19678">
        <v>5.5</v>
      </c>
    </row>
    <row r="19679" spans="1:4">
      <c r="A19679">
        <v>1917</v>
      </c>
      <c r="B19679" t="s">
        <v>2961</v>
      </c>
      <c r="C19679" t="e">
        <v>#NAME?</v>
      </c>
      <c r="D19679">
        <v>3.7</v>
      </c>
    </row>
    <row r="19680" spans="1:4">
      <c r="A19680">
        <v>1917</v>
      </c>
      <c r="B19680" t="s">
        <v>2963</v>
      </c>
      <c r="C19680" t="s">
        <v>2714</v>
      </c>
      <c r="D19680">
        <v>60.9</v>
      </c>
    </row>
    <row r="19681" spans="1:4">
      <c r="A19681">
        <v>1917</v>
      </c>
      <c r="B19681" t="s">
        <v>2963</v>
      </c>
      <c r="C19681" t="s">
        <v>2714</v>
      </c>
      <c r="D19681">
        <v>112.43</v>
      </c>
    </row>
    <row r="19682" spans="1:4">
      <c r="A19682">
        <v>1917</v>
      </c>
      <c r="B19682" t="s">
        <v>2963</v>
      </c>
      <c r="C19682" t="s">
        <v>2821</v>
      </c>
      <c r="D19682">
        <v>64.760000000000005</v>
      </c>
    </row>
    <row r="19683" spans="1:4">
      <c r="A19683">
        <v>1917</v>
      </c>
      <c r="B19683" t="s">
        <v>2963</v>
      </c>
      <c r="C19683" t="s">
        <v>2964</v>
      </c>
      <c r="D19683">
        <v>8</v>
      </c>
    </row>
    <row r="19684" spans="1:4">
      <c r="A19684">
        <v>1917</v>
      </c>
      <c r="B19684" t="s">
        <v>2963</v>
      </c>
      <c r="C19684" t="s">
        <v>2965</v>
      </c>
      <c r="D19684">
        <v>15</v>
      </c>
    </row>
    <row r="19685" spans="1:4">
      <c r="A19685">
        <v>1917</v>
      </c>
      <c r="B19685" t="s">
        <v>2963</v>
      </c>
      <c r="C19685" t="s">
        <v>2965</v>
      </c>
      <c r="D19685">
        <v>2.5</v>
      </c>
    </row>
    <row r="19686" spans="1:4">
      <c r="A19686">
        <v>1917</v>
      </c>
      <c r="B19686" t="s">
        <v>2963</v>
      </c>
      <c r="C19686" t="s">
        <v>2966</v>
      </c>
      <c r="D19686">
        <v>7.5</v>
      </c>
    </row>
    <row r="19687" spans="1:4">
      <c r="A19687">
        <v>1917</v>
      </c>
      <c r="B19687" t="s">
        <v>2963</v>
      </c>
      <c r="C19687" t="s">
        <v>2967</v>
      </c>
      <c r="D19687">
        <v>49.74</v>
      </c>
    </row>
    <row r="19688" spans="1:4">
      <c r="A19688">
        <v>1917</v>
      </c>
      <c r="B19688" t="s">
        <v>2963</v>
      </c>
      <c r="C19688" t="s">
        <v>2968</v>
      </c>
      <c r="D19688">
        <v>14</v>
      </c>
    </row>
    <row r="19689" spans="1:4">
      <c r="A19689">
        <v>1917</v>
      </c>
      <c r="B19689" t="s">
        <v>2963</v>
      </c>
      <c r="C19689" t="s">
        <v>2968</v>
      </c>
      <c r="D19689">
        <v>8.8000000000000007</v>
      </c>
    </row>
    <row r="19690" spans="1:4">
      <c r="A19690">
        <v>1917</v>
      </c>
      <c r="B19690" t="s">
        <v>2963</v>
      </c>
      <c r="C19690" t="s">
        <v>2968</v>
      </c>
      <c r="D19690">
        <v>168</v>
      </c>
    </row>
    <row r="19691" spans="1:4">
      <c r="A19691">
        <v>1917</v>
      </c>
      <c r="B19691" t="s">
        <v>2963</v>
      </c>
      <c r="C19691" t="s">
        <v>2968</v>
      </c>
      <c r="D19691">
        <v>25.35</v>
      </c>
    </row>
    <row r="19692" spans="1:4">
      <c r="A19692">
        <v>1917</v>
      </c>
      <c r="B19692" t="s">
        <v>2963</v>
      </c>
      <c r="C19692" t="s">
        <v>2968</v>
      </c>
      <c r="D19692">
        <v>397</v>
      </c>
    </row>
    <row r="19693" spans="1:4">
      <c r="A19693">
        <v>1917</v>
      </c>
      <c r="B19693" t="s">
        <v>2963</v>
      </c>
      <c r="C19693" t="s">
        <v>2969</v>
      </c>
      <c r="D19693">
        <v>3</v>
      </c>
    </row>
    <row r="19694" spans="1:4">
      <c r="A19694">
        <v>1917</v>
      </c>
      <c r="B19694" t="s">
        <v>2963</v>
      </c>
      <c r="C19694" t="s">
        <v>2970</v>
      </c>
      <c r="D19694">
        <v>5.5</v>
      </c>
    </row>
    <row r="19695" spans="1:4">
      <c r="A19695">
        <v>1917</v>
      </c>
      <c r="B19695" t="s">
        <v>2963</v>
      </c>
      <c r="C19695" t="s">
        <v>2971</v>
      </c>
      <c r="D19695">
        <v>7.2210000000000001</v>
      </c>
    </row>
    <row r="19696" spans="1:4">
      <c r="A19696">
        <v>1917</v>
      </c>
      <c r="B19696" t="s">
        <v>2963</v>
      </c>
      <c r="C19696" t="s">
        <v>2972</v>
      </c>
      <c r="D19696">
        <v>65.66</v>
      </c>
    </row>
    <row r="19697" spans="1:4">
      <c r="A19697">
        <v>1917</v>
      </c>
      <c r="B19697" t="s">
        <v>2963</v>
      </c>
      <c r="C19697" t="s">
        <v>2973</v>
      </c>
      <c r="D19697">
        <v>5.9</v>
      </c>
    </row>
    <row r="19698" spans="1:4">
      <c r="A19698">
        <v>1917</v>
      </c>
      <c r="B19698" t="s">
        <v>2963</v>
      </c>
      <c r="C19698" t="s">
        <v>2974</v>
      </c>
      <c r="D19698">
        <v>17.399999999999999</v>
      </c>
    </row>
    <row r="19699" spans="1:4">
      <c r="A19699">
        <v>1917</v>
      </c>
      <c r="B19699" t="s">
        <v>2963</v>
      </c>
      <c r="C19699" t="s">
        <v>2975</v>
      </c>
      <c r="D19699">
        <v>36</v>
      </c>
    </row>
    <row r="19700" spans="1:4">
      <c r="A19700">
        <v>1917</v>
      </c>
      <c r="B19700" t="s">
        <v>2963</v>
      </c>
      <c r="C19700" t="s">
        <v>2975</v>
      </c>
      <c r="D19700">
        <v>47.21</v>
      </c>
    </row>
    <row r="19701" spans="1:4">
      <c r="A19701">
        <v>1917</v>
      </c>
      <c r="B19701" t="s">
        <v>2963</v>
      </c>
      <c r="C19701" t="s">
        <v>482</v>
      </c>
      <c r="D19701">
        <v>1.5</v>
      </c>
    </row>
    <row r="19702" spans="1:4">
      <c r="A19702">
        <v>1917</v>
      </c>
      <c r="B19702" t="s">
        <v>2963</v>
      </c>
      <c r="C19702" t="s">
        <v>2976</v>
      </c>
      <c r="D19702">
        <v>3.45</v>
      </c>
    </row>
    <row r="19703" spans="1:4">
      <c r="A19703">
        <v>1917</v>
      </c>
      <c r="B19703" t="s">
        <v>2963</v>
      </c>
      <c r="C19703" t="s">
        <v>2977</v>
      </c>
      <c r="D19703">
        <v>139.28</v>
      </c>
    </row>
    <row r="19704" spans="1:4">
      <c r="A19704">
        <v>1917</v>
      </c>
      <c r="B19704" t="s">
        <v>2963</v>
      </c>
      <c r="C19704" t="s">
        <v>2978</v>
      </c>
      <c r="D19704">
        <v>5</v>
      </c>
    </row>
    <row r="19705" spans="1:4">
      <c r="A19705">
        <v>1917</v>
      </c>
      <c r="B19705" t="s">
        <v>2963</v>
      </c>
      <c r="C19705" t="s">
        <v>2978</v>
      </c>
      <c r="D19705">
        <v>82</v>
      </c>
    </row>
    <row r="19706" spans="1:4">
      <c r="A19706">
        <v>1917</v>
      </c>
      <c r="B19706" t="s">
        <v>2963</v>
      </c>
      <c r="C19706" t="s">
        <v>2979</v>
      </c>
      <c r="D19706">
        <v>41.99</v>
      </c>
    </row>
    <row r="19707" spans="1:4">
      <c r="A19707">
        <v>1917</v>
      </c>
      <c r="B19707" t="s">
        <v>2963</v>
      </c>
      <c r="C19707" t="s">
        <v>2980</v>
      </c>
      <c r="D19707">
        <v>7.5</v>
      </c>
    </row>
    <row r="19708" spans="1:4">
      <c r="A19708">
        <v>1917</v>
      </c>
      <c r="B19708" t="s">
        <v>2963</v>
      </c>
      <c r="C19708" t="s">
        <v>2981</v>
      </c>
      <c r="D19708">
        <v>10.9</v>
      </c>
    </row>
    <row r="19709" spans="1:4">
      <c r="A19709">
        <v>1917</v>
      </c>
      <c r="B19709" t="s">
        <v>2963</v>
      </c>
      <c r="C19709" t="s">
        <v>2982</v>
      </c>
      <c r="D19709">
        <v>19.97</v>
      </c>
    </row>
    <row r="19710" spans="1:4">
      <c r="A19710">
        <v>1917</v>
      </c>
      <c r="B19710" t="s">
        <v>2963</v>
      </c>
      <c r="C19710" t="s">
        <v>2983</v>
      </c>
      <c r="D19710">
        <v>43.28</v>
      </c>
    </row>
    <row r="19711" spans="1:4">
      <c r="A19711">
        <v>1917</v>
      </c>
      <c r="B19711" t="s">
        <v>2963</v>
      </c>
      <c r="C19711" t="s">
        <v>2983</v>
      </c>
      <c r="D19711">
        <v>11.47</v>
      </c>
    </row>
    <row r="19712" spans="1:4">
      <c r="A19712">
        <v>1917</v>
      </c>
      <c r="B19712" t="s">
        <v>2963</v>
      </c>
      <c r="C19712" t="s">
        <v>2984</v>
      </c>
      <c r="D19712">
        <v>26.73</v>
      </c>
    </row>
    <row r="19713" spans="1:4">
      <c r="A19713">
        <v>1917</v>
      </c>
      <c r="B19713" t="s">
        <v>2963</v>
      </c>
      <c r="C19713" t="s">
        <v>2984</v>
      </c>
      <c r="D19713">
        <v>28.693999999999999</v>
      </c>
    </row>
    <row r="19714" spans="1:4">
      <c r="A19714">
        <v>1917</v>
      </c>
      <c r="B19714" t="s">
        <v>2963</v>
      </c>
      <c r="C19714" t="s">
        <v>2984</v>
      </c>
      <c r="D19714">
        <v>40</v>
      </c>
    </row>
    <row r="19715" spans="1:4">
      <c r="A19715">
        <v>1917</v>
      </c>
      <c r="B19715" t="s">
        <v>2963</v>
      </c>
      <c r="C19715" t="s">
        <v>2984</v>
      </c>
      <c r="D19715">
        <v>11</v>
      </c>
    </row>
    <row r="19716" spans="1:4">
      <c r="A19716">
        <v>1917</v>
      </c>
      <c r="B19716" t="s">
        <v>2963</v>
      </c>
      <c r="C19716" t="s">
        <v>2985</v>
      </c>
      <c r="D19716">
        <v>8.8810000000000002</v>
      </c>
    </row>
    <row r="19717" spans="1:4">
      <c r="A19717">
        <v>1917</v>
      </c>
      <c r="B19717" t="s">
        <v>2963</v>
      </c>
      <c r="C19717" t="s">
        <v>2986</v>
      </c>
      <c r="D19717">
        <v>8.5</v>
      </c>
    </row>
    <row r="19718" spans="1:4">
      <c r="A19718">
        <v>1917</v>
      </c>
      <c r="B19718" t="s">
        <v>2963</v>
      </c>
      <c r="C19718" t="s">
        <v>2697</v>
      </c>
      <c r="D19718">
        <v>12.84</v>
      </c>
    </row>
    <row r="19719" spans="1:4">
      <c r="A19719">
        <v>1917</v>
      </c>
      <c r="B19719" t="s">
        <v>2963</v>
      </c>
      <c r="C19719" t="s">
        <v>2987</v>
      </c>
      <c r="D19719">
        <v>37.284999999999997</v>
      </c>
    </row>
    <row r="19720" spans="1:4">
      <c r="A19720">
        <v>1917</v>
      </c>
      <c r="B19720" t="s">
        <v>2963</v>
      </c>
      <c r="C19720" t="s">
        <v>2988</v>
      </c>
      <c r="D19720">
        <v>23</v>
      </c>
    </row>
    <row r="19721" spans="1:4">
      <c r="A19721">
        <v>1917</v>
      </c>
      <c r="B19721" t="s">
        <v>2963</v>
      </c>
      <c r="C19721" t="s">
        <v>2989</v>
      </c>
      <c r="D19721">
        <v>9.27</v>
      </c>
    </row>
    <row r="19722" spans="1:4">
      <c r="A19722">
        <v>1917</v>
      </c>
      <c r="B19722" t="s">
        <v>2963</v>
      </c>
      <c r="C19722" t="s">
        <v>2990</v>
      </c>
      <c r="D19722">
        <v>1.6</v>
      </c>
    </row>
    <row r="19723" spans="1:4">
      <c r="A19723">
        <v>1917</v>
      </c>
      <c r="B19723" t="s">
        <v>2963</v>
      </c>
      <c r="C19723" t="s">
        <v>2990</v>
      </c>
      <c r="D19723">
        <v>726.90200000000004</v>
      </c>
    </row>
    <row r="19724" spans="1:4">
      <c r="A19724">
        <v>1917</v>
      </c>
      <c r="B19724" t="s">
        <v>2963</v>
      </c>
      <c r="C19724" t="s">
        <v>2990</v>
      </c>
      <c r="D19724">
        <v>6</v>
      </c>
    </row>
    <row r="19725" spans="1:4">
      <c r="A19725">
        <v>1917</v>
      </c>
      <c r="B19725" t="s">
        <v>2963</v>
      </c>
      <c r="C19725" t="s">
        <v>2990</v>
      </c>
      <c r="D19725">
        <v>52.143999999999998</v>
      </c>
    </row>
    <row r="19726" spans="1:4">
      <c r="A19726">
        <v>1917</v>
      </c>
      <c r="B19726" t="s">
        <v>2963</v>
      </c>
      <c r="C19726" t="s">
        <v>2990</v>
      </c>
      <c r="D19726">
        <v>4</v>
      </c>
    </row>
    <row r="19727" spans="1:4">
      <c r="A19727">
        <v>1917</v>
      </c>
      <c r="B19727" t="s">
        <v>2963</v>
      </c>
      <c r="C19727" t="s">
        <v>2990</v>
      </c>
      <c r="D19727">
        <v>1.36</v>
      </c>
    </row>
    <row r="19728" spans="1:4">
      <c r="A19728">
        <v>1917</v>
      </c>
      <c r="B19728" t="s">
        <v>2963</v>
      </c>
      <c r="C19728" t="s">
        <v>2990</v>
      </c>
      <c r="D19728">
        <v>293.55</v>
      </c>
    </row>
    <row r="19729" spans="1:4">
      <c r="A19729">
        <v>1917</v>
      </c>
      <c r="B19729" t="s">
        <v>2963</v>
      </c>
      <c r="C19729" t="s">
        <v>2990</v>
      </c>
      <c r="D19729">
        <v>8</v>
      </c>
    </row>
    <row r="19730" spans="1:4">
      <c r="A19730">
        <v>1917</v>
      </c>
      <c r="B19730" t="s">
        <v>2963</v>
      </c>
      <c r="C19730" t="s">
        <v>2990</v>
      </c>
      <c r="D19730">
        <v>2.89</v>
      </c>
    </row>
    <row r="19731" spans="1:4">
      <c r="A19731">
        <v>1917</v>
      </c>
      <c r="B19731" t="s">
        <v>2963</v>
      </c>
      <c r="C19731" t="s">
        <v>2990</v>
      </c>
      <c r="D19731">
        <v>125.608</v>
      </c>
    </row>
    <row r="19732" spans="1:4">
      <c r="A19732">
        <v>1917</v>
      </c>
      <c r="B19732" t="s">
        <v>2963</v>
      </c>
      <c r="C19732" t="s">
        <v>2990</v>
      </c>
      <c r="D19732">
        <v>3.18</v>
      </c>
    </row>
    <row r="19733" spans="1:4">
      <c r="A19733">
        <v>1917</v>
      </c>
      <c r="B19733" t="s">
        <v>2963</v>
      </c>
      <c r="C19733" t="s">
        <v>2990</v>
      </c>
      <c r="D19733">
        <v>19.495999999999999</v>
      </c>
    </row>
    <row r="19734" spans="1:4">
      <c r="A19734">
        <v>1917</v>
      </c>
      <c r="B19734" t="s">
        <v>2963</v>
      </c>
      <c r="C19734" t="s">
        <v>2990</v>
      </c>
      <c r="D19734">
        <v>27.613</v>
      </c>
    </row>
    <row r="19735" spans="1:4">
      <c r="A19735">
        <v>1917</v>
      </c>
      <c r="B19735" t="s">
        <v>2963</v>
      </c>
      <c r="C19735" t="s">
        <v>2991</v>
      </c>
      <c r="D19735">
        <v>18</v>
      </c>
    </row>
    <row r="19736" spans="1:4">
      <c r="A19736">
        <v>1917</v>
      </c>
      <c r="B19736" t="s">
        <v>2963</v>
      </c>
      <c r="C19736" t="s">
        <v>2991</v>
      </c>
      <c r="D19736">
        <v>11.66</v>
      </c>
    </row>
    <row r="19737" spans="1:4">
      <c r="A19737">
        <v>1917</v>
      </c>
      <c r="B19737" t="s">
        <v>2963</v>
      </c>
      <c r="C19737" t="s">
        <v>2991</v>
      </c>
      <c r="D19737">
        <v>22</v>
      </c>
    </row>
    <row r="19738" spans="1:4">
      <c r="A19738">
        <v>1917</v>
      </c>
      <c r="B19738" t="s">
        <v>2963</v>
      </c>
      <c r="C19738" t="s">
        <v>2991</v>
      </c>
      <c r="D19738">
        <v>4.1900000000000004</v>
      </c>
    </row>
    <row r="19739" spans="1:4">
      <c r="A19739">
        <v>1917</v>
      </c>
      <c r="B19739" t="s">
        <v>2963</v>
      </c>
      <c r="C19739" t="s">
        <v>2992</v>
      </c>
      <c r="D19739">
        <v>258.08</v>
      </c>
    </row>
    <row r="19740" spans="1:4">
      <c r="A19740">
        <v>1917</v>
      </c>
      <c r="B19740" t="s">
        <v>2963</v>
      </c>
      <c r="C19740" t="s">
        <v>2992</v>
      </c>
      <c r="D19740">
        <v>34.595999999999997</v>
      </c>
    </row>
    <row r="19741" spans="1:4">
      <c r="A19741">
        <v>1917</v>
      </c>
      <c r="B19741" t="s">
        <v>2963</v>
      </c>
      <c r="C19741" t="s">
        <v>2992</v>
      </c>
      <c r="D19741">
        <v>25.37</v>
      </c>
    </row>
    <row r="19742" spans="1:4">
      <c r="A19742">
        <v>1917</v>
      </c>
      <c r="B19742" t="s">
        <v>2963</v>
      </c>
      <c r="C19742" t="s">
        <v>2992</v>
      </c>
      <c r="D19742">
        <v>9.2799999999999994</v>
      </c>
    </row>
    <row r="19743" spans="1:4">
      <c r="A19743">
        <v>1917</v>
      </c>
      <c r="B19743" t="s">
        <v>2963</v>
      </c>
      <c r="C19743" t="s">
        <v>2992</v>
      </c>
      <c r="D19743">
        <v>154</v>
      </c>
    </row>
    <row r="19744" spans="1:4">
      <c r="A19744">
        <v>1917</v>
      </c>
      <c r="B19744" t="s">
        <v>2963</v>
      </c>
      <c r="C19744" t="s">
        <v>2992</v>
      </c>
      <c r="D19744">
        <v>54.41</v>
      </c>
    </row>
    <row r="19745" spans="1:4">
      <c r="A19745">
        <v>1917</v>
      </c>
      <c r="B19745" t="s">
        <v>2963</v>
      </c>
      <c r="C19745" t="s">
        <v>2992</v>
      </c>
      <c r="D19745">
        <v>98.55</v>
      </c>
    </row>
    <row r="19746" spans="1:4">
      <c r="A19746">
        <v>1917</v>
      </c>
      <c r="B19746" t="s">
        <v>2963</v>
      </c>
      <c r="C19746" t="s">
        <v>2992</v>
      </c>
      <c r="D19746">
        <v>24.321999999999999</v>
      </c>
    </row>
    <row r="19747" spans="1:4">
      <c r="A19747">
        <v>1917</v>
      </c>
      <c r="B19747" t="s">
        <v>2963</v>
      </c>
      <c r="C19747" t="s">
        <v>2993</v>
      </c>
      <c r="D19747">
        <v>25.84</v>
      </c>
    </row>
    <row r="19748" spans="1:4">
      <c r="A19748">
        <v>1917</v>
      </c>
      <c r="B19748" t="s">
        <v>2963</v>
      </c>
      <c r="C19748" t="s">
        <v>2993</v>
      </c>
      <c r="D19748">
        <v>870.86</v>
      </c>
    </row>
    <row r="19749" spans="1:4">
      <c r="A19749">
        <v>1917</v>
      </c>
      <c r="B19749" t="s">
        <v>2963</v>
      </c>
      <c r="C19749" t="s">
        <v>2993</v>
      </c>
      <c r="D19749">
        <v>77.150000000000006</v>
      </c>
    </row>
    <row r="19750" spans="1:4">
      <c r="A19750">
        <v>1917</v>
      </c>
      <c r="B19750" t="s">
        <v>2963</v>
      </c>
      <c r="C19750" t="s">
        <v>2993</v>
      </c>
      <c r="D19750">
        <v>8.59</v>
      </c>
    </row>
    <row r="19751" spans="1:4">
      <c r="A19751">
        <v>1917</v>
      </c>
      <c r="B19751" t="s">
        <v>2963</v>
      </c>
      <c r="C19751" t="s">
        <v>2993</v>
      </c>
      <c r="D19751">
        <v>32</v>
      </c>
    </row>
    <row r="19752" spans="1:4">
      <c r="A19752">
        <v>1917</v>
      </c>
      <c r="B19752" t="s">
        <v>2963</v>
      </c>
      <c r="C19752" t="s">
        <v>2993</v>
      </c>
      <c r="D19752">
        <v>4</v>
      </c>
    </row>
    <row r="19753" spans="1:4">
      <c r="A19753">
        <v>1917</v>
      </c>
      <c r="B19753" t="s">
        <v>2963</v>
      </c>
      <c r="C19753" t="s">
        <v>2993</v>
      </c>
      <c r="D19753">
        <v>28</v>
      </c>
    </row>
    <row r="19754" spans="1:4">
      <c r="A19754">
        <v>1917</v>
      </c>
      <c r="B19754" t="s">
        <v>2963</v>
      </c>
      <c r="C19754" t="s">
        <v>2994</v>
      </c>
      <c r="D19754">
        <v>14.7</v>
      </c>
    </row>
    <row r="19755" spans="1:4">
      <c r="A19755">
        <v>1917</v>
      </c>
      <c r="B19755" t="s">
        <v>2963</v>
      </c>
      <c r="C19755" t="s">
        <v>2994</v>
      </c>
      <c r="D19755">
        <v>10.15</v>
      </c>
    </row>
    <row r="19756" spans="1:4">
      <c r="A19756">
        <v>1917</v>
      </c>
      <c r="B19756" t="s">
        <v>2963</v>
      </c>
      <c r="C19756" t="s">
        <v>2995</v>
      </c>
      <c r="D19756">
        <v>2.74</v>
      </c>
    </row>
    <row r="19757" spans="1:4">
      <c r="A19757">
        <v>1917</v>
      </c>
      <c r="B19757" t="s">
        <v>2963</v>
      </c>
      <c r="C19757" t="s">
        <v>2995</v>
      </c>
      <c r="D19757">
        <v>99.3</v>
      </c>
    </row>
    <row r="19758" spans="1:4">
      <c r="A19758">
        <v>1917</v>
      </c>
      <c r="B19758" t="s">
        <v>2963</v>
      </c>
      <c r="C19758" t="s">
        <v>2996</v>
      </c>
      <c r="D19758">
        <v>44</v>
      </c>
    </row>
    <row r="19759" spans="1:4">
      <c r="A19759">
        <v>1917</v>
      </c>
      <c r="B19759" t="s">
        <v>2963</v>
      </c>
      <c r="C19759" t="s">
        <v>2996</v>
      </c>
      <c r="D19759">
        <v>12.38</v>
      </c>
    </row>
    <row r="19760" spans="1:4">
      <c r="A19760">
        <v>1917</v>
      </c>
      <c r="B19760" t="s">
        <v>2963</v>
      </c>
      <c r="C19760" t="s">
        <v>2997</v>
      </c>
      <c r="D19760">
        <v>10</v>
      </c>
    </row>
    <row r="19761" spans="1:4">
      <c r="A19761">
        <v>1917</v>
      </c>
      <c r="B19761" t="s">
        <v>2963</v>
      </c>
      <c r="C19761" t="s">
        <v>2998</v>
      </c>
      <c r="D19761">
        <v>2.81</v>
      </c>
    </row>
    <row r="19762" spans="1:4">
      <c r="A19762">
        <v>1917</v>
      </c>
      <c r="B19762" t="s">
        <v>2963</v>
      </c>
      <c r="C19762" t="s">
        <v>2999</v>
      </c>
      <c r="D19762">
        <v>11.14</v>
      </c>
    </row>
    <row r="19763" spans="1:4">
      <c r="A19763">
        <v>1917</v>
      </c>
      <c r="B19763" t="s">
        <v>2963</v>
      </c>
      <c r="C19763" t="s">
        <v>3000</v>
      </c>
      <c r="D19763">
        <v>28.97</v>
      </c>
    </row>
    <row r="19764" spans="1:4">
      <c r="A19764">
        <v>1917</v>
      </c>
      <c r="B19764" t="s">
        <v>2963</v>
      </c>
      <c r="C19764" t="s">
        <v>3001</v>
      </c>
      <c r="D19764">
        <v>10.64</v>
      </c>
    </row>
    <row r="19765" spans="1:4">
      <c r="A19765">
        <v>1917</v>
      </c>
      <c r="B19765" t="s">
        <v>2963</v>
      </c>
      <c r="C19765" t="s">
        <v>3001</v>
      </c>
      <c r="D19765">
        <v>4.3540000000000001</v>
      </c>
    </row>
    <row r="19766" spans="1:4">
      <c r="A19766">
        <v>1917</v>
      </c>
      <c r="B19766" t="s">
        <v>2963</v>
      </c>
      <c r="C19766" t="s">
        <v>3002</v>
      </c>
      <c r="D19766">
        <v>10</v>
      </c>
    </row>
    <row r="19767" spans="1:4">
      <c r="A19767">
        <v>1917</v>
      </c>
      <c r="B19767" t="s">
        <v>2963</v>
      </c>
      <c r="C19767" t="s">
        <v>3003</v>
      </c>
      <c r="D19767">
        <v>7.53</v>
      </c>
    </row>
    <row r="19768" spans="1:4">
      <c r="A19768">
        <v>1917</v>
      </c>
      <c r="B19768" t="s">
        <v>2963</v>
      </c>
      <c r="C19768" t="s">
        <v>3004</v>
      </c>
      <c r="D19768">
        <v>37.417000000000002</v>
      </c>
    </row>
    <row r="19769" spans="1:4">
      <c r="A19769">
        <v>1917</v>
      </c>
      <c r="B19769" t="s">
        <v>2963</v>
      </c>
      <c r="C19769" t="s">
        <v>3005</v>
      </c>
      <c r="D19769">
        <v>4</v>
      </c>
    </row>
    <row r="19770" spans="1:4">
      <c r="A19770">
        <v>1917</v>
      </c>
      <c r="B19770" t="s">
        <v>2963</v>
      </c>
      <c r="C19770" t="s">
        <v>3006</v>
      </c>
      <c r="D19770">
        <v>18</v>
      </c>
    </row>
    <row r="19771" spans="1:4">
      <c r="A19771">
        <v>1917</v>
      </c>
      <c r="B19771" t="s">
        <v>2963</v>
      </c>
      <c r="C19771" t="s">
        <v>3007</v>
      </c>
      <c r="D19771">
        <v>58.2</v>
      </c>
    </row>
    <row r="19772" spans="1:4">
      <c r="A19772">
        <v>1917</v>
      </c>
      <c r="B19772" t="s">
        <v>2963</v>
      </c>
      <c r="C19772" t="s">
        <v>3007</v>
      </c>
      <c r="D19772">
        <v>251.43</v>
      </c>
    </row>
    <row r="19773" spans="1:4">
      <c r="A19773">
        <v>1917</v>
      </c>
      <c r="B19773" t="s">
        <v>2963</v>
      </c>
      <c r="C19773" t="s">
        <v>3007</v>
      </c>
      <c r="D19773">
        <v>7.25</v>
      </c>
    </row>
    <row r="19774" spans="1:4">
      <c r="A19774">
        <v>1917</v>
      </c>
      <c r="B19774" t="s">
        <v>2963</v>
      </c>
      <c r="C19774" t="s">
        <v>3008</v>
      </c>
      <c r="D19774">
        <v>40</v>
      </c>
    </row>
    <row r="19775" spans="1:4">
      <c r="A19775">
        <v>1917</v>
      </c>
      <c r="B19775" t="s">
        <v>2963</v>
      </c>
      <c r="C19775" t="s">
        <v>3009</v>
      </c>
      <c r="D19775">
        <v>38.119999999999997</v>
      </c>
    </row>
    <row r="19776" spans="1:4">
      <c r="A19776">
        <v>1917</v>
      </c>
      <c r="B19776" t="s">
        <v>2963</v>
      </c>
      <c r="C19776" t="s">
        <v>3010</v>
      </c>
      <c r="D19776">
        <v>7.66</v>
      </c>
    </row>
    <row r="19777" spans="1:4">
      <c r="A19777">
        <v>1917</v>
      </c>
      <c r="B19777" t="s">
        <v>2963</v>
      </c>
      <c r="C19777" t="s">
        <v>3011</v>
      </c>
      <c r="D19777">
        <v>139.66999999999999</v>
      </c>
    </row>
    <row r="19778" spans="1:4">
      <c r="A19778">
        <v>1917</v>
      </c>
      <c r="B19778" t="s">
        <v>2963</v>
      </c>
      <c r="C19778" t="s">
        <v>3012</v>
      </c>
      <c r="D19778">
        <v>60</v>
      </c>
    </row>
    <row r="19779" spans="1:4">
      <c r="A19779">
        <v>1917</v>
      </c>
      <c r="B19779" t="s">
        <v>2963</v>
      </c>
      <c r="D19779">
        <v>17.489000000000001</v>
      </c>
    </row>
    <row r="19780" spans="1:4">
      <c r="A19780">
        <v>1917</v>
      </c>
      <c r="B19780" t="s">
        <v>2963</v>
      </c>
      <c r="C19780" t="s">
        <v>3013</v>
      </c>
      <c r="D19780">
        <v>246.22</v>
      </c>
    </row>
    <row r="19781" spans="1:4">
      <c r="A19781">
        <v>1917</v>
      </c>
      <c r="B19781" t="s">
        <v>2963</v>
      </c>
      <c r="C19781" t="s">
        <v>3013</v>
      </c>
      <c r="D19781">
        <v>95.63</v>
      </c>
    </row>
    <row r="19782" spans="1:4">
      <c r="A19782">
        <v>1917</v>
      </c>
      <c r="B19782" t="s">
        <v>2963</v>
      </c>
      <c r="C19782" t="s">
        <v>3013</v>
      </c>
      <c r="D19782">
        <v>32.909999999999997</v>
      </c>
    </row>
    <row r="19783" spans="1:4">
      <c r="A19783">
        <v>1917</v>
      </c>
      <c r="B19783" t="s">
        <v>2963</v>
      </c>
      <c r="C19783" t="s">
        <v>3013</v>
      </c>
      <c r="D19783">
        <v>18.52</v>
      </c>
    </row>
    <row r="19784" spans="1:4">
      <c r="A19784">
        <v>1917</v>
      </c>
      <c r="B19784" t="s">
        <v>2963</v>
      </c>
      <c r="C19784" t="s">
        <v>3014</v>
      </c>
      <c r="D19784">
        <v>9.1460000000000008</v>
      </c>
    </row>
    <row r="19785" spans="1:4">
      <c r="A19785">
        <v>1917</v>
      </c>
      <c r="B19785" t="s">
        <v>2963</v>
      </c>
      <c r="C19785" t="s">
        <v>3015</v>
      </c>
      <c r="D19785">
        <v>130.16</v>
      </c>
    </row>
    <row r="19786" spans="1:4">
      <c r="A19786">
        <v>1917</v>
      </c>
      <c r="B19786" t="s">
        <v>2963</v>
      </c>
      <c r="C19786" t="s">
        <v>3016</v>
      </c>
      <c r="D19786">
        <v>12.6</v>
      </c>
    </row>
    <row r="19787" spans="1:4">
      <c r="A19787">
        <v>1917</v>
      </c>
      <c r="B19787" t="s">
        <v>2963</v>
      </c>
      <c r="C19787" t="s">
        <v>3017</v>
      </c>
      <c r="D19787">
        <v>11.92</v>
      </c>
    </row>
    <row r="19788" spans="1:4">
      <c r="A19788">
        <v>1917</v>
      </c>
      <c r="B19788" t="s">
        <v>2963</v>
      </c>
      <c r="C19788" t="s">
        <v>3018</v>
      </c>
      <c r="D19788">
        <v>466</v>
      </c>
    </row>
    <row r="19789" spans="1:4">
      <c r="A19789">
        <v>1917</v>
      </c>
      <c r="B19789" t="s">
        <v>2963</v>
      </c>
      <c r="C19789" t="s">
        <v>3019</v>
      </c>
      <c r="D19789">
        <v>42.26</v>
      </c>
    </row>
    <row r="19790" spans="1:4">
      <c r="A19790">
        <v>1917</v>
      </c>
      <c r="B19790" t="s">
        <v>3020</v>
      </c>
      <c r="C19790" t="s">
        <v>3021</v>
      </c>
      <c r="D19790">
        <v>29.556999999999999</v>
      </c>
    </row>
    <row r="19791" spans="1:4">
      <c r="A19791">
        <v>1917</v>
      </c>
      <c r="B19791" t="s">
        <v>3020</v>
      </c>
      <c r="C19791" t="s">
        <v>3022</v>
      </c>
      <c r="D19791">
        <v>9</v>
      </c>
    </row>
    <row r="19792" spans="1:4">
      <c r="A19792">
        <v>1917</v>
      </c>
      <c r="B19792" t="s">
        <v>3020</v>
      </c>
      <c r="C19792" t="s">
        <v>3022</v>
      </c>
      <c r="D19792">
        <v>18.5</v>
      </c>
    </row>
    <row r="19793" spans="1:4">
      <c r="A19793">
        <v>1917</v>
      </c>
      <c r="B19793" t="s">
        <v>3020</v>
      </c>
      <c r="C19793" t="s">
        <v>517</v>
      </c>
      <c r="D19793">
        <v>7.5</v>
      </c>
    </row>
    <row r="19794" spans="1:4">
      <c r="A19794">
        <v>1917</v>
      </c>
      <c r="B19794" t="s">
        <v>3020</v>
      </c>
      <c r="C19794" t="s">
        <v>3023</v>
      </c>
      <c r="D19794">
        <v>124</v>
      </c>
    </row>
    <row r="19795" spans="1:4">
      <c r="A19795">
        <v>1917</v>
      </c>
      <c r="B19795" t="s">
        <v>3020</v>
      </c>
      <c r="C19795" t="s">
        <v>3023</v>
      </c>
      <c r="D19795">
        <v>26.9</v>
      </c>
    </row>
    <row r="19796" spans="1:4">
      <c r="A19796">
        <v>1917</v>
      </c>
      <c r="B19796" t="s">
        <v>3020</v>
      </c>
      <c r="C19796" t="s">
        <v>3024</v>
      </c>
      <c r="D19796">
        <v>11.24</v>
      </c>
    </row>
    <row r="19797" spans="1:4">
      <c r="A19797">
        <v>1917</v>
      </c>
      <c r="B19797" t="s">
        <v>3020</v>
      </c>
      <c r="C19797" t="s">
        <v>3025</v>
      </c>
      <c r="D19797">
        <v>5</v>
      </c>
    </row>
    <row r="19798" spans="1:4">
      <c r="A19798">
        <v>1917</v>
      </c>
      <c r="B19798" t="s">
        <v>3020</v>
      </c>
      <c r="C19798" t="s">
        <v>3026</v>
      </c>
      <c r="D19798">
        <v>25.5</v>
      </c>
    </row>
    <row r="19799" spans="1:4">
      <c r="A19799">
        <v>1917</v>
      </c>
      <c r="B19799" t="s">
        <v>3020</v>
      </c>
      <c r="C19799" t="s">
        <v>3027</v>
      </c>
      <c r="D19799">
        <v>4.5</v>
      </c>
    </row>
    <row r="19800" spans="1:4">
      <c r="A19800">
        <v>1917</v>
      </c>
      <c r="B19800" t="s">
        <v>3020</v>
      </c>
      <c r="C19800" t="s">
        <v>3028</v>
      </c>
      <c r="D19800">
        <v>13.65</v>
      </c>
    </row>
    <row r="19801" spans="1:4">
      <c r="A19801">
        <v>1917</v>
      </c>
      <c r="B19801" t="s">
        <v>3020</v>
      </c>
      <c r="C19801" t="s">
        <v>2703</v>
      </c>
      <c r="D19801">
        <v>32</v>
      </c>
    </row>
    <row r="19802" spans="1:4">
      <c r="A19802">
        <v>1917</v>
      </c>
      <c r="B19802" t="s">
        <v>3020</v>
      </c>
      <c r="C19802" t="s">
        <v>3029</v>
      </c>
      <c r="D19802">
        <v>13.75</v>
      </c>
    </row>
    <row r="19803" spans="1:4">
      <c r="A19803">
        <v>1917</v>
      </c>
      <c r="B19803" t="s">
        <v>3030</v>
      </c>
      <c r="C19803" t="s">
        <v>3031</v>
      </c>
      <c r="D19803">
        <v>1.5</v>
      </c>
    </row>
    <row r="19804" spans="1:4">
      <c r="A19804">
        <v>1917</v>
      </c>
      <c r="B19804" t="s">
        <v>3030</v>
      </c>
      <c r="C19804" t="s">
        <v>3031</v>
      </c>
      <c r="D19804">
        <v>5</v>
      </c>
    </row>
    <row r="19805" spans="1:4">
      <c r="A19805">
        <v>1917</v>
      </c>
      <c r="B19805" t="s">
        <v>3030</v>
      </c>
      <c r="C19805" t="s">
        <v>3032</v>
      </c>
      <c r="D19805">
        <v>6</v>
      </c>
    </row>
    <row r="19806" spans="1:4">
      <c r="A19806">
        <v>1917</v>
      </c>
      <c r="B19806" t="s">
        <v>3030</v>
      </c>
      <c r="C19806" t="s">
        <v>1282</v>
      </c>
      <c r="D19806">
        <v>15.584</v>
      </c>
    </row>
    <row r="19807" spans="1:4">
      <c r="A19807">
        <v>1917</v>
      </c>
      <c r="B19807" t="s">
        <v>3030</v>
      </c>
      <c r="C19807" t="s">
        <v>1458</v>
      </c>
      <c r="D19807">
        <v>8.5</v>
      </c>
    </row>
    <row r="19808" spans="1:4">
      <c r="A19808">
        <v>1917</v>
      </c>
      <c r="B19808" t="s">
        <v>3030</v>
      </c>
      <c r="C19808" t="s">
        <v>1615</v>
      </c>
      <c r="D19808">
        <v>1</v>
      </c>
    </row>
    <row r="19809" spans="1:4">
      <c r="A19809">
        <v>1917</v>
      </c>
      <c r="B19809" t="s">
        <v>3655</v>
      </c>
      <c r="C19809" t="s">
        <v>3033</v>
      </c>
      <c r="D19809">
        <v>244</v>
      </c>
    </row>
    <row r="19810" spans="1:4">
      <c r="A19810">
        <v>1917</v>
      </c>
      <c r="B19810" t="s">
        <v>3655</v>
      </c>
      <c r="C19810" t="s">
        <v>3034</v>
      </c>
      <c r="D19810">
        <v>36.4</v>
      </c>
    </row>
    <row r="19811" spans="1:4">
      <c r="A19811">
        <v>1917</v>
      </c>
      <c r="B19811" t="s">
        <v>3655</v>
      </c>
      <c r="C19811" t="s">
        <v>3035</v>
      </c>
      <c r="D19811">
        <v>1</v>
      </c>
    </row>
    <row r="19812" spans="1:4">
      <c r="A19812">
        <v>1917</v>
      </c>
      <c r="B19812" t="s">
        <v>3655</v>
      </c>
      <c r="C19812" t="s">
        <v>3035</v>
      </c>
      <c r="D19812">
        <v>6</v>
      </c>
    </row>
    <row r="19813" spans="1:4">
      <c r="A19813">
        <v>1917</v>
      </c>
      <c r="B19813" t="s">
        <v>3655</v>
      </c>
      <c r="C19813" t="s">
        <v>3035</v>
      </c>
      <c r="D19813">
        <v>26</v>
      </c>
    </row>
    <row r="19814" spans="1:4">
      <c r="A19814">
        <v>1917</v>
      </c>
      <c r="B19814" t="s">
        <v>3655</v>
      </c>
      <c r="C19814" t="s">
        <v>3036</v>
      </c>
      <c r="D19814">
        <v>13.38</v>
      </c>
    </row>
    <row r="19815" spans="1:4">
      <c r="A19815">
        <v>1917</v>
      </c>
      <c r="B19815" t="s">
        <v>3655</v>
      </c>
      <c r="C19815" t="s">
        <v>3037</v>
      </c>
      <c r="D19815">
        <v>4.5</v>
      </c>
    </row>
    <row r="19816" spans="1:4">
      <c r="A19816">
        <v>1917</v>
      </c>
      <c r="B19816" t="s">
        <v>3655</v>
      </c>
      <c r="C19816" t="s">
        <v>3038</v>
      </c>
      <c r="D19816">
        <v>53</v>
      </c>
    </row>
    <row r="19817" spans="1:4">
      <c r="A19817">
        <v>1917</v>
      </c>
      <c r="B19817" t="s">
        <v>3655</v>
      </c>
      <c r="C19817" t="s">
        <v>3038</v>
      </c>
      <c r="D19817">
        <v>57</v>
      </c>
    </row>
    <row r="19818" spans="1:4">
      <c r="A19818">
        <v>1917</v>
      </c>
      <c r="B19818" t="s">
        <v>3655</v>
      </c>
      <c r="C19818" t="s">
        <v>3038</v>
      </c>
      <c r="D19818">
        <v>32.200000000000003</v>
      </c>
    </row>
    <row r="19819" spans="1:4">
      <c r="A19819">
        <v>1917</v>
      </c>
      <c r="B19819" t="s">
        <v>3655</v>
      </c>
      <c r="C19819" t="s">
        <v>3038</v>
      </c>
      <c r="D19819">
        <v>37</v>
      </c>
    </row>
    <row r="19820" spans="1:4">
      <c r="A19820">
        <v>1917</v>
      </c>
      <c r="B19820" t="s">
        <v>3655</v>
      </c>
      <c r="C19820" t="s">
        <v>3038</v>
      </c>
      <c r="D19820">
        <v>227.95</v>
      </c>
    </row>
    <row r="19821" spans="1:4">
      <c r="A19821">
        <v>1917</v>
      </c>
      <c r="B19821" t="s">
        <v>3655</v>
      </c>
      <c r="C19821" t="s">
        <v>3038</v>
      </c>
      <c r="D19821">
        <v>398.2</v>
      </c>
    </row>
    <row r="19822" spans="1:4">
      <c r="A19822">
        <v>1917</v>
      </c>
      <c r="B19822" t="s">
        <v>3655</v>
      </c>
      <c r="C19822" t="s">
        <v>3038</v>
      </c>
      <c r="D19822">
        <v>101.24</v>
      </c>
    </row>
    <row r="19823" spans="1:4">
      <c r="A19823">
        <v>1917</v>
      </c>
      <c r="B19823" t="s">
        <v>3655</v>
      </c>
      <c r="C19823" t="s">
        <v>3038</v>
      </c>
      <c r="D19823">
        <v>86.09</v>
      </c>
    </row>
    <row r="19824" spans="1:4">
      <c r="A19824">
        <v>1917</v>
      </c>
      <c r="B19824" t="s">
        <v>3655</v>
      </c>
      <c r="C19824" t="s">
        <v>3039</v>
      </c>
      <c r="D19824">
        <v>12</v>
      </c>
    </row>
    <row r="19825" spans="1:4">
      <c r="A19825">
        <v>1917</v>
      </c>
      <c r="B19825" t="s">
        <v>3655</v>
      </c>
      <c r="C19825" t="s">
        <v>3039</v>
      </c>
      <c r="D19825">
        <v>40</v>
      </c>
    </row>
    <row r="19826" spans="1:4">
      <c r="A19826">
        <v>1917</v>
      </c>
      <c r="B19826" t="s">
        <v>3655</v>
      </c>
      <c r="C19826" t="s">
        <v>3039</v>
      </c>
      <c r="D19826">
        <v>365</v>
      </c>
    </row>
    <row r="19827" spans="1:4">
      <c r="A19827">
        <v>1917</v>
      </c>
      <c r="B19827" t="s">
        <v>3655</v>
      </c>
      <c r="C19827" t="s">
        <v>3039</v>
      </c>
      <c r="D19827">
        <v>225</v>
      </c>
    </row>
    <row r="19828" spans="1:4">
      <c r="A19828">
        <v>1917</v>
      </c>
      <c r="B19828" t="s">
        <v>3655</v>
      </c>
      <c r="C19828" t="s">
        <v>3039</v>
      </c>
      <c r="D19828">
        <v>173</v>
      </c>
    </row>
    <row r="19829" spans="1:4">
      <c r="A19829">
        <v>1917</v>
      </c>
      <c r="B19829" t="s">
        <v>3655</v>
      </c>
      <c r="C19829" t="s">
        <v>3039</v>
      </c>
      <c r="D19829">
        <v>60</v>
      </c>
    </row>
    <row r="19830" spans="1:4">
      <c r="A19830">
        <v>1917</v>
      </c>
      <c r="B19830" t="s">
        <v>3655</v>
      </c>
      <c r="C19830" t="s">
        <v>3039</v>
      </c>
      <c r="D19830">
        <v>8.8000000000000007</v>
      </c>
    </row>
    <row r="19831" spans="1:4">
      <c r="A19831">
        <v>1917</v>
      </c>
      <c r="B19831" t="s">
        <v>3655</v>
      </c>
      <c r="C19831" t="s">
        <v>3039</v>
      </c>
      <c r="D19831">
        <v>7</v>
      </c>
    </row>
    <row r="19832" spans="1:4">
      <c r="A19832">
        <v>1917</v>
      </c>
      <c r="B19832" t="s">
        <v>3655</v>
      </c>
      <c r="C19832" t="s">
        <v>3039</v>
      </c>
      <c r="D19832">
        <v>78</v>
      </c>
    </row>
    <row r="19833" spans="1:4">
      <c r="A19833">
        <v>1917</v>
      </c>
      <c r="B19833" t="s">
        <v>3655</v>
      </c>
      <c r="C19833" t="s">
        <v>3040</v>
      </c>
      <c r="D19833">
        <v>86.85</v>
      </c>
    </row>
    <row r="19834" spans="1:4">
      <c r="A19834">
        <v>1917</v>
      </c>
      <c r="B19834" t="s">
        <v>3655</v>
      </c>
      <c r="C19834" t="s">
        <v>3040</v>
      </c>
      <c r="D19834">
        <v>39.97</v>
      </c>
    </row>
    <row r="19835" spans="1:4">
      <c r="A19835">
        <v>1917</v>
      </c>
      <c r="B19835" t="s">
        <v>3655</v>
      </c>
      <c r="C19835" t="s">
        <v>3040</v>
      </c>
      <c r="D19835">
        <v>14</v>
      </c>
    </row>
    <row r="19836" spans="1:4">
      <c r="A19836">
        <v>1917</v>
      </c>
      <c r="B19836" t="s">
        <v>3655</v>
      </c>
      <c r="C19836" t="s">
        <v>3040</v>
      </c>
      <c r="D19836">
        <v>49</v>
      </c>
    </row>
    <row r="19837" spans="1:4">
      <c r="A19837">
        <v>1917</v>
      </c>
      <c r="B19837" t="s">
        <v>3655</v>
      </c>
      <c r="C19837" t="s">
        <v>3040</v>
      </c>
      <c r="D19837">
        <v>11</v>
      </c>
    </row>
    <row r="19838" spans="1:4">
      <c r="A19838">
        <v>1917</v>
      </c>
      <c r="B19838" t="s">
        <v>3655</v>
      </c>
      <c r="C19838" t="s">
        <v>3040</v>
      </c>
      <c r="D19838">
        <v>2</v>
      </c>
    </row>
    <row r="19839" spans="1:4">
      <c r="A19839">
        <v>1917</v>
      </c>
      <c r="B19839" t="s">
        <v>3655</v>
      </c>
      <c r="C19839" t="s">
        <v>3040</v>
      </c>
      <c r="D19839">
        <v>10</v>
      </c>
    </row>
    <row r="19840" spans="1:4">
      <c r="A19840">
        <v>1917</v>
      </c>
      <c r="B19840" t="s">
        <v>3655</v>
      </c>
      <c r="C19840" t="s">
        <v>3040</v>
      </c>
      <c r="D19840">
        <v>31.89</v>
      </c>
    </row>
    <row r="19841" spans="1:4">
      <c r="A19841">
        <v>1917</v>
      </c>
      <c r="B19841" t="s">
        <v>3655</v>
      </c>
      <c r="C19841" t="s">
        <v>3041</v>
      </c>
      <c r="D19841">
        <v>2</v>
      </c>
    </row>
    <row r="19842" spans="1:4">
      <c r="A19842">
        <v>1917</v>
      </c>
      <c r="B19842" t="s">
        <v>3655</v>
      </c>
      <c r="C19842" t="s">
        <v>3042</v>
      </c>
      <c r="D19842">
        <v>32.49</v>
      </c>
    </row>
    <row r="19843" spans="1:4">
      <c r="A19843">
        <v>1917</v>
      </c>
      <c r="B19843" t="s">
        <v>3655</v>
      </c>
      <c r="C19843" t="s">
        <v>3043</v>
      </c>
      <c r="D19843">
        <v>50</v>
      </c>
    </row>
    <row r="19844" spans="1:4">
      <c r="A19844">
        <v>1917</v>
      </c>
      <c r="B19844" t="s">
        <v>3655</v>
      </c>
      <c r="C19844" t="s">
        <v>3044</v>
      </c>
      <c r="D19844">
        <v>8.8000000000000007</v>
      </c>
    </row>
    <row r="19845" spans="1:4">
      <c r="A19845">
        <v>1917</v>
      </c>
      <c r="B19845" t="s">
        <v>3655</v>
      </c>
      <c r="C19845" t="s">
        <v>3045</v>
      </c>
      <c r="D19845">
        <v>21.6</v>
      </c>
    </row>
    <row r="19846" spans="1:4">
      <c r="A19846">
        <v>1917</v>
      </c>
      <c r="B19846" t="s">
        <v>3655</v>
      </c>
      <c r="C19846" t="s">
        <v>3046</v>
      </c>
      <c r="D19846">
        <v>5</v>
      </c>
    </row>
    <row r="19847" spans="1:4">
      <c r="A19847">
        <v>1917</v>
      </c>
      <c r="B19847" t="s">
        <v>3655</v>
      </c>
      <c r="C19847" t="s">
        <v>3047</v>
      </c>
      <c r="D19847">
        <v>83.9</v>
      </c>
    </row>
    <row r="19848" spans="1:4">
      <c r="A19848">
        <v>1917</v>
      </c>
      <c r="B19848" t="s">
        <v>3655</v>
      </c>
      <c r="C19848" t="s">
        <v>3048</v>
      </c>
      <c r="D19848">
        <v>12</v>
      </c>
    </row>
    <row r="19849" spans="1:4">
      <c r="A19849">
        <v>1917</v>
      </c>
      <c r="B19849" t="s">
        <v>3655</v>
      </c>
      <c r="C19849" t="s">
        <v>3049</v>
      </c>
      <c r="D19849">
        <v>88</v>
      </c>
    </row>
    <row r="19850" spans="1:4">
      <c r="A19850">
        <v>1917</v>
      </c>
      <c r="B19850" t="s">
        <v>3655</v>
      </c>
      <c r="C19850" t="s">
        <v>3050</v>
      </c>
      <c r="D19850">
        <v>147</v>
      </c>
    </row>
    <row r="19851" spans="1:4">
      <c r="A19851">
        <v>1917</v>
      </c>
      <c r="B19851" t="s">
        <v>3655</v>
      </c>
      <c r="C19851" t="s">
        <v>3050</v>
      </c>
      <c r="D19851">
        <v>112</v>
      </c>
    </row>
    <row r="19852" spans="1:4">
      <c r="A19852">
        <v>1917</v>
      </c>
      <c r="B19852" t="s">
        <v>3655</v>
      </c>
      <c r="C19852" t="s">
        <v>3051</v>
      </c>
      <c r="D19852">
        <v>24.5</v>
      </c>
    </row>
    <row r="19853" spans="1:4">
      <c r="A19853">
        <v>1917</v>
      </c>
      <c r="B19853" t="s">
        <v>3655</v>
      </c>
      <c r="C19853" t="s">
        <v>3052</v>
      </c>
      <c r="D19853">
        <v>21.06</v>
      </c>
    </row>
    <row r="19854" spans="1:4">
      <c r="A19854">
        <v>1917</v>
      </c>
      <c r="B19854" t="s">
        <v>3655</v>
      </c>
      <c r="C19854" t="s">
        <v>2747</v>
      </c>
      <c r="D19854">
        <v>18</v>
      </c>
    </row>
    <row r="19855" spans="1:4">
      <c r="A19855">
        <v>1917</v>
      </c>
      <c r="B19855" t="s">
        <v>3655</v>
      </c>
      <c r="C19855" t="s">
        <v>2697</v>
      </c>
      <c r="D19855">
        <v>1</v>
      </c>
    </row>
    <row r="19856" spans="1:4">
      <c r="A19856">
        <v>1917</v>
      </c>
      <c r="B19856" t="s">
        <v>3655</v>
      </c>
      <c r="C19856" t="s">
        <v>2987</v>
      </c>
      <c r="D19856">
        <v>9</v>
      </c>
    </row>
    <row r="19857" spans="1:4">
      <c r="A19857">
        <v>1917</v>
      </c>
      <c r="B19857" t="s">
        <v>3655</v>
      </c>
      <c r="C19857" t="s">
        <v>3053</v>
      </c>
      <c r="D19857">
        <v>15.25</v>
      </c>
    </row>
    <row r="19858" spans="1:4">
      <c r="A19858">
        <v>1917</v>
      </c>
      <c r="B19858" t="s">
        <v>3655</v>
      </c>
      <c r="C19858" t="s">
        <v>3054</v>
      </c>
      <c r="D19858">
        <v>97</v>
      </c>
    </row>
    <row r="19859" spans="1:4">
      <c r="A19859">
        <v>1917</v>
      </c>
      <c r="B19859" t="s">
        <v>3655</v>
      </c>
      <c r="C19859" t="s">
        <v>3054</v>
      </c>
      <c r="D19859">
        <v>29.5</v>
      </c>
    </row>
    <row r="19860" spans="1:4">
      <c r="A19860">
        <v>1917</v>
      </c>
      <c r="B19860" t="s">
        <v>3655</v>
      </c>
      <c r="C19860" t="s">
        <v>3055</v>
      </c>
      <c r="D19860">
        <v>12.7</v>
      </c>
    </row>
    <row r="19861" spans="1:4">
      <c r="A19861">
        <v>1917</v>
      </c>
      <c r="B19861" t="s">
        <v>3655</v>
      </c>
      <c r="C19861" t="s">
        <v>3055</v>
      </c>
      <c r="D19861">
        <v>16.95</v>
      </c>
    </row>
    <row r="19862" spans="1:4">
      <c r="A19862">
        <v>1917</v>
      </c>
      <c r="B19862" t="s">
        <v>3655</v>
      </c>
      <c r="C19862" t="s">
        <v>3056</v>
      </c>
      <c r="D19862">
        <v>46.5</v>
      </c>
    </row>
    <row r="19863" spans="1:4">
      <c r="A19863">
        <v>1917</v>
      </c>
      <c r="B19863" t="s">
        <v>3655</v>
      </c>
      <c r="C19863" t="s">
        <v>3057</v>
      </c>
      <c r="D19863">
        <v>18.5</v>
      </c>
    </row>
    <row r="19864" spans="1:4">
      <c r="A19864">
        <v>1917</v>
      </c>
      <c r="B19864" t="s">
        <v>3655</v>
      </c>
      <c r="C19864" t="s">
        <v>3058</v>
      </c>
      <c r="D19864">
        <v>22</v>
      </c>
    </row>
    <row r="19865" spans="1:4">
      <c r="A19865">
        <v>1917</v>
      </c>
      <c r="B19865" t="s">
        <v>3655</v>
      </c>
      <c r="C19865" t="s">
        <v>2936</v>
      </c>
      <c r="D19865">
        <v>15</v>
      </c>
    </row>
    <row r="19866" spans="1:4">
      <c r="A19866">
        <v>1917</v>
      </c>
      <c r="B19866" t="s">
        <v>3655</v>
      </c>
      <c r="C19866" t="s">
        <v>497</v>
      </c>
      <c r="D19866">
        <v>617.4</v>
      </c>
    </row>
    <row r="19867" spans="1:4">
      <c r="A19867">
        <v>1917</v>
      </c>
      <c r="B19867" t="s">
        <v>3655</v>
      </c>
      <c r="C19867" t="s">
        <v>497</v>
      </c>
      <c r="D19867">
        <v>30</v>
      </c>
    </row>
    <row r="19868" spans="1:4">
      <c r="A19868">
        <v>1917</v>
      </c>
      <c r="B19868" t="s">
        <v>3655</v>
      </c>
      <c r="C19868" t="s">
        <v>497</v>
      </c>
      <c r="D19868">
        <v>30.41</v>
      </c>
    </row>
    <row r="19869" spans="1:4">
      <c r="A19869">
        <v>1917</v>
      </c>
      <c r="B19869" t="s">
        <v>3655</v>
      </c>
      <c r="C19869" t="s">
        <v>497</v>
      </c>
      <c r="D19869">
        <v>20</v>
      </c>
    </row>
    <row r="19870" spans="1:4">
      <c r="A19870">
        <v>1917</v>
      </c>
      <c r="B19870" t="s">
        <v>3655</v>
      </c>
      <c r="C19870" t="s">
        <v>3059</v>
      </c>
      <c r="D19870">
        <v>11.2</v>
      </c>
    </row>
    <row r="19871" spans="1:4">
      <c r="A19871">
        <v>1917</v>
      </c>
      <c r="B19871" t="s">
        <v>3655</v>
      </c>
      <c r="C19871" t="s">
        <v>3059</v>
      </c>
      <c r="D19871">
        <v>42</v>
      </c>
    </row>
    <row r="19872" spans="1:4">
      <c r="A19872">
        <v>1917</v>
      </c>
      <c r="B19872" t="s">
        <v>3655</v>
      </c>
      <c r="C19872" t="s">
        <v>3059</v>
      </c>
      <c r="D19872">
        <v>828</v>
      </c>
    </row>
    <row r="19873" spans="1:4">
      <c r="A19873">
        <v>1917</v>
      </c>
      <c r="B19873" t="s">
        <v>3655</v>
      </c>
      <c r="C19873" t="s">
        <v>3060</v>
      </c>
      <c r="D19873">
        <v>21</v>
      </c>
    </row>
    <row r="19874" spans="1:4">
      <c r="A19874">
        <v>1917</v>
      </c>
      <c r="B19874" t="s">
        <v>3655</v>
      </c>
      <c r="C19874" t="s">
        <v>525</v>
      </c>
      <c r="D19874">
        <v>23.33</v>
      </c>
    </row>
    <row r="19875" spans="1:4">
      <c r="A19875">
        <v>1917</v>
      </c>
      <c r="B19875" t="s">
        <v>3655</v>
      </c>
      <c r="C19875" t="s">
        <v>525</v>
      </c>
      <c r="D19875">
        <v>57</v>
      </c>
    </row>
    <row r="19876" spans="1:4">
      <c r="A19876">
        <v>1917</v>
      </c>
      <c r="B19876" t="s">
        <v>3655</v>
      </c>
      <c r="C19876" t="s">
        <v>525</v>
      </c>
      <c r="D19876">
        <v>56</v>
      </c>
    </row>
    <row r="19877" spans="1:4">
      <c r="A19877">
        <v>1917</v>
      </c>
      <c r="B19877" t="s">
        <v>3655</v>
      </c>
      <c r="C19877" t="s">
        <v>525</v>
      </c>
      <c r="D19877">
        <v>26.59</v>
      </c>
    </row>
    <row r="19878" spans="1:4">
      <c r="A19878">
        <v>1917</v>
      </c>
      <c r="B19878" t="s">
        <v>3655</v>
      </c>
      <c r="C19878" t="s">
        <v>525</v>
      </c>
      <c r="D19878">
        <v>111.8</v>
      </c>
    </row>
    <row r="19879" spans="1:4">
      <c r="A19879">
        <v>1917</v>
      </c>
      <c r="B19879" t="s">
        <v>3655</v>
      </c>
      <c r="C19879" t="s">
        <v>525</v>
      </c>
      <c r="D19879">
        <v>86.93</v>
      </c>
    </row>
    <row r="19880" spans="1:4">
      <c r="A19880">
        <v>1917</v>
      </c>
      <c r="B19880" t="s">
        <v>3655</v>
      </c>
      <c r="C19880" t="s">
        <v>3061</v>
      </c>
      <c r="D19880">
        <v>84.5</v>
      </c>
    </row>
    <row r="19881" spans="1:4">
      <c r="A19881">
        <v>1917</v>
      </c>
      <c r="B19881" t="s">
        <v>3655</v>
      </c>
      <c r="C19881" t="s">
        <v>3062</v>
      </c>
      <c r="D19881">
        <v>68</v>
      </c>
    </row>
    <row r="19882" spans="1:4">
      <c r="A19882">
        <v>1917</v>
      </c>
      <c r="B19882" t="s">
        <v>3655</v>
      </c>
      <c r="C19882" t="s">
        <v>3063</v>
      </c>
      <c r="D19882">
        <v>86.66</v>
      </c>
    </row>
    <row r="19883" spans="1:4">
      <c r="A19883">
        <v>1917</v>
      </c>
      <c r="B19883" t="s">
        <v>3655</v>
      </c>
      <c r="C19883" t="s">
        <v>3063</v>
      </c>
      <c r="D19883">
        <v>4.7699999999999996</v>
      </c>
    </row>
    <row r="19884" spans="1:4">
      <c r="A19884">
        <v>1917</v>
      </c>
      <c r="B19884" t="s">
        <v>3655</v>
      </c>
      <c r="C19884" t="s">
        <v>3063</v>
      </c>
      <c r="D19884">
        <v>7.59</v>
      </c>
    </row>
    <row r="19885" spans="1:4">
      <c r="A19885">
        <v>1917</v>
      </c>
      <c r="B19885" t="s">
        <v>3655</v>
      </c>
      <c r="C19885" t="s">
        <v>3063</v>
      </c>
      <c r="D19885">
        <v>19.13</v>
      </c>
    </row>
    <row r="19886" spans="1:4">
      <c r="A19886">
        <v>1917</v>
      </c>
      <c r="B19886" t="s">
        <v>3655</v>
      </c>
      <c r="C19886" t="s">
        <v>3063</v>
      </c>
      <c r="D19886">
        <v>38.18</v>
      </c>
    </row>
    <row r="19887" spans="1:4">
      <c r="A19887">
        <v>1917</v>
      </c>
      <c r="B19887" t="s">
        <v>3655</v>
      </c>
      <c r="C19887" t="s">
        <v>3064</v>
      </c>
      <c r="D19887">
        <v>16</v>
      </c>
    </row>
    <row r="19888" spans="1:4">
      <c r="A19888">
        <v>1917</v>
      </c>
      <c r="B19888" t="s">
        <v>3664</v>
      </c>
      <c r="C19888" t="s">
        <v>3065</v>
      </c>
      <c r="D19888">
        <v>5</v>
      </c>
    </row>
    <row r="19889" spans="1:4">
      <c r="A19889">
        <v>1917</v>
      </c>
      <c r="B19889" t="s">
        <v>3664</v>
      </c>
      <c r="C19889" t="s">
        <v>3066</v>
      </c>
      <c r="D19889">
        <v>10.1</v>
      </c>
    </row>
    <row r="19890" spans="1:4">
      <c r="A19890">
        <v>1917</v>
      </c>
      <c r="B19890" t="s">
        <v>3664</v>
      </c>
      <c r="C19890" t="s">
        <v>3066</v>
      </c>
      <c r="D19890">
        <v>6.5</v>
      </c>
    </row>
    <row r="19891" spans="1:4">
      <c r="A19891">
        <v>1917</v>
      </c>
      <c r="B19891" t="s">
        <v>3664</v>
      </c>
      <c r="C19891" t="s">
        <v>3067</v>
      </c>
      <c r="D19891">
        <v>6.92</v>
      </c>
    </row>
    <row r="19892" spans="1:4">
      <c r="A19892">
        <v>1917</v>
      </c>
      <c r="B19892" t="s">
        <v>3664</v>
      </c>
      <c r="C19892" t="s">
        <v>3068</v>
      </c>
      <c r="D19892">
        <v>6.5</v>
      </c>
    </row>
    <row r="19893" spans="1:4">
      <c r="A19893">
        <v>1917</v>
      </c>
      <c r="B19893" t="s">
        <v>3664</v>
      </c>
      <c r="C19893" t="s">
        <v>3068</v>
      </c>
      <c r="D19893">
        <v>6</v>
      </c>
    </row>
    <row r="19894" spans="1:4">
      <c r="A19894">
        <v>1917</v>
      </c>
      <c r="B19894" t="s">
        <v>3664</v>
      </c>
      <c r="C19894" t="s">
        <v>3069</v>
      </c>
      <c r="D19894">
        <v>4</v>
      </c>
    </row>
    <row r="19895" spans="1:4">
      <c r="A19895">
        <v>1917</v>
      </c>
      <c r="B19895" t="s">
        <v>3664</v>
      </c>
      <c r="C19895" t="s">
        <v>3069</v>
      </c>
      <c r="D19895">
        <v>31</v>
      </c>
    </row>
    <row r="19896" spans="1:4">
      <c r="A19896">
        <v>1917</v>
      </c>
      <c r="B19896" t="s">
        <v>3664</v>
      </c>
      <c r="C19896" t="s">
        <v>3070</v>
      </c>
      <c r="D19896">
        <v>4</v>
      </c>
    </row>
    <row r="19897" spans="1:4">
      <c r="A19897">
        <v>1917</v>
      </c>
      <c r="B19897" t="s">
        <v>3664</v>
      </c>
      <c r="C19897" t="s">
        <v>3070</v>
      </c>
      <c r="D19897">
        <v>141</v>
      </c>
    </row>
    <row r="19898" spans="1:4">
      <c r="A19898">
        <v>1917</v>
      </c>
      <c r="B19898" t="s">
        <v>3664</v>
      </c>
      <c r="C19898" t="s">
        <v>3071</v>
      </c>
      <c r="D19898">
        <v>3</v>
      </c>
    </row>
    <row r="19899" spans="1:4">
      <c r="A19899">
        <v>1917</v>
      </c>
      <c r="B19899" t="s">
        <v>3664</v>
      </c>
      <c r="C19899" t="s">
        <v>3072</v>
      </c>
      <c r="D19899">
        <v>12</v>
      </c>
    </row>
    <row r="19900" spans="1:4">
      <c r="A19900">
        <v>1917</v>
      </c>
      <c r="B19900" t="s">
        <v>3664</v>
      </c>
      <c r="C19900" t="s">
        <v>3073</v>
      </c>
      <c r="D19900">
        <v>12</v>
      </c>
    </row>
    <row r="19901" spans="1:4">
      <c r="A19901">
        <v>1917</v>
      </c>
      <c r="B19901" t="s">
        <v>3664</v>
      </c>
      <c r="C19901" t="s">
        <v>3074</v>
      </c>
      <c r="D19901">
        <v>15</v>
      </c>
    </row>
    <row r="19902" spans="1:4">
      <c r="A19902">
        <v>1917</v>
      </c>
      <c r="B19902" t="s">
        <v>3664</v>
      </c>
      <c r="C19902" t="s">
        <v>3074</v>
      </c>
      <c r="D19902">
        <v>22</v>
      </c>
    </row>
    <row r="19903" spans="1:4">
      <c r="A19903">
        <v>1917</v>
      </c>
      <c r="B19903" t="s">
        <v>3664</v>
      </c>
      <c r="C19903" t="s">
        <v>3074</v>
      </c>
      <c r="D19903">
        <v>13</v>
      </c>
    </row>
    <row r="19904" spans="1:4">
      <c r="A19904">
        <v>1917</v>
      </c>
      <c r="B19904" t="s">
        <v>3664</v>
      </c>
      <c r="C19904" t="s">
        <v>3074</v>
      </c>
      <c r="D19904">
        <v>5.0999999999999996</v>
      </c>
    </row>
    <row r="19905" spans="1:4">
      <c r="A19905">
        <v>1917</v>
      </c>
      <c r="B19905" t="s">
        <v>3664</v>
      </c>
      <c r="C19905" t="s">
        <v>3075</v>
      </c>
      <c r="D19905">
        <v>8.19</v>
      </c>
    </row>
    <row r="19906" spans="1:4">
      <c r="A19906">
        <v>1917</v>
      </c>
      <c r="B19906" t="s">
        <v>3664</v>
      </c>
      <c r="C19906" t="s">
        <v>3076</v>
      </c>
      <c r="D19906">
        <v>6</v>
      </c>
    </row>
    <row r="19907" spans="1:4">
      <c r="A19907">
        <v>1917</v>
      </c>
      <c r="B19907" t="s">
        <v>3656</v>
      </c>
      <c r="C19907" t="s">
        <v>3077</v>
      </c>
      <c r="D19907">
        <v>31.9</v>
      </c>
    </row>
    <row r="19908" spans="1:4">
      <c r="A19908">
        <v>1917</v>
      </c>
      <c r="B19908" t="s">
        <v>3656</v>
      </c>
      <c r="C19908" t="s">
        <v>3078</v>
      </c>
      <c r="D19908">
        <v>154</v>
      </c>
    </row>
    <row r="19909" spans="1:4">
      <c r="A19909">
        <v>1917</v>
      </c>
      <c r="B19909" t="s">
        <v>3656</v>
      </c>
      <c r="C19909" t="s">
        <v>3078</v>
      </c>
      <c r="D19909">
        <v>16</v>
      </c>
    </row>
    <row r="19910" spans="1:4">
      <c r="A19910">
        <v>1917</v>
      </c>
      <c r="B19910" t="s">
        <v>3656</v>
      </c>
      <c r="C19910" t="s">
        <v>3078</v>
      </c>
      <c r="D19910">
        <v>298.58</v>
      </c>
    </row>
    <row r="19911" spans="1:4">
      <c r="A19911">
        <v>1917</v>
      </c>
      <c r="B19911" t="s">
        <v>3656</v>
      </c>
      <c r="C19911" t="s">
        <v>3078</v>
      </c>
      <c r="D19911">
        <v>3.5</v>
      </c>
    </row>
    <row r="19912" spans="1:4">
      <c r="A19912">
        <v>1917</v>
      </c>
      <c r="B19912" t="s">
        <v>3656</v>
      </c>
      <c r="C19912" t="s">
        <v>3078</v>
      </c>
      <c r="D19912">
        <v>135</v>
      </c>
    </row>
    <row r="19913" spans="1:4">
      <c r="A19913">
        <v>1917</v>
      </c>
      <c r="B19913" t="s">
        <v>3656</v>
      </c>
      <c r="C19913" t="s">
        <v>3078</v>
      </c>
      <c r="D19913">
        <v>24</v>
      </c>
    </row>
    <row r="19914" spans="1:4">
      <c r="A19914">
        <v>1917</v>
      </c>
      <c r="B19914" t="s">
        <v>3656</v>
      </c>
      <c r="C19914" t="s">
        <v>3079</v>
      </c>
      <c r="D19914">
        <v>2.6</v>
      </c>
    </row>
    <row r="19915" spans="1:4">
      <c r="A19915">
        <v>1917</v>
      </c>
      <c r="B19915" t="s">
        <v>2415</v>
      </c>
      <c r="C19915" t="s">
        <v>3080</v>
      </c>
      <c r="D19915">
        <v>47.1</v>
      </c>
    </row>
    <row r="19916" spans="1:4">
      <c r="A19916">
        <v>1917</v>
      </c>
      <c r="B19916" t="s">
        <v>2415</v>
      </c>
      <c r="C19916" t="s">
        <v>3080</v>
      </c>
      <c r="D19916">
        <v>10</v>
      </c>
    </row>
    <row r="19917" spans="1:4">
      <c r="A19917">
        <v>1917</v>
      </c>
      <c r="B19917" t="s">
        <v>2415</v>
      </c>
      <c r="C19917" t="s">
        <v>3080</v>
      </c>
      <c r="D19917">
        <v>161.82</v>
      </c>
    </row>
    <row r="19918" spans="1:4">
      <c r="A19918">
        <v>1917</v>
      </c>
      <c r="B19918" t="s">
        <v>2415</v>
      </c>
      <c r="C19918" t="s">
        <v>3081</v>
      </c>
      <c r="D19918">
        <v>54.28</v>
      </c>
    </row>
    <row r="19919" spans="1:4">
      <c r="A19919">
        <v>1917</v>
      </c>
      <c r="B19919" t="s">
        <v>2415</v>
      </c>
      <c r="C19919" t="s">
        <v>3082</v>
      </c>
      <c r="D19919">
        <v>8.75</v>
      </c>
    </row>
    <row r="19920" spans="1:4">
      <c r="A19920">
        <v>1917</v>
      </c>
      <c r="B19920" t="s">
        <v>2415</v>
      </c>
      <c r="C19920" t="s">
        <v>3083</v>
      </c>
      <c r="D19920">
        <v>0.5</v>
      </c>
    </row>
    <row r="19921" spans="1:4">
      <c r="A19921">
        <v>1917</v>
      </c>
      <c r="B19921" t="s">
        <v>2415</v>
      </c>
      <c r="C19921" t="s">
        <v>3084</v>
      </c>
      <c r="D19921">
        <v>1.25</v>
      </c>
    </row>
    <row r="19922" spans="1:4">
      <c r="A19922">
        <v>1917</v>
      </c>
      <c r="B19922" t="s">
        <v>2415</v>
      </c>
      <c r="C19922" t="s">
        <v>3085</v>
      </c>
      <c r="D19922">
        <v>5.25</v>
      </c>
    </row>
    <row r="19923" spans="1:4">
      <c r="A19923">
        <v>1917</v>
      </c>
      <c r="B19923" t="s">
        <v>2415</v>
      </c>
      <c r="C19923" t="s">
        <v>3086</v>
      </c>
      <c r="D19923">
        <v>30</v>
      </c>
    </row>
    <row r="19924" spans="1:4">
      <c r="A19924">
        <v>1917</v>
      </c>
      <c r="B19924" t="s">
        <v>2415</v>
      </c>
      <c r="C19924" t="s">
        <v>3087</v>
      </c>
      <c r="D19924">
        <v>21.5</v>
      </c>
    </row>
    <row r="19925" spans="1:4">
      <c r="A19925">
        <v>1917</v>
      </c>
      <c r="B19925" t="s">
        <v>2415</v>
      </c>
      <c r="C19925" t="s">
        <v>3087</v>
      </c>
      <c r="D19925">
        <v>22</v>
      </c>
    </row>
    <row r="19926" spans="1:4">
      <c r="A19926">
        <v>1917</v>
      </c>
      <c r="B19926" t="s">
        <v>2415</v>
      </c>
      <c r="C19926" t="s">
        <v>3088</v>
      </c>
      <c r="D19926">
        <v>18</v>
      </c>
    </row>
    <row r="19927" spans="1:4">
      <c r="A19927">
        <v>1917</v>
      </c>
      <c r="B19927" t="s">
        <v>2415</v>
      </c>
      <c r="C19927" t="s">
        <v>3088</v>
      </c>
      <c r="D19927">
        <v>11</v>
      </c>
    </row>
    <row r="19928" spans="1:4">
      <c r="A19928">
        <v>1917</v>
      </c>
      <c r="B19928" t="s">
        <v>2415</v>
      </c>
      <c r="C19928" t="s">
        <v>3089</v>
      </c>
      <c r="D19928">
        <v>8.6999999999999993</v>
      </c>
    </row>
    <row r="19929" spans="1:4">
      <c r="A19929">
        <v>1917</v>
      </c>
      <c r="B19929" t="s">
        <v>2415</v>
      </c>
      <c r="C19929" t="s">
        <v>3089</v>
      </c>
      <c r="D19929">
        <v>11</v>
      </c>
    </row>
    <row r="19930" spans="1:4">
      <c r="A19930">
        <v>1917</v>
      </c>
      <c r="B19930" t="s">
        <v>2415</v>
      </c>
      <c r="C19930" t="s">
        <v>3090</v>
      </c>
      <c r="D19930">
        <v>2.4</v>
      </c>
    </row>
    <row r="19931" spans="1:4">
      <c r="A19931">
        <v>1917</v>
      </c>
      <c r="B19931" t="s">
        <v>2415</v>
      </c>
      <c r="C19931" t="s">
        <v>3090</v>
      </c>
      <c r="D19931">
        <v>32.4</v>
      </c>
    </row>
    <row r="19932" spans="1:4">
      <c r="A19932">
        <v>1917</v>
      </c>
      <c r="B19932" t="s">
        <v>2415</v>
      </c>
      <c r="C19932" t="s">
        <v>3091</v>
      </c>
      <c r="D19932">
        <v>1.0129999999999999</v>
      </c>
    </row>
    <row r="19933" spans="1:4">
      <c r="A19933">
        <v>1917</v>
      </c>
      <c r="B19933" t="s">
        <v>2415</v>
      </c>
      <c r="C19933" t="s">
        <v>3092</v>
      </c>
      <c r="D19933">
        <v>5</v>
      </c>
    </row>
    <row r="19934" spans="1:4">
      <c r="A19934">
        <v>1917</v>
      </c>
      <c r="B19934" t="s">
        <v>2415</v>
      </c>
      <c r="C19934" t="s">
        <v>3093</v>
      </c>
      <c r="D19934">
        <v>7</v>
      </c>
    </row>
    <row r="19935" spans="1:4">
      <c r="A19935">
        <v>1917</v>
      </c>
      <c r="B19935" t="s">
        <v>2415</v>
      </c>
      <c r="C19935" t="s">
        <v>3093</v>
      </c>
      <c r="D19935">
        <v>14</v>
      </c>
    </row>
    <row r="19936" spans="1:4">
      <c r="A19936">
        <v>1917</v>
      </c>
      <c r="B19936" t="s">
        <v>2415</v>
      </c>
      <c r="C19936" t="s">
        <v>3094</v>
      </c>
      <c r="D19936">
        <v>82</v>
      </c>
    </row>
    <row r="19937" spans="1:4">
      <c r="A19937">
        <v>1917</v>
      </c>
      <c r="B19937" t="s">
        <v>2415</v>
      </c>
      <c r="C19937" t="s">
        <v>3095</v>
      </c>
      <c r="D19937">
        <v>5.2</v>
      </c>
    </row>
    <row r="19938" spans="1:4">
      <c r="A19938">
        <v>1917</v>
      </c>
      <c r="B19938" t="s">
        <v>2415</v>
      </c>
      <c r="C19938" t="s">
        <v>3095</v>
      </c>
      <c r="D19938">
        <v>12.79</v>
      </c>
    </row>
    <row r="19939" spans="1:4">
      <c r="A19939">
        <v>1917</v>
      </c>
      <c r="B19939" t="s">
        <v>2415</v>
      </c>
      <c r="C19939" t="s">
        <v>3096</v>
      </c>
      <c r="D19939">
        <v>4</v>
      </c>
    </row>
    <row r="19940" spans="1:4">
      <c r="A19940">
        <v>1917</v>
      </c>
      <c r="B19940" t="s">
        <v>2415</v>
      </c>
      <c r="C19940" t="s">
        <v>3097</v>
      </c>
      <c r="D19940">
        <v>46</v>
      </c>
    </row>
    <row r="19941" spans="1:4">
      <c r="A19941">
        <v>1917</v>
      </c>
      <c r="B19941" t="s">
        <v>2415</v>
      </c>
      <c r="C19941" t="s">
        <v>3097</v>
      </c>
      <c r="D19941">
        <v>17</v>
      </c>
    </row>
    <row r="19942" spans="1:4">
      <c r="A19942">
        <v>1917</v>
      </c>
      <c r="B19942" t="s">
        <v>2415</v>
      </c>
      <c r="C19942" t="s">
        <v>3097</v>
      </c>
      <c r="D19942">
        <v>26</v>
      </c>
    </row>
    <row r="19943" spans="1:4">
      <c r="A19943">
        <v>1917</v>
      </c>
      <c r="B19943" t="s">
        <v>2415</v>
      </c>
      <c r="C19943" t="s">
        <v>3098</v>
      </c>
      <c r="D19943">
        <v>28</v>
      </c>
    </row>
    <row r="19944" spans="1:4">
      <c r="A19944">
        <v>1917</v>
      </c>
      <c r="B19944" t="s">
        <v>2415</v>
      </c>
      <c r="C19944" t="s">
        <v>3099</v>
      </c>
      <c r="D19944">
        <v>81.290000000000006</v>
      </c>
    </row>
    <row r="19945" spans="1:4">
      <c r="A19945">
        <v>1917</v>
      </c>
      <c r="B19945" t="s">
        <v>2415</v>
      </c>
      <c r="C19945" t="s">
        <v>3100</v>
      </c>
      <c r="D19945">
        <v>12.5</v>
      </c>
    </row>
    <row r="19946" spans="1:4">
      <c r="A19946">
        <v>1917</v>
      </c>
      <c r="B19946" t="s">
        <v>2415</v>
      </c>
      <c r="C19946" t="s">
        <v>3101</v>
      </c>
      <c r="D19946">
        <v>29.95</v>
      </c>
    </row>
    <row r="19947" spans="1:4">
      <c r="A19947">
        <v>1917</v>
      </c>
      <c r="B19947" t="s">
        <v>2415</v>
      </c>
      <c r="C19947" t="s">
        <v>3102</v>
      </c>
      <c r="D19947">
        <v>5</v>
      </c>
    </row>
    <row r="19948" spans="1:4">
      <c r="A19948">
        <v>1917</v>
      </c>
      <c r="B19948" t="s">
        <v>2415</v>
      </c>
      <c r="C19948" t="s">
        <v>3103</v>
      </c>
      <c r="D19948">
        <v>12</v>
      </c>
    </row>
    <row r="19949" spans="1:4">
      <c r="A19949">
        <v>1917</v>
      </c>
      <c r="B19949" t="s">
        <v>2415</v>
      </c>
      <c r="C19949" t="s">
        <v>3104</v>
      </c>
      <c r="D19949">
        <v>73.510000000000005</v>
      </c>
    </row>
    <row r="19950" spans="1:4">
      <c r="A19950">
        <v>1917</v>
      </c>
      <c r="B19950" t="s">
        <v>2415</v>
      </c>
      <c r="C19950" t="s">
        <v>3105</v>
      </c>
      <c r="D19950">
        <v>23</v>
      </c>
    </row>
    <row r="19951" spans="1:4">
      <c r="A19951">
        <v>1917</v>
      </c>
      <c r="B19951" t="s">
        <v>2415</v>
      </c>
      <c r="C19951" t="s">
        <v>3105</v>
      </c>
      <c r="D19951">
        <v>29</v>
      </c>
    </row>
    <row r="19952" spans="1:4">
      <c r="A19952">
        <v>1917</v>
      </c>
      <c r="B19952" t="s">
        <v>2415</v>
      </c>
      <c r="C19952" t="s">
        <v>3106</v>
      </c>
      <c r="D19952">
        <v>35</v>
      </c>
    </row>
    <row r="19953" spans="1:4">
      <c r="A19953">
        <v>1917</v>
      </c>
      <c r="B19953" t="s">
        <v>2415</v>
      </c>
      <c r="C19953" t="s">
        <v>3107</v>
      </c>
      <c r="D19953">
        <v>3.25</v>
      </c>
    </row>
    <row r="19954" spans="1:4">
      <c r="A19954">
        <v>1917</v>
      </c>
      <c r="B19954" t="s">
        <v>2415</v>
      </c>
      <c r="C19954" t="s">
        <v>3108</v>
      </c>
      <c r="D19954">
        <v>1.75</v>
      </c>
    </row>
    <row r="19955" spans="1:4">
      <c r="A19955">
        <v>1917</v>
      </c>
      <c r="B19955" t="s">
        <v>2415</v>
      </c>
      <c r="C19955" t="s">
        <v>3109</v>
      </c>
      <c r="D19955">
        <v>36</v>
      </c>
    </row>
    <row r="19956" spans="1:4">
      <c r="A19956">
        <v>1917</v>
      </c>
      <c r="B19956" t="s">
        <v>2415</v>
      </c>
      <c r="C19956" t="s">
        <v>3110</v>
      </c>
      <c r="D19956">
        <v>5.5</v>
      </c>
    </row>
    <row r="19957" spans="1:4">
      <c r="A19957">
        <v>1917</v>
      </c>
      <c r="B19957" t="s">
        <v>2415</v>
      </c>
      <c r="C19957" t="s">
        <v>3111</v>
      </c>
      <c r="D19957">
        <v>4.5</v>
      </c>
    </row>
    <row r="19958" spans="1:4">
      <c r="A19958">
        <v>1917</v>
      </c>
      <c r="B19958" t="s">
        <v>2415</v>
      </c>
      <c r="C19958" t="s">
        <v>3111</v>
      </c>
      <c r="D19958">
        <v>5.0999999999999996</v>
      </c>
    </row>
    <row r="19959" spans="1:4">
      <c r="A19959">
        <v>1917</v>
      </c>
      <c r="B19959" t="s">
        <v>2415</v>
      </c>
      <c r="C19959" t="s">
        <v>3112</v>
      </c>
      <c r="D19959">
        <v>35.700000000000003</v>
      </c>
    </row>
    <row r="19960" spans="1:4">
      <c r="A19960">
        <v>1917</v>
      </c>
      <c r="B19960" t="s">
        <v>2415</v>
      </c>
      <c r="C19960" t="s">
        <v>3112</v>
      </c>
      <c r="D19960">
        <v>80</v>
      </c>
    </row>
    <row r="19961" spans="1:4">
      <c r="A19961">
        <v>1917</v>
      </c>
      <c r="B19961" t="s">
        <v>2415</v>
      </c>
      <c r="C19961" t="s">
        <v>3112</v>
      </c>
      <c r="D19961">
        <v>7.6</v>
      </c>
    </row>
    <row r="19962" spans="1:4">
      <c r="A19962">
        <v>1917</v>
      </c>
      <c r="B19962" t="s">
        <v>2415</v>
      </c>
      <c r="C19962" t="s">
        <v>3113</v>
      </c>
      <c r="D19962">
        <v>26.4</v>
      </c>
    </row>
    <row r="19963" spans="1:4">
      <c r="A19963">
        <v>1917</v>
      </c>
      <c r="B19963" t="s">
        <v>2415</v>
      </c>
      <c r="C19963" t="s">
        <v>3114</v>
      </c>
      <c r="D19963">
        <v>10.33</v>
      </c>
    </row>
    <row r="19964" spans="1:4">
      <c r="A19964">
        <v>1917</v>
      </c>
      <c r="B19964" t="s">
        <v>2415</v>
      </c>
      <c r="C19964" t="s">
        <v>3048</v>
      </c>
      <c r="D19964">
        <v>164</v>
      </c>
    </row>
    <row r="19965" spans="1:4">
      <c r="A19965">
        <v>1917</v>
      </c>
      <c r="B19965" t="s">
        <v>2415</v>
      </c>
      <c r="C19965" t="s">
        <v>3115</v>
      </c>
      <c r="D19965">
        <v>5.07</v>
      </c>
    </row>
    <row r="19966" spans="1:4">
      <c r="A19966">
        <v>1917</v>
      </c>
      <c r="B19966" t="s">
        <v>2415</v>
      </c>
      <c r="C19966" t="s">
        <v>2772</v>
      </c>
      <c r="D19966">
        <v>24</v>
      </c>
    </row>
    <row r="19967" spans="1:4">
      <c r="A19967">
        <v>1917</v>
      </c>
      <c r="B19967" t="s">
        <v>2415</v>
      </c>
      <c r="C19967" t="s">
        <v>3116</v>
      </c>
      <c r="D19967">
        <v>8.5</v>
      </c>
    </row>
    <row r="19968" spans="1:4">
      <c r="A19968">
        <v>1917</v>
      </c>
      <c r="B19968" t="s">
        <v>2415</v>
      </c>
      <c r="C19968" t="s">
        <v>3117</v>
      </c>
      <c r="D19968">
        <v>44</v>
      </c>
    </row>
    <row r="19969" spans="1:4">
      <c r="A19969">
        <v>1917</v>
      </c>
      <c r="B19969" t="s">
        <v>2415</v>
      </c>
      <c r="C19969" t="s">
        <v>3118</v>
      </c>
      <c r="D19969">
        <v>10.5</v>
      </c>
    </row>
    <row r="19970" spans="1:4">
      <c r="A19970">
        <v>1917</v>
      </c>
      <c r="B19970" t="s">
        <v>2415</v>
      </c>
      <c r="D19970">
        <v>5.5</v>
      </c>
    </row>
    <row r="19971" spans="1:4">
      <c r="A19971">
        <v>1917</v>
      </c>
      <c r="B19971" t="s">
        <v>2415</v>
      </c>
      <c r="C19971" t="s">
        <v>3119</v>
      </c>
      <c r="D19971">
        <v>4.4000000000000004</v>
      </c>
    </row>
    <row r="19972" spans="1:4">
      <c r="A19972">
        <v>1917</v>
      </c>
      <c r="B19972" t="s">
        <v>2415</v>
      </c>
      <c r="C19972" t="s">
        <v>3120</v>
      </c>
      <c r="D19972">
        <v>2</v>
      </c>
    </row>
    <row r="19973" spans="1:4">
      <c r="A19973">
        <v>1917</v>
      </c>
      <c r="B19973" t="s">
        <v>2415</v>
      </c>
      <c r="C19973" t="s">
        <v>3121</v>
      </c>
      <c r="D19973">
        <v>12.6</v>
      </c>
    </row>
    <row r="19974" spans="1:4">
      <c r="A19974">
        <v>1917</v>
      </c>
      <c r="B19974" t="s">
        <v>2415</v>
      </c>
      <c r="C19974" t="s">
        <v>3122</v>
      </c>
      <c r="D19974">
        <v>68</v>
      </c>
    </row>
    <row r="19975" spans="1:4">
      <c r="A19975">
        <v>1917</v>
      </c>
      <c r="B19975" t="s">
        <v>2415</v>
      </c>
      <c r="C19975" t="s">
        <v>3123</v>
      </c>
      <c r="D19975">
        <v>12</v>
      </c>
    </row>
    <row r="19976" spans="1:4">
      <c r="A19976">
        <v>1917</v>
      </c>
      <c r="B19976" t="s">
        <v>2415</v>
      </c>
      <c r="C19976" t="s">
        <v>3124</v>
      </c>
      <c r="D19976">
        <v>9.2799999999999994</v>
      </c>
    </row>
    <row r="19977" spans="1:4">
      <c r="A19977">
        <v>1917</v>
      </c>
      <c r="B19977" t="s">
        <v>2415</v>
      </c>
      <c r="C19977" t="s">
        <v>3125</v>
      </c>
      <c r="D19977">
        <v>5.6</v>
      </c>
    </row>
    <row r="19978" spans="1:4">
      <c r="A19978">
        <v>1917</v>
      </c>
      <c r="B19978" t="s">
        <v>2415</v>
      </c>
      <c r="C19978" t="s">
        <v>3125</v>
      </c>
      <c r="D19978">
        <v>17.5</v>
      </c>
    </row>
    <row r="19979" spans="1:4">
      <c r="A19979">
        <v>1917</v>
      </c>
      <c r="B19979" t="s">
        <v>2415</v>
      </c>
      <c r="C19979" t="s">
        <v>3126</v>
      </c>
      <c r="D19979">
        <v>36.204999999999998</v>
      </c>
    </row>
    <row r="19980" spans="1:4">
      <c r="A19980">
        <v>1917</v>
      </c>
      <c r="B19980" t="s">
        <v>2415</v>
      </c>
      <c r="C19980" t="s">
        <v>2702</v>
      </c>
      <c r="D19980">
        <v>12.19</v>
      </c>
    </row>
    <row r="19981" spans="1:4">
      <c r="A19981">
        <v>1917</v>
      </c>
      <c r="B19981" t="s">
        <v>2415</v>
      </c>
      <c r="C19981" t="s">
        <v>2702</v>
      </c>
      <c r="D19981">
        <v>16.739999999999998</v>
      </c>
    </row>
    <row r="19982" spans="1:4">
      <c r="A19982">
        <v>1917</v>
      </c>
      <c r="B19982" t="s">
        <v>2415</v>
      </c>
      <c r="C19982" t="s">
        <v>3127</v>
      </c>
      <c r="D19982">
        <v>12.9</v>
      </c>
    </row>
    <row r="19983" spans="1:4">
      <c r="A19983">
        <v>1917</v>
      </c>
      <c r="B19983" t="s">
        <v>2415</v>
      </c>
      <c r="C19983" t="s">
        <v>3127</v>
      </c>
      <c r="D19983">
        <v>60</v>
      </c>
    </row>
    <row r="19984" spans="1:4">
      <c r="A19984">
        <v>1917</v>
      </c>
      <c r="B19984" t="s">
        <v>2415</v>
      </c>
      <c r="C19984" t="s">
        <v>3128</v>
      </c>
      <c r="D19984">
        <v>34.700000000000003</v>
      </c>
    </row>
    <row r="19985" spans="1:4">
      <c r="A19985">
        <v>1917</v>
      </c>
      <c r="B19985" t="s">
        <v>2415</v>
      </c>
      <c r="C19985" t="s">
        <v>3129</v>
      </c>
      <c r="D19985">
        <v>13</v>
      </c>
    </row>
    <row r="19986" spans="1:4">
      <c r="A19986">
        <v>1917</v>
      </c>
      <c r="B19986" t="s">
        <v>2415</v>
      </c>
      <c r="C19986" t="s">
        <v>3130</v>
      </c>
      <c r="D19986">
        <v>18</v>
      </c>
    </row>
    <row r="19987" spans="1:4">
      <c r="A19987">
        <v>1917</v>
      </c>
      <c r="B19987" t="s">
        <v>2415</v>
      </c>
      <c r="C19987" t="s">
        <v>3131</v>
      </c>
      <c r="D19987">
        <v>11.795</v>
      </c>
    </row>
    <row r="19988" spans="1:4">
      <c r="A19988">
        <v>1917</v>
      </c>
      <c r="B19988" t="s">
        <v>2415</v>
      </c>
      <c r="C19988" t="s">
        <v>3131</v>
      </c>
      <c r="D19988">
        <v>8.83</v>
      </c>
    </row>
    <row r="19989" spans="1:4">
      <c r="A19989">
        <v>1917</v>
      </c>
      <c r="B19989" t="s">
        <v>2415</v>
      </c>
      <c r="C19989" t="s">
        <v>3131</v>
      </c>
      <c r="D19989">
        <v>16</v>
      </c>
    </row>
    <row r="19990" spans="1:4">
      <c r="A19990">
        <v>1917</v>
      </c>
      <c r="B19990" t="s">
        <v>2415</v>
      </c>
      <c r="C19990" t="s">
        <v>3131</v>
      </c>
      <c r="D19990">
        <v>93.6</v>
      </c>
    </row>
    <row r="19991" spans="1:4">
      <c r="A19991">
        <v>1917</v>
      </c>
      <c r="B19991" t="s">
        <v>2415</v>
      </c>
      <c r="C19991" t="s">
        <v>3131</v>
      </c>
      <c r="D19991">
        <v>13.717000000000001</v>
      </c>
    </row>
    <row r="19992" spans="1:4">
      <c r="A19992">
        <v>1917</v>
      </c>
      <c r="B19992" t="s">
        <v>2415</v>
      </c>
      <c r="C19992" t="s">
        <v>3131</v>
      </c>
      <c r="D19992">
        <v>660.803</v>
      </c>
    </row>
    <row r="19993" spans="1:4">
      <c r="A19993">
        <v>1917</v>
      </c>
      <c r="B19993" t="s">
        <v>2415</v>
      </c>
      <c r="C19993" t="s">
        <v>3131</v>
      </c>
      <c r="D19993">
        <v>17.670000000000002</v>
      </c>
    </row>
    <row r="19994" spans="1:4">
      <c r="A19994">
        <v>1917</v>
      </c>
      <c r="B19994" t="s">
        <v>2415</v>
      </c>
      <c r="C19994" t="s">
        <v>3132</v>
      </c>
      <c r="D19994">
        <v>5.5</v>
      </c>
    </row>
    <row r="19995" spans="1:4">
      <c r="A19995">
        <v>1917</v>
      </c>
      <c r="B19995" t="s">
        <v>2415</v>
      </c>
      <c r="C19995" t="s">
        <v>3133</v>
      </c>
      <c r="D19995">
        <v>14.99</v>
      </c>
    </row>
    <row r="19996" spans="1:4">
      <c r="A19996">
        <v>1917</v>
      </c>
      <c r="B19996" t="s">
        <v>2415</v>
      </c>
      <c r="C19996" t="s">
        <v>3133</v>
      </c>
      <c r="D19996">
        <v>88</v>
      </c>
    </row>
    <row r="19997" spans="1:4">
      <c r="A19997">
        <v>1917</v>
      </c>
      <c r="B19997" t="s">
        <v>2415</v>
      </c>
      <c r="C19997" t="s">
        <v>3133</v>
      </c>
      <c r="D19997">
        <v>15</v>
      </c>
    </row>
    <row r="19998" spans="1:4">
      <c r="A19998">
        <v>1917</v>
      </c>
      <c r="B19998" t="s">
        <v>2415</v>
      </c>
      <c r="C19998" t="s">
        <v>3133</v>
      </c>
      <c r="D19998">
        <v>80.5</v>
      </c>
    </row>
    <row r="19999" spans="1:4">
      <c r="A19999">
        <v>1917</v>
      </c>
      <c r="B19999" t="s">
        <v>2415</v>
      </c>
      <c r="C19999" t="s">
        <v>3133</v>
      </c>
      <c r="D19999">
        <v>604.73</v>
      </c>
    </row>
    <row r="20000" spans="1:4">
      <c r="A20000">
        <v>1917</v>
      </c>
      <c r="B20000" t="s">
        <v>2415</v>
      </c>
      <c r="C20000" t="s">
        <v>3133</v>
      </c>
      <c r="D20000">
        <v>322.56</v>
      </c>
    </row>
    <row r="20001" spans="1:4">
      <c r="A20001">
        <v>1917</v>
      </c>
      <c r="B20001" t="s">
        <v>2415</v>
      </c>
      <c r="C20001" t="s">
        <v>3133</v>
      </c>
      <c r="D20001">
        <v>7</v>
      </c>
    </row>
    <row r="20002" spans="1:4">
      <c r="A20002">
        <v>1917</v>
      </c>
      <c r="B20002" t="s">
        <v>2415</v>
      </c>
      <c r="C20002" t="s">
        <v>3133</v>
      </c>
      <c r="D20002">
        <v>4</v>
      </c>
    </row>
    <row r="20003" spans="1:4">
      <c r="A20003">
        <v>1917</v>
      </c>
      <c r="B20003" t="s">
        <v>2415</v>
      </c>
      <c r="C20003" t="s">
        <v>3134</v>
      </c>
      <c r="D20003">
        <v>25</v>
      </c>
    </row>
    <row r="20004" spans="1:4">
      <c r="A20004">
        <v>1917</v>
      </c>
      <c r="B20004" t="s">
        <v>2415</v>
      </c>
      <c r="C20004" t="s">
        <v>3135</v>
      </c>
      <c r="D20004">
        <v>70</v>
      </c>
    </row>
    <row r="20005" spans="1:4">
      <c r="A20005">
        <v>1917</v>
      </c>
      <c r="B20005" t="s">
        <v>2415</v>
      </c>
      <c r="C20005" t="s">
        <v>3136</v>
      </c>
      <c r="D20005">
        <v>86</v>
      </c>
    </row>
    <row r="20006" spans="1:4">
      <c r="A20006">
        <v>1917</v>
      </c>
      <c r="B20006" t="s">
        <v>2415</v>
      </c>
      <c r="C20006" t="s">
        <v>3136</v>
      </c>
      <c r="D20006">
        <v>12</v>
      </c>
    </row>
    <row r="20007" spans="1:4">
      <c r="A20007">
        <v>1917</v>
      </c>
      <c r="B20007" t="s">
        <v>2415</v>
      </c>
      <c r="C20007" t="s">
        <v>3136</v>
      </c>
      <c r="D20007">
        <v>8</v>
      </c>
    </row>
    <row r="20008" spans="1:4">
      <c r="A20008">
        <v>1917</v>
      </c>
      <c r="B20008" t="s">
        <v>2415</v>
      </c>
      <c r="C20008" t="s">
        <v>3136</v>
      </c>
      <c r="D20008">
        <v>8</v>
      </c>
    </row>
    <row r="20009" spans="1:4">
      <c r="A20009">
        <v>1917</v>
      </c>
      <c r="B20009" t="s">
        <v>2415</v>
      </c>
      <c r="C20009" t="s">
        <v>3136</v>
      </c>
      <c r="D20009">
        <v>18.75</v>
      </c>
    </row>
    <row r="20010" spans="1:4">
      <c r="A20010">
        <v>1917</v>
      </c>
      <c r="B20010" t="s">
        <v>2415</v>
      </c>
      <c r="C20010" t="s">
        <v>3136</v>
      </c>
      <c r="D20010">
        <v>120</v>
      </c>
    </row>
    <row r="20011" spans="1:4">
      <c r="A20011">
        <v>1917</v>
      </c>
      <c r="B20011" t="s">
        <v>2415</v>
      </c>
      <c r="C20011" t="s">
        <v>3137</v>
      </c>
      <c r="D20011">
        <v>50</v>
      </c>
    </row>
    <row r="20012" spans="1:4">
      <c r="A20012">
        <v>1917</v>
      </c>
      <c r="B20012" t="s">
        <v>2415</v>
      </c>
      <c r="C20012" t="s">
        <v>3137</v>
      </c>
      <c r="D20012">
        <v>50</v>
      </c>
    </row>
    <row r="20013" spans="1:4">
      <c r="A20013">
        <v>1917</v>
      </c>
      <c r="B20013" t="s">
        <v>2415</v>
      </c>
      <c r="C20013" t="s">
        <v>3137</v>
      </c>
      <c r="D20013">
        <v>4.5</v>
      </c>
    </row>
    <row r="20014" spans="1:4">
      <c r="A20014">
        <v>1917</v>
      </c>
      <c r="B20014" t="s">
        <v>2415</v>
      </c>
      <c r="C20014" t="s">
        <v>3137</v>
      </c>
      <c r="D20014">
        <v>102.377</v>
      </c>
    </row>
    <row r="20015" spans="1:4">
      <c r="A20015">
        <v>1917</v>
      </c>
      <c r="B20015" t="s">
        <v>2415</v>
      </c>
      <c r="C20015" t="s">
        <v>3138</v>
      </c>
      <c r="D20015">
        <v>15</v>
      </c>
    </row>
    <row r="20016" spans="1:4">
      <c r="A20016">
        <v>1917</v>
      </c>
      <c r="B20016" t="s">
        <v>2415</v>
      </c>
      <c r="C20016" t="s">
        <v>3139</v>
      </c>
      <c r="D20016">
        <v>7</v>
      </c>
    </row>
    <row r="20017" spans="1:4">
      <c r="A20017">
        <v>1917</v>
      </c>
      <c r="B20017" t="s">
        <v>2415</v>
      </c>
      <c r="C20017" t="s">
        <v>3140</v>
      </c>
      <c r="D20017">
        <v>2.5</v>
      </c>
    </row>
    <row r="20018" spans="1:4">
      <c r="A20018">
        <v>1917</v>
      </c>
      <c r="B20018" t="s">
        <v>2415</v>
      </c>
      <c r="C20018" t="s">
        <v>3140</v>
      </c>
      <c r="D20018">
        <v>10</v>
      </c>
    </row>
    <row r="20019" spans="1:4">
      <c r="A20019">
        <v>1917</v>
      </c>
      <c r="B20019" t="s">
        <v>2415</v>
      </c>
      <c r="C20019" t="s">
        <v>3141</v>
      </c>
      <c r="D20019">
        <v>15</v>
      </c>
    </row>
    <row r="20020" spans="1:4">
      <c r="A20020">
        <v>1917</v>
      </c>
      <c r="B20020" t="s">
        <v>2415</v>
      </c>
      <c r="C20020" t="s">
        <v>3142</v>
      </c>
      <c r="D20020">
        <v>22.34</v>
      </c>
    </row>
    <row r="20021" spans="1:4">
      <c r="A20021">
        <v>1917</v>
      </c>
      <c r="B20021" t="s">
        <v>2415</v>
      </c>
      <c r="C20021" t="s">
        <v>3142</v>
      </c>
      <c r="D20021">
        <v>8.5</v>
      </c>
    </row>
    <row r="20022" spans="1:4">
      <c r="A20022">
        <v>1917</v>
      </c>
      <c r="B20022" t="s">
        <v>2415</v>
      </c>
      <c r="C20022" t="s">
        <v>3143</v>
      </c>
      <c r="D20022">
        <v>36</v>
      </c>
    </row>
    <row r="20023" spans="1:4">
      <c r="A20023">
        <v>1917</v>
      </c>
      <c r="B20023" t="s">
        <v>2415</v>
      </c>
      <c r="C20023" t="s">
        <v>3143</v>
      </c>
      <c r="D20023">
        <v>16.71</v>
      </c>
    </row>
    <row r="20024" spans="1:4">
      <c r="A20024">
        <v>1917</v>
      </c>
      <c r="B20024" t="s">
        <v>2415</v>
      </c>
      <c r="C20024" t="s">
        <v>3144</v>
      </c>
      <c r="D20024">
        <v>2.75</v>
      </c>
    </row>
    <row r="20025" spans="1:4">
      <c r="A20025">
        <v>1917</v>
      </c>
      <c r="B20025" t="s">
        <v>2415</v>
      </c>
      <c r="C20025" t="s">
        <v>3145</v>
      </c>
      <c r="D20025">
        <v>6.38</v>
      </c>
    </row>
    <row r="20026" spans="1:4">
      <c r="A20026">
        <v>1917</v>
      </c>
      <c r="B20026" t="s">
        <v>2415</v>
      </c>
      <c r="C20026" t="s">
        <v>3145</v>
      </c>
      <c r="D20026">
        <v>17.77</v>
      </c>
    </row>
    <row r="20027" spans="1:4">
      <c r="A20027">
        <v>1917</v>
      </c>
      <c r="B20027" t="s">
        <v>2415</v>
      </c>
      <c r="C20027" t="s">
        <v>3145</v>
      </c>
      <c r="D20027">
        <v>24.15</v>
      </c>
    </row>
    <row r="20028" spans="1:4">
      <c r="A20028">
        <v>1917</v>
      </c>
      <c r="B20028" t="s">
        <v>2415</v>
      </c>
      <c r="C20028" t="s">
        <v>3145</v>
      </c>
      <c r="D20028">
        <v>34</v>
      </c>
    </row>
    <row r="20029" spans="1:4">
      <c r="A20029">
        <v>1917</v>
      </c>
      <c r="B20029" t="s">
        <v>2415</v>
      </c>
      <c r="C20029" t="s">
        <v>3146</v>
      </c>
      <c r="D20029">
        <v>8.5</v>
      </c>
    </row>
    <row r="20030" spans="1:4">
      <c r="A20030">
        <v>1917</v>
      </c>
      <c r="B20030" t="s">
        <v>2415</v>
      </c>
      <c r="C20030" t="s">
        <v>2651</v>
      </c>
      <c r="D20030">
        <v>20.25</v>
      </c>
    </row>
    <row r="20031" spans="1:4">
      <c r="A20031">
        <v>1917</v>
      </c>
      <c r="B20031" t="s">
        <v>2415</v>
      </c>
      <c r="C20031" t="s">
        <v>3147</v>
      </c>
      <c r="D20031">
        <v>32</v>
      </c>
    </row>
    <row r="20032" spans="1:4">
      <c r="A20032">
        <v>1917</v>
      </c>
      <c r="B20032" t="s">
        <v>2415</v>
      </c>
      <c r="C20032" t="s">
        <v>3148</v>
      </c>
      <c r="D20032">
        <v>28</v>
      </c>
    </row>
    <row r="20033" spans="1:4">
      <c r="A20033">
        <v>1917</v>
      </c>
      <c r="B20033" t="s">
        <v>2415</v>
      </c>
      <c r="C20033" t="s">
        <v>3149</v>
      </c>
      <c r="D20033">
        <v>3.5</v>
      </c>
    </row>
    <row r="20034" spans="1:4">
      <c r="A20034">
        <v>1917</v>
      </c>
      <c r="B20034" t="s">
        <v>2415</v>
      </c>
      <c r="C20034" t="s">
        <v>3149</v>
      </c>
      <c r="D20034">
        <v>118</v>
      </c>
    </row>
    <row r="20035" spans="1:4">
      <c r="A20035">
        <v>1917</v>
      </c>
      <c r="B20035" t="s">
        <v>2415</v>
      </c>
      <c r="C20035" t="s">
        <v>3150</v>
      </c>
      <c r="D20035">
        <v>2.5</v>
      </c>
    </row>
    <row r="20036" spans="1:4">
      <c r="A20036">
        <v>1917</v>
      </c>
      <c r="B20036" t="s">
        <v>2415</v>
      </c>
      <c r="C20036" t="s">
        <v>3150</v>
      </c>
      <c r="D20036">
        <v>8</v>
      </c>
    </row>
    <row r="20037" spans="1:4">
      <c r="A20037">
        <v>1917</v>
      </c>
      <c r="B20037" t="s">
        <v>2415</v>
      </c>
      <c r="C20037" t="s">
        <v>3150</v>
      </c>
      <c r="D20037">
        <v>8</v>
      </c>
    </row>
    <row r="20038" spans="1:4">
      <c r="A20038">
        <v>1917</v>
      </c>
      <c r="B20038" t="s">
        <v>2415</v>
      </c>
      <c r="C20038" t="s">
        <v>3150</v>
      </c>
      <c r="D20038">
        <v>8.25</v>
      </c>
    </row>
    <row r="20039" spans="1:4">
      <c r="A20039">
        <v>1917</v>
      </c>
      <c r="B20039" t="s">
        <v>2415</v>
      </c>
      <c r="C20039" t="s">
        <v>3151</v>
      </c>
      <c r="D20039">
        <v>10.1</v>
      </c>
    </row>
    <row r="20040" spans="1:4">
      <c r="A20040">
        <v>1917</v>
      </c>
      <c r="B20040" t="s">
        <v>2415</v>
      </c>
      <c r="C20040" t="s">
        <v>3152</v>
      </c>
      <c r="D20040">
        <v>84.46</v>
      </c>
    </row>
    <row r="20041" spans="1:4">
      <c r="A20041">
        <v>1917</v>
      </c>
      <c r="B20041" t="s">
        <v>3153</v>
      </c>
      <c r="C20041" t="s">
        <v>3154</v>
      </c>
      <c r="D20041">
        <v>14.6</v>
      </c>
    </row>
    <row r="20042" spans="1:4">
      <c r="A20042">
        <v>1917</v>
      </c>
      <c r="B20042" t="s">
        <v>3153</v>
      </c>
      <c r="C20042" t="s">
        <v>3155</v>
      </c>
      <c r="D20042">
        <v>24</v>
      </c>
    </row>
    <row r="20043" spans="1:4">
      <c r="A20043">
        <v>1917</v>
      </c>
      <c r="B20043" t="s">
        <v>3153</v>
      </c>
      <c r="C20043" t="s">
        <v>3155</v>
      </c>
      <c r="D20043">
        <v>400.43200000000002</v>
      </c>
    </row>
    <row r="20044" spans="1:4">
      <c r="A20044">
        <v>1917</v>
      </c>
      <c r="B20044" t="s">
        <v>3153</v>
      </c>
      <c r="C20044" t="s">
        <v>3156</v>
      </c>
      <c r="D20044">
        <v>20</v>
      </c>
    </row>
    <row r="20045" spans="1:4">
      <c r="A20045">
        <v>1917</v>
      </c>
      <c r="B20045" t="s">
        <v>3157</v>
      </c>
      <c r="C20045" t="s">
        <v>2756</v>
      </c>
      <c r="D20045">
        <v>9</v>
      </c>
    </row>
    <row r="20046" spans="1:4">
      <c r="A20046">
        <v>1917</v>
      </c>
      <c r="B20046" t="s">
        <v>3157</v>
      </c>
      <c r="C20046" t="s">
        <v>2735</v>
      </c>
      <c r="D20046">
        <v>37.51</v>
      </c>
    </row>
    <row r="20047" spans="1:4">
      <c r="A20047">
        <v>1917</v>
      </c>
      <c r="B20047" t="s">
        <v>3157</v>
      </c>
      <c r="C20047" t="s">
        <v>2735</v>
      </c>
      <c r="D20047">
        <v>9</v>
      </c>
    </row>
    <row r="20048" spans="1:4">
      <c r="A20048">
        <v>1917</v>
      </c>
      <c r="B20048" t="s">
        <v>3157</v>
      </c>
      <c r="C20048" t="s">
        <v>3158</v>
      </c>
      <c r="D20048">
        <v>26.17</v>
      </c>
    </row>
    <row r="20049" spans="1:4">
      <c r="A20049">
        <v>1917</v>
      </c>
      <c r="B20049" t="s">
        <v>3157</v>
      </c>
      <c r="C20049" t="s">
        <v>3159</v>
      </c>
      <c r="D20049">
        <v>14.23</v>
      </c>
    </row>
    <row r="20050" spans="1:4">
      <c r="A20050">
        <v>1917</v>
      </c>
      <c r="B20050" t="s">
        <v>3157</v>
      </c>
      <c r="C20050" t="s">
        <v>3160</v>
      </c>
      <c r="D20050">
        <v>3</v>
      </c>
    </row>
    <row r="20051" spans="1:4">
      <c r="A20051">
        <v>1917</v>
      </c>
      <c r="B20051" t="s">
        <v>3157</v>
      </c>
      <c r="C20051" t="s">
        <v>3161</v>
      </c>
      <c r="D20051">
        <v>2</v>
      </c>
    </row>
    <row r="20052" spans="1:4">
      <c r="A20052">
        <v>1917</v>
      </c>
      <c r="B20052" t="s">
        <v>3162</v>
      </c>
      <c r="C20052" t="s">
        <v>3163</v>
      </c>
      <c r="D20052">
        <v>7</v>
      </c>
    </row>
    <row r="20053" spans="1:4">
      <c r="A20053">
        <v>1917</v>
      </c>
      <c r="B20053" t="s">
        <v>3162</v>
      </c>
      <c r="C20053" t="s">
        <v>1213</v>
      </c>
      <c r="D20053">
        <v>4</v>
      </c>
    </row>
    <row r="20054" spans="1:4">
      <c r="A20054">
        <v>1917</v>
      </c>
      <c r="B20054" t="s">
        <v>3162</v>
      </c>
      <c r="C20054" t="s">
        <v>3164</v>
      </c>
      <c r="D20054">
        <v>15</v>
      </c>
    </row>
    <row r="20055" spans="1:4">
      <c r="A20055">
        <v>1917</v>
      </c>
      <c r="B20055" t="s">
        <v>3544</v>
      </c>
      <c r="C20055" t="s">
        <v>2692</v>
      </c>
      <c r="D20055">
        <v>15.3</v>
      </c>
    </row>
    <row r="20056" spans="1:4">
      <c r="A20056">
        <v>1917</v>
      </c>
      <c r="B20056" t="s">
        <v>3544</v>
      </c>
      <c r="C20056" t="s">
        <v>3165</v>
      </c>
      <c r="D20056">
        <v>61.475000000000001</v>
      </c>
    </row>
    <row r="20057" spans="1:4">
      <c r="A20057">
        <v>1917</v>
      </c>
      <c r="B20057" t="s">
        <v>3544</v>
      </c>
      <c r="C20057" t="s">
        <v>3165</v>
      </c>
      <c r="D20057">
        <v>20</v>
      </c>
    </row>
    <row r="20058" spans="1:4">
      <c r="A20058">
        <v>1917</v>
      </c>
      <c r="B20058" t="s">
        <v>3544</v>
      </c>
      <c r="C20058" t="s">
        <v>3165</v>
      </c>
      <c r="D20058">
        <v>10.795</v>
      </c>
    </row>
    <row r="20059" spans="1:4">
      <c r="A20059">
        <v>1917</v>
      </c>
      <c r="B20059" t="s">
        <v>3544</v>
      </c>
      <c r="C20059" t="s">
        <v>3166</v>
      </c>
      <c r="D20059">
        <v>5.5</v>
      </c>
    </row>
    <row r="20060" spans="1:4">
      <c r="A20060">
        <v>1917</v>
      </c>
      <c r="B20060" t="s">
        <v>3544</v>
      </c>
      <c r="C20060" t="s">
        <v>3167</v>
      </c>
      <c r="D20060">
        <v>15</v>
      </c>
    </row>
    <row r="20061" spans="1:4">
      <c r="A20061">
        <v>1917</v>
      </c>
      <c r="B20061" t="s">
        <v>3544</v>
      </c>
      <c r="C20061" t="s">
        <v>3168</v>
      </c>
      <c r="D20061">
        <v>6</v>
      </c>
    </row>
    <row r="20062" spans="1:4">
      <c r="A20062">
        <v>1917</v>
      </c>
      <c r="B20062" t="s">
        <v>3544</v>
      </c>
      <c r="C20062" t="s">
        <v>3169</v>
      </c>
      <c r="D20062">
        <v>54.7</v>
      </c>
    </row>
    <row r="20063" spans="1:4">
      <c r="A20063">
        <v>1917</v>
      </c>
      <c r="B20063" t="s">
        <v>3544</v>
      </c>
      <c r="C20063" t="s">
        <v>3170</v>
      </c>
      <c r="D20063">
        <v>10.83</v>
      </c>
    </row>
    <row r="20064" spans="1:4">
      <c r="A20064">
        <v>1917</v>
      </c>
      <c r="B20064" t="s">
        <v>3544</v>
      </c>
      <c r="C20064" t="s">
        <v>3170</v>
      </c>
      <c r="D20064">
        <v>124</v>
      </c>
    </row>
    <row r="20065" spans="1:4">
      <c r="A20065">
        <v>1917</v>
      </c>
      <c r="B20065" t="s">
        <v>3544</v>
      </c>
      <c r="C20065" t="s">
        <v>3170</v>
      </c>
      <c r="D20065">
        <v>2</v>
      </c>
    </row>
    <row r="20066" spans="1:4">
      <c r="A20066">
        <v>1917</v>
      </c>
      <c r="B20066" t="s">
        <v>3544</v>
      </c>
      <c r="C20066" t="s">
        <v>3171</v>
      </c>
      <c r="D20066">
        <v>27.05</v>
      </c>
    </row>
    <row r="20067" spans="1:4">
      <c r="A20067">
        <v>1917</v>
      </c>
      <c r="B20067" t="s">
        <v>3544</v>
      </c>
      <c r="C20067" t="s">
        <v>3171</v>
      </c>
      <c r="D20067">
        <v>98.11</v>
      </c>
    </row>
    <row r="20068" spans="1:4">
      <c r="A20068">
        <v>1917</v>
      </c>
      <c r="B20068" t="s">
        <v>3544</v>
      </c>
      <c r="C20068" t="s">
        <v>3171</v>
      </c>
      <c r="D20068">
        <v>4.5</v>
      </c>
    </row>
    <row r="20069" spans="1:4">
      <c r="A20069">
        <v>1917</v>
      </c>
      <c r="B20069" t="s">
        <v>3658</v>
      </c>
      <c r="C20069" t="s">
        <v>3172</v>
      </c>
      <c r="D20069">
        <v>4</v>
      </c>
    </row>
    <row r="20070" spans="1:4">
      <c r="A20070">
        <v>1917</v>
      </c>
      <c r="B20070" t="s">
        <v>3658</v>
      </c>
      <c r="C20070" t="s">
        <v>3173</v>
      </c>
      <c r="D20070">
        <v>8.2170000000000005</v>
      </c>
    </row>
    <row r="20071" spans="1:4">
      <c r="A20071">
        <v>1917</v>
      </c>
      <c r="B20071" t="s">
        <v>3658</v>
      </c>
      <c r="C20071" t="s">
        <v>679</v>
      </c>
      <c r="D20071">
        <v>21</v>
      </c>
    </row>
    <row r="20072" spans="1:4">
      <c r="A20072">
        <v>1917</v>
      </c>
      <c r="B20072" t="s">
        <v>3658</v>
      </c>
      <c r="C20072" t="s">
        <v>3174</v>
      </c>
      <c r="D20072">
        <v>13.5</v>
      </c>
    </row>
    <row r="20073" spans="1:4">
      <c r="A20073">
        <v>1917</v>
      </c>
      <c r="B20073" t="s">
        <v>3658</v>
      </c>
      <c r="C20073" t="s">
        <v>3175</v>
      </c>
      <c r="D20073">
        <v>3.2</v>
      </c>
    </row>
    <row r="20074" spans="1:4">
      <c r="A20074">
        <v>1917</v>
      </c>
      <c r="B20074" t="s">
        <v>3658</v>
      </c>
      <c r="C20074" t="s">
        <v>3176</v>
      </c>
      <c r="D20074">
        <v>10</v>
      </c>
    </row>
    <row r="20075" spans="1:4">
      <c r="A20075">
        <v>1917</v>
      </c>
      <c r="B20075" t="s">
        <v>3658</v>
      </c>
      <c r="C20075" t="s">
        <v>3177</v>
      </c>
      <c r="D20075">
        <v>25</v>
      </c>
    </row>
    <row r="20076" spans="1:4">
      <c r="A20076">
        <v>1917</v>
      </c>
      <c r="B20076" t="s">
        <v>3658</v>
      </c>
      <c r="C20076" t="s">
        <v>3177</v>
      </c>
      <c r="D20076">
        <v>7.75</v>
      </c>
    </row>
    <row r="20077" spans="1:4">
      <c r="A20077">
        <v>1917</v>
      </c>
      <c r="B20077" t="s">
        <v>3658</v>
      </c>
      <c r="C20077" t="s">
        <v>1862</v>
      </c>
      <c r="D20077">
        <v>8</v>
      </c>
    </row>
    <row r="20078" spans="1:4">
      <c r="A20078">
        <v>1917</v>
      </c>
      <c r="B20078" t="s">
        <v>3658</v>
      </c>
      <c r="C20078" t="s">
        <v>3178</v>
      </c>
      <c r="D20078">
        <v>51.075000000000003</v>
      </c>
    </row>
    <row r="20079" spans="1:4">
      <c r="A20079">
        <v>1917</v>
      </c>
      <c r="B20079" t="s">
        <v>3658</v>
      </c>
      <c r="C20079" t="s">
        <v>3178</v>
      </c>
      <c r="D20079">
        <v>1.25</v>
      </c>
    </row>
    <row r="20080" spans="1:4">
      <c r="A20080">
        <v>1917</v>
      </c>
      <c r="B20080" t="s">
        <v>3658</v>
      </c>
      <c r="C20080" t="s">
        <v>3178</v>
      </c>
      <c r="D20080">
        <v>1.125</v>
      </c>
    </row>
    <row r="20081" spans="1:4">
      <c r="A20081">
        <v>1917</v>
      </c>
      <c r="B20081" t="s">
        <v>3658</v>
      </c>
      <c r="C20081" t="s">
        <v>3178</v>
      </c>
      <c r="D20081">
        <v>6.2949999999999999</v>
      </c>
    </row>
    <row r="20082" spans="1:4">
      <c r="A20082">
        <v>1917</v>
      </c>
      <c r="B20082" t="s">
        <v>3658</v>
      </c>
      <c r="C20082" t="s">
        <v>3178</v>
      </c>
      <c r="D20082">
        <v>11.5</v>
      </c>
    </row>
    <row r="20083" spans="1:4">
      <c r="A20083">
        <v>1917</v>
      </c>
      <c r="B20083" t="s">
        <v>3658</v>
      </c>
      <c r="C20083" t="s">
        <v>3178</v>
      </c>
      <c r="D20083">
        <v>276.92</v>
      </c>
    </row>
    <row r="20084" spans="1:4">
      <c r="A20084">
        <v>1917</v>
      </c>
      <c r="B20084" t="s">
        <v>3658</v>
      </c>
      <c r="C20084" t="s">
        <v>3178</v>
      </c>
      <c r="D20084">
        <v>69.2</v>
      </c>
    </row>
    <row r="20085" spans="1:4">
      <c r="A20085">
        <v>1917</v>
      </c>
      <c r="B20085" t="s">
        <v>3658</v>
      </c>
      <c r="C20085" t="s">
        <v>1516</v>
      </c>
      <c r="D20085">
        <v>4.5</v>
      </c>
    </row>
    <row r="20086" spans="1:4">
      <c r="A20086">
        <v>1917</v>
      </c>
      <c r="B20086" t="s">
        <v>3658</v>
      </c>
      <c r="C20086" t="s">
        <v>3179</v>
      </c>
      <c r="D20086">
        <v>38.15</v>
      </c>
    </row>
    <row r="20087" spans="1:4">
      <c r="A20087">
        <v>1917</v>
      </c>
      <c r="B20087" t="s">
        <v>3658</v>
      </c>
      <c r="C20087" t="s">
        <v>3179</v>
      </c>
      <c r="D20087">
        <v>9.34</v>
      </c>
    </row>
    <row r="20088" spans="1:4">
      <c r="A20088">
        <v>1917</v>
      </c>
      <c r="B20088" t="s">
        <v>3658</v>
      </c>
      <c r="C20088" t="s">
        <v>684</v>
      </c>
      <c r="D20088">
        <v>129.41999999999999</v>
      </c>
    </row>
    <row r="20089" spans="1:4">
      <c r="A20089">
        <v>1917</v>
      </c>
      <c r="B20089" t="s">
        <v>3658</v>
      </c>
      <c r="C20089" t="s">
        <v>684</v>
      </c>
      <c r="D20089">
        <v>29.3</v>
      </c>
    </row>
    <row r="20090" spans="1:4">
      <c r="A20090">
        <v>1917</v>
      </c>
      <c r="B20090" t="s">
        <v>3658</v>
      </c>
      <c r="C20090" t="s">
        <v>684</v>
      </c>
      <c r="D20090">
        <v>31</v>
      </c>
    </row>
    <row r="20091" spans="1:4">
      <c r="A20091">
        <v>1917</v>
      </c>
      <c r="B20091" t="s">
        <v>3658</v>
      </c>
      <c r="C20091" t="s">
        <v>686</v>
      </c>
      <c r="D20091">
        <v>38.72</v>
      </c>
    </row>
    <row r="20092" spans="1:4">
      <c r="A20092">
        <v>1917</v>
      </c>
      <c r="B20092" t="s">
        <v>3658</v>
      </c>
      <c r="C20092" t="s">
        <v>686</v>
      </c>
      <c r="D20092">
        <v>50</v>
      </c>
    </row>
    <row r="20093" spans="1:4">
      <c r="A20093">
        <v>1917</v>
      </c>
      <c r="B20093" t="s">
        <v>3658</v>
      </c>
      <c r="C20093" t="s">
        <v>3159</v>
      </c>
      <c r="D20093">
        <v>7</v>
      </c>
    </row>
    <row r="20094" spans="1:4">
      <c r="A20094">
        <v>1917</v>
      </c>
      <c r="B20094" t="s">
        <v>3658</v>
      </c>
      <c r="C20094" t="s">
        <v>3159</v>
      </c>
      <c r="D20094">
        <v>2.5</v>
      </c>
    </row>
    <row r="20095" spans="1:4">
      <c r="A20095">
        <v>1917</v>
      </c>
      <c r="B20095" t="s">
        <v>3658</v>
      </c>
      <c r="C20095" t="e">
        <v>#NAME?</v>
      </c>
      <c r="D20095">
        <v>74.7</v>
      </c>
    </row>
    <row r="20096" spans="1:4">
      <c r="A20096">
        <v>1917</v>
      </c>
      <c r="B20096" t="s">
        <v>3658</v>
      </c>
      <c r="C20096" t="e">
        <v>#NAME?</v>
      </c>
      <c r="D20096">
        <v>4</v>
      </c>
    </row>
    <row r="20097" spans="1:4">
      <c r="A20097">
        <v>1917</v>
      </c>
      <c r="B20097" t="s">
        <v>3658</v>
      </c>
      <c r="C20097" t="s">
        <v>3180</v>
      </c>
      <c r="D20097">
        <v>4.9000000000000004</v>
      </c>
    </row>
    <row r="20098" spans="1:4">
      <c r="A20098">
        <v>1917</v>
      </c>
      <c r="B20098" t="s">
        <v>3658</v>
      </c>
      <c r="C20098" t="s">
        <v>689</v>
      </c>
      <c r="D20098">
        <v>1</v>
      </c>
    </row>
    <row r="20099" spans="1:4">
      <c r="A20099">
        <v>1917</v>
      </c>
      <c r="B20099" t="s">
        <v>3658</v>
      </c>
      <c r="C20099" t="s">
        <v>1865</v>
      </c>
      <c r="D20099">
        <v>4.5</v>
      </c>
    </row>
    <row r="20100" spans="1:4">
      <c r="A20100">
        <v>1917</v>
      </c>
      <c r="B20100" t="s">
        <v>3658</v>
      </c>
      <c r="C20100" t="s">
        <v>1898</v>
      </c>
      <c r="D20100">
        <v>5.5</v>
      </c>
    </row>
    <row r="20101" spans="1:4">
      <c r="A20101">
        <v>1917</v>
      </c>
      <c r="B20101" t="s">
        <v>3658</v>
      </c>
      <c r="C20101" t="s">
        <v>1866</v>
      </c>
      <c r="D20101">
        <v>1</v>
      </c>
    </row>
    <row r="20102" spans="1:4">
      <c r="A20102">
        <v>1917</v>
      </c>
      <c r="B20102" t="s">
        <v>3658</v>
      </c>
      <c r="C20102" t="s">
        <v>1866</v>
      </c>
      <c r="D20102">
        <v>7</v>
      </c>
    </row>
    <row r="20103" spans="1:4">
      <c r="A20103">
        <v>1917</v>
      </c>
      <c r="B20103" t="s">
        <v>3658</v>
      </c>
      <c r="C20103" t="s">
        <v>691</v>
      </c>
      <c r="D20103">
        <v>5</v>
      </c>
    </row>
    <row r="20104" spans="1:4">
      <c r="A20104">
        <v>1917</v>
      </c>
      <c r="B20104" t="s">
        <v>3658</v>
      </c>
      <c r="C20104" t="s">
        <v>691</v>
      </c>
      <c r="D20104">
        <v>87.7</v>
      </c>
    </row>
    <row r="20105" spans="1:4">
      <c r="A20105">
        <v>1917</v>
      </c>
      <c r="B20105" t="s">
        <v>3658</v>
      </c>
      <c r="C20105" t="s">
        <v>3181</v>
      </c>
      <c r="D20105">
        <v>15</v>
      </c>
    </row>
    <row r="20106" spans="1:4">
      <c r="A20106">
        <v>1917</v>
      </c>
      <c r="B20106" t="s">
        <v>3658</v>
      </c>
      <c r="C20106" t="s">
        <v>3182</v>
      </c>
      <c r="D20106">
        <v>4</v>
      </c>
    </row>
    <row r="20107" spans="1:4">
      <c r="A20107">
        <v>1917</v>
      </c>
      <c r="B20107" t="s">
        <v>3658</v>
      </c>
      <c r="C20107" t="s">
        <v>3183</v>
      </c>
      <c r="D20107">
        <v>8</v>
      </c>
    </row>
    <row r="20108" spans="1:4">
      <c r="A20108">
        <v>1917</v>
      </c>
      <c r="B20108" t="s">
        <v>3658</v>
      </c>
      <c r="C20108" t="s">
        <v>3184</v>
      </c>
      <c r="D20108">
        <v>10</v>
      </c>
    </row>
    <row r="20109" spans="1:4">
      <c r="A20109">
        <v>1917</v>
      </c>
      <c r="B20109" t="s">
        <v>3185</v>
      </c>
      <c r="C20109" t="s">
        <v>3186</v>
      </c>
      <c r="D20109">
        <v>166.4</v>
      </c>
    </row>
    <row r="20110" spans="1:4">
      <c r="A20110">
        <v>1917</v>
      </c>
      <c r="B20110" t="s">
        <v>3185</v>
      </c>
      <c r="C20110" t="s">
        <v>3187</v>
      </c>
      <c r="D20110">
        <v>14</v>
      </c>
    </row>
    <row r="20111" spans="1:4">
      <c r="A20111">
        <v>1917</v>
      </c>
      <c r="B20111" t="s">
        <v>3185</v>
      </c>
      <c r="C20111" t="s">
        <v>3187</v>
      </c>
      <c r="D20111">
        <v>70</v>
      </c>
    </row>
    <row r="20112" spans="1:4">
      <c r="A20112">
        <v>1917</v>
      </c>
      <c r="B20112" t="s">
        <v>3185</v>
      </c>
      <c r="C20112" t="s">
        <v>3187</v>
      </c>
      <c r="D20112">
        <v>75</v>
      </c>
    </row>
    <row r="20113" spans="1:4">
      <c r="A20113">
        <v>1917</v>
      </c>
      <c r="B20113" t="s">
        <v>3185</v>
      </c>
      <c r="C20113" t="s">
        <v>3187</v>
      </c>
      <c r="D20113">
        <v>145</v>
      </c>
    </row>
    <row r="20114" spans="1:4">
      <c r="A20114">
        <v>1917</v>
      </c>
      <c r="B20114" t="s">
        <v>3188</v>
      </c>
      <c r="C20114" t="s">
        <v>3189</v>
      </c>
      <c r="D20114">
        <v>7.5</v>
      </c>
    </row>
    <row r="20115" spans="1:4">
      <c r="A20115">
        <v>1917</v>
      </c>
      <c r="B20115" t="s">
        <v>3188</v>
      </c>
      <c r="C20115" t="s">
        <v>3190</v>
      </c>
      <c r="D20115">
        <v>20.5</v>
      </c>
    </row>
    <row r="20116" spans="1:4">
      <c r="A20116">
        <v>1917</v>
      </c>
      <c r="B20116" t="s">
        <v>3188</v>
      </c>
      <c r="C20116" t="s">
        <v>3191</v>
      </c>
      <c r="D20116">
        <v>5</v>
      </c>
    </row>
    <row r="20117" spans="1:4">
      <c r="A20117">
        <v>1917</v>
      </c>
      <c r="B20117" t="s">
        <v>3188</v>
      </c>
      <c r="C20117" t="s">
        <v>3192</v>
      </c>
      <c r="D20117">
        <v>12</v>
      </c>
    </row>
    <row r="20118" spans="1:4">
      <c r="A20118">
        <v>1917</v>
      </c>
      <c r="B20118" t="s">
        <v>3188</v>
      </c>
      <c r="C20118" t="s">
        <v>3192</v>
      </c>
      <c r="D20118">
        <v>5</v>
      </c>
    </row>
    <row r="20119" spans="1:4">
      <c r="A20119">
        <v>1917</v>
      </c>
      <c r="B20119" t="s">
        <v>3188</v>
      </c>
      <c r="C20119" t="s">
        <v>3193</v>
      </c>
      <c r="D20119">
        <v>10.5</v>
      </c>
    </row>
    <row r="20120" spans="1:4">
      <c r="A20120">
        <v>1917</v>
      </c>
      <c r="B20120" t="s">
        <v>3188</v>
      </c>
      <c r="C20120" t="s">
        <v>3194</v>
      </c>
      <c r="D20120">
        <v>34</v>
      </c>
    </row>
    <row r="20121" spans="1:4">
      <c r="A20121">
        <v>1917</v>
      </c>
      <c r="B20121" t="s">
        <v>3188</v>
      </c>
      <c r="C20121" t="s">
        <v>3194</v>
      </c>
      <c r="D20121">
        <v>13</v>
      </c>
    </row>
    <row r="20122" spans="1:4">
      <c r="A20122">
        <v>1917</v>
      </c>
      <c r="B20122" t="s">
        <v>3188</v>
      </c>
      <c r="C20122" t="s">
        <v>3195</v>
      </c>
      <c r="D20122">
        <v>8</v>
      </c>
    </row>
    <row r="20123" spans="1:4">
      <c r="A20123">
        <v>1917</v>
      </c>
      <c r="B20123" t="s">
        <v>3188</v>
      </c>
      <c r="C20123" t="s">
        <v>3196</v>
      </c>
      <c r="D20123">
        <v>11.25</v>
      </c>
    </row>
    <row r="20124" spans="1:4">
      <c r="A20124">
        <v>1917</v>
      </c>
      <c r="B20124" t="s">
        <v>55</v>
      </c>
      <c r="C20124" t="s">
        <v>3197</v>
      </c>
      <c r="D20124">
        <v>3.5</v>
      </c>
    </row>
    <row r="20125" spans="1:4">
      <c r="A20125">
        <v>1917</v>
      </c>
      <c r="B20125" t="s">
        <v>55</v>
      </c>
      <c r="C20125" t="s">
        <v>478</v>
      </c>
      <c r="D20125">
        <v>9.1300000000000008</v>
      </c>
    </row>
    <row r="20126" spans="1:4">
      <c r="A20126">
        <v>1917</v>
      </c>
      <c r="B20126" t="s">
        <v>55</v>
      </c>
      <c r="C20126" t="s">
        <v>3198</v>
      </c>
      <c r="D20126">
        <v>47.13</v>
      </c>
    </row>
    <row r="20127" spans="1:4">
      <c r="A20127">
        <v>1917</v>
      </c>
      <c r="B20127" t="s">
        <v>55</v>
      </c>
      <c r="C20127" t="s">
        <v>3199</v>
      </c>
      <c r="D20127">
        <v>1.17</v>
      </c>
    </row>
    <row r="20128" spans="1:4">
      <c r="A20128">
        <v>1917</v>
      </c>
      <c r="B20128" t="s">
        <v>55</v>
      </c>
      <c r="C20128" t="s">
        <v>56</v>
      </c>
      <c r="D20128">
        <v>18.88</v>
      </c>
    </row>
    <row r="20129" spans="1:4">
      <c r="A20129">
        <v>1917</v>
      </c>
      <c r="B20129" t="s">
        <v>55</v>
      </c>
      <c r="C20129" t="s">
        <v>3200</v>
      </c>
      <c r="D20129">
        <v>4.5</v>
      </c>
    </row>
    <row r="20130" spans="1:4">
      <c r="A20130">
        <v>1917</v>
      </c>
      <c r="B20130" t="s">
        <v>55</v>
      </c>
      <c r="C20130" t="s">
        <v>3200</v>
      </c>
      <c r="D20130">
        <v>47</v>
      </c>
    </row>
    <row r="20131" spans="1:4">
      <c r="A20131">
        <v>1917</v>
      </c>
      <c r="B20131" t="s">
        <v>55</v>
      </c>
      <c r="C20131" t="s">
        <v>3200</v>
      </c>
      <c r="D20131">
        <v>84.424999999999997</v>
      </c>
    </row>
    <row r="20132" spans="1:4">
      <c r="A20132">
        <v>1917</v>
      </c>
      <c r="B20132" t="s">
        <v>55</v>
      </c>
      <c r="C20132" t="s">
        <v>3201</v>
      </c>
      <c r="D20132">
        <v>8.3000000000000007</v>
      </c>
    </row>
    <row r="20133" spans="1:4">
      <c r="A20133">
        <v>1917</v>
      </c>
      <c r="B20133" t="s">
        <v>55</v>
      </c>
      <c r="C20133" t="s">
        <v>2936</v>
      </c>
      <c r="D20133">
        <v>26.1</v>
      </c>
    </row>
    <row r="20134" spans="1:4">
      <c r="A20134">
        <v>1917</v>
      </c>
      <c r="B20134" t="s">
        <v>55</v>
      </c>
      <c r="C20134" t="s">
        <v>3202</v>
      </c>
      <c r="D20134">
        <v>2.63</v>
      </c>
    </row>
    <row r="20135" spans="1:4">
      <c r="A20135">
        <v>1917</v>
      </c>
      <c r="B20135" t="s">
        <v>55</v>
      </c>
      <c r="C20135" t="s">
        <v>1503</v>
      </c>
      <c r="D20135">
        <v>14.8</v>
      </c>
    </row>
    <row r="20136" spans="1:4">
      <c r="A20136">
        <v>1917</v>
      </c>
      <c r="B20136" t="s">
        <v>55</v>
      </c>
      <c r="C20136" t="s">
        <v>1503</v>
      </c>
      <c r="D20136">
        <v>25.4</v>
      </c>
    </row>
    <row r="20137" spans="1:4">
      <c r="A20137">
        <v>1917</v>
      </c>
      <c r="B20137" t="s">
        <v>55</v>
      </c>
      <c r="C20137" t="s">
        <v>1503</v>
      </c>
      <c r="D20137">
        <v>261.73</v>
      </c>
    </row>
    <row r="20138" spans="1:4">
      <c r="A20138">
        <v>1917</v>
      </c>
      <c r="B20138" t="s">
        <v>55</v>
      </c>
      <c r="C20138" t="s">
        <v>719</v>
      </c>
      <c r="D20138">
        <v>29.85</v>
      </c>
    </row>
    <row r="20139" spans="1:4">
      <c r="A20139">
        <v>1917</v>
      </c>
      <c r="B20139" t="s">
        <v>55</v>
      </c>
      <c r="C20139" t="s">
        <v>720</v>
      </c>
      <c r="D20139">
        <v>5.5</v>
      </c>
    </row>
    <row r="20140" spans="1:4">
      <c r="A20140">
        <v>1917</v>
      </c>
      <c r="B20140" t="s">
        <v>55</v>
      </c>
      <c r="C20140" t="s">
        <v>3203</v>
      </c>
      <c r="D20140">
        <v>2</v>
      </c>
    </row>
    <row r="20141" spans="1:4">
      <c r="A20141">
        <v>1917</v>
      </c>
      <c r="B20141" t="s">
        <v>3638</v>
      </c>
      <c r="C20141" t="s">
        <v>1858</v>
      </c>
      <c r="D20141">
        <v>10.5</v>
      </c>
    </row>
    <row r="20142" spans="1:4">
      <c r="A20142">
        <v>1917</v>
      </c>
      <c r="B20142" t="s">
        <v>3638</v>
      </c>
      <c r="D20142">
        <v>24.87</v>
      </c>
    </row>
    <row r="20143" spans="1:4">
      <c r="A20143">
        <v>1917</v>
      </c>
      <c r="B20143" t="s">
        <v>3638</v>
      </c>
      <c r="C20143" t="s">
        <v>3204</v>
      </c>
      <c r="D20143">
        <v>4</v>
      </c>
    </row>
    <row r="20144" spans="1:4">
      <c r="A20144">
        <v>1917</v>
      </c>
      <c r="B20144" t="s">
        <v>3638</v>
      </c>
      <c r="C20144" t="s">
        <v>3205</v>
      </c>
      <c r="D20144">
        <v>17.8</v>
      </c>
    </row>
    <row r="20145" spans="1:4">
      <c r="A20145">
        <v>1917</v>
      </c>
      <c r="B20145" t="s">
        <v>3638</v>
      </c>
      <c r="C20145" t="s">
        <v>3206</v>
      </c>
      <c r="D20145">
        <v>40</v>
      </c>
    </row>
    <row r="20146" spans="1:4">
      <c r="A20146">
        <v>1917</v>
      </c>
      <c r="B20146" t="s">
        <v>3638</v>
      </c>
      <c r="C20146" t="s">
        <v>3207</v>
      </c>
      <c r="D20146">
        <v>6</v>
      </c>
    </row>
    <row r="20147" spans="1:4">
      <c r="A20147">
        <v>1917</v>
      </c>
      <c r="B20147" t="s">
        <v>3638</v>
      </c>
      <c r="C20147" t="s">
        <v>3208</v>
      </c>
      <c r="D20147">
        <v>5.444</v>
      </c>
    </row>
    <row r="20148" spans="1:4">
      <c r="A20148">
        <v>1917</v>
      </c>
      <c r="B20148" t="s">
        <v>3638</v>
      </c>
      <c r="C20148" t="s">
        <v>3209</v>
      </c>
      <c r="D20148">
        <v>1.75</v>
      </c>
    </row>
    <row r="20149" spans="1:4">
      <c r="A20149">
        <v>1917</v>
      </c>
      <c r="B20149" t="s">
        <v>3638</v>
      </c>
      <c r="C20149" t="s">
        <v>3209</v>
      </c>
      <c r="D20149">
        <v>61.8</v>
      </c>
    </row>
    <row r="20150" spans="1:4">
      <c r="A20150">
        <v>1917</v>
      </c>
      <c r="B20150" t="s">
        <v>3638</v>
      </c>
      <c r="C20150" t="s">
        <v>3209</v>
      </c>
      <c r="D20150">
        <v>478.4</v>
      </c>
    </row>
    <row r="20151" spans="1:4">
      <c r="A20151">
        <v>1917</v>
      </c>
      <c r="B20151" t="s">
        <v>3638</v>
      </c>
      <c r="C20151" t="s">
        <v>3209</v>
      </c>
      <c r="D20151">
        <v>226.4</v>
      </c>
    </row>
    <row r="20152" spans="1:4">
      <c r="A20152">
        <v>1917</v>
      </c>
      <c r="B20152" t="s">
        <v>3638</v>
      </c>
      <c r="C20152" t="s">
        <v>3209</v>
      </c>
      <c r="D20152">
        <v>5.5</v>
      </c>
    </row>
    <row r="20153" spans="1:4">
      <c r="A20153">
        <v>1917</v>
      </c>
      <c r="B20153" t="s">
        <v>3638</v>
      </c>
      <c r="C20153" t="s">
        <v>3209</v>
      </c>
      <c r="D20153">
        <v>4.2</v>
      </c>
    </row>
    <row r="20154" spans="1:4">
      <c r="A20154">
        <v>1917</v>
      </c>
      <c r="B20154" t="s">
        <v>3638</v>
      </c>
      <c r="C20154" t="s">
        <v>3209</v>
      </c>
      <c r="D20154">
        <v>13.2</v>
      </c>
    </row>
    <row r="20155" spans="1:4">
      <c r="A20155">
        <v>1917</v>
      </c>
      <c r="B20155" t="s">
        <v>3638</v>
      </c>
      <c r="C20155" t="s">
        <v>3209</v>
      </c>
      <c r="D20155">
        <v>24.867999999999999</v>
      </c>
    </row>
    <row r="20156" spans="1:4">
      <c r="A20156">
        <v>1917</v>
      </c>
      <c r="B20156" t="s">
        <v>3638</v>
      </c>
      <c r="C20156" t="s">
        <v>3210</v>
      </c>
      <c r="D20156">
        <v>290.47300000000001</v>
      </c>
    </row>
    <row r="20157" spans="1:4">
      <c r="A20157">
        <v>1917</v>
      </c>
      <c r="B20157" t="s">
        <v>3638</v>
      </c>
      <c r="C20157" t="s">
        <v>3210</v>
      </c>
      <c r="D20157">
        <v>109</v>
      </c>
    </row>
    <row r="20158" spans="1:4">
      <c r="A20158">
        <v>1917</v>
      </c>
      <c r="B20158" t="s">
        <v>3638</v>
      </c>
      <c r="C20158" t="s">
        <v>3211</v>
      </c>
      <c r="D20158">
        <v>19.5</v>
      </c>
    </row>
    <row r="20159" spans="1:4">
      <c r="A20159">
        <v>1917</v>
      </c>
      <c r="B20159" t="s">
        <v>3638</v>
      </c>
      <c r="C20159" t="s">
        <v>3211</v>
      </c>
      <c r="D20159">
        <v>78.400000000000006</v>
      </c>
    </row>
    <row r="20160" spans="1:4">
      <c r="A20160">
        <v>1917</v>
      </c>
      <c r="B20160" t="s">
        <v>3638</v>
      </c>
      <c r="C20160" t="s">
        <v>3211</v>
      </c>
      <c r="D20160">
        <v>85.9</v>
      </c>
    </row>
    <row r="20161" spans="1:4">
      <c r="A20161">
        <v>1917</v>
      </c>
      <c r="B20161" t="s">
        <v>3638</v>
      </c>
      <c r="C20161" t="s">
        <v>3212</v>
      </c>
      <c r="D20161">
        <v>20</v>
      </c>
    </row>
    <row r="20162" spans="1:4">
      <c r="A20162">
        <v>1917</v>
      </c>
      <c r="B20162" t="s">
        <v>3638</v>
      </c>
      <c r="C20162" t="s">
        <v>3213</v>
      </c>
      <c r="D20162">
        <v>27</v>
      </c>
    </row>
    <row r="20163" spans="1:4">
      <c r="A20163">
        <v>1917</v>
      </c>
      <c r="B20163" t="s">
        <v>3214</v>
      </c>
      <c r="C20163" t="s">
        <v>3215</v>
      </c>
      <c r="D20163">
        <v>7.4</v>
      </c>
    </row>
    <row r="20164" spans="1:4">
      <c r="A20164">
        <v>1917</v>
      </c>
      <c r="B20164" t="s">
        <v>3214</v>
      </c>
      <c r="C20164" t="s">
        <v>3215</v>
      </c>
      <c r="D20164">
        <v>88.8</v>
      </c>
    </row>
    <row r="20165" spans="1:4">
      <c r="A20165">
        <v>1917</v>
      </c>
      <c r="B20165" t="s">
        <v>3214</v>
      </c>
      <c r="C20165" t="s">
        <v>2735</v>
      </c>
      <c r="D20165">
        <v>7</v>
      </c>
    </row>
    <row r="20166" spans="1:4">
      <c r="A20166">
        <v>1917</v>
      </c>
      <c r="B20166" t="s">
        <v>3214</v>
      </c>
      <c r="C20166" t="s">
        <v>2735</v>
      </c>
      <c r="D20166">
        <v>89</v>
      </c>
    </row>
    <row r="20167" spans="1:4">
      <c r="A20167">
        <v>1917</v>
      </c>
      <c r="B20167" t="s">
        <v>3214</v>
      </c>
      <c r="C20167" t="s">
        <v>3216</v>
      </c>
      <c r="D20167">
        <v>110</v>
      </c>
    </row>
    <row r="20168" spans="1:4">
      <c r="A20168">
        <v>1917</v>
      </c>
      <c r="B20168" t="s">
        <v>3214</v>
      </c>
      <c r="C20168" t="s">
        <v>3217</v>
      </c>
      <c r="D20168">
        <v>46.29</v>
      </c>
    </row>
    <row r="20169" spans="1:4">
      <c r="A20169">
        <v>1917</v>
      </c>
      <c r="B20169" t="s">
        <v>3214</v>
      </c>
      <c r="C20169" t="s">
        <v>3218</v>
      </c>
      <c r="D20169">
        <v>6.2</v>
      </c>
    </row>
    <row r="20170" spans="1:4">
      <c r="A20170">
        <v>1917</v>
      </c>
      <c r="B20170" t="s">
        <v>3214</v>
      </c>
      <c r="C20170" t="s">
        <v>3219</v>
      </c>
      <c r="D20170">
        <v>15</v>
      </c>
    </row>
    <row r="20171" spans="1:4">
      <c r="A20171">
        <v>1917</v>
      </c>
      <c r="B20171" t="s">
        <v>3214</v>
      </c>
      <c r="C20171" t="s">
        <v>3219</v>
      </c>
      <c r="D20171">
        <v>6</v>
      </c>
    </row>
    <row r="20172" spans="1:4">
      <c r="A20172">
        <v>1917</v>
      </c>
      <c r="B20172" t="s">
        <v>3214</v>
      </c>
      <c r="C20172" t="s">
        <v>3219</v>
      </c>
      <c r="D20172">
        <v>6.5</v>
      </c>
    </row>
    <row r="20173" spans="1:4">
      <c r="A20173">
        <v>1917</v>
      </c>
      <c r="B20173" t="s">
        <v>3214</v>
      </c>
      <c r="C20173" t="s">
        <v>3219</v>
      </c>
      <c r="D20173">
        <v>8</v>
      </c>
    </row>
    <row r="20174" spans="1:4">
      <c r="A20174">
        <v>1917</v>
      </c>
      <c r="B20174" t="s">
        <v>3214</v>
      </c>
      <c r="C20174" t="s">
        <v>3220</v>
      </c>
      <c r="D20174">
        <v>60</v>
      </c>
    </row>
    <row r="20175" spans="1:4">
      <c r="A20175">
        <v>1917</v>
      </c>
      <c r="B20175" t="s">
        <v>3214</v>
      </c>
      <c r="C20175" t="s">
        <v>3220</v>
      </c>
      <c r="D20175">
        <v>5</v>
      </c>
    </row>
    <row r="20176" spans="1:4">
      <c r="A20176">
        <v>1917</v>
      </c>
      <c r="B20176" t="s">
        <v>3214</v>
      </c>
      <c r="C20176" t="s">
        <v>3221</v>
      </c>
      <c r="D20176">
        <v>14</v>
      </c>
    </row>
    <row r="20177" spans="1:4">
      <c r="A20177">
        <v>1917</v>
      </c>
      <c r="B20177" t="s">
        <v>3214</v>
      </c>
      <c r="C20177" t="s">
        <v>3222</v>
      </c>
      <c r="D20177">
        <v>12</v>
      </c>
    </row>
    <row r="20178" spans="1:4">
      <c r="A20178">
        <v>1917</v>
      </c>
      <c r="B20178" t="s">
        <v>3214</v>
      </c>
      <c r="C20178" t="s">
        <v>3222</v>
      </c>
      <c r="D20178">
        <v>12</v>
      </c>
    </row>
    <row r="20179" spans="1:4">
      <c r="A20179">
        <v>1917</v>
      </c>
      <c r="B20179" t="s">
        <v>3214</v>
      </c>
      <c r="C20179" t="s">
        <v>3223</v>
      </c>
      <c r="D20179">
        <v>13.52</v>
      </c>
    </row>
    <row r="20180" spans="1:4">
      <c r="A20180">
        <v>1917</v>
      </c>
      <c r="B20180" t="s">
        <v>3214</v>
      </c>
      <c r="C20180" t="s">
        <v>3223</v>
      </c>
      <c r="D20180">
        <v>7.8</v>
      </c>
    </row>
    <row r="20181" spans="1:4">
      <c r="A20181">
        <v>1917</v>
      </c>
      <c r="B20181" t="s">
        <v>3214</v>
      </c>
      <c r="C20181" t="s">
        <v>3224</v>
      </c>
      <c r="D20181">
        <v>9</v>
      </c>
    </row>
    <row r="20182" spans="1:4">
      <c r="A20182">
        <v>1917</v>
      </c>
      <c r="B20182" t="s">
        <v>3214</v>
      </c>
      <c r="C20182" t="s">
        <v>3224</v>
      </c>
      <c r="D20182">
        <v>17.5</v>
      </c>
    </row>
    <row r="20183" spans="1:4">
      <c r="A20183">
        <v>1917</v>
      </c>
      <c r="B20183" t="s">
        <v>3214</v>
      </c>
      <c r="C20183" t="s">
        <v>3224</v>
      </c>
      <c r="D20183">
        <v>89</v>
      </c>
    </row>
    <row r="20184" spans="1:4">
      <c r="A20184">
        <v>1917</v>
      </c>
      <c r="B20184" t="s">
        <v>3214</v>
      </c>
      <c r="C20184" t="s">
        <v>3224</v>
      </c>
      <c r="D20184">
        <v>17.600000000000001</v>
      </c>
    </row>
    <row r="20185" spans="1:4">
      <c r="A20185">
        <v>1917</v>
      </c>
      <c r="B20185" t="s">
        <v>3214</v>
      </c>
      <c r="C20185" t="s">
        <v>3224</v>
      </c>
      <c r="D20185">
        <v>88.2</v>
      </c>
    </row>
    <row r="20186" spans="1:4">
      <c r="A20186">
        <v>1917</v>
      </c>
      <c r="B20186" t="s">
        <v>3214</v>
      </c>
      <c r="C20186" t="s">
        <v>3224</v>
      </c>
      <c r="D20186">
        <v>9</v>
      </c>
    </row>
    <row r="20187" spans="1:4">
      <c r="A20187">
        <v>1917</v>
      </c>
      <c r="B20187" t="s">
        <v>3659</v>
      </c>
      <c r="C20187" t="s">
        <v>3225</v>
      </c>
      <c r="D20187">
        <v>21</v>
      </c>
    </row>
    <row r="20188" spans="1:4">
      <c r="A20188">
        <v>1917</v>
      </c>
      <c r="B20188" t="s">
        <v>3659</v>
      </c>
      <c r="D20188">
        <v>6.7</v>
      </c>
    </row>
    <row r="20189" spans="1:4">
      <c r="A20189">
        <v>1917</v>
      </c>
      <c r="B20189" t="s">
        <v>3659</v>
      </c>
      <c r="C20189" t="s">
        <v>3226</v>
      </c>
      <c r="D20189">
        <v>6</v>
      </c>
    </row>
    <row r="20190" spans="1:4">
      <c r="A20190">
        <v>1917</v>
      </c>
      <c r="B20190" t="s">
        <v>3659</v>
      </c>
      <c r="C20190" t="s">
        <v>3227</v>
      </c>
      <c r="D20190">
        <v>70</v>
      </c>
    </row>
    <row r="20191" spans="1:4">
      <c r="A20191">
        <v>1917</v>
      </c>
      <c r="B20191" t="s">
        <v>3659</v>
      </c>
      <c r="C20191" t="s">
        <v>3228</v>
      </c>
      <c r="D20191">
        <v>25</v>
      </c>
    </row>
    <row r="20192" spans="1:4">
      <c r="A20192">
        <v>1917</v>
      </c>
      <c r="B20192" t="s">
        <v>3659</v>
      </c>
      <c r="C20192" t="s">
        <v>3229</v>
      </c>
      <c r="D20192">
        <v>24.529</v>
      </c>
    </row>
    <row r="20193" spans="1:4">
      <c r="A20193">
        <v>1917</v>
      </c>
      <c r="B20193" t="s">
        <v>3659</v>
      </c>
      <c r="C20193" t="s">
        <v>2875</v>
      </c>
      <c r="D20193">
        <v>0</v>
      </c>
    </row>
    <row r="20194" spans="1:4">
      <c r="A20194">
        <v>1917</v>
      </c>
      <c r="B20194" t="s">
        <v>3659</v>
      </c>
      <c r="D20194">
        <v>38</v>
      </c>
    </row>
    <row r="20195" spans="1:4">
      <c r="A20195">
        <v>1917</v>
      </c>
      <c r="B20195" t="s">
        <v>3659</v>
      </c>
      <c r="C20195" t="s">
        <v>3230</v>
      </c>
      <c r="D20195">
        <v>5.32</v>
      </c>
    </row>
    <row r="20196" spans="1:4">
      <c r="A20196">
        <v>1917</v>
      </c>
      <c r="B20196" t="s">
        <v>3659</v>
      </c>
      <c r="C20196" t="s">
        <v>3231</v>
      </c>
      <c r="D20196">
        <v>7.5</v>
      </c>
    </row>
    <row r="20197" spans="1:4">
      <c r="A20197">
        <v>1917</v>
      </c>
      <c r="B20197" t="s">
        <v>3659</v>
      </c>
      <c r="C20197" t="s">
        <v>3232</v>
      </c>
      <c r="D20197">
        <v>2.37</v>
      </c>
    </row>
    <row r="20198" spans="1:4">
      <c r="A20198">
        <v>1917</v>
      </c>
      <c r="B20198" t="s">
        <v>3659</v>
      </c>
      <c r="C20198" t="s">
        <v>3232</v>
      </c>
      <c r="D20198">
        <v>16</v>
      </c>
    </row>
    <row r="20199" spans="1:4">
      <c r="A20199">
        <v>1917</v>
      </c>
      <c r="B20199" t="s">
        <v>3659</v>
      </c>
      <c r="C20199" t="s">
        <v>2774</v>
      </c>
      <c r="D20199">
        <v>10</v>
      </c>
    </row>
    <row r="20200" spans="1:4">
      <c r="A20200">
        <v>1917</v>
      </c>
      <c r="B20200" t="s">
        <v>3659</v>
      </c>
      <c r="C20200" t="s">
        <v>3233</v>
      </c>
      <c r="D20200">
        <v>9.5</v>
      </c>
    </row>
    <row r="20201" spans="1:4">
      <c r="A20201">
        <v>1917</v>
      </c>
      <c r="B20201" t="s">
        <v>3659</v>
      </c>
      <c r="C20201" t="s">
        <v>3234</v>
      </c>
      <c r="D20201">
        <v>2</v>
      </c>
    </row>
    <row r="20202" spans="1:4">
      <c r="A20202">
        <v>1917</v>
      </c>
      <c r="B20202" t="s">
        <v>3659</v>
      </c>
      <c r="C20202" t="s">
        <v>3235</v>
      </c>
      <c r="D20202">
        <v>405.85</v>
      </c>
    </row>
    <row r="20203" spans="1:4">
      <c r="A20203">
        <v>1917</v>
      </c>
      <c r="B20203" t="s">
        <v>3659</v>
      </c>
      <c r="C20203" t="s">
        <v>3236</v>
      </c>
      <c r="D20203">
        <v>42.478999999999999</v>
      </c>
    </row>
    <row r="20204" spans="1:4">
      <c r="A20204">
        <v>1917</v>
      </c>
      <c r="B20204" t="s">
        <v>3659</v>
      </c>
      <c r="C20204" t="s">
        <v>3237</v>
      </c>
      <c r="D20204">
        <v>12.88</v>
      </c>
    </row>
    <row r="20205" spans="1:4">
      <c r="A20205">
        <v>1917</v>
      </c>
      <c r="B20205" t="s">
        <v>3659</v>
      </c>
      <c r="C20205" t="s">
        <v>3238</v>
      </c>
      <c r="D20205">
        <v>5</v>
      </c>
    </row>
    <row r="20206" spans="1:4">
      <c r="A20206">
        <v>1917</v>
      </c>
      <c r="B20206" t="s">
        <v>3659</v>
      </c>
      <c r="C20206" t="s">
        <v>3239</v>
      </c>
      <c r="D20206">
        <v>9.08</v>
      </c>
    </row>
    <row r="20207" spans="1:4">
      <c r="A20207">
        <v>1917</v>
      </c>
      <c r="B20207" t="s">
        <v>3639</v>
      </c>
      <c r="C20207" t="s">
        <v>3240</v>
      </c>
      <c r="D20207">
        <v>5.5</v>
      </c>
    </row>
    <row r="20208" spans="1:4">
      <c r="A20208">
        <v>1917</v>
      </c>
      <c r="B20208" t="s">
        <v>3639</v>
      </c>
      <c r="C20208" t="s">
        <v>3241</v>
      </c>
      <c r="D20208">
        <v>16.5</v>
      </c>
    </row>
    <row r="20209" spans="1:4">
      <c r="A20209">
        <v>1918</v>
      </c>
      <c r="B20209" t="s">
        <v>3642</v>
      </c>
      <c r="C20209" t="s">
        <v>2714</v>
      </c>
      <c r="D20209">
        <v>7.63</v>
      </c>
    </row>
    <row r="20210" spans="1:4">
      <c r="A20210">
        <v>1918</v>
      </c>
      <c r="B20210" t="s">
        <v>3642</v>
      </c>
      <c r="C20210" t="s">
        <v>527</v>
      </c>
      <c r="D20210">
        <v>10.83</v>
      </c>
    </row>
    <row r="20211" spans="1:4">
      <c r="A20211">
        <v>1918</v>
      </c>
      <c r="B20211" t="s">
        <v>3642</v>
      </c>
      <c r="C20211" t="s">
        <v>528</v>
      </c>
      <c r="D20211">
        <v>4.5999999999999996</v>
      </c>
    </row>
    <row r="20212" spans="1:4">
      <c r="A20212">
        <v>1918</v>
      </c>
      <c r="B20212" t="s">
        <v>3642</v>
      </c>
      <c r="C20212" t="s">
        <v>528</v>
      </c>
      <c r="D20212">
        <v>32.799999999999997</v>
      </c>
    </row>
    <row r="20213" spans="1:4">
      <c r="A20213">
        <v>1918</v>
      </c>
      <c r="B20213" t="s">
        <v>3642</v>
      </c>
      <c r="C20213" t="s">
        <v>528</v>
      </c>
      <c r="D20213">
        <v>158.65</v>
      </c>
    </row>
    <row r="20214" spans="1:4">
      <c r="A20214">
        <v>1918</v>
      </c>
      <c r="B20214" t="s">
        <v>3642</v>
      </c>
      <c r="C20214" t="s">
        <v>1524</v>
      </c>
      <c r="D20214">
        <v>1.5</v>
      </c>
    </row>
    <row r="20215" spans="1:4">
      <c r="A20215">
        <v>1918</v>
      </c>
      <c r="B20215" t="s">
        <v>3642</v>
      </c>
      <c r="C20215" t="s">
        <v>529</v>
      </c>
      <c r="D20215">
        <v>11</v>
      </c>
    </row>
    <row r="20216" spans="1:4">
      <c r="A20216">
        <v>1918</v>
      </c>
      <c r="B20216" t="s">
        <v>3642</v>
      </c>
      <c r="C20216" t="s">
        <v>529</v>
      </c>
      <c r="D20216">
        <v>3.1</v>
      </c>
    </row>
    <row r="20217" spans="1:4">
      <c r="A20217">
        <v>1918</v>
      </c>
      <c r="B20217" t="s">
        <v>3642</v>
      </c>
      <c r="C20217" t="s">
        <v>530</v>
      </c>
      <c r="D20217">
        <v>4</v>
      </c>
    </row>
    <row r="20218" spans="1:4">
      <c r="A20218">
        <v>1918</v>
      </c>
      <c r="B20218" t="s">
        <v>3642</v>
      </c>
      <c r="C20218" t="s">
        <v>3242</v>
      </c>
      <c r="D20218">
        <v>38</v>
      </c>
    </row>
    <row r="20219" spans="1:4">
      <c r="A20219">
        <v>1918</v>
      </c>
      <c r="B20219" t="s">
        <v>3642</v>
      </c>
      <c r="C20219" t="s">
        <v>971</v>
      </c>
      <c r="D20219">
        <v>4.83</v>
      </c>
    </row>
    <row r="20220" spans="1:4">
      <c r="A20220">
        <v>1918</v>
      </c>
      <c r="B20220" t="s">
        <v>3642</v>
      </c>
      <c r="C20220" t="s">
        <v>530</v>
      </c>
      <c r="D20220">
        <v>60.5</v>
      </c>
    </row>
    <row r="20221" spans="1:4">
      <c r="A20221">
        <v>1918</v>
      </c>
      <c r="B20221" t="s">
        <v>3642</v>
      </c>
      <c r="C20221" t="s">
        <v>534</v>
      </c>
      <c r="D20221">
        <v>8</v>
      </c>
    </row>
    <row r="20222" spans="1:4">
      <c r="A20222">
        <v>1918</v>
      </c>
      <c r="B20222" t="s">
        <v>3642</v>
      </c>
      <c r="C20222" t="s">
        <v>1090</v>
      </c>
      <c r="D20222">
        <v>11</v>
      </c>
    </row>
    <row r="20223" spans="1:4">
      <c r="A20223">
        <v>1918</v>
      </c>
      <c r="B20223" t="s">
        <v>3642</v>
      </c>
      <c r="C20223" t="s">
        <v>535</v>
      </c>
      <c r="D20223">
        <v>15</v>
      </c>
    </row>
    <row r="20224" spans="1:4">
      <c r="A20224">
        <v>1918</v>
      </c>
      <c r="B20224" t="s">
        <v>2649</v>
      </c>
      <c r="C20224" t="s">
        <v>2650</v>
      </c>
      <c r="D20224">
        <v>5.25</v>
      </c>
    </row>
    <row r="20225" spans="1:4">
      <c r="A20225">
        <v>1918</v>
      </c>
      <c r="B20225" t="s">
        <v>3243</v>
      </c>
      <c r="C20225" t="s">
        <v>2652</v>
      </c>
      <c r="D20225">
        <v>10</v>
      </c>
    </row>
    <row r="20226" spans="1:4">
      <c r="A20226">
        <v>1918</v>
      </c>
      <c r="B20226" t="s">
        <v>3243</v>
      </c>
      <c r="C20226" t="s">
        <v>2647</v>
      </c>
      <c r="D20226">
        <v>32.5</v>
      </c>
    </row>
    <row r="20227" spans="1:4">
      <c r="A20227">
        <v>1918</v>
      </c>
      <c r="B20227" t="s">
        <v>3243</v>
      </c>
      <c r="C20227" t="s">
        <v>2648</v>
      </c>
      <c r="D20227">
        <v>5</v>
      </c>
    </row>
    <row r="20228" spans="1:4">
      <c r="A20228">
        <v>1918</v>
      </c>
      <c r="B20228" t="s">
        <v>3243</v>
      </c>
      <c r="C20228" t="s">
        <v>2651</v>
      </c>
      <c r="D20228">
        <v>6.7</v>
      </c>
    </row>
    <row r="20229" spans="1:4">
      <c r="A20229">
        <v>1918</v>
      </c>
      <c r="B20229" t="s">
        <v>2653</v>
      </c>
      <c r="C20229" t="s">
        <v>2654</v>
      </c>
      <c r="D20229">
        <v>5</v>
      </c>
    </row>
    <row r="20230" spans="1:4">
      <c r="A20230">
        <v>1918</v>
      </c>
      <c r="B20230" t="s">
        <v>2653</v>
      </c>
      <c r="C20230" t="s">
        <v>2660</v>
      </c>
      <c r="D20230">
        <v>4</v>
      </c>
    </row>
    <row r="20231" spans="1:4">
      <c r="A20231">
        <v>1918</v>
      </c>
      <c r="B20231" t="s">
        <v>2653</v>
      </c>
      <c r="C20231" t="s">
        <v>2657</v>
      </c>
      <c r="D20231">
        <v>33</v>
      </c>
    </row>
    <row r="20232" spans="1:4">
      <c r="A20232">
        <v>1918</v>
      </c>
      <c r="B20232" t="s">
        <v>2653</v>
      </c>
      <c r="C20232" t="s">
        <v>2657</v>
      </c>
      <c r="D20232">
        <v>1.21</v>
      </c>
    </row>
    <row r="20233" spans="1:4">
      <c r="A20233">
        <v>1918</v>
      </c>
      <c r="B20233" t="s">
        <v>2653</v>
      </c>
      <c r="C20233" t="s">
        <v>2922</v>
      </c>
      <c r="D20233">
        <v>5.5</v>
      </c>
    </row>
    <row r="20234" spans="1:4">
      <c r="A20234">
        <v>1918</v>
      </c>
      <c r="B20234" t="s">
        <v>2653</v>
      </c>
      <c r="C20234" t="s">
        <v>2660</v>
      </c>
      <c r="D20234">
        <v>13.8</v>
      </c>
    </row>
    <row r="20235" spans="1:4">
      <c r="A20235">
        <v>1918</v>
      </c>
      <c r="B20235" t="s">
        <v>2653</v>
      </c>
      <c r="C20235" t="s">
        <v>2661</v>
      </c>
      <c r="D20235">
        <v>39.68</v>
      </c>
    </row>
    <row r="20236" spans="1:4">
      <c r="A20236">
        <v>1918</v>
      </c>
      <c r="B20236" t="s">
        <v>2653</v>
      </c>
      <c r="C20236" t="s">
        <v>2662</v>
      </c>
      <c r="D20236">
        <v>9.5</v>
      </c>
    </row>
    <row r="20237" spans="1:4">
      <c r="A20237">
        <v>1918</v>
      </c>
      <c r="B20237" t="s">
        <v>2653</v>
      </c>
      <c r="C20237" t="s">
        <v>2663</v>
      </c>
      <c r="D20237">
        <v>14</v>
      </c>
    </row>
    <row r="20238" spans="1:4">
      <c r="A20238">
        <v>1918</v>
      </c>
      <c r="B20238" t="s">
        <v>2653</v>
      </c>
      <c r="C20238" t="s">
        <v>2664</v>
      </c>
      <c r="D20238">
        <v>2.5</v>
      </c>
    </row>
    <row r="20239" spans="1:4">
      <c r="A20239">
        <v>1918</v>
      </c>
      <c r="B20239" t="s">
        <v>3643</v>
      </c>
      <c r="C20239" t="s">
        <v>661</v>
      </c>
      <c r="D20239">
        <v>10.199999999999999</v>
      </c>
    </row>
    <row r="20240" spans="1:4">
      <c r="A20240">
        <v>1918</v>
      </c>
      <c r="B20240" t="s">
        <v>3643</v>
      </c>
      <c r="C20240" t="s">
        <v>1826</v>
      </c>
      <c r="D20240">
        <v>7</v>
      </c>
    </row>
    <row r="20241" spans="1:4">
      <c r="A20241">
        <v>1918</v>
      </c>
      <c r="B20241" t="s">
        <v>3643</v>
      </c>
      <c r="C20241" t="s">
        <v>1330</v>
      </c>
      <c r="D20241">
        <v>217.65</v>
      </c>
    </row>
    <row r="20242" spans="1:4">
      <c r="A20242">
        <v>1918</v>
      </c>
      <c r="B20242" t="s">
        <v>3643</v>
      </c>
      <c r="C20242" t="s">
        <v>662</v>
      </c>
      <c r="D20242">
        <v>12</v>
      </c>
    </row>
    <row r="20243" spans="1:4">
      <c r="A20243">
        <v>1918</v>
      </c>
      <c r="B20243" t="s">
        <v>3643</v>
      </c>
      <c r="C20243" t="s">
        <v>2667</v>
      </c>
      <c r="D20243">
        <v>50.03</v>
      </c>
    </row>
    <row r="20244" spans="1:4">
      <c r="A20244">
        <v>1918</v>
      </c>
      <c r="B20244" t="s">
        <v>3643</v>
      </c>
      <c r="C20244" t="s">
        <v>663</v>
      </c>
      <c r="D20244">
        <v>19</v>
      </c>
    </row>
    <row r="20245" spans="1:4">
      <c r="A20245">
        <v>1918</v>
      </c>
      <c r="B20245" t="s">
        <v>3643</v>
      </c>
      <c r="C20245" t="s">
        <v>663</v>
      </c>
      <c r="D20245">
        <v>46.01</v>
      </c>
    </row>
    <row r="20246" spans="1:4">
      <c r="A20246">
        <v>1918</v>
      </c>
      <c r="B20246" t="s">
        <v>3643</v>
      </c>
      <c r="C20246" t="s">
        <v>1829</v>
      </c>
      <c r="D20246">
        <v>8</v>
      </c>
    </row>
    <row r="20247" spans="1:4">
      <c r="A20247">
        <v>1918</v>
      </c>
      <c r="B20247" t="s">
        <v>3643</v>
      </c>
      <c r="C20247" t="s">
        <v>2668</v>
      </c>
      <c r="D20247">
        <v>5</v>
      </c>
    </row>
    <row r="20248" spans="1:4">
      <c r="A20248">
        <v>1918</v>
      </c>
      <c r="B20248" t="s">
        <v>3643</v>
      </c>
      <c r="C20248" t="s">
        <v>2669</v>
      </c>
      <c r="D20248">
        <v>389.08</v>
      </c>
    </row>
    <row r="20249" spans="1:4">
      <c r="A20249">
        <v>1918</v>
      </c>
      <c r="B20249" t="s">
        <v>3643</v>
      </c>
      <c r="C20249" t="s">
        <v>2669</v>
      </c>
      <c r="D20249">
        <v>1.46</v>
      </c>
    </row>
    <row r="20250" spans="1:4">
      <c r="A20250">
        <v>1918</v>
      </c>
      <c r="B20250" t="s">
        <v>3643</v>
      </c>
      <c r="C20250" t="s">
        <v>2669</v>
      </c>
      <c r="D20250">
        <v>1059.48</v>
      </c>
    </row>
    <row r="20251" spans="1:4">
      <c r="A20251">
        <v>1918</v>
      </c>
      <c r="B20251" t="s">
        <v>3643</v>
      </c>
      <c r="C20251" t="s">
        <v>2670</v>
      </c>
      <c r="D20251">
        <v>5.65</v>
      </c>
    </row>
    <row r="20252" spans="1:4">
      <c r="A20252">
        <v>1918</v>
      </c>
      <c r="B20252" t="s">
        <v>3643</v>
      </c>
      <c r="C20252" t="s">
        <v>2671</v>
      </c>
      <c r="D20252">
        <v>44.521999999999998</v>
      </c>
    </row>
    <row r="20253" spans="1:4">
      <c r="A20253">
        <v>1918</v>
      </c>
      <c r="B20253" t="s">
        <v>3643</v>
      </c>
      <c r="C20253" t="s">
        <v>3244</v>
      </c>
      <c r="D20253">
        <v>117.22</v>
      </c>
    </row>
    <row r="20254" spans="1:4">
      <c r="A20254">
        <v>1918</v>
      </c>
      <c r="B20254" t="s">
        <v>3643</v>
      </c>
      <c r="C20254" t="s">
        <v>3245</v>
      </c>
      <c r="D20254">
        <v>256.24</v>
      </c>
    </row>
    <row r="20255" spans="1:4">
      <c r="A20255">
        <v>1918</v>
      </c>
      <c r="B20255" t="s">
        <v>3643</v>
      </c>
      <c r="C20255" t="s">
        <v>1080</v>
      </c>
      <c r="D20255">
        <v>43.41</v>
      </c>
    </row>
    <row r="20256" spans="1:4">
      <c r="A20256">
        <v>1918</v>
      </c>
      <c r="B20256" t="s">
        <v>3643</v>
      </c>
      <c r="C20256" t="s">
        <v>3246</v>
      </c>
      <c r="D20256">
        <v>21.64</v>
      </c>
    </row>
    <row r="20257" spans="1:4">
      <c r="A20257">
        <v>1918</v>
      </c>
      <c r="B20257" t="s">
        <v>3643</v>
      </c>
      <c r="C20257" t="s">
        <v>665</v>
      </c>
      <c r="D20257">
        <v>43.89</v>
      </c>
    </row>
    <row r="20258" spans="1:4">
      <c r="A20258">
        <v>1918</v>
      </c>
      <c r="B20258" t="s">
        <v>3643</v>
      </c>
      <c r="C20258" t="s">
        <v>2675</v>
      </c>
      <c r="D20258">
        <v>2.8769999999999998</v>
      </c>
    </row>
    <row r="20259" spans="1:4">
      <c r="A20259">
        <v>1918</v>
      </c>
      <c r="B20259" t="s">
        <v>3643</v>
      </c>
      <c r="C20259" t="s">
        <v>2675</v>
      </c>
      <c r="D20259">
        <v>10.16</v>
      </c>
    </row>
    <row r="20260" spans="1:4">
      <c r="A20260">
        <v>1918</v>
      </c>
      <c r="B20260" t="s">
        <v>3643</v>
      </c>
      <c r="C20260" t="s">
        <v>2675</v>
      </c>
      <c r="D20260">
        <v>84.65</v>
      </c>
    </row>
    <row r="20261" spans="1:4">
      <c r="A20261">
        <v>1918</v>
      </c>
      <c r="B20261" t="s">
        <v>3643</v>
      </c>
      <c r="C20261" t="s">
        <v>2675</v>
      </c>
      <c r="D20261">
        <v>75.11</v>
      </c>
    </row>
    <row r="20262" spans="1:4">
      <c r="A20262">
        <v>1918</v>
      </c>
      <c r="B20262" t="s">
        <v>3643</v>
      </c>
      <c r="C20262" t="s">
        <v>3247</v>
      </c>
      <c r="D20262">
        <v>11.5</v>
      </c>
    </row>
    <row r="20263" spans="1:4">
      <c r="A20263">
        <v>1918</v>
      </c>
      <c r="B20263" t="s">
        <v>3643</v>
      </c>
      <c r="C20263" t="s">
        <v>3247</v>
      </c>
      <c r="D20263">
        <v>70.8</v>
      </c>
    </row>
    <row r="20264" spans="1:4">
      <c r="A20264">
        <v>1918</v>
      </c>
      <c r="B20264" t="s">
        <v>3643</v>
      </c>
      <c r="C20264" t="s">
        <v>3247</v>
      </c>
      <c r="D20264">
        <v>48.58</v>
      </c>
    </row>
    <row r="20265" spans="1:4">
      <c r="A20265">
        <v>1918</v>
      </c>
      <c r="B20265" t="s">
        <v>3643</v>
      </c>
      <c r="C20265" t="s">
        <v>3247</v>
      </c>
      <c r="D20265">
        <v>35.6</v>
      </c>
    </row>
    <row r="20266" spans="1:4">
      <c r="A20266">
        <v>1918</v>
      </c>
      <c r="B20266" t="s">
        <v>3643</v>
      </c>
      <c r="C20266" t="s">
        <v>3247</v>
      </c>
      <c r="D20266">
        <v>54.5</v>
      </c>
    </row>
    <row r="20267" spans="1:4">
      <c r="A20267">
        <v>1918</v>
      </c>
      <c r="B20267" t="s">
        <v>3643</v>
      </c>
      <c r="C20267" t="s">
        <v>3247</v>
      </c>
      <c r="D20267">
        <v>120</v>
      </c>
    </row>
    <row r="20268" spans="1:4">
      <c r="A20268">
        <v>1918</v>
      </c>
      <c r="B20268" t="s">
        <v>3643</v>
      </c>
      <c r="C20268" t="s">
        <v>3247</v>
      </c>
      <c r="D20268">
        <v>272.77</v>
      </c>
    </row>
    <row r="20269" spans="1:4">
      <c r="A20269">
        <v>1918</v>
      </c>
      <c r="B20269" t="s">
        <v>3643</v>
      </c>
      <c r="C20269" t="s">
        <v>2677</v>
      </c>
      <c r="D20269">
        <v>101</v>
      </c>
    </row>
    <row r="20270" spans="1:4">
      <c r="A20270">
        <v>1918</v>
      </c>
      <c r="B20270" t="s">
        <v>3643</v>
      </c>
      <c r="C20270" t="s">
        <v>2677</v>
      </c>
      <c r="D20270">
        <v>42.69</v>
      </c>
    </row>
    <row r="20271" spans="1:4">
      <c r="A20271">
        <v>1918</v>
      </c>
      <c r="B20271" t="s">
        <v>3643</v>
      </c>
      <c r="C20271" t="s">
        <v>2678</v>
      </c>
      <c r="D20271">
        <v>18</v>
      </c>
    </row>
    <row r="20272" spans="1:4">
      <c r="A20272">
        <v>1918</v>
      </c>
      <c r="B20272" t="s">
        <v>3643</v>
      </c>
      <c r="C20272" t="s">
        <v>2679</v>
      </c>
      <c r="D20272">
        <v>7.55</v>
      </c>
    </row>
    <row r="20273" spans="1:4">
      <c r="A20273">
        <v>1918</v>
      </c>
      <c r="B20273" t="s">
        <v>3643</v>
      </c>
      <c r="C20273" t="s">
        <v>2680</v>
      </c>
      <c r="D20273">
        <v>16</v>
      </c>
    </row>
    <row r="20274" spans="1:4">
      <c r="A20274">
        <v>1918</v>
      </c>
      <c r="B20274" t="s">
        <v>3643</v>
      </c>
      <c r="C20274" t="s">
        <v>3248</v>
      </c>
      <c r="D20274">
        <v>8.48</v>
      </c>
    </row>
    <row r="20275" spans="1:4">
      <c r="A20275">
        <v>1918</v>
      </c>
      <c r="B20275" t="s">
        <v>3643</v>
      </c>
      <c r="C20275" t="s">
        <v>2682</v>
      </c>
      <c r="D20275">
        <v>26.51</v>
      </c>
    </row>
    <row r="20276" spans="1:4">
      <c r="A20276">
        <v>1918</v>
      </c>
      <c r="B20276" t="s">
        <v>3643</v>
      </c>
      <c r="C20276" t="s">
        <v>2682</v>
      </c>
      <c r="D20276">
        <v>50</v>
      </c>
    </row>
    <row r="20277" spans="1:4">
      <c r="A20277">
        <v>1918</v>
      </c>
      <c r="B20277" t="s">
        <v>3679</v>
      </c>
      <c r="C20277" t="s">
        <v>2683</v>
      </c>
      <c r="D20277">
        <v>10.7</v>
      </c>
    </row>
    <row r="20278" spans="1:4">
      <c r="A20278">
        <v>1918</v>
      </c>
      <c r="B20278" t="s">
        <v>3679</v>
      </c>
      <c r="C20278" t="s">
        <v>2684</v>
      </c>
      <c r="D20278">
        <v>39</v>
      </c>
    </row>
    <row r="20279" spans="1:4">
      <c r="A20279">
        <v>1918</v>
      </c>
      <c r="B20279" t="s">
        <v>3679</v>
      </c>
      <c r="C20279" t="s">
        <v>2684</v>
      </c>
      <c r="D20279">
        <v>18.5</v>
      </c>
    </row>
    <row r="20280" spans="1:4">
      <c r="A20280">
        <v>1918</v>
      </c>
      <c r="B20280" t="s">
        <v>3679</v>
      </c>
      <c r="C20280" t="s">
        <v>2685</v>
      </c>
      <c r="D20280">
        <v>55.42</v>
      </c>
    </row>
    <row r="20281" spans="1:4">
      <c r="A20281">
        <v>1918</v>
      </c>
      <c r="B20281" t="s">
        <v>3679</v>
      </c>
      <c r="C20281" t="s">
        <v>2685</v>
      </c>
      <c r="D20281">
        <v>51.03</v>
      </c>
    </row>
    <row r="20282" spans="1:4">
      <c r="A20282">
        <v>1918</v>
      </c>
      <c r="B20282" t="s">
        <v>3679</v>
      </c>
      <c r="C20282" t="s">
        <v>2685</v>
      </c>
      <c r="D20282">
        <v>5</v>
      </c>
    </row>
    <row r="20283" spans="1:4">
      <c r="A20283">
        <v>1918</v>
      </c>
      <c r="B20283" t="s">
        <v>3679</v>
      </c>
      <c r="C20283" t="s">
        <v>2685</v>
      </c>
      <c r="D20283">
        <v>228.9</v>
      </c>
    </row>
    <row r="20284" spans="1:4">
      <c r="A20284">
        <v>1918</v>
      </c>
      <c r="B20284" t="s">
        <v>3679</v>
      </c>
      <c r="C20284" t="s">
        <v>2686</v>
      </c>
      <c r="D20284">
        <v>2.5</v>
      </c>
    </row>
    <row r="20285" spans="1:4">
      <c r="A20285">
        <v>1918</v>
      </c>
      <c r="B20285" t="s">
        <v>3679</v>
      </c>
      <c r="C20285" t="s">
        <v>2687</v>
      </c>
      <c r="D20285">
        <v>21</v>
      </c>
    </row>
    <row r="20286" spans="1:4">
      <c r="A20286">
        <v>1918</v>
      </c>
      <c r="B20286" t="s">
        <v>3679</v>
      </c>
      <c r="C20286" t="s">
        <v>2688</v>
      </c>
      <c r="D20286">
        <v>19.350000000000001</v>
      </c>
    </row>
    <row r="20287" spans="1:4">
      <c r="A20287">
        <v>1918</v>
      </c>
      <c r="B20287" t="s">
        <v>3679</v>
      </c>
      <c r="C20287" t="s">
        <v>2688</v>
      </c>
      <c r="D20287">
        <v>6</v>
      </c>
    </row>
    <row r="20288" spans="1:4">
      <c r="A20288">
        <v>1918</v>
      </c>
      <c r="B20288" t="s">
        <v>3679</v>
      </c>
      <c r="C20288" t="s">
        <v>2689</v>
      </c>
      <c r="D20288">
        <v>35.799999999999997</v>
      </c>
    </row>
    <row r="20289" spans="1:4">
      <c r="A20289">
        <v>1918</v>
      </c>
      <c r="B20289" t="s">
        <v>2549</v>
      </c>
      <c r="C20289" t="s">
        <v>2690</v>
      </c>
      <c r="D20289">
        <v>12</v>
      </c>
    </row>
    <row r="20290" spans="1:4">
      <c r="A20290">
        <v>1918</v>
      </c>
      <c r="B20290" t="s">
        <v>2549</v>
      </c>
      <c r="C20290" t="s">
        <v>2691</v>
      </c>
      <c r="D20290">
        <v>103.72499999999999</v>
      </c>
    </row>
    <row r="20291" spans="1:4">
      <c r="A20291">
        <v>1918</v>
      </c>
      <c r="B20291" t="s">
        <v>2549</v>
      </c>
      <c r="C20291" t="s">
        <v>2691</v>
      </c>
      <c r="D20291">
        <v>5</v>
      </c>
    </row>
    <row r="20292" spans="1:4">
      <c r="A20292">
        <v>1918</v>
      </c>
      <c r="B20292" t="s">
        <v>2549</v>
      </c>
      <c r="C20292" t="s">
        <v>2691</v>
      </c>
      <c r="D20292">
        <v>4</v>
      </c>
    </row>
    <row r="20293" spans="1:4">
      <c r="A20293">
        <v>1918</v>
      </c>
      <c r="B20293" t="s">
        <v>2549</v>
      </c>
      <c r="C20293" t="s">
        <v>2692</v>
      </c>
      <c r="D20293">
        <v>18.739999999999998</v>
      </c>
    </row>
    <row r="20294" spans="1:4">
      <c r="A20294">
        <v>1918</v>
      </c>
      <c r="B20294" t="s">
        <v>2549</v>
      </c>
      <c r="C20294" t="s">
        <v>3249</v>
      </c>
      <c r="D20294">
        <v>12.676</v>
      </c>
    </row>
    <row r="20295" spans="1:4">
      <c r="A20295">
        <v>1918</v>
      </c>
      <c r="B20295" t="s">
        <v>2549</v>
      </c>
      <c r="C20295" t="s">
        <v>2694</v>
      </c>
      <c r="D20295">
        <v>16</v>
      </c>
    </row>
    <row r="20296" spans="1:4">
      <c r="A20296">
        <v>1918</v>
      </c>
      <c r="B20296" t="s">
        <v>2549</v>
      </c>
      <c r="C20296" t="s">
        <v>3250</v>
      </c>
      <c r="D20296">
        <v>189.666</v>
      </c>
    </row>
    <row r="20297" spans="1:4">
      <c r="A20297">
        <v>1918</v>
      </c>
      <c r="B20297" t="s">
        <v>2549</v>
      </c>
      <c r="C20297" t="s">
        <v>2696</v>
      </c>
      <c r="D20297">
        <v>38.185000000000002</v>
      </c>
    </row>
    <row r="20298" spans="1:4">
      <c r="A20298">
        <v>1918</v>
      </c>
      <c r="B20298" t="s">
        <v>2549</v>
      </c>
      <c r="C20298" t="s">
        <v>2697</v>
      </c>
      <c r="D20298">
        <v>33.47</v>
      </c>
    </row>
    <row r="20299" spans="1:4">
      <c r="A20299">
        <v>1918</v>
      </c>
      <c r="B20299" t="s">
        <v>2549</v>
      </c>
      <c r="C20299" t="s">
        <v>2698</v>
      </c>
      <c r="D20299">
        <v>33.472000000000001</v>
      </c>
    </row>
    <row r="20300" spans="1:4">
      <c r="A20300">
        <v>1918</v>
      </c>
      <c r="B20300" t="s">
        <v>2549</v>
      </c>
      <c r="C20300" t="s">
        <v>2699</v>
      </c>
      <c r="D20300">
        <v>178.10900000000001</v>
      </c>
    </row>
    <row r="20301" spans="1:4">
      <c r="A20301">
        <v>1918</v>
      </c>
      <c r="B20301" t="s">
        <v>2549</v>
      </c>
      <c r="C20301" t="s">
        <v>2699</v>
      </c>
      <c r="D20301">
        <v>570</v>
      </c>
    </row>
    <row r="20302" spans="1:4">
      <c r="A20302">
        <v>1918</v>
      </c>
      <c r="B20302" t="s">
        <v>2549</v>
      </c>
      <c r="C20302" t="s">
        <v>3251</v>
      </c>
      <c r="D20302">
        <v>24.41</v>
      </c>
    </row>
    <row r="20303" spans="1:4">
      <c r="A20303">
        <v>1918</v>
      </c>
      <c r="B20303" t="s">
        <v>2549</v>
      </c>
      <c r="C20303" t="s">
        <v>3252</v>
      </c>
      <c r="D20303">
        <v>221.8</v>
      </c>
    </row>
    <row r="20304" spans="1:4">
      <c r="A20304">
        <v>1918</v>
      </c>
      <c r="B20304" t="s">
        <v>2549</v>
      </c>
      <c r="C20304" t="s">
        <v>2700</v>
      </c>
      <c r="D20304">
        <v>48.1</v>
      </c>
    </row>
    <row r="20305" spans="1:4">
      <c r="A20305">
        <v>1918</v>
      </c>
      <c r="B20305" t="s">
        <v>2549</v>
      </c>
      <c r="C20305" t="s">
        <v>2701</v>
      </c>
      <c r="D20305">
        <v>84.18</v>
      </c>
    </row>
    <row r="20306" spans="1:4">
      <c r="A20306">
        <v>1918</v>
      </c>
      <c r="B20306" t="s">
        <v>2549</v>
      </c>
      <c r="C20306" t="s">
        <v>2701</v>
      </c>
      <c r="D20306">
        <v>8.5</v>
      </c>
    </row>
    <row r="20307" spans="1:4">
      <c r="A20307">
        <v>1918</v>
      </c>
      <c r="B20307" t="s">
        <v>3646</v>
      </c>
      <c r="C20307" t="s">
        <v>3253</v>
      </c>
      <c r="D20307">
        <v>136</v>
      </c>
    </row>
    <row r="20308" spans="1:4">
      <c r="A20308">
        <v>1918</v>
      </c>
      <c r="B20308" t="s">
        <v>3646</v>
      </c>
      <c r="C20308" t="s">
        <v>2702</v>
      </c>
      <c r="D20308">
        <v>17</v>
      </c>
    </row>
    <row r="20309" spans="1:4">
      <c r="A20309">
        <v>1918</v>
      </c>
      <c r="B20309" t="s">
        <v>2704</v>
      </c>
      <c r="C20309" t="s">
        <v>2705</v>
      </c>
      <c r="D20309">
        <v>65.347999999999999</v>
      </c>
    </row>
    <row r="20310" spans="1:4">
      <c r="A20310">
        <v>1918</v>
      </c>
      <c r="B20310" t="s">
        <v>2704</v>
      </c>
      <c r="C20310" t="s">
        <v>2705</v>
      </c>
      <c r="D20310">
        <v>10.6</v>
      </c>
    </row>
    <row r="20311" spans="1:4">
      <c r="A20311">
        <v>1918</v>
      </c>
      <c r="B20311" t="s">
        <v>2704</v>
      </c>
      <c r="C20311" t="s">
        <v>2705</v>
      </c>
      <c r="D20311">
        <v>8.2550000000000008</v>
      </c>
    </row>
    <row r="20312" spans="1:4">
      <c r="A20312">
        <v>1918</v>
      </c>
      <c r="B20312" t="s">
        <v>2704</v>
      </c>
      <c r="C20312" t="s">
        <v>2705</v>
      </c>
      <c r="D20312">
        <v>2.67</v>
      </c>
    </row>
    <row r="20313" spans="1:4">
      <c r="A20313">
        <v>1918</v>
      </c>
      <c r="B20313" t="s">
        <v>2704</v>
      </c>
      <c r="C20313" t="s">
        <v>2705</v>
      </c>
      <c r="D20313">
        <v>98</v>
      </c>
    </row>
    <row r="20314" spans="1:4">
      <c r="A20314">
        <v>1918</v>
      </c>
      <c r="B20314" t="s">
        <v>2704</v>
      </c>
      <c r="C20314" t="s">
        <v>2705</v>
      </c>
      <c r="D20314">
        <v>63.36</v>
      </c>
    </row>
    <row r="20315" spans="1:4">
      <c r="A20315">
        <v>1918</v>
      </c>
      <c r="B20315" t="s">
        <v>2704</v>
      </c>
      <c r="C20315" t="s">
        <v>2705</v>
      </c>
      <c r="D20315">
        <v>178.77</v>
      </c>
    </row>
    <row r="20316" spans="1:4">
      <c r="A20316">
        <v>1918</v>
      </c>
      <c r="B20316" t="s">
        <v>2706</v>
      </c>
      <c r="C20316" t="s">
        <v>3254</v>
      </c>
      <c r="D20316">
        <v>5</v>
      </c>
    </row>
    <row r="20317" spans="1:4">
      <c r="A20317">
        <v>1918</v>
      </c>
      <c r="B20317" t="s">
        <v>2706</v>
      </c>
      <c r="C20317" t="s">
        <v>3255</v>
      </c>
      <c r="D20317">
        <v>2</v>
      </c>
    </row>
    <row r="20318" spans="1:4">
      <c r="A20318">
        <v>1918</v>
      </c>
      <c r="B20318" t="s">
        <v>2706</v>
      </c>
      <c r="C20318" t="s">
        <v>485</v>
      </c>
      <c r="D20318">
        <v>56.9</v>
      </c>
    </row>
    <row r="20319" spans="1:4">
      <c r="A20319">
        <v>1918</v>
      </c>
      <c r="B20319" t="s">
        <v>2706</v>
      </c>
      <c r="C20319" t="s">
        <v>485</v>
      </c>
      <c r="D20319">
        <v>3</v>
      </c>
    </row>
    <row r="20320" spans="1:4">
      <c r="A20320">
        <v>1918</v>
      </c>
      <c r="B20320" t="s">
        <v>2706</v>
      </c>
      <c r="C20320" t="s">
        <v>2709</v>
      </c>
      <c r="D20320">
        <v>5.41</v>
      </c>
    </row>
    <row r="20321" spans="1:4">
      <c r="A20321">
        <v>1918</v>
      </c>
      <c r="B20321" t="s">
        <v>2706</v>
      </c>
      <c r="C20321" t="s">
        <v>3256</v>
      </c>
      <c r="D20321">
        <v>5</v>
      </c>
    </row>
    <row r="20322" spans="1:4">
      <c r="A20322">
        <v>1918</v>
      </c>
      <c r="B20322" t="s">
        <v>2706</v>
      </c>
      <c r="C20322" t="s">
        <v>2711</v>
      </c>
      <c r="D20322">
        <v>21.4</v>
      </c>
    </row>
    <row r="20323" spans="1:4">
      <c r="A20323">
        <v>1918</v>
      </c>
      <c r="B20323" t="s">
        <v>2706</v>
      </c>
      <c r="C20323" t="s">
        <v>3257</v>
      </c>
      <c r="D20323">
        <v>10</v>
      </c>
    </row>
    <row r="20324" spans="1:4">
      <c r="A20324">
        <v>1918</v>
      </c>
      <c r="B20324" t="s">
        <v>2706</v>
      </c>
      <c r="C20324" t="s">
        <v>3258</v>
      </c>
      <c r="D20324">
        <v>26.11</v>
      </c>
    </row>
    <row r="20325" spans="1:4">
      <c r="A20325">
        <v>1918</v>
      </c>
      <c r="B20325" t="s">
        <v>2706</v>
      </c>
      <c r="C20325" t="s">
        <v>2713</v>
      </c>
      <c r="D20325">
        <v>52.62</v>
      </c>
    </row>
    <row r="20326" spans="1:4">
      <c r="A20326">
        <v>1918</v>
      </c>
      <c r="B20326" t="s">
        <v>2520</v>
      </c>
      <c r="C20326" t="s">
        <v>2714</v>
      </c>
      <c r="D20326">
        <v>6</v>
      </c>
    </row>
    <row r="20327" spans="1:4">
      <c r="A20327">
        <v>1918</v>
      </c>
      <c r="B20327" t="s">
        <v>2520</v>
      </c>
      <c r="C20327" t="s">
        <v>2715</v>
      </c>
      <c r="D20327">
        <v>9.5</v>
      </c>
    </row>
    <row r="20328" spans="1:4">
      <c r="A20328">
        <v>1918</v>
      </c>
      <c r="B20328" t="s">
        <v>2520</v>
      </c>
      <c r="C20328" t="s">
        <v>2716</v>
      </c>
      <c r="D20328">
        <v>14.99</v>
      </c>
    </row>
    <row r="20329" spans="1:4">
      <c r="A20329">
        <v>1918</v>
      </c>
      <c r="B20329" t="s">
        <v>2520</v>
      </c>
      <c r="C20329" t="s">
        <v>2716</v>
      </c>
      <c r="D20329">
        <v>229.75</v>
      </c>
    </row>
    <row r="20330" spans="1:4">
      <c r="A20330">
        <v>1918</v>
      </c>
      <c r="B20330" t="s">
        <v>2520</v>
      </c>
      <c r="C20330" t="s">
        <v>2716</v>
      </c>
      <c r="D20330">
        <v>55</v>
      </c>
    </row>
    <row r="20331" spans="1:4">
      <c r="A20331">
        <v>1918</v>
      </c>
      <c r="B20331" t="s">
        <v>2520</v>
      </c>
      <c r="C20331" t="s">
        <v>2717</v>
      </c>
      <c r="D20331">
        <v>8</v>
      </c>
    </row>
    <row r="20332" spans="1:4">
      <c r="A20332">
        <v>1918</v>
      </c>
      <c r="B20332" t="s">
        <v>2520</v>
      </c>
      <c r="C20332" t="s">
        <v>2718</v>
      </c>
      <c r="D20332">
        <v>1.25</v>
      </c>
    </row>
    <row r="20333" spans="1:4">
      <c r="A20333">
        <v>1918</v>
      </c>
      <c r="B20333" t="s">
        <v>2520</v>
      </c>
      <c r="C20333" t="s">
        <v>2719</v>
      </c>
      <c r="D20333">
        <v>25.9</v>
      </c>
    </row>
    <row r="20334" spans="1:4">
      <c r="A20334">
        <v>1918</v>
      </c>
      <c r="B20334" t="s">
        <v>2520</v>
      </c>
      <c r="C20334" t="s">
        <v>2720</v>
      </c>
      <c r="D20334">
        <v>6</v>
      </c>
    </row>
    <row r="20335" spans="1:4">
      <c r="A20335">
        <v>1918</v>
      </c>
      <c r="B20335" t="s">
        <v>2520</v>
      </c>
      <c r="C20335" t="s">
        <v>2721</v>
      </c>
      <c r="D20335">
        <v>10.6</v>
      </c>
    </row>
    <row r="20336" spans="1:4">
      <c r="A20336">
        <v>1918</v>
      </c>
      <c r="B20336" t="s">
        <v>2520</v>
      </c>
      <c r="C20336" t="s">
        <v>2724</v>
      </c>
      <c r="D20336">
        <v>37</v>
      </c>
    </row>
    <row r="20337" spans="1:4">
      <c r="A20337">
        <v>1918</v>
      </c>
      <c r="B20337" t="s">
        <v>2520</v>
      </c>
      <c r="C20337" t="s">
        <v>3259</v>
      </c>
      <c r="D20337">
        <v>12</v>
      </c>
    </row>
    <row r="20338" spans="1:4">
      <c r="A20338">
        <v>1918</v>
      </c>
      <c r="B20338" t="s">
        <v>2520</v>
      </c>
      <c r="C20338" t="s">
        <v>2723</v>
      </c>
      <c r="D20338">
        <v>1.7</v>
      </c>
    </row>
    <row r="20339" spans="1:4">
      <c r="A20339">
        <v>1918</v>
      </c>
      <c r="B20339" t="s">
        <v>2520</v>
      </c>
      <c r="C20339" t="s">
        <v>2725</v>
      </c>
      <c r="D20339">
        <v>59.1</v>
      </c>
    </row>
    <row r="20340" spans="1:4">
      <c r="A20340">
        <v>1918</v>
      </c>
      <c r="B20340" t="s">
        <v>2520</v>
      </c>
      <c r="C20340" t="s">
        <v>2725</v>
      </c>
      <c r="D20340">
        <v>6</v>
      </c>
    </row>
    <row r="20341" spans="1:4">
      <c r="A20341">
        <v>1918</v>
      </c>
      <c r="B20341" t="s">
        <v>2520</v>
      </c>
      <c r="C20341" t="s">
        <v>2727</v>
      </c>
      <c r="D20341">
        <v>10</v>
      </c>
    </row>
    <row r="20342" spans="1:4">
      <c r="A20342">
        <v>1918</v>
      </c>
      <c r="B20342" t="s">
        <v>3662</v>
      </c>
      <c r="C20342" t="s">
        <v>2728</v>
      </c>
      <c r="D20342">
        <v>30</v>
      </c>
    </row>
    <row r="20343" spans="1:4">
      <c r="A20343">
        <v>1918</v>
      </c>
      <c r="B20343" t="s">
        <v>3647</v>
      </c>
      <c r="C20343" t="s">
        <v>2729</v>
      </c>
      <c r="D20343">
        <v>88.9</v>
      </c>
    </row>
    <row r="20344" spans="1:4">
      <c r="A20344">
        <v>1918</v>
      </c>
      <c r="B20344" t="s">
        <v>3647</v>
      </c>
      <c r="C20344" t="s">
        <v>2730</v>
      </c>
      <c r="D20344">
        <v>28.6</v>
      </c>
    </row>
    <row r="20345" spans="1:4">
      <c r="A20345">
        <v>1918</v>
      </c>
      <c r="B20345" t="s">
        <v>3638</v>
      </c>
      <c r="C20345" t="s">
        <v>3260</v>
      </c>
      <c r="D20345">
        <v>58</v>
      </c>
    </row>
    <row r="20346" spans="1:4">
      <c r="A20346">
        <v>1918</v>
      </c>
      <c r="B20346" t="s">
        <v>3647</v>
      </c>
      <c r="C20346" t="s">
        <v>2732</v>
      </c>
      <c r="D20346">
        <v>6</v>
      </c>
    </row>
    <row r="20347" spans="1:4">
      <c r="A20347">
        <v>1918</v>
      </c>
      <c r="B20347" t="s">
        <v>3648</v>
      </c>
      <c r="C20347" t="s">
        <v>1876</v>
      </c>
      <c r="D20347">
        <v>68.018000000000001</v>
      </c>
    </row>
    <row r="20348" spans="1:4">
      <c r="A20348">
        <v>1918</v>
      </c>
      <c r="B20348" t="s">
        <v>3648</v>
      </c>
      <c r="C20348" t="s">
        <v>2733</v>
      </c>
      <c r="D20348">
        <v>4.28</v>
      </c>
    </row>
    <row r="20349" spans="1:4">
      <c r="A20349">
        <v>1918</v>
      </c>
      <c r="B20349" t="s">
        <v>3648</v>
      </c>
      <c r="C20349" t="s">
        <v>1877</v>
      </c>
      <c r="D20349">
        <v>170</v>
      </c>
    </row>
    <row r="20350" spans="1:4">
      <c r="A20350">
        <v>1918</v>
      </c>
      <c r="B20350" t="s">
        <v>3648</v>
      </c>
      <c r="C20350" t="s">
        <v>1877</v>
      </c>
      <c r="D20350">
        <v>30.2</v>
      </c>
    </row>
    <row r="20351" spans="1:4">
      <c r="A20351">
        <v>1918</v>
      </c>
      <c r="B20351" t="s">
        <v>3648</v>
      </c>
      <c r="C20351" t="s">
        <v>1877</v>
      </c>
      <c r="D20351">
        <v>20</v>
      </c>
    </row>
    <row r="20352" spans="1:4">
      <c r="A20352">
        <v>1918</v>
      </c>
      <c r="B20352" t="s">
        <v>3648</v>
      </c>
      <c r="C20352" t="s">
        <v>473</v>
      </c>
      <c r="D20352">
        <v>22</v>
      </c>
    </row>
    <row r="20353" spans="1:4">
      <c r="A20353">
        <v>1918</v>
      </c>
      <c r="B20353" t="s">
        <v>3648</v>
      </c>
      <c r="C20353" t="s">
        <v>474</v>
      </c>
      <c r="D20353">
        <v>33</v>
      </c>
    </row>
    <row r="20354" spans="1:4">
      <c r="A20354">
        <v>1918</v>
      </c>
      <c r="B20354" t="s">
        <v>3648</v>
      </c>
      <c r="C20354" t="s">
        <v>2734</v>
      </c>
      <c r="D20354">
        <v>22</v>
      </c>
    </row>
    <row r="20355" spans="1:4">
      <c r="A20355">
        <v>1918</v>
      </c>
      <c r="B20355" t="s">
        <v>3648</v>
      </c>
      <c r="C20355" t="s">
        <v>2734</v>
      </c>
      <c r="D20355">
        <v>8.6</v>
      </c>
    </row>
    <row r="20356" spans="1:4">
      <c r="A20356">
        <v>1918</v>
      </c>
      <c r="B20356" t="s">
        <v>3648</v>
      </c>
      <c r="C20356" t="s">
        <v>476</v>
      </c>
      <c r="D20356">
        <v>12.5</v>
      </c>
    </row>
    <row r="20357" spans="1:4">
      <c r="A20357">
        <v>1918</v>
      </c>
      <c r="B20357" t="s">
        <v>3648</v>
      </c>
      <c r="C20357" t="s">
        <v>2735</v>
      </c>
      <c r="D20357">
        <v>1.76</v>
      </c>
    </row>
    <row r="20358" spans="1:4">
      <c r="A20358">
        <v>1918</v>
      </c>
      <c r="B20358" t="s">
        <v>3648</v>
      </c>
      <c r="C20358" t="s">
        <v>475</v>
      </c>
      <c r="D20358">
        <v>3.5</v>
      </c>
    </row>
    <row r="20359" spans="1:4">
      <c r="A20359">
        <v>1918</v>
      </c>
      <c r="B20359" t="s">
        <v>3648</v>
      </c>
      <c r="C20359" t="s">
        <v>475</v>
      </c>
      <c r="D20359">
        <v>122.68</v>
      </c>
    </row>
    <row r="20360" spans="1:4">
      <c r="A20360">
        <v>1918</v>
      </c>
      <c r="B20360" t="s">
        <v>3648</v>
      </c>
      <c r="C20360" t="s">
        <v>2736</v>
      </c>
      <c r="D20360">
        <v>328.47</v>
      </c>
    </row>
    <row r="20361" spans="1:4">
      <c r="A20361">
        <v>1918</v>
      </c>
      <c r="B20361" t="s">
        <v>3648</v>
      </c>
      <c r="C20361" t="s">
        <v>2736</v>
      </c>
      <c r="D20361">
        <v>52.67</v>
      </c>
    </row>
    <row r="20362" spans="1:4">
      <c r="A20362">
        <v>1918</v>
      </c>
      <c r="B20362" t="s">
        <v>3648</v>
      </c>
      <c r="C20362" t="s">
        <v>2736</v>
      </c>
      <c r="D20362">
        <v>579.6</v>
      </c>
    </row>
    <row r="20363" spans="1:4">
      <c r="A20363">
        <v>1918</v>
      </c>
      <c r="B20363" t="s">
        <v>3648</v>
      </c>
      <c r="C20363" t="s">
        <v>2736</v>
      </c>
      <c r="D20363">
        <v>29.51</v>
      </c>
    </row>
    <row r="20364" spans="1:4">
      <c r="A20364">
        <v>1918</v>
      </c>
      <c r="B20364" t="s">
        <v>3648</v>
      </c>
      <c r="C20364" t="s">
        <v>2736</v>
      </c>
      <c r="D20364">
        <v>580.65</v>
      </c>
    </row>
    <row r="20365" spans="1:4">
      <c r="A20365">
        <v>1918</v>
      </c>
      <c r="B20365" t="s">
        <v>3648</v>
      </c>
      <c r="C20365" t="s">
        <v>2736</v>
      </c>
      <c r="D20365">
        <v>1</v>
      </c>
    </row>
    <row r="20366" spans="1:4">
      <c r="A20366">
        <v>1918</v>
      </c>
      <c r="B20366" t="s">
        <v>3648</v>
      </c>
      <c r="C20366" t="s">
        <v>2736</v>
      </c>
      <c r="D20366">
        <v>70</v>
      </c>
    </row>
    <row r="20367" spans="1:4">
      <c r="A20367">
        <v>1918</v>
      </c>
      <c r="B20367" t="s">
        <v>3648</v>
      </c>
      <c r="C20367" t="s">
        <v>2736</v>
      </c>
      <c r="D20367">
        <v>36.4</v>
      </c>
    </row>
    <row r="20368" spans="1:4">
      <c r="A20368">
        <v>1918</v>
      </c>
      <c r="B20368" t="s">
        <v>3648</v>
      </c>
      <c r="C20368" t="s">
        <v>2736</v>
      </c>
      <c r="D20368">
        <v>82.58</v>
      </c>
    </row>
    <row r="20369" spans="1:4">
      <c r="A20369">
        <v>1918</v>
      </c>
      <c r="B20369" t="s">
        <v>3648</v>
      </c>
      <c r="C20369" t="s">
        <v>2736</v>
      </c>
      <c r="D20369">
        <v>13.69</v>
      </c>
    </row>
    <row r="20370" spans="1:4">
      <c r="A20370">
        <v>1918</v>
      </c>
      <c r="B20370" t="s">
        <v>3648</v>
      </c>
      <c r="C20370" t="s">
        <v>2736</v>
      </c>
      <c r="D20370">
        <v>59.59</v>
      </c>
    </row>
    <row r="20371" spans="1:4">
      <c r="A20371">
        <v>1918</v>
      </c>
      <c r="B20371" t="s">
        <v>3648</v>
      </c>
      <c r="C20371" t="s">
        <v>2736</v>
      </c>
      <c r="D20371">
        <v>67.88</v>
      </c>
    </row>
    <row r="20372" spans="1:4">
      <c r="A20372">
        <v>1918</v>
      </c>
      <c r="B20372" t="s">
        <v>3648</v>
      </c>
      <c r="C20372" t="s">
        <v>2736</v>
      </c>
      <c r="D20372">
        <v>46.16</v>
      </c>
    </row>
    <row r="20373" spans="1:4">
      <c r="A20373">
        <v>1918</v>
      </c>
      <c r="B20373" t="s">
        <v>3648</v>
      </c>
      <c r="C20373" t="s">
        <v>2736</v>
      </c>
      <c r="D20373">
        <v>0.87</v>
      </c>
    </row>
    <row r="20374" spans="1:4">
      <c r="A20374">
        <v>1918</v>
      </c>
      <c r="B20374" t="s">
        <v>3648</v>
      </c>
      <c r="C20374" t="s">
        <v>3261</v>
      </c>
      <c r="D20374">
        <v>6.5</v>
      </c>
    </row>
    <row r="20375" spans="1:4">
      <c r="A20375">
        <v>1918</v>
      </c>
      <c r="B20375" t="s">
        <v>3648</v>
      </c>
      <c r="C20375" t="s">
        <v>478</v>
      </c>
      <c r="D20375">
        <v>18</v>
      </c>
    </row>
    <row r="20376" spans="1:4">
      <c r="A20376">
        <v>1918</v>
      </c>
      <c r="B20376" t="s">
        <v>3648</v>
      </c>
      <c r="C20376" t="s">
        <v>3262</v>
      </c>
      <c r="D20376">
        <v>15</v>
      </c>
    </row>
    <row r="20377" spans="1:4">
      <c r="A20377">
        <v>1918</v>
      </c>
      <c r="B20377" t="s">
        <v>3648</v>
      </c>
      <c r="C20377" t="s">
        <v>3263</v>
      </c>
      <c r="D20377">
        <v>7.69</v>
      </c>
    </row>
    <row r="20378" spans="1:4">
      <c r="A20378">
        <v>1918</v>
      </c>
      <c r="B20378" t="s">
        <v>3648</v>
      </c>
      <c r="C20378" t="s">
        <v>1828</v>
      </c>
      <c r="D20378">
        <v>19</v>
      </c>
    </row>
    <row r="20379" spans="1:4">
      <c r="A20379">
        <v>1918</v>
      </c>
      <c r="B20379" t="s">
        <v>3648</v>
      </c>
      <c r="C20379" t="s">
        <v>2739</v>
      </c>
      <c r="D20379">
        <v>22</v>
      </c>
    </row>
    <row r="20380" spans="1:4">
      <c r="A20380">
        <v>1918</v>
      </c>
      <c r="B20380" t="s">
        <v>3648</v>
      </c>
      <c r="C20380" t="s">
        <v>2739</v>
      </c>
      <c r="D20380">
        <v>86.05</v>
      </c>
    </row>
    <row r="20381" spans="1:4">
      <c r="A20381">
        <v>1918</v>
      </c>
      <c r="B20381" t="s">
        <v>3648</v>
      </c>
      <c r="C20381" t="s">
        <v>2739</v>
      </c>
      <c r="D20381">
        <v>74.174000000000007</v>
      </c>
    </row>
    <row r="20382" spans="1:4">
      <c r="A20382">
        <v>1918</v>
      </c>
      <c r="B20382" t="s">
        <v>3648</v>
      </c>
      <c r="C20382" t="s">
        <v>2739</v>
      </c>
      <c r="D20382">
        <v>17.629000000000001</v>
      </c>
    </row>
    <row r="20383" spans="1:4">
      <c r="A20383">
        <v>1918</v>
      </c>
      <c r="B20383" t="s">
        <v>3648</v>
      </c>
      <c r="C20383" t="s">
        <v>2739</v>
      </c>
      <c r="D20383">
        <v>2.48</v>
      </c>
    </row>
    <row r="20384" spans="1:4">
      <c r="A20384">
        <v>1918</v>
      </c>
      <c r="B20384" t="s">
        <v>3648</v>
      </c>
      <c r="C20384" t="s">
        <v>2739</v>
      </c>
      <c r="D20384">
        <v>15</v>
      </c>
    </row>
    <row r="20385" spans="1:4">
      <c r="A20385">
        <v>1918</v>
      </c>
      <c r="B20385" t="s">
        <v>3648</v>
      </c>
      <c r="C20385" t="s">
        <v>2739</v>
      </c>
      <c r="D20385">
        <v>102.518</v>
      </c>
    </row>
    <row r="20386" spans="1:4">
      <c r="A20386">
        <v>1918</v>
      </c>
      <c r="B20386" t="s">
        <v>3648</v>
      </c>
      <c r="C20386" t="s">
        <v>3264</v>
      </c>
      <c r="D20386">
        <v>10</v>
      </c>
    </row>
    <row r="20387" spans="1:4">
      <c r="A20387">
        <v>1918</v>
      </c>
      <c r="B20387" t="s">
        <v>3648</v>
      </c>
      <c r="C20387" t="s">
        <v>3264</v>
      </c>
      <c r="D20387">
        <v>8.5500000000000007</v>
      </c>
    </row>
    <row r="20388" spans="1:4">
      <c r="A20388">
        <v>1918</v>
      </c>
      <c r="B20388" t="s">
        <v>3648</v>
      </c>
      <c r="C20388" t="s">
        <v>482</v>
      </c>
      <c r="D20388">
        <v>9</v>
      </c>
    </row>
    <row r="20389" spans="1:4">
      <c r="A20389">
        <v>1918</v>
      </c>
      <c r="B20389" t="s">
        <v>3648</v>
      </c>
      <c r="C20389" t="s">
        <v>483</v>
      </c>
      <c r="D20389">
        <v>20.75</v>
      </c>
    </row>
    <row r="20390" spans="1:4">
      <c r="A20390">
        <v>1918</v>
      </c>
      <c r="B20390" t="s">
        <v>3648</v>
      </c>
      <c r="C20390" t="s">
        <v>483</v>
      </c>
      <c r="D20390">
        <v>12.5</v>
      </c>
    </row>
    <row r="20391" spans="1:4">
      <c r="A20391">
        <v>1918</v>
      </c>
      <c r="B20391" t="s">
        <v>3648</v>
      </c>
      <c r="C20391" t="s">
        <v>2742</v>
      </c>
      <c r="D20391">
        <v>26.5</v>
      </c>
    </row>
    <row r="20392" spans="1:4">
      <c r="A20392">
        <v>1918</v>
      </c>
      <c r="B20392" t="s">
        <v>3648</v>
      </c>
      <c r="C20392" t="s">
        <v>3104</v>
      </c>
      <c r="D20392">
        <v>15.5</v>
      </c>
    </row>
    <row r="20393" spans="1:4">
      <c r="A20393">
        <v>1918</v>
      </c>
      <c r="B20393" t="s">
        <v>3648</v>
      </c>
      <c r="C20393" t="s">
        <v>3265</v>
      </c>
      <c r="D20393">
        <v>160</v>
      </c>
    </row>
    <row r="20394" spans="1:4">
      <c r="A20394">
        <v>1918</v>
      </c>
      <c r="B20394" t="s">
        <v>3648</v>
      </c>
      <c r="C20394" t="s">
        <v>3266</v>
      </c>
      <c r="D20394">
        <v>3.6</v>
      </c>
    </row>
    <row r="20395" spans="1:4">
      <c r="A20395">
        <v>1918</v>
      </c>
      <c r="B20395" t="s">
        <v>3648</v>
      </c>
      <c r="C20395" t="s">
        <v>485</v>
      </c>
      <c r="D20395">
        <v>8</v>
      </c>
    </row>
    <row r="20396" spans="1:4">
      <c r="A20396">
        <v>1918</v>
      </c>
      <c r="B20396" t="s">
        <v>3648</v>
      </c>
      <c r="C20396" t="s">
        <v>486</v>
      </c>
      <c r="D20396">
        <v>23.26</v>
      </c>
    </row>
    <row r="20397" spans="1:4">
      <c r="A20397">
        <v>1918</v>
      </c>
      <c r="B20397" t="s">
        <v>3648</v>
      </c>
      <c r="C20397" t="s">
        <v>486</v>
      </c>
      <c r="D20397">
        <v>85.76</v>
      </c>
    </row>
    <row r="20398" spans="1:4">
      <c r="A20398">
        <v>1918</v>
      </c>
      <c r="B20398" t="s">
        <v>3648</v>
      </c>
      <c r="C20398" t="s">
        <v>486</v>
      </c>
      <c r="D20398">
        <v>26</v>
      </c>
    </row>
    <row r="20399" spans="1:4">
      <c r="A20399">
        <v>1918</v>
      </c>
      <c r="B20399" t="s">
        <v>3648</v>
      </c>
      <c r="C20399" t="s">
        <v>487</v>
      </c>
      <c r="D20399">
        <v>12</v>
      </c>
    </row>
    <row r="20400" spans="1:4">
      <c r="A20400">
        <v>1918</v>
      </c>
      <c r="B20400" t="s">
        <v>3648</v>
      </c>
      <c r="C20400" t="s">
        <v>487</v>
      </c>
      <c r="D20400">
        <v>4.5</v>
      </c>
    </row>
    <row r="20401" spans="1:4">
      <c r="A20401">
        <v>1918</v>
      </c>
      <c r="B20401" t="s">
        <v>3648</v>
      </c>
      <c r="C20401" t="s">
        <v>2746</v>
      </c>
      <c r="D20401">
        <v>14</v>
      </c>
    </row>
    <row r="20402" spans="1:4">
      <c r="A20402">
        <v>1918</v>
      </c>
      <c r="B20402" t="s">
        <v>3648</v>
      </c>
      <c r="C20402" t="s">
        <v>489</v>
      </c>
      <c r="D20402">
        <v>5</v>
      </c>
    </row>
    <row r="20403" spans="1:4">
      <c r="A20403">
        <v>1918</v>
      </c>
      <c r="B20403" t="s">
        <v>3648</v>
      </c>
      <c r="C20403" t="s">
        <v>2747</v>
      </c>
      <c r="D20403">
        <v>15</v>
      </c>
    </row>
    <row r="20404" spans="1:4">
      <c r="A20404">
        <v>1918</v>
      </c>
      <c r="B20404" t="s">
        <v>3648</v>
      </c>
      <c r="C20404" t="s">
        <v>2745</v>
      </c>
      <c r="D20404">
        <v>2.5</v>
      </c>
    </row>
    <row r="20405" spans="1:4">
      <c r="A20405">
        <v>1918</v>
      </c>
      <c r="B20405" t="s">
        <v>3648</v>
      </c>
      <c r="C20405" t="s">
        <v>2745</v>
      </c>
      <c r="D20405">
        <v>11.06</v>
      </c>
    </row>
    <row r="20406" spans="1:4">
      <c r="A20406">
        <v>1918</v>
      </c>
      <c r="B20406" t="s">
        <v>3648</v>
      </c>
      <c r="C20406" t="s">
        <v>491</v>
      </c>
      <c r="D20406">
        <v>12.68</v>
      </c>
    </row>
    <row r="20407" spans="1:4">
      <c r="A20407">
        <v>1918</v>
      </c>
      <c r="B20407" t="s">
        <v>3648</v>
      </c>
      <c r="C20407" t="s">
        <v>2748</v>
      </c>
      <c r="D20407">
        <v>25</v>
      </c>
    </row>
    <row r="20408" spans="1:4">
      <c r="A20408">
        <v>1918</v>
      </c>
      <c r="B20408" t="s">
        <v>3648</v>
      </c>
      <c r="C20408" t="s">
        <v>2750</v>
      </c>
      <c r="D20408">
        <v>1.5</v>
      </c>
    </row>
    <row r="20409" spans="1:4">
      <c r="A20409">
        <v>1918</v>
      </c>
      <c r="B20409" t="s">
        <v>3648</v>
      </c>
      <c r="C20409" t="s">
        <v>2750</v>
      </c>
      <c r="D20409">
        <v>8</v>
      </c>
    </row>
    <row r="20410" spans="1:4">
      <c r="A20410">
        <v>1918</v>
      </c>
      <c r="B20410" t="s">
        <v>3648</v>
      </c>
      <c r="C20410" t="s">
        <v>492</v>
      </c>
      <c r="D20410">
        <v>107</v>
      </c>
    </row>
    <row r="20411" spans="1:4">
      <c r="A20411">
        <v>1918</v>
      </c>
      <c r="B20411" t="s">
        <v>3648</v>
      </c>
      <c r="C20411" t="s">
        <v>492</v>
      </c>
      <c r="D20411">
        <v>8</v>
      </c>
    </row>
    <row r="20412" spans="1:4">
      <c r="A20412">
        <v>1918</v>
      </c>
      <c r="B20412" t="s">
        <v>3648</v>
      </c>
      <c r="C20412" t="s">
        <v>1898</v>
      </c>
      <c r="D20412">
        <v>2</v>
      </c>
    </row>
    <row r="20413" spans="1:4">
      <c r="A20413">
        <v>1918</v>
      </c>
      <c r="B20413" t="s">
        <v>3648</v>
      </c>
      <c r="C20413" t="s">
        <v>2751</v>
      </c>
      <c r="D20413">
        <v>8</v>
      </c>
    </row>
    <row r="20414" spans="1:4">
      <c r="A20414">
        <v>1918</v>
      </c>
      <c r="B20414" t="s">
        <v>3648</v>
      </c>
      <c r="C20414" t="s">
        <v>493</v>
      </c>
      <c r="D20414">
        <v>596</v>
      </c>
    </row>
    <row r="20415" spans="1:4">
      <c r="A20415">
        <v>1918</v>
      </c>
      <c r="B20415" t="s">
        <v>3648</v>
      </c>
      <c r="C20415" t="s">
        <v>493</v>
      </c>
      <c r="D20415">
        <v>58</v>
      </c>
    </row>
    <row r="20416" spans="1:4">
      <c r="A20416">
        <v>1918</v>
      </c>
      <c r="B20416" t="s">
        <v>3648</v>
      </c>
      <c r="C20416" t="s">
        <v>493</v>
      </c>
      <c r="D20416">
        <v>85</v>
      </c>
    </row>
    <row r="20417" spans="1:4">
      <c r="A20417">
        <v>1918</v>
      </c>
      <c r="B20417" t="s">
        <v>3648</v>
      </c>
      <c r="C20417" t="s">
        <v>2752</v>
      </c>
      <c r="D20417">
        <v>20.75</v>
      </c>
    </row>
    <row r="20418" spans="1:4">
      <c r="A20418">
        <v>1918</v>
      </c>
      <c r="B20418" t="s">
        <v>3648</v>
      </c>
      <c r="C20418" t="s">
        <v>494</v>
      </c>
      <c r="D20418">
        <v>28</v>
      </c>
    </row>
    <row r="20419" spans="1:4">
      <c r="A20419">
        <v>1918</v>
      </c>
      <c r="B20419" t="s">
        <v>3648</v>
      </c>
      <c r="C20419" t="s">
        <v>495</v>
      </c>
      <c r="D20419">
        <v>85</v>
      </c>
    </row>
    <row r="20420" spans="1:4">
      <c r="A20420">
        <v>1918</v>
      </c>
      <c r="B20420" t="s">
        <v>3648</v>
      </c>
      <c r="C20420" t="s">
        <v>495</v>
      </c>
      <c r="D20420">
        <v>111.54</v>
      </c>
    </row>
    <row r="20421" spans="1:4">
      <c r="A20421">
        <v>1918</v>
      </c>
      <c r="B20421" t="s">
        <v>3648</v>
      </c>
      <c r="C20421" t="s">
        <v>496</v>
      </c>
      <c r="D20421">
        <v>81</v>
      </c>
    </row>
    <row r="20422" spans="1:4">
      <c r="A20422">
        <v>1918</v>
      </c>
      <c r="B20422" t="s">
        <v>3648</v>
      </c>
      <c r="C20422" t="s">
        <v>496</v>
      </c>
      <c r="D20422">
        <v>42.07</v>
      </c>
    </row>
    <row r="20423" spans="1:4">
      <c r="A20423">
        <v>1918</v>
      </c>
      <c r="B20423" t="s">
        <v>3648</v>
      </c>
      <c r="C20423" t="s">
        <v>497</v>
      </c>
      <c r="D20423">
        <v>48.24</v>
      </c>
    </row>
    <row r="20424" spans="1:4">
      <c r="A20424">
        <v>1918</v>
      </c>
      <c r="B20424" t="s">
        <v>3648</v>
      </c>
      <c r="C20424" t="s">
        <v>3267</v>
      </c>
      <c r="D20424">
        <v>6.1</v>
      </c>
    </row>
    <row r="20425" spans="1:4">
      <c r="A20425">
        <v>1918</v>
      </c>
      <c r="B20425" t="s">
        <v>3648</v>
      </c>
      <c r="C20425" t="s">
        <v>3268</v>
      </c>
      <c r="D20425">
        <v>8.7089999999999996</v>
      </c>
    </row>
    <row r="20426" spans="1:4">
      <c r="A20426">
        <v>1918</v>
      </c>
      <c r="B20426" t="s">
        <v>3648</v>
      </c>
      <c r="C20426" t="s">
        <v>3269</v>
      </c>
      <c r="D20426">
        <v>26</v>
      </c>
    </row>
    <row r="20427" spans="1:4">
      <c r="A20427">
        <v>1918</v>
      </c>
      <c r="B20427" t="s">
        <v>2427</v>
      </c>
      <c r="C20427" t="s">
        <v>2756</v>
      </c>
      <c r="D20427">
        <v>455</v>
      </c>
    </row>
    <row r="20428" spans="1:4">
      <c r="A20428">
        <v>1918</v>
      </c>
      <c r="B20428" t="s">
        <v>2427</v>
      </c>
      <c r="C20428" t="s">
        <v>2757</v>
      </c>
      <c r="D20428">
        <v>3.75</v>
      </c>
    </row>
    <row r="20429" spans="1:4">
      <c r="A20429">
        <v>1918</v>
      </c>
      <c r="B20429" t="s">
        <v>2427</v>
      </c>
      <c r="C20429" t="s">
        <v>2758</v>
      </c>
      <c r="D20429">
        <v>6.8</v>
      </c>
    </row>
    <row r="20430" spans="1:4">
      <c r="A20430">
        <v>1918</v>
      </c>
      <c r="B20430" t="s">
        <v>2427</v>
      </c>
      <c r="C20430" t="s">
        <v>2759</v>
      </c>
      <c r="D20430">
        <v>19</v>
      </c>
    </row>
    <row r="20431" spans="1:4">
      <c r="A20431">
        <v>1918</v>
      </c>
      <c r="B20431" t="s">
        <v>2427</v>
      </c>
      <c r="C20431" t="s">
        <v>2759</v>
      </c>
      <c r="D20431">
        <v>31.84</v>
      </c>
    </row>
    <row r="20432" spans="1:4">
      <c r="A20432">
        <v>1918</v>
      </c>
      <c r="B20432" t="s">
        <v>2427</v>
      </c>
      <c r="C20432" t="s">
        <v>2719</v>
      </c>
      <c r="D20432">
        <v>5.6</v>
      </c>
    </row>
    <row r="20433" spans="1:4">
      <c r="A20433">
        <v>1918</v>
      </c>
      <c r="B20433" t="s">
        <v>2427</v>
      </c>
      <c r="C20433" t="s">
        <v>2719</v>
      </c>
      <c r="D20433">
        <v>61.86</v>
      </c>
    </row>
    <row r="20434" spans="1:4">
      <c r="A20434">
        <v>1918</v>
      </c>
      <c r="B20434" t="s">
        <v>2427</v>
      </c>
      <c r="C20434" t="s">
        <v>2760</v>
      </c>
      <c r="D20434">
        <v>12.5</v>
      </c>
    </row>
    <row r="20435" spans="1:4">
      <c r="A20435">
        <v>1918</v>
      </c>
      <c r="B20435" t="s">
        <v>2427</v>
      </c>
      <c r="C20435" t="s">
        <v>479</v>
      </c>
      <c r="D20435">
        <v>21.7</v>
      </c>
    </row>
    <row r="20436" spans="1:4">
      <c r="A20436">
        <v>1918</v>
      </c>
      <c r="B20436" t="s">
        <v>2427</v>
      </c>
      <c r="C20436" t="s">
        <v>3270</v>
      </c>
      <c r="D20436">
        <v>9</v>
      </c>
    </row>
    <row r="20437" spans="1:4">
      <c r="A20437">
        <v>1918</v>
      </c>
      <c r="B20437" t="s">
        <v>2427</v>
      </c>
      <c r="C20437" t="s">
        <v>2762</v>
      </c>
      <c r="D20437">
        <v>29.6</v>
      </c>
    </row>
    <row r="20438" spans="1:4">
      <c r="A20438">
        <v>1918</v>
      </c>
      <c r="B20438" t="s">
        <v>2427</v>
      </c>
      <c r="C20438" t="s">
        <v>2762</v>
      </c>
      <c r="D20438">
        <v>10.98</v>
      </c>
    </row>
    <row r="20439" spans="1:4">
      <c r="A20439">
        <v>1918</v>
      </c>
      <c r="B20439" t="s">
        <v>2427</v>
      </c>
      <c r="C20439" t="s">
        <v>2762</v>
      </c>
      <c r="D20439">
        <v>72.430000000000007</v>
      </c>
    </row>
    <row r="20440" spans="1:4">
      <c r="A20440">
        <v>1918</v>
      </c>
      <c r="B20440" t="s">
        <v>2427</v>
      </c>
      <c r="C20440" t="s">
        <v>2762</v>
      </c>
      <c r="D20440">
        <v>20</v>
      </c>
    </row>
    <row r="20441" spans="1:4">
      <c r="A20441">
        <v>1918</v>
      </c>
      <c r="B20441" t="s">
        <v>2427</v>
      </c>
      <c r="C20441" t="s">
        <v>2762</v>
      </c>
      <c r="D20441">
        <v>24.84</v>
      </c>
    </row>
    <row r="20442" spans="1:4">
      <c r="A20442">
        <v>1918</v>
      </c>
      <c r="B20442" t="s">
        <v>2427</v>
      </c>
      <c r="C20442" t="s">
        <v>2762</v>
      </c>
      <c r="D20442">
        <v>12</v>
      </c>
    </row>
    <row r="20443" spans="1:4">
      <c r="A20443">
        <v>1918</v>
      </c>
      <c r="B20443" t="s">
        <v>2427</v>
      </c>
      <c r="C20443" t="s">
        <v>2762</v>
      </c>
      <c r="D20443">
        <v>68.87</v>
      </c>
    </row>
    <row r="20444" spans="1:4">
      <c r="A20444">
        <v>1918</v>
      </c>
      <c r="B20444" t="s">
        <v>2427</v>
      </c>
      <c r="C20444" t="s">
        <v>2763</v>
      </c>
      <c r="D20444">
        <v>220</v>
      </c>
    </row>
    <row r="20445" spans="1:4">
      <c r="A20445">
        <v>1918</v>
      </c>
      <c r="B20445" t="s">
        <v>2427</v>
      </c>
      <c r="C20445" t="s">
        <v>2764</v>
      </c>
      <c r="D20445">
        <v>1.0900000000000001</v>
      </c>
    </row>
    <row r="20446" spans="1:4">
      <c r="A20446">
        <v>1918</v>
      </c>
      <c r="B20446" t="s">
        <v>2427</v>
      </c>
      <c r="C20446" t="s">
        <v>2765</v>
      </c>
      <c r="D20446">
        <v>81.599999999999994</v>
      </c>
    </row>
    <row r="20447" spans="1:4">
      <c r="A20447">
        <v>1918</v>
      </c>
      <c r="B20447" t="s">
        <v>2427</v>
      </c>
      <c r="C20447" t="s">
        <v>3271</v>
      </c>
      <c r="D20447">
        <v>5.5</v>
      </c>
    </row>
    <row r="20448" spans="1:4">
      <c r="A20448">
        <v>1918</v>
      </c>
      <c r="B20448" t="s">
        <v>2427</v>
      </c>
      <c r="C20448" t="s">
        <v>2982</v>
      </c>
      <c r="D20448">
        <v>58</v>
      </c>
    </row>
    <row r="20449" spans="1:4">
      <c r="A20449">
        <v>1918</v>
      </c>
      <c r="B20449" t="s">
        <v>2427</v>
      </c>
      <c r="C20449" t="s">
        <v>2768</v>
      </c>
      <c r="D20449">
        <v>107</v>
      </c>
    </row>
    <row r="20450" spans="1:4">
      <c r="A20450">
        <v>1918</v>
      </c>
      <c r="B20450" t="s">
        <v>2427</v>
      </c>
      <c r="C20450" t="s">
        <v>2768</v>
      </c>
      <c r="D20450">
        <v>64</v>
      </c>
    </row>
    <row r="20451" spans="1:4">
      <c r="A20451">
        <v>1918</v>
      </c>
      <c r="B20451" t="s">
        <v>2427</v>
      </c>
      <c r="C20451" t="s">
        <v>2768</v>
      </c>
      <c r="D20451">
        <v>141</v>
      </c>
    </row>
    <row r="20452" spans="1:4">
      <c r="A20452">
        <v>1918</v>
      </c>
      <c r="B20452" t="s">
        <v>2427</v>
      </c>
      <c r="C20452" t="s">
        <v>2768</v>
      </c>
      <c r="D20452">
        <v>41</v>
      </c>
    </row>
    <row r="20453" spans="1:4">
      <c r="A20453">
        <v>1918</v>
      </c>
      <c r="B20453" t="s">
        <v>2427</v>
      </c>
      <c r="C20453" t="s">
        <v>2768</v>
      </c>
      <c r="D20453">
        <v>410</v>
      </c>
    </row>
    <row r="20454" spans="1:4">
      <c r="A20454">
        <v>1918</v>
      </c>
      <c r="B20454" t="s">
        <v>2427</v>
      </c>
      <c r="C20454" t="s">
        <v>2770</v>
      </c>
      <c r="D20454">
        <v>62</v>
      </c>
    </row>
    <row r="20455" spans="1:4">
      <c r="A20455">
        <v>1918</v>
      </c>
      <c r="B20455" t="s">
        <v>2427</v>
      </c>
      <c r="C20455" t="s">
        <v>2771</v>
      </c>
      <c r="D20455">
        <v>25</v>
      </c>
    </row>
    <row r="20456" spans="1:4">
      <c r="A20456">
        <v>1918</v>
      </c>
      <c r="B20456" t="s">
        <v>2427</v>
      </c>
      <c r="C20456" t="s">
        <v>2772</v>
      </c>
      <c r="D20456">
        <v>10</v>
      </c>
    </row>
    <row r="20457" spans="1:4">
      <c r="A20457">
        <v>1918</v>
      </c>
      <c r="B20457" t="s">
        <v>2427</v>
      </c>
      <c r="C20457" t="s">
        <v>2773</v>
      </c>
      <c r="D20457">
        <v>13</v>
      </c>
    </row>
    <row r="20458" spans="1:4">
      <c r="A20458">
        <v>1918</v>
      </c>
      <c r="B20458" t="s">
        <v>2427</v>
      </c>
      <c r="C20458" t="s">
        <v>2774</v>
      </c>
      <c r="D20458">
        <v>3.5</v>
      </c>
    </row>
    <row r="20459" spans="1:4">
      <c r="A20459">
        <v>1918</v>
      </c>
      <c r="B20459" t="s">
        <v>2427</v>
      </c>
      <c r="C20459" t="s">
        <v>2775</v>
      </c>
      <c r="D20459">
        <v>100</v>
      </c>
    </row>
    <row r="20460" spans="1:4">
      <c r="A20460">
        <v>1918</v>
      </c>
      <c r="B20460" t="s">
        <v>2427</v>
      </c>
      <c r="C20460" t="s">
        <v>3272</v>
      </c>
      <c r="D20460">
        <v>42</v>
      </c>
    </row>
    <row r="20461" spans="1:4">
      <c r="A20461">
        <v>1918</v>
      </c>
      <c r="B20461" t="s">
        <v>2427</v>
      </c>
      <c r="C20461" t="s">
        <v>2777</v>
      </c>
      <c r="D20461">
        <v>25</v>
      </c>
    </row>
    <row r="20462" spans="1:4">
      <c r="A20462">
        <v>1918</v>
      </c>
      <c r="B20462" t="s">
        <v>2427</v>
      </c>
      <c r="C20462" t="s">
        <v>2777</v>
      </c>
      <c r="D20462">
        <v>23</v>
      </c>
    </row>
    <row r="20463" spans="1:4">
      <c r="A20463">
        <v>1918</v>
      </c>
      <c r="B20463" t="s">
        <v>2427</v>
      </c>
      <c r="C20463" t="s">
        <v>2778</v>
      </c>
      <c r="D20463">
        <v>2.5</v>
      </c>
    </row>
    <row r="20464" spans="1:4">
      <c r="A20464">
        <v>1918</v>
      </c>
      <c r="B20464" t="s">
        <v>2427</v>
      </c>
      <c r="C20464" t="s">
        <v>2778</v>
      </c>
      <c r="D20464">
        <v>2.5</v>
      </c>
    </row>
    <row r="20465" spans="1:4">
      <c r="A20465">
        <v>1918</v>
      </c>
      <c r="B20465" t="s">
        <v>2427</v>
      </c>
      <c r="C20465" t="s">
        <v>2779</v>
      </c>
      <c r="D20465">
        <v>32</v>
      </c>
    </row>
    <row r="20466" spans="1:4">
      <c r="A20466">
        <v>1918</v>
      </c>
      <c r="B20466" t="s">
        <v>2427</v>
      </c>
      <c r="C20466" t="s">
        <v>2780</v>
      </c>
      <c r="D20466">
        <v>40.92</v>
      </c>
    </row>
    <row r="20467" spans="1:4">
      <c r="A20467">
        <v>1918</v>
      </c>
      <c r="B20467" t="s">
        <v>2427</v>
      </c>
      <c r="C20467" t="s">
        <v>2781</v>
      </c>
      <c r="D20467">
        <v>123</v>
      </c>
    </row>
    <row r="20468" spans="1:4">
      <c r="A20468">
        <v>1918</v>
      </c>
      <c r="B20468" t="s">
        <v>2427</v>
      </c>
      <c r="C20468" t="s">
        <v>2781</v>
      </c>
      <c r="D20468">
        <v>35</v>
      </c>
    </row>
    <row r="20469" spans="1:4">
      <c r="A20469">
        <v>1918</v>
      </c>
      <c r="B20469" t="s">
        <v>2427</v>
      </c>
      <c r="C20469" t="s">
        <v>2782</v>
      </c>
      <c r="D20469">
        <v>97.89</v>
      </c>
    </row>
    <row r="20470" spans="1:4">
      <c r="A20470">
        <v>1918</v>
      </c>
      <c r="B20470" t="s">
        <v>2427</v>
      </c>
      <c r="C20470" t="s">
        <v>3273</v>
      </c>
      <c r="D20470">
        <v>8.5</v>
      </c>
    </row>
    <row r="20471" spans="1:4">
      <c r="A20471">
        <v>1918</v>
      </c>
      <c r="B20471" t="s">
        <v>2427</v>
      </c>
      <c r="C20471" t="s">
        <v>2784</v>
      </c>
      <c r="D20471">
        <v>70</v>
      </c>
    </row>
    <row r="20472" spans="1:4">
      <c r="A20472">
        <v>1918</v>
      </c>
      <c r="B20472" t="s">
        <v>2427</v>
      </c>
      <c r="C20472" t="s">
        <v>2705</v>
      </c>
      <c r="D20472">
        <v>2.6</v>
      </c>
    </row>
    <row r="20473" spans="1:4">
      <c r="A20473">
        <v>1918</v>
      </c>
      <c r="B20473" t="s">
        <v>512</v>
      </c>
      <c r="C20473" t="s">
        <v>1437</v>
      </c>
      <c r="D20473">
        <v>10</v>
      </c>
    </row>
    <row r="20474" spans="1:4">
      <c r="A20474">
        <v>1918</v>
      </c>
      <c r="B20474" t="s">
        <v>512</v>
      </c>
      <c r="C20474" t="s">
        <v>774</v>
      </c>
      <c r="D20474">
        <v>130</v>
      </c>
    </row>
    <row r="20475" spans="1:4">
      <c r="A20475">
        <v>1918</v>
      </c>
      <c r="B20475" t="s">
        <v>512</v>
      </c>
      <c r="C20475" t="s">
        <v>3274</v>
      </c>
      <c r="D20475">
        <v>7</v>
      </c>
    </row>
    <row r="20476" spans="1:4">
      <c r="A20476">
        <v>1918</v>
      </c>
      <c r="B20476" t="s">
        <v>512</v>
      </c>
      <c r="C20476" t="s">
        <v>3275</v>
      </c>
      <c r="D20476">
        <v>23.5</v>
      </c>
    </row>
    <row r="20477" spans="1:4">
      <c r="A20477">
        <v>1918</v>
      </c>
      <c r="B20477" t="s">
        <v>512</v>
      </c>
      <c r="C20477" t="s">
        <v>518</v>
      </c>
      <c r="D20477">
        <v>27.5</v>
      </c>
    </row>
    <row r="20478" spans="1:4">
      <c r="A20478">
        <v>1918</v>
      </c>
      <c r="B20478" t="s">
        <v>512</v>
      </c>
      <c r="C20478" t="s">
        <v>518</v>
      </c>
      <c r="D20478">
        <v>45.5</v>
      </c>
    </row>
    <row r="20479" spans="1:4">
      <c r="A20479">
        <v>1918</v>
      </c>
      <c r="B20479" t="s">
        <v>512</v>
      </c>
      <c r="C20479" t="s">
        <v>1130</v>
      </c>
      <c r="D20479">
        <v>33.340000000000003</v>
      </c>
    </row>
    <row r="20480" spans="1:4">
      <c r="A20480">
        <v>1918</v>
      </c>
      <c r="B20480" t="s">
        <v>512</v>
      </c>
      <c r="C20480" t="s">
        <v>1571</v>
      </c>
      <c r="D20480">
        <v>24.33</v>
      </c>
    </row>
    <row r="20481" spans="1:4">
      <c r="A20481">
        <v>1918</v>
      </c>
      <c r="B20481" t="s">
        <v>512</v>
      </c>
      <c r="C20481" t="s">
        <v>513</v>
      </c>
      <c r="D20481">
        <v>18</v>
      </c>
    </row>
    <row r="20482" spans="1:4">
      <c r="A20482">
        <v>1918</v>
      </c>
      <c r="B20482" t="s">
        <v>512</v>
      </c>
      <c r="C20482" t="s">
        <v>875</v>
      </c>
      <c r="D20482">
        <v>34</v>
      </c>
    </row>
    <row r="20483" spans="1:4">
      <c r="A20483">
        <v>1918</v>
      </c>
      <c r="B20483" t="s">
        <v>512</v>
      </c>
      <c r="C20483" t="s">
        <v>514</v>
      </c>
      <c r="D20483">
        <v>46</v>
      </c>
    </row>
    <row r="20484" spans="1:4">
      <c r="A20484">
        <v>1918</v>
      </c>
      <c r="B20484" t="s">
        <v>512</v>
      </c>
      <c r="C20484" t="s">
        <v>514</v>
      </c>
      <c r="D20484">
        <v>35</v>
      </c>
    </row>
    <row r="20485" spans="1:4">
      <c r="A20485">
        <v>1918</v>
      </c>
      <c r="B20485" t="s">
        <v>512</v>
      </c>
      <c r="C20485" t="s">
        <v>514</v>
      </c>
      <c r="D20485">
        <v>47.84</v>
      </c>
    </row>
    <row r="20486" spans="1:4">
      <c r="A20486">
        <v>1918</v>
      </c>
      <c r="B20486" t="s">
        <v>512</v>
      </c>
      <c r="C20486" t="s">
        <v>1131</v>
      </c>
      <c r="D20486">
        <v>85</v>
      </c>
    </row>
    <row r="20487" spans="1:4">
      <c r="A20487">
        <v>1918</v>
      </c>
      <c r="B20487" t="s">
        <v>512</v>
      </c>
      <c r="C20487" t="s">
        <v>1131</v>
      </c>
      <c r="D20487">
        <v>74</v>
      </c>
    </row>
    <row r="20488" spans="1:4">
      <c r="A20488">
        <v>1918</v>
      </c>
      <c r="B20488" t="s">
        <v>512</v>
      </c>
      <c r="C20488" t="s">
        <v>515</v>
      </c>
      <c r="D20488">
        <v>20.7</v>
      </c>
    </row>
    <row r="20489" spans="1:4">
      <c r="A20489">
        <v>1918</v>
      </c>
      <c r="B20489" t="s">
        <v>512</v>
      </c>
      <c r="C20489" t="s">
        <v>519</v>
      </c>
      <c r="D20489">
        <v>4</v>
      </c>
    </row>
    <row r="20490" spans="1:4">
      <c r="A20490">
        <v>1918</v>
      </c>
      <c r="B20490" t="s">
        <v>512</v>
      </c>
      <c r="C20490" t="s">
        <v>1573</v>
      </c>
      <c r="D20490">
        <v>6.2</v>
      </c>
    </row>
    <row r="20491" spans="1:4">
      <c r="A20491">
        <v>1918</v>
      </c>
      <c r="B20491" t="s">
        <v>512</v>
      </c>
      <c r="C20491" t="s">
        <v>520</v>
      </c>
      <c r="D20491">
        <v>5</v>
      </c>
    </row>
    <row r="20492" spans="1:4">
      <c r="A20492">
        <v>1918</v>
      </c>
      <c r="B20492" t="s">
        <v>512</v>
      </c>
      <c r="C20492" t="s">
        <v>522</v>
      </c>
      <c r="D20492">
        <v>20.5</v>
      </c>
    </row>
    <row r="20493" spans="1:4">
      <c r="A20493">
        <v>1918</v>
      </c>
      <c r="B20493" t="s">
        <v>512</v>
      </c>
      <c r="C20493" t="s">
        <v>522</v>
      </c>
      <c r="D20493">
        <v>8.19</v>
      </c>
    </row>
    <row r="20494" spans="1:4">
      <c r="A20494">
        <v>1918</v>
      </c>
      <c r="B20494" t="s">
        <v>512</v>
      </c>
      <c r="C20494" t="s">
        <v>1133</v>
      </c>
      <c r="D20494">
        <v>3.5</v>
      </c>
    </row>
    <row r="20495" spans="1:4">
      <c r="A20495">
        <v>1918</v>
      </c>
      <c r="B20495" t="s">
        <v>512</v>
      </c>
      <c r="C20495" t="s">
        <v>1133</v>
      </c>
      <c r="D20495">
        <v>9</v>
      </c>
    </row>
    <row r="20496" spans="1:4">
      <c r="A20496">
        <v>1918</v>
      </c>
      <c r="B20496" t="s">
        <v>512</v>
      </c>
      <c r="C20496" t="s">
        <v>524</v>
      </c>
      <c r="D20496">
        <v>13</v>
      </c>
    </row>
    <row r="20497" spans="1:4">
      <c r="A20497">
        <v>1918</v>
      </c>
      <c r="B20497" t="s">
        <v>512</v>
      </c>
      <c r="C20497" t="s">
        <v>516</v>
      </c>
      <c r="D20497">
        <v>53</v>
      </c>
    </row>
    <row r="20498" spans="1:4">
      <c r="A20498">
        <v>1918</v>
      </c>
      <c r="B20498" t="s">
        <v>512</v>
      </c>
      <c r="C20498" t="s">
        <v>525</v>
      </c>
      <c r="D20498">
        <v>3</v>
      </c>
    </row>
    <row r="20499" spans="1:4">
      <c r="A20499">
        <v>1918</v>
      </c>
      <c r="B20499" t="s">
        <v>512</v>
      </c>
      <c r="C20499" t="s">
        <v>526</v>
      </c>
      <c r="D20499">
        <v>135</v>
      </c>
    </row>
    <row r="20500" spans="1:4">
      <c r="A20500">
        <v>1918</v>
      </c>
      <c r="B20500" t="s">
        <v>3649</v>
      </c>
      <c r="C20500" t="s">
        <v>2791</v>
      </c>
      <c r="D20500">
        <v>9.84</v>
      </c>
    </row>
    <row r="20501" spans="1:4">
      <c r="A20501">
        <v>1918</v>
      </c>
      <c r="B20501" t="s">
        <v>3649</v>
      </c>
      <c r="C20501" t="s">
        <v>2792</v>
      </c>
      <c r="D20501">
        <v>40</v>
      </c>
    </row>
    <row r="20502" spans="1:4">
      <c r="A20502">
        <v>1918</v>
      </c>
      <c r="B20502" t="s">
        <v>3649</v>
      </c>
      <c r="C20502" t="s">
        <v>3276</v>
      </c>
      <c r="D20502">
        <v>86.5</v>
      </c>
    </row>
    <row r="20503" spans="1:4">
      <c r="A20503">
        <v>1918</v>
      </c>
      <c r="B20503" t="s">
        <v>3649</v>
      </c>
      <c r="C20503" t="s">
        <v>2794</v>
      </c>
      <c r="D20503">
        <v>5</v>
      </c>
    </row>
    <row r="20504" spans="1:4">
      <c r="A20504">
        <v>1918</v>
      </c>
      <c r="B20504" t="s">
        <v>3649</v>
      </c>
      <c r="C20504" t="s">
        <v>2795</v>
      </c>
      <c r="D20504">
        <v>7</v>
      </c>
    </row>
    <row r="20505" spans="1:4">
      <c r="A20505">
        <v>1918</v>
      </c>
      <c r="B20505" t="s">
        <v>3649</v>
      </c>
      <c r="C20505" t="s">
        <v>3277</v>
      </c>
      <c r="D20505">
        <v>14</v>
      </c>
    </row>
    <row r="20506" spans="1:4">
      <c r="A20506">
        <v>1918</v>
      </c>
      <c r="B20506" t="s">
        <v>3649</v>
      </c>
      <c r="C20506" t="s">
        <v>3278</v>
      </c>
      <c r="D20506">
        <v>10.5</v>
      </c>
    </row>
    <row r="20507" spans="1:4">
      <c r="A20507">
        <v>1918</v>
      </c>
      <c r="B20507" t="s">
        <v>3649</v>
      </c>
      <c r="C20507" t="s">
        <v>2797</v>
      </c>
      <c r="D20507">
        <v>5.5</v>
      </c>
    </row>
    <row r="20508" spans="1:4">
      <c r="A20508">
        <v>1918</v>
      </c>
      <c r="B20508" t="s">
        <v>3649</v>
      </c>
      <c r="C20508" t="s">
        <v>2912</v>
      </c>
      <c r="D20508">
        <v>12</v>
      </c>
    </row>
    <row r="20509" spans="1:4">
      <c r="A20509">
        <v>1918</v>
      </c>
      <c r="B20509" t="s">
        <v>3649</v>
      </c>
      <c r="C20509" t="s">
        <v>2912</v>
      </c>
      <c r="D20509">
        <v>45</v>
      </c>
    </row>
    <row r="20510" spans="1:4">
      <c r="A20510">
        <v>1918</v>
      </c>
      <c r="B20510" t="s">
        <v>3649</v>
      </c>
      <c r="C20510" t="s">
        <v>2799</v>
      </c>
      <c r="D20510">
        <v>10</v>
      </c>
    </row>
    <row r="20511" spans="1:4">
      <c r="A20511">
        <v>1918</v>
      </c>
      <c r="B20511" t="s">
        <v>3649</v>
      </c>
      <c r="C20511" t="s">
        <v>3279</v>
      </c>
      <c r="D20511">
        <v>7.5</v>
      </c>
    </row>
    <row r="20512" spans="1:4">
      <c r="A20512">
        <v>1918</v>
      </c>
      <c r="B20512" t="s">
        <v>3649</v>
      </c>
      <c r="C20512" t="s">
        <v>3280</v>
      </c>
      <c r="D20512">
        <v>102.5</v>
      </c>
    </row>
    <row r="20513" spans="1:4">
      <c r="A20513">
        <v>1918</v>
      </c>
      <c r="B20513" t="s">
        <v>3649</v>
      </c>
      <c r="C20513" t="s">
        <v>3281</v>
      </c>
      <c r="D20513">
        <v>20</v>
      </c>
    </row>
    <row r="20514" spans="1:4">
      <c r="A20514">
        <v>1918</v>
      </c>
      <c r="B20514" t="s">
        <v>3649</v>
      </c>
      <c r="C20514" t="s">
        <v>2673</v>
      </c>
      <c r="D20514">
        <v>11</v>
      </c>
    </row>
    <row r="20515" spans="1:4">
      <c r="A20515">
        <v>1918</v>
      </c>
      <c r="B20515" t="s">
        <v>3649</v>
      </c>
      <c r="C20515" t="s">
        <v>2804</v>
      </c>
      <c r="D20515">
        <v>2</v>
      </c>
    </row>
    <row r="20516" spans="1:4">
      <c r="A20516">
        <v>1918</v>
      </c>
      <c r="B20516" t="s">
        <v>3649</v>
      </c>
      <c r="C20516" t="s">
        <v>2805</v>
      </c>
      <c r="D20516">
        <v>41.283000000000001</v>
      </c>
    </row>
    <row r="20517" spans="1:4">
      <c r="A20517">
        <v>1918</v>
      </c>
      <c r="B20517" t="s">
        <v>3649</v>
      </c>
      <c r="C20517" t="s">
        <v>2806</v>
      </c>
      <c r="D20517">
        <v>60.67</v>
      </c>
    </row>
    <row r="20518" spans="1:4">
      <c r="A20518">
        <v>1918</v>
      </c>
      <c r="B20518" t="s">
        <v>3649</v>
      </c>
      <c r="C20518" t="s">
        <v>2806</v>
      </c>
      <c r="D20518">
        <v>33.6</v>
      </c>
    </row>
    <row r="20519" spans="1:4">
      <c r="A20519">
        <v>1918</v>
      </c>
      <c r="B20519" t="s">
        <v>3649</v>
      </c>
      <c r="C20519" t="s">
        <v>2807</v>
      </c>
      <c r="D20519">
        <v>25</v>
      </c>
    </row>
    <row r="20520" spans="1:4">
      <c r="A20520">
        <v>1918</v>
      </c>
      <c r="B20520" t="s">
        <v>2524</v>
      </c>
      <c r="C20520" t="s">
        <v>1880</v>
      </c>
      <c r="D20520">
        <v>4.5</v>
      </c>
    </row>
    <row r="20521" spans="1:4">
      <c r="A20521">
        <v>1918</v>
      </c>
      <c r="B20521" t="s">
        <v>2524</v>
      </c>
      <c r="C20521" t="s">
        <v>2720</v>
      </c>
      <c r="D20521">
        <v>69.430000000000007</v>
      </c>
    </row>
    <row r="20522" spans="1:4">
      <c r="A20522">
        <v>1918</v>
      </c>
      <c r="B20522" t="s">
        <v>2524</v>
      </c>
      <c r="C20522" t="s">
        <v>779</v>
      </c>
      <c r="D20522">
        <v>6</v>
      </c>
    </row>
    <row r="20523" spans="1:4">
      <c r="A20523">
        <v>1918</v>
      </c>
      <c r="B20523" t="s">
        <v>2524</v>
      </c>
      <c r="C20523" t="s">
        <v>778</v>
      </c>
      <c r="D20523">
        <v>96.7</v>
      </c>
    </row>
    <row r="20524" spans="1:4">
      <c r="A20524">
        <v>1918</v>
      </c>
      <c r="B20524" t="s">
        <v>2524</v>
      </c>
      <c r="C20524" t="s">
        <v>781</v>
      </c>
      <c r="D20524">
        <v>101.3</v>
      </c>
    </row>
    <row r="20525" spans="1:4">
      <c r="A20525">
        <v>1918</v>
      </c>
      <c r="B20525" t="s">
        <v>2524</v>
      </c>
      <c r="C20525" t="s">
        <v>781</v>
      </c>
      <c r="D20525">
        <v>150</v>
      </c>
    </row>
    <row r="20526" spans="1:4">
      <c r="A20526">
        <v>1918</v>
      </c>
      <c r="B20526" t="s">
        <v>2524</v>
      </c>
      <c r="C20526" t="s">
        <v>784</v>
      </c>
      <c r="D20526">
        <v>4.5</v>
      </c>
    </row>
    <row r="20527" spans="1:4">
      <c r="A20527">
        <v>1918</v>
      </c>
      <c r="B20527" t="s">
        <v>2524</v>
      </c>
      <c r="C20527" t="s">
        <v>783</v>
      </c>
      <c r="D20527">
        <v>19.100000000000001</v>
      </c>
    </row>
    <row r="20528" spans="1:4">
      <c r="A20528">
        <v>1918</v>
      </c>
      <c r="B20528" t="s">
        <v>2524</v>
      </c>
      <c r="C20528" t="s">
        <v>782</v>
      </c>
      <c r="D20528">
        <v>12.5</v>
      </c>
    </row>
    <row r="20529" spans="1:4">
      <c r="A20529">
        <v>1918</v>
      </c>
      <c r="B20529" t="s">
        <v>2524</v>
      </c>
      <c r="C20529" t="s">
        <v>2809</v>
      </c>
      <c r="D20529">
        <v>3</v>
      </c>
    </row>
    <row r="20530" spans="1:4">
      <c r="A20530">
        <v>1918</v>
      </c>
      <c r="B20530" t="s">
        <v>2810</v>
      </c>
      <c r="C20530" t="s">
        <v>2812</v>
      </c>
      <c r="D20530">
        <v>6.5</v>
      </c>
    </row>
    <row r="20531" spans="1:4">
      <c r="A20531">
        <v>1918</v>
      </c>
      <c r="B20531" t="s">
        <v>2810</v>
      </c>
      <c r="C20531" t="s">
        <v>2813</v>
      </c>
      <c r="D20531">
        <v>6.23</v>
      </c>
    </row>
    <row r="20532" spans="1:4">
      <c r="A20532">
        <v>1918</v>
      </c>
      <c r="B20532" t="s">
        <v>2810</v>
      </c>
      <c r="C20532" t="s">
        <v>2811</v>
      </c>
      <c r="D20532">
        <v>7</v>
      </c>
    </row>
    <row r="20533" spans="1:4">
      <c r="A20533">
        <v>1918</v>
      </c>
      <c r="B20533" t="s">
        <v>2810</v>
      </c>
      <c r="C20533" t="s">
        <v>2814</v>
      </c>
      <c r="D20533">
        <v>10</v>
      </c>
    </row>
    <row r="20534" spans="1:4">
      <c r="A20534">
        <v>1918</v>
      </c>
      <c r="B20534" t="s">
        <v>2810</v>
      </c>
      <c r="C20534" t="s">
        <v>3282</v>
      </c>
      <c r="D20534">
        <v>13.6</v>
      </c>
    </row>
    <row r="20535" spans="1:4">
      <c r="A20535">
        <v>1918</v>
      </c>
      <c r="B20535" t="s">
        <v>2810</v>
      </c>
      <c r="C20535" t="s">
        <v>3283</v>
      </c>
      <c r="D20535">
        <v>10</v>
      </c>
    </row>
    <row r="20536" spans="1:4">
      <c r="A20536">
        <v>1918</v>
      </c>
      <c r="B20536" t="s">
        <v>2810</v>
      </c>
      <c r="C20536" t="s">
        <v>2817</v>
      </c>
      <c r="D20536">
        <v>14.2</v>
      </c>
    </row>
    <row r="20537" spans="1:4">
      <c r="A20537">
        <v>1918</v>
      </c>
      <c r="B20537" t="s">
        <v>2810</v>
      </c>
      <c r="C20537" t="s">
        <v>2818</v>
      </c>
      <c r="D20537">
        <v>218.15</v>
      </c>
    </row>
    <row r="20538" spans="1:4">
      <c r="A20538">
        <v>1918</v>
      </c>
      <c r="B20538" t="s">
        <v>2810</v>
      </c>
      <c r="C20538" t="s">
        <v>2818</v>
      </c>
      <c r="D20538">
        <v>11.6</v>
      </c>
    </row>
    <row r="20539" spans="1:4">
      <c r="A20539">
        <v>1918</v>
      </c>
      <c r="B20539" t="s">
        <v>2810</v>
      </c>
      <c r="C20539" t="s">
        <v>2819</v>
      </c>
      <c r="D20539">
        <v>31</v>
      </c>
    </row>
    <row r="20540" spans="1:4">
      <c r="A20540">
        <v>1918</v>
      </c>
      <c r="B20540" t="s">
        <v>2820</v>
      </c>
      <c r="C20540" t="s">
        <v>3284</v>
      </c>
      <c r="D20540">
        <v>65.91</v>
      </c>
    </row>
    <row r="20541" spans="1:4">
      <c r="A20541">
        <v>1918</v>
      </c>
      <c r="B20541" t="s">
        <v>2820</v>
      </c>
      <c r="C20541" t="s">
        <v>3285</v>
      </c>
      <c r="D20541">
        <v>8</v>
      </c>
    </row>
    <row r="20542" spans="1:4">
      <c r="A20542">
        <v>1918</v>
      </c>
      <c r="B20542" t="s">
        <v>2820</v>
      </c>
      <c r="C20542" t="s">
        <v>2823</v>
      </c>
      <c r="D20542">
        <v>6.52</v>
      </c>
    </row>
    <row r="20543" spans="1:4">
      <c r="A20543">
        <v>1918</v>
      </c>
      <c r="B20543" t="s">
        <v>2820</v>
      </c>
      <c r="C20543" t="s">
        <v>3250</v>
      </c>
      <c r="D20543">
        <v>4.8</v>
      </c>
    </row>
    <row r="20544" spans="1:4">
      <c r="A20544">
        <v>1918</v>
      </c>
      <c r="B20544" t="s">
        <v>2820</v>
      </c>
      <c r="C20544" t="s">
        <v>3250</v>
      </c>
      <c r="D20544">
        <v>3.8</v>
      </c>
    </row>
    <row r="20545" spans="1:4">
      <c r="A20545">
        <v>1918</v>
      </c>
      <c r="B20545" t="s">
        <v>2820</v>
      </c>
      <c r="C20545" t="s">
        <v>2825</v>
      </c>
      <c r="D20545">
        <v>8</v>
      </c>
    </row>
    <row r="20546" spans="1:4">
      <c r="A20546">
        <v>1918</v>
      </c>
      <c r="B20546" t="s">
        <v>2820</v>
      </c>
      <c r="C20546" t="s">
        <v>2986</v>
      </c>
      <c r="D20546">
        <v>30.76</v>
      </c>
    </row>
    <row r="20547" spans="1:4">
      <c r="A20547">
        <v>1918</v>
      </c>
      <c r="B20547" t="s">
        <v>2820</v>
      </c>
      <c r="C20547" t="s">
        <v>2986</v>
      </c>
      <c r="D20547">
        <v>165.65299999999999</v>
      </c>
    </row>
    <row r="20548" spans="1:4">
      <c r="A20548">
        <v>1918</v>
      </c>
      <c r="B20548" t="s">
        <v>2820</v>
      </c>
      <c r="C20548" t="s">
        <v>2827</v>
      </c>
      <c r="D20548">
        <v>9.18</v>
      </c>
    </row>
    <row r="20549" spans="1:4">
      <c r="A20549">
        <v>1918</v>
      </c>
      <c r="B20549" t="s">
        <v>2820</v>
      </c>
      <c r="C20549" t="s">
        <v>2779</v>
      </c>
      <c r="D20549">
        <v>106.608</v>
      </c>
    </row>
    <row r="20550" spans="1:4">
      <c r="A20550">
        <v>1918</v>
      </c>
      <c r="B20550" t="s">
        <v>2820</v>
      </c>
      <c r="C20550" t="s">
        <v>2828</v>
      </c>
      <c r="D20550">
        <v>38.14</v>
      </c>
    </row>
    <row r="20551" spans="1:4">
      <c r="A20551">
        <v>1918</v>
      </c>
      <c r="B20551" t="s">
        <v>2820</v>
      </c>
      <c r="C20551" t="s">
        <v>2829</v>
      </c>
      <c r="D20551">
        <v>5.7169999999999996</v>
      </c>
    </row>
    <row r="20552" spans="1:4">
      <c r="A20552">
        <v>1918</v>
      </c>
      <c r="B20552" t="s">
        <v>2820</v>
      </c>
      <c r="C20552" t="s">
        <v>2829</v>
      </c>
      <c r="D20552">
        <v>28.02</v>
      </c>
    </row>
    <row r="20553" spans="1:4">
      <c r="A20553">
        <v>1918</v>
      </c>
      <c r="B20553" t="s">
        <v>2820</v>
      </c>
      <c r="C20553" t="s">
        <v>2829</v>
      </c>
      <c r="D20553">
        <v>50</v>
      </c>
    </row>
    <row r="20554" spans="1:4">
      <c r="A20554">
        <v>1918</v>
      </c>
      <c r="B20554" t="s">
        <v>2820</v>
      </c>
      <c r="C20554" t="s">
        <v>3286</v>
      </c>
      <c r="D20554">
        <v>12.68</v>
      </c>
    </row>
    <row r="20555" spans="1:4">
      <c r="A20555">
        <v>1918</v>
      </c>
      <c r="B20555" t="s">
        <v>2820</v>
      </c>
      <c r="C20555" t="s">
        <v>3287</v>
      </c>
      <c r="D20555">
        <v>11</v>
      </c>
    </row>
    <row r="20556" spans="1:4">
      <c r="A20556">
        <v>1918</v>
      </c>
      <c r="B20556" t="s">
        <v>2833</v>
      </c>
      <c r="C20556" t="s">
        <v>2834</v>
      </c>
      <c r="D20556">
        <v>37.4</v>
      </c>
    </row>
    <row r="20557" spans="1:4">
      <c r="A20557">
        <v>1918</v>
      </c>
      <c r="B20557" t="s">
        <v>2833</v>
      </c>
      <c r="C20557" t="s">
        <v>2835</v>
      </c>
      <c r="D20557">
        <v>8.4</v>
      </c>
    </row>
    <row r="20558" spans="1:4">
      <c r="A20558">
        <v>1918</v>
      </c>
      <c r="B20558" t="s">
        <v>2833</v>
      </c>
      <c r="C20558" t="s">
        <v>2835</v>
      </c>
      <c r="D20558">
        <v>0.98</v>
      </c>
    </row>
    <row r="20559" spans="1:4">
      <c r="A20559">
        <v>1918</v>
      </c>
      <c r="B20559" t="s">
        <v>2833</v>
      </c>
      <c r="C20559" t="s">
        <v>2835</v>
      </c>
      <c r="D20559">
        <v>1.6</v>
      </c>
    </row>
    <row r="20560" spans="1:4">
      <c r="A20560">
        <v>1918</v>
      </c>
      <c r="B20560" t="s">
        <v>2833</v>
      </c>
      <c r="C20560" t="s">
        <v>2835</v>
      </c>
      <c r="D20560">
        <v>404.548</v>
      </c>
    </row>
    <row r="20561" spans="1:4">
      <c r="A20561">
        <v>1918</v>
      </c>
      <c r="B20561" t="s">
        <v>2833</v>
      </c>
      <c r="C20561" t="s">
        <v>2835</v>
      </c>
      <c r="D20561">
        <v>98.91</v>
      </c>
    </row>
    <row r="20562" spans="1:4">
      <c r="A20562">
        <v>1918</v>
      </c>
      <c r="B20562" t="s">
        <v>2833</v>
      </c>
      <c r="C20562" t="s">
        <v>3288</v>
      </c>
      <c r="D20562">
        <v>3.25</v>
      </c>
    </row>
    <row r="20563" spans="1:4">
      <c r="A20563">
        <v>1918</v>
      </c>
      <c r="B20563" t="s">
        <v>2833</v>
      </c>
      <c r="C20563" t="s">
        <v>2836</v>
      </c>
      <c r="D20563">
        <v>8.5</v>
      </c>
    </row>
    <row r="20564" spans="1:4">
      <c r="A20564">
        <v>1918</v>
      </c>
      <c r="B20564" t="s">
        <v>2833</v>
      </c>
      <c r="C20564" t="s">
        <v>2836</v>
      </c>
      <c r="D20564">
        <v>25</v>
      </c>
    </row>
    <row r="20565" spans="1:4">
      <c r="A20565">
        <v>1918</v>
      </c>
      <c r="B20565" t="s">
        <v>2833</v>
      </c>
      <c r="C20565" t="s">
        <v>2837</v>
      </c>
      <c r="D20565">
        <v>80</v>
      </c>
    </row>
    <row r="20566" spans="1:4">
      <c r="A20566">
        <v>1918</v>
      </c>
      <c r="B20566" t="s">
        <v>2833</v>
      </c>
      <c r="C20566" t="s">
        <v>3289</v>
      </c>
      <c r="D20566">
        <v>3.5</v>
      </c>
    </row>
    <row r="20567" spans="1:4">
      <c r="A20567">
        <v>1918</v>
      </c>
      <c r="B20567" t="s">
        <v>2833</v>
      </c>
      <c r="C20567" t="s">
        <v>3290</v>
      </c>
      <c r="D20567">
        <v>3.25</v>
      </c>
    </row>
    <row r="20568" spans="1:4">
      <c r="A20568">
        <v>1918</v>
      </c>
      <c r="B20568" t="s">
        <v>3291</v>
      </c>
      <c r="C20568" t="s">
        <v>2840</v>
      </c>
      <c r="D20568">
        <v>44.9</v>
      </c>
    </row>
    <row r="20569" spans="1:4">
      <c r="A20569">
        <v>1918</v>
      </c>
      <c r="B20569" t="s">
        <v>3291</v>
      </c>
      <c r="C20569" t="s">
        <v>3292</v>
      </c>
      <c r="D20569">
        <v>5.14</v>
      </c>
    </row>
    <row r="20570" spans="1:4">
      <c r="A20570">
        <v>1918</v>
      </c>
      <c r="B20570" t="s">
        <v>3291</v>
      </c>
      <c r="C20570" t="s">
        <v>3292</v>
      </c>
      <c r="D20570">
        <v>26.03</v>
      </c>
    </row>
    <row r="20571" spans="1:4">
      <c r="A20571">
        <v>1918</v>
      </c>
      <c r="B20571" t="s">
        <v>3291</v>
      </c>
      <c r="C20571" t="s">
        <v>2842</v>
      </c>
      <c r="D20571">
        <v>18</v>
      </c>
    </row>
    <row r="20572" spans="1:4">
      <c r="A20572">
        <v>1918</v>
      </c>
      <c r="B20572" t="s">
        <v>3291</v>
      </c>
      <c r="C20572" t="s">
        <v>2843</v>
      </c>
      <c r="D20572">
        <v>970.173</v>
      </c>
    </row>
    <row r="20573" spans="1:4">
      <c r="A20573">
        <v>1918</v>
      </c>
      <c r="B20573" t="s">
        <v>3291</v>
      </c>
      <c r="C20573" t="s">
        <v>2843</v>
      </c>
      <c r="D20573">
        <v>488.017</v>
      </c>
    </row>
    <row r="20574" spans="1:4">
      <c r="A20574">
        <v>1918</v>
      </c>
      <c r="B20574" t="s">
        <v>3291</v>
      </c>
      <c r="C20574" t="s">
        <v>2843</v>
      </c>
      <c r="D20574">
        <v>83.385999999999996</v>
      </c>
    </row>
    <row r="20575" spans="1:4">
      <c r="A20575">
        <v>1918</v>
      </c>
      <c r="B20575" t="s">
        <v>3291</v>
      </c>
      <c r="C20575" t="s">
        <v>2844</v>
      </c>
      <c r="D20575">
        <v>20.100000000000001</v>
      </c>
    </row>
    <row r="20576" spans="1:4">
      <c r="A20576">
        <v>1918</v>
      </c>
      <c r="B20576" t="s">
        <v>3291</v>
      </c>
      <c r="C20576" t="s">
        <v>2734</v>
      </c>
      <c r="D20576">
        <v>19.7</v>
      </c>
    </row>
    <row r="20577" spans="1:4">
      <c r="A20577">
        <v>1918</v>
      </c>
      <c r="B20577" t="s">
        <v>3291</v>
      </c>
      <c r="C20577" t="s">
        <v>2845</v>
      </c>
      <c r="D20577">
        <v>6.6</v>
      </c>
    </row>
    <row r="20578" spans="1:4">
      <c r="A20578">
        <v>1918</v>
      </c>
      <c r="B20578" t="s">
        <v>3291</v>
      </c>
      <c r="C20578" t="s">
        <v>3293</v>
      </c>
      <c r="D20578">
        <v>40.694000000000003</v>
      </c>
    </row>
    <row r="20579" spans="1:4">
      <c r="A20579">
        <v>1918</v>
      </c>
      <c r="B20579" t="s">
        <v>3291</v>
      </c>
      <c r="C20579" t="s">
        <v>3294</v>
      </c>
      <c r="D20579">
        <v>21.789000000000001</v>
      </c>
    </row>
    <row r="20580" spans="1:4">
      <c r="A20580">
        <v>1918</v>
      </c>
      <c r="B20580" t="s">
        <v>3291</v>
      </c>
      <c r="C20580" t="s">
        <v>2848</v>
      </c>
      <c r="D20580">
        <v>47</v>
      </c>
    </row>
    <row r="20581" spans="1:4">
      <c r="A20581">
        <v>1918</v>
      </c>
      <c r="B20581" t="s">
        <v>3291</v>
      </c>
      <c r="C20581" t="s">
        <v>3295</v>
      </c>
      <c r="D20581">
        <v>129.44</v>
      </c>
    </row>
    <row r="20582" spans="1:4">
      <c r="A20582">
        <v>1918</v>
      </c>
      <c r="B20582" t="s">
        <v>3291</v>
      </c>
      <c r="C20582" t="s">
        <v>3296</v>
      </c>
      <c r="D20582">
        <v>71.808999999999997</v>
      </c>
    </row>
    <row r="20583" spans="1:4">
      <c r="A20583">
        <v>1918</v>
      </c>
      <c r="B20583" t="s">
        <v>3291</v>
      </c>
      <c r="C20583" t="s">
        <v>3297</v>
      </c>
      <c r="D20583">
        <v>6.79</v>
      </c>
    </row>
    <row r="20584" spans="1:4">
      <c r="A20584">
        <v>1918</v>
      </c>
      <c r="B20584" t="s">
        <v>3291</v>
      </c>
      <c r="C20584" t="s">
        <v>3298</v>
      </c>
      <c r="D20584">
        <v>18.149999999999999</v>
      </c>
    </row>
    <row r="20585" spans="1:4">
      <c r="A20585">
        <v>1918</v>
      </c>
      <c r="B20585" t="s">
        <v>3291</v>
      </c>
      <c r="C20585" t="s">
        <v>2852</v>
      </c>
      <c r="D20585">
        <v>29.78</v>
      </c>
    </row>
    <row r="20586" spans="1:4">
      <c r="A20586">
        <v>1918</v>
      </c>
      <c r="B20586" t="s">
        <v>3291</v>
      </c>
      <c r="C20586" t="s">
        <v>2852</v>
      </c>
      <c r="D20586">
        <v>71</v>
      </c>
    </row>
    <row r="20587" spans="1:4">
      <c r="A20587">
        <v>1918</v>
      </c>
      <c r="B20587" t="s">
        <v>3291</v>
      </c>
      <c r="C20587" t="s">
        <v>2853</v>
      </c>
      <c r="D20587">
        <v>44</v>
      </c>
    </row>
    <row r="20588" spans="1:4">
      <c r="A20588">
        <v>1918</v>
      </c>
      <c r="B20588" t="s">
        <v>3291</v>
      </c>
      <c r="C20588" t="s">
        <v>2853</v>
      </c>
      <c r="D20588">
        <v>63.69</v>
      </c>
    </row>
    <row r="20589" spans="1:4">
      <c r="A20589">
        <v>1918</v>
      </c>
      <c r="B20589" t="s">
        <v>3291</v>
      </c>
      <c r="C20589" t="s">
        <v>3299</v>
      </c>
      <c r="D20589">
        <v>139.32300000000001</v>
      </c>
    </row>
    <row r="20590" spans="1:4">
      <c r="A20590">
        <v>1918</v>
      </c>
      <c r="B20590" t="s">
        <v>3291</v>
      </c>
      <c r="C20590" t="s">
        <v>3300</v>
      </c>
      <c r="D20590">
        <v>22</v>
      </c>
    </row>
    <row r="20591" spans="1:4">
      <c r="A20591">
        <v>1918</v>
      </c>
      <c r="B20591" t="s">
        <v>3291</v>
      </c>
      <c r="C20591" t="s">
        <v>3301</v>
      </c>
      <c r="D20591">
        <v>27.506</v>
      </c>
    </row>
    <row r="20592" spans="1:4">
      <c r="A20592">
        <v>1918</v>
      </c>
      <c r="B20592" t="s">
        <v>3291</v>
      </c>
      <c r="C20592" t="s">
        <v>2857</v>
      </c>
      <c r="D20592">
        <v>21.2</v>
      </c>
    </row>
    <row r="20593" spans="1:4">
      <c r="A20593">
        <v>1918</v>
      </c>
      <c r="B20593" t="s">
        <v>3291</v>
      </c>
      <c r="C20593" t="s">
        <v>3302</v>
      </c>
      <c r="D20593">
        <v>6.47</v>
      </c>
    </row>
    <row r="20594" spans="1:4">
      <c r="A20594">
        <v>1918</v>
      </c>
      <c r="B20594" t="s">
        <v>3291</v>
      </c>
      <c r="C20594" t="s">
        <v>2858</v>
      </c>
      <c r="D20594">
        <v>142</v>
      </c>
    </row>
    <row r="20595" spans="1:4">
      <c r="A20595">
        <v>1918</v>
      </c>
      <c r="B20595" t="s">
        <v>3291</v>
      </c>
      <c r="C20595" t="s">
        <v>3303</v>
      </c>
      <c r="D20595">
        <v>6.4</v>
      </c>
    </row>
    <row r="20596" spans="1:4">
      <c r="A20596">
        <v>1918</v>
      </c>
      <c r="B20596" t="s">
        <v>3291</v>
      </c>
      <c r="C20596" t="s">
        <v>2860</v>
      </c>
      <c r="D20596">
        <v>6.44</v>
      </c>
    </row>
    <row r="20597" spans="1:4">
      <c r="A20597">
        <v>1918</v>
      </c>
      <c r="B20597" t="s">
        <v>3291</v>
      </c>
      <c r="C20597" t="s">
        <v>2861</v>
      </c>
      <c r="D20597">
        <v>6.28</v>
      </c>
    </row>
    <row r="20598" spans="1:4">
      <c r="A20598">
        <v>1918</v>
      </c>
      <c r="B20598" t="s">
        <v>3291</v>
      </c>
      <c r="C20598" t="s">
        <v>2862</v>
      </c>
      <c r="D20598">
        <v>7.48</v>
      </c>
    </row>
    <row r="20599" spans="1:4">
      <c r="A20599">
        <v>1918</v>
      </c>
      <c r="B20599" t="s">
        <v>3291</v>
      </c>
      <c r="C20599" t="s">
        <v>497</v>
      </c>
      <c r="D20599">
        <v>187.6</v>
      </c>
    </row>
    <row r="20600" spans="1:4">
      <c r="A20600">
        <v>1918</v>
      </c>
      <c r="B20600" t="s">
        <v>3291</v>
      </c>
      <c r="C20600" t="s">
        <v>2864</v>
      </c>
      <c r="D20600">
        <v>17.600000000000001</v>
      </c>
    </row>
    <row r="20601" spans="1:4">
      <c r="A20601">
        <v>1918</v>
      </c>
      <c r="B20601" t="s">
        <v>3291</v>
      </c>
      <c r="C20601" t="s">
        <v>2864</v>
      </c>
      <c r="D20601">
        <v>10.711</v>
      </c>
    </row>
    <row r="20602" spans="1:4">
      <c r="A20602">
        <v>1918</v>
      </c>
      <c r="B20602" t="s">
        <v>3291</v>
      </c>
      <c r="C20602" t="s">
        <v>3304</v>
      </c>
      <c r="D20602">
        <v>15.99</v>
      </c>
    </row>
    <row r="20603" spans="1:4">
      <c r="A20603">
        <v>1918</v>
      </c>
      <c r="B20603" t="s">
        <v>3291</v>
      </c>
      <c r="C20603" t="s">
        <v>3305</v>
      </c>
      <c r="D20603">
        <v>20.3</v>
      </c>
    </row>
    <row r="20604" spans="1:4">
      <c r="A20604">
        <v>1918</v>
      </c>
      <c r="B20604" t="s">
        <v>3291</v>
      </c>
      <c r="C20604" t="s">
        <v>3306</v>
      </c>
      <c r="D20604">
        <v>0.79500000000000004</v>
      </c>
    </row>
    <row r="20605" spans="1:4">
      <c r="A20605">
        <v>1918</v>
      </c>
      <c r="B20605" t="s">
        <v>3291</v>
      </c>
      <c r="C20605" t="s">
        <v>3307</v>
      </c>
      <c r="D20605">
        <v>1.2</v>
      </c>
    </row>
    <row r="20606" spans="1:4">
      <c r="A20606">
        <v>1918</v>
      </c>
      <c r="B20606" t="s">
        <v>3291</v>
      </c>
      <c r="C20606" t="s">
        <v>2866</v>
      </c>
      <c r="D20606">
        <v>5.66</v>
      </c>
    </row>
    <row r="20607" spans="1:4">
      <c r="A20607">
        <v>1918</v>
      </c>
      <c r="B20607" t="s">
        <v>3291</v>
      </c>
      <c r="C20607" t="s">
        <v>2870</v>
      </c>
      <c r="D20607">
        <v>299.66000000000003</v>
      </c>
    </row>
    <row r="20608" spans="1:4">
      <c r="A20608">
        <v>1918</v>
      </c>
      <c r="B20608" t="s">
        <v>3650</v>
      </c>
      <c r="C20608" t="s">
        <v>2871</v>
      </c>
      <c r="D20608">
        <v>3.82</v>
      </c>
    </row>
    <row r="20609" spans="1:4">
      <c r="A20609">
        <v>1918</v>
      </c>
      <c r="B20609" t="s">
        <v>3650</v>
      </c>
      <c r="C20609" t="s">
        <v>3308</v>
      </c>
      <c r="D20609">
        <v>54</v>
      </c>
    </row>
    <row r="20610" spans="1:4">
      <c r="A20610">
        <v>1918</v>
      </c>
      <c r="B20610" t="s">
        <v>3650</v>
      </c>
      <c r="C20610" t="s">
        <v>3309</v>
      </c>
      <c r="D20610">
        <v>110.16</v>
      </c>
    </row>
    <row r="20611" spans="1:4">
      <c r="A20611">
        <v>1918</v>
      </c>
      <c r="B20611" t="s">
        <v>3650</v>
      </c>
      <c r="C20611" t="s">
        <v>3309</v>
      </c>
      <c r="D20611">
        <v>81.8</v>
      </c>
    </row>
    <row r="20612" spans="1:4">
      <c r="A20612">
        <v>1918</v>
      </c>
      <c r="B20612" t="s">
        <v>3650</v>
      </c>
      <c r="C20612" t="s">
        <v>3309</v>
      </c>
      <c r="D20612">
        <v>186.4</v>
      </c>
    </row>
    <row r="20613" spans="1:4">
      <c r="A20613">
        <v>1918</v>
      </c>
      <c r="B20613" t="s">
        <v>3650</v>
      </c>
      <c r="C20613" t="s">
        <v>3309</v>
      </c>
      <c r="D20613">
        <v>605</v>
      </c>
    </row>
    <row r="20614" spans="1:4">
      <c r="A20614">
        <v>1918</v>
      </c>
      <c r="B20614" t="s">
        <v>3650</v>
      </c>
      <c r="C20614" t="s">
        <v>3309</v>
      </c>
      <c r="D20614">
        <v>26.1</v>
      </c>
    </row>
    <row r="20615" spans="1:4">
      <c r="A20615">
        <v>1918</v>
      </c>
      <c r="B20615" t="s">
        <v>3650</v>
      </c>
      <c r="C20615" t="s">
        <v>3310</v>
      </c>
      <c r="D20615">
        <v>18.010000000000002</v>
      </c>
    </row>
    <row r="20616" spans="1:4">
      <c r="A20616">
        <v>1918</v>
      </c>
      <c r="B20616" t="s">
        <v>3650</v>
      </c>
      <c r="C20616" t="s">
        <v>3311</v>
      </c>
      <c r="D20616">
        <v>48</v>
      </c>
    </row>
    <row r="20617" spans="1:4">
      <c r="A20617">
        <v>1918</v>
      </c>
      <c r="B20617" t="s">
        <v>3650</v>
      </c>
      <c r="C20617" t="s">
        <v>3311</v>
      </c>
      <c r="D20617">
        <v>67.75</v>
      </c>
    </row>
    <row r="20618" spans="1:4">
      <c r="A20618">
        <v>1918</v>
      </c>
      <c r="B20618" t="s">
        <v>3650</v>
      </c>
      <c r="C20618" t="s">
        <v>3312</v>
      </c>
      <c r="D20618">
        <v>76.48</v>
      </c>
    </row>
    <row r="20619" spans="1:4">
      <c r="A20619">
        <v>1918</v>
      </c>
      <c r="B20619" t="s">
        <v>3650</v>
      </c>
      <c r="C20619" t="s">
        <v>2876</v>
      </c>
      <c r="D20619">
        <v>82.2</v>
      </c>
    </row>
    <row r="20620" spans="1:4">
      <c r="A20620">
        <v>1918</v>
      </c>
      <c r="B20620" t="s">
        <v>3650</v>
      </c>
      <c r="C20620" t="s">
        <v>2877</v>
      </c>
      <c r="D20620">
        <v>6</v>
      </c>
    </row>
    <row r="20621" spans="1:4">
      <c r="A20621">
        <v>1918</v>
      </c>
      <c r="B20621" t="s">
        <v>3650</v>
      </c>
      <c r="C20621" t="s">
        <v>2878</v>
      </c>
      <c r="D20621">
        <v>12.5</v>
      </c>
    </row>
    <row r="20622" spans="1:4">
      <c r="A20622">
        <v>1918</v>
      </c>
      <c r="B20622" t="s">
        <v>3650</v>
      </c>
      <c r="C20622" t="s">
        <v>2879</v>
      </c>
      <c r="D20622">
        <v>5</v>
      </c>
    </row>
    <row r="20623" spans="1:4">
      <c r="A20623">
        <v>1918</v>
      </c>
      <c r="B20623" t="s">
        <v>3650</v>
      </c>
      <c r="C20623" t="s">
        <v>3313</v>
      </c>
      <c r="D20623">
        <v>258.89999999999998</v>
      </c>
    </row>
    <row r="20624" spans="1:4">
      <c r="A20624">
        <v>1918</v>
      </c>
      <c r="B20624" t="s">
        <v>3650</v>
      </c>
      <c r="C20624" t="s">
        <v>2881</v>
      </c>
      <c r="D20624">
        <v>151.88999999999999</v>
      </c>
    </row>
    <row r="20625" spans="1:4">
      <c r="A20625">
        <v>1918</v>
      </c>
      <c r="B20625" t="s">
        <v>3650</v>
      </c>
      <c r="C20625" t="s">
        <v>3314</v>
      </c>
      <c r="D20625">
        <v>7.64</v>
      </c>
    </row>
    <row r="20626" spans="1:4">
      <c r="A20626">
        <v>1918</v>
      </c>
      <c r="B20626" t="s">
        <v>3650</v>
      </c>
      <c r="C20626" t="s">
        <v>3315</v>
      </c>
      <c r="D20626">
        <v>6</v>
      </c>
    </row>
    <row r="20627" spans="1:4">
      <c r="A20627">
        <v>1918</v>
      </c>
      <c r="B20627" t="s">
        <v>3650</v>
      </c>
      <c r="C20627" t="s">
        <v>2884</v>
      </c>
      <c r="D20627">
        <v>10.4</v>
      </c>
    </row>
    <row r="20628" spans="1:4">
      <c r="A20628">
        <v>1918</v>
      </c>
      <c r="B20628" t="s">
        <v>3650</v>
      </c>
      <c r="C20628" t="s">
        <v>2885</v>
      </c>
      <c r="D20628">
        <v>14.6</v>
      </c>
    </row>
    <row r="20629" spans="1:4">
      <c r="A20629">
        <v>1918</v>
      </c>
      <c r="B20629" t="s">
        <v>3650</v>
      </c>
      <c r="C20629" t="s">
        <v>2886</v>
      </c>
      <c r="D20629">
        <v>18</v>
      </c>
    </row>
    <row r="20630" spans="1:4">
      <c r="A20630">
        <v>1918</v>
      </c>
      <c r="B20630" t="s">
        <v>3650</v>
      </c>
      <c r="C20630" t="s">
        <v>2887</v>
      </c>
      <c r="D20630">
        <v>68.62</v>
      </c>
    </row>
    <row r="20631" spans="1:4">
      <c r="A20631">
        <v>1918</v>
      </c>
      <c r="B20631" t="s">
        <v>3650</v>
      </c>
      <c r="C20631" t="s">
        <v>3316</v>
      </c>
      <c r="D20631">
        <v>7.52</v>
      </c>
    </row>
    <row r="20632" spans="1:4">
      <c r="A20632">
        <v>1918</v>
      </c>
      <c r="B20632" t="s">
        <v>3651</v>
      </c>
      <c r="C20632" t="s">
        <v>3317</v>
      </c>
      <c r="D20632">
        <v>1.1439999999999999</v>
      </c>
    </row>
    <row r="20633" spans="1:4">
      <c r="A20633">
        <v>1918</v>
      </c>
      <c r="B20633" t="s">
        <v>3651</v>
      </c>
      <c r="C20633" t="s">
        <v>2890</v>
      </c>
      <c r="D20633">
        <v>108.88</v>
      </c>
    </row>
    <row r="20634" spans="1:4">
      <c r="A20634">
        <v>1918</v>
      </c>
      <c r="B20634" t="s">
        <v>3651</v>
      </c>
      <c r="C20634" t="s">
        <v>2893</v>
      </c>
      <c r="D20634">
        <v>5.3</v>
      </c>
    </row>
    <row r="20635" spans="1:4">
      <c r="A20635">
        <v>1918</v>
      </c>
      <c r="B20635" t="s">
        <v>3651</v>
      </c>
      <c r="C20635" t="s">
        <v>2894</v>
      </c>
      <c r="D20635">
        <v>10.44</v>
      </c>
    </row>
    <row r="20636" spans="1:4">
      <c r="A20636">
        <v>1918</v>
      </c>
      <c r="B20636" t="s">
        <v>3651</v>
      </c>
      <c r="C20636" t="s">
        <v>2892</v>
      </c>
      <c r="D20636">
        <v>6.75</v>
      </c>
    </row>
    <row r="20637" spans="1:4">
      <c r="A20637">
        <v>1918</v>
      </c>
      <c r="B20637" t="s">
        <v>3651</v>
      </c>
      <c r="C20637" t="s">
        <v>2892</v>
      </c>
      <c r="D20637">
        <v>52</v>
      </c>
    </row>
    <row r="20638" spans="1:4">
      <c r="A20638">
        <v>1918</v>
      </c>
      <c r="B20638" t="s">
        <v>3651</v>
      </c>
      <c r="C20638" t="s">
        <v>2892</v>
      </c>
      <c r="D20638">
        <v>451.4</v>
      </c>
    </row>
    <row r="20639" spans="1:4">
      <c r="A20639">
        <v>1918</v>
      </c>
      <c r="B20639" t="s">
        <v>3651</v>
      </c>
      <c r="C20639" t="s">
        <v>2892</v>
      </c>
      <c r="D20639">
        <v>1.583</v>
      </c>
    </row>
    <row r="20640" spans="1:4">
      <c r="A20640">
        <v>1918</v>
      </c>
      <c r="B20640" t="s">
        <v>3651</v>
      </c>
      <c r="C20640" t="s">
        <v>3318</v>
      </c>
      <c r="D20640">
        <v>9.5</v>
      </c>
    </row>
    <row r="20641" spans="1:4">
      <c r="A20641">
        <v>1918</v>
      </c>
      <c r="B20641" t="s">
        <v>3651</v>
      </c>
      <c r="C20641" t="s">
        <v>3319</v>
      </c>
      <c r="D20641">
        <v>6.5</v>
      </c>
    </row>
    <row r="20642" spans="1:4">
      <c r="A20642">
        <v>1918</v>
      </c>
      <c r="B20642" t="s">
        <v>3651</v>
      </c>
      <c r="C20642" t="s">
        <v>3319</v>
      </c>
      <c r="D20642">
        <v>125</v>
      </c>
    </row>
    <row r="20643" spans="1:4">
      <c r="A20643">
        <v>1918</v>
      </c>
      <c r="B20643" t="s">
        <v>3651</v>
      </c>
      <c r="C20643" t="s">
        <v>3320</v>
      </c>
      <c r="D20643">
        <v>19.87</v>
      </c>
    </row>
    <row r="20644" spans="1:4">
      <c r="A20644">
        <v>1918</v>
      </c>
      <c r="B20644" t="s">
        <v>3651</v>
      </c>
      <c r="C20644" t="s">
        <v>2898</v>
      </c>
      <c r="D20644">
        <v>85</v>
      </c>
    </row>
    <row r="20645" spans="1:4">
      <c r="A20645">
        <v>1918</v>
      </c>
      <c r="B20645" t="s">
        <v>3651</v>
      </c>
      <c r="C20645" t="s">
        <v>2899</v>
      </c>
      <c r="D20645">
        <v>7.5</v>
      </c>
    </row>
    <row r="20646" spans="1:4">
      <c r="A20646">
        <v>1918</v>
      </c>
      <c r="B20646" t="s">
        <v>3652</v>
      </c>
      <c r="C20646" t="s">
        <v>2719</v>
      </c>
      <c r="D20646">
        <v>6.8</v>
      </c>
    </row>
    <row r="20647" spans="1:4">
      <c r="A20647">
        <v>1918</v>
      </c>
      <c r="B20647" t="s">
        <v>3652</v>
      </c>
      <c r="C20647" t="s">
        <v>3159</v>
      </c>
      <c r="D20647">
        <v>7.75</v>
      </c>
    </row>
    <row r="20648" spans="1:4">
      <c r="A20648">
        <v>1918</v>
      </c>
      <c r="B20648" t="s">
        <v>3652</v>
      </c>
      <c r="C20648" t="s">
        <v>3321</v>
      </c>
      <c r="D20648">
        <v>30</v>
      </c>
    </row>
    <row r="20649" spans="1:4">
      <c r="A20649">
        <v>1918</v>
      </c>
      <c r="B20649" t="s">
        <v>3652</v>
      </c>
      <c r="C20649" t="s">
        <v>3322</v>
      </c>
      <c r="D20649">
        <v>7.48</v>
      </c>
    </row>
    <row r="20650" spans="1:4">
      <c r="A20650">
        <v>1918</v>
      </c>
      <c r="B20650" t="s">
        <v>3652</v>
      </c>
      <c r="C20650" t="s">
        <v>3313</v>
      </c>
      <c r="D20650">
        <v>13.5</v>
      </c>
    </row>
    <row r="20651" spans="1:4">
      <c r="A20651">
        <v>1918</v>
      </c>
      <c r="B20651" t="s">
        <v>3652</v>
      </c>
      <c r="C20651" t="s">
        <v>3323</v>
      </c>
      <c r="D20651">
        <v>14</v>
      </c>
    </row>
    <row r="20652" spans="1:4">
      <c r="A20652">
        <v>1918</v>
      </c>
      <c r="B20652" t="s">
        <v>3652</v>
      </c>
      <c r="C20652" t="s">
        <v>3323</v>
      </c>
      <c r="D20652">
        <v>8.86</v>
      </c>
    </row>
    <row r="20653" spans="1:4">
      <c r="A20653">
        <v>1918</v>
      </c>
      <c r="B20653" t="s">
        <v>3652</v>
      </c>
      <c r="C20653" t="s">
        <v>3324</v>
      </c>
      <c r="D20653">
        <v>13.12</v>
      </c>
    </row>
    <row r="20654" spans="1:4">
      <c r="A20654">
        <v>1918</v>
      </c>
      <c r="B20654" t="s">
        <v>3652</v>
      </c>
      <c r="C20654" t="s">
        <v>2904</v>
      </c>
      <c r="D20654">
        <v>7</v>
      </c>
    </row>
    <row r="20655" spans="1:4">
      <c r="A20655">
        <v>1918</v>
      </c>
      <c r="B20655" t="s">
        <v>3652</v>
      </c>
      <c r="C20655" t="s">
        <v>2905</v>
      </c>
      <c r="D20655">
        <v>11</v>
      </c>
    </row>
    <row r="20656" spans="1:4">
      <c r="A20656">
        <v>1918</v>
      </c>
      <c r="B20656" t="s">
        <v>3652</v>
      </c>
      <c r="C20656" t="s">
        <v>2907</v>
      </c>
      <c r="D20656">
        <v>4</v>
      </c>
    </row>
    <row r="20657" spans="1:4">
      <c r="A20657">
        <v>1918</v>
      </c>
      <c r="B20657" t="s">
        <v>94</v>
      </c>
      <c r="C20657" t="s">
        <v>1155</v>
      </c>
      <c r="D20657">
        <v>6</v>
      </c>
    </row>
    <row r="20658" spans="1:4">
      <c r="A20658">
        <v>1918</v>
      </c>
      <c r="B20658" t="s">
        <v>94</v>
      </c>
      <c r="C20658" t="s">
        <v>1007</v>
      </c>
      <c r="D20658">
        <v>1.6259999999999999</v>
      </c>
    </row>
    <row r="20659" spans="1:4">
      <c r="A20659">
        <v>1918</v>
      </c>
      <c r="B20659" t="s">
        <v>94</v>
      </c>
      <c r="C20659" t="s">
        <v>2909</v>
      </c>
      <c r="D20659">
        <v>5</v>
      </c>
    </row>
    <row r="20660" spans="1:4">
      <c r="A20660">
        <v>1918</v>
      </c>
      <c r="B20660" t="s">
        <v>94</v>
      </c>
      <c r="C20660" t="s">
        <v>1009</v>
      </c>
      <c r="D20660">
        <v>10</v>
      </c>
    </row>
    <row r="20661" spans="1:4">
      <c r="A20661">
        <v>1918</v>
      </c>
      <c r="B20661" t="s">
        <v>94</v>
      </c>
      <c r="C20661" t="s">
        <v>3325</v>
      </c>
      <c r="D20661">
        <v>6</v>
      </c>
    </row>
    <row r="20662" spans="1:4">
      <c r="A20662">
        <v>1918</v>
      </c>
      <c r="B20662" t="s">
        <v>94</v>
      </c>
      <c r="C20662" t="s">
        <v>3326</v>
      </c>
      <c r="D20662">
        <v>7</v>
      </c>
    </row>
    <row r="20663" spans="1:4">
      <c r="A20663">
        <v>1918</v>
      </c>
      <c r="B20663" t="s">
        <v>94</v>
      </c>
      <c r="C20663" t="s">
        <v>2912</v>
      </c>
      <c r="D20663">
        <v>25</v>
      </c>
    </row>
    <row r="20664" spans="1:4">
      <c r="A20664">
        <v>1918</v>
      </c>
      <c r="B20664" t="s">
        <v>94</v>
      </c>
      <c r="C20664" t="s">
        <v>2912</v>
      </c>
      <c r="D20664">
        <v>88.6</v>
      </c>
    </row>
    <row r="20665" spans="1:4">
      <c r="A20665">
        <v>1918</v>
      </c>
      <c r="B20665" t="s">
        <v>94</v>
      </c>
      <c r="C20665" t="s">
        <v>2912</v>
      </c>
      <c r="D20665">
        <v>300.93599999999998</v>
      </c>
    </row>
    <row r="20666" spans="1:4">
      <c r="A20666">
        <v>1918</v>
      </c>
      <c r="B20666" t="s">
        <v>94</v>
      </c>
      <c r="C20666" t="s">
        <v>2912</v>
      </c>
      <c r="D20666">
        <v>22</v>
      </c>
    </row>
    <row r="20667" spans="1:4">
      <c r="A20667">
        <v>1918</v>
      </c>
      <c r="B20667" t="s">
        <v>94</v>
      </c>
      <c r="C20667" t="s">
        <v>2912</v>
      </c>
      <c r="D20667">
        <v>10</v>
      </c>
    </row>
    <row r="20668" spans="1:4">
      <c r="A20668">
        <v>1918</v>
      </c>
      <c r="B20668" t="s">
        <v>94</v>
      </c>
      <c r="C20668" t="s">
        <v>3327</v>
      </c>
      <c r="D20668">
        <v>6</v>
      </c>
    </row>
    <row r="20669" spans="1:4">
      <c r="A20669">
        <v>1918</v>
      </c>
      <c r="B20669" t="s">
        <v>94</v>
      </c>
      <c r="C20669" t="s">
        <v>1152</v>
      </c>
      <c r="D20669">
        <v>5</v>
      </c>
    </row>
    <row r="20670" spans="1:4">
      <c r="A20670">
        <v>1918</v>
      </c>
      <c r="B20670" t="s">
        <v>94</v>
      </c>
      <c r="C20670" t="s">
        <v>3328</v>
      </c>
      <c r="D20670">
        <v>48.71</v>
      </c>
    </row>
    <row r="20671" spans="1:4">
      <c r="A20671">
        <v>1918</v>
      </c>
      <c r="B20671" t="s">
        <v>94</v>
      </c>
      <c r="C20671" t="s">
        <v>3329</v>
      </c>
      <c r="D20671">
        <v>18.22</v>
      </c>
    </row>
    <row r="20672" spans="1:4">
      <c r="A20672">
        <v>1918</v>
      </c>
      <c r="B20672" t="s">
        <v>94</v>
      </c>
      <c r="C20672" t="s">
        <v>3329</v>
      </c>
      <c r="D20672">
        <v>14.6</v>
      </c>
    </row>
    <row r="20673" spans="1:4">
      <c r="A20673">
        <v>1918</v>
      </c>
      <c r="B20673" t="s">
        <v>94</v>
      </c>
      <c r="C20673" t="s">
        <v>3329</v>
      </c>
      <c r="D20673">
        <v>2.5</v>
      </c>
    </row>
    <row r="20674" spans="1:4">
      <c r="A20674">
        <v>1918</v>
      </c>
      <c r="B20674" t="s">
        <v>94</v>
      </c>
      <c r="C20674" t="s">
        <v>3329</v>
      </c>
      <c r="D20674">
        <v>15</v>
      </c>
    </row>
    <row r="20675" spans="1:4">
      <c r="A20675">
        <v>1918</v>
      </c>
      <c r="B20675" t="s">
        <v>94</v>
      </c>
      <c r="C20675" t="s">
        <v>3329</v>
      </c>
      <c r="D20675">
        <v>458.22</v>
      </c>
    </row>
    <row r="20676" spans="1:4">
      <c r="A20676">
        <v>1918</v>
      </c>
      <c r="B20676" t="s">
        <v>94</v>
      </c>
      <c r="C20676" t="s">
        <v>3330</v>
      </c>
      <c r="D20676">
        <v>9</v>
      </c>
    </row>
    <row r="20677" spans="1:4">
      <c r="A20677">
        <v>1918</v>
      </c>
      <c r="B20677" t="s">
        <v>94</v>
      </c>
      <c r="C20677" t="s">
        <v>497</v>
      </c>
      <c r="D20677">
        <v>28.2</v>
      </c>
    </row>
    <row r="20678" spans="1:4">
      <c r="A20678">
        <v>1918</v>
      </c>
      <c r="B20678" t="s">
        <v>3653</v>
      </c>
      <c r="C20678" t="s">
        <v>3331</v>
      </c>
      <c r="D20678">
        <v>148.79</v>
      </c>
    </row>
    <row r="20679" spans="1:4">
      <c r="A20679">
        <v>1918</v>
      </c>
      <c r="B20679" t="s">
        <v>3653</v>
      </c>
      <c r="C20679" t="s">
        <v>497</v>
      </c>
      <c r="D20679">
        <v>7.9</v>
      </c>
    </row>
    <row r="20680" spans="1:4">
      <c r="A20680">
        <v>1918</v>
      </c>
      <c r="B20680" t="s">
        <v>94</v>
      </c>
      <c r="C20680" t="s">
        <v>787</v>
      </c>
      <c r="D20680">
        <v>85</v>
      </c>
    </row>
    <row r="20681" spans="1:4">
      <c r="A20681">
        <v>1918</v>
      </c>
      <c r="B20681" t="s">
        <v>3653</v>
      </c>
      <c r="C20681" t="s">
        <v>3332</v>
      </c>
      <c r="D20681">
        <v>6</v>
      </c>
    </row>
    <row r="20682" spans="1:4">
      <c r="A20682">
        <v>1918</v>
      </c>
      <c r="B20682" t="s">
        <v>3653</v>
      </c>
      <c r="C20682" t="s">
        <v>3333</v>
      </c>
      <c r="D20682">
        <v>20</v>
      </c>
    </row>
    <row r="20683" spans="1:4">
      <c r="A20683">
        <v>1918</v>
      </c>
      <c r="B20683" t="s">
        <v>3653</v>
      </c>
      <c r="C20683" t="s">
        <v>2920</v>
      </c>
      <c r="D20683">
        <v>38.979999999999997</v>
      </c>
    </row>
    <row r="20684" spans="1:4">
      <c r="A20684">
        <v>1918</v>
      </c>
      <c r="B20684" t="s">
        <v>3653</v>
      </c>
      <c r="C20684" t="s">
        <v>2921</v>
      </c>
      <c r="D20684">
        <v>12</v>
      </c>
    </row>
    <row r="20685" spans="1:4">
      <c r="A20685">
        <v>1918</v>
      </c>
      <c r="B20685" t="s">
        <v>3653</v>
      </c>
      <c r="C20685" t="s">
        <v>2922</v>
      </c>
      <c r="D20685">
        <v>23.27</v>
      </c>
    </row>
    <row r="20686" spans="1:4">
      <c r="A20686">
        <v>1918</v>
      </c>
      <c r="B20686" t="s">
        <v>3653</v>
      </c>
      <c r="C20686" t="s">
        <v>2923</v>
      </c>
      <c r="D20686">
        <v>22.3</v>
      </c>
    </row>
    <row r="20687" spans="1:4">
      <c r="A20687">
        <v>1918</v>
      </c>
      <c r="B20687" t="s">
        <v>3654</v>
      </c>
      <c r="C20687" t="s">
        <v>489</v>
      </c>
      <c r="D20687">
        <v>2</v>
      </c>
    </row>
    <row r="20688" spans="1:4">
      <c r="A20688">
        <v>1918</v>
      </c>
      <c r="B20688" t="s">
        <v>3654</v>
      </c>
      <c r="C20688" t="s">
        <v>489</v>
      </c>
      <c r="D20688">
        <v>60</v>
      </c>
    </row>
    <row r="20689" spans="1:4">
      <c r="A20689">
        <v>1918</v>
      </c>
      <c r="B20689" t="s">
        <v>3654</v>
      </c>
      <c r="C20689" t="s">
        <v>489</v>
      </c>
      <c r="D20689">
        <v>56</v>
      </c>
    </row>
    <row r="20690" spans="1:4">
      <c r="A20690">
        <v>1918</v>
      </c>
      <c r="B20690" t="s">
        <v>3640</v>
      </c>
      <c r="C20690" t="s">
        <v>2924</v>
      </c>
      <c r="D20690">
        <v>163.34</v>
      </c>
    </row>
    <row r="20691" spans="1:4">
      <c r="A20691">
        <v>1918</v>
      </c>
      <c r="B20691" t="s">
        <v>3640</v>
      </c>
      <c r="C20691" t="s">
        <v>2924</v>
      </c>
      <c r="D20691">
        <v>7.6</v>
      </c>
    </row>
    <row r="20692" spans="1:4">
      <c r="A20692">
        <v>1918</v>
      </c>
      <c r="B20692" t="s">
        <v>3640</v>
      </c>
      <c r="C20692" t="s">
        <v>2925</v>
      </c>
      <c r="D20692">
        <v>13.8</v>
      </c>
    </row>
    <row r="20693" spans="1:4">
      <c r="A20693">
        <v>1918</v>
      </c>
      <c r="B20693" t="s">
        <v>3640</v>
      </c>
      <c r="C20693" t="s">
        <v>2926</v>
      </c>
      <c r="D20693">
        <v>38</v>
      </c>
    </row>
    <row r="20694" spans="1:4">
      <c r="A20694">
        <v>1918</v>
      </c>
      <c r="B20694" t="s">
        <v>3640</v>
      </c>
      <c r="C20694" t="s">
        <v>2927</v>
      </c>
      <c r="D20694">
        <v>7.5</v>
      </c>
    </row>
    <row r="20695" spans="1:4">
      <c r="A20695">
        <v>1918</v>
      </c>
      <c r="B20695" t="s">
        <v>3640</v>
      </c>
      <c r="C20695" t="s">
        <v>2927</v>
      </c>
      <c r="D20695">
        <v>3.8</v>
      </c>
    </row>
    <row r="20696" spans="1:4">
      <c r="A20696">
        <v>1918</v>
      </c>
      <c r="B20696" t="s">
        <v>2928</v>
      </c>
      <c r="C20696" t="s">
        <v>3334</v>
      </c>
      <c r="D20696">
        <v>7.75</v>
      </c>
    </row>
    <row r="20697" spans="1:4">
      <c r="A20697">
        <v>1918</v>
      </c>
      <c r="B20697" t="s">
        <v>2928</v>
      </c>
      <c r="C20697" t="s">
        <v>2929</v>
      </c>
      <c r="D20697">
        <v>9</v>
      </c>
    </row>
    <row r="20698" spans="1:4">
      <c r="A20698">
        <v>1918</v>
      </c>
      <c r="B20698" t="s">
        <v>2928</v>
      </c>
      <c r="C20698" t="s">
        <v>2930</v>
      </c>
      <c r="D20698">
        <v>8</v>
      </c>
    </row>
    <row r="20699" spans="1:4">
      <c r="A20699">
        <v>1918</v>
      </c>
      <c r="B20699" t="s">
        <v>2928</v>
      </c>
      <c r="C20699" t="s">
        <v>2931</v>
      </c>
      <c r="D20699">
        <v>8.6</v>
      </c>
    </row>
    <row r="20700" spans="1:4">
      <c r="A20700">
        <v>1918</v>
      </c>
      <c r="B20700" t="s">
        <v>2928</v>
      </c>
      <c r="C20700" t="s">
        <v>2931</v>
      </c>
      <c r="D20700">
        <v>21</v>
      </c>
    </row>
    <row r="20701" spans="1:4">
      <c r="A20701">
        <v>1918</v>
      </c>
      <c r="B20701" t="s">
        <v>2928</v>
      </c>
      <c r="C20701" t="s">
        <v>2667</v>
      </c>
      <c r="D20701">
        <v>22</v>
      </c>
    </row>
    <row r="20702" spans="1:4">
      <c r="A20702">
        <v>1918</v>
      </c>
      <c r="B20702" t="s">
        <v>2928</v>
      </c>
      <c r="C20702" t="s">
        <v>2932</v>
      </c>
      <c r="D20702">
        <v>80.510000000000005</v>
      </c>
    </row>
    <row r="20703" spans="1:4">
      <c r="A20703">
        <v>1918</v>
      </c>
      <c r="B20703" t="s">
        <v>2928</v>
      </c>
      <c r="C20703" t="s">
        <v>3335</v>
      </c>
      <c r="D20703">
        <v>10</v>
      </c>
    </row>
    <row r="20704" spans="1:4">
      <c r="A20704">
        <v>1918</v>
      </c>
      <c r="B20704" t="s">
        <v>2928</v>
      </c>
      <c r="C20704" t="s">
        <v>3336</v>
      </c>
      <c r="D20704">
        <v>8.8699999999999992</v>
      </c>
    </row>
    <row r="20705" spans="1:4">
      <c r="A20705">
        <v>1918</v>
      </c>
      <c r="B20705" t="s">
        <v>2928</v>
      </c>
      <c r="C20705" t="s">
        <v>2935</v>
      </c>
      <c r="D20705">
        <v>8.4179999999999993</v>
      </c>
    </row>
    <row r="20706" spans="1:4">
      <c r="A20706">
        <v>1918</v>
      </c>
      <c r="B20706" t="s">
        <v>2928</v>
      </c>
      <c r="C20706" t="s">
        <v>2935</v>
      </c>
      <c r="D20706">
        <v>14.836</v>
      </c>
    </row>
    <row r="20707" spans="1:4">
      <c r="A20707">
        <v>1918</v>
      </c>
      <c r="B20707" t="s">
        <v>2928</v>
      </c>
      <c r="C20707" t="s">
        <v>2935</v>
      </c>
      <c r="D20707">
        <v>42.725999999999999</v>
      </c>
    </row>
    <row r="20708" spans="1:4">
      <c r="A20708">
        <v>1918</v>
      </c>
      <c r="B20708" t="s">
        <v>2928</v>
      </c>
      <c r="C20708" t="s">
        <v>2935</v>
      </c>
      <c r="D20708">
        <v>2.75</v>
      </c>
    </row>
    <row r="20709" spans="1:4">
      <c r="A20709">
        <v>1918</v>
      </c>
      <c r="B20709" t="s">
        <v>2928</v>
      </c>
      <c r="C20709" t="s">
        <v>2936</v>
      </c>
      <c r="D20709">
        <v>19.03</v>
      </c>
    </row>
    <row r="20710" spans="1:4">
      <c r="A20710">
        <v>1918</v>
      </c>
      <c r="B20710" t="s">
        <v>2928</v>
      </c>
      <c r="C20710" t="s">
        <v>2936</v>
      </c>
      <c r="D20710">
        <v>65.400000000000006</v>
      </c>
    </row>
    <row r="20711" spans="1:4">
      <c r="A20711">
        <v>1918</v>
      </c>
      <c r="B20711" t="s">
        <v>2928</v>
      </c>
      <c r="C20711" t="s">
        <v>2936</v>
      </c>
      <c r="D20711">
        <v>42</v>
      </c>
    </row>
    <row r="20712" spans="1:4">
      <c r="A20712">
        <v>1918</v>
      </c>
      <c r="B20712" t="s">
        <v>2938</v>
      </c>
      <c r="C20712" t="s">
        <v>2937</v>
      </c>
      <c r="D20712">
        <v>86.06</v>
      </c>
    </row>
    <row r="20713" spans="1:4">
      <c r="A20713">
        <v>1918</v>
      </c>
      <c r="B20713" t="s">
        <v>2938</v>
      </c>
      <c r="C20713" t="s">
        <v>2937</v>
      </c>
      <c r="D20713">
        <v>3.01</v>
      </c>
    </row>
    <row r="20714" spans="1:4">
      <c r="A20714">
        <v>1918</v>
      </c>
      <c r="B20714" t="s">
        <v>2938</v>
      </c>
      <c r="C20714" t="s">
        <v>2941</v>
      </c>
      <c r="D20714">
        <v>87.87</v>
      </c>
    </row>
    <row r="20715" spans="1:4">
      <c r="A20715">
        <v>1918</v>
      </c>
      <c r="B20715" t="s">
        <v>2938</v>
      </c>
      <c r="C20715" t="s">
        <v>3337</v>
      </c>
      <c r="D20715">
        <v>80.06</v>
      </c>
    </row>
    <row r="20716" spans="1:4">
      <c r="A20716">
        <v>1918</v>
      </c>
      <c r="B20716" t="s">
        <v>2938</v>
      </c>
      <c r="C20716" t="s">
        <v>3337</v>
      </c>
      <c r="D20716">
        <v>155.03</v>
      </c>
    </row>
    <row r="20717" spans="1:4">
      <c r="A20717">
        <v>1918</v>
      </c>
      <c r="B20717" t="s">
        <v>2938</v>
      </c>
      <c r="C20717" t="s">
        <v>2943</v>
      </c>
      <c r="D20717">
        <v>20</v>
      </c>
    </row>
    <row r="20718" spans="1:4">
      <c r="A20718">
        <v>1918</v>
      </c>
      <c r="B20718" t="s">
        <v>2938</v>
      </c>
      <c r="C20718" t="s">
        <v>2943</v>
      </c>
      <c r="D20718">
        <v>1.4</v>
      </c>
    </row>
    <row r="20719" spans="1:4">
      <c r="A20719">
        <v>1918</v>
      </c>
      <c r="B20719" t="s">
        <v>2938</v>
      </c>
      <c r="C20719" t="s">
        <v>3338</v>
      </c>
      <c r="D20719">
        <v>15.08</v>
      </c>
    </row>
    <row r="20720" spans="1:4">
      <c r="A20720">
        <v>1918</v>
      </c>
      <c r="B20720" t="s">
        <v>2938</v>
      </c>
      <c r="C20720" t="s">
        <v>2945</v>
      </c>
      <c r="D20720">
        <v>2</v>
      </c>
    </row>
    <row r="20721" spans="1:4">
      <c r="A20721">
        <v>1918</v>
      </c>
      <c r="B20721" t="s">
        <v>2938</v>
      </c>
      <c r="C20721" t="s">
        <v>3339</v>
      </c>
      <c r="D20721">
        <v>15.2</v>
      </c>
    </row>
    <row r="20722" spans="1:4">
      <c r="A20722">
        <v>1918</v>
      </c>
      <c r="B20722" t="s">
        <v>2938</v>
      </c>
      <c r="C20722" t="s">
        <v>2947</v>
      </c>
      <c r="D20722">
        <v>44</v>
      </c>
    </row>
    <row r="20723" spans="1:4">
      <c r="A20723">
        <v>1918</v>
      </c>
      <c r="B20723" t="s">
        <v>2938</v>
      </c>
      <c r="C20723" t="s">
        <v>2948</v>
      </c>
      <c r="D20723">
        <v>10</v>
      </c>
    </row>
    <row r="20724" spans="1:4">
      <c r="A20724">
        <v>1918</v>
      </c>
      <c r="B20724" t="s">
        <v>2938</v>
      </c>
      <c r="C20724" t="s">
        <v>2949</v>
      </c>
      <c r="D20724">
        <v>12.54</v>
      </c>
    </row>
    <row r="20725" spans="1:4">
      <c r="A20725">
        <v>1918</v>
      </c>
      <c r="B20725" t="s">
        <v>2938</v>
      </c>
      <c r="C20725" t="s">
        <v>2950</v>
      </c>
      <c r="D20725">
        <v>47.49</v>
      </c>
    </row>
    <row r="20726" spans="1:4">
      <c r="A20726">
        <v>1918</v>
      </c>
      <c r="B20726" t="s">
        <v>2938</v>
      </c>
      <c r="C20726" t="s">
        <v>2950</v>
      </c>
      <c r="D20726">
        <v>2.5</v>
      </c>
    </row>
    <row r="20727" spans="1:4">
      <c r="A20727">
        <v>1918</v>
      </c>
      <c r="B20727" t="s">
        <v>2938</v>
      </c>
      <c r="C20727" t="s">
        <v>2951</v>
      </c>
      <c r="D20727">
        <v>841.09</v>
      </c>
    </row>
    <row r="20728" spans="1:4">
      <c r="A20728">
        <v>1918</v>
      </c>
      <c r="B20728" t="s">
        <v>2938</v>
      </c>
      <c r="C20728" t="s">
        <v>2952</v>
      </c>
      <c r="D20728">
        <v>10</v>
      </c>
    </row>
    <row r="20729" spans="1:4">
      <c r="A20729">
        <v>1918</v>
      </c>
      <c r="B20729" t="s">
        <v>2938</v>
      </c>
      <c r="C20729" t="s">
        <v>3340</v>
      </c>
      <c r="D20729">
        <v>14</v>
      </c>
    </row>
    <row r="20730" spans="1:4">
      <c r="A20730">
        <v>1918</v>
      </c>
      <c r="B20730" t="s">
        <v>2938</v>
      </c>
      <c r="C20730" t="s">
        <v>3341</v>
      </c>
      <c r="D20730">
        <v>7</v>
      </c>
    </row>
    <row r="20731" spans="1:4">
      <c r="A20731">
        <v>1918</v>
      </c>
      <c r="B20731" t="s">
        <v>2938</v>
      </c>
      <c r="C20731" t="s">
        <v>2954</v>
      </c>
      <c r="D20731">
        <v>18</v>
      </c>
    </row>
    <row r="20732" spans="1:4">
      <c r="A20732">
        <v>1918</v>
      </c>
      <c r="B20732" t="s">
        <v>2938</v>
      </c>
      <c r="C20732" t="s">
        <v>3342</v>
      </c>
      <c r="D20732">
        <v>3.22</v>
      </c>
    </row>
    <row r="20733" spans="1:4">
      <c r="A20733">
        <v>1918</v>
      </c>
      <c r="B20733" t="s">
        <v>2938</v>
      </c>
      <c r="C20733" t="s">
        <v>2956</v>
      </c>
      <c r="D20733">
        <v>17.7</v>
      </c>
    </row>
    <row r="20734" spans="1:4">
      <c r="A20734">
        <v>1918</v>
      </c>
      <c r="B20734" t="s">
        <v>2938</v>
      </c>
      <c r="C20734" t="s">
        <v>2957</v>
      </c>
      <c r="D20734">
        <v>8</v>
      </c>
    </row>
    <row r="20735" spans="1:4">
      <c r="A20735">
        <v>1918</v>
      </c>
      <c r="B20735" t="s">
        <v>2938</v>
      </c>
      <c r="C20735" t="s">
        <v>3343</v>
      </c>
      <c r="D20735">
        <v>4.5</v>
      </c>
    </row>
    <row r="20736" spans="1:4">
      <c r="A20736">
        <v>1918</v>
      </c>
      <c r="B20736" t="s">
        <v>2938</v>
      </c>
      <c r="C20736" t="s">
        <v>3344</v>
      </c>
      <c r="D20736">
        <v>48.09</v>
      </c>
    </row>
    <row r="20737" spans="1:4">
      <c r="A20737">
        <v>1918</v>
      </c>
      <c r="B20737" t="s">
        <v>2938</v>
      </c>
      <c r="C20737" t="s">
        <v>3344</v>
      </c>
      <c r="D20737">
        <v>18.260000000000002</v>
      </c>
    </row>
    <row r="20738" spans="1:4">
      <c r="A20738">
        <v>1918</v>
      </c>
      <c r="B20738" t="s">
        <v>2938</v>
      </c>
      <c r="C20738" t="s">
        <v>3344</v>
      </c>
      <c r="D20738">
        <v>49.665999999999997</v>
      </c>
    </row>
    <row r="20739" spans="1:4">
      <c r="A20739">
        <v>1918</v>
      </c>
      <c r="B20739" t="s">
        <v>2938</v>
      </c>
      <c r="C20739" t="s">
        <v>3344</v>
      </c>
      <c r="D20739">
        <v>11</v>
      </c>
    </row>
    <row r="20740" spans="1:4">
      <c r="A20740">
        <v>1918</v>
      </c>
      <c r="B20740" t="s">
        <v>2938</v>
      </c>
      <c r="C20740" t="s">
        <v>3344</v>
      </c>
      <c r="D20740">
        <v>70.760000000000005</v>
      </c>
    </row>
    <row r="20741" spans="1:4">
      <c r="A20741">
        <v>1918</v>
      </c>
      <c r="B20741" t="s">
        <v>2938</v>
      </c>
      <c r="C20741" t="s">
        <v>2960</v>
      </c>
      <c r="D20741">
        <v>5.7</v>
      </c>
    </row>
    <row r="20742" spans="1:4">
      <c r="A20742">
        <v>1918</v>
      </c>
      <c r="B20742" t="s">
        <v>2961</v>
      </c>
      <c r="C20742" t="s">
        <v>2962</v>
      </c>
      <c r="D20742">
        <v>5.5</v>
      </c>
    </row>
    <row r="20743" spans="1:4">
      <c r="A20743">
        <v>1918</v>
      </c>
      <c r="B20743" t="s">
        <v>2961</v>
      </c>
      <c r="C20743" t="s">
        <v>3345</v>
      </c>
      <c r="D20743">
        <v>3.7</v>
      </c>
    </row>
    <row r="20744" spans="1:4">
      <c r="A20744">
        <v>1918</v>
      </c>
      <c r="B20744" t="s">
        <v>2963</v>
      </c>
      <c r="C20744" t="s">
        <v>2714</v>
      </c>
      <c r="D20744">
        <v>60.9</v>
      </c>
    </row>
    <row r="20745" spans="1:4">
      <c r="A20745">
        <v>1918</v>
      </c>
      <c r="B20745" t="s">
        <v>2963</v>
      </c>
      <c r="C20745" t="s">
        <v>2714</v>
      </c>
      <c r="D20745">
        <v>111.88800000000001</v>
      </c>
    </row>
    <row r="20746" spans="1:4">
      <c r="A20746">
        <v>1918</v>
      </c>
      <c r="B20746" t="s">
        <v>2963</v>
      </c>
      <c r="C20746" t="s">
        <v>2821</v>
      </c>
      <c r="D20746">
        <v>64.760000000000005</v>
      </c>
    </row>
    <row r="20747" spans="1:4">
      <c r="A20747">
        <v>1918</v>
      </c>
      <c r="B20747" t="s">
        <v>2963</v>
      </c>
      <c r="C20747" t="s">
        <v>2964</v>
      </c>
      <c r="D20747">
        <v>8</v>
      </c>
    </row>
    <row r="20748" spans="1:4">
      <c r="A20748">
        <v>1918</v>
      </c>
      <c r="B20748" t="s">
        <v>2963</v>
      </c>
      <c r="C20748" t="s">
        <v>2965</v>
      </c>
      <c r="D20748">
        <v>15</v>
      </c>
    </row>
    <row r="20749" spans="1:4">
      <c r="A20749">
        <v>1918</v>
      </c>
      <c r="B20749" t="s">
        <v>2963</v>
      </c>
      <c r="C20749" t="s">
        <v>3346</v>
      </c>
      <c r="D20749">
        <v>2.6</v>
      </c>
    </row>
    <row r="20750" spans="1:4">
      <c r="A20750">
        <v>1918</v>
      </c>
      <c r="B20750" t="s">
        <v>2963</v>
      </c>
      <c r="C20750" t="s">
        <v>3347</v>
      </c>
      <c r="D20750">
        <v>7.5</v>
      </c>
    </row>
    <row r="20751" spans="1:4">
      <c r="A20751">
        <v>1918</v>
      </c>
      <c r="B20751" t="s">
        <v>2963</v>
      </c>
      <c r="C20751" t="s">
        <v>2967</v>
      </c>
      <c r="D20751">
        <v>49.74</v>
      </c>
    </row>
    <row r="20752" spans="1:4">
      <c r="A20752">
        <v>1918</v>
      </c>
      <c r="B20752" t="s">
        <v>2963</v>
      </c>
      <c r="C20752" t="s">
        <v>2968</v>
      </c>
      <c r="D20752">
        <v>14</v>
      </c>
    </row>
    <row r="20753" spans="1:4">
      <c r="A20753">
        <v>1918</v>
      </c>
      <c r="B20753" t="s">
        <v>2963</v>
      </c>
      <c r="C20753" t="s">
        <v>2968</v>
      </c>
      <c r="D20753">
        <v>8.8000000000000007</v>
      </c>
    </row>
    <row r="20754" spans="1:4">
      <c r="A20754">
        <v>1918</v>
      </c>
      <c r="B20754" t="s">
        <v>2963</v>
      </c>
      <c r="C20754" t="s">
        <v>2968</v>
      </c>
      <c r="D20754">
        <v>168</v>
      </c>
    </row>
    <row r="20755" spans="1:4">
      <c r="A20755">
        <v>1918</v>
      </c>
      <c r="B20755" t="s">
        <v>2963</v>
      </c>
      <c r="C20755" t="s">
        <v>2968</v>
      </c>
      <c r="D20755">
        <v>26.36</v>
      </c>
    </row>
    <row r="20756" spans="1:4">
      <c r="A20756">
        <v>1918</v>
      </c>
      <c r="B20756" t="s">
        <v>2963</v>
      </c>
      <c r="C20756" t="s">
        <v>2968</v>
      </c>
      <c r="D20756">
        <v>400.8</v>
      </c>
    </row>
    <row r="20757" spans="1:4">
      <c r="A20757">
        <v>1918</v>
      </c>
      <c r="B20757" t="s">
        <v>2963</v>
      </c>
      <c r="C20757" t="s">
        <v>3348</v>
      </c>
      <c r="D20757">
        <v>6.6820000000000004</v>
      </c>
    </row>
    <row r="20758" spans="1:4">
      <c r="A20758">
        <v>1918</v>
      </c>
      <c r="B20758" t="s">
        <v>2963</v>
      </c>
      <c r="C20758" t="s">
        <v>3349</v>
      </c>
      <c r="D20758">
        <v>65.66</v>
      </c>
    </row>
    <row r="20759" spans="1:4">
      <c r="A20759">
        <v>1918</v>
      </c>
      <c r="B20759" t="s">
        <v>2963</v>
      </c>
      <c r="C20759" t="s">
        <v>2973</v>
      </c>
      <c r="D20759">
        <v>5.9</v>
      </c>
    </row>
    <row r="20760" spans="1:4">
      <c r="A20760">
        <v>1918</v>
      </c>
      <c r="B20760" t="s">
        <v>2963</v>
      </c>
      <c r="C20760" t="s">
        <v>2974</v>
      </c>
      <c r="D20760">
        <v>17.399999999999999</v>
      </c>
    </row>
    <row r="20761" spans="1:4">
      <c r="A20761">
        <v>1918</v>
      </c>
      <c r="B20761" t="s">
        <v>2963</v>
      </c>
      <c r="C20761" t="s">
        <v>3350</v>
      </c>
      <c r="D20761">
        <v>36</v>
      </c>
    </row>
    <row r="20762" spans="1:4">
      <c r="A20762">
        <v>1918</v>
      </c>
      <c r="B20762" t="s">
        <v>2963</v>
      </c>
      <c r="C20762" t="s">
        <v>3350</v>
      </c>
      <c r="D20762">
        <v>42.884</v>
      </c>
    </row>
    <row r="20763" spans="1:4">
      <c r="A20763">
        <v>1918</v>
      </c>
      <c r="B20763" t="s">
        <v>2963</v>
      </c>
      <c r="C20763" t="s">
        <v>3351</v>
      </c>
      <c r="D20763">
        <v>8.4499999999999993</v>
      </c>
    </row>
    <row r="20764" spans="1:4">
      <c r="A20764">
        <v>1918</v>
      </c>
      <c r="B20764" t="s">
        <v>2963</v>
      </c>
      <c r="C20764" t="s">
        <v>3352</v>
      </c>
      <c r="D20764">
        <v>140.06</v>
      </c>
    </row>
    <row r="20765" spans="1:4">
      <c r="A20765">
        <v>1918</v>
      </c>
      <c r="B20765" t="s">
        <v>2963</v>
      </c>
      <c r="C20765" t="s">
        <v>2978</v>
      </c>
      <c r="D20765">
        <v>5</v>
      </c>
    </row>
    <row r="20766" spans="1:4">
      <c r="A20766">
        <v>1918</v>
      </c>
      <c r="B20766" t="s">
        <v>2963</v>
      </c>
      <c r="C20766" t="s">
        <v>2978</v>
      </c>
      <c r="D20766">
        <v>82</v>
      </c>
    </row>
    <row r="20767" spans="1:4">
      <c r="A20767">
        <v>1918</v>
      </c>
      <c r="B20767" t="s">
        <v>2963</v>
      </c>
      <c r="C20767" t="s">
        <v>2980</v>
      </c>
      <c r="D20767">
        <v>7.5</v>
      </c>
    </row>
    <row r="20768" spans="1:4">
      <c r="A20768">
        <v>1918</v>
      </c>
      <c r="B20768" t="s">
        <v>2963</v>
      </c>
      <c r="C20768" t="s">
        <v>3353</v>
      </c>
      <c r="D20768">
        <v>10.199999999999999</v>
      </c>
    </row>
    <row r="20769" spans="1:4">
      <c r="A20769">
        <v>1918</v>
      </c>
      <c r="B20769" t="s">
        <v>2963</v>
      </c>
      <c r="C20769" t="s">
        <v>2979</v>
      </c>
      <c r="D20769">
        <v>41.99</v>
      </c>
    </row>
    <row r="20770" spans="1:4">
      <c r="A20770">
        <v>1918</v>
      </c>
      <c r="B20770" t="s">
        <v>2963</v>
      </c>
      <c r="C20770" t="s">
        <v>2982</v>
      </c>
      <c r="D20770">
        <v>19.97</v>
      </c>
    </row>
    <row r="20771" spans="1:4">
      <c r="A20771">
        <v>1918</v>
      </c>
      <c r="B20771" t="s">
        <v>2963</v>
      </c>
      <c r="C20771" t="s">
        <v>3354</v>
      </c>
      <c r="D20771">
        <v>43.28</v>
      </c>
    </row>
    <row r="20772" spans="1:4">
      <c r="A20772">
        <v>1918</v>
      </c>
      <c r="B20772" t="s">
        <v>2963</v>
      </c>
      <c r="C20772" t="s">
        <v>3354</v>
      </c>
      <c r="D20772">
        <v>11.47</v>
      </c>
    </row>
    <row r="20773" spans="1:4">
      <c r="A20773">
        <v>1918</v>
      </c>
      <c r="B20773" t="s">
        <v>2963</v>
      </c>
      <c r="C20773" t="s">
        <v>3355</v>
      </c>
      <c r="D20773">
        <v>28.73</v>
      </c>
    </row>
    <row r="20774" spans="1:4">
      <c r="A20774">
        <v>1918</v>
      </c>
      <c r="B20774" t="s">
        <v>2963</v>
      </c>
      <c r="C20774" t="s">
        <v>3355</v>
      </c>
      <c r="D20774">
        <v>28</v>
      </c>
    </row>
    <row r="20775" spans="1:4">
      <c r="A20775">
        <v>1918</v>
      </c>
      <c r="B20775" t="s">
        <v>2963</v>
      </c>
      <c r="C20775" t="s">
        <v>3355</v>
      </c>
      <c r="D20775">
        <v>40</v>
      </c>
    </row>
    <row r="20776" spans="1:4">
      <c r="A20776">
        <v>1918</v>
      </c>
      <c r="B20776" t="s">
        <v>2963</v>
      </c>
      <c r="C20776" t="s">
        <v>3355</v>
      </c>
      <c r="D20776">
        <v>11</v>
      </c>
    </row>
    <row r="20777" spans="1:4">
      <c r="A20777">
        <v>1918</v>
      </c>
      <c r="B20777" t="s">
        <v>2963</v>
      </c>
      <c r="C20777" t="s">
        <v>2985</v>
      </c>
      <c r="D20777">
        <v>8.8810000000000002</v>
      </c>
    </row>
    <row r="20778" spans="1:4">
      <c r="A20778">
        <v>1918</v>
      </c>
      <c r="B20778" t="s">
        <v>2963</v>
      </c>
      <c r="C20778" t="s">
        <v>2697</v>
      </c>
      <c r="D20778">
        <v>12.84</v>
      </c>
    </row>
    <row r="20779" spans="1:4">
      <c r="A20779">
        <v>1918</v>
      </c>
      <c r="B20779" t="s">
        <v>2963</v>
      </c>
      <c r="C20779" t="s">
        <v>2987</v>
      </c>
      <c r="D20779">
        <v>87.284999999999997</v>
      </c>
    </row>
    <row r="20780" spans="1:4">
      <c r="A20780">
        <v>1918</v>
      </c>
      <c r="B20780" t="s">
        <v>2963</v>
      </c>
      <c r="C20780" t="s">
        <v>2988</v>
      </c>
      <c r="D20780">
        <v>23</v>
      </c>
    </row>
    <row r="20781" spans="1:4">
      <c r="A20781">
        <v>1918</v>
      </c>
      <c r="B20781" t="s">
        <v>2963</v>
      </c>
      <c r="C20781" t="s">
        <v>3356</v>
      </c>
      <c r="D20781">
        <v>9.27</v>
      </c>
    </row>
    <row r="20782" spans="1:4">
      <c r="A20782">
        <v>1918</v>
      </c>
      <c r="B20782" t="s">
        <v>2963</v>
      </c>
      <c r="C20782" t="s">
        <v>3357</v>
      </c>
      <c r="D20782">
        <v>1.6</v>
      </c>
    </row>
    <row r="20783" spans="1:4">
      <c r="A20783">
        <v>1918</v>
      </c>
      <c r="B20783" t="s">
        <v>2963</v>
      </c>
      <c r="C20783" t="s">
        <v>3357</v>
      </c>
      <c r="D20783">
        <v>690.89800000000002</v>
      </c>
    </row>
    <row r="20784" spans="1:4">
      <c r="A20784">
        <v>1918</v>
      </c>
      <c r="B20784" t="s">
        <v>2963</v>
      </c>
      <c r="C20784" t="s">
        <v>3357</v>
      </c>
      <c r="D20784">
        <v>6</v>
      </c>
    </row>
    <row r="20785" spans="1:4">
      <c r="A20785">
        <v>1918</v>
      </c>
      <c r="B20785" t="s">
        <v>2963</v>
      </c>
      <c r="C20785" t="s">
        <v>3357</v>
      </c>
      <c r="D20785">
        <v>52.124000000000002</v>
      </c>
    </row>
    <row r="20786" spans="1:4">
      <c r="A20786">
        <v>1918</v>
      </c>
      <c r="B20786" t="s">
        <v>2963</v>
      </c>
      <c r="C20786" t="s">
        <v>3357</v>
      </c>
      <c r="D20786">
        <v>4</v>
      </c>
    </row>
    <row r="20787" spans="1:4">
      <c r="A20787">
        <v>1918</v>
      </c>
      <c r="B20787" t="s">
        <v>2963</v>
      </c>
      <c r="C20787" t="s">
        <v>3357</v>
      </c>
      <c r="D20787">
        <v>1.3</v>
      </c>
    </row>
    <row r="20788" spans="1:4">
      <c r="A20788">
        <v>1918</v>
      </c>
      <c r="B20788" t="s">
        <v>2963</v>
      </c>
      <c r="C20788" t="s">
        <v>3357</v>
      </c>
      <c r="D20788">
        <v>298.56</v>
      </c>
    </row>
    <row r="20789" spans="1:4">
      <c r="A20789">
        <v>1918</v>
      </c>
      <c r="B20789" t="s">
        <v>2963</v>
      </c>
      <c r="C20789" t="s">
        <v>3357</v>
      </c>
      <c r="D20789">
        <v>8</v>
      </c>
    </row>
    <row r="20790" spans="1:4">
      <c r="A20790">
        <v>1918</v>
      </c>
      <c r="B20790" t="s">
        <v>2963</v>
      </c>
      <c r="C20790" t="s">
        <v>3357</v>
      </c>
      <c r="D20790">
        <v>2.8</v>
      </c>
    </row>
    <row r="20791" spans="1:4">
      <c r="A20791">
        <v>1918</v>
      </c>
      <c r="B20791" t="s">
        <v>2963</v>
      </c>
      <c r="C20791" t="s">
        <v>3357</v>
      </c>
      <c r="D20791">
        <v>125.608</v>
      </c>
    </row>
    <row r="20792" spans="1:4">
      <c r="A20792">
        <v>1918</v>
      </c>
      <c r="B20792" t="s">
        <v>2963</v>
      </c>
      <c r="C20792" t="s">
        <v>3357</v>
      </c>
      <c r="D20792">
        <v>81.88</v>
      </c>
    </row>
    <row r="20793" spans="1:4">
      <c r="A20793">
        <v>1918</v>
      </c>
      <c r="B20793" t="s">
        <v>2963</v>
      </c>
      <c r="C20793" t="s">
        <v>3357</v>
      </c>
      <c r="D20793">
        <v>8.8800000000000008</v>
      </c>
    </row>
    <row r="20794" spans="1:4">
      <c r="A20794">
        <v>1918</v>
      </c>
      <c r="B20794" t="s">
        <v>2963</v>
      </c>
      <c r="C20794" t="s">
        <v>3357</v>
      </c>
      <c r="D20794">
        <v>19.495999999999999</v>
      </c>
    </row>
    <row r="20795" spans="1:4">
      <c r="A20795">
        <v>1918</v>
      </c>
      <c r="B20795" t="s">
        <v>2963</v>
      </c>
      <c r="C20795" t="s">
        <v>3357</v>
      </c>
      <c r="D20795">
        <v>27.617999999999999</v>
      </c>
    </row>
    <row r="20796" spans="1:4">
      <c r="A20796">
        <v>1918</v>
      </c>
      <c r="B20796" t="s">
        <v>2963</v>
      </c>
      <c r="C20796" t="s">
        <v>3357</v>
      </c>
      <c r="D20796">
        <v>18.757000000000001</v>
      </c>
    </row>
    <row r="20797" spans="1:4">
      <c r="A20797">
        <v>1918</v>
      </c>
      <c r="B20797" t="s">
        <v>2963</v>
      </c>
      <c r="C20797" t="s">
        <v>3357</v>
      </c>
      <c r="D20797">
        <v>6.7</v>
      </c>
    </row>
    <row r="20798" spans="1:4">
      <c r="A20798">
        <v>1918</v>
      </c>
      <c r="B20798" t="s">
        <v>2963</v>
      </c>
      <c r="C20798" t="s">
        <v>3357</v>
      </c>
      <c r="D20798">
        <v>22</v>
      </c>
    </row>
    <row r="20799" spans="1:4">
      <c r="A20799">
        <v>1918</v>
      </c>
      <c r="B20799" t="s">
        <v>2963</v>
      </c>
      <c r="C20799" t="s">
        <v>3357</v>
      </c>
      <c r="D20799">
        <v>4.1900000000000004</v>
      </c>
    </row>
    <row r="20800" spans="1:4">
      <c r="A20800">
        <v>1918</v>
      </c>
      <c r="B20800" t="s">
        <v>2963</v>
      </c>
      <c r="C20800" t="s">
        <v>3357</v>
      </c>
      <c r="D20800">
        <v>258.58</v>
      </c>
    </row>
    <row r="20801" spans="1:4">
      <c r="A20801">
        <v>1918</v>
      </c>
      <c r="B20801" t="s">
        <v>2963</v>
      </c>
      <c r="C20801" t="s">
        <v>3357</v>
      </c>
      <c r="D20801">
        <v>84.596000000000004</v>
      </c>
    </row>
    <row r="20802" spans="1:4">
      <c r="A20802">
        <v>1918</v>
      </c>
      <c r="B20802" t="s">
        <v>2963</v>
      </c>
      <c r="C20802" t="s">
        <v>3357</v>
      </c>
      <c r="D20802">
        <v>153.595</v>
      </c>
    </row>
    <row r="20803" spans="1:4">
      <c r="A20803">
        <v>1918</v>
      </c>
      <c r="B20803" t="s">
        <v>2963</v>
      </c>
      <c r="C20803" t="s">
        <v>3357</v>
      </c>
      <c r="D20803">
        <v>54.41</v>
      </c>
    </row>
    <row r="20804" spans="1:4">
      <c r="A20804">
        <v>1918</v>
      </c>
      <c r="B20804" t="s">
        <v>2963</v>
      </c>
      <c r="C20804" t="s">
        <v>3357</v>
      </c>
      <c r="D20804">
        <v>96.55</v>
      </c>
    </row>
    <row r="20805" spans="1:4">
      <c r="A20805">
        <v>1918</v>
      </c>
      <c r="B20805" t="s">
        <v>2963</v>
      </c>
      <c r="C20805" t="s">
        <v>3357</v>
      </c>
      <c r="D20805">
        <v>94.322000000000003</v>
      </c>
    </row>
    <row r="20806" spans="1:4">
      <c r="A20806">
        <v>1918</v>
      </c>
      <c r="B20806" t="s">
        <v>2963</v>
      </c>
      <c r="C20806" t="s">
        <v>3357</v>
      </c>
      <c r="D20806">
        <v>35.656999999999996</v>
      </c>
    </row>
    <row r="20807" spans="1:4">
      <c r="A20807">
        <v>1918</v>
      </c>
      <c r="B20807" t="s">
        <v>2963</v>
      </c>
      <c r="C20807" t="s">
        <v>3357</v>
      </c>
      <c r="D20807">
        <v>25.84</v>
      </c>
    </row>
    <row r="20808" spans="1:4">
      <c r="A20808">
        <v>1918</v>
      </c>
      <c r="B20808" t="s">
        <v>2963</v>
      </c>
      <c r="C20808" t="s">
        <v>3357</v>
      </c>
      <c r="D20808">
        <v>880.17</v>
      </c>
    </row>
    <row r="20809" spans="1:4">
      <c r="A20809">
        <v>1918</v>
      </c>
      <c r="B20809" t="s">
        <v>2963</v>
      </c>
      <c r="C20809" t="s">
        <v>3357</v>
      </c>
      <c r="D20809">
        <v>77.150000000000006</v>
      </c>
    </row>
    <row r="20810" spans="1:4">
      <c r="A20810">
        <v>1918</v>
      </c>
      <c r="B20810" t="s">
        <v>2963</v>
      </c>
      <c r="C20810" t="s">
        <v>3357</v>
      </c>
      <c r="D20810">
        <v>8.59</v>
      </c>
    </row>
    <row r="20811" spans="1:4">
      <c r="A20811">
        <v>1918</v>
      </c>
      <c r="B20811" t="s">
        <v>2963</v>
      </c>
      <c r="C20811" t="s">
        <v>3357</v>
      </c>
      <c r="D20811">
        <v>32</v>
      </c>
    </row>
    <row r="20812" spans="1:4">
      <c r="A20812">
        <v>1918</v>
      </c>
      <c r="B20812" t="s">
        <v>2963</v>
      </c>
      <c r="C20812" t="s">
        <v>3357</v>
      </c>
      <c r="D20812">
        <v>4</v>
      </c>
    </row>
    <row r="20813" spans="1:4">
      <c r="A20813">
        <v>1918</v>
      </c>
      <c r="B20813" t="s">
        <v>2963</v>
      </c>
      <c r="C20813" t="s">
        <v>3357</v>
      </c>
      <c r="D20813">
        <v>28</v>
      </c>
    </row>
    <row r="20814" spans="1:4">
      <c r="A20814">
        <v>1918</v>
      </c>
      <c r="B20814" t="s">
        <v>2963</v>
      </c>
      <c r="C20814" t="s">
        <v>3358</v>
      </c>
      <c r="D20814">
        <v>22.12</v>
      </c>
    </row>
    <row r="20815" spans="1:4">
      <c r="A20815">
        <v>1918</v>
      </c>
      <c r="B20815" t="s">
        <v>2963</v>
      </c>
      <c r="C20815" t="s">
        <v>3358</v>
      </c>
      <c r="D20815">
        <v>16.16</v>
      </c>
    </row>
    <row r="20816" spans="1:4">
      <c r="A20816">
        <v>1918</v>
      </c>
      <c r="B20816" t="s">
        <v>2963</v>
      </c>
      <c r="C20816" t="s">
        <v>3359</v>
      </c>
      <c r="D20816">
        <v>2.74</v>
      </c>
    </row>
    <row r="20817" spans="1:4">
      <c r="A20817">
        <v>1918</v>
      </c>
      <c r="B20817" t="s">
        <v>2963</v>
      </c>
      <c r="C20817" t="s">
        <v>3360</v>
      </c>
      <c r="D20817">
        <v>10</v>
      </c>
    </row>
    <row r="20818" spans="1:4">
      <c r="A20818">
        <v>1918</v>
      </c>
      <c r="B20818" t="s">
        <v>2963</v>
      </c>
      <c r="C20818" t="s">
        <v>3361</v>
      </c>
      <c r="D20818">
        <v>99.3</v>
      </c>
    </row>
    <row r="20819" spans="1:4">
      <c r="A20819">
        <v>1918</v>
      </c>
      <c r="B20819" t="s">
        <v>2963</v>
      </c>
      <c r="C20819" t="s">
        <v>2996</v>
      </c>
      <c r="D20819">
        <v>117.98099999999999</v>
      </c>
    </row>
    <row r="20820" spans="1:4">
      <c r="A20820">
        <v>1918</v>
      </c>
      <c r="B20820" t="s">
        <v>2963</v>
      </c>
      <c r="C20820" t="s">
        <v>2998</v>
      </c>
      <c r="D20820">
        <v>9.81</v>
      </c>
    </row>
    <row r="20821" spans="1:4">
      <c r="A20821">
        <v>1918</v>
      </c>
      <c r="B20821" t="s">
        <v>2963</v>
      </c>
      <c r="C20821" t="s">
        <v>3000</v>
      </c>
      <c r="D20821">
        <v>28.07</v>
      </c>
    </row>
    <row r="20822" spans="1:4">
      <c r="A20822">
        <v>1918</v>
      </c>
      <c r="B20822" t="s">
        <v>2963</v>
      </c>
      <c r="C20822" t="s">
        <v>3001</v>
      </c>
      <c r="D20822">
        <v>10.64</v>
      </c>
    </row>
    <row r="20823" spans="1:4">
      <c r="A20823">
        <v>1918</v>
      </c>
      <c r="B20823" t="s">
        <v>2963</v>
      </c>
      <c r="C20823" t="s">
        <v>3001</v>
      </c>
      <c r="D20823">
        <v>4.8540000000000001</v>
      </c>
    </row>
    <row r="20824" spans="1:4">
      <c r="A20824">
        <v>1918</v>
      </c>
      <c r="B20824" t="s">
        <v>2963</v>
      </c>
      <c r="C20824" t="s">
        <v>3362</v>
      </c>
      <c r="D20824">
        <v>10</v>
      </c>
    </row>
    <row r="20825" spans="1:4">
      <c r="A20825">
        <v>1918</v>
      </c>
      <c r="B20825" t="s">
        <v>2963</v>
      </c>
      <c r="C20825" t="s">
        <v>3003</v>
      </c>
      <c r="D20825">
        <v>7.58</v>
      </c>
    </row>
    <row r="20826" spans="1:4">
      <c r="A20826">
        <v>1918</v>
      </c>
      <c r="B20826" t="s">
        <v>2963</v>
      </c>
      <c r="C20826" t="s">
        <v>3004</v>
      </c>
      <c r="D20826">
        <v>87.417000000000002</v>
      </c>
    </row>
    <row r="20827" spans="1:4">
      <c r="A20827">
        <v>1918</v>
      </c>
      <c r="B20827" t="s">
        <v>2963</v>
      </c>
      <c r="C20827" t="s">
        <v>3005</v>
      </c>
      <c r="D20827">
        <v>4</v>
      </c>
    </row>
    <row r="20828" spans="1:4">
      <c r="A20828">
        <v>1918</v>
      </c>
      <c r="B20828" t="s">
        <v>2963</v>
      </c>
      <c r="C20828" t="s">
        <v>3006</v>
      </c>
      <c r="D20828">
        <v>18</v>
      </c>
    </row>
    <row r="20829" spans="1:4">
      <c r="A20829">
        <v>1918</v>
      </c>
      <c r="B20829" t="s">
        <v>2963</v>
      </c>
      <c r="C20829" t="s">
        <v>3007</v>
      </c>
      <c r="D20829">
        <v>58.2</v>
      </c>
    </row>
    <row r="20830" spans="1:4">
      <c r="A20830">
        <v>1918</v>
      </c>
      <c r="B20830" t="s">
        <v>2963</v>
      </c>
      <c r="C20830" t="s">
        <v>3007</v>
      </c>
      <c r="D20830">
        <v>40</v>
      </c>
    </row>
    <row r="20831" spans="1:4">
      <c r="A20831">
        <v>1918</v>
      </c>
      <c r="B20831" t="s">
        <v>2963</v>
      </c>
      <c r="C20831" t="s">
        <v>3007</v>
      </c>
      <c r="D20831">
        <v>251.48</v>
      </c>
    </row>
    <row r="20832" spans="1:4">
      <c r="A20832">
        <v>1918</v>
      </c>
      <c r="B20832" t="s">
        <v>2963</v>
      </c>
      <c r="C20832" t="s">
        <v>3007</v>
      </c>
      <c r="D20832">
        <v>7.25</v>
      </c>
    </row>
    <row r="20833" spans="1:4">
      <c r="A20833">
        <v>1918</v>
      </c>
      <c r="B20833" t="s">
        <v>2963</v>
      </c>
      <c r="C20833" t="s">
        <v>3009</v>
      </c>
      <c r="D20833">
        <v>88.12</v>
      </c>
    </row>
    <row r="20834" spans="1:4">
      <c r="A20834">
        <v>1918</v>
      </c>
      <c r="B20834" t="s">
        <v>2963</v>
      </c>
      <c r="C20834" t="s">
        <v>3010</v>
      </c>
      <c r="D20834">
        <v>7.66</v>
      </c>
    </row>
    <row r="20835" spans="1:4">
      <c r="A20835">
        <v>1918</v>
      </c>
      <c r="B20835" t="s">
        <v>2963</v>
      </c>
      <c r="C20835" t="s">
        <v>3011</v>
      </c>
      <c r="D20835">
        <v>139.66999999999999</v>
      </c>
    </row>
    <row r="20836" spans="1:4">
      <c r="A20836">
        <v>1918</v>
      </c>
      <c r="B20836" t="s">
        <v>2963</v>
      </c>
      <c r="C20836" t="s">
        <v>3012</v>
      </c>
      <c r="D20836">
        <v>60</v>
      </c>
    </row>
    <row r="20837" spans="1:4">
      <c r="A20837">
        <v>1918</v>
      </c>
      <c r="B20837" t="s">
        <v>2963</v>
      </c>
      <c r="C20837" t="s">
        <v>3363</v>
      </c>
      <c r="D20837">
        <v>17.489000000000001</v>
      </c>
    </row>
    <row r="20838" spans="1:4">
      <c r="A20838">
        <v>1918</v>
      </c>
      <c r="B20838" t="s">
        <v>2963</v>
      </c>
      <c r="C20838" t="s">
        <v>3013</v>
      </c>
      <c r="D20838">
        <v>83.92</v>
      </c>
    </row>
    <row r="20839" spans="1:4">
      <c r="A20839">
        <v>1918</v>
      </c>
      <c r="B20839" t="s">
        <v>2963</v>
      </c>
      <c r="C20839" t="s">
        <v>3013</v>
      </c>
      <c r="D20839">
        <v>96.63</v>
      </c>
    </row>
    <row r="20840" spans="1:4">
      <c r="A20840">
        <v>1918</v>
      </c>
      <c r="B20840" t="s">
        <v>2963</v>
      </c>
      <c r="C20840" t="s">
        <v>3013</v>
      </c>
      <c r="D20840">
        <v>158.52000000000001</v>
      </c>
    </row>
    <row r="20841" spans="1:4">
      <c r="A20841">
        <v>1918</v>
      </c>
      <c r="B20841" t="s">
        <v>2963</v>
      </c>
      <c r="C20841" t="s">
        <v>3013</v>
      </c>
      <c r="D20841">
        <v>82.91</v>
      </c>
    </row>
    <row r="20842" spans="1:4">
      <c r="A20842">
        <v>1918</v>
      </c>
      <c r="B20842" t="s">
        <v>2963</v>
      </c>
      <c r="C20842" t="s">
        <v>3013</v>
      </c>
      <c r="D20842">
        <v>18.52</v>
      </c>
    </row>
    <row r="20843" spans="1:4">
      <c r="A20843">
        <v>1918</v>
      </c>
      <c r="B20843" t="s">
        <v>2963</v>
      </c>
      <c r="C20843" t="s">
        <v>3364</v>
      </c>
      <c r="D20843">
        <v>9.1460000000000008</v>
      </c>
    </row>
    <row r="20844" spans="1:4">
      <c r="A20844">
        <v>1918</v>
      </c>
      <c r="B20844" t="s">
        <v>2963</v>
      </c>
      <c r="C20844" t="s">
        <v>3015</v>
      </c>
      <c r="D20844">
        <v>180.16</v>
      </c>
    </row>
    <row r="20845" spans="1:4">
      <c r="A20845">
        <v>1918</v>
      </c>
      <c r="B20845" t="s">
        <v>2963</v>
      </c>
      <c r="C20845" t="s">
        <v>3016</v>
      </c>
      <c r="D20845">
        <v>12.6</v>
      </c>
    </row>
    <row r="20846" spans="1:4">
      <c r="A20846">
        <v>1918</v>
      </c>
      <c r="B20846" t="s">
        <v>2963</v>
      </c>
      <c r="C20846" t="s">
        <v>3017</v>
      </c>
      <c r="D20846">
        <v>11.92</v>
      </c>
    </row>
    <row r="20847" spans="1:4">
      <c r="A20847">
        <v>1918</v>
      </c>
      <c r="B20847" t="s">
        <v>2963</v>
      </c>
      <c r="C20847" t="s">
        <v>3018</v>
      </c>
      <c r="D20847">
        <v>466</v>
      </c>
    </row>
    <row r="20848" spans="1:4">
      <c r="A20848">
        <v>1918</v>
      </c>
      <c r="B20848" t="s">
        <v>2963</v>
      </c>
      <c r="C20848" t="s">
        <v>3018</v>
      </c>
      <c r="D20848">
        <v>29.556999999999999</v>
      </c>
    </row>
    <row r="20849" spans="1:4">
      <c r="A20849">
        <v>1918</v>
      </c>
      <c r="B20849" t="s">
        <v>2963</v>
      </c>
      <c r="C20849" t="s">
        <v>3018</v>
      </c>
      <c r="D20849">
        <v>6.66</v>
      </c>
    </row>
    <row r="20850" spans="1:4">
      <c r="A20850">
        <v>1918</v>
      </c>
      <c r="B20850" t="s">
        <v>2963</v>
      </c>
      <c r="C20850" t="s">
        <v>3019</v>
      </c>
      <c r="D20850">
        <v>42.26</v>
      </c>
    </row>
    <row r="20851" spans="1:4">
      <c r="A20851">
        <v>1918</v>
      </c>
      <c r="B20851" t="s">
        <v>3020</v>
      </c>
      <c r="C20851" t="s">
        <v>3021</v>
      </c>
      <c r="D20851">
        <v>8.6999999999999993</v>
      </c>
    </row>
    <row r="20852" spans="1:4">
      <c r="A20852">
        <v>1918</v>
      </c>
      <c r="B20852" t="s">
        <v>3020</v>
      </c>
      <c r="C20852" t="s">
        <v>3021</v>
      </c>
      <c r="D20852">
        <v>19.2</v>
      </c>
    </row>
    <row r="20853" spans="1:4">
      <c r="A20853">
        <v>1918</v>
      </c>
      <c r="B20853" t="s">
        <v>3020</v>
      </c>
      <c r="C20853" t="s">
        <v>517</v>
      </c>
      <c r="D20853">
        <v>8.8000000000000007</v>
      </c>
    </row>
    <row r="20854" spans="1:4">
      <c r="A20854">
        <v>1918</v>
      </c>
      <c r="B20854" t="s">
        <v>3020</v>
      </c>
      <c r="C20854" t="s">
        <v>3023</v>
      </c>
      <c r="D20854">
        <v>124</v>
      </c>
    </row>
    <row r="20855" spans="1:4">
      <c r="A20855">
        <v>1918</v>
      </c>
      <c r="B20855" t="s">
        <v>3020</v>
      </c>
      <c r="C20855" t="s">
        <v>3023</v>
      </c>
      <c r="D20855">
        <v>31.65</v>
      </c>
    </row>
    <row r="20856" spans="1:4">
      <c r="A20856">
        <v>1918</v>
      </c>
      <c r="B20856" t="s">
        <v>3020</v>
      </c>
      <c r="C20856" t="s">
        <v>3024</v>
      </c>
      <c r="D20856">
        <v>11.24</v>
      </c>
    </row>
    <row r="20857" spans="1:4">
      <c r="A20857">
        <v>1918</v>
      </c>
      <c r="B20857" t="s">
        <v>3020</v>
      </c>
      <c r="C20857" t="s">
        <v>3025</v>
      </c>
      <c r="D20857">
        <v>5</v>
      </c>
    </row>
    <row r="20858" spans="1:4">
      <c r="A20858">
        <v>1918</v>
      </c>
      <c r="B20858" t="s">
        <v>3020</v>
      </c>
      <c r="C20858" t="s">
        <v>3026</v>
      </c>
      <c r="D20858">
        <v>25.5</v>
      </c>
    </row>
    <row r="20859" spans="1:4">
      <c r="A20859">
        <v>1918</v>
      </c>
      <c r="B20859" t="s">
        <v>3020</v>
      </c>
      <c r="C20859" t="s">
        <v>3027</v>
      </c>
      <c r="D20859">
        <v>4.5</v>
      </c>
    </row>
    <row r="20860" spans="1:4">
      <c r="A20860">
        <v>1918</v>
      </c>
      <c r="B20860" t="s">
        <v>3020</v>
      </c>
      <c r="C20860" t="s">
        <v>3028</v>
      </c>
      <c r="D20860">
        <v>18.649999999999999</v>
      </c>
    </row>
    <row r="20861" spans="1:4">
      <c r="A20861">
        <v>1918</v>
      </c>
      <c r="B20861" t="s">
        <v>3020</v>
      </c>
      <c r="C20861" t="s">
        <v>2703</v>
      </c>
      <c r="D20861">
        <v>82</v>
      </c>
    </row>
    <row r="20862" spans="1:4">
      <c r="A20862">
        <v>1918</v>
      </c>
      <c r="B20862" t="s">
        <v>3020</v>
      </c>
      <c r="C20862" t="s">
        <v>3365</v>
      </c>
      <c r="D20862">
        <v>18.75</v>
      </c>
    </row>
    <row r="20863" spans="1:4">
      <c r="A20863">
        <v>1918</v>
      </c>
      <c r="B20863" t="s">
        <v>3030</v>
      </c>
      <c r="C20863" t="s">
        <v>1280</v>
      </c>
      <c r="D20863">
        <v>1.5</v>
      </c>
    </row>
    <row r="20864" spans="1:4">
      <c r="A20864">
        <v>1918</v>
      </c>
      <c r="B20864" t="s">
        <v>3030</v>
      </c>
      <c r="C20864" t="s">
        <v>1609</v>
      </c>
      <c r="D20864">
        <v>5</v>
      </c>
    </row>
    <row r="20865" spans="1:4">
      <c r="A20865">
        <v>1918</v>
      </c>
      <c r="B20865" t="s">
        <v>3030</v>
      </c>
      <c r="C20865" t="s">
        <v>1282</v>
      </c>
      <c r="D20865">
        <v>15.584</v>
      </c>
    </row>
    <row r="20866" spans="1:4">
      <c r="A20866">
        <v>1918</v>
      </c>
      <c r="B20866" t="s">
        <v>3655</v>
      </c>
      <c r="C20866" t="s">
        <v>3033</v>
      </c>
      <c r="D20866">
        <v>244</v>
      </c>
    </row>
    <row r="20867" spans="1:4">
      <c r="A20867">
        <v>1918</v>
      </c>
      <c r="B20867" t="s">
        <v>3030</v>
      </c>
      <c r="C20867" t="s">
        <v>1458</v>
      </c>
      <c r="D20867">
        <v>8.5</v>
      </c>
    </row>
    <row r="20868" spans="1:4">
      <c r="A20868">
        <v>1918</v>
      </c>
      <c r="B20868" t="s">
        <v>3030</v>
      </c>
      <c r="C20868" t="s">
        <v>1615</v>
      </c>
      <c r="D20868">
        <v>1</v>
      </c>
    </row>
    <row r="20869" spans="1:4">
      <c r="A20869">
        <v>1918</v>
      </c>
      <c r="B20869" t="s">
        <v>3655</v>
      </c>
      <c r="C20869" t="s">
        <v>3034</v>
      </c>
      <c r="D20869">
        <v>86.4</v>
      </c>
    </row>
    <row r="20870" spans="1:4">
      <c r="A20870">
        <v>1918</v>
      </c>
      <c r="B20870" t="s">
        <v>3655</v>
      </c>
      <c r="C20870" t="s">
        <v>3035</v>
      </c>
      <c r="D20870">
        <v>6</v>
      </c>
    </row>
    <row r="20871" spans="1:4">
      <c r="A20871">
        <v>1918</v>
      </c>
      <c r="B20871" t="s">
        <v>3655</v>
      </c>
      <c r="C20871" t="s">
        <v>3035</v>
      </c>
      <c r="D20871">
        <v>4.5</v>
      </c>
    </row>
    <row r="20872" spans="1:4">
      <c r="A20872">
        <v>1918</v>
      </c>
      <c r="B20872" t="s">
        <v>3655</v>
      </c>
      <c r="C20872" t="s">
        <v>3035</v>
      </c>
      <c r="D20872">
        <v>26</v>
      </c>
    </row>
    <row r="20873" spans="1:4">
      <c r="A20873">
        <v>1918</v>
      </c>
      <c r="B20873" t="s">
        <v>3655</v>
      </c>
      <c r="C20873" t="s">
        <v>3036</v>
      </c>
      <c r="D20873">
        <v>13.38</v>
      </c>
    </row>
    <row r="20874" spans="1:4">
      <c r="A20874">
        <v>1918</v>
      </c>
      <c r="B20874" t="s">
        <v>3655</v>
      </c>
      <c r="C20874" t="s">
        <v>3038</v>
      </c>
      <c r="D20874">
        <v>58</v>
      </c>
    </row>
    <row r="20875" spans="1:4">
      <c r="A20875">
        <v>1918</v>
      </c>
      <c r="B20875" t="s">
        <v>3655</v>
      </c>
      <c r="C20875" t="s">
        <v>3038</v>
      </c>
      <c r="D20875">
        <v>57</v>
      </c>
    </row>
    <row r="20876" spans="1:4">
      <c r="A20876">
        <v>1918</v>
      </c>
      <c r="B20876" t="s">
        <v>3655</v>
      </c>
      <c r="C20876" t="s">
        <v>3038</v>
      </c>
      <c r="D20876">
        <v>82.2</v>
      </c>
    </row>
    <row r="20877" spans="1:4">
      <c r="A20877">
        <v>1918</v>
      </c>
      <c r="B20877" t="s">
        <v>3655</v>
      </c>
      <c r="C20877" t="s">
        <v>3038</v>
      </c>
      <c r="D20877">
        <v>37</v>
      </c>
    </row>
    <row r="20878" spans="1:4">
      <c r="A20878">
        <v>1918</v>
      </c>
      <c r="B20878" t="s">
        <v>3655</v>
      </c>
      <c r="C20878" t="s">
        <v>3038</v>
      </c>
      <c r="D20878">
        <v>27.96</v>
      </c>
    </row>
    <row r="20879" spans="1:4">
      <c r="A20879">
        <v>1918</v>
      </c>
      <c r="B20879" t="s">
        <v>3655</v>
      </c>
      <c r="C20879" t="s">
        <v>3038</v>
      </c>
      <c r="D20879">
        <v>898.2</v>
      </c>
    </row>
    <row r="20880" spans="1:4">
      <c r="A20880">
        <v>1918</v>
      </c>
      <c r="B20880" t="s">
        <v>3655</v>
      </c>
      <c r="C20880" t="s">
        <v>3038</v>
      </c>
      <c r="D20880">
        <v>101.24</v>
      </c>
    </row>
    <row r="20881" spans="1:4">
      <c r="A20881">
        <v>1918</v>
      </c>
      <c r="B20881" t="s">
        <v>3655</v>
      </c>
      <c r="C20881" t="s">
        <v>3038</v>
      </c>
      <c r="D20881">
        <v>86.09</v>
      </c>
    </row>
    <row r="20882" spans="1:4">
      <c r="A20882">
        <v>1918</v>
      </c>
      <c r="B20882" t="s">
        <v>3655</v>
      </c>
      <c r="C20882" t="s">
        <v>3039</v>
      </c>
      <c r="D20882">
        <v>12</v>
      </c>
    </row>
    <row r="20883" spans="1:4">
      <c r="A20883">
        <v>1918</v>
      </c>
      <c r="B20883" t="s">
        <v>3655</v>
      </c>
      <c r="C20883" t="s">
        <v>3039</v>
      </c>
      <c r="D20883">
        <v>40</v>
      </c>
    </row>
    <row r="20884" spans="1:4">
      <c r="A20884">
        <v>1918</v>
      </c>
      <c r="B20884" t="s">
        <v>3655</v>
      </c>
      <c r="C20884" t="s">
        <v>3039</v>
      </c>
      <c r="D20884">
        <v>866</v>
      </c>
    </row>
    <row r="20885" spans="1:4">
      <c r="A20885">
        <v>1918</v>
      </c>
      <c r="B20885" t="s">
        <v>3655</v>
      </c>
      <c r="C20885" t="s">
        <v>3039</v>
      </c>
      <c r="D20885">
        <v>226</v>
      </c>
    </row>
    <row r="20886" spans="1:4">
      <c r="A20886">
        <v>1918</v>
      </c>
      <c r="B20886" t="s">
        <v>3655</v>
      </c>
      <c r="C20886" t="s">
        <v>3039</v>
      </c>
      <c r="D20886">
        <v>178</v>
      </c>
    </row>
    <row r="20887" spans="1:4">
      <c r="A20887">
        <v>1918</v>
      </c>
      <c r="B20887" t="s">
        <v>3655</v>
      </c>
      <c r="C20887" t="s">
        <v>2719</v>
      </c>
      <c r="D20887">
        <v>60</v>
      </c>
    </row>
    <row r="20888" spans="1:4">
      <c r="A20888">
        <v>1918</v>
      </c>
      <c r="B20888" t="s">
        <v>3655</v>
      </c>
      <c r="C20888" t="s">
        <v>2719</v>
      </c>
      <c r="D20888">
        <v>8.8000000000000007</v>
      </c>
    </row>
    <row r="20889" spans="1:4">
      <c r="A20889">
        <v>1918</v>
      </c>
      <c r="B20889" t="s">
        <v>3655</v>
      </c>
      <c r="C20889" t="s">
        <v>2719</v>
      </c>
      <c r="D20889">
        <v>182.066</v>
      </c>
    </row>
    <row r="20890" spans="1:4">
      <c r="A20890">
        <v>1918</v>
      </c>
      <c r="B20890" t="s">
        <v>3655</v>
      </c>
      <c r="C20890" t="s">
        <v>2719</v>
      </c>
      <c r="D20890">
        <v>10</v>
      </c>
    </row>
    <row r="20891" spans="1:4">
      <c r="A20891">
        <v>1918</v>
      </c>
      <c r="B20891" t="s">
        <v>3655</v>
      </c>
      <c r="C20891" t="s">
        <v>2719</v>
      </c>
      <c r="D20891">
        <v>7</v>
      </c>
    </row>
    <row r="20892" spans="1:4">
      <c r="A20892">
        <v>1918</v>
      </c>
      <c r="B20892" t="s">
        <v>3655</v>
      </c>
      <c r="C20892" t="s">
        <v>2719</v>
      </c>
      <c r="D20892">
        <v>78</v>
      </c>
    </row>
    <row r="20893" spans="1:4">
      <c r="A20893">
        <v>1918</v>
      </c>
      <c r="B20893" t="s">
        <v>3655</v>
      </c>
      <c r="C20893" t="s">
        <v>3040</v>
      </c>
      <c r="D20893">
        <v>86.85</v>
      </c>
    </row>
    <row r="20894" spans="1:4">
      <c r="A20894">
        <v>1918</v>
      </c>
      <c r="B20894" t="s">
        <v>3655</v>
      </c>
      <c r="C20894" t="s">
        <v>3040</v>
      </c>
      <c r="D20894">
        <v>27.97</v>
      </c>
    </row>
    <row r="20895" spans="1:4">
      <c r="A20895">
        <v>1918</v>
      </c>
      <c r="B20895" t="s">
        <v>3655</v>
      </c>
      <c r="C20895" t="s">
        <v>3040</v>
      </c>
      <c r="D20895">
        <v>14</v>
      </c>
    </row>
    <row r="20896" spans="1:4">
      <c r="A20896">
        <v>1918</v>
      </c>
      <c r="B20896" t="s">
        <v>3655</v>
      </c>
      <c r="C20896" t="s">
        <v>3040</v>
      </c>
      <c r="D20896">
        <v>49</v>
      </c>
    </row>
    <row r="20897" spans="1:4">
      <c r="A20897">
        <v>1918</v>
      </c>
      <c r="B20897" t="s">
        <v>3655</v>
      </c>
      <c r="C20897" t="s">
        <v>3040</v>
      </c>
      <c r="D20897">
        <v>10.8</v>
      </c>
    </row>
    <row r="20898" spans="1:4">
      <c r="A20898">
        <v>1918</v>
      </c>
      <c r="B20898" t="s">
        <v>3655</v>
      </c>
      <c r="C20898" t="s">
        <v>3040</v>
      </c>
      <c r="D20898">
        <v>2</v>
      </c>
    </row>
    <row r="20899" spans="1:4">
      <c r="A20899">
        <v>1918</v>
      </c>
      <c r="B20899" t="s">
        <v>3655</v>
      </c>
      <c r="C20899" t="s">
        <v>3040</v>
      </c>
      <c r="D20899">
        <v>10</v>
      </c>
    </row>
    <row r="20900" spans="1:4">
      <c r="A20900">
        <v>1918</v>
      </c>
      <c r="B20900" t="s">
        <v>3655</v>
      </c>
      <c r="C20900" t="s">
        <v>3040</v>
      </c>
      <c r="D20900">
        <v>81.89</v>
      </c>
    </row>
    <row r="20901" spans="1:4">
      <c r="A20901">
        <v>1918</v>
      </c>
      <c r="B20901" t="s">
        <v>3655</v>
      </c>
      <c r="C20901" t="s">
        <v>3041</v>
      </c>
      <c r="D20901">
        <v>2</v>
      </c>
    </row>
    <row r="20902" spans="1:4">
      <c r="A20902">
        <v>1918</v>
      </c>
      <c r="B20902" t="s">
        <v>3655</v>
      </c>
      <c r="C20902" t="s">
        <v>3042</v>
      </c>
      <c r="D20902">
        <v>101</v>
      </c>
    </row>
    <row r="20903" spans="1:4">
      <c r="A20903">
        <v>1918</v>
      </c>
      <c r="B20903" t="s">
        <v>3655</v>
      </c>
      <c r="C20903" t="s">
        <v>3043</v>
      </c>
      <c r="D20903">
        <v>50</v>
      </c>
    </row>
    <row r="20904" spans="1:4">
      <c r="A20904">
        <v>1918</v>
      </c>
      <c r="B20904" t="s">
        <v>3655</v>
      </c>
      <c r="C20904" t="s">
        <v>3366</v>
      </c>
      <c r="D20904">
        <v>8.3000000000000007</v>
      </c>
    </row>
    <row r="20905" spans="1:4">
      <c r="A20905">
        <v>1918</v>
      </c>
      <c r="B20905" t="s">
        <v>3655</v>
      </c>
      <c r="C20905" t="s">
        <v>3367</v>
      </c>
      <c r="D20905">
        <v>21.5</v>
      </c>
    </row>
    <row r="20906" spans="1:4">
      <c r="A20906">
        <v>1918</v>
      </c>
      <c r="B20906" t="s">
        <v>3655</v>
      </c>
      <c r="C20906" t="s">
        <v>3367</v>
      </c>
      <c r="D20906">
        <v>5</v>
      </c>
    </row>
    <row r="20907" spans="1:4">
      <c r="A20907">
        <v>1918</v>
      </c>
      <c r="B20907" t="s">
        <v>3655</v>
      </c>
      <c r="C20907" t="s">
        <v>3047</v>
      </c>
      <c r="D20907">
        <v>88.9</v>
      </c>
    </row>
    <row r="20908" spans="1:4">
      <c r="A20908">
        <v>1918</v>
      </c>
      <c r="B20908" t="s">
        <v>3655</v>
      </c>
      <c r="C20908" t="s">
        <v>3368</v>
      </c>
      <c r="D20908">
        <v>62</v>
      </c>
    </row>
    <row r="20909" spans="1:4">
      <c r="A20909">
        <v>1918</v>
      </c>
      <c r="B20909" t="s">
        <v>3655</v>
      </c>
      <c r="C20909" t="s">
        <v>3048</v>
      </c>
      <c r="D20909">
        <v>12</v>
      </c>
    </row>
    <row r="20910" spans="1:4">
      <c r="A20910">
        <v>1918</v>
      </c>
      <c r="B20910" t="s">
        <v>3655</v>
      </c>
      <c r="C20910" t="s">
        <v>3369</v>
      </c>
      <c r="D20910">
        <v>38</v>
      </c>
    </row>
    <row r="20911" spans="1:4">
      <c r="A20911">
        <v>1918</v>
      </c>
      <c r="B20911" t="s">
        <v>3655</v>
      </c>
      <c r="C20911" t="s">
        <v>3050</v>
      </c>
      <c r="D20911">
        <v>147</v>
      </c>
    </row>
    <row r="20912" spans="1:4">
      <c r="A20912">
        <v>1918</v>
      </c>
      <c r="B20912" t="s">
        <v>3655</v>
      </c>
      <c r="C20912" t="s">
        <v>3050</v>
      </c>
      <c r="D20912">
        <v>112</v>
      </c>
    </row>
    <row r="20913" spans="1:4">
      <c r="A20913">
        <v>1918</v>
      </c>
      <c r="B20913" t="s">
        <v>3655</v>
      </c>
      <c r="C20913" t="s">
        <v>3051</v>
      </c>
      <c r="D20913">
        <v>24.5</v>
      </c>
    </row>
    <row r="20914" spans="1:4">
      <c r="A20914">
        <v>1918</v>
      </c>
      <c r="B20914" t="s">
        <v>3655</v>
      </c>
      <c r="C20914" t="s">
        <v>3370</v>
      </c>
      <c r="D20914">
        <v>21.06</v>
      </c>
    </row>
    <row r="20915" spans="1:4">
      <c r="A20915">
        <v>1918</v>
      </c>
      <c r="B20915" t="s">
        <v>3655</v>
      </c>
      <c r="C20915" t="s">
        <v>2747</v>
      </c>
      <c r="D20915">
        <v>18</v>
      </c>
    </row>
    <row r="20916" spans="1:4">
      <c r="A20916">
        <v>1918</v>
      </c>
      <c r="B20916" t="s">
        <v>3655</v>
      </c>
      <c r="C20916" t="s">
        <v>3371</v>
      </c>
      <c r="D20916">
        <v>15</v>
      </c>
    </row>
    <row r="20917" spans="1:4">
      <c r="A20917">
        <v>1918</v>
      </c>
      <c r="B20917" t="s">
        <v>3655</v>
      </c>
      <c r="C20917" t="s">
        <v>3251</v>
      </c>
      <c r="D20917">
        <v>6.97</v>
      </c>
    </row>
    <row r="20918" spans="1:4">
      <c r="A20918">
        <v>1918</v>
      </c>
      <c r="B20918" t="s">
        <v>3655</v>
      </c>
      <c r="C20918" t="s">
        <v>3251</v>
      </c>
      <c r="D20918">
        <v>29.5</v>
      </c>
    </row>
    <row r="20919" spans="1:4">
      <c r="A20919">
        <v>1918</v>
      </c>
      <c r="B20919" t="s">
        <v>3655</v>
      </c>
      <c r="C20919" t="s">
        <v>3055</v>
      </c>
      <c r="D20919">
        <v>12.7</v>
      </c>
    </row>
    <row r="20920" spans="1:4">
      <c r="A20920">
        <v>1918</v>
      </c>
      <c r="B20920" t="s">
        <v>3655</v>
      </c>
      <c r="C20920" t="s">
        <v>2936</v>
      </c>
      <c r="D20920">
        <v>82.5</v>
      </c>
    </row>
    <row r="20921" spans="1:4">
      <c r="A20921">
        <v>1918</v>
      </c>
      <c r="B20921" t="s">
        <v>3655</v>
      </c>
      <c r="C20921" t="s">
        <v>3372</v>
      </c>
      <c r="D20921">
        <v>46.6</v>
      </c>
    </row>
    <row r="20922" spans="1:4">
      <c r="A20922">
        <v>1918</v>
      </c>
      <c r="B20922" t="s">
        <v>3655</v>
      </c>
      <c r="C20922" t="s">
        <v>3057</v>
      </c>
      <c r="D20922">
        <v>18.5</v>
      </c>
    </row>
    <row r="20923" spans="1:4">
      <c r="A20923">
        <v>1918</v>
      </c>
      <c r="B20923" t="s">
        <v>3655</v>
      </c>
      <c r="C20923" t="s">
        <v>3058</v>
      </c>
      <c r="D20923">
        <v>22</v>
      </c>
    </row>
    <row r="20924" spans="1:4">
      <c r="A20924">
        <v>1918</v>
      </c>
      <c r="B20924" t="s">
        <v>3655</v>
      </c>
      <c r="C20924" t="s">
        <v>3373</v>
      </c>
      <c r="D20924">
        <v>15</v>
      </c>
    </row>
    <row r="20925" spans="1:4">
      <c r="A20925">
        <v>1918</v>
      </c>
      <c r="B20925" t="s">
        <v>3655</v>
      </c>
      <c r="C20925" t="s">
        <v>497</v>
      </c>
      <c r="D20925">
        <v>617.4</v>
      </c>
    </row>
    <row r="20926" spans="1:4">
      <c r="A20926">
        <v>1918</v>
      </c>
      <c r="B20926" t="s">
        <v>3655</v>
      </c>
      <c r="C20926" t="s">
        <v>497</v>
      </c>
      <c r="D20926">
        <v>30</v>
      </c>
    </row>
    <row r="20927" spans="1:4">
      <c r="A20927">
        <v>1918</v>
      </c>
      <c r="B20927" t="s">
        <v>3655</v>
      </c>
      <c r="C20927" t="s">
        <v>497</v>
      </c>
      <c r="D20927">
        <v>80.41</v>
      </c>
    </row>
    <row r="20928" spans="1:4">
      <c r="A20928">
        <v>1918</v>
      </c>
      <c r="B20928" t="s">
        <v>3655</v>
      </c>
      <c r="C20928" t="s">
        <v>497</v>
      </c>
      <c r="D20928">
        <v>20</v>
      </c>
    </row>
    <row r="20929" spans="1:4">
      <c r="A20929">
        <v>1918</v>
      </c>
      <c r="B20929" t="s">
        <v>3655</v>
      </c>
      <c r="C20929" t="s">
        <v>3060</v>
      </c>
      <c r="D20929">
        <v>81</v>
      </c>
    </row>
    <row r="20930" spans="1:4">
      <c r="A20930">
        <v>1918</v>
      </c>
      <c r="B20930" t="s">
        <v>3655</v>
      </c>
      <c r="C20930" t="s">
        <v>525</v>
      </c>
      <c r="D20930">
        <v>88.88</v>
      </c>
    </row>
    <row r="20931" spans="1:4">
      <c r="A20931">
        <v>1918</v>
      </c>
      <c r="B20931" t="s">
        <v>3655</v>
      </c>
      <c r="C20931" t="s">
        <v>525</v>
      </c>
      <c r="D20931">
        <v>57</v>
      </c>
    </row>
    <row r="20932" spans="1:4">
      <c r="A20932">
        <v>1918</v>
      </c>
      <c r="B20932" t="s">
        <v>3655</v>
      </c>
      <c r="C20932" t="s">
        <v>525</v>
      </c>
      <c r="D20932">
        <v>26.59</v>
      </c>
    </row>
    <row r="20933" spans="1:4">
      <c r="A20933">
        <v>1918</v>
      </c>
      <c r="B20933" t="s">
        <v>3655</v>
      </c>
      <c r="C20933" t="s">
        <v>525</v>
      </c>
      <c r="D20933">
        <v>111.8</v>
      </c>
    </row>
    <row r="20934" spans="1:4">
      <c r="A20934">
        <v>1918</v>
      </c>
      <c r="B20934" t="s">
        <v>3655</v>
      </c>
      <c r="C20934" t="s">
        <v>525</v>
      </c>
      <c r="D20934">
        <v>86.98</v>
      </c>
    </row>
    <row r="20935" spans="1:4">
      <c r="A20935">
        <v>1918</v>
      </c>
      <c r="B20935" t="s">
        <v>3655</v>
      </c>
      <c r="C20935" t="s">
        <v>3061</v>
      </c>
      <c r="D20935">
        <v>84.5</v>
      </c>
    </row>
    <row r="20936" spans="1:4">
      <c r="A20936">
        <v>1918</v>
      </c>
      <c r="B20936" t="s">
        <v>3655</v>
      </c>
      <c r="C20936" t="s">
        <v>3063</v>
      </c>
      <c r="D20936">
        <v>145</v>
      </c>
    </row>
    <row r="20937" spans="1:4">
      <c r="A20937">
        <v>1918</v>
      </c>
      <c r="B20937" t="s">
        <v>3655</v>
      </c>
      <c r="C20937" t="s">
        <v>3063</v>
      </c>
      <c r="D20937">
        <v>38.18</v>
      </c>
    </row>
    <row r="20938" spans="1:4">
      <c r="A20938">
        <v>1918</v>
      </c>
      <c r="B20938" t="s">
        <v>3655</v>
      </c>
      <c r="C20938" t="s">
        <v>3064</v>
      </c>
      <c r="D20938">
        <v>16</v>
      </c>
    </row>
    <row r="20939" spans="1:4">
      <c r="A20939">
        <v>1918</v>
      </c>
      <c r="B20939" t="s">
        <v>3664</v>
      </c>
      <c r="C20939" t="s">
        <v>3065</v>
      </c>
      <c r="D20939">
        <v>5</v>
      </c>
    </row>
    <row r="20940" spans="1:4">
      <c r="A20940">
        <v>1918</v>
      </c>
      <c r="B20940" t="s">
        <v>3664</v>
      </c>
      <c r="C20940" t="s">
        <v>3066</v>
      </c>
      <c r="D20940">
        <v>10.1</v>
      </c>
    </row>
    <row r="20941" spans="1:4">
      <c r="A20941">
        <v>1918</v>
      </c>
      <c r="B20941" t="s">
        <v>3664</v>
      </c>
      <c r="C20941" t="s">
        <v>3374</v>
      </c>
      <c r="D20941">
        <v>6.6</v>
      </c>
    </row>
    <row r="20942" spans="1:4">
      <c r="A20942">
        <v>1918</v>
      </c>
      <c r="B20942" t="s">
        <v>3664</v>
      </c>
      <c r="C20942" t="s">
        <v>3375</v>
      </c>
      <c r="D20942">
        <v>6.92</v>
      </c>
    </row>
    <row r="20943" spans="1:4">
      <c r="A20943">
        <v>1918</v>
      </c>
      <c r="B20943" t="s">
        <v>3664</v>
      </c>
      <c r="C20943" t="s">
        <v>3068</v>
      </c>
      <c r="D20943">
        <v>6.6</v>
      </c>
    </row>
    <row r="20944" spans="1:4">
      <c r="A20944">
        <v>1918</v>
      </c>
      <c r="B20944" t="s">
        <v>3664</v>
      </c>
      <c r="C20944" t="s">
        <v>3376</v>
      </c>
      <c r="D20944">
        <v>8</v>
      </c>
    </row>
    <row r="20945" spans="1:4">
      <c r="A20945">
        <v>1918</v>
      </c>
      <c r="B20945" t="s">
        <v>3664</v>
      </c>
      <c r="C20945" t="s">
        <v>3377</v>
      </c>
      <c r="D20945">
        <v>24.43</v>
      </c>
    </row>
    <row r="20946" spans="1:4">
      <c r="A20946">
        <v>1918</v>
      </c>
      <c r="B20946" t="s">
        <v>3664</v>
      </c>
      <c r="C20946" t="s">
        <v>3377</v>
      </c>
      <c r="D20946">
        <v>4</v>
      </c>
    </row>
    <row r="20947" spans="1:4">
      <c r="A20947">
        <v>1918</v>
      </c>
      <c r="B20947" t="s">
        <v>3664</v>
      </c>
      <c r="C20947" t="s">
        <v>3377</v>
      </c>
      <c r="D20947">
        <v>141.64400000000001</v>
      </c>
    </row>
    <row r="20948" spans="1:4">
      <c r="A20948">
        <v>1918</v>
      </c>
      <c r="B20948" t="s">
        <v>3664</v>
      </c>
      <c r="C20948" t="s">
        <v>3071</v>
      </c>
      <c r="D20948">
        <v>31</v>
      </c>
    </row>
    <row r="20949" spans="1:4">
      <c r="A20949">
        <v>1918</v>
      </c>
      <c r="B20949" t="s">
        <v>3664</v>
      </c>
      <c r="C20949" t="s">
        <v>3378</v>
      </c>
      <c r="D20949">
        <v>8</v>
      </c>
    </row>
    <row r="20950" spans="1:4">
      <c r="A20950">
        <v>1918</v>
      </c>
      <c r="B20950" t="s">
        <v>3664</v>
      </c>
      <c r="C20950" t="s">
        <v>3073</v>
      </c>
      <c r="D20950">
        <v>12</v>
      </c>
    </row>
    <row r="20951" spans="1:4">
      <c r="A20951">
        <v>1918</v>
      </c>
      <c r="B20951" t="s">
        <v>3664</v>
      </c>
      <c r="C20951" t="s">
        <v>3074</v>
      </c>
      <c r="D20951">
        <v>15</v>
      </c>
    </row>
    <row r="20952" spans="1:4">
      <c r="A20952">
        <v>1918</v>
      </c>
      <c r="B20952" t="s">
        <v>3664</v>
      </c>
      <c r="C20952" t="s">
        <v>3074</v>
      </c>
      <c r="D20952">
        <v>22</v>
      </c>
    </row>
    <row r="20953" spans="1:4">
      <c r="A20953">
        <v>1918</v>
      </c>
      <c r="B20953" t="s">
        <v>3664</v>
      </c>
      <c r="C20953" t="s">
        <v>3074</v>
      </c>
      <c r="D20953">
        <v>13</v>
      </c>
    </row>
    <row r="20954" spans="1:4">
      <c r="A20954">
        <v>1918</v>
      </c>
      <c r="B20954" t="s">
        <v>3664</v>
      </c>
      <c r="C20954" t="s">
        <v>3074</v>
      </c>
      <c r="D20954">
        <v>2</v>
      </c>
    </row>
    <row r="20955" spans="1:4">
      <c r="A20955">
        <v>1918</v>
      </c>
      <c r="B20955" t="s">
        <v>3656</v>
      </c>
      <c r="C20955" t="s">
        <v>3077</v>
      </c>
      <c r="D20955">
        <v>5.0999999999999996</v>
      </c>
    </row>
    <row r="20956" spans="1:4">
      <c r="A20956">
        <v>1918</v>
      </c>
      <c r="B20956" t="s">
        <v>3656</v>
      </c>
      <c r="C20956" t="s">
        <v>3075</v>
      </c>
      <c r="D20956">
        <v>8.19</v>
      </c>
    </row>
    <row r="20957" spans="1:4">
      <c r="A20957">
        <v>1918</v>
      </c>
      <c r="B20957" t="s">
        <v>3656</v>
      </c>
      <c r="C20957" t="s">
        <v>3076</v>
      </c>
      <c r="D20957">
        <v>81.900000000000006</v>
      </c>
    </row>
    <row r="20958" spans="1:4">
      <c r="A20958">
        <v>1918</v>
      </c>
      <c r="B20958" t="s">
        <v>3656</v>
      </c>
      <c r="C20958" t="s">
        <v>2779</v>
      </c>
      <c r="D20958">
        <v>154</v>
      </c>
    </row>
    <row r="20959" spans="1:4">
      <c r="A20959">
        <v>1918</v>
      </c>
      <c r="B20959" t="s">
        <v>3656</v>
      </c>
      <c r="C20959" t="s">
        <v>2779</v>
      </c>
      <c r="D20959">
        <v>16</v>
      </c>
    </row>
    <row r="20960" spans="1:4">
      <c r="A20960">
        <v>1918</v>
      </c>
      <c r="B20960" t="s">
        <v>3656</v>
      </c>
      <c r="C20960" t="s">
        <v>3379</v>
      </c>
      <c r="D20960">
        <v>278.57</v>
      </c>
    </row>
    <row r="20961" spans="1:4">
      <c r="A20961">
        <v>1918</v>
      </c>
      <c r="B20961" t="s">
        <v>3656</v>
      </c>
      <c r="C20961" t="s">
        <v>3379</v>
      </c>
      <c r="D20961">
        <v>8.5</v>
      </c>
    </row>
    <row r="20962" spans="1:4">
      <c r="A20962">
        <v>1918</v>
      </c>
      <c r="B20962" t="s">
        <v>3656</v>
      </c>
      <c r="C20962" t="s">
        <v>3379</v>
      </c>
      <c r="D20962">
        <v>20.6</v>
      </c>
    </row>
    <row r="20963" spans="1:4">
      <c r="A20963">
        <v>1918</v>
      </c>
      <c r="B20963" t="s">
        <v>2415</v>
      </c>
      <c r="C20963" t="s">
        <v>3080</v>
      </c>
      <c r="D20963">
        <v>163</v>
      </c>
    </row>
    <row r="20964" spans="1:4">
      <c r="A20964">
        <v>1918</v>
      </c>
      <c r="B20964" t="s">
        <v>2415</v>
      </c>
      <c r="C20964" t="s">
        <v>3080</v>
      </c>
      <c r="D20964">
        <v>24</v>
      </c>
    </row>
    <row r="20965" spans="1:4">
      <c r="A20965">
        <v>1918</v>
      </c>
      <c r="B20965" t="s">
        <v>2415</v>
      </c>
      <c r="C20965" t="s">
        <v>3079</v>
      </c>
      <c r="D20965">
        <v>47.1</v>
      </c>
    </row>
    <row r="20966" spans="1:4">
      <c r="A20966">
        <v>1918</v>
      </c>
      <c r="B20966" t="s">
        <v>2415</v>
      </c>
      <c r="C20966" t="s">
        <v>3079</v>
      </c>
      <c r="D20966">
        <v>10</v>
      </c>
    </row>
    <row r="20967" spans="1:4">
      <c r="A20967">
        <v>1918</v>
      </c>
      <c r="B20967" t="s">
        <v>2415</v>
      </c>
      <c r="C20967" t="s">
        <v>3079</v>
      </c>
      <c r="D20967">
        <v>163.65</v>
      </c>
    </row>
    <row r="20968" spans="1:4">
      <c r="A20968">
        <v>1918</v>
      </c>
      <c r="B20968" t="s">
        <v>2415</v>
      </c>
      <c r="C20968" t="s">
        <v>3380</v>
      </c>
      <c r="D20968">
        <v>54.28</v>
      </c>
    </row>
    <row r="20969" spans="1:4">
      <c r="A20969">
        <v>1918</v>
      </c>
      <c r="B20969" t="s">
        <v>2415</v>
      </c>
      <c r="C20969" t="s">
        <v>3284</v>
      </c>
      <c r="D20969">
        <v>8.76</v>
      </c>
    </row>
    <row r="20970" spans="1:4">
      <c r="A20970">
        <v>1918</v>
      </c>
      <c r="B20970" t="s">
        <v>2415</v>
      </c>
      <c r="C20970" t="s">
        <v>3381</v>
      </c>
      <c r="D20970">
        <v>0.6</v>
      </c>
    </row>
    <row r="20971" spans="1:4">
      <c r="A20971">
        <v>1918</v>
      </c>
      <c r="B20971" t="s">
        <v>2415</v>
      </c>
      <c r="C20971" t="s">
        <v>3382</v>
      </c>
      <c r="D20971">
        <v>1.25</v>
      </c>
    </row>
    <row r="20972" spans="1:4">
      <c r="A20972">
        <v>1918</v>
      </c>
      <c r="B20972" t="s">
        <v>2415</v>
      </c>
      <c r="C20972" t="s">
        <v>3383</v>
      </c>
      <c r="D20972">
        <v>5.25</v>
      </c>
    </row>
    <row r="20973" spans="1:4">
      <c r="A20973">
        <v>1918</v>
      </c>
      <c r="B20973" t="s">
        <v>2415</v>
      </c>
      <c r="C20973" t="s">
        <v>3086</v>
      </c>
      <c r="D20973">
        <v>30</v>
      </c>
    </row>
    <row r="20974" spans="1:4">
      <c r="A20974">
        <v>1918</v>
      </c>
      <c r="B20974" t="s">
        <v>2415</v>
      </c>
      <c r="C20974" t="s">
        <v>3384</v>
      </c>
      <c r="D20974">
        <v>12</v>
      </c>
    </row>
    <row r="20975" spans="1:4">
      <c r="A20975">
        <v>1918</v>
      </c>
      <c r="B20975" t="s">
        <v>2415</v>
      </c>
      <c r="C20975" t="s">
        <v>3384</v>
      </c>
      <c r="D20975">
        <v>11</v>
      </c>
    </row>
    <row r="20976" spans="1:4">
      <c r="A20976">
        <v>1918</v>
      </c>
      <c r="B20976" t="s">
        <v>2415</v>
      </c>
      <c r="C20976" t="s">
        <v>3087</v>
      </c>
      <c r="D20976">
        <v>21.5</v>
      </c>
    </row>
    <row r="20977" spans="1:4">
      <c r="A20977">
        <v>1918</v>
      </c>
      <c r="B20977" t="s">
        <v>2415</v>
      </c>
      <c r="C20977" t="s">
        <v>3087</v>
      </c>
      <c r="D20977">
        <v>22</v>
      </c>
    </row>
    <row r="20978" spans="1:4">
      <c r="A20978">
        <v>1918</v>
      </c>
      <c r="B20978" t="s">
        <v>2415</v>
      </c>
      <c r="C20978" t="s">
        <v>3088</v>
      </c>
      <c r="D20978">
        <v>18</v>
      </c>
    </row>
    <row r="20979" spans="1:4">
      <c r="A20979">
        <v>1918</v>
      </c>
      <c r="B20979" t="s">
        <v>2415</v>
      </c>
      <c r="C20979" t="s">
        <v>3089</v>
      </c>
      <c r="D20979">
        <v>8.6999999999999993</v>
      </c>
    </row>
    <row r="20980" spans="1:4">
      <c r="A20980">
        <v>1918</v>
      </c>
      <c r="B20980" t="s">
        <v>2415</v>
      </c>
      <c r="C20980" t="s">
        <v>3089</v>
      </c>
      <c r="D20980">
        <v>11</v>
      </c>
    </row>
    <row r="20981" spans="1:4">
      <c r="A20981">
        <v>1918</v>
      </c>
      <c r="B20981" t="s">
        <v>2415</v>
      </c>
      <c r="C20981" t="s">
        <v>2930</v>
      </c>
      <c r="D20981">
        <v>2.4</v>
      </c>
    </row>
    <row r="20982" spans="1:4">
      <c r="A20982">
        <v>1918</v>
      </c>
      <c r="B20982" t="s">
        <v>2415</v>
      </c>
      <c r="C20982" t="s">
        <v>2930</v>
      </c>
      <c r="D20982">
        <v>82.4</v>
      </c>
    </row>
    <row r="20983" spans="1:4">
      <c r="A20983">
        <v>1918</v>
      </c>
      <c r="B20983" t="s">
        <v>2415</v>
      </c>
      <c r="C20983" t="s">
        <v>3091</v>
      </c>
      <c r="D20983">
        <v>1.018</v>
      </c>
    </row>
    <row r="20984" spans="1:4">
      <c r="A20984">
        <v>1918</v>
      </c>
      <c r="B20984" t="s">
        <v>2415</v>
      </c>
      <c r="C20984" t="s">
        <v>3385</v>
      </c>
      <c r="D20984">
        <v>4.5</v>
      </c>
    </row>
    <row r="20985" spans="1:4">
      <c r="A20985">
        <v>1918</v>
      </c>
      <c r="B20985" t="s">
        <v>2415</v>
      </c>
      <c r="C20985" t="s">
        <v>3386</v>
      </c>
      <c r="D20985">
        <v>7</v>
      </c>
    </row>
    <row r="20986" spans="1:4">
      <c r="A20986">
        <v>1918</v>
      </c>
      <c r="B20986" t="s">
        <v>2415</v>
      </c>
      <c r="C20986" t="s">
        <v>478</v>
      </c>
      <c r="D20986">
        <v>14</v>
      </c>
    </row>
    <row r="20987" spans="1:4">
      <c r="A20987">
        <v>1918</v>
      </c>
      <c r="B20987" t="s">
        <v>2415</v>
      </c>
      <c r="C20987" t="s">
        <v>3387</v>
      </c>
      <c r="D20987">
        <v>82</v>
      </c>
    </row>
    <row r="20988" spans="1:4">
      <c r="A20988">
        <v>1918</v>
      </c>
      <c r="B20988" t="s">
        <v>2415</v>
      </c>
      <c r="C20988" t="s">
        <v>3095</v>
      </c>
      <c r="D20988">
        <v>5.2</v>
      </c>
    </row>
    <row r="20989" spans="1:4">
      <c r="A20989">
        <v>1918</v>
      </c>
      <c r="B20989" t="s">
        <v>2415</v>
      </c>
      <c r="C20989" t="s">
        <v>3095</v>
      </c>
      <c r="D20989">
        <v>12.79</v>
      </c>
    </row>
    <row r="20990" spans="1:4">
      <c r="A20990">
        <v>1918</v>
      </c>
      <c r="B20990" t="s">
        <v>2415</v>
      </c>
      <c r="C20990" t="s">
        <v>3096</v>
      </c>
      <c r="D20990">
        <v>4</v>
      </c>
    </row>
    <row r="20991" spans="1:4">
      <c r="A20991">
        <v>1918</v>
      </c>
      <c r="B20991" t="s">
        <v>2415</v>
      </c>
      <c r="C20991" t="s">
        <v>3097</v>
      </c>
      <c r="D20991">
        <v>46</v>
      </c>
    </row>
    <row r="20992" spans="1:4">
      <c r="A20992">
        <v>1918</v>
      </c>
      <c r="B20992" t="s">
        <v>2415</v>
      </c>
      <c r="C20992" t="s">
        <v>3097</v>
      </c>
      <c r="D20992">
        <v>17</v>
      </c>
    </row>
    <row r="20993" spans="1:4">
      <c r="A20993">
        <v>1918</v>
      </c>
      <c r="B20993" t="s">
        <v>2415</v>
      </c>
      <c r="C20993" t="s">
        <v>3097</v>
      </c>
      <c r="D20993">
        <v>25</v>
      </c>
    </row>
    <row r="20994" spans="1:4">
      <c r="A20994">
        <v>1918</v>
      </c>
      <c r="B20994" t="s">
        <v>2415</v>
      </c>
      <c r="C20994" t="s">
        <v>3100</v>
      </c>
      <c r="D20994">
        <v>12.6</v>
      </c>
    </row>
    <row r="20995" spans="1:4">
      <c r="A20995">
        <v>1918</v>
      </c>
      <c r="B20995" t="s">
        <v>2415</v>
      </c>
      <c r="C20995" t="s">
        <v>3388</v>
      </c>
      <c r="D20995">
        <v>23</v>
      </c>
    </row>
    <row r="20996" spans="1:4">
      <c r="A20996">
        <v>1918</v>
      </c>
      <c r="B20996" t="s">
        <v>2415</v>
      </c>
      <c r="C20996" t="s">
        <v>3389</v>
      </c>
      <c r="D20996">
        <v>81.2</v>
      </c>
    </row>
    <row r="20997" spans="1:4">
      <c r="A20997">
        <v>1918</v>
      </c>
      <c r="B20997" t="s">
        <v>2415</v>
      </c>
      <c r="C20997" t="s">
        <v>3103</v>
      </c>
      <c r="D20997">
        <v>12</v>
      </c>
    </row>
    <row r="20998" spans="1:4">
      <c r="A20998">
        <v>1918</v>
      </c>
      <c r="B20998" t="s">
        <v>2415</v>
      </c>
      <c r="C20998" t="s">
        <v>3390</v>
      </c>
      <c r="D20998">
        <v>40</v>
      </c>
    </row>
    <row r="20999" spans="1:4">
      <c r="A20999">
        <v>1918</v>
      </c>
      <c r="B20999" t="s">
        <v>2415</v>
      </c>
      <c r="C20999" t="s">
        <v>3102</v>
      </c>
      <c r="D20999">
        <v>5</v>
      </c>
    </row>
    <row r="21000" spans="1:4">
      <c r="A21000">
        <v>1918</v>
      </c>
      <c r="B21000" t="s">
        <v>2415</v>
      </c>
      <c r="C21000" t="s">
        <v>3104</v>
      </c>
      <c r="D21000">
        <v>73.510000000000005</v>
      </c>
    </row>
    <row r="21001" spans="1:4">
      <c r="A21001">
        <v>1918</v>
      </c>
      <c r="B21001" t="s">
        <v>2415</v>
      </c>
      <c r="C21001" t="s">
        <v>3391</v>
      </c>
      <c r="D21001">
        <v>23</v>
      </c>
    </row>
    <row r="21002" spans="1:4">
      <c r="A21002">
        <v>1918</v>
      </c>
      <c r="B21002" t="s">
        <v>2415</v>
      </c>
      <c r="C21002" t="s">
        <v>3391</v>
      </c>
      <c r="D21002">
        <v>29</v>
      </c>
    </row>
    <row r="21003" spans="1:4">
      <c r="A21003">
        <v>1918</v>
      </c>
      <c r="B21003" t="s">
        <v>2415</v>
      </c>
      <c r="C21003" t="s">
        <v>3106</v>
      </c>
      <c r="D21003">
        <v>85</v>
      </c>
    </row>
    <row r="21004" spans="1:4">
      <c r="A21004">
        <v>1918</v>
      </c>
      <c r="B21004" t="s">
        <v>2415</v>
      </c>
      <c r="C21004" t="s">
        <v>3107</v>
      </c>
      <c r="D21004">
        <v>3.25</v>
      </c>
    </row>
    <row r="21005" spans="1:4">
      <c r="A21005">
        <v>1918</v>
      </c>
      <c r="B21005" t="s">
        <v>2415</v>
      </c>
      <c r="C21005" t="s">
        <v>3108</v>
      </c>
      <c r="D21005">
        <v>1.75</v>
      </c>
    </row>
    <row r="21006" spans="1:4">
      <c r="A21006">
        <v>1918</v>
      </c>
      <c r="B21006" t="s">
        <v>2415</v>
      </c>
      <c r="C21006" t="s">
        <v>3109</v>
      </c>
      <c r="D21006">
        <v>86</v>
      </c>
    </row>
    <row r="21007" spans="1:4">
      <c r="A21007">
        <v>1918</v>
      </c>
      <c r="B21007" t="s">
        <v>2415</v>
      </c>
      <c r="C21007" t="s">
        <v>3110</v>
      </c>
      <c r="D21007">
        <v>5.5</v>
      </c>
    </row>
    <row r="21008" spans="1:4">
      <c r="A21008">
        <v>1918</v>
      </c>
      <c r="B21008" t="s">
        <v>2415</v>
      </c>
      <c r="C21008" t="s">
        <v>3392</v>
      </c>
      <c r="D21008">
        <v>4.5999999999999996</v>
      </c>
    </row>
    <row r="21009" spans="1:4">
      <c r="A21009">
        <v>1918</v>
      </c>
      <c r="B21009" t="s">
        <v>2415</v>
      </c>
      <c r="C21009" t="s">
        <v>3392</v>
      </c>
      <c r="D21009">
        <v>6.1</v>
      </c>
    </row>
    <row r="21010" spans="1:4">
      <c r="A21010">
        <v>1918</v>
      </c>
      <c r="B21010" t="s">
        <v>2415</v>
      </c>
      <c r="C21010" t="s">
        <v>3112</v>
      </c>
      <c r="D21010">
        <v>7</v>
      </c>
    </row>
    <row r="21011" spans="1:4">
      <c r="A21011">
        <v>1918</v>
      </c>
      <c r="B21011" t="s">
        <v>2415</v>
      </c>
      <c r="C21011" t="s">
        <v>3393</v>
      </c>
      <c r="D21011">
        <v>96.4</v>
      </c>
    </row>
    <row r="21012" spans="1:4">
      <c r="A21012">
        <v>1918</v>
      </c>
      <c r="B21012" t="s">
        <v>2415</v>
      </c>
      <c r="C21012" t="s">
        <v>3393</v>
      </c>
      <c r="D21012">
        <v>35.700000000000003</v>
      </c>
    </row>
    <row r="21013" spans="1:4">
      <c r="A21013">
        <v>1918</v>
      </c>
      <c r="B21013" t="s">
        <v>2415</v>
      </c>
      <c r="C21013" t="s">
        <v>3393</v>
      </c>
      <c r="D21013">
        <v>80</v>
      </c>
    </row>
    <row r="21014" spans="1:4">
      <c r="A21014">
        <v>1918</v>
      </c>
      <c r="B21014" t="s">
        <v>2415</v>
      </c>
      <c r="C21014" t="s">
        <v>3114</v>
      </c>
      <c r="D21014">
        <v>10.210000000000001</v>
      </c>
    </row>
    <row r="21015" spans="1:4">
      <c r="A21015">
        <v>1918</v>
      </c>
      <c r="B21015" t="s">
        <v>2415</v>
      </c>
      <c r="C21015" t="s">
        <v>3048</v>
      </c>
      <c r="D21015">
        <v>168.75</v>
      </c>
    </row>
    <row r="21016" spans="1:4">
      <c r="A21016">
        <v>1918</v>
      </c>
      <c r="B21016" t="s">
        <v>2415</v>
      </c>
      <c r="C21016" t="s">
        <v>2772</v>
      </c>
      <c r="D21016">
        <v>4</v>
      </c>
    </row>
    <row r="21017" spans="1:4">
      <c r="A21017">
        <v>1918</v>
      </c>
      <c r="B21017" t="s">
        <v>2415</v>
      </c>
      <c r="C21017" t="s">
        <v>3394</v>
      </c>
      <c r="D21017">
        <v>8.4499999999999993</v>
      </c>
    </row>
    <row r="21018" spans="1:4">
      <c r="A21018">
        <v>1918</v>
      </c>
      <c r="B21018" t="s">
        <v>2415</v>
      </c>
      <c r="C21018" t="s">
        <v>3117</v>
      </c>
      <c r="D21018">
        <v>44</v>
      </c>
    </row>
    <row r="21019" spans="1:4">
      <c r="A21019">
        <v>1918</v>
      </c>
      <c r="B21019" t="s">
        <v>2415</v>
      </c>
      <c r="C21019" t="s">
        <v>3395</v>
      </c>
      <c r="D21019">
        <v>10.5</v>
      </c>
    </row>
    <row r="21020" spans="1:4">
      <c r="A21020">
        <v>1918</v>
      </c>
      <c r="B21020" t="s">
        <v>2415</v>
      </c>
      <c r="C21020" t="s">
        <v>3396</v>
      </c>
      <c r="D21020">
        <v>5.5</v>
      </c>
    </row>
    <row r="21021" spans="1:4">
      <c r="A21021">
        <v>1918</v>
      </c>
      <c r="B21021" t="s">
        <v>2415</v>
      </c>
      <c r="C21021" t="s">
        <v>3397</v>
      </c>
      <c r="D21021">
        <v>4.8099999999999996</v>
      </c>
    </row>
    <row r="21022" spans="1:4">
      <c r="A21022">
        <v>1918</v>
      </c>
      <c r="B21022" t="s">
        <v>2415</v>
      </c>
      <c r="C21022" t="s">
        <v>3397</v>
      </c>
      <c r="D21022">
        <v>2</v>
      </c>
    </row>
    <row r="21023" spans="1:4">
      <c r="A21023">
        <v>1918</v>
      </c>
      <c r="B21023" t="s">
        <v>2415</v>
      </c>
      <c r="C21023" t="s">
        <v>3121</v>
      </c>
      <c r="D21023">
        <v>12.5</v>
      </c>
    </row>
    <row r="21024" spans="1:4">
      <c r="A21024">
        <v>1918</v>
      </c>
      <c r="B21024" t="s">
        <v>2415</v>
      </c>
      <c r="C21024" t="s">
        <v>3398</v>
      </c>
      <c r="D21024">
        <v>71.5</v>
      </c>
    </row>
    <row r="21025" spans="1:4">
      <c r="A21025">
        <v>1918</v>
      </c>
      <c r="B21025" t="s">
        <v>2415</v>
      </c>
      <c r="C21025" t="s">
        <v>3399</v>
      </c>
      <c r="D21025">
        <v>12.2</v>
      </c>
    </row>
    <row r="21026" spans="1:4">
      <c r="A21026">
        <v>1918</v>
      </c>
      <c r="B21026" t="s">
        <v>2415</v>
      </c>
      <c r="C21026" t="s">
        <v>3400</v>
      </c>
      <c r="D21026">
        <v>9.2799999999999994</v>
      </c>
    </row>
    <row r="21027" spans="1:4">
      <c r="A21027">
        <v>1918</v>
      </c>
      <c r="B21027" t="s">
        <v>2415</v>
      </c>
      <c r="C21027" t="s">
        <v>3401</v>
      </c>
      <c r="D21027">
        <v>5.5</v>
      </c>
    </row>
    <row r="21028" spans="1:4">
      <c r="A21028">
        <v>1918</v>
      </c>
      <c r="B21028" t="s">
        <v>2415</v>
      </c>
      <c r="C21028" t="s">
        <v>3402</v>
      </c>
      <c r="D21028">
        <v>17.5</v>
      </c>
    </row>
    <row r="21029" spans="1:4">
      <c r="A21029">
        <v>1918</v>
      </c>
      <c r="B21029" t="s">
        <v>2415</v>
      </c>
      <c r="C21029" t="s">
        <v>3126</v>
      </c>
      <c r="D21029">
        <v>86.905000000000001</v>
      </c>
    </row>
    <row r="21030" spans="1:4">
      <c r="A21030">
        <v>1918</v>
      </c>
      <c r="B21030" t="s">
        <v>2415</v>
      </c>
      <c r="C21030" t="s">
        <v>3403</v>
      </c>
      <c r="D21030">
        <v>12.19</v>
      </c>
    </row>
    <row r="21031" spans="1:4">
      <c r="A21031">
        <v>1918</v>
      </c>
      <c r="B21031" t="s">
        <v>2415</v>
      </c>
      <c r="C21031" t="s">
        <v>3403</v>
      </c>
      <c r="D21031">
        <v>16.739999999999998</v>
      </c>
    </row>
    <row r="21032" spans="1:4">
      <c r="A21032">
        <v>1918</v>
      </c>
      <c r="B21032" t="s">
        <v>2415</v>
      </c>
      <c r="C21032" t="s">
        <v>3404</v>
      </c>
      <c r="D21032">
        <v>22.74</v>
      </c>
    </row>
    <row r="21033" spans="1:4">
      <c r="A21033">
        <v>1918</v>
      </c>
      <c r="B21033" t="s">
        <v>2415</v>
      </c>
      <c r="C21033" t="s">
        <v>3127</v>
      </c>
      <c r="D21033">
        <v>16</v>
      </c>
    </row>
    <row r="21034" spans="1:4">
      <c r="A21034">
        <v>1918</v>
      </c>
      <c r="B21034" t="s">
        <v>2415</v>
      </c>
      <c r="C21034" t="s">
        <v>3127</v>
      </c>
      <c r="D21034">
        <v>60</v>
      </c>
    </row>
    <row r="21035" spans="1:4">
      <c r="A21035">
        <v>1918</v>
      </c>
      <c r="B21035" t="s">
        <v>2415</v>
      </c>
      <c r="C21035" t="s">
        <v>3127</v>
      </c>
      <c r="D21035">
        <v>18</v>
      </c>
    </row>
    <row r="21036" spans="1:4">
      <c r="A21036">
        <v>1918</v>
      </c>
      <c r="B21036" t="s">
        <v>2415</v>
      </c>
      <c r="C21036" t="s">
        <v>3130</v>
      </c>
      <c r="D21036">
        <v>18</v>
      </c>
    </row>
    <row r="21037" spans="1:4">
      <c r="A21037">
        <v>1918</v>
      </c>
      <c r="B21037" t="s">
        <v>2415</v>
      </c>
      <c r="C21037" t="s">
        <v>3128</v>
      </c>
      <c r="D21037">
        <v>84.7</v>
      </c>
    </row>
    <row r="21038" spans="1:4">
      <c r="A21038">
        <v>1918</v>
      </c>
      <c r="B21038" t="s">
        <v>2415</v>
      </c>
      <c r="C21038" t="s">
        <v>3131</v>
      </c>
      <c r="D21038">
        <v>11.795</v>
      </c>
    </row>
    <row r="21039" spans="1:4">
      <c r="A21039">
        <v>1918</v>
      </c>
      <c r="B21039" t="s">
        <v>2415</v>
      </c>
      <c r="C21039" t="s">
        <v>3131</v>
      </c>
      <c r="D21039">
        <v>8.8800000000000008</v>
      </c>
    </row>
    <row r="21040" spans="1:4">
      <c r="A21040">
        <v>1918</v>
      </c>
      <c r="B21040" t="s">
        <v>2415</v>
      </c>
      <c r="C21040" t="s">
        <v>3131</v>
      </c>
      <c r="D21040">
        <v>16</v>
      </c>
    </row>
    <row r="21041" spans="1:4">
      <c r="A21041">
        <v>1918</v>
      </c>
      <c r="B21041" t="s">
        <v>2415</v>
      </c>
      <c r="C21041" t="s">
        <v>3131</v>
      </c>
      <c r="D21041">
        <v>93.6</v>
      </c>
    </row>
    <row r="21042" spans="1:4">
      <c r="A21042">
        <v>1918</v>
      </c>
      <c r="B21042" t="s">
        <v>2415</v>
      </c>
      <c r="C21042" t="s">
        <v>3131</v>
      </c>
      <c r="D21042">
        <v>18.292000000000002</v>
      </c>
    </row>
    <row r="21043" spans="1:4">
      <c r="A21043">
        <v>1918</v>
      </c>
      <c r="B21043" t="s">
        <v>2415</v>
      </c>
      <c r="C21043" t="s">
        <v>3131</v>
      </c>
      <c r="D21043">
        <v>661.14599999999996</v>
      </c>
    </row>
    <row r="21044" spans="1:4">
      <c r="A21044">
        <v>1918</v>
      </c>
      <c r="B21044" t="s">
        <v>2415</v>
      </c>
      <c r="C21044" t="s">
        <v>3131</v>
      </c>
      <c r="D21044">
        <v>17.670000000000002</v>
      </c>
    </row>
    <row r="21045" spans="1:4">
      <c r="A21045">
        <v>1918</v>
      </c>
      <c r="B21045" t="s">
        <v>2415</v>
      </c>
      <c r="C21045" t="s">
        <v>3405</v>
      </c>
      <c r="D21045">
        <v>13.6</v>
      </c>
    </row>
    <row r="21046" spans="1:4">
      <c r="A21046">
        <v>1918</v>
      </c>
      <c r="B21046" t="s">
        <v>2415</v>
      </c>
      <c r="C21046" t="s">
        <v>3406</v>
      </c>
      <c r="D21046">
        <v>5.5</v>
      </c>
    </row>
    <row r="21047" spans="1:4">
      <c r="A21047">
        <v>1918</v>
      </c>
      <c r="B21047" t="s">
        <v>2415</v>
      </c>
      <c r="C21047" t="s">
        <v>2802</v>
      </c>
      <c r="D21047">
        <v>14.99</v>
      </c>
    </row>
    <row r="21048" spans="1:4">
      <c r="A21048">
        <v>1918</v>
      </c>
      <c r="B21048" t="s">
        <v>2415</v>
      </c>
      <c r="C21048" t="s">
        <v>2802</v>
      </c>
      <c r="D21048">
        <v>83.8</v>
      </c>
    </row>
    <row r="21049" spans="1:4">
      <c r="A21049">
        <v>1918</v>
      </c>
      <c r="B21049" t="s">
        <v>2415</v>
      </c>
      <c r="C21049" t="s">
        <v>2802</v>
      </c>
      <c r="D21049">
        <v>80.5</v>
      </c>
    </row>
    <row r="21050" spans="1:4">
      <c r="A21050">
        <v>1918</v>
      </c>
      <c r="B21050" t="s">
        <v>2415</v>
      </c>
      <c r="C21050" t="s">
        <v>2802</v>
      </c>
      <c r="D21050">
        <v>604.78</v>
      </c>
    </row>
    <row r="21051" spans="1:4">
      <c r="A21051">
        <v>1918</v>
      </c>
      <c r="B21051" t="s">
        <v>2415</v>
      </c>
      <c r="C21051" t="s">
        <v>2802</v>
      </c>
      <c r="D21051">
        <v>228.92</v>
      </c>
    </row>
    <row r="21052" spans="1:4">
      <c r="A21052">
        <v>1918</v>
      </c>
      <c r="B21052" t="s">
        <v>2415</v>
      </c>
      <c r="C21052" t="s">
        <v>2802</v>
      </c>
      <c r="D21052">
        <v>7</v>
      </c>
    </row>
    <row r="21053" spans="1:4">
      <c r="A21053">
        <v>1918</v>
      </c>
      <c r="B21053" t="s">
        <v>2415</v>
      </c>
      <c r="C21053" t="s">
        <v>2802</v>
      </c>
      <c r="D21053">
        <v>4</v>
      </c>
    </row>
    <row r="21054" spans="1:4">
      <c r="A21054">
        <v>1918</v>
      </c>
      <c r="B21054" t="s">
        <v>2415</v>
      </c>
      <c r="C21054" t="s">
        <v>3407</v>
      </c>
      <c r="D21054">
        <v>25</v>
      </c>
    </row>
    <row r="21055" spans="1:4">
      <c r="A21055">
        <v>1918</v>
      </c>
      <c r="B21055" t="s">
        <v>2415</v>
      </c>
      <c r="C21055" t="s">
        <v>3135</v>
      </c>
      <c r="D21055">
        <v>70</v>
      </c>
    </row>
    <row r="21056" spans="1:4">
      <c r="A21056">
        <v>1918</v>
      </c>
      <c r="B21056" t="s">
        <v>2415</v>
      </c>
      <c r="C21056" t="s">
        <v>3408</v>
      </c>
      <c r="D21056">
        <v>86</v>
      </c>
    </row>
    <row r="21057" spans="1:4">
      <c r="A21057">
        <v>1918</v>
      </c>
      <c r="B21057" t="s">
        <v>2415</v>
      </c>
      <c r="C21057" t="s">
        <v>3409</v>
      </c>
      <c r="D21057">
        <v>8</v>
      </c>
    </row>
    <row r="21058" spans="1:4">
      <c r="A21058">
        <v>1918</v>
      </c>
      <c r="B21058" t="s">
        <v>2415</v>
      </c>
      <c r="C21058" t="s">
        <v>3409</v>
      </c>
      <c r="D21058">
        <v>18.75</v>
      </c>
    </row>
    <row r="21059" spans="1:4">
      <c r="A21059">
        <v>1918</v>
      </c>
      <c r="B21059" t="s">
        <v>2415</v>
      </c>
      <c r="C21059" t="s">
        <v>3409</v>
      </c>
      <c r="D21059">
        <v>218</v>
      </c>
    </row>
    <row r="21060" spans="1:4">
      <c r="A21060">
        <v>1918</v>
      </c>
      <c r="B21060" t="s">
        <v>2415</v>
      </c>
      <c r="C21060" t="s">
        <v>3410</v>
      </c>
      <c r="D21060">
        <v>50</v>
      </c>
    </row>
    <row r="21061" spans="1:4">
      <c r="A21061">
        <v>1918</v>
      </c>
      <c r="B21061" t="s">
        <v>2415</v>
      </c>
      <c r="C21061" t="s">
        <v>3410</v>
      </c>
      <c r="D21061">
        <v>50</v>
      </c>
    </row>
    <row r="21062" spans="1:4">
      <c r="A21062">
        <v>1918</v>
      </c>
      <c r="B21062" t="s">
        <v>2415</v>
      </c>
      <c r="C21062" t="s">
        <v>3410</v>
      </c>
      <c r="D21062">
        <v>4.5</v>
      </c>
    </row>
    <row r="21063" spans="1:4">
      <c r="A21063">
        <v>1918</v>
      </c>
      <c r="B21063" t="s">
        <v>2415</v>
      </c>
      <c r="C21063" t="s">
        <v>3410</v>
      </c>
      <c r="D21063">
        <v>102.877</v>
      </c>
    </row>
    <row r="21064" spans="1:4">
      <c r="A21064">
        <v>1918</v>
      </c>
      <c r="B21064" t="s">
        <v>2415</v>
      </c>
      <c r="C21064" t="s">
        <v>3138</v>
      </c>
      <c r="D21064">
        <v>15</v>
      </c>
    </row>
    <row r="21065" spans="1:4">
      <c r="A21065">
        <v>1918</v>
      </c>
      <c r="B21065" t="s">
        <v>2415</v>
      </c>
      <c r="C21065" t="s">
        <v>2809</v>
      </c>
      <c r="D21065">
        <v>40</v>
      </c>
    </row>
    <row r="21066" spans="1:4">
      <c r="A21066">
        <v>1918</v>
      </c>
      <c r="B21066" t="s">
        <v>2415</v>
      </c>
      <c r="C21066" t="s">
        <v>3139</v>
      </c>
      <c r="D21066">
        <v>7</v>
      </c>
    </row>
    <row r="21067" spans="1:4">
      <c r="A21067">
        <v>1918</v>
      </c>
      <c r="B21067" t="s">
        <v>2415</v>
      </c>
      <c r="C21067" t="s">
        <v>3140</v>
      </c>
      <c r="D21067">
        <v>19.5</v>
      </c>
    </row>
    <row r="21068" spans="1:4">
      <c r="A21068">
        <v>1918</v>
      </c>
      <c r="B21068" t="s">
        <v>2415</v>
      </c>
      <c r="C21068" t="s">
        <v>3411</v>
      </c>
      <c r="D21068">
        <v>36</v>
      </c>
    </row>
    <row r="21069" spans="1:4">
      <c r="A21069">
        <v>1918</v>
      </c>
      <c r="B21069" t="s">
        <v>2415</v>
      </c>
      <c r="C21069" t="s">
        <v>3411</v>
      </c>
      <c r="D21069">
        <v>16.71</v>
      </c>
    </row>
    <row r="21070" spans="1:4">
      <c r="A21070">
        <v>1918</v>
      </c>
      <c r="B21070" t="s">
        <v>2415</v>
      </c>
      <c r="C21070" t="s">
        <v>3144</v>
      </c>
      <c r="D21070">
        <v>15</v>
      </c>
    </row>
    <row r="21071" spans="1:4">
      <c r="A21071">
        <v>1918</v>
      </c>
      <c r="B21071" t="s">
        <v>2415</v>
      </c>
      <c r="C21071" t="s">
        <v>3412</v>
      </c>
      <c r="D21071">
        <v>2.75</v>
      </c>
    </row>
    <row r="21072" spans="1:4">
      <c r="A21072">
        <v>1918</v>
      </c>
      <c r="B21072" t="s">
        <v>2415</v>
      </c>
      <c r="C21072" t="s">
        <v>3413</v>
      </c>
      <c r="D21072">
        <v>6.38</v>
      </c>
    </row>
    <row r="21073" spans="1:4">
      <c r="A21073">
        <v>1918</v>
      </c>
      <c r="B21073" t="s">
        <v>2415</v>
      </c>
      <c r="C21073" t="s">
        <v>3413</v>
      </c>
      <c r="D21073">
        <v>17.77</v>
      </c>
    </row>
    <row r="21074" spans="1:4">
      <c r="A21074">
        <v>1918</v>
      </c>
      <c r="B21074" t="s">
        <v>2415</v>
      </c>
      <c r="C21074" t="s">
        <v>3413</v>
      </c>
      <c r="D21074">
        <v>26.7</v>
      </c>
    </row>
    <row r="21075" spans="1:4">
      <c r="A21075">
        <v>1918</v>
      </c>
      <c r="B21075" t="s">
        <v>2415</v>
      </c>
      <c r="C21075" t="s">
        <v>3413</v>
      </c>
      <c r="D21075">
        <v>34</v>
      </c>
    </row>
    <row r="21076" spans="1:4">
      <c r="A21076">
        <v>1918</v>
      </c>
      <c r="B21076" t="s">
        <v>2415</v>
      </c>
      <c r="C21076" t="s">
        <v>3414</v>
      </c>
      <c r="D21076">
        <v>9</v>
      </c>
    </row>
    <row r="21077" spans="1:4">
      <c r="A21077">
        <v>1918</v>
      </c>
      <c r="B21077" t="s">
        <v>2415</v>
      </c>
      <c r="C21077" t="s">
        <v>2651</v>
      </c>
      <c r="D21077">
        <v>20.86</v>
      </c>
    </row>
    <row r="21078" spans="1:4">
      <c r="A21078">
        <v>1918</v>
      </c>
      <c r="B21078" t="s">
        <v>2415</v>
      </c>
      <c r="C21078" t="s">
        <v>2651</v>
      </c>
      <c r="D21078">
        <v>21.875</v>
      </c>
    </row>
    <row r="21079" spans="1:4">
      <c r="A21079">
        <v>1918</v>
      </c>
      <c r="B21079" t="s">
        <v>2415</v>
      </c>
      <c r="C21079" t="s">
        <v>3147</v>
      </c>
      <c r="D21079">
        <v>32</v>
      </c>
    </row>
    <row r="21080" spans="1:4">
      <c r="A21080">
        <v>1918</v>
      </c>
      <c r="B21080" t="s">
        <v>2415</v>
      </c>
      <c r="C21080" t="s">
        <v>3148</v>
      </c>
      <c r="D21080">
        <v>28</v>
      </c>
    </row>
    <row r="21081" spans="1:4">
      <c r="A21081">
        <v>1918</v>
      </c>
      <c r="B21081" t="s">
        <v>2415</v>
      </c>
      <c r="C21081" t="s">
        <v>3149</v>
      </c>
      <c r="D21081">
        <v>3.5</v>
      </c>
    </row>
    <row r="21082" spans="1:4">
      <c r="A21082">
        <v>1918</v>
      </c>
      <c r="B21082" t="s">
        <v>2415</v>
      </c>
      <c r="C21082" t="s">
        <v>3150</v>
      </c>
      <c r="D21082">
        <v>2.5</v>
      </c>
    </row>
    <row r="21083" spans="1:4">
      <c r="A21083">
        <v>1918</v>
      </c>
      <c r="B21083" t="s">
        <v>2415</v>
      </c>
      <c r="C21083" t="s">
        <v>3150</v>
      </c>
      <c r="D21083">
        <v>8</v>
      </c>
    </row>
    <row r="21084" spans="1:4">
      <c r="A21084">
        <v>1918</v>
      </c>
      <c r="B21084" t="s">
        <v>2415</v>
      </c>
      <c r="C21084" t="s">
        <v>3150</v>
      </c>
      <c r="D21084">
        <v>8.6</v>
      </c>
    </row>
    <row r="21085" spans="1:4">
      <c r="A21085">
        <v>1918</v>
      </c>
      <c r="B21085" t="s">
        <v>2415</v>
      </c>
      <c r="C21085" t="s">
        <v>3150</v>
      </c>
      <c r="D21085">
        <v>8.25</v>
      </c>
    </row>
    <row r="21086" spans="1:4">
      <c r="A21086">
        <v>1918</v>
      </c>
      <c r="B21086" t="s">
        <v>2415</v>
      </c>
      <c r="C21086" t="s">
        <v>3415</v>
      </c>
      <c r="D21086">
        <v>10.1</v>
      </c>
    </row>
    <row r="21087" spans="1:4">
      <c r="A21087">
        <v>1918</v>
      </c>
      <c r="B21087" t="s">
        <v>2415</v>
      </c>
      <c r="C21087" t="s">
        <v>3152</v>
      </c>
      <c r="D21087">
        <v>84.54</v>
      </c>
    </row>
    <row r="21088" spans="1:4">
      <c r="A21088">
        <v>1918</v>
      </c>
      <c r="B21088" t="s">
        <v>3153</v>
      </c>
      <c r="C21088" t="s">
        <v>3154</v>
      </c>
      <c r="D21088">
        <v>14.5</v>
      </c>
    </row>
    <row r="21089" spans="1:4">
      <c r="A21089">
        <v>1918</v>
      </c>
      <c r="B21089" t="s">
        <v>3153</v>
      </c>
      <c r="C21089" t="s">
        <v>3155</v>
      </c>
      <c r="D21089">
        <v>24</v>
      </c>
    </row>
    <row r="21090" spans="1:4">
      <c r="A21090">
        <v>1918</v>
      </c>
      <c r="B21090" t="s">
        <v>3153</v>
      </c>
      <c r="C21090" t="s">
        <v>3155</v>
      </c>
      <c r="D21090">
        <v>400.48200000000003</v>
      </c>
    </row>
    <row r="21091" spans="1:4">
      <c r="A21091">
        <v>1918</v>
      </c>
      <c r="B21091" t="s">
        <v>3157</v>
      </c>
      <c r="C21091" t="s">
        <v>2756</v>
      </c>
      <c r="D21091">
        <v>0.51</v>
      </c>
    </row>
    <row r="21092" spans="1:4">
      <c r="A21092">
        <v>1918</v>
      </c>
      <c r="B21092" t="s">
        <v>3157</v>
      </c>
      <c r="C21092" t="s">
        <v>2735</v>
      </c>
      <c r="D21092">
        <v>87.51</v>
      </c>
    </row>
    <row r="21093" spans="1:4">
      <c r="A21093">
        <v>1918</v>
      </c>
      <c r="B21093" t="s">
        <v>3157</v>
      </c>
      <c r="C21093" t="s">
        <v>2735</v>
      </c>
      <c r="D21093">
        <v>9</v>
      </c>
    </row>
    <row r="21094" spans="1:4">
      <c r="A21094">
        <v>1918</v>
      </c>
      <c r="B21094" t="s">
        <v>3157</v>
      </c>
      <c r="C21094" t="s">
        <v>3158</v>
      </c>
      <c r="D21094">
        <v>85</v>
      </c>
    </row>
    <row r="21095" spans="1:4">
      <c r="A21095">
        <v>1918</v>
      </c>
      <c r="B21095" t="s">
        <v>3157</v>
      </c>
      <c r="C21095" t="s">
        <v>3159</v>
      </c>
      <c r="D21095">
        <v>14.23</v>
      </c>
    </row>
    <row r="21096" spans="1:4">
      <c r="A21096">
        <v>1918</v>
      </c>
      <c r="B21096" t="s">
        <v>3157</v>
      </c>
      <c r="C21096" t="s">
        <v>3160</v>
      </c>
      <c r="D21096">
        <v>3</v>
      </c>
    </row>
    <row r="21097" spans="1:4">
      <c r="A21097">
        <v>1918</v>
      </c>
      <c r="B21097" t="s">
        <v>3157</v>
      </c>
      <c r="C21097" t="s">
        <v>3416</v>
      </c>
      <c r="D21097">
        <v>21</v>
      </c>
    </row>
    <row r="21098" spans="1:4">
      <c r="A21098">
        <v>1918</v>
      </c>
      <c r="B21098" t="s">
        <v>3162</v>
      </c>
      <c r="C21098" t="s">
        <v>1858</v>
      </c>
      <c r="D21098">
        <v>5.85</v>
      </c>
    </row>
    <row r="21099" spans="1:4">
      <c r="A21099">
        <v>1918</v>
      </c>
      <c r="B21099" t="s">
        <v>3162</v>
      </c>
      <c r="C21099" t="s">
        <v>3417</v>
      </c>
      <c r="D21099">
        <v>4</v>
      </c>
    </row>
    <row r="21100" spans="1:4">
      <c r="A21100">
        <v>1918</v>
      </c>
      <c r="B21100" t="s">
        <v>3162</v>
      </c>
      <c r="C21100" t="s">
        <v>1210</v>
      </c>
      <c r="D21100">
        <v>15</v>
      </c>
    </row>
    <row r="21101" spans="1:4">
      <c r="A21101">
        <v>1918</v>
      </c>
      <c r="B21101" t="s">
        <v>3544</v>
      </c>
      <c r="C21101" t="s">
        <v>2692</v>
      </c>
      <c r="D21101">
        <v>16.8</v>
      </c>
    </row>
    <row r="21102" spans="1:4">
      <c r="A21102">
        <v>1918</v>
      </c>
      <c r="B21102" t="s">
        <v>3544</v>
      </c>
      <c r="C21102" t="s">
        <v>3165</v>
      </c>
      <c r="D21102">
        <v>61.475000000000001</v>
      </c>
    </row>
    <row r="21103" spans="1:4">
      <c r="A21103">
        <v>1918</v>
      </c>
      <c r="B21103" t="s">
        <v>3544</v>
      </c>
      <c r="C21103" t="s">
        <v>3165</v>
      </c>
      <c r="D21103">
        <v>80</v>
      </c>
    </row>
    <row r="21104" spans="1:4">
      <c r="A21104">
        <v>1918</v>
      </c>
      <c r="B21104" t="s">
        <v>3544</v>
      </c>
      <c r="C21104" t="s">
        <v>3165</v>
      </c>
      <c r="D21104">
        <v>10.705</v>
      </c>
    </row>
    <row r="21105" spans="1:4">
      <c r="A21105">
        <v>1918</v>
      </c>
      <c r="B21105" t="s">
        <v>3544</v>
      </c>
      <c r="C21105" t="s">
        <v>3166</v>
      </c>
      <c r="D21105">
        <v>5.5</v>
      </c>
    </row>
    <row r="21106" spans="1:4">
      <c r="A21106">
        <v>1918</v>
      </c>
      <c r="B21106" t="s">
        <v>3544</v>
      </c>
      <c r="C21106" t="s">
        <v>3313</v>
      </c>
      <c r="D21106">
        <v>15</v>
      </c>
    </row>
    <row r="21107" spans="1:4">
      <c r="A21107">
        <v>1918</v>
      </c>
      <c r="B21107" t="s">
        <v>3544</v>
      </c>
      <c r="C21107" t="s">
        <v>3168</v>
      </c>
      <c r="D21107">
        <v>6</v>
      </c>
    </row>
    <row r="21108" spans="1:4">
      <c r="A21108">
        <v>1918</v>
      </c>
      <c r="B21108" t="s">
        <v>3544</v>
      </c>
      <c r="C21108" t="s">
        <v>3169</v>
      </c>
      <c r="D21108">
        <v>64.7</v>
      </c>
    </row>
    <row r="21109" spans="1:4">
      <c r="A21109">
        <v>1918</v>
      </c>
      <c r="B21109" t="s">
        <v>3544</v>
      </c>
      <c r="C21109" t="s">
        <v>3170</v>
      </c>
      <c r="D21109">
        <v>10.88</v>
      </c>
    </row>
    <row r="21110" spans="1:4">
      <c r="A21110">
        <v>1918</v>
      </c>
      <c r="B21110" t="s">
        <v>3544</v>
      </c>
      <c r="C21110" t="s">
        <v>3170</v>
      </c>
      <c r="D21110">
        <v>194</v>
      </c>
    </row>
    <row r="21111" spans="1:4">
      <c r="A21111">
        <v>1918</v>
      </c>
      <c r="B21111" t="s">
        <v>3544</v>
      </c>
      <c r="C21111" t="s">
        <v>3170</v>
      </c>
      <c r="D21111">
        <v>9</v>
      </c>
    </row>
    <row r="21112" spans="1:4">
      <c r="A21112">
        <v>1918</v>
      </c>
      <c r="B21112" t="s">
        <v>3544</v>
      </c>
      <c r="C21112" t="s">
        <v>3171</v>
      </c>
      <c r="D21112">
        <v>27.06</v>
      </c>
    </row>
    <row r="21113" spans="1:4">
      <c r="A21113">
        <v>1918</v>
      </c>
      <c r="B21113" t="s">
        <v>3544</v>
      </c>
      <c r="C21113" t="s">
        <v>3171</v>
      </c>
      <c r="D21113">
        <v>19.8</v>
      </c>
    </row>
    <row r="21114" spans="1:4">
      <c r="A21114">
        <v>1918</v>
      </c>
      <c r="B21114" t="s">
        <v>3544</v>
      </c>
      <c r="C21114" t="s">
        <v>3171</v>
      </c>
      <c r="D21114">
        <v>99.46</v>
      </c>
    </row>
    <row r="21115" spans="1:4">
      <c r="A21115">
        <v>1918</v>
      </c>
      <c r="B21115" t="s">
        <v>3544</v>
      </c>
      <c r="C21115" t="s">
        <v>3171</v>
      </c>
      <c r="D21115">
        <v>4.5999999999999996</v>
      </c>
    </row>
    <row r="21116" spans="1:4">
      <c r="A21116">
        <v>1918</v>
      </c>
      <c r="B21116" t="s">
        <v>3658</v>
      </c>
      <c r="C21116" t="s">
        <v>3172</v>
      </c>
      <c r="D21116">
        <v>4.75</v>
      </c>
    </row>
    <row r="21117" spans="1:4">
      <c r="A21117">
        <v>1918</v>
      </c>
      <c r="B21117" t="s">
        <v>3658</v>
      </c>
      <c r="C21117" t="s">
        <v>3173</v>
      </c>
      <c r="D21117">
        <v>8.2170000000000005</v>
      </c>
    </row>
    <row r="21118" spans="1:4">
      <c r="A21118">
        <v>1918</v>
      </c>
      <c r="B21118" t="s">
        <v>3658</v>
      </c>
      <c r="C21118" t="s">
        <v>679</v>
      </c>
      <c r="D21118">
        <v>82</v>
      </c>
    </row>
    <row r="21119" spans="1:4">
      <c r="A21119">
        <v>1918</v>
      </c>
      <c r="B21119" t="s">
        <v>3658</v>
      </c>
      <c r="C21119" t="s">
        <v>3174</v>
      </c>
      <c r="D21119">
        <v>13.5</v>
      </c>
    </row>
    <row r="21120" spans="1:4">
      <c r="A21120">
        <v>1918</v>
      </c>
      <c r="B21120" t="s">
        <v>3658</v>
      </c>
      <c r="C21120" t="s">
        <v>3418</v>
      </c>
      <c r="D21120">
        <v>3.2</v>
      </c>
    </row>
    <row r="21121" spans="1:4">
      <c r="A21121">
        <v>1918</v>
      </c>
      <c r="B21121" t="s">
        <v>3658</v>
      </c>
      <c r="C21121" t="s">
        <v>3177</v>
      </c>
      <c r="D21121">
        <v>27.2</v>
      </c>
    </row>
    <row r="21122" spans="1:4">
      <c r="A21122">
        <v>1918</v>
      </c>
      <c r="B21122" t="s">
        <v>3658</v>
      </c>
      <c r="C21122" t="s">
        <v>3177</v>
      </c>
      <c r="D21122">
        <v>7.75</v>
      </c>
    </row>
    <row r="21123" spans="1:4">
      <c r="A21123">
        <v>1918</v>
      </c>
      <c r="B21123" t="s">
        <v>3658</v>
      </c>
      <c r="C21123" t="s">
        <v>680</v>
      </c>
      <c r="D21123">
        <v>10</v>
      </c>
    </row>
    <row r="21124" spans="1:4">
      <c r="A21124">
        <v>1918</v>
      </c>
      <c r="B21124" t="s">
        <v>3658</v>
      </c>
      <c r="C21124" t="s">
        <v>3419</v>
      </c>
      <c r="D21124">
        <v>86</v>
      </c>
    </row>
    <row r="21125" spans="1:4">
      <c r="A21125">
        <v>1918</v>
      </c>
      <c r="B21125" t="s">
        <v>3658</v>
      </c>
      <c r="C21125" t="s">
        <v>3419</v>
      </c>
      <c r="D21125">
        <v>1.25</v>
      </c>
    </row>
    <row r="21126" spans="1:4">
      <c r="A21126">
        <v>1918</v>
      </c>
      <c r="B21126" t="s">
        <v>3658</v>
      </c>
      <c r="C21126" t="s">
        <v>3419</v>
      </c>
      <c r="D21126">
        <v>1.125</v>
      </c>
    </row>
    <row r="21127" spans="1:4">
      <c r="A21127">
        <v>1918</v>
      </c>
      <c r="B21127" t="s">
        <v>3658</v>
      </c>
      <c r="C21127" t="s">
        <v>1516</v>
      </c>
      <c r="D21127">
        <v>4.5999999999999996</v>
      </c>
    </row>
    <row r="21128" spans="1:4">
      <c r="A21128">
        <v>1918</v>
      </c>
      <c r="B21128" t="s">
        <v>3658</v>
      </c>
      <c r="C21128" t="s">
        <v>3420</v>
      </c>
      <c r="D21128">
        <v>38.909999999999997</v>
      </c>
    </row>
    <row r="21129" spans="1:4">
      <c r="A21129">
        <v>1918</v>
      </c>
      <c r="B21129" t="s">
        <v>3658</v>
      </c>
      <c r="C21129" t="s">
        <v>3420</v>
      </c>
      <c r="D21129">
        <v>9.34</v>
      </c>
    </row>
    <row r="21130" spans="1:4">
      <c r="A21130">
        <v>1918</v>
      </c>
      <c r="B21130" t="s">
        <v>3658</v>
      </c>
      <c r="C21130" t="s">
        <v>684</v>
      </c>
      <c r="D21130">
        <v>113.61</v>
      </c>
    </row>
    <row r="21131" spans="1:4">
      <c r="A21131">
        <v>1918</v>
      </c>
      <c r="B21131" t="s">
        <v>3658</v>
      </c>
      <c r="C21131" t="s">
        <v>684</v>
      </c>
      <c r="D21131">
        <v>29.62</v>
      </c>
    </row>
    <row r="21132" spans="1:4">
      <c r="A21132">
        <v>1918</v>
      </c>
      <c r="B21132" t="s">
        <v>3658</v>
      </c>
      <c r="C21132" t="s">
        <v>684</v>
      </c>
      <c r="D21132">
        <v>31</v>
      </c>
    </row>
    <row r="21133" spans="1:4">
      <c r="A21133">
        <v>1918</v>
      </c>
      <c r="B21133" t="s">
        <v>3658</v>
      </c>
      <c r="C21133" t="s">
        <v>686</v>
      </c>
      <c r="D21133">
        <v>88.72</v>
      </c>
    </row>
    <row r="21134" spans="1:4">
      <c r="A21134">
        <v>1918</v>
      </c>
      <c r="B21134" t="s">
        <v>3658</v>
      </c>
      <c r="C21134" t="s">
        <v>686</v>
      </c>
      <c r="D21134">
        <v>50</v>
      </c>
    </row>
    <row r="21135" spans="1:4">
      <c r="A21135">
        <v>1918</v>
      </c>
      <c r="B21135" t="s">
        <v>3658</v>
      </c>
      <c r="C21135" t="s">
        <v>3159</v>
      </c>
      <c r="D21135">
        <v>7</v>
      </c>
    </row>
    <row r="21136" spans="1:4">
      <c r="A21136">
        <v>1918</v>
      </c>
      <c r="B21136" t="s">
        <v>3658</v>
      </c>
      <c r="C21136" t="s">
        <v>3159</v>
      </c>
      <c r="D21136">
        <v>2.5</v>
      </c>
    </row>
    <row r="21137" spans="1:4">
      <c r="A21137">
        <v>1918</v>
      </c>
      <c r="B21137" t="s">
        <v>3658</v>
      </c>
      <c r="C21137" t="s">
        <v>3421</v>
      </c>
      <c r="D21137">
        <v>76.647999999999996</v>
      </c>
    </row>
    <row r="21138" spans="1:4">
      <c r="A21138">
        <v>1918</v>
      </c>
      <c r="B21138" t="s">
        <v>3658</v>
      </c>
      <c r="C21138" t="s">
        <v>3421</v>
      </c>
      <c r="D21138">
        <v>4</v>
      </c>
    </row>
    <row r="21139" spans="1:4">
      <c r="A21139">
        <v>1918</v>
      </c>
      <c r="B21139" t="s">
        <v>3658</v>
      </c>
      <c r="C21139" t="s">
        <v>3180</v>
      </c>
      <c r="D21139">
        <v>4.9000000000000004</v>
      </c>
    </row>
    <row r="21140" spans="1:4">
      <c r="A21140">
        <v>1918</v>
      </c>
      <c r="B21140" t="s">
        <v>3658</v>
      </c>
      <c r="C21140" t="s">
        <v>1865</v>
      </c>
      <c r="D21140">
        <v>4.5</v>
      </c>
    </row>
    <row r="21141" spans="1:4">
      <c r="A21141">
        <v>1918</v>
      </c>
      <c r="B21141" t="s">
        <v>3658</v>
      </c>
      <c r="C21141" t="s">
        <v>1898</v>
      </c>
      <c r="D21141">
        <v>5.5</v>
      </c>
    </row>
    <row r="21142" spans="1:4">
      <c r="A21142">
        <v>1918</v>
      </c>
      <c r="B21142" t="s">
        <v>3658</v>
      </c>
      <c r="C21142" t="s">
        <v>1898</v>
      </c>
      <c r="D21142">
        <v>90.1</v>
      </c>
    </row>
    <row r="21143" spans="1:4">
      <c r="A21143">
        <v>1918</v>
      </c>
      <c r="B21143" t="s">
        <v>3658</v>
      </c>
      <c r="C21143" t="s">
        <v>3422</v>
      </c>
      <c r="D21143">
        <v>7</v>
      </c>
    </row>
    <row r="21144" spans="1:4">
      <c r="A21144">
        <v>1918</v>
      </c>
      <c r="B21144" t="s">
        <v>3658</v>
      </c>
      <c r="C21144" t="s">
        <v>3181</v>
      </c>
      <c r="D21144">
        <v>15</v>
      </c>
    </row>
    <row r="21145" spans="1:4">
      <c r="A21145">
        <v>1918</v>
      </c>
      <c r="B21145" t="s">
        <v>3658</v>
      </c>
      <c r="C21145" t="s">
        <v>3182</v>
      </c>
      <c r="D21145">
        <v>4</v>
      </c>
    </row>
    <row r="21146" spans="1:4">
      <c r="A21146">
        <v>1918</v>
      </c>
      <c r="B21146" t="s">
        <v>3658</v>
      </c>
      <c r="C21146" t="s">
        <v>3182</v>
      </c>
      <c r="D21146">
        <v>5</v>
      </c>
    </row>
    <row r="21147" spans="1:4">
      <c r="A21147">
        <v>1918</v>
      </c>
      <c r="B21147" t="s">
        <v>3658</v>
      </c>
      <c r="C21147" t="s">
        <v>3183</v>
      </c>
      <c r="D21147">
        <v>8</v>
      </c>
    </row>
    <row r="21148" spans="1:4">
      <c r="A21148">
        <v>1918</v>
      </c>
      <c r="B21148" t="s">
        <v>3658</v>
      </c>
      <c r="C21148" t="s">
        <v>1868</v>
      </c>
      <c r="D21148">
        <v>10.8</v>
      </c>
    </row>
    <row r="21149" spans="1:4">
      <c r="A21149">
        <v>1918</v>
      </c>
      <c r="B21149" t="s">
        <v>3185</v>
      </c>
      <c r="C21149" t="s">
        <v>3186</v>
      </c>
      <c r="D21149">
        <v>166.4</v>
      </c>
    </row>
    <row r="21150" spans="1:4">
      <c r="A21150">
        <v>1918</v>
      </c>
      <c r="B21150" t="s">
        <v>3185</v>
      </c>
      <c r="C21150" t="s">
        <v>3423</v>
      </c>
      <c r="D21150">
        <v>70</v>
      </c>
    </row>
    <row r="21151" spans="1:4">
      <c r="A21151">
        <v>1918</v>
      </c>
      <c r="B21151" t="s">
        <v>3185</v>
      </c>
      <c r="C21151" t="s">
        <v>3423</v>
      </c>
      <c r="D21151">
        <v>75</v>
      </c>
    </row>
    <row r="21152" spans="1:4">
      <c r="A21152">
        <v>1918</v>
      </c>
      <c r="B21152" t="s">
        <v>3185</v>
      </c>
      <c r="C21152" t="s">
        <v>3423</v>
      </c>
      <c r="D21152">
        <v>145</v>
      </c>
    </row>
    <row r="21153" spans="1:4">
      <c r="A21153">
        <v>1918</v>
      </c>
      <c r="B21153" t="s">
        <v>3188</v>
      </c>
      <c r="C21153" t="s">
        <v>3189</v>
      </c>
      <c r="D21153">
        <v>7.5</v>
      </c>
    </row>
    <row r="21154" spans="1:4">
      <c r="A21154">
        <v>1918</v>
      </c>
      <c r="B21154" t="s">
        <v>3188</v>
      </c>
      <c r="C21154" t="s">
        <v>3190</v>
      </c>
      <c r="D21154">
        <v>20.5</v>
      </c>
    </row>
    <row r="21155" spans="1:4">
      <c r="A21155">
        <v>1918</v>
      </c>
      <c r="B21155" t="s">
        <v>3188</v>
      </c>
      <c r="C21155" t="s">
        <v>3191</v>
      </c>
      <c r="D21155">
        <v>5.5</v>
      </c>
    </row>
    <row r="21156" spans="1:4">
      <c r="A21156">
        <v>1918</v>
      </c>
      <c r="B21156" t="s">
        <v>3188</v>
      </c>
      <c r="C21156" t="s">
        <v>517</v>
      </c>
      <c r="D21156">
        <v>12</v>
      </c>
    </row>
    <row r="21157" spans="1:4">
      <c r="A21157">
        <v>1918</v>
      </c>
      <c r="B21157" t="s">
        <v>3188</v>
      </c>
      <c r="C21157" t="s">
        <v>3424</v>
      </c>
      <c r="D21157">
        <v>10.25</v>
      </c>
    </row>
    <row r="21158" spans="1:4">
      <c r="A21158">
        <v>1918</v>
      </c>
      <c r="B21158" t="s">
        <v>3188</v>
      </c>
      <c r="C21158" t="s">
        <v>3425</v>
      </c>
      <c r="D21158">
        <v>33.5</v>
      </c>
    </row>
    <row r="21159" spans="1:4">
      <c r="A21159">
        <v>1918</v>
      </c>
      <c r="B21159" t="s">
        <v>3188</v>
      </c>
      <c r="C21159" t="s">
        <v>3426</v>
      </c>
      <c r="D21159">
        <v>18.332999999999998</v>
      </c>
    </row>
    <row r="21160" spans="1:4">
      <c r="A21160">
        <v>1918</v>
      </c>
      <c r="B21160" t="s">
        <v>3188</v>
      </c>
      <c r="C21160" t="s">
        <v>497</v>
      </c>
      <c r="D21160">
        <v>9</v>
      </c>
    </row>
    <row r="21161" spans="1:4">
      <c r="A21161">
        <v>1918</v>
      </c>
      <c r="B21161" t="s">
        <v>3188</v>
      </c>
      <c r="C21161" t="s">
        <v>3427</v>
      </c>
      <c r="D21161">
        <v>8.5</v>
      </c>
    </row>
    <row r="21162" spans="1:4">
      <c r="A21162">
        <v>1918</v>
      </c>
      <c r="B21162" t="s">
        <v>3188</v>
      </c>
      <c r="C21162" t="s">
        <v>478</v>
      </c>
      <c r="D21162">
        <v>9.1300000000000008</v>
      </c>
    </row>
    <row r="21163" spans="1:4">
      <c r="A21163">
        <v>1918</v>
      </c>
      <c r="B21163" t="s">
        <v>3188</v>
      </c>
      <c r="C21163" t="s">
        <v>3428</v>
      </c>
      <c r="D21163">
        <v>11.25</v>
      </c>
    </row>
    <row r="21164" spans="1:4">
      <c r="A21164">
        <v>1918</v>
      </c>
      <c r="B21164" t="s">
        <v>55</v>
      </c>
      <c r="C21164" t="s">
        <v>3199</v>
      </c>
      <c r="D21164">
        <v>117</v>
      </c>
    </row>
    <row r="21165" spans="1:4">
      <c r="A21165">
        <v>1918</v>
      </c>
      <c r="B21165" t="s">
        <v>55</v>
      </c>
      <c r="C21165" t="s">
        <v>3429</v>
      </c>
      <c r="D21165">
        <v>18.88</v>
      </c>
    </row>
    <row r="21166" spans="1:4">
      <c r="A21166">
        <v>1918</v>
      </c>
      <c r="B21166" t="s">
        <v>55</v>
      </c>
      <c r="C21166" t="s">
        <v>3430</v>
      </c>
      <c r="D21166">
        <v>84.424999999999997</v>
      </c>
    </row>
    <row r="21167" spans="1:4">
      <c r="A21167">
        <v>1918</v>
      </c>
      <c r="B21167" t="s">
        <v>55</v>
      </c>
      <c r="C21167" t="s">
        <v>3201</v>
      </c>
      <c r="D21167">
        <v>18</v>
      </c>
    </row>
    <row r="21168" spans="1:4">
      <c r="A21168">
        <v>1918</v>
      </c>
      <c r="B21168" t="s">
        <v>55</v>
      </c>
      <c r="C21168" t="s">
        <v>2936</v>
      </c>
      <c r="D21168">
        <v>26.1</v>
      </c>
    </row>
    <row r="21169" spans="1:4">
      <c r="A21169">
        <v>1918</v>
      </c>
      <c r="B21169" t="s">
        <v>55</v>
      </c>
      <c r="C21169" t="s">
        <v>3202</v>
      </c>
      <c r="D21169">
        <v>2.63</v>
      </c>
    </row>
    <row r="21170" spans="1:4">
      <c r="A21170">
        <v>1918</v>
      </c>
      <c r="B21170" t="s">
        <v>55</v>
      </c>
      <c r="C21170" t="s">
        <v>1503</v>
      </c>
      <c r="D21170">
        <v>7.6</v>
      </c>
    </row>
    <row r="21171" spans="1:4">
      <c r="A21171">
        <v>1918</v>
      </c>
      <c r="B21171" t="s">
        <v>55</v>
      </c>
      <c r="C21171" t="s">
        <v>1503</v>
      </c>
      <c r="D21171">
        <v>261.73</v>
      </c>
    </row>
    <row r="21172" spans="1:4">
      <c r="A21172">
        <v>1918</v>
      </c>
      <c r="B21172" t="s">
        <v>55</v>
      </c>
      <c r="C21172" t="s">
        <v>719</v>
      </c>
      <c r="D21172">
        <v>29.85</v>
      </c>
    </row>
    <row r="21173" spans="1:4">
      <c r="A21173">
        <v>1918</v>
      </c>
      <c r="B21173" t="s">
        <v>55</v>
      </c>
      <c r="C21173" t="s">
        <v>720</v>
      </c>
      <c r="D21173">
        <v>6.5</v>
      </c>
    </row>
    <row r="21174" spans="1:4">
      <c r="A21174">
        <v>1918</v>
      </c>
      <c r="B21174" t="s">
        <v>55</v>
      </c>
      <c r="C21174" t="s">
        <v>3203</v>
      </c>
      <c r="D21174">
        <v>2</v>
      </c>
    </row>
    <row r="21175" spans="1:4">
      <c r="A21175">
        <v>1918</v>
      </c>
      <c r="B21175" t="s">
        <v>3638</v>
      </c>
      <c r="C21175" t="s">
        <v>1858</v>
      </c>
      <c r="D21175">
        <v>10</v>
      </c>
    </row>
    <row r="21176" spans="1:4">
      <c r="A21176">
        <v>1918</v>
      </c>
      <c r="B21176" t="s">
        <v>3638</v>
      </c>
      <c r="C21176" t="s">
        <v>3431</v>
      </c>
      <c r="D21176">
        <v>24.87</v>
      </c>
    </row>
    <row r="21177" spans="1:4">
      <c r="A21177">
        <v>1918</v>
      </c>
      <c r="B21177" t="s">
        <v>3638</v>
      </c>
      <c r="C21177" t="s">
        <v>3204</v>
      </c>
      <c r="D21177">
        <v>4.1500000000000004</v>
      </c>
    </row>
    <row r="21178" spans="1:4">
      <c r="A21178">
        <v>1918</v>
      </c>
      <c r="B21178" t="s">
        <v>3638</v>
      </c>
      <c r="C21178" t="s">
        <v>3432</v>
      </c>
      <c r="D21178">
        <v>17.8</v>
      </c>
    </row>
    <row r="21179" spans="1:4">
      <c r="A21179">
        <v>1918</v>
      </c>
      <c r="B21179" t="s">
        <v>3638</v>
      </c>
      <c r="C21179" t="s">
        <v>3433</v>
      </c>
      <c r="D21179">
        <v>45</v>
      </c>
    </row>
    <row r="21180" spans="1:4">
      <c r="A21180">
        <v>1918</v>
      </c>
      <c r="B21180" t="s">
        <v>3638</v>
      </c>
      <c r="C21180" t="s">
        <v>3434</v>
      </c>
      <c r="D21180">
        <v>6</v>
      </c>
    </row>
    <row r="21181" spans="1:4">
      <c r="A21181">
        <v>1918</v>
      </c>
      <c r="B21181" t="s">
        <v>3638</v>
      </c>
      <c r="C21181" t="s">
        <v>3208</v>
      </c>
      <c r="D21181">
        <v>5.444</v>
      </c>
    </row>
    <row r="21182" spans="1:4">
      <c r="A21182">
        <v>1918</v>
      </c>
      <c r="B21182" t="s">
        <v>3638</v>
      </c>
      <c r="C21182" t="s">
        <v>3435</v>
      </c>
      <c r="D21182">
        <v>61.8</v>
      </c>
    </row>
    <row r="21183" spans="1:4">
      <c r="A21183">
        <v>1918</v>
      </c>
      <c r="B21183" t="s">
        <v>3638</v>
      </c>
      <c r="C21183" t="s">
        <v>3435</v>
      </c>
      <c r="D21183">
        <v>226.4</v>
      </c>
    </row>
    <row r="21184" spans="1:4">
      <c r="A21184">
        <v>1918</v>
      </c>
      <c r="B21184" t="s">
        <v>3638</v>
      </c>
      <c r="C21184" t="s">
        <v>3435</v>
      </c>
      <c r="D21184">
        <v>24.863</v>
      </c>
    </row>
    <row r="21185" spans="1:4">
      <c r="A21185">
        <v>1918</v>
      </c>
      <c r="B21185" t="s">
        <v>3638</v>
      </c>
      <c r="C21185" t="s">
        <v>3210</v>
      </c>
      <c r="D21185">
        <v>5.5</v>
      </c>
    </row>
    <row r="21186" spans="1:4">
      <c r="A21186">
        <v>1918</v>
      </c>
      <c r="B21186" t="s">
        <v>3638</v>
      </c>
      <c r="C21186" t="s">
        <v>3210</v>
      </c>
      <c r="D21186">
        <v>4.2</v>
      </c>
    </row>
    <row r="21187" spans="1:4">
      <c r="A21187">
        <v>1918</v>
      </c>
      <c r="B21187" t="s">
        <v>3638</v>
      </c>
      <c r="C21187" t="s">
        <v>3210</v>
      </c>
      <c r="D21187">
        <v>16.5</v>
      </c>
    </row>
    <row r="21188" spans="1:4">
      <c r="A21188">
        <v>1918</v>
      </c>
      <c r="B21188" t="s">
        <v>3638</v>
      </c>
      <c r="C21188" t="s">
        <v>3210</v>
      </c>
      <c r="D21188">
        <v>290.47300000000001</v>
      </c>
    </row>
    <row r="21189" spans="1:4">
      <c r="A21189">
        <v>1918</v>
      </c>
      <c r="B21189" t="s">
        <v>3638</v>
      </c>
      <c r="C21189" t="s">
        <v>3210</v>
      </c>
      <c r="D21189">
        <v>110.9</v>
      </c>
    </row>
    <row r="21190" spans="1:4">
      <c r="A21190">
        <v>1918</v>
      </c>
      <c r="B21190" t="s">
        <v>3638</v>
      </c>
      <c r="C21190" t="s">
        <v>3211</v>
      </c>
      <c r="D21190">
        <v>6.2160000000000002</v>
      </c>
    </row>
    <row r="21191" spans="1:4">
      <c r="A21191">
        <v>1918</v>
      </c>
      <c r="B21191" t="s">
        <v>3638</v>
      </c>
      <c r="C21191" t="s">
        <v>3211</v>
      </c>
      <c r="D21191">
        <v>19.5</v>
      </c>
    </row>
    <row r="21192" spans="1:4">
      <c r="A21192">
        <v>1918</v>
      </c>
      <c r="B21192" t="s">
        <v>3638</v>
      </c>
      <c r="C21192" t="s">
        <v>3211</v>
      </c>
      <c r="D21192">
        <v>78.400000000000006</v>
      </c>
    </row>
    <row r="21193" spans="1:4">
      <c r="A21193">
        <v>1918</v>
      </c>
      <c r="B21193" t="s">
        <v>3638</v>
      </c>
      <c r="C21193" t="s">
        <v>3211</v>
      </c>
      <c r="D21193">
        <v>105.8</v>
      </c>
    </row>
    <row r="21194" spans="1:4">
      <c r="A21194">
        <v>1918</v>
      </c>
      <c r="B21194" t="s">
        <v>3638</v>
      </c>
      <c r="C21194" t="s">
        <v>3212</v>
      </c>
      <c r="D21194">
        <v>20</v>
      </c>
    </row>
    <row r="21195" spans="1:4">
      <c r="A21195">
        <v>1918</v>
      </c>
      <c r="B21195" t="s">
        <v>3638</v>
      </c>
      <c r="C21195" t="s">
        <v>3213</v>
      </c>
      <c r="D21195">
        <v>27</v>
      </c>
    </row>
    <row r="21196" spans="1:4">
      <c r="A21196">
        <v>1918</v>
      </c>
      <c r="B21196" t="s">
        <v>3214</v>
      </c>
      <c r="C21196" t="s">
        <v>2735</v>
      </c>
      <c r="D21196">
        <v>7</v>
      </c>
    </row>
    <row r="21197" spans="1:4">
      <c r="A21197">
        <v>1918</v>
      </c>
      <c r="B21197" t="s">
        <v>3214</v>
      </c>
      <c r="C21197" t="s">
        <v>3436</v>
      </c>
      <c r="D21197">
        <v>7.4</v>
      </c>
    </row>
    <row r="21198" spans="1:4">
      <c r="A21198">
        <v>1918</v>
      </c>
      <c r="B21198" t="s">
        <v>3214</v>
      </c>
      <c r="C21198" t="s">
        <v>3436</v>
      </c>
      <c r="D21198">
        <v>89</v>
      </c>
    </row>
    <row r="21199" spans="1:4">
      <c r="A21199">
        <v>1918</v>
      </c>
      <c r="B21199" t="s">
        <v>3214</v>
      </c>
      <c r="C21199" t="s">
        <v>3216</v>
      </c>
      <c r="D21199">
        <v>110</v>
      </c>
    </row>
    <row r="21200" spans="1:4">
      <c r="A21200">
        <v>1918</v>
      </c>
      <c r="B21200" t="s">
        <v>3214</v>
      </c>
      <c r="C21200" t="s">
        <v>3437</v>
      </c>
      <c r="D21200">
        <v>7</v>
      </c>
    </row>
    <row r="21201" spans="1:4">
      <c r="A21201">
        <v>1918</v>
      </c>
      <c r="B21201" t="s">
        <v>3214</v>
      </c>
      <c r="C21201" t="s">
        <v>2982</v>
      </c>
      <c r="D21201">
        <v>46.29</v>
      </c>
    </row>
    <row r="21202" spans="1:4">
      <c r="A21202">
        <v>1918</v>
      </c>
      <c r="B21202" t="s">
        <v>3214</v>
      </c>
      <c r="C21202" t="s">
        <v>3438</v>
      </c>
      <c r="D21202">
        <v>6.2</v>
      </c>
    </row>
    <row r="21203" spans="1:4">
      <c r="A21203">
        <v>1918</v>
      </c>
      <c r="B21203" t="s">
        <v>3214</v>
      </c>
      <c r="C21203" t="s">
        <v>3219</v>
      </c>
      <c r="D21203">
        <v>15</v>
      </c>
    </row>
    <row r="21204" spans="1:4">
      <c r="A21204">
        <v>1918</v>
      </c>
      <c r="B21204" t="s">
        <v>3214</v>
      </c>
      <c r="C21204" t="s">
        <v>3219</v>
      </c>
      <c r="D21204">
        <v>6</v>
      </c>
    </row>
    <row r="21205" spans="1:4">
      <c r="A21205">
        <v>1918</v>
      </c>
      <c r="B21205" t="s">
        <v>3214</v>
      </c>
      <c r="C21205" t="s">
        <v>3219</v>
      </c>
      <c r="D21205">
        <v>6.5</v>
      </c>
    </row>
    <row r="21206" spans="1:4">
      <c r="A21206">
        <v>1918</v>
      </c>
      <c r="B21206" t="s">
        <v>3214</v>
      </c>
      <c r="C21206" t="s">
        <v>3219</v>
      </c>
      <c r="D21206">
        <v>3</v>
      </c>
    </row>
    <row r="21207" spans="1:4">
      <c r="A21207">
        <v>1918</v>
      </c>
      <c r="B21207" t="s">
        <v>3214</v>
      </c>
      <c r="C21207" t="s">
        <v>3220</v>
      </c>
      <c r="D21207">
        <v>60</v>
      </c>
    </row>
    <row r="21208" spans="1:4">
      <c r="A21208">
        <v>1918</v>
      </c>
      <c r="B21208" t="s">
        <v>3214</v>
      </c>
      <c r="C21208" t="s">
        <v>3221</v>
      </c>
      <c r="D21208">
        <v>14</v>
      </c>
    </row>
    <row r="21209" spans="1:4">
      <c r="A21209">
        <v>1918</v>
      </c>
      <c r="B21209" t="s">
        <v>3214</v>
      </c>
      <c r="C21209" t="s">
        <v>3439</v>
      </c>
      <c r="D21209">
        <v>12</v>
      </c>
    </row>
    <row r="21210" spans="1:4">
      <c r="A21210">
        <v>1918</v>
      </c>
      <c r="B21210" t="s">
        <v>3214</v>
      </c>
      <c r="C21210" t="s">
        <v>3439</v>
      </c>
      <c r="D21210">
        <v>12</v>
      </c>
    </row>
    <row r="21211" spans="1:4">
      <c r="A21211">
        <v>1918</v>
      </c>
      <c r="B21211" t="s">
        <v>3214</v>
      </c>
      <c r="C21211" t="s">
        <v>3440</v>
      </c>
      <c r="D21211">
        <v>18.62</v>
      </c>
    </row>
    <row r="21212" spans="1:4">
      <c r="A21212">
        <v>1918</v>
      </c>
      <c r="B21212" t="s">
        <v>3214</v>
      </c>
      <c r="C21212" t="s">
        <v>3440</v>
      </c>
      <c r="D21212">
        <v>7.8</v>
      </c>
    </row>
    <row r="21213" spans="1:4">
      <c r="A21213">
        <v>1918</v>
      </c>
      <c r="B21213" t="s">
        <v>3214</v>
      </c>
      <c r="C21213" t="s">
        <v>3441</v>
      </c>
      <c r="D21213">
        <v>19.190000000000001</v>
      </c>
    </row>
    <row r="21214" spans="1:4">
      <c r="A21214">
        <v>1918</v>
      </c>
      <c r="B21214" t="s">
        <v>3214</v>
      </c>
      <c r="C21214" t="s">
        <v>3441</v>
      </c>
      <c r="D21214">
        <v>15.43</v>
      </c>
    </row>
    <row r="21215" spans="1:4">
      <c r="A21215">
        <v>1918</v>
      </c>
      <c r="B21215" t="s">
        <v>3214</v>
      </c>
      <c r="C21215" t="s">
        <v>3441</v>
      </c>
      <c r="D21215">
        <v>89</v>
      </c>
    </row>
    <row r="21216" spans="1:4">
      <c r="A21216">
        <v>1918</v>
      </c>
      <c r="B21216" t="s">
        <v>3214</v>
      </c>
      <c r="C21216" t="s">
        <v>3441</v>
      </c>
      <c r="D21216">
        <v>87.78</v>
      </c>
    </row>
    <row r="21217" spans="1:4">
      <c r="A21217">
        <v>1918</v>
      </c>
      <c r="B21217" t="s">
        <v>3659</v>
      </c>
      <c r="C21217" t="s">
        <v>3442</v>
      </c>
      <c r="D21217">
        <v>21</v>
      </c>
    </row>
    <row r="21218" spans="1:4">
      <c r="A21218">
        <v>1918</v>
      </c>
      <c r="B21218" t="s">
        <v>3659</v>
      </c>
      <c r="C21218" t="s">
        <v>3443</v>
      </c>
      <c r="D21218">
        <v>6.7</v>
      </c>
    </row>
    <row r="21219" spans="1:4">
      <c r="A21219">
        <v>1918</v>
      </c>
      <c r="B21219" t="s">
        <v>3659</v>
      </c>
      <c r="C21219" t="s">
        <v>3444</v>
      </c>
      <c r="D21219">
        <v>6</v>
      </c>
    </row>
    <row r="21220" spans="1:4">
      <c r="A21220">
        <v>1918</v>
      </c>
      <c r="B21220" t="s">
        <v>3659</v>
      </c>
      <c r="C21220" t="s">
        <v>3445</v>
      </c>
      <c r="D21220">
        <v>70</v>
      </c>
    </row>
    <row r="21221" spans="1:4">
      <c r="A21221">
        <v>1918</v>
      </c>
      <c r="B21221" t="s">
        <v>3659</v>
      </c>
      <c r="C21221" t="s">
        <v>3228</v>
      </c>
      <c r="D21221">
        <v>25</v>
      </c>
    </row>
    <row r="21222" spans="1:4">
      <c r="A21222">
        <v>1918</v>
      </c>
      <c r="B21222" t="s">
        <v>3659</v>
      </c>
      <c r="C21222" t="s">
        <v>3446</v>
      </c>
      <c r="D21222">
        <v>24.529</v>
      </c>
    </row>
    <row r="21223" spans="1:4">
      <c r="A21223">
        <v>1918</v>
      </c>
      <c r="B21223" t="s">
        <v>3659</v>
      </c>
      <c r="C21223" t="s">
        <v>2875</v>
      </c>
      <c r="D21223">
        <v>9</v>
      </c>
    </row>
    <row r="21224" spans="1:4">
      <c r="A21224">
        <v>1918</v>
      </c>
      <c r="B21224" t="s">
        <v>3659</v>
      </c>
      <c r="C21224" t="s">
        <v>3447</v>
      </c>
      <c r="D21224">
        <v>2</v>
      </c>
    </row>
    <row r="21225" spans="1:4">
      <c r="A21225">
        <v>1918</v>
      </c>
      <c r="B21225" t="s">
        <v>3659</v>
      </c>
      <c r="C21225" t="s">
        <v>3447</v>
      </c>
      <c r="D21225">
        <v>38</v>
      </c>
    </row>
    <row r="21226" spans="1:4">
      <c r="A21226">
        <v>1918</v>
      </c>
      <c r="B21226" t="s">
        <v>3659</v>
      </c>
      <c r="C21226" t="s">
        <v>3230</v>
      </c>
      <c r="D21226">
        <v>6.82</v>
      </c>
    </row>
    <row r="21227" spans="1:4">
      <c r="A21227">
        <v>1918</v>
      </c>
      <c r="B21227" t="s">
        <v>3659</v>
      </c>
      <c r="C21227" t="s">
        <v>3230</v>
      </c>
      <c r="D21227">
        <v>7.5</v>
      </c>
    </row>
    <row r="21228" spans="1:4">
      <c r="A21228">
        <v>1918</v>
      </c>
      <c r="B21228" t="s">
        <v>3659</v>
      </c>
      <c r="C21228" t="s">
        <v>3232</v>
      </c>
      <c r="D21228">
        <v>2.37</v>
      </c>
    </row>
    <row r="21229" spans="1:4">
      <c r="A21229">
        <v>1918</v>
      </c>
      <c r="B21229" t="s">
        <v>3659</v>
      </c>
      <c r="C21229" t="s">
        <v>3232</v>
      </c>
      <c r="D21229">
        <v>16</v>
      </c>
    </row>
    <row r="21230" spans="1:4">
      <c r="A21230">
        <v>1918</v>
      </c>
      <c r="B21230" t="s">
        <v>3659</v>
      </c>
      <c r="C21230" t="s">
        <v>2774</v>
      </c>
      <c r="D21230">
        <v>16.5</v>
      </c>
    </row>
    <row r="21231" spans="1:4">
      <c r="A21231">
        <v>1918</v>
      </c>
      <c r="B21231" t="s">
        <v>3659</v>
      </c>
      <c r="C21231" t="s">
        <v>3233</v>
      </c>
      <c r="D21231">
        <v>9.5</v>
      </c>
    </row>
    <row r="21232" spans="1:4">
      <c r="A21232">
        <v>1918</v>
      </c>
      <c r="B21232" t="s">
        <v>3659</v>
      </c>
      <c r="C21232" t="s">
        <v>3234</v>
      </c>
      <c r="D21232">
        <v>2</v>
      </c>
    </row>
    <row r="21233" spans="1:4">
      <c r="A21233">
        <v>1918</v>
      </c>
      <c r="B21233" t="s">
        <v>3659</v>
      </c>
      <c r="C21233" t="s">
        <v>3235</v>
      </c>
      <c r="D21233">
        <v>405.1</v>
      </c>
    </row>
    <row r="21234" spans="1:4">
      <c r="A21234">
        <v>1918</v>
      </c>
      <c r="B21234" t="s">
        <v>3659</v>
      </c>
      <c r="C21234" t="s">
        <v>3236</v>
      </c>
      <c r="D21234">
        <v>42.478999999999999</v>
      </c>
    </row>
    <row r="21235" spans="1:4">
      <c r="A21235">
        <v>1918</v>
      </c>
      <c r="B21235" t="s">
        <v>3659</v>
      </c>
      <c r="C21235" t="s">
        <v>3448</v>
      </c>
      <c r="D21235">
        <v>84</v>
      </c>
    </row>
    <row r="21236" spans="1:4">
      <c r="A21236">
        <v>1918</v>
      </c>
      <c r="B21236" t="s">
        <v>3659</v>
      </c>
      <c r="C21236" t="s">
        <v>3237</v>
      </c>
      <c r="D21236">
        <v>83</v>
      </c>
    </row>
    <row r="21237" spans="1:4">
      <c r="A21237">
        <v>1918</v>
      </c>
      <c r="B21237" t="s">
        <v>3659</v>
      </c>
      <c r="C21237" t="s">
        <v>3238</v>
      </c>
      <c r="D21237">
        <v>5</v>
      </c>
    </row>
    <row r="21238" spans="1:4">
      <c r="A21238">
        <v>1918</v>
      </c>
      <c r="B21238" t="s">
        <v>3659</v>
      </c>
      <c r="C21238" t="s">
        <v>3239</v>
      </c>
      <c r="D21238">
        <v>9.08</v>
      </c>
    </row>
    <row r="21239" spans="1:4">
      <c r="A21239">
        <v>1918</v>
      </c>
      <c r="B21239" t="s">
        <v>3639</v>
      </c>
      <c r="C21239" t="s">
        <v>3240</v>
      </c>
      <c r="D21239">
        <v>6.5</v>
      </c>
    </row>
    <row r="21240" spans="1:4">
      <c r="A21240">
        <v>1918</v>
      </c>
      <c r="B21240" t="s">
        <v>3639</v>
      </c>
      <c r="C21240" t="s">
        <v>3241</v>
      </c>
      <c r="D21240">
        <v>16.5</v>
      </c>
    </row>
    <row r="21241" spans="1:4">
      <c r="A21241">
        <v>1919</v>
      </c>
      <c r="B21241" t="s">
        <v>3642</v>
      </c>
      <c r="C21241" t="s">
        <v>2714</v>
      </c>
      <c r="D21241">
        <v>7.63</v>
      </c>
    </row>
    <row r="21242" spans="1:4">
      <c r="A21242">
        <v>1919</v>
      </c>
      <c r="B21242" t="s">
        <v>3642</v>
      </c>
      <c r="C21242" t="s">
        <v>527</v>
      </c>
      <c r="D21242">
        <v>10.83</v>
      </c>
    </row>
    <row r="21243" spans="1:4">
      <c r="A21243">
        <v>1919</v>
      </c>
      <c r="B21243" t="s">
        <v>3642</v>
      </c>
      <c r="C21243" t="s">
        <v>3449</v>
      </c>
      <c r="D21243">
        <v>32.799999999999997</v>
      </c>
    </row>
    <row r="21244" spans="1:4">
      <c r="A21244">
        <v>1919</v>
      </c>
      <c r="B21244" t="s">
        <v>3642</v>
      </c>
      <c r="C21244" t="s">
        <v>528</v>
      </c>
      <c r="D21244">
        <v>158.65</v>
      </c>
    </row>
    <row r="21245" spans="1:4">
      <c r="A21245">
        <v>1919</v>
      </c>
      <c r="B21245" t="s">
        <v>3642</v>
      </c>
      <c r="C21245" t="s">
        <v>3450</v>
      </c>
      <c r="D21245">
        <v>4.5</v>
      </c>
    </row>
    <row r="21246" spans="1:4">
      <c r="A21246">
        <v>1919</v>
      </c>
      <c r="B21246" t="s">
        <v>3642</v>
      </c>
      <c r="C21246" t="s">
        <v>1524</v>
      </c>
      <c r="D21246">
        <v>1.5</v>
      </c>
    </row>
    <row r="21247" spans="1:4">
      <c r="A21247">
        <v>1919</v>
      </c>
      <c r="B21247" t="s">
        <v>3642</v>
      </c>
      <c r="C21247" t="s">
        <v>529</v>
      </c>
      <c r="D21247">
        <v>11</v>
      </c>
    </row>
    <row r="21248" spans="1:4">
      <c r="A21248">
        <v>1919</v>
      </c>
      <c r="B21248" t="s">
        <v>3642</v>
      </c>
      <c r="C21248" t="s">
        <v>529</v>
      </c>
      <c r="D21248">
        <v>3.1</v>
      </c>
    </row>
    <row r="21249" spans="1:4">
      <c r="A21249">
        <v>1919</v>
      </c>
      <c r="B21249" t="s">
        <v>3642</v>
      </c>
      <c r="C21249" t="s">
        <v>971</v>
      </c>
      <c r="D21249">
        <v>4.83</v>
      </c>
    </row>
    <row r="21250" spans="1:4">
      <c r="A21250">
        <v>1919</v>
      </c>
      <c r="B21250" t="s">
        <v>3642</v>
      </c>
      <c r="C21250" t="s">
        <v>530</v>
      </c>
      <c r="D21250">
        <v>61.5</v>
      </c>
    </row>
    <row r="21251" spans="1:4">
      <c r="A21251">
        <v>1919</v>
      </c>
      <c r="B21251" t="s">
        <v>3642</v>
      </c>
      <c r="C21251" t="s">
        <v>530</v>
      </c>
      <c r="D21251">
        <v>2</v>
      </c>
    </row>
    <row r="21252" spans="1:4">
      <c r="A21252">
        <v>1919</v>
      </c>
      <c r="B21252" t="s">
        <v>3642</v>
      </c>
      <c r="C21252" t="s">
        <v>531</v>
      </c>
      <c r="D21252">
        <v>38</v>
      </c>
    </row>
    <row r="21253" spans="1:4">
      <c r="A21253">
        <v>1919</v>
      </c>
      <c r="B21253" t="s">
        <v>3642</v>
      </c>
      <c r="C21253" t="s">
        <v>534</v>
      </c>
      <c r="D21253">
        <v>7</v>
      </c>
    </row>
    <row r="21254" spans="1:4">
      <c r="A21254">
        <v>1919</v>
      </c>
      <c r="B21254" t="s">
        <v>3642</v>
      </c>
      <c r="C21254" t="s">
        <v>1090</v>
      </c>
      <c r="D21254">
        <v>12.2</v>
      </c>
    </row>
    <row r="21255" spans="1:4">
      <c r="A21255">
        <v>1919</v>
      </c>
      <c r="B21255" t="s">
        <v>3642</v>
      </c>
      <c r="C21255" t="s">
        <v>535</v>
      </c>
      <c r="D21255">
        <v>15</v>
      </c>
    </row>
    <row r="21256" spans="1:4">
      <c r="A21256">
        <v>1919</v>
      </c>
      <c r="B21256" t="s">
        <v>2649</v>
      </c>
      <c r="C21256" t="s">
        <v>2650</v>
      </c>
      <c r="D21256">
        <v>6.26</v>
      </c>
    </row>
    <row r="21257" spans="1:4">
      <c r="A21257">
        <v>1919</v>
      </c>
      <c r="B21257" t="s">
        <v>3243</v>
      </c>
      <c r="C21257" t="s">
        <v>2652</v>
      </c>
      <c r="D21257">
        <v>10</v>
      </c>
    </row>
    <row r="21258" spans="1:4">
      <c r="A21258">
        <v>1919</v>
      </c>
      <c r="B21258" t="s">
        <v>3243</v>
      </c>
      <c r="C21258" t="s">
        <v>2647</v>
      </c>
      <c r="D21258">
        <v>32.5</v>
      </c>
    </row>
    <row r="21259" spans="1:4">
      <c r="A21259">
        <v>1919</v>
      </c>
      <c r="B21259" t="s">
        <v>3243</v>
      </c>
      <c r="C21259" t="s">
        <v>2648</v>
      </c>
      <c r="D21259">
        <v>6</v>
      </c>
    </row>
    <row r="21260" spans="1:4">
      <c r="A21260">
        <v>1919</v>
      </c>
      <c r="B21260" t="s">
        <v>3243</v>
      </c>
      <c r="C21260" t="s">
        <v>2651</v>
      </c>
      <c r="D21260">
        <v>6.7</v>
      </c>
    </row>
    <row r="21261" spans="1:4">
      <c r="A21261">
        <v>1919</v>
      </c>
      <c r="B21261" t="s">
        <v>2653</v>
      </c>
      <c r="C21261" t="s">
        <v>2654</v>
      </c>
      <c r="D21261">
        <v>5</v>
      </c>
    </row>
    <row r="21262" spans="1:4">
      <c r="A21262">
        <v>1919</v>
      </c>
      <c r="B21262" t="s">
        <v>2653</v>
      </c>
      <c r="C21262" t="s">
        <v>3451</v>
      </c>
      <c r="D21262">
        <v>4</v>
      </c>
    </row>
    <row r="21263" spans="1:4">
      <c r="A21263">
        <v>1919</v>
      </c>
      <c r="B21263" t="s">
        <v>2653</v>
      </c>
      <c r="C21263" t="s">
        <v>2658</v>
      </c>
      <c r="D21263">
        <v>33</v>
      </c>
    </row>
    <row r="21264" spans="1:4">
      <c r="A21264">
        <v>1919</v>
      </c>
      <c r="B21264" t="s">
        <v>2653</v>
      </c>
      <c r="C21264" t="s">
        <v>2658</v>
      </c>
      <c r="D21264">
        <v>1.21</v>
      </c>
    </row>
    <row r="21265" spans="1:4">
      <c r="A21265">
        <v>1919</v>
      </c>
      <c r="B21265" t="s">
        <v>2653</v>
      </c>
      <c r="C21265" t="s">
        <v>2922</v>
      </c>
      <c r="D21265">
        <v>5.5</v>
      </c>
    </row>
    <row r="21266" spans="1:4">
      <c r="A21266">
        <v>1919</v>
      </c>
      <c r="B21266" t="s">
        <v>2653</v>
      </c>
      <c r="C21266" t="s">
        <v>2660</v>
      </c>
      <c r="D21266">
        <v>13.8</v>
      </c>
    </row>
    <row r="21267" spans="1:4">
      <c r="A21267">
        <v>1919</v>
      </c>
      <c r="B21267" t="s">
        <v>2653</v>
      </c>
      <c r="C21267" t="s">
        <v>2661</v>
      </c>
      <c r="D21267">
        <v>41</v>
      </c>
    </row>
    <row r="21268" spans="1:4">
      <c r="A21268">
        <v>1919</v>
      </c>
      <c r="B21268" t="s">
        <v>2653</v>
      </c>
      <c r="C21268" t="s">
        <v>2662</v>
      </c>
      <c r="D21268">
        <v>11</v>
      </c>
    </row>
    <row r="21269" spans="1:4">
      <c r="A21269">
        <v>1919</v>
      </c>
      <c r="B21269" t="s">
        <v>2653</v>
      </c>
      <c r="C21269" t="s">
        <v>2663</v>
      </c>
      <c r="D21269">
        <v>14</v>
      </c>
    </row>
    <row r="21270" spans="1:4">
      <c r="A21270">
        <v>1919</v>
      </c>
      <c r="B21270" t="s">
        <v>3643</v>
      </c>
      <c r="C21270" t="s">
        <v>1200</v>
      </c>
      <c r="D21270">
        <v>10.51</v>
      </c>
    </row>
    <row r="21271" spans="1:4">
      <c r="A21271">
        <v>1919</v>
      </c>
      <c r="B21271" t="s">
        <v>2653</v>
      </c>
      <c r="C21271" t="s">
        <v>3452</v>
      </c>
      <c r="D21271">
        <v>2.5</v>
      </c>
    </row>
    <row r="21272" spans="1:4">
      <c r="A21272">
        <v>1919</v>
      </c>
      <c r="B21272" t="s">
        <v>3643</v>
      </c>
      <c r="C21272" t="s">
        <v>662</v>
      </c>
      <c r="D21272">
        <v>12</v>
      </c>
    </row>
    <row r="21273" spans="1:4">
      <c r="A21273">
        <v>1919</v>
      </c>
      <c r="B21273" t="s">
        <v>3643</v>
      </c>
      <c r="C21273" t="s">
        <v>2826</v>
      </c>
      <c r="D21273">
        <v>69.400000000000006</v>
      </c>
    </row>
    <row r="21274" spans="1:4">
      <c r="A21274">
        <v>1919</v>
      </c>
      <c r="B21274" t="s">
        <v>3643</v>
      </c>
      <c r="C21274" t="s">
        <v>663</v>
      </c>
      <c r="D21274">
        <v>17</v>
      </c>
    </row>
    <row r="21275" spans="1:4">
      <c r="A21275">
        <v>1919</v>
      </c>
      <c r="B21275" t="s">
        <v>3643</v>
      </c>
      <c r="C21275" t="s">
        <v>663</v>
      </c>
      <c r="D21275">
        <v>19</v>
      </c>
    </row>
    <row r="21276" spans="1:4">
      <c r="A21276">
        <v>1919</v>
      </c>
      <c r="B21276" t="s">
        <v>3643</v>
      </c>
      <c r="C21276" t="s">
        <v>663</v>
      </c>
      <c r="D21276">
        <v>87</v>
      </c>
    </row>
    <row r="21277" spans="1:4">
      <c r="A21277">
        <v>1919</v>
      </c>
      <c r="B21277" t="s">
        <v>3643</v>
      </c>
      <c r="C21277" t="s">
        <v>2669</v>
      </c>
      <c r="D21277">
        <v>45.01</v>
      </c>
    </row>
    <row r="21278" spans="1:4">
      <c r="A21278">
        <v>1919</v>
      </c>
      <c r="B21278" t="s">
        <v>3643</v>
      </c>
      <c r="C21278" t="s">
        <v>1829</v>
      </c>
      <c r="D21278">
        <v>389.08</v>
      </c>
    </row>
    <row r="21279" spans="1:4">
      <c r="A21279">
        <v>1919</v>
      </c>
      <c r="B21279" t="s">
        <v>3643</v>
      </c>
      <c r="C21279" t="s">
        <v>1829</v>
      </c>
      <c r="D21279">
        <v>1.46</v>
      </c>
    </row>
    <row r="21280" spans="1:4">
      <c r="A21280">
        <v>1919</v>
      </c>
      <c r="B21280" t="s">
        <v>3643</v>
      </c>
      <c r="C21280" t="s">
        <v>1829</v>
      </c>
      <c r="D21280">
        <v>1091</v>
      </c>
    </row>
    <row r="21281" spans="1:4">
      <c r="A21281">
        <v>1919</v>
      </c>
      <c r="B21281" t="s">
        <v>3643</v>
      </c>
      <c r="C21281" t="s">
        <v>2670</v>
      </c>
      <c r="D21281">
        <v>5.66</v>
      </c>
    </row>
    <row r="21282" spans="1:4">
      <c r="A21282">
        <v>1919</v>
      </c>
      <c r="B21282" t="s">
        <v>3643</v>
      </c>
      <c r="C21282" t="s">
        <v>2671</v>
      </c>
      <c r="D21282">
        <v>44.521999999999998</v>
      </c>
    </row>
    <row r="21283" spans="1:4">
      <c r="A21283">
        <v>1919</v>
      </c>
      <c r="B21283" t="s">
        <v>3643</v>
      </c>
      <c r="C21283" t="s">
        <v>3453</v>
      </c>
      <c r="D21283">
        <v>262</v>
      </c>
    </row>
    <row r="21284" spans="1:4">
      <c r="A21284">
        <v>1919</v>
      </c>
      <c r="B21284" t="s">
        <v>3643</v>
      </c>
      <c r="C21284" t="s">
        <v>1080</v>
      </c>
      <c r="D21284">
        <v>14</v>
      </c>
    </row>
    <row r="21285" spans="1:4">
      <c r="A21285">
        <v>1919</v>
      </c>
      <c r="B21285" t="s">
        <v>3643</v>
      </c>
      <c r="C21285" t="s">
        <v>1080</v>
      </c>
      <c r="D21285">
        <v>43.41</v>
      </c>
    </row>
    <row r="21286" spans="1:4">
      <c r="A21286">
        <v>1919</v>
      </c>
      <c r="B21286" t="s">
        <v>3643</v>
      </c>
      <c r="C21286" t="s">
        <v>665</v>
      </c>
      <c r="D21286">
        <v>48.91</v>
      </c>
    </row>
    <row r="21287" spans="1:4">
      <c r="A21287">
        <v>1919</v>
      </c>
      <c r="B21287" t="s">
        <v>3643</v>
      </c>
      <c r="C21287" t="s">
        <v>665</v>
      </c>
      <c r="D21287">
        <v>219</v>
      </c>
    </row>
    <row r="21288" spans="1:4">
      <c r="A21288">
        <v>1919</v>
      </c>
      <c r="B21288" t="s">
        <v>3643</v>
      </c>
      <c r="C21288" t="s">
        <v>2675</v>
      </c>
      <c r="D21288">
        <v>2.8769999999999998</v>
      </c>
    </row>
    <row r="21289" spans="1:4">
      <c r="A21289">
        <v>1919</v>
      </c>
      <c r="B21289" t="s">
        <v>3643</v>
      </c>
      <c r="C21289" t="s">
        <v>2675</v>
      </c>
      <c r="D21289">
        <v>21.64</v>
      </c>
    </row>
    <row r="21290" spans="1:4">
      <c r="A21290">
        <v>1919</v>
      </c>
      <c r="B21290" t="s">
        <v>3643</v>
      </c>
      <c r="C21290" t="s">
        <v>2675</v>
      </c>
      <c r="D21290">
        <v>10.16</v>
      </c>
    </row>
    <row r="21291" spans="1:4">
      <c r="A21291">
        <v>1919</v>
      </c>
      <c r="B21291" t="s">
        <v>3643</v>
      </c>
      <c r="C21291" t="s">
        <v>2675</v>
      </c>
      <c r="D21291">
        <v>76.75</v>
      </c>
    </row>
    <row r="21292" spans="1:4">
      <c r="A21292">
        <v>1919</v>
      </c>
      <c r="B21292" t="s">
        <v>3643</v>
      </c>
      <c r="C21292" t="s">
        <v>2675</v>
      </c>
      <c r="D21292">
        <v>117.4</v>
      </c>
    </row>
    <row r="21293" spans="1:4">
      <c r="A21293">
        <v>1919</v>
      </c>
      <c r="B21293" t="s">
        <v>3643</v>
      </c>
      <c r="C21293" t="s">
        <v>3247</v>
      </c>
      <c r="D21293">
        <v>11.5</v>
      </c>
    </row>
    <row r="21294" spans="1:4">
      <c r="A21294">
        <v>1919</v>
      </c>
      <c r="B21294" t="s">
        <v>3643</v>
      </c>
      <c r="C21294" t="s">
        <v>3247</v>
      </c>
      <c r="D21294">
        <v>70.8</v>
      </c>
    </row>
    <row r="21295" spans="1:4">
      <c r="A21295">
        <v>1919</v>
      </c>
      <c r="B21295" t="s">
        <v>3643</v>
      </c>
      <c r="C21295" t="s">
        <v>3247</v>
      </c>
      <c r="D21295">
        <v>58.14</v>
      </c>
    </row>
    <row r="21296" spans="1:4">
      <c r="A21296">
        <v>1919</v>
      </c>
      <c r="B21296" t="s">
        <v>3643</v>
      </c>
      <c r="C21296" t="s">
        <v>3247</v>
      </c>
      <c r="D21296">
        <v>35.6</v>
      </c>
    </row>
    <row r="21297" spans="1:4">
      <c r="A21297">
        <v>1919</v>
      </c>
      <c r="B21297" t="s">
        <v>3643</v>
      </c>
      <c r="C21297" t="s">
        <v>3247</v>
      </c>
      <c r="D21297">
        <v>26.4</v>
      </c>
    </row>
    <row r="21298" spans="1:4">
      <c r="A21298">
        <v>1919</v>
      </c>
      <c r="B21298" t="s">
        <v>3643</v>
      </c>
      <c r="C21298" t="s">
        <v>3247</v>
      </c>
      <c r="D21298">
        <v>120</v>
      </c>
    </row>
    <row r="21299" spans="1:4">
      <c r="A21299">
        <v>1919</v>
      </c>
      <c r="B21299" t="s">
        <v>3643</v>
      </c>
      <c r="C21299" t="s">
        <v>3247</v>
      </c>
      <c r="D21299">
        <v>272.77</v>
      </c>
    </row>
    <row r="21300" spans="1:4">
      <c r="A21300">
        <v>1919</v>
      </c>
      <c r="B21300" t="s">
        <v>3643</v>
      </c>
      <c r="C21300" t="s">
        <v>2677</v>
      </c>
      <c r="D21300">
        <v>97.4</v>
      </c>
    </row>
    <row r="21301" spans="1:4">
      <c r="A21301">
        <v>1919</v>
      </c>
      <c r="B21301" t="s">
        <v>3643</v>
      </c>
      <c r="C21301" t="s">
        <v>2677</v>
      </c>
      <c r="D21301">
        <v>88.85</v>
      </c>
    </row>
    <row r="21302" spans="1:4">
      <c r="A21302">
        <v>1919</v>
      </c>
      <c r="B21302" t="s">
        <v>3643</v>
      </c>
      <c r="C21302" t="s">
        <v>2678</v>
      </c>
      <c r="D21302">
        <v>18</v>
      </c>
    </row>
    <row r="21303" spans="1:4">
      <c r="A21303">
        <v>1919</v>
      </c>
      <c r="B21303" t="s">
        <v>3643</v>
      </c>
      <c r="C21303" t="s">
        <v>2679</v>
      </c>
      <c r="D21303">
        <v>7.55</v>
      </c>
    </row>
    <row r="21304" spans="1:4">
      <c r="A21304">
        <v>1919</v>
      </c>
      <c r="B21304" t="s">
        <v>3643</v>
      </c>
      <c r="C21304" t="s">
        <v>2679</v>
      </c>
      <c r="D21304">
        <v>15</v>
      </c>
    </row>
    <row r="21305" spans="1:4">
      <c r="A21305">
        <v>1919</v>
      </c>
      <c r="B21305" t="s">
        <v>3643</v>
      </c>
      <c r="C21305" t="s">
        <v>3248</v>
      </c>
      <c r="D21305">
        <v>8.48</v>
      </c>
    </row>
    <row r="21306" spans="1:4">
      <c r="A21306">
        <v>1919</v>
      </c>
      <c r="B21306" t="s">
        <v>3643</v>
      </c>
      <c r="C21306" t="s">
        <v>2682</v>
      </c>
      <c r="D21306">
        <v>25.51</v>
      </c>
    </row>
    <row r="21307" spans="1:4">
      <c r="A21307">
        <v>1919</v>
      </c>
      <c r="B21307" t="s">
        <v>3643</v>
      </c>
      <c r="C21307" t="s">
        <v>2682</v>
      </c>
      <c r="D21307">
        <v>85</v>
      </c>
    </row>
    <row r="21308" spans="1:4">
      <c r="A21308">
        <v>1919</v>
      </c>
      <c r="B21308" t="s">
        <v>3679</v>
      </c>
      <c r="C21308" t="s">
        <v>2683</v>
      </c>
      <c r="D21308">
        <v>10.7</v>
      </c>
    </row>
    <row r="21309" spans="1:4">
      <c r="A21309">
        <v>1919</v>
      </c>
      <c r="B21309" t="s">
        <v>3679</v>
      </c>
      <c r="C21309" t="s">
        <v>3454</v>
      </c>
      <c r="D21309">
        <v>1.25</v>
      </c>
    </row>
    <row r="21310" spans="1:4">
      <c r="A21310">
        <v>1919</v>
      </c>
      <c r="B21310" t="s">
        <v>3679</v>
      </c>
      <c r="C21310" t="s">
        <v>3454</v>
      </c>
      <c r="D21310">
        <v>39</v>
      </c>
    </row>
    <row r="21311" spans="1:4">
      <c r="A21311">
        <v>1919</v>
      </c>
      <c r="B21311" t="s">
        <v>3679</v>
      </c>
      <c r="C21311" t="s">
        <v>3454</v>
      </c>
      <c r="D21311">
        <v>18.5</v>
      </c>
    </row>
    <row r="21312" spans="1:4">
      <c r="A21312">
        <v>1919</v>
      </c>
      <c r="B21312" t="s">
        <v>3679</v>
      </c>
      <c r="C21312" t="s">
        <v>2685</v>
      </c>
      <c r="D21312">
        <v>56.42</v>
      </c>
    </row>
    <row r="21313" spans="1:4">
      <c r="A21313">
        <v>1919</v>
      </c>
      <c r="B21313" t="s">
        <v>3679</v>
      </c>
      <c r="C21313" t="s">
        <v>2685</v>
      </c>
      <c r="D21313">
        <v>44.43</v>
      </c>
    </row>
    <row r="21314" spans="1:4">
      <c r="A21314">
        <v>1919</v>
      </c>
      <c r="B21314" t="s">
        <v>3679</v>
      </c>
      <c r="C21314" t="s">
        <v>2685</v>
      </c>
      <c r="D21314">
        <v>4.5</v>
      </c>
    </row>
    <row r="21315" spans="1:4">
      <c r="A21315">
        <v>1919</v>
      </c>
      <c r="B21315" t="s">
        <v>3679</v>
      </c>
      <c r="C21315" t="s">
        <v>2685</v>
      </c>
      <c r="D21315">
        <v>228.9</v>
      </c>
    </row>
    <row r="21316" spans="1:4">
      <c r="A21316">
        <v>1919</v>
      </c>
      <c r="B21316" t="s">
        <v>3679</v>
      </c>
      <c r="C21316" t="s">
        <v>2685</v>
      </c>
      <c r="D21316">
        <v>35.299999999999997</v>
      </c>
    </row>
    <row r="21317" spans="1:4">
      <c r="A21317">
        <v>1919</v>
      </c>
      <c r="B21317" t="s">
        <v>3679</v>
      </c>
      <c r="C21317" t="s">
        <v>2689</v>
      </c>
      <c r="D21317">
        <v>2.5</v>
      </c>
    </row>
    <row r="21318" spans="1:4">
      <c r="A21318">
        <v>1919</v>
      </c>
      <c r="B21318" t="s">
        <v>3679</v>
      </c>
      <c r="C21318" t="s">
        <v>2687</v>
      </c>
      <c r="D21318">
        <v>21</v>
      </c>
    </row>
    <row r="21319" spans="1:4">
      <c r="A21319">
        <v>1919</v>
      </c>
      <c r="B21319" t="s">
        <v>3679</v>
      </c>
      <c r="C21319" t="s">
        <v>2688</v>
      </c>
      <c r="D21319">
        <v>6</v>
      </c>
    </row>
    <row r="21320" spans="1:4">
      <c r="A21320">
        <v>1919</v>
      </c>
      <c r="B21320" t="s">
        <v>3679</v>
      </c>
      <c r="C21320" t="s">
        <v>3455</v>
      </c>
      <c r="D21320">
        <v>19.850000000000001</v>
      </c>
    </row>
    <row r="21321" spans="1:4">
      <c r="A21321">
        <v>1919</v>
      </c>
      <c r="B21321" t="s">
        <v>2549</v>
      </c>
      <c r="C21321" t="s">
        <v>2690</v>
      </c>
      <c r="D21321">
        <v>12</v>
      </c>
    </row>
    <row r="21322" spans="1:4">
      <c r="A21322">
        <v>1919</v>
      </c>
      <c r="B21322" t="s">
        <v>2549</v>
      </c>
      <c r="C21322" t="s">
        <v>2691</v>
      </c>
      <c r="D21322">
        <v>106.38</v>
      </c>
    </row>
    <row r="21323" spans="1:4">
      <c r="A21323">
        <v>1919</v>
      </c>
      <c r="B21323" t="s">
        <v>2549</v>
      </c>
      <c r="C21323" t="s">
        <v>2691</v>
      </c>
      <c r="D21323">
        <v>5</v>
      </c>
    </row>
    <row r="21324" spans="1:4">
      <c r="A21324">
        <v>1919</v>
      </c>
      <c r="B21324" t="s">
        <v>2549</v>
      </c>
      <c r="C21324" t="s">
        <v>2691</v>
      </c>
      <c r="D21324">
        <v>16</v>
      </c>
    </row>
    <row r="21325" spans="1:4">
      <c r="A21325">
        <v>1919</v>
      </c>
      <c r="B21325" t="s">
        <v>2549</v>
      </c>
      <c r="C21325" t="s">
        <v>3456</v>
      </c>
      <c r="D21325">
        <v>4</v>
      </c>
    </row>
    <row r="21326" spans="1:4">
      <c r="A21326">
        <v>1919</v>
      </c>
      <c r="B21326" t="s">
        <v>2549</v>
      </c>
      <c r="C21326" t="s">
        <v>2692</v>
      </c>
      <c r="D21326">
        <v>18.739999999999998</v>
      </c>
    </row>
    <row r="21327" spans="1:4">
      <c r="A21327">
        <v>1919</v>
      </c>
      <c r="B21327" t="s">
        <v>2549</v>
      </c>
      <c r="C21327" t="s">
        <v>3249</v>
      </c>
      <c r="D21327">
        <v>12.676</v>
      </c>
    </row>
    <row r="21328" spans="1:4">
      <c r="A21328">
        <v>1919</v>
      </c>
      <c r="B21328" t="s">
        <v>2549</v>
      </c>
      <c r="C21328" t="s">
        <v>2695</v>
      </c>
      <c r="D21328">
        <v>190.05099999999999</v>
      </c>
    </row>
    <row r="21329" spans="1:4">
      <c r="A21329">
        <v>1919</v>
      </c>
      <c r="B21329" t="s">
        <v>2549</v>
      </c>
      <c r="C21329" t="s">
        <v>2696</v>
      </c>
      <c r="D21329">
        <v>38.185000000000002</v>
      </c>
    </row>
    <row r="21330" spans="1:4">
      <c r="A21330">
        <v>1919</v>
      </c>
      <c r="B21330" t="s">
        <v>2549</v>
      </c>
      <c r="C21330" t="s">
        <v>2697</v>
      </c>
      <c r="D21330">
        <v>38.47</v>
      </c>
    </row>
    <row r="21331" spans="1:4">
      <c r="A21331">
        <v>1919</v>
      </c>
      <c r="B21331" t="s">
        <v>2549</v>
      </c>
      <c r="C21331" t="s">
        <v>2698</v>
      </c>
      <c r="D21331">
        <v>33.472000000000001</v>
      </c>
    </row>
    <row r="21332" spans="1:4">
      <c r="A21332">
        <v>1919</v>
      </c>
      <c r="B21332" t="s">
        <v>2549</v>
      </c>
      <c r="C21332" t="s">
        <v>2699</v>
      </c>
      <c r="D21332">
        <v>178.56200000000001</v>
      </c>
    </row>
    <row r="21333" spans="1:4">
      <c r="A21333">
        <v>1919</v>
      </c>
      <c r="B21333" t="s">
        <v>2549</v>
      </c>
      <c r="C21333" t="s">
        <v>2699</v>
      </c>
      <c r="D21333">
        <v>460</v>
      </c>
    </row>
    <row r="21334" spans="1:4">
      <c r="A21334">
        <v>1919</v>
      </c>
      <c r="B21334" t="s">
        <v>2549</v>
      </c>
      <c r="C21334" t="s">
        <v>3251</v>
      </c>
      <c r="D21334">
        <v>24.143999999999998</v>
      </c>
    </row>
    <row r="21335" spans="1:4">
      <c r="A21335">
        <v>1919</v>
      </c>
      <c r="B21335" t="s">
        <v>2549</v>
      </c>
      <c r="C21335" t="s">
        <v>3252</v>
      </c>
      <c r="D21335">
        <v>221.8</v>
      </c>
    </row>
    <row r="21336" spans="1:4">
      <c r="A21336">
        <v>1919</v>
      </c>
      <c r="B21336" t="s">
        <v>2549</v>
      </c>
      <c r="C21336" t="s">
        <v>2700</v>
      </c>
      <c r="D21336">
        <v>48</v>
      </c>
    </row>
    <row r="21337" spans="1:4">
      <c r="A21337">
        <v>1919</v>
      </c>
      <c r="B21337" t="s">
        <v>2549</v>
      </c>
      <c r="C21337" t="s">
        <v>2701</v>
      </c>
      <c r="D21337">
        <v>84.888000000000005</v>
      </c>
    </row>
    <row r="21338" spans="1:4">
      <c r="A21338">
        <v>1919</v>
      </c>
      <c r="B21338" t="s">
        <v>2549</v>
      </c>
      <c r="C21338" t="s">
        <v>2701</v>
      </c>
      <c r="D21338">
        <v>8.5</v>
      </c>
    </row>
    <row r="21339" spans="1:4">
      <c r="A21339">
        <v>1919</v>
      </c>
      <c r="B21339" t="s">
        <v>3646</v>
      </c>
      <c r="C21339" t="s">
        <v>2702</v>
      </c>
      <c r="D21339">
        <v>17</v>
      </c>
    </row>
    <row r="21340" spans="1:4">
      <c r="A21340">
        <v>1919</v>
      </c>
      <c r="B21340" t="s">
        <v>3646</v>
      </c>
      <c r="C21340" t="s">
        <v>2702</v>
      </c>
      <c r="D21340">
        <v>136</v>
      </c>
    </row>
    <row r="21341" spans="1:4">
      <c r="A21341">
        <v>1919</v>
      </c>
      <c r="B21341" t="s">
        <v>2704</v>
      </c>
      <c r="C21341" t="s">
        <v>2705</v>
      </c>
      <c r="D21341">
        <v>69.572999999999993</v>
      </c>
    </row>
    <row r="21342" spans="1:4">
      <c r="A21342">
        <v>1919</v>
      </c>
      <c r="B21342" t="s">
        <v>2704</v>
      </c>
      <c r="C21342" t="s">
        <v>2705</v>
      </c>
      <c r="D21342">
        <v>4</v>
      </c>
    </row>
    <row r="21343" spans="1:4">
      <c r="A21343">
        <v>1919</v>
      </c>
      <c r="B21343" t="s">
        <v>2704</v>
      </c>
      <c r="C21343" t="s">
        <v>2705</v>
      </c>
      <c r="D21343">
        <v>89</v>
      </c>
    </row>
    <row r="21344" spans="1:4">
      <c r="A21344">
        <v>1919</v>
      </c>
      <c r="B21344" t="s">
        <v>2704</v>
      </c>
      <c r="C21344" t="s">
        <v>2705</v>
      </c>
      <c r="D21344">
        <v>10.5</v>
      </c>
    </row>
    <row r="21345" spans="1:4">
      <c r="A21345">
        <v>1919</v>
      </c>
      <c r="B21345" t="s">
        <v>2704</v>
      </c>
      <c r="C21345" t="s">
        <v>2705</v>
      </c>
      <c r="D21345">
        <v>8.2550000000000008</v>
      </c>
    </row>
    <row r="21346" spans="1:4">
      <c r="A21346">
        <v>1919</v>
      </c>
      <c r="B21346" t="s">
        <v>2704</v>
      </c>
      <c r="C21346" t="s">
        <v>2705</v>
      </c>
      <c r="D21346">
        <v>63.36</v>
      </c>
    </row>
    <row r="21347" spans="1:4">
      <c r="A21347">
        <v>1919</v>
      </c>
      <c r="B21347" t="s">
        <v>2706</v>
      </c>
      <c r="C21347" t="s">
        <v>3457</v>
      </c>
      <c r="D21347">
        <v>62.6</v>
      </c>
    </row>
    <row r="21348" spans="1:4">
      <c r="A21348">
        <v>1919</v>
      </c>
      <c r="B21348" t="s">
        <v>2704</v>
      </c>
      <c r="C21348" t="s">
        <v>2705</v>
      </c>
      <c r="D21348">
        <v>175.85499999999999</v>
      </c>
    </row>
    <row r="21349" spans="1:4">
      <c r="A21349">
        <v>1919</v>
      </c>
      <c r="B21349" t="s">
        <v>2706</v>
      </c>
      <c r="C21349" t="s">
        <v>2709</v>
      </c>
      <c r="D21349">
        <v>5.41</v>
      </c>
    </row>
    <row r="21350" spans="1:4">
      <c r="A21350">
        <v>1919</v>
      </c>
      <c r="B21350" t="s">
        <v>2706</v>
      </c>
      <c r="C21350" t="s">
        <v>3458</v>
      </c>
      <c r="D21350">
        <v>2</v>
      </c>
    </row>
    <row r="21351" spans="1:4">
      <c r="A21351">
        <v>1919</v>
      </c>
      <c r="B21351" t="s">
        <v>2706</v>
      </c>
      <c r="C21351" t="s">
        <v>3256</v>
      </c>
      <c r="D21351">
        <v>5</v>
      </c>
    </row>
    <row r="21352" spans="1:4">
      <c r="A21352">
        <v>1919</v>
      </c>
      <c r="B21352" t="s">
        <v>2706</v>
      </c>
      <c r="C21352" t="s">
        <v>2711</v>
      </c>
      <c r="D21352">
        <v>21.4</v>
      </c>
    </row>
    <row r="21353" spans="1:4">
      <c r="A21353">
        <v>1919</v>
      </c>
      <c r="B21353" t="s">
        <v>2706</v>
      </c>
      <c r="C21353" t="s">
        <v>3257</v>
      </c>
      <c r="D21353">
        <v>10.5</v>
      </c>
    </row>
    <row r="21354" spans="1:4">
      <c r="A21354">
        <v>1919</v>
      </c>
      <c r="B21354" t="s">
        <v>2706</v>
      </c>
      <c r="C21354" t="s">
        <v>3258</v>
      </c>
      <c r="D21354">
        <v>26.11</v>
      </c>
    </row>
    <row r="21355" spans="1:4">
      <c r="A21355">
        <v>1919</v>
      </c>
      <c r="B21355" t="s">
        <v>2706</v>
      </c>
      <c r="C21355" t="s">
        <v>2713</v>
      </c>
      <c r="D21355">
        <v>52.62</v>
      </c>
    </row>
    <row r="21356" spans="1:4">
      <c r="A21356">
        <v>1919</v>
      </c>
      <c r="B21356" t="s">
        <v>2520</v>
      </c>
      <c r="C21356" t="s">
        <v>2714</v>
      </c>
      <c r="D21356">
        <v>6</v>
      </c>
    </row>
    <row r="21357" spans="1:4">
      <c r="A21357">
        <v>1919</v>
      </c>
      <c r="B21357" t="s">
        <v>2520</v>
      </c>
      <c r="C21357" t="s">
        <v>2715</v>
      </c>
      <c r="D21357">
        <v>9.5</v>
      </c>
    </row>
    <row r="21358" spans="1:4">
      <c r="A21358">
        <v>1919</v>
      </c>
      <c r="B21358" t="s">
        <v>2520</v>
      </c>
      <c r="C21358" t="s">
        <v>2716</v>
      </c>
      <c r="D21358">
        <v>14.99</v>
      </c>
    </row>
    <row r="21359" spans="1:4">
      <c r="A21359">
        <v>1919</v>
      </c>
      <c r="B21359" t="s">
        <v>2520</v>
      </c>
      <c r="C21359" t="s">
        <v>2716</v>
      </c>
      <c r="D21359">
        <v>229.75</v>
      </c>
    </row>
    <row r="21360" spans="1:4">
      <c r="A21360">
        <v>1919</v>
      </c>
      <c r="B21360" t="s">
        <v>2520</v>
      </c>
      <c r="C21360" t="s">
        <v>2716</v>
      </c>
      <c r="D21360">
        <v>55</v>
      </c>
    </row>
    <row r="21361" spans="1:4">
      <c r="A21361">
        <v>1919</v>
      </c>
      <c r="B21361" t="s">
        <v>2520</v>
      </c>
      <c r="C21361" t="s">
        <v>2717</v>
      </c>
      <c r="D21361">
        <v>9.5</v>
      </c>
    </row>
    <row r="21362" spans="1:4">
      <c r="A21362">
        <v>1919</v>
      </c>
      <c r="B21362" t="s">
        <v>2520</v>
      </c>
      <c r="C21362" t="s">
        <v>2718</v>
      </c>
      <c r="D21362">
        <v>1.26</v>
      </c>
    </row>
    <row r="21363" spans="1:4">
      <c r="A21363">
        <v>1919</v>
      </c>
      <c r="B21363" t="s">
        <v>2520</v>
      </c>
      <c r="C21363" t="s">
        <v>2719</v>
      </c>
      <c r="D21363">
        <v>26.9</v>
      </c>
    </row>
    <row r="21364" spans="1:4">
      <c r="A21364">
        <v>1919</v>
      </c>
      <c r="B21364" t="s">
        <v>2520</v>
      </c>
      <c r="C21364" t="s">
        <v>2721</v>
      </c>
      <c r="D21364">
        <v>10</v>
      </c>
    </row>
    <row r="21365" spans="1:4">
      <c r="A21365">
        <v>1919</v>
      </c>
      <c r="B21365" t="s">
        <v>2520</v>
      </c>
      <c r="C21365" t="s">
        <v>2724</v>
      </c>
      <c r="D21365">
        <v>37</v>
      </c>
    </row>
    <row r="21366" spans="1:4">
      <c r="A21366">
        <v>1919</v>
      </c>
      <c r="B21366" t="s">
        <v>2520</v>
      </c>
      <c r="C21366" t="s">
        <v>3459</v>
      </c>
      <c r="D21366">
        <v>12</v>
      </c>
    </row>
    <row r="21367" spans="1:4">
      <c r="A21367">
        <v>1919</v>
      </c>
      <c r="B21367" t="s">
        <v>2520</v>
      </c>
      <c r="C21367" t="s">
        <v>2725</v>
      </c>
      <c r="D21367">
        <v>59.1</v>
      </c>
    </row>
    <row r="21368" spans="1:4">
      <c r="A21368">
        <v>1919</v>
      </c>
      <c r="B21368" t="s">
        <v>2520</v>
      </c>
      <c r="C21368" t="s">
        <v>2725</v>
      </c>
      <c r="D21368">
        <v>5</v>
      </c>
    </row>
    <row r="21369" spans="1:4">
      <c r="A21369">
        <v>1919</v>
      </c>
      <c r="B21369" t="s">
        <v>2520</v>
      </c>
      <c r="C21369" t="s">
        <v>2727</v>
      </c>
      <c r="D21369">
        <v>10</v>
      </c>
    </row>
    <row r="21370" spans="1:4">
      <c r="A21370">
        <v>1919</v>
      </c>
      <c r="B21370" t="s">
        <v>3662</v>
      </c>
      <c r="C21370" t="s">
        <v>2728</v>
      </c>
      <c r="D21370">
        <v>30</v>
      </c>
    </row>
    <row r="21371" spans="1:4">
      <c r="A21371">
        <v>1919</v>
      </c>
      <c r="B21371" t="s">
        <v>3647</v>
      </c>
      <c r="C21371" t="s">
        <v>2729</v>
      </c>
      <c r="D21371">
        <v>8</v>
      </c>
    </row>
    <row r="21372" spans="1:4">
      <c r="A21372">
        <v>1919</v>
      </c>
      <c r="B21372" t="s">
        <v>3647</v>
      </c>
      <c r="C21372" t="s">
        <v>2729</v>
      </c>
      <c r="D21372">
        <v>83.2</v>
      </c>
    </row>
    <row r="21373" spans="1:4">
      <c r="A21373">
        <v>1919</v>
      </c>
      <c r="B21373" t="s">
        <v>3647</v>
      </c>
      <c r="C21373" t="s">
        <v>3460</v>
      </c>
      <c r="D21373">
        <v>22</v>
      </c>
    </row>
    <row r="21374" spans="1:4">
      <c r="A21374">
        <v>1919</v>
      </c>
      <c r="B21374" t="s">
        <v>3638</v>
      </c>
      <c r="C21374" t="s">
        <v>3461</v>
      </c>
      <c r="D21374">
        <v>58</v>
      </c>
    </row>
    <row r="21375" spans="1:4">
      <c r="A21375">
        <v>1919</v>
      </c>
      <c r="B21375" t="s">
        <v>3648</v>
      </c>
      <c r="C21375" t="s">
        <v>1876</v>
      </c>
      <c r="D21375">
        <v>63.012</v>
      </c>
    </row>
    <row r="21376" spans="1:4">
      <c r="A21376">
        <v>1919</v>
      </c>
      <c r="B21376" t="s">
        <v>3648</v>
      </c>
      <c r="C21376" t="s">
        <v>2733</v>
      </c>
      <c r="D21376">
        <v>4.2300000000000004</v>
      </c>
    </row>
    <row r="21377" spans="1:4">
      <c r="A21377">
        <v>1919</v>
      </c>
      <c r="B21377" t="s">
        <v>3647</v>
      </c>
      <c r="C21377" t="s">
        <v>3462</v>
      </c>
      <c r="D21377">
        <v>4</v>
      </c>
    </row>
    <row r="21378" spans="1:4">
      <c r="A21378">
        <v>1919</v>
      </c>
      <c r="B21378" t="s">
        <v>3648</v>
      </c>
      <c r="C21378" t="s">
        <v>1877</v>
      </c>
      <c r="D21378">
        <v>170</v>
      </c>
    </row>
    <row r="21379" spans="1:4">
      <c r="A21379">
        <v>1919</v>
      </c>
      <c r="B21379" t="s">
        <v>3648</v>
      </c>
      <c r="C21379" t="s">
        <v>1877</v>
      </c>
      <c r="D21379">
        <v>30.2</v>
      </c>
    </row>
    <row r="21380" spans="1:4">
      <c r="A21380">
        <v>1919</v>
      </c>
      <c r="B21380" t="s">
        <v>3648</v>
      </c>
      <c r="C21380" t="s">
        <v>1877</v>
      </c>
      <c r="D21380">
        <v>20</v>
      </c>
    </row>
    <row r="21381" spans="1:4">
      <c r="A21381">
        <v>1919</v>
      </c>
      <c r="B21381" t="s">
        <v>3648</v>
      </c>
      <c r="C21381" t="s">
        <v>1878</v>
      </c>
      <c r="D21381">
        <v>22</v>
      </c>
    </row>
    <row r="21382" spans="1:4">
      <c r="A21382">
        <v>1919</v>
      </c>
      <c r="B21382" t="s">
        <v>3648</v>
      </c>
      <c r="C21382" t="s">
        <v>2734</v>
      </c>
      <c r="D21382">
        <v>33</v>
      </c>
    </row>
    <row r="21383" spans="1:4">
      <c r="A21383">
        <v>1919</v>
      </c>
      <c r="B21383" t="s">
        <v>3648</v>
      </c>
      <c r="C21383" t="s">
        <v>473</v>
      </c>
      <c r="D21383">
        <v>22</v>
      </c>
    </row>
    <row r="21384" spans="1:4">
      <c r="A21384">
        <v>1919</v>
      </c>
      <c r="B21384" t="s">
        <v>3648</v>
      </c>
      <c r="C21384" t="s">
        <v>475</v>
      </c>
      <c r="D21384">
        <v>3.5</v>
      </c>
    </row>
    <row r="21385" spans="1:4">
      <c r="A21385">
        <v>1919</v>
      </c>
      <c r="B21385" t="s">
        <v>3648</v>
      </c>
      <c r="C21385" t="s">
        <v>475</v>
      </c>
      <c r="D21385">
        <v>3.75</v>
      </c>
    </row>
    <row r="21386" spans="1:4">
      <c r="A21386">
        <v>1919</v>
      </c>
      <c r="B21386" t="s">
        <v>3648</v>
      </c>
      <c r="C21386" t="s">
        <v>476</v>
      </c>
      <c r="D21386">
        <v>12.5</v>
      </c>
    </row>
    <row r="21387" spans="1:4">
      <c r="A21387">
        <v>1919</v>
      </c>
      <c r="B21387" t="s">
        <v>3648</v>
      </c>
      <c r="C21387" t="s">
        <v>2735</v>
      </c>
      <c r="D21387">
        <v>1.75</v>
      </c>
    </row>
    <row r="21388" spans="1:4">
      <c r="A21388">
        <v>1919</v>
      </c>
      <c r="B21388" t="s">
        <v>3648</v>
      </c>
      <c r="C21388" t="s">
        <v>2735</v>
      </c>
      <c r="D21388">
        <v>52.67</v>
      </c>
    </row>
    <row r="21389" spans="1:4">
      <c r="A21389">
        <v>1919</v>
      </c>
      <c r="B21389" t="s">
        <v>3648</v>
      </c>
      <c r="C21389" t="s">
        <v>2736</v>
      </c>
      <c r="D21389">
        <v>125.75</v>
      </c>
    </row>
    <row r="21390" spans="1:4">
      <c r="A21390">
        <v>1919</v>
      </c>
      <c r="B21390" t="s">
        <v>3648</v>
      </c>
      <c r="C21390" t="s">
        <v>2736</v>
      </c>
      <c r="D21390">
        <v>349.82</v>
      </c>
    </row>
    <row r="21391" spans="1:4">
      <c r="A21391">
        <v>1919</v>
      </c>
      <c r="B21391" t="s">
        <v>3648</v>
      </c>
      <c r="C21391" t="s">
        <v>2736</v>
      </c>
      <c r="D21391">
        <v>579</v>
      </c>
    </row>
    <row r="21392" spans="1:4">
      <c r="A21392">
        <v>1919</v>
      </c>
      <c r="B21392" t="s">
        <v>3648</v>
      </c>
      <c r="C21392" t="s">
        <v>2736</v>
      </c>
      <c r="D21392">
        <v>22.51</v>
      </c>
    </row>
    <row r="21393" spans="1:4">
      <c r="A21393">
        <v>1919</v>
      </c>
      <c r="B21393" t="s">
        <v>3648</v>
      </c>
      <c r="C21393" t="s">
        <v>2736</v>
      </c>
      <c r="D21393">
        <v>583.72</v>
      </c>
    </row>
    <row r="21394" spans="1:4">
      <c r="A21394">
        <v>1919</v>
      </c>
      <c r="B21394" t="s">
        <v>3648</v>
      </c>
      <c r="C21394" t="s">
        <v>2736</v>
      </c>
      <c r="D21394">
        <v>61</v>
      </c>
    </row>
    <row r="21395" spans="1:4">
      <c r="A21395">
        <v>1919</v>
      </c>
      <c r="B21395" t="s">
        <v>3648</v>
      </c>
      <c r="C21395" t="s">
        <v>2736</v>
      </c>
      <c r="D21395">
        <v>70</v>
      </c>
    </row>
    <row r="21396" spans="1:4">
      <c r="A21396">
        <v>1919</v>
      </c>
      <c r="B21396" t="s">
        <v>3648</v>
      </c>
      <c r="C21396" t="s">
        <v>2736</v>
      </c>
      <c r="D21396">
        <v>18.690000000000001</v>
      </c>
    </row>
    <row r="21397" spans="1:4">
      <c r="A21397">
        <v>1919</v>
      </c>
      <c r="B21397" t="s">
        <v>3648</v>
      </c>
      <c r="C21397" t="s">
        <v>2736</v>
      </c>
      <c r="D21397">
        <v>59.59</v>
      </c>
    </row>
    <row r="21398" spans="1:4">
      <c r="A21398">
        <v>1919</v>
      </c>
      <c r="B21398" t="s">
        <v>3648</v>
      </c>
      <c r="C21398" t="s">
        <v>2736</v>
      </c>
      <c r="D21398">
        <v>36.5</v>
      </c>
    </row>
    <row r="21399" spans="1:4">
      <c r="A21399">
        <v>1919</v>
      </c>
      <c r="B21399" t="s">
        <v>3648</v>
      </c>
      <c r="C21399" t="s">
        <v>2736</v>
      </c>
      <c r="D21399">
        <v>32.119999999999997</v>
      </c>
    </row>
    <row r="21400" spans="1:4">
      <c r="A21400">
        <v>1919</v>
      </c>
      <c r="B21400" t="s">
        <v>3648</v>
      </c>
      <c r="C21400" t="s">
        <v>3463</v>
      </c>
      <c r="D21400">
        <v>57.28</v>
      </c>
    </row>
    <row r="21401" spans="1:4">
      <c r="A21401">
        <v>1919</v>
      </c>
      <c r="B21401" t="s">
        <v>3648</v>
      </c>
      <c r="C21401" t="s">
        <v>3463</v>
      </c>
      <c r="D21401">
        <v>0.87</v>
      </c>
    </row>
    <row r="21402" spans="1:4">
      <c r="A21402">
        <v>1919</v>
      </c>
      <c r="B21402" t="s">
        <v>3648</v>
      </c>
      <c r="C21402" t="s">
        <v>2737</v>
      </c>
      <c r="D21402">
        <v>6.5</v>
      </c>
    </row>
    <row r="21403" spans="1:4">
      <c r="A21403">
        <v>1919</v>
      </c>
      <c r="B21403" t="s">
        <v>3648</v>
      </c>
      <c r="C21403" t="s">
        <v>479</v>
      </c>
      <c r="D21403">
        <v>15</v>
      </c>
    </row>
    <row r="21404" spans="1:4">
      <c r="A21404">
        <v>1919</v>
      </c>
      <c r="B21404" t="s">
        <v>3648</v>
      </c>
      <c r="C21404" t="s">
        <v>3263</v>
      </c>
      <c r="D21404">
        <v>7.4</v>
      </c>
    </row>
    <row r="21405" spans="1:4">
      <c r="A21405">
        <v>1919</v>
      </c>
      <c r="B21405" t="s">
        <v>3648</v>
      </c>
      <c r="C21405" t="s">
        <v>1828</v>
      </c>
      <c r="D21405">
        <v>19</v>
      </c>
    </row>
    <row r="21406" spans="1:4">
      <c r="A21406">
        <v>1919</v>
      </c>
      <c r="B21406" t="s">
        <v>3648</v>
      </c>
      <c r="C21406" t="s">
        <v>3464</v>
      </c>
      <c r="D21406">
        <v>22</v>
      </c>
    </row>
    <row r="21407" spans="1:4">
      <c r="A21407">
        <v>1919</v>
      </c>
      <c r="B21407" t="s">
        <v>3648</v>
      </c>
      <c r="C21407" t="s">
        <v>3464</v>
      </c>
      <c r="D21407">
        <v>36.049999999999997</v>
      </c>
    </row>
    <row r="21408" spans="1:4">
      <c r="A21408">
        <v>1919</v>
      </c>
      <c r="B21408" t="s">
        <v>3648</v>
      </c>
      <c r="C21408" t="s">
        <v>3464</v>
      </c>
      <c r="D21408">
        <v>72.088999999999999</v>
      </c>
    </row>
    <row r="21409" spans="1:4">
      <c r="A21409">
        <v>1919</v>
      </c>
      <c r="B21409" t="s">
        <v>3648</v>
      </c>
      <c r="C21409" t="s">
        <v>3464</v>
      </c>
      <c r="D21409">
        <v>17.629000000000001</v>
      </c>
    </row>
    <row r="21410" spans="1:4">
      <c r="A21410">
        <v>1919</v>
      </c>
      <c r="B21410" t="s">
        <v>3648</v>
      </c>
      <c r="C21410" t="s">
        <v>3464</v>
      </c>
      <c r="D21410">
        <v>2.48</v>
      </c>
    </row>
    <row r="21411" spans="1:4">
      <c r="A21411">
        <v>1919</v>
      </c>
      <c r="B21411" t="s">
        <v>3648</v>
      </c>
      <c r="C21411" t="s">
        <v>3464</v>
      </c>
      <c r="D21411">
        <v>13.55</v>
      </c>
    </row>
    <row r="21412" spans="1:4">
      <c r="A21412">
        <v>1919</v>
      </c>
      <c r="B21412" t="s">
        <v>3648</v>
      </c>
      <c r="C21412" t="s">
        <v>482</v>
      </c>
      <c r="D21412">
        <v>194.73699999999999</v>
      </c>
    </row>
    <row r="21413" spans="1:4">
      <c r="A21413">
        <v>1919</v>
      </c>
      <c r="B21413" t="s">
        <v>3648</v>
      </c>
      <c r="C21413" t="s">
        <v>3465</v>
      </c>
      <c r="D21413">
        <v>9</v>
      </c>
    </row>
    <row r="21414" spans="1:4">
      <c r="A21414">
        <v>1919</v>
      </c>
      <c r="B21414" t="s">
        <v>3648</v>
      </c>
      <c r="C21414" t="s">
        <v>483</v>
      </c>
      <c r="D21414">
        <v>20.75</v>
      </c>
    </row>
    <row r="21415" spans="1:4">
      <c r="A21415">
        <v>1919</v>
      </c>
      <c r="B21415" t="s">
        <v>3648</v>
      </c>
      <c r="C21415" t="s">
        <v>483</v>
      </c>
      <c r="D21415">
        <v>12.6</v>
      </c>
    </row>
    <row r="21416" spans="1:4">
      <c r="A21416">
        <v>1919</v>
      </c>
      <c r="B21416" t="s">
        <v>3648</v>
      </c>
      <c r="C21416" t="s">
        <v>3104</v>
      </c>
      <c r="D21416">
        <v>15</v>
      </c>
    </row>
    <row r="21417" spans="1:4">
      <c r="A21417">
        <v>1919</v>
      </c>
      <c r="B21417" t="s">
        <v>3648</v>
      </c>
      <c r="C21417" t="s">
        <v>3466</v>
      </c>
      <c r="D21417">
        <v>160</v>
      </c>
    </row>
    <row r="21418" spans="1:4">
      <c r="A21418">
        <v>1919</v>
      </c>
      <c r="B21418" t="s">
        <v>3648</v>
      </c>
      <c r="C21418" t="s">
        <v>3266</v>
      </c>
      <c r="D21418">
        <v>3.5</v>
      </c>
    </row>
    <row r="21419" spans="1:4">
      <c r="A21419">
        <v>1919</v>
      </c>
      <c r="B21419" t="s">
        <v>3648</v>
      </c>
      <c r="C21419" t="s">
        <v>3457</v>
      </c>
      <c r="D21419">
        <v>8</v>
      </c>
    </row>
    <row r="21420" spans="1:4">
      <c r="A21420">
        <v>1919</v>
      </c>
      <c r="B21420" t="s">
        <v>3648</v>
      </c>
      <c r="C21420" t="s">
        <v>486</v>
      </c>
      <c r="D21420">
        <v>23.28</v>
      </c>
    </row>
    <row r="21421" spans="1:4">
      <c r="A21421">
        <v>1919</v>
      </c>
      <c r="B21421" t="s">
        <v>3648</v>
      </c>
      <c r="C21421" t="s">
        <v>486</v>
      </c>
      <c r="D21421">
        <v>85.75</v>
      </c>
    </row>
    <row r="21422" spans="1:4">
      <c r="A21422">
        <v>1919</v>
      </c>
      <c r="B21422" t="s">
        <v>3648</v>
      </c>
      <c r="C21422" t="s">
        <v>486</v>
      </c>
      <c r="D21422">
        <v>25</v>
      </c>
    </row>
    <row r="21423" spans="1:4">
      <c r="A21423">
        <v>1919</v>
      </c>
      <c r="B21423" t="s">
        <v>3648</v>
      </c>
      <c r="C21423" t="s">
        <v>3467</v>
      </c>
      <c r="D21423">
        <v>16.5</v>
      </c>
    </row>
    <row r="21424" spans="1:4">
      <c r="A21424">
        <v>1919</v>
      </c>
      <c r="B21424" t="s">
        <v>3648</v>
      </c>
      <c r="C21424" t="s">
        <v>3468</v>
      </c>
      <c r="D21424">
        <v>19</v>
      </c>
    </row>
    <row r="21425" spans="1:4">
      <c r="A21425">
        <v>1919</v>
      </c>
      <c r="B21425" t="s">
        <v>3648</v>
      </c>
      <c r="C21425" t="s">
        <v>2747</v>
      </c>
      <c r="D21425">
        <v>14</v>
      </c>
    </row>
    <row r="21426" spans="1:4">
      <c r="A21426">
        <v>1919</v>
      </c>
      <c r="B21426" t="s">
        <v>3648</v>
      </c>
      <c r="C21426" t="s">
        <v>2745</v>
      </c>
      <c r="D21426">
        <v>15.5</v>
      </c>
    </row>
    <row r="21427" spans="1:4">
      <c r="A21427">
        <v>1919</v>
      </c>
      <c r="B21427" t="s">
        <v>3648</v>
      </c>
      <c r="C21427" t="s">
        <v>2745</v>
      </c>
      <c r="D21427">
        <v>11.06</v>
      </c>
    </row>
    <row r="21428" spans="1:4">
      <c r="A21428">
        <v>1919</v>
      </c>
      <c r="B21428" t="s">
        <v>3648</v>
      </c>
      <c r="C21428" t="s">
        <v>491</v>
      </c>
      <c r="D21428">
        <v>12.68</v>
      </c>
    </row>
    <row r="21429" spans="1:4">
      <c r="A21429">
        <v>1919</v>
      </c>
      <c r="B21429" t="s">
        <v>3648</v>
      </c>
      <c r="C21429" t="s">
        <v>2750</v>
      </c>
      <c r="D21429">
        <v>26.5</v>
      </c>
    </row>
    <row r="21430" spans="1:4">
      <c r="A21430">
        <v>1919</v>
      </c>
      <c r="B21430" t="s">
        <v>3648</v>
      </c>
      <c r="C21430" t="s">
        <v>2750</v>
      </c>
      <c r="D21430">
        <v>9</v>
      </c>
    </row>
    <row r="21431" spans="1:4">
      <c r="A21431">
        <v>1919</v>
      </c>
      <c r="B21431" t="s">
        <v>3648</v>
      </c>
      <c r="C21431" t="s">
        <v>492</v>
      </c>
      <c r="D21431">
        <v>107</v>
      </c>
    </row>
    <row r="21432" spans="1:4">
      <c r="A21432">
        <v>1919</v>
      </c>
      <c r="B21432" t="s">
        <v>3648</v>
      </c>
      <c r="C21432" t="s">
        <v>492</v>
      </c>
      <c r="D21432">
        <v>8</v>
      </c>
    </row>
    <row r="21433" spans="1:4">
      <c r="A21433">
        <v>1919</v>
      </c>
      <c r="B21433" t="s">
        <v>3648</v>
      </c>
      <c r="C21433" t="s">
        <v>1898</v>
      </c>
      <c r="D21433">
        <v>2</v>
      </c>
    </row>
    <row r="21434" spans="1:4">
      <c r="A21434">
        <v>1919</v>
      </c>
      <c r="B21434" t="s">
        <v>3648</v>
      </c>
      <c r="C21434" t="s">
        <v>2751</v>
      </c>
      <c r="D21434">
        <v>8.5</v>
      </c>
    </row>
    <row r="21435" spans="1:4">
      <c r="A21435">
        <v>1919</v>
      </c>
      <c r="B21435" t="s">
        <v>3648</v>
      </c>
      <c r="C21435" t="s">
        <v>3469</v>
      </c>
      <c r="D21435">
        <v>596</v>
      </c>
    </row>
    <row r="21436" spans="1:4">
      <c r="A21436">
        <v>1919</v>
      </c>
      <c r="B21436" t="s">
        <v>3648</v>
      </c>
      <c r="C21436" t="s">
        <v>3469</v>
      </c>
      <c r="D21436">
        <v>53</v>
      </c>
    </row>
    <row r="21437" spans="1:4">
      <c r="A21437">
        <v>1919</v>
      </c>
      <c r="B21437" t="s">
        <v>3648</v>
      </c>
      <c r="C21437" t="s">
        <v>3469</v>
      </c>
      <c r="D21437">
        <v>35</v>
      </c>
    </row>
    <row r="21438" spans="1:4">
      <c r="A21438">
        <v>1919</v>
      </c>
      <c r="B21438" t="s">
        <v>3648</v>
      </c>
      <c r="C21438" t="s">
        <v>2752</v>
      </c>
      <c r="D21438">
        <v>19.7</v>
      </c>
    </row>
    <row r="21439" spans="1:4">
      <c r="A21439">
        <v>1919</v>
      </c>
      <c r="B21439" t="s">
        <v>3648</v>
      </c>
      <c r="C21439" t="s">
        <v>494</v>
      </c>
      <c r="D21439">
        <v>25</v>
      </c>
    </row>
    <row r="21440" spans="1:4">
      <c r="A21440">
        <v>1919</v>
      </c>
      <c r="B21440" t="s">
        <v>3648</v>
      </c>
      <c r="C21440" t="s">
        <v>495</v>
      </c>
      <c r="D21440">
        <v>27.19</v>
      </c>
    </row>
    <row r="21441" spans="1:4">
      <c r="A21441">
        <v>1919</v>
      </c>
      <c r="B21441" t="s">
        <v>3648</v>
      </c>
      <c r="C21441" t="s">
        <v>495</v>
      </c>
      <c r="D21441">
        <v>86.12</v>
      </c>
    </row>
    <row r="21442" spans="1:4">
      <c r="A21442">
        <v>1919</v>
      </c>
      <c r="B21442" t="s">
        <v>3648</v>
      </c>
      <c r="C21442" t="s">
        <v>495</v>
      </c>
      <c r="D21442">
        <v>81</v>
      </c>
    </row>
    <row r="21443" spans="1:4">
      <c r="A21443">
        <v>1919</v>
      </c>
      <c r="B21443" t="s">
        <v>3648</v>
      </c>
      <c r="C21443" t="s">
        <v>495</v>
      </c>
      <c r="D21443">
        <v>42.07</v>
      </c>
    </row>
    <row r="21444" spans="1:4">
      <c r="A21444">
        <v>1919</v>
      </c>
      <c r="B21444" t="s">
        <v>3648</v>
      </c>
      <c r="C21444" t="s">
        <v>497</v>
      </c>
      <c r="D21444">
        <v>48</v>
      </c>
    </row>
    <row r="21445" spans="1:4">
      <c r="A21445">
        <v>1919</v>
      </c>
      <c r="B21445" t="s">
        <v>3648</v>
      </c>
      <c r="C21445" t="s">
        <v>498</v>
      </c>
      <c r="D21445">
        <v>6.1</v>
      </c>
    </row>
    <row r="21446" spans="1:4">
      <c r="A21446">
        <v>1919</v>
      </c>
      <c r="B21446" t="s">
        <v>3648</v>
      </c>
      <c r="C21446" t="s">
        <v>3268</v>
      </c>
      <c r="D21446">
        <v>3.7090000000000001</v>
      </c>
    </row>
    <row r="21447" spans="1:4">
      <c r="A21447">
        <v>1919</v>
      </c>
      <c r="B21447" t="s">
        <v>3648</v>
      </c>
      <c r="C21447" t="s">
        <v>3269</v>
      </c>
      <c r="D21447">
        <v>26</v>
      </c>
    </row>
    <row r="21448" spans="1:4">
      <c r="A21448">
        <v>1919</v>
      </c>
      <c r="B21448" t="s">
        <v>2427</v>
      </c>
      <c r="C21448" t="s">
        <v>2756</v>
      </c>
      <c r="D21448">
        <v>455</v>
      </c>
    </row>
    <row r="21449" spans="1:4">
      <c r="A21449">
        <v>1919</v>
      </c>
      <c r="B21449" t="s">
        <v>2427</v>
      </c>
      <c r="C21449" t="s">
        <v>2756</v>
      </c>
      <c r="D21449">
        <v>64</v>
      </c>
    </row>
    <row r="21450" spans="1:4">
      <c r="A21450">
        <v>1919</v>
      </c>
      <c r="B21450" t="s">
        <v>2427</v>
      </c>
      <c r="C21450" t="s">
        <v>2826</v>
      </c>
      <c r="D21450">
        <v>8.75</v>
      </c>
    </row>
    <row r="21451" spans="1:4">
      <c r="A21451">
        <v>1919</v>
      </c>
      <c r="B21451" t="s">
        <v>2427</v>
      </c>
      <c r="C21451" t="s">
        <v>2758</v>
      </c>
      <c r="D21451">
        <v>6.8</v>
      </c>
    </row>
    <row r="21452" spans="1:4">
      <c r="A21452">
        <v>1919</v>
      </c>
      <c r="B21452" t="s">
        <v>2427</v>
      </c>
      <c r="C21452" t="s">
        <v>2759</v>
      </c>
      <c r="D21452">
        <v>31.84</v>
      </c>
    </row>
    <row r="21453" spans="1:4">
      <c r="A21453">
        <v>1919</v>
      </c>
      <c r="B21453" t="s">
        <v>2427</v>
      </c>
      <c r="C21453" t="s">
        <v>2719</v>
      </c>
      <c r="D21453">
        <v>5.5</v>
      </c>
    </row>
    <row r="21454" spans="1:4">
      <c r="A21454">
        <v>1919</v>
      </c>
      <c r="B21454" t="s">
        <v>2427</v>
      </c>
      <c r="C21454" t="s">
        <v>2719</v>
      </c>
      <c r="D21454">
        <v>61.86</v>
      </c>
    </row>
    <row r="21455" spans="1:4">
      <c r="A21455">
        <v>1919</v>
      </c>
      <c r="B21455" t="s">
        <v>2427</v>
      </c>
      <c r="C21455" t="s">
        <v>2760</v>
      </c>
      <c r="D21455">
        <v>15</v>
      </c>
    </row>
    <row r="21456" spans="1:4">
      <c r="A21456">
        <v>1919</v>
      </c>
      <c r="B21456" t="s">
        <v>2427</v>
      </c>
      <c r="C21456" t="s">
        <v>3470</v>
      </c>
      <c r="D21456">
        <v>21.7</v>
      </c>
    </row>
    <row r="21457" spans="1:4">
      <c r="A21457">
        <v>1919</v>
      </c>
      <c r="B21457" t="s">
        <v>2427</v>
      </c>
      <c r="C21457" t="s">
        <v>2762</v>
      </c>
      <c r="D21457">
        <v>72.430000000000007</v>
      </c>
    </row>
    <row r="21458" spans="1:4">
      <c r="A21458">
        <v>1919</v>
      </c>
      <c r="B21458" t="s">
        <v>2427</v>
      </c>
      <c r="C21458" t="s">
        <v>2762</v>
      </c>
      <c r="D21458">
        <v>24.25</v>
      </c>
    </row>
    <row r="21459" spans="1:4">
      <c r="A21459">
        <v>1919</v>
      </c>
      <c r="B21459" t="s">
        <v>2427</v>
      </c>
      <c r="C21459" t="s">
        <v>2762</v>
      </c>
      <c r="D21459">
        <v>68.87</v>
      </c>
    </row>
    <row r="21460" spans="1:4">
      <c r="A21460">
        <v>1919</v>
      </c>
      <c r="B21460" t="s">
        <v>2427</v>
      </c>
      <c r="C21460" t="s">
        <v>3471</v>
      </c>
      <c r="D21460">
        <v>220</v>
      </c>
    </row>
    <row r="21461" spans="1:4">
      <c r="A21461">
        <v>1919</v>
      </c>
      <c r="B21461" t="s">
        <v>2427</v>
      </c>
      <c r="C21461" t="s">
        <v>2765</v>
      </c>
      <c r="D21461">
        <v>30.42</v>
      </c>
    </row>
    <row r="21462" spans="1:4">
      <c r="A21462">
        <v>1919</v>
      </c>
      <c r="B21462" t="s">
        <v>2427</v>
      </c>
      <c r="C21462" t="s">
        <v>2764</v>
      </c>
      <c r="D21462">
        <v>1.78</v>
      </c>
    </row>
    <row r="21463" spans="1:4">
      <c r="A21463">
        <v>1919</v>
      </c>
      <c r="B21463" t="s">
        <v>2427</v>
      </c>
      <c r="C21463" t="s">
        <v>3271</v>
      </c>
      <c r="D21463">
        <v>5.5</v>
      </c>
    </row>
    <row r="21464" spans="1:4">
      <c r="A21464">
        <v>1919</v>
      </c>
      <c r="B21464" t="s">
        <v>2427</v>
      </c>
      <c r="C21464" t="s">
        <v>2768</v>
      </c>
      <c r="D21464">
        <v>107</v>
      </c>
    </row>
    <row r="21465" spans="1:4">
      <c r="A21465">
        <v>1919</v>
      </c>
      <c r="B21465" t="s">
        <v>2427</v>
      </c>
      <c r="C21465" t="s">
        <v>2768</v>
      </c>
      <c r="D21465">
        <v>141</v>
      </c>
    </row>
    <row r="21466" spans="1:4">
      <c r="A21466">
        <v>1919</v>
      </c>
      <c r="B21466" t="s">
        <v>2427</v>
      </c>
      <c r="C21466" t="s">
        <v>2768</v>
      </c>
      <c r="D21466">
        <v>410</v>
      </c>
    </row>
    <row r="21467" spans="1:4">
      <c r="A21467">
        <v>1919</v>
      </c>
      <c r="B21467" t="s">
        <v>2427</v>
      </c>
      <c r="C21467" t="s">
        <v>2770</v>
      </c>
      <c r="D21467">
        <v>103</v>
      </c>
    </row>
    <row r="21468" spans="1:4">
      <c r="A21468">
        <v>1919</v>
      </c>
      <c r="B21468" t="s">
        <v>2427</v>
      </c>
      <c r="C21468" t="s">
        <v>2770</v>
      </c>
      <c r="D21468">
        <v>62</v>
      </c>
    </row>
    <row r="21469" spans="1:4">
      <c r="A21469">
        <v>1919</v>
      </c>
      <c r="B21469" t="s">
        <v>2427</v>
      </c>
      <c r="C21469" t="s">
        <v>2771</v>
      </c>
      <c r="D21469">
        <v>25</v>
      </c>
    </row>
    <row r="21470" spans="1:4">
      <c r="A21470">
        <v>1919</v>
      </c>
      <c r="B21470" t="s">
        <v>2427</v>
      </c>
      <c r="C21470" t="s">
        <v>2772</v>
      </c>
      <c r="D21470">
        <v>10</v>
      </c>
    </row>
    <row r="21471" spans="1:4">
      <c r="A21471">
        <v>1919</v>
      </c>
      <c r="B21471" t="s">
        <v>2427</v>
      </c>
      <c r="C21471" t="s">
        <v>3472</v>
      </c>
      <c r="D21471">
        <v>18</v>
      </c>
    </row>
    <row r="21472" spans="1:4">
      <c r="A21472">
        <v>1919</v>
      </c>
      <c r="B21472" t="s">
        <v>2427</v>
      </c>
      <c r="C21472" t="s">
        <v>2775</v>
      </c>
      <c r="D21472">
        <v>100</v>
      </c>
    </row>
    <row r="21473" spans="1:4">
      <c r="A21473">
        <v>1919</v>
      </c>
      <c r="B21473" t="s">
        <v>2427</v>
      </c>
      <c r="C21473" t="s">
        <v>3473</v>
      </c>
      <c r="D21473">
        <v>43</v>
      </c>
    </row>
    <row r="21474" spans="1:4">
      <c r="A21474">
        <v>1919</v>
      </c>
      <c r="B21474" t="s">
        <v>2427</v>
      </c>
      <c r="C21474" t="s">
        <v>2777</v>
      </c>
      <c r="D21474">
        <v>21.14</v>
      </c>
    </row>
    <row r="21475" spans="1:4">
      <c r="A21475">
        <v>1919</v>
      </c>
      <c r="B21475" t="s">
        <v>2427</v>
      </c>
      <c r="C21475" t="s">
        <v>2777</v>
      </c>
      <c r="D21475">
        <v>22.06</v>
      </c>
    </row>
    <row r="21476" spans="1:4">
      <c r="A21476">
        <v>1919</v>
      </c>
      <c r="B21476" t="s">
        <v>2427</v>
      </c>
      <c r="C21476" t="s">
        <v>2778</v>
      </c>
      <c r="D21476">
        <v>2.5</v>
      </c>
    </row>
    <row r="21477" spans="1:4">
      <c r="A21477">
        <v>1919</v>
      </c>
      <c r="B21477" t="s">
        <v>2427</v>
      </c>
      <c r="C21477" t="s">
        <v>2779</v>
      </c>
      <c r="D21477">
        <v>32</v>
      </c>
    </row>
    <row r="21478" spans="1:4">
      <c r="A21478">
        <v>1919</v>
      </c>
      <c r="B21478" t="s">
        <v>2427</v>
      </c>
      <c r="C21478" t="s">
        <v>2780</v>
      </c>
      <c r="D21478">
        <v>40.92</v>
      </c>
    </row>
    <row r="21479" spans="1:4">
      <c r="A21479">
        <v>1919</v>
      </c>
      <c r="B21479" t="s">
        <v>2427</v>
      </c>
      <c r="C21479" t="s">
        <v>2781</v>
      </c>
      <c r="D21479">
        <v>123</v>
      </c>
    </row>
    <row r="21480" spans="1:4">
      <c r="A21480">
        <v>1919</v>
      </c>
      <c r="B21480" t="s">
        <v>2427</v>
      </c>
      <c r="C21480" t="s">
        <v>2781</v>
      </c>
      <c r="D21480">
        <v>35</v>
      </c>
    </row>
    <row r="21481" spans="1:4">
      <c r="A21481">
        <v>1919</v>
      </c>
      <c r="B21481" t="s">
        <v>2427</v>
      </c>
      <c r="C21481" t="s">
        <v>2782</v>
      </c>
      <c r="D21481">
        <v>97.89</v>
      </c>
    </row>
    <row r="21482" spans="1:4">
      <c r="A21482">
        <v>1919</v>
      </c>
      <c r="B21482" t="s">
        <v>2427</v>
      </c>
      <c r="C21482" t="s">
        <v>3273</v>
      </c>
      <c r="D21482">
        <v>8.5</v>
      </c>
    </row>
    <row r="21483" spans="1:4">
      <c r="A21483">
        <v>1919</v>
      </c>
      <c r="B21483" t="s">
        <v>2427</v>
      </c>
      <c r="C21483" t="s">
        <v>3273</v>
      </c>
      <c r="D21483">
        <v>2.6</v>
      </c>
    </row>
    <row r="21484" spans="1:4">
      <c r="A21484">
        <v>1919</v>
      </c>
      <c r="B21484" t="s">
        <v>512</v>
      </c>
      <c r="C21484" t="s">
        <v>1437</v>
      </c>
      <c r="D21484">
        <v>10</v>
      </c>
    </row>
    <row r="21485" spans="1:4">
      <c r="A21485">
        <v>1919</v>
      </c>
      <c r="B21485" t="s">
        <v>2427</v>
      </c>
      <c r="C21485" t="s">
        <v>2784</v>
      </c>
      <c r="D21485">
        <v>70</v>
      </c>
    </row>
    <row r="21486" spans="1:4">
      <c r="A21486">
        <v>1919</v>
      </c>
      <c r="B21486" t="s">
        <v>512</v>
      </c>
      <c r="C21486" t="s">
        <v>774</v>
      </c>
      <c r="D21486">
        <v>130</v>
      </c>
    </row>
    <row r="21487" spans="1:4">
      <c r="A21487">
        <v>1919</v>
      </c>
      <c r="B21487" t="s">
        <v>512</v>
      </c>
      <c r="C21487" t="s">
        <v>774</v>
      </c>
      <c r="D21487">
        <v>7</v>
      </c>
    </row>
    <row r="21488" spans="1:4">
      <c r="A21488">
        <v>1919</v>
      </c>
      <c r="B21488" t="s">
        <v>512</v>
      </c>
      <c r="C21488" t="s">
        <v>517</v>
      </c>
      <c r="D21488">
        <v>23.5</v>
      </c>
    </row>
    <row r="21489" spans="1:4">
      <c r="A21489">
        <v>1919</v>
      </c>
      <c r="B21489" t="s">
        <v>512</v>
      </c>
      <c r="C21489" t="s">
        <v>518</v>
      </c>
      <c r="D21489">
        <v>30.07</v>
      </c>
    </row>
    <row r="21490" spans="1:4">
      <c r="A21490">
        <v>1919</v>
      </c>
      <c r="B21490" t="s">
        <v>512</v>
      </c>
      <c r="C21490" t="s">
        <v>518</v>
      </c>
      <c r="D21490">
        <v>44.65</v>
      </c>
    </row>
    <row r="21491" spans="1:4">
      <c r="A21491">
        <v>1919</v>
      </c>
      <c r="B21491" t="s">
        <v>512</v>
      </c>
      <c r="C21491" t="s">
        <v>1130</v>
      </c>
      <c r="D21491">
        <v>33.340000000000003</v>
      </c>
    </row>
    <row r="21492" spans="1:4">
      <c r="A21492">
        <v>1919</v>
      </c>
      <c r="B21492" t="s">
        <v>512</v>
      </c>
      <c r="C21492" t="s">
        <v>1130</v>
      </c>
      <c r="D21492">
        <v>34</v>
      </c>
    </row>
    <row r="21493" spans="1:4">
      <c r="A21493">
        <v>1919</v>
      </c>
      <c r="B21493" t="s">
        <v>512</v>
      </c>
      <c r="C21493" t="s">
        <v>1571</v>
      </c>
      <c r="D21493">
        <v>24.83</v>
      </c>
    </row>
    <row r="21494" spans="1:4">
      <c r="A21494">
        <v>1919</v>
      </c>
      <c r="B21494" t="s">
        <v>512</v>
      </c>
      <c r="C21494" t="s">
        <v>3474</v>
      </c>
      <c r="D21494">
        <v>36</v>
      </c>
    </row>
    <row r="21495" spans="1:4">
      <c r="A21495">
        <v>1919</v>
      </c>
      <c r="B21495" t="s">
        <v>512</v>
      </c>
      <c r="C21495" t="s">
        <v>3474</v>
      </c>
      <c r="D21495">
        <v>35</v>
      </c>
    </row>
    <row r="21496" spans="1:4">
      <c r="A21496">
        <v>1919</v>
      </c>
      <c r="B21496" t="s">
        <v>512</v>
      </c>
      <c r="C21496" t="s">
        <v>3474</v>
      </c>
      <c r="D21496">
        <v>47.84</v>
      </c>
    </row>
    <row r="21497" spans="1:4">
      <c r="A21497">
        <v>1919</v>
      </c>
      <c r="B21497" t="s">
        <v>512</v>
      </c>
      <c r="C21497" t="s">
        <v>3475</v>
      </c>
      <c r="D21497">
        <v>85</v>
      </c>
    </row>
    <row r="21498" spans="1:4">
      <c r="A21498">
        <v>1919</v>
      </c>
      <c r="B21498" t="s">
        <v>512</v>
      </c>
      <c r="C21498" t="s">
        <v>3475</v>
      </c>
      <c r="D21498">
        <v>74</v>
      </c>
    </row>
    <row r="21499" spans="1:4">
      <c r="A21499">
        <v>1919</v>
      </c>
      <c r="B21499" t="s">
        <v>512</v>
      </c>
      <c r="C21499" t="s">
        <v>515</v>
      </c>
      <c r="D21499">
        <v>20.7</v>
      </c>
    </row>
    <row r="21500" spans="1:4">
      <c r="A21500">
        <v>1919</v>
      </c>
      <c r="B21500" t="s">
        <v>512</v>
      </c>
      <c r="C21500" t="s">
        <v>519</v>
      </c>
      <c r="D21500">
        <v>4</v>
      </c>
    </row>
    <row r="21501" spans="1:4">
      <c r="A21501">
        <v>1919</v>
      </c>
      <c r="B21501" t="s">
        <v>512</v>
      </c>
      <c r="C21501" t="s">
        <v>1573</v>
      </c>
      <c r="D21501">
        <v>6.8</v>
      </c>
    </row>
    <row r="21502" spans="1:4">
      <c r="A21502">
        <v>1919</v>
      </c>
      <c r="B21502" t="s">
        <v>512</v>
      </c>
      <c r="C21502" t="s">
        <v>520</v>
      </c>
      <c r="D21502">
        <v>14.18</v>
      </c>
    </row>
    <row r="21503" spans="1:4">
      <c r="A21503">
        <v>1919</v>
      </c>
      <c r="B21503" t="s">
        <v>512</v>
      </c>
      <c r="C21503" t="s">
        <v>521</v>
      </c>
      <c r="D21503">
        <v>6.4</v>
      </c>
    </row>
    <row r="21504" spans="1:4">
      <c r="A21504">
        <v>1919</v>
      </c>
      <c r="B21504" t="s">
        <v>512</v>
      </c>
      <c r="C21504" t="s">
        <v>522</v>
      </c>
      <c r="D21504">
        <v>21.6</v>
      </c>
    </row>
    <row r="21505" spans="1:4">
      <c r="A21505">
        <v>1919</v>
      </c>
      <c r="B21505" t="s">
        <v>512</v>
      </c>
      <c r="C21505" t="s">
        <v>1133</v>
      </c>
      <c r="D21505">
        <v>8.5</v>
      </c>
    </row>
    <row r="21506" spans="1:4">
      <c r="A21506">
        <v>1919</v>
      </c>
      <c r="B21506" t="s">
        <v>512</v>
      </c>
      <c r="C21506" t="s">
        <v>1133</v>
      </c>
      <c r="D21506">
        <v>9</v>
      </c>
    </row>
    <row r="21507" spans="1:4">
      <c r="A21507">
        <v>1919</v>
      </c>
      <c r="B21507" t="s">
        <v>512</v>
      </c>
      <c r="C21507" t="s">
        <v>516</v>
      </c>
      <c r="D21507">
        <v>53</v>
      </c>
    </row>
    <row r="21508" spans="1:4">
      <c r="A21508">
        <v>1919</v>
      </c>
      <c r="B21508" t="s">
        <v>512</v>
      </c>
      <c r="C21508" t="s">
        <v>516</v>
      </c>
      <c r="D21508">
        <v>13</v>
      </c>
    </row>
    <row r="21509" spans="1:4">
      <c r="A21509">
        <v>1919</v>
      </c>
      <c r="B21509" t="s">
        <v>512</v>
      </c>
      <c r="C21509" t="s">
        <v>525</v>
      </c>
      <c r="D21509">
        <v>3</v>
      </c>
    </row>
    <row r="21510" spans="1:4">
      <c r="A21510">
        <v>1919</v>
      </c>
      <c r="B21510" t="s">
        <v>512</v>
      </c>
      <c r="C21510" t="s">
        <v>526</v>
      </c>
      <c r="D21510">
        <v>135</v>
      </c>
    </row>
    <row r="21511" spans="1:4">
      <c r="A21511">
        <v>1919</v>
      </c>
      <c r="B21511" t="s">
        <v>3649</v>
      </c>
      <c r="C21511" t="s">
        <v>3276</v>
      </c>
      <c r="D21511">
        <v>86.5</v>
      </c>
    </row>
    <row r="21512" spans="1:4">
      <c r="A21512">
        <v>1918</v>
      </c>
      <c r="B21512" t="s">
        <v>3649</v>
      </c>
      <c r="C21512" t="s">
        <v>2792</v>
      </c>
      <c r="D21512">
        <v>40</v>
      </c>
    </row>
    <row r="21513" spans="1:4">
      <c r="A21513">
        <v>1919</v>
      </c>
      <c r="B21513" t="s">
        <v>3649</v>
      </c>
      <c r="C21513" t="s">
        <v>2791</v>
      </c>
      <c r="D21513">
        <v>9.84</v>
      </c>
    </row>
    <row r="21514" spans="1:4">
      <c r="A21514">
        <v>1919</v>
      </c>
      <c r="B21514" t="s">
        <v>3649</v>
      </c>
      <c r="C21514" t="s">
        <v>2794</v>
      </c>
      <c r="D21514">
        <v>5</v>
      </c>
    </row>
    <row r="21515" spans="1:4">
      <c r="A21515">
        <v>1919</v>
      </c>
      <c r="B21515" t="s">
        <v>3649</v>
      </c>
      <c r="C21515" t="s">
        <v>2794</v>
      </c>
      <c r="D21515">
        <v>14</v>
      </c>
    </row>
    <row r="21516" spans="1:4">
      <c r="A21516">
        <v>1919</v>
      </c>
      <c r="B21516" t="s">
        <v>3649</v>
      </c>
      <c r="C21516" t="s">
        <v>3278</v>
      </c>
      <c r="D21516">
        <v>10.5</v>
      </c>
    </row>
    <row r="21517" spans="1:4">
      <c r="A21517">
        <v>1919</v>
      </c>
      <c r="B21517" t="s">
        <v>3649</v>
      </c>
      <c r="C21517" t="s">
        <v>3278</v>
      </c>
      <c r="D21517">
        <v>10</v>
      </c>
    </row>
    <row r="21518" spans="1:4">
      <c r="A21518">
        <v>1919</v>
      </c>
      <c r="B21518" t="s">
        <v>3649</v>
      </c>
      <c r="C21518" t="s">
        <v>2800</v>
      </c>
      <c r="D21518">
        <v>5</v>
      </c>
    </row>
    <row r="21519" spans="1:4">
      <c r="A21519">
        <v>1919</v>
      </c>
      <c r="B21519" t="s">
        <v>3649</v>
      </c>
      <c r="C21519" t="s">
        <v>3476</v>
      </c>
      <c r="D21519">
        <v>20</v>
      </c>
    </row>
    <row r="21520" spans="1:4">
      <c r="A21520">
        <v>1919</v>
      </c>
      <c r="B21520" t="s">
        <v>3649</v>
      </c>
      <c r="C21520" t="s">
        <v>2801</v>
      </c>
      <c r="D21520">
        <v>7.5</v>
      </c>
    </row>
    <row r="21521" spans="1:4">
      <c r="A21521">
        <v>1919</v>
      </c>
      <c r="B21521" t="s">
        <v>3649</v>
      </c>
      <c r="C21521" t="s">
        <v>2802</v>
      </c>
      <c r="D21521">
        <v>104.14</v>
      </c>
    </row>
    <row r="21522" spans="1:4">
      <c r="A21522">
        <v>1919</v>
      </c>
      <c r="B21522" t="s">
        <v>3649</v>
      </c>
      <c r="C21522" t="s">
        <v>2803</v>
      </c>
      <c r="D21522">
        <v>11</v>
      </c>
    </row>
    <row r="21523" spans="1:4">
      <c r="A21523">
        <v>1919</v>
      </c>
      <c r="B21523" t="s">
        <v>3649</v>
      </c>
      <c r="C21523" t="s">
        <v>2804</v>
      </c>
      <c r="D21523">
        <v>2</v>
      </c>
    </row>
    <row r="21524" spans="1:4">
      <c r="A21524">
        <v>1919</v>
      </c>
      <c r="B21524" t="s">
        <v>3649</v>
      </c>
      <c r="C21524" t="s">
        <v>2805</v>
      </c>
      <c r="D21524">
        <v>41.287999999999997</v>
      </c>
    </row>
    <row r="21525" spans="1:4">
      <c r="A21525">
        <v>1919</v>
      </c>
      <c r="B21525" t="s">
        <v>3649</v>
      </c>
      <c r="C21525" t="s">
        <v>2806</v>
      </c>
      <c r="D21525">
        <v>60.67</v>
      </c>
    </row>
    <row r="21526" spans="1:4">
      <c r="A21526">
        <v>1919</v>
      </c>
      <c r="B21526" t="s">
        <v>3649</v>
      </c>
      <c r="C21526" t="s">
        <v>2806</v>
      </c>
      <c r="D21526">
        <v>33.6</v>
      </c>
    </row>
    <row r="21527" spans="1:4">
      <c r="A21527">
        <v>1919</v>
      </c>
      <c r="B21527" t="s">
        <v>3649</v>
      </c>
      <c r="C21527" t="s">
        <v>2806</v>
      </c>
      <c r="D21527">
        <v>66</v>
      </c>
    </row>
    <row r="21528" spans="1:4">
      <c r="A21528">
        <v>1919</v>
      </c>
      <c r="B21528" t="s">
        <v>3649</v>
      </c>
      <c r="C21528" t="s">
        <v>2807</v>
      </c>
      <c r="D21528">
        <v>25</v>
      </c>
    </row>
    <row r="21529" spans="1:4">
      <c r="A21529">
        <v>1919</v>
      </c>
      <c r="B21529" t="s">
        <v>2524</v>
      </c>
      <c r="C21529" t="s">
        <v>1880</v>
      </c>
      <c r="D21529">
        <v>4.5</v>
      </c>
    </row>
    <row r="21530" spans="1:4">
      <c r="A21530">
        <v>1919</v>
      </c>
      <c r="B21530" t="s">
        <v>2524</v>
      </c>
      <c r="C21530" t="s">
        <v>779</v>
      </c>
      <c r="D21530">
        <v>6</v>
      </c>
    </row>
    <row r="21531" spans="1:4">
      <c r="A21531">
        <v>1919</v>
      </c>
      <c r="B21531" t="s">
        <v>2524</v>
      </c>
      <c r="C21531" t="s">
        <v>3477</v>
      </c>
      <c r="D21531">
        <v>6</v>
      </c>
    </row>
    <row r="21532" spans="1:4">
      <c r="A21532">
        <v>1919</v>
      </c>
      <c r="B21532" t="s">
        <v>2524</v>
      </c>
      <c r="C21532" t="s">
        <v>2720</v>
      </c>
      <c r="D21532">
        <v>69.42</v>
      </c>
    </row>
    <row r="21533" spans="1:4">
      <c r="A21533">
        <v>1919</v>
      </c>
      <c r="B21533" t="s">
        <v>2524</v>
      </c>
      <c r="C21533" t="s">
        <v>778</v>
      </c>
      <c r="D21533">
        <v>93.79</v>
      </c>
    </row>
    <row r="21534" spans="1:4">
      <c r="A21534">
        <v>1919</v>
      </c>
      <c r="B21534" t="s">
        <v>2524</v>
      </c>
      <c r="C21534" t="s">
        <v>781</v>
      </c>
      <c r="D21534">
        <v>101.8</v>
      </c>
    </row>
    <row r="21535" spans="1:4">
      <c r="A21535">
        <v>1919</v>
      </c>
      <c r="B21535" t="s">
        <v>2524</v>
      </c>
      <c r="C21535" t="s">
        <v>781</v>
      </c>
      <c r="D21535">
        <v>150</v>
      </c>
    </row>
    <row r="21536" spans="1:4">
      <c r="A21536">
        <v>1919</v>
      </c>
      <c r="B21536" t="s">
        <v>2524</v>
      </c>
      <c r="C21536" t="s">
        <v>781</v>
      </c>
      <c r="D21536">
        <v>12.5</v>
      </c>
    </row>
    <row r="21537" spans="1:4">
      <c r="A21537">
        <v>1919</v>
      </c>
      <c r="B21537" t="s">
        <v>2524</v>
      </c>
      <c r="C21537" t="s">
        <v>3478</v>
      </c>
      <c r="D21537">
        <v>4.5</v>
      </c>
    </row>
    <row r="21538" spans="1:4">
      <c r="A21538">
        <v>1919</v>
      </c>
      <c r="B21538" t="s">
        <v>2524</v>
      </c>
      <c r="C21538" t="s">
        <v>783</v>
      </c>
      <c r="D21538">
        <v>19.335999999999999</v>
      </c>
    </row>
    <row r="21539" spans="1:4">
      <c r="A21539">
        <v>1919</v>
      </c>
      <c r="B21539" t="s">
        <v>2524</v>
      </c>
      <c r="C21539" t="s">
        <v>2809</v>
      </c>
      <c r="D21539">
        <v>3.3</v>
      </c>
    </row>
    <row r="21540" spans="1:4">
      <c r="A21540">
        <v>1919</v>
      </c>
      <c r="B21540" t="s">
        <v>2810</v>
      </c>
      <c r="C21540" t="s">
        <v>2811</v>
      </c>
      <c r="D21540">
        <v>7</v>
      </c>
    </row>
    <row r="21541" spans="1:4">
      <c r="A21541">
        <v>1919</v>
      </c>
      <c r="B21541" t="s">
        <v>2810</v>
      </c>
      <c r="C21541" t="s">
        <v>2811</v>
      </c>
      <c r="D21541">
        <v>6.5</v>
      </c>
    </row>
    <row r="21542" spans="1:4">
      <c r="A21542">
        <v>1919</v>
      </c>
      <c r="B21542" t="s">
        <v>2810</v>
      </c>
      <c r="C21542" t="s">
        <v>2811</v>
      </c>
      <c r="D21542">
        <v>2.6</v>
      </c>
    </row>
    <row r="21543" spans="1:4">
      <c r="A21543">
        <v>1919</v>
      </c>
      <c r="B21543" t="s">
        <v>2810</v>
      </c>
      <c r="C21543" t="s">
        <v>2813</v>
      </c>
      <c r="D21543">
        <v>6.23</v>
      </c>
    </row>
    <row r="21544" spans="1:4">
      <c r="A21544">
        <v>1919</v>
      </c>
      <c r="B21544" t="s">
        <v>2810</v>
      </c>
      <c r="C21544" t="s">
        <v>3479</v>
      </c>
      <c r="D21544">
        <v>23.6</v>
      </c>
    </row>
    <row r="21545" spans="1:4">
      <c r="A21545">
        <v>1919</v>
      </c>
      <c r="B21545" t="s">
        <v>2810</v>
      </c>
      <c r="C21545" t="s">
        <v>3283</v>
      </c>
      <c r="D21545">
        <v>10</v>
      </c>
    </row>
    <row r="21546" spans="1:4">
      <c r="A21546">
        <v>1919</v>
      </c>
      <c r="B21546" t="s">
        <v>2810</v>
      </c>
      <c r="C21546" t="s">
        <v>2818</v>
      </c>
      <c r="D21546">
        <v>218.16</v>
      </c>
    </row>
    <row r="21547" spans="1:4">
      <c r="A21547">
        <v>1919</v>
      </c>
      <c r="B21547" t="s">
        <v>2810</v>
      </c>
      <c r="C21547" t="s">
        <v>2818</v>
      </c>
      <c r="D21547">
        <v>11.6</v>
      </c>
    </row>
    <row r="21548" spans="1:4">
      <c r="A21548">
        <v>1919</v>
      </c>
      <c r="B21548" t="s">
        <v>2810</v>
      </c>
      <c r="C21548" t="s">
        <v>2819</v>
      </c>
      <c r="D21548">
        <v>32.6</v>
      </c>
    </row>
    <row r="21549" spans="1:4">
      <c r="A21549">
        <v>1919</v>
      </c>
      <c r="B21549" t="s">
        <v>2820</v>
      </c>
      <c r="C21549" t="s">
        <v>3284</v>
      </c>
      <c r="D21549">
        <v>65.91</v>
      </c>
    </row>
    <row r="21550" spans="1:4">
      <c r="A21550">
        <v>1919</v>
      </c>
      <c r="B21550" t="s">
        <v>2820</v>
      </c>
      <c r="C21550" t="s">
        <v>3285</v>
      </c>
      <c r="D21550">
        <v>8</v>
      </c>
    </row>
    <row r="21551" spans="1:4">
      <c r="A21551">
        <v>1919</v>
      </c>
      <c r="B21551" t="s">
        <v>2820</v>
      </c>
      <c r="C21551" t="s">
        <v>3480</v>
      </c>
      <c r="D21551">
        <v>4.8</v>
      </c>
    </row>
    <row r="21552" spans="1:4">
      <c r="A21552">
        <v>1919</v>
      </c>
      <c r="B21552" t="s">
        <v>2820</v>
      </c>
      <c r="C21552" t="s">
        <v>3480</v>
      </c>
      <c r="D21552">
        <v>3.3</v>
      </c>
    </row>
    <row r="21553" spans="1:4">
      <c r="A21553">
        <v>1919</v>
      </c>
      <c r="B21553" t="s">
        <v>2820</v>
      </c>
      <c r="C21553" t="s">
        <v>2825</v>
      </c>
      <c r="D21553">
        <v>3</v>
      </c>
    </row>
    <row r="21554" spans="1:4">
      <c r="A21554">
        <v>1919</v>
      </c>
      <c r="B21554" t="s">
        <v>2820</v>
      </c>
      <c r="C21554" t="s">
        <v>3481</v>
      </c>
      <c r="D21554">
        <v>30.76</v>
      </c>
    </row>
    <row r="21555" spans="1:4">
      <c r="A21555">
        <v>1919</v>
      </c>
      <c r="B21555" t="s">
        <v>2820</v>
      </c>
      <c r="C21555" t="s">
        <v>3481</v>
      </c>
      <c r="D21555">
        <v>165.65299999999999</v>
      </c>
    </row>
    <row r="21556" spans="1:4">
      <c r="A21556">
        <v>1919</v>
      </c>
      <c r="B21556" t="s">
        <v>2820</v>
      </c>
      <c r="C21556" t="s">
        <v>2779</v>
      </c>
      <c r="D21556">
        <v>106.608</v>
      </c>
    </row>
    <row r="21557" spans="1:4">
      <c r="A21557">
        <v>1919</v>
      </c>
      <c r="B21557" t="s">
        <v>2820</v>
      </c>
      <c r="C21557" t="s">
        <v>2828</v>
      </c>
      <c r="D21557">
        <v>38.14</v>
      </c>
    </row>
    <row r="21558" spans="1:4">
      <c r="A21558">
        <v>1919</v>
      </c>
      <c r="B21558" t="s">
        <v>2820</v>
      </c>
      <c r="C21558" t="s">
        <v>2829</v>
      </c>
      <c r="D21558">
        <v>23.92</v>
      </c>
    </row>
    <row r="21559" spans="1:4">
      <c r="A21559">
        <v>1919</v>
      </c>
      <c r="B21559" t="s">
        <v>2820</v>
      </c>
      <c r="C21559" t="s">
        <v>2830</v>
      </c>
      <c r="D21559">
        <v>60</v>
      </c>
    </row>
    <row r="21560" spans="1:4">
      <c r="A21560">
        <v>1919</v>
      </c>
      <c r="B21560" t="s">
        <v>2820</v>
      </c>
      <c r="C21560" t="s">
        <v>3482</v>
      </c>
      <c r="D21560">
        <v>18.66</v>
      </c>
    </row>
    <row r="21561" spans="1:4">
      <c r="A21561">
        <v>1919</v>
      </c>
      <c r="B21561" t="s">
        <v>2820</v>
      </c>
      <c r="C21561" t="s">
        <v>3483</v>
      </c>
      <c r="D21561">
        <v>11</v>
      </c>
    </row>
    <row r="21562" spans="1:4">
      <c r="A21562">
        <v>1919</v>
      </c>
      <c r="B21562" t="s">
        <v>2833</v>
      </c>
      <c r="C21562" t="s">
        <v>2834</v>
      </c>
      <c r="D21562">
        <v>37.4</v>
      </c>
    </row>
    <row r="21563" spans="1:4">
      <c r="A21563">
        <v>1919</v>
      </c>
      <c r="B21563" t="s">
        <v>2833</v>
      </c>
      <c r="C21563" t="s">
        <v>2835</v>
      </c>
      <c r="D21563">
        <v>0.98</v>
      </c>
    </row>
    <row r="21564" spans="1:4">
      <c r="A21564">
        <v>1919</v>
      </c>
      <c r="B21564" t="s">
        <v>2833</v>
      </c>
      <c r="C21564" t="s">
        <v>2835</v>
      </c>
      <c r="D21564">
        <v>1.5</v>
      </c>
    </row>
    <row r="21565" spans="1:4">
      <c r="A21565">
        <v>1919</v>
      </c>
      <c r="B21565" t="s">
        <v>2833</v>
      </c>
      <c r="C21565" t="s">
        <v>2835</v>
      </c>
      <c r="D21565">
        <v>415.23399999999998</v>
      </c>
    </row>
    <row r="21566" spans="1:4">
      <c r="A21566">
        <v>1919</v>
      </c>
      <c r="B21566" t="s">
        <v>2833</v>
      </c>
      <c r="C21566" t="s">
        <v>2835</v>
      </c>
      <c r="D21566">
        <v>98.91</v>
      </c>
    </row>
    <row r="21567" spans="1:4">
      <c r="A21567">
        <v>1919</v>
      </c>
      <c r="B21567" t="s">
        <v>2833</v>
      </c>
      <c r="C21567" t="s">
        <v>3484</v>
      </c>
      <c r="D21567">
        <v>3.25</v>
      </c>
    </row>
    <row r="21568" spans="1:4">
      <c r="A21568">
        <v>1919</v>
      </c>
      <c r="B21568" t="s">
        <v>2833</v>
      </c>
      <c r="C21568" t="s">
        <v>2836</v>
      </c>
      <c r="D21568">
        <v>8.5</v>
      </c>
    </row>
    <row r="21569" spans="1:4">
      <c r="A21569">
        <v>1919</v>
      </c>
      <c r="B21569" t="s">
        <v>2833</v>
      </c>
      <c r="C21569" t="s">
        <v>2836</v>
      </c>
      <c r="D21569">
        <v>25</v>
      </c>
    </row>
    <row r="21570" spans="1:4">
      <c r="A21570">
        <v>1919</v>
      </c>
      <c r="B21570" t="s">
        <v>2833</v>
      </c>
      <c r="C21570" t="s">
        <v>3485</v>
      </c>
      <c r="D21570">
        <v>91.5</v>
      </c>
    </row>
    <row r="21571" spans="1:4">
      <c r="A21571">
        <v>1919</v>
      </c>
      <c r="B21571" t="s">
        <v>2833</v>
      </c>
      <c r="C21571" t="s">
        <v>3289</v>
      </c>
      <c r="D21571">
        <v>3.5</v>
      </c>
    </row>
    <row r="21572" spans="1:4">
      <c r="A21572">
        <v>1919</v>
      </c>
      <c r="B21572" t="s">
        <v>2833</v>
      </c>
      <c r="C21572" t="s">
        <v>3290</v>
      </c>
      <c r="D21572">
        <v>3.25</v>
      </c>
    </row>
    <row r="21573" spans="1:4">
      <c r="A21573">
        <v>1919</v>
      </c>
      <c r="B21573" t="s">
        <v>3291</v>
      </c>
      <c r="C21573" t="s">
        <v>2840</v>
      </c>
      <c r="D21573">
        <v>44.9</v>
      </c>
    </row>
    <row r="21574" spans="1:4">
      <c r="A21574">
        <v>1919</v>
      </c>
      <c r="B21574" t="s">
        <v>3291</v>
      </c>
      <c r="C21574" t="s">
        <v>2840</v>
      </c>
      <c r="D21574">
        <v>5.14</v>
      </c>
    </row>
    <row r="21575" spans="1:4">
      <c r="A21575">
        <v>1919</v>
      </c>
      <c r="B21575" t="s">
        <v>3291</v>
      </c>
      <c r="C21575" t="s">
        <v>2840</v>
      </c>
      <c r="D21575">
        <v>96.03</v>
      </c>
    </row>
    <row r="21576" spans="1:4">
      <c r="A21576">
        <v>1919</v>
      </c>
      <c r="B21576" t="s">
        <v>3291</v>
      </c>
      <c r="C21576" t="s">
        <v>2843</v>
      </c>
      <c r="D21576">
        <v>970.173</v>
      </c>
    </row>
    <row r="21577" spans="1:4">
      <c r="A21577">
        <v>1919</v>
      </c>
      <c r="B21577" t="s">
        <v>3291</v>
      </c>
      <c r="C21577" t="s">
        <v>2843</v>
      </c>
      <c r="D21577">
        <v>531.154</v>
      </c>
    </row>
    <row r="21578" spans="1:4">
      <c r="A21578">
        <v>1919</v>
      </c>
      <c r="B21578" t="s">
        <v>3291</v>
      </c>
      <c r="C21578" t="s">
        <v>2843</v>
      </c>
      <c r="D21578">
        <v>83.15</v>
      </c>
    </row>
    <row r="21579" spans="1:4">
      <c r="A21579">
        <v>1919</v>
      </c>
      <c r="B21579" t="s">
        <v>3291</v>
      </c>
      <c r="C21579" t="s">
        <v>3486</v>
      </c>
      <c r="D21579">
        <v>20.100000000000001</v>
      </c>
    </row>
    <row r="21580" spans="1:4">
      <c r="A21580">
        <v>1919</v>
      </c>
      <c r="B21580" t="s">
        <v>3291</v>
      </c>
      <c r="C21580" t="s">
        <v>2734</v>
      </c>
      <c r="D21580">
        <v>19.7</v>
      </c>
    </row>
    <row r="21581" spans="1:4">
      <c r="A21581">
        <v>1919</v>
      </c>
      <c r="B21581" t="s">
        <v>3291</v>
      </c>
      <c r="C21581" t="s">
        <v>2845</v>
      </c>
      <c r="D21581">
        <v>6.6</v>
      </c>
    </row>
    <row r="21582" spans="1:4">
      <c r="A21582">
        <v>1919</v>
      </c>
      <c r="B21582" t="s">
        <v>3291</v>
      </c>
      <c r="C21582" t="s">
        <v>3487</v>
      </c>
      <c r="D21582">
        <v>91.789000000000001</v>
      </c>
    </row>
    <row r="21583" spans="1:4">
      <c r="A21583">
        <v>1919</v>
      </c>
      <c r="B21583" t="s">
        <v>3291</v>
      </c>
      <c r="C21583" t="s">
        <v>3293</v>
      </c>
      <c r="D21583">
        <v>40.694000000000003</v>
      </c>
    </row>
    <row r="21584" spans="1:4">
      <c r="A21584">
        <v>1919</v>
      </c>
      <c r="B21584" t="s">
        <v>3291</v>
      </c>
      <c r="C21584" t="s">
        <v>2848</v>
      </c>
      <c r="D21584">
        <v>47</v>
      </c>
    </row>
    <row r="21585" spans="1:4">
      <c r="A21585">
        <v>1919</v>
      </c>
      <c r="B21585" t="s">
        <v>3291</v>
      </c>
      <c r="C21585" t="s">
        <v>3295</v>
      </c>
      <c r="D21585">
        <v>127.598</v>
      </c>
    </row>
    <row r="21586" spans="1:4">
      <c r="A21586">
        <v>1919</v>
      </c>
      <c r="B21586" t="s">
        <v>3291</v>
      </c>
      <c r="C21586" t="s">
        <v>3295</v>
      </c>
      <c r="D21586">
        <v>71.802000000000007</v>
      </c>
    </row>
    <row r="21587" spans="1:4">
      <c r="A21587">
        <v>1919</v>
      </c>
      <c r="B21587" t="s">
        <v>3291</v>
      </c>
      <c r="C21587" t="s">
        <v>3297</v>
      </c>
      <c r="D21587">
        <v>6.79</v>
      </c>
    </row>
    <row r="21588" spans="1:4">
      <c r="A21588">
        <v>1919</v>
      </c>
      <c r="B21588" t="s">
        <v>3291</v>
      </c>
      <c r="C21588" t="s">
        <v>3298</v>
      </c>
      <c r="D21588">
        <v>18.149999999999999</v>
      </c>
    </row>
    <row r="21589" spans="1:4">
      <c r="A21589">
        <v>1919</v>
      </c>
      <c r="B21589" t="s">
        <v>3291</v>
      </c>
      <c r="C21589" t="s">
        <v>3075</v>
      </c>
      <c r="D21589">
        <v>29.79</v>
      </c>
    </row>
    <row r="21590" spans="1:4">
      <c r="A21590">
        <v>1919</v>
      </c>
      <c r="B21590" t="s">
        <v>3291</v>
      </c>
      <c r="C21590" t="s">
        <v>3075</v>
      </c>
      <c r="D21590">
        <v>71</v>
      </c>
    </row>
    <row r="21591" spans="1:4">
      <c r="A21591">
        <v>1919</v>
      </c>
      <c r="B21591" t="s">
        <v>3291</v>
      </c>
      <c r="C21591" t="s">
        <v>2852</v>
      </c>
      <c r="D21591">
        <v>44</v>
      </c>
    </row>
    <row r="21592" spans="1:4">
      <c r="A21592">
        <v>1919</v>
      </c>
      <c r="B21592" t="s">
        <v>3291</v>
      </c>
      <c r="C21592" t="s">
        <v>2852</v>
      </c>
      <c r="D21592">
        <v>4</v>
      </c>
    </row>
    <row r="21593" spans="1:4">
      <c r="A21593">
        <v>1919</v>
      </c>
      <c r="B21593" t="s">
        <v>3291</v>
      </c>
      <c r="C21593" t="s">
        <v>3300</v>
      </c>
      <c r="D21593">
        <v>92</v>
      </c>
    </row>
    <row r="21594" spans="1:4">
      <c r="A21594">
        <v>1919</v>
      </c>
      <c r="B21594" t="s">
        <v>3291</v>
      </c>
      <c r="C21594" t="s">
        <v>3301</v>
      </c>
      <c r="D21594">
        <v>27.608000000000001</v>
      </c>
    </row>
    <row r="21595" spans="1:4">
      <c r="A21595">
        <v>1919</v>
      </c>
      <c r="B21595" t="s">
        <v>3291</v>
      </c>
      <c r="C21595" t="s">
        <v>2857</v>
      </c>
      <c r="D21595">
        <v>21.2</v>
      </c>
    </row>
    <row r="21596" spans="1:4">
      <c r="A21596">
        <v>1919</v>
      </c>
      <c r="B21596" t="s">
        <v>3291</v>
      </c>
      <c r="C21596" t="s">
        <v>2858</v>
      </c>
      <c r="D21596">
        <v>145.82</v>
      </c>
    </row>
    <row r="21597" spans="1:4">
      <c r="A21597">
        <v>1919</v>
      </c>
      <c r="B21597" t="s">
        <v>3291</v>
      </c>
      <c r="C21597" t="s">
        <v>3488</v>
      </c>
      <c r="D21597">
        <v>5.4</v>
      </c>
    </row>
    <row r="21598" spans="1:4">
      <c r="A21598">
        <v>1919</v>
      </c>
      <c r="B21598" t="s">
        <v>3291</v>
      </c>
      <c r="C21598" t="s">
        <v>2862</v>
      </c>
      <c r="D21598">
        <v>7.43</v>
      </c>
    </row>
    <row r="21599" spans="1:4">
      <c r="A21599">
        <v>1919</v>
      </c>
      <c r="B21599" t="s">
        <v>3291</v>
      </c>
      <c r="C21599" t="s">
        <v>3489</v>
      </c>
      <c r="D21599">
        <v>10.119999999999999</v>
      </c>
    </row>
    <row r="21600" spans="1:4">
      <c r="A21600">
        <v>1919</v>
      </c>
      <c r="B21600" t="s">
        <v>3291</v>
      </c>
      <c r="C21600" t="s">
        <v>3490</v>
      </c>
      <c r="D21600">
        <v>10.711</v>
      </c>
    </row>
    <row r="21601" spans="1:4">
      <c r="A21601">
        <v>1919</v>
      </c>
      <c r="B21601" t="s">
        <v>3291</v>
      </c>
      <c r="C21601" t="s">
        <v>2866</v>
      </c>
      <c r="D21601">
        <v>6.66</v>
      </c>
    </row>
    <row r="21602" spans="1:4">
      <c r="A21602">
        <v>1919</v>
      </c>
      <c r="B21602" t="s">
        <v>3291</v>
      </c>
      <c r="C21602" t="s">
        <v>2866</v>
      </c>
      <c r="D21602">
        <v>16.55</v>
      </c>
    </row>
    <row r="21603" spans="1:4">
      <c r="A21603">
        <v>1919</v>
      </c>
      <c r="B21603" t="s">
        <v>3291</v>
      </c>
      <c r="C21603" t="s">
        <v>3491</v>
      </c>
      <c r="D21603">
        <v>0.79500000000000004</v>
      </c>
    </row>
    <row r="21604" spans="1:4">
      <c r="A21604">
        <v>1919</v>
      </c>
      <c r="B21604" t="s">
        <v>3291</v>
      </c>
      <c r="C21604" t="s">
        <v>3307</v>
      </c>
      <c r="D21604">
        <v>1.2</v>
      </c>
    </row>
    <row r="21605" spans="1:4">
      <c r="A21605">
        <v>1919</v>
      </c>
      <c r="B21605" t="s">
        <v>3291</v>
      </c>
      <c r="C21605" t="s">
        <v>2870</v>
      </c>
      <c r="D21605">
        <v>261.75</v>
      </c>
    </row>
    <row r="21606" spans="1:4">
      <c r="A21606">
        <v>1919</v>
      </c>
      <c r="B21606" t="s">
        <v>3650</v>
      </c>
      <c r="C21606" t="s">
        <v>2871</v>
      </c>
      <c r="D21606">
        <v>3.89</v>
      </c>
    </row>
    <row r="21607" spans="1:4">
      <c r="A21607">
        <v>1919</v>
      </c>
      <c r="B21607" t="s">
        <v>3650</v>
      </c>
      <c r="C21607" t="s">
        <v>3492</v>
      </c>
      <c r="D21607">
        <v>54</v>
      </c>
    </row>
    <row r="21608" spans="1:4">
      <c r="A21608">
        <v>1919</v>
      </c>
      <c r="B21608" t="s">
        <v>3650</v>
      </c>
      <c r="C21608" t="s">
        <v>3493</v>
      </c>
      <c r="D21608">
        <v>110.52</v>
      </c>
    </row>
    <row r="21609" spans="1:4">
      <c r="A21609">
        <v>1919</v>
      </c>
      <c r="B21609" t="s">
        <v>3650</v>
      </c>
      <c r="C21609" t="s">
        <v>3493</v>
      </c>
      <c r="D21609">
        <v>82.889300000000006</v>
      </c>
    </row>
    <row r="21610" spans="1:4">
      <c r="A21610">
        <v>1919</v>
      </c>
      <c r="B21610" t="s">
        <v>3650</v>
      </c>
      <c r="C21610" t="s">
        <v>3493</v>
      </c>
      <c r="D21610">
        <v>188.23</v>
      </c>
    </row>
    <row r="21611" spans="1:4">
      <c r="A21611">
        <v>1919</v>
      </c>
      <c r="B21611" t="s">
        <v>3650</v>
      </c>
      <c r="C21611" t="s">
        <v>3493</v>
      </c>
      <c r="D21611">
        <v>538.56769999999995</v>
      </c>
    </row>
    <row r="21612" spans="1:4">
      <c r="A21612">
        <v>1919</v>
      </c>
      <c r="B21612" t="s">
        <v>3650</v>
      </c>
      <c r="C21612" t="s">
        <v>3493</v>
      </c>
      <c r="D21612">
        <v>26.1</v>
      </c>
    </row>
    <row r="21613" spans="1:4">
      <c r="A21613">
        <v>1919</v>
      </c>
      <c r="B21613" t="s">
        <v>3650</v>
      </c>
      <c r="C21613" t="s">
        <v>2875</v>
      </c>
      <c r="D21613">
        <v>48</v>
      </c>
    </row>
    <row r="21614" spans="1:4">
      <c r="A21614">
        <v>1919</v>
      </c>
      <c r="B21614" t="s">
        <v>3650</v>
      </c>
      <c r="C21614" t="s">
        <v>2875</v>
      </c>
      <c r="D21614">
        <v>67.760000000000005</v>
      </c>
    </row>
    <row r="21615" spans="1:4">
      <c r="A21615">
        <v>1919</v>
      </c>
      <c r="B21615" t="s">
        <v>3650</v>
      </c>
      <c r="C21615" t="s">
        <v>2876</v>
      </c>
      <c r="D21615">
        <v>82.2</v>
      </c>
    </row>
    <row r="21616" spans="1:4">
      <c r="A21616">
        <v>1919</v>
      </c>
      <c r="B21616" t="s">
        <v>3650</v>
      </c>
      <c r="C21616" t="s">
        <v>2877</v>
      </c>
      <c r="D21616">
        <v>6</v>
      </c>
    </row>
    <row r="21617" spans="1:4">
      <c r="A21617">
        <v>1919</v>
      </c>
      <c r="B21617" t="s">
        <v>3650</v>
      </c>
      <c r="C21617" t="s">
        <v>2878</v>
      </c>
      <c r="D21617">
        <v>12.5</v>
      </c>
    </row>
    <row r="21618" spans="1:4">
      <c r="A21618">
        <v>1919</v>
      </c>
      <c r="B21618" t="s">
        <v>3650</v>
      </c>
      <c r="C21618" t="s">
        <v>2879</v>
      </c>
      <c r="D21618">
        <v>6</v>
      </c>
    </row>
    <row r="21619" spans="1:4">
      <c r="A21619">
        <v>1919</v>
      </c>
      <c r="B21619" t="s">
        <v>3650</v>
      </c>
      <c r="C21619" t="s">
        <v>3313</v>
      </c>
      <c r="D21619">
        <v>258.89999999999998</v>
      </c>
    </row>
    <row r="21620" spans="1:4">
      <c r="A21620">
        <v>1919</v>
      </c>
      <c r="B21620" t="s">
        <v>3650</v>
      </c>
      <c r="C21620" t="s">
        <v>2881</v>
      </c>
      <c r="D21620">
        <v>151.88999999999999</v>
      </c>
    </row>
    <row r="21621" spans="1:4">
      <c r="A21621">
        <v>1919</v>
      </c>
      <c r="B21621" t="s">
        <v>3650</v>
      </c>
      <c r="C21621" t="s">
        <v>2884</v>
      </c>
      <c r="D21621">
        <v>19.399999999999999</v>
      </c>
    </row>
    <row r="21622" spans="1:4">
      <c r="A21622">
        <v>1919</v>
      </c>
      <c r="B21622" t="s">
        <v>3650</v>
      </c>
      <c r="C21622" t="s">
        <v>2885</v>
      </c>
      <c r="D21622">
        <v>14.5</v>
      </c>
    </row>
    <row r="21623" spans="1:4">
      <c r="A21623">
        <v>1919</v>
      </c>
      <c r="B21623" t="s">
        <v>3650</v>
      </c>
      <c r="C21623" t="s">
        <v>2885</v>
      </c>
      <c r="D21623">
        <v>7</v>
      </c>
    </row>
    <row r="21624" spans="1:4">
      <c r="A21624">
        <v>1919</v>
      </c>
      <c r="B21624" t="s">
        <v>3650</v>
      </c>
      <c r="C21624" t="s">
        <v>2886</v>
      </c>
      <c r="D21624">
        <v>12</v>
      </c>
    </row>
    <row r="21625" spans="1:4">
      <c r="A21625">
        <v>1919</v>
      </c>
      <c r="B21625" t="s">
        <v>3650</v>
      </c>
      <c r="C21625" t="s">
        <v>2887</v>
      </c>
      <c r="D21625">
        <v>63.62</v>
      </c>
    </row>
    <row r="21626" spans="1:4">
      <c r="A21626">
        <v>1919</v>
      </c>
      <c r="B21626" t="s">
        <v>3650</v>
      </c>
      <c r="C21626" t="s">
        <v>3494</v>
      </c>
      <c r="D21626">
        <v>7.52</v>
      </c>
    </row>
    <row r="21627" spans="1:4">
      <c r="A21627">
        <v>1919</v>
      </c>
      <c r="B21627" t="s">
        <v>3650</v>
      </c>
      <c r="C21627" t="s">
        <v>3495</v>
      </c>
      <c r="D21627">
        <v>1.1439999999999999</v>
      </c>
    </row>
    <row r="21628" spans="1:4">
      <c r="A21628">
        <v>1919</v>
      </c>
      <c r="B21628" t="s">
        <v>3651</v>
      </c>
      <c r="C21628" t="s">
        <v>2890</v>
      </c>
      <c r="D21628">
        <v>103.88</v>
      </c>
    </row>
    <row r="21629" spans="1:4">
      <c r="A21629">
        <v>1919</v>
      </c>
      <c r="B21629" t="s">
        <v>3651</v>
      </c>
      <c r="C21629" t="s">
        <v>2889</v>
      </c>
      <c r="D21629">
        <v>6.75</v>
      </c>
    </row>
    <row r="21630" spans="1:4">
      <c r="A21630">
        <v>1919</v>
      </c>
      <c r="B21630" t="s">
        <v>3651</v>
      </c>
      <c r="C21630" t="s">
        <v>2893</v>
      </c>
      <c r="D21630">
        <v>5.3</v>
      </c>
    </row>
    <row r="21631" spans="1:4">
      <c r="A21631">
        <v>1919</v>
      </c>
      <c r="B21631" t="s">
        <v>3651</v>
      </c>
      <c r="C21631" t="s">
        <v>2894</v>
      </c>
      <c r="D21631">
        <v>15.44</v>
      </c>
    </row>
    <row r="21632" spans="1:4">
      <c r="A21632">
        <v>1919</v>
      </c>
      <c r="B21632" t="s">
        <v>3651</v>
      </c>
      <c r="C21632" t="s">
        <v>2894</v>
      </c>
      <c r="D21632">
        <v>52</v>
      </c>
    </row>
    <row r="21633" spans="1:4">
      <c r="A21633">
        <v>1919</v>
      </c>
      <c r="B21633" t="s">
        <v>3651</v>
      </c>
      <c r="C21633" t="s">
        <v>2894</v>
      </c>
      <c r="D21633">
        <v>461.4</v>
      </c>
    </row>
    <row r="21634" spans="1:4">
      <c r="A21634">
        <v>1919</v>
      </c>
      <c r="B21634" t="s">
        <v>3651</v>
      </c>
      <c r="C21634" t="s">
        <v>2894</v>
      </c>
      <c r="D21634">
        <v>1.583</v>
      </c>
    </row>
    <row r="21635" spans="1:4">
      <c r="A21635">
        <v>1919</v>
      </c>
      <c r="B21635" t="s">
        <v>3651</v>
      </c>
      <c r="C21635" t="s">
        <v>3318</v>
      </c>
      <c r="D21635">
        <v>10</v>
      </c>
    </row>
    <row r="21636" spans="1:4">
      <c r="A21636">
        <v>1919</v>
      </c>
      <c r="B21636" t="s">
        <v>3651</v>
      </c>
      <c r="C21636" t="s">
        <v>3319</v>
      </c>
      <c r="D21636">
        <v>6.5</v>
      </c>
    </row>
    <row r="21637" spans="1:4">
      <c r="A21637">
        <v>1919</v>
      </c>
      <c r="B21637" t="s">
        <v>3651</v>
      </c>
      <c r="C21637" t="s">
        <v>3319</v>
      </c>
      <c r="D21637">
        <v>4</v>
      </c>
    </row>
    <row r="21638" spans="1:4">
      <c r="A21638">
        <v>1919</v>
      </c>
      <c r="B21638" t="s">
        <v>3651</v>
      </c>
      <c r="C21638" t="s">
        <v>2899</v>
      </c>
      <c r="D21638">
        <v>7.5</v>
      </c>
    </row>
    <row r="21639" spans="1:4">
      <c r="A21639">
        <v>1919</v>
      </c>
      <c r="B21639" t="s">
        <v>3651</v>
      </c>
      <c r="C21639" t="s">
        <v>2897</v>
      </c>
      <c r="D21639">
        <v>49</v>
      </c>
    </row>
    <row r="21640" spans="1:4">
      <c r="A21640">
        <v>1919</v>
      </c>
      <c r="B21640" t="s">
        <v>3652</v>
      </c>
      <c r="C21640" t="s">
        <v>2719</v>
      </c>
      <c r="D21640">
        <v>6.8</v>
      </c>
    </row>
    <row r="21641" spans="1:4">
      <c r="A21641">
        <v>1919</v>
      </c>
      <c r="B21641" t="s">
        <v>3652</v>
      </c>
      <c r="C21641" t="s">
        <v>3496</v>
      </c>
      <c r="D21641">
        <v>7.76</v>
      </c>
    </row>
    <row r="21642" spans="1:4">
      <c r="A21642">
        <v>1919</v>
      </c>
      <c r="B21642" t="s">
        <v>3652</v>
      </c>
      <c r="C21642" t="s">
        <v>3321</v>
      </c>
      <c r="D21642">
        <v>30</v>
      </c>
    </row>
    <row r="21643" spans="1:4">
      <c r="A21643">
        <v>1919</v>
      </c>
      <c r="B21643" t="s">
        <v>3652</v>
      </c>
      <c r="C21643" t="s">
        <v>3497</v>
      </c>
      <c r="D21643">
        <v>6.5</v>
      </c>
    </row>
    <row r="21644" spans="1:4">
      <c r="A21644">
        <v>1919</v>
      </c>
      <c r="B21644" t="s">
        <v>3652</v>
      </c>
      <c r="C21644" t="s">
        <v>3313</v>
      </c>
      <c r="D21644">
        <v>13.5</v>
      </c>
    </row>
    <row r="21645" spans="1:4">
      <c r="A21645">
        <v>1919</v>
      </c>
      <c r="B21645" t="s">
        <v>3652</v>
      </c>
      <c r="C21645" t="s">
        <v>3323</v>
      </c>
      <c r="D21645">
        <v>14</v>
      </c>
    </row>
    <row r="21646" spans="1:4">
      <c r="A21646">
        <v>1919</v>
      </c>
      <c r="B21646" t="s">
        <v>3652</v>
      </c>
      <c r="C21646" t="s">
        <v>3324</v>
      </c>
      <c r="D21646">
        <v>13.12</v>
      </c>
    </row>
    <row r="21647" spans="1:4">
      <c r="A21647">
        <v>1919</v>
      </c>
      <c r="B21647" t="s">
        <v>3652</v>
      </c>
      <c r="C21647" t="s">
        <v>2905</v>
      </c>
      <c r="D21647">
        <v>8.86</v>
      </c>
    </row>
    <row r="21648" spans="1:4">
      <c r="A21648">
        <v>1919</v>
      </c>
      <c r="B21648" t="s">
        <v>94</v>
      </c>
      <c r="C21648" t="s">
        <v>1007</v>
      </c>
      <c r="D21648">
        <v>1.6259999999999999</v>
      </c>
    </row>
    <row r="21649" spans="1:4">
      <c r="A21649">
        <v>1919</v>
      </c>
      <c r="B21649" t="s">
        <v>94</v>
      </c>
      <c r="C21649" t="s">
        <v>2909</v>
      </c>
      <c r="D21649">
        <v>5</v>
      </c>
    </row>
    <row r="21650" spans="1:4">
      <c r="A21650">
        <v>1919</v>
      </c>
      <c r="B21650" t="s">
        <v>94</v>
      </c>
      <c r="C21650" t="s">
        <v>1009</v>
      </c>
      <c r="D21650">
        <v>10</v>
      </c>
    </row>
    <row r="21651" spans="1:4">
      <c r="A21651">
        <v>1919</v>
      </c>
      <c r="B21651" t="s">
        <v>94</v>
      </c>
      <c r="C21651" t="s">
        <v>3325</v>
      </c>
      <c r="D21651">
        <v>6</v>
      </c>
    </row>
    <row r="21652" spans="1:4">
      <c r="A21652">
        <v>1919</v>
      </c>
      <c r="B21652" t="s">
        <v>94</v>
      </c>
      <c r="C21652" t="s">
        <v>3326</v>
      </c>
      <c r="D21652">
        <v>7</v>
      </c>
    </row>
    <row r="21653" spans="1:4">
      <c r="A21653">
        <v>1919</v>
      </c>
      <c r="B21653" t="s">
        <v>94</v>
      </c>
      <c r="C21653" t="s">
        <v>3326</v>
      </c>
      <c r="D21653">
        <v>1.86</v>
      </c>
    </row>
    <row r="21654" spans="1:4">
      <c r="A21654">
        <v>1919</v>
      </c>
      <c r="B21654" t="s">
        <v>94</v>
      </c>
      <c r="C21654" t="s">
        <v>3326</v>
      </c>
      <c r="D21654">
        <v>309</v>
      </c>
    </row>
    <row r="21655" spans="1:4">
      <c r="A21655">
        <v>1919</v>
      </c>
      <c r="B21655" t="s">
        <v>94</v>
      </c>
      <c r="C21655" t="s">
        <v>2912</v>
      </c>
      <c r="D21655">
        <v>12.75</v>
      </c>
    </row>
    <row r="21656" spans="1:4">
      <c r="A21656">
        <v>1919</v>
      </c>
      <c r="B21656" t="s">
        <v>94</v>
      </c>
      <c r="C21656" t="s">
        <v>3498</v>
      </c>
      <c r="D21656">
        <v>82</v>
      </c>
    </row>
    <row r="21657" spans="1:4">
      <c r="A21657">
        <v>1919</v>
      </c>
      <c r="B21657" t="s">
        <v>94</v>
      </c>
      <c r="C21657" t="s">
        <v>3498</v>
      </c>
      <c r="D21657">
        <v>10</v>
      </c>
    </row>
    <row r="21658" spans="1:4">
      <c r="A21658">
        <v>1919</v>
      </c>
      <c r="B21658" t="s">
        <v>94</v>
      </c>
      <c r="C21658" t="s">
        <v>3327</v>
      </c>
      <c r="D21658">
        <v>8</v>
      </c>
    </row>
    <row r="21659" spans="1:4">
      <c r="A21659">
        <v>1919</v>
      </c>
      <c r="B21659" t="s">
        <v>94</v>
      </c>
      <c r="C21659" t="s">
        <v>1152</v>
      </c>
      <c r="D21659">
        <v>5</v>
      </c>
    </row>
    <row r="21660" spans="1:4">
      <c r="A21660">
        <v>1919</v>
      </c>
      <c r="B21660" t="s">
        <v>94</v>
      </c>
      <c r="C21660" t="s">
        <v>3499</v>
      </c>
      <c r="D21660">
        <v>60.22</v>
      </c>
    </row>
    <row r="21661" spans="1:4">
      <c r="A21661">
        <v>1919</v>
      </c>
      <c r="B21661" t="s">
        <v>94</v>
      </c>
      <c r="C21661" t="s">
        <v>3328</v>
      </c>
      <c r="D21661">
        <v>18.22</v>
      </c>
    </row>
    <row r="21662" spans="1:4">
      <c r="A21662">
        <v>1919</v>
      </c>
      <c r="B21662" t="s">
        <v>94</v>
      </c>
      <c r="C21662" t="s">
        <v>3328</v>
      </c>
      <c r="D21662">
        <v>14.6</v>
      </c>
    </row>
    <row r="21663" spans="1:4">
      <c r="A21663">
        <v>1919</v>
      </c>
      <c r="B21663" t="s">
        <v>94</v>
      </c>
      <c r="C21663" t="s">
        <v>3328</v>
      </c>
      <c r="D21663">
        <v>2.75</v>
      </c>
    </row>
    <row r="21664" spans="1:4">
      <c r="A21664">
        <v>1919</v>
      </c>
      <c r="B21664" t="s">
        <v>94</v>
      </c>
      <c r="C21664" t="s">
        <v>3328</v>
      </c>
      <c r="D21664">
        <v>15</v>
      </c>
    </row>
    <row r="21665" spans="1:4">
      <c r="A21665">
        <v>1919</v>
      </c>
      <c r="B21665" t="s">
        <v>94</v>
      </c>
      <c r="C21665" t="s">
        <v>3328</v>
      </c>
      <c r="D21665">
        <v>458.29</v>
      </c>
    </row>
    <row r="21666" spans="1:4">
      <c r="A21666">
        <v>1919</v>
      </c>
      <c r="B21666" t="s">
        <v>94</v>
      </c>
      <c r="C21666" t="s">
        <v>3500</v>
      </c>
      <c r="D21666">
        <v>9</v>
      </c>
    </row>
    <row r="21667" spans="1:4">
      <c r="A21667">
        <v>1919</v>
      </c>
      <c r="B21667" t="s">
        <v>94</v>
      </c>
      <c r="C21667" t="s">
        <v>497</v>
      </c>
      <c r="D21667">
        <v>28.2</v>
      </c>
    </row>
    <row r="21668" spans="1:4">
      <c r="A21668">
        <v>1919</v>
      </c>
      <c r="B21668" t="s">
        <v>94</v>
      </c>
      <c r="C21668" t="s">
        <v>787</v>
      </c>
      <c r="D21668">
        <v>92</v>
      </c>
    </row>
    <row r="21669" spans="1:4">
      <c r="A21669">
        <v>1919</v>
      </c>
      <c r="B21669" t="s">
        <v>3653</v>
      </c>
      <c r="C21669" t="s">
        <v>3331</v>
      </c>
      <c r="D21669">
        <v>148.79</v>
      </c>
    </row>
    <row r="21670" spans="1:4">
      <c r="A21670">
        <v>1919</v>
      </c>
      <c r="B21670" t="s">
        <v>3653</v>
      </c>
      <c r="C21670" t="s">
        <v>2920</v>
      </c>
      <c r="D21670">
        <v>39.49</v>
      </c>
    </row>
    <row r="21671" spans="1:4">
      <c r="A21671">
        <v>1919</v>
      </c>
      <c r="B21671" t="s">
        <v>3653</v>
      </c>
      <c r="C21671" t="s">
        <v>2921</v>
      </c>
      <c r="D21671">
        <v>16</v>
      </c>
    </row>
    <row r="21672" spans="1:4">
      <c r="A21672">
        <v>1919</v>
      </c>
      <c r="B21672" t="s">
        <v>3653</v>
      </c>
      <c r="C21672" t="s">
        <v>2921</v>
      </c>
      <c r="D21672">
        <v>7.9</v>
      </c>
    </row>
    <row r="21673" spans="1:4">
      <c r="A21673">
        <v>1919</v>
      </c>
      <c r="B21673" t="s">
        <v>3653</v>
      </c>
      <c r="C21673" t="s">
        <v>3333</v>
      </c>
      <c r="D21673">
        <v>2</v>
      </c>
    </row>
    <row r="21674" spans="1:4">
      <c r="A21674">
        <v>1919</v>
      </c>
      <c r="B21674" t="s">
        <v>3653</v>
      </c>
      <c r="C21674" t="s">
        <v>2922</v>
      </c>
      <c r="D21674">
        <v>22</v>
      </c>
    </row>
    <row r="21675" spans="1:4">
      <c r="A21675">
        <v>1919</v>
      </c>
      <c r="B21675" t="s">
        <v>3653</v>
      </c>
      <c r="C21675" t="s">
        <v>2923</v>
      </c>
      <c r="D21675">
        <v>22.3</v>
      </c>
    </row>
    <row r="21676" spans="1:4">
      <c r="A21676">
        <v>1919</v>
      </c>
      <c r="B21676" t="s">
        <v>3654</v>
      </c>
      <c r="C21676" t="s">
        <v>489</v>
      </c>
      <c r="D21676">
        <v>60</v>
      </c>
    </row>
    <row r="21677" spans="1:4">
      <c r="A21677">
        <v>1919</v>
      </c>
      <c r="B21677" t="s">
        <v>3654</v>
      </c>
      <c r="C21677" t="s">
        <v>489</v>
      </c>
      <c r="D21677">
        <v>56</v>
      </c>
    </row>
    <row r="21678" spans="1:4">
      <c r="A21678">
        <v>1919</v>
      </c>
      <c r="B21678" t="s">
        <v>3654</v>
      </c>
      <c r="C21678" t="s">
        <v>2924</v>
      </c>
      <c r="D21678">
        <v>162.66</v>
      </c>
    </row>
    <row r="21679" spans="1:4">
      <c r="A21679">
        <v>1919</v>
      </c>
      <c r="B21679" t="s">
        <v>3654</v>
      </c>
      <c r="C21679" t="s">
        <v>2924</v>
      </c>
      <c r="D21679">
        <v>7.5</v>
      </c>
    </row>
    <row r="21680" spans="1:4">
      <c r="A21680">
        <v>1919</v>
      </c>
      <c r="B21680" t="s">
        <v>3654</v>
      </c>
      <c r="C21680" t="s">
        <v>2925</v>
      </c>
      <c r="D21680">
        <v>18.8</v>
      </c>
    </row>
    <row r="21681" spans="1:4">
      <c r="A21681">
        <v>1919</v>
      </c>
      <c r="B21681" t="s">
        <v>3640</v>
      </c>
      <c r="C21681" t="s">
        <v>2926</v>
      </c>
      <c r="D21681">
        <v>88</v>
      </c>
    </row>
    <row r="21682" spans="1:4">
      <c r="A21682">
        <v>1919</v>
      </c>
      <c r="B21682" t="s">
        <v>3640</v>
      </c>
      <c r="C21682" t="s">
        <v>2927</v>
      </c>
      <c r="D21682">
        <v>7.5</v>
      </c>
    </row>
    <row r="21683" spans="1:4">
      <c r="A21683">
        <v>1919</v>
      </c>
      <c r="B21683" t="s">
        <v>3640</v>
      </c>
      <c r="C21683" t="s">
        <v>2927</v>
      </c>
      <c r="D21683">
        <v>3.8</v>
      </c>
    </row>
    <row r="21684" spans="1:4">
      <c r="A21684">
        <v>1919</v>
      </c>
      <c r="B21684" t="s">
        <v>2928</v>
      </c>
      <c r="C21684" t="s">
        <v>3334</v>
      </c>
      <c r="D21684">
        <v>7.75</v>
      </c>
    </row>
    <row r="21685" spans="1:4">
      <c r="A21685">
        <v>1919</v>
      </c>
      <c r="B21685" t="s">
        <v>2928</v>
      </c>
      <c r="C21685" t="s">
        <v>2929</v>
      </c>
      <c r="D21685">
        <v>2</v>
      </c>
    </row>
    <row r="21686" spans="1:4">
      <c r="A21686">
        <v>1919</v>
      </c>
      <c r="B21686" t="s">
        <v>2928</v>
      </c>
      <c r="C21686" t="s">
        <v>2930</v>
      </c>
      <c r="D21686">
        <v>8</v>
      </c>
    </row>
    <row r="21687" spans="1:4">
      <c r="A21687">
        <v>1919</v>
      </c>
      <c r="B21687" t="s">
        <v>2928</v>
      </c>
      <c r="C21687" t="s">
        <v>2931</v>
      </c>
      <c r="D21687">
        <v>8.6</v>
      </c>
    </row>
    <row r="21688" spans="1:4">
      <c r="A21688">
        <v>1919</v>
      </c>
      <c r="B21688" t="s">
        <v>2928</v>
      </c>
      <c r="C21688" t="s">
        <v>2932</v>
      </c>
      <c r="D21688">
        <v>30.61</v>
      </c>
    </row>
    <row r="21689" spans="1:4">
      <c r="A21689">
        <v>1919</v>
      </c>
      <c r="B21689" t="s">
        <v>2928</v>
      </c>
      <c r="C21689" t="s">
        <v>3501</v>
      </c>
      <c r="D21689">
        <v>21</v>
      </c>
    </row>
    <row r="21690" spans="1:4">
      <c r="A21690">
        <v>1919</v>
      </c>
      <c r="B21690" t="s">
        <v>2928</v>
      </c>
      <c r="C21690" t="s">
        <v>2667</v>
      </c>
      <c r="D21690">
        <v>2</v>
      </c>
    </row>
    <row r="21691" spans="1:4">
      <c r="A21691">
        <v>1919</v>
      </c>
      <c r="B21691" t="s">
        <v>2928</v>
      </c>
      <c r="C21691" t="s">
        <v>3335</v>
      </c>
      <c r="D21691">
        <v>10</v>
      </c>
    </row>
    <row r="21692" spans="1:4">
      <c r="A21692">
        <v>1919</v>
      </c>
      <c r="B21692" t="s">
        <v>2928</v>
      </c>
      <c r="C21692" t="s">
        <v>3336</v>
      </c>
      <c r="D21692">
        <v>8.8699999999999992</v>
      </c>
    </row>
    <row r="21693" spans="1:4">
      <c r="A21693">
        <v>1919</v>
      </c>
      <c r="B21693" t="s">
        <v>2928</v>
      </c>
      <c r="C21693" t="s">
        <v>2935</v>
      </c>
      <c r="D21693">
        <v>8.4179999999999993</v>
      </c>
    </row>
    <row r="21694" spans="1:4">
      <c r="A21694">
        <v>1919</v>
      </c>
      <c r="B21694" t="s">
        <v>2928</v>
      </c>
      <c r="C21694" t="s">
        <v>2935</v>
      </c>
      <c r="D21694">
        <v>42.725999999999999</v>
      </c>
    </row>
    <row r="21695" spans="1:4">
      <c r="A21695">
        <v>1919</v>
      </c>
      <c r="B21695" t="s">
        <v>2928</v>
      </c>
      <c r="C21695" t="s">
        <v>2935</v>
      </c>
      <c r="D21695">
        <v>65.400000000000006</v>
      </c>
    </row>
    <row r="21696" spans="1:4">
      <c r="A21696">
        <v>1919</v>
      </c>
      <c r="B21696" t="s">
        <v>2928</v>
      </c>
      <c r="C21696" t="s">
        <v>2935</v>
      </c>
      <c r="D21696">
        <v>2.75</v>
      </c>
    </row>
    <row r="21697" spans="1:4">
      <c r="A21697">
        <v>1919</v>
      </c>
      <c r="B21697" t="s">
        <v>2928</v>
      </c>
      <c r="C21697" t="s">
        <v>2936</v>
      </c>
      <c r="D21697">
        <v>16.079999999999998</v>
      </c>
    </row>
    <row r="21698" spans="1:4">
      <c r="A21698">
        <v>1919</v>
      </c>
      <c r="B21698" t="s">
        <v>2928</v>
      </c>
      <c r="C21698" t="s">
        <v>2936</v>
      </c>
      <c r="D21698">
        <v>42</v>
      </c>
    </row>
    <row r="21699" spans="1:4">
      <c r="A21699">
        <v>1919</v>
      </c>
      <c r="B21699" t="s">
        <v>2938</v>
      </c>
      <c r="C21699" t="s">
        <v>3502</v>
      </c>
      <c r="D21699">
        <v>36.06</v>
      </c>
    </row>
    <row r="21700" spans="1:4">
      <c r="A21700">
        <v>1919</v>
      </c>
      <c r="B21700" t="s">
        <v>2938</v>
      </c>
      <c r="C21700" t="s">
        <v>3502</v>
      </c>
      <c r="D21700">
        <v>80.05</v>
      </c>
    </row>
    <row r="21701" spans="1:4">
      <c r="A21701">
        <v>1919</v>
      </c>
      <c r="B21701" t="s">
        <v>2938</v>
      </c>
      <c r="C21701" t="s">
        <v>3502</v>
      </c>
      <c r="D21701">
        <v>3.01</v>
      </c>
    </row>
    <row r="21702" spans="1:4">
      <c r="A21702">
        <v>1919</v>
      </c>
      <c r="B21702" t="s">
        <v>2938</v>
      </c>
      <c r="C21702" t="s">
        <v>2941</v>
      </c>
      <c r="D21702">
        <v>87.87</v>
      </c>
    </row>
    <row r="21703" spans="1:4">
      <c r="A21703">
        <v>1919</v>
      </c>
      <c r="B21703" t="s">
        <v>2938</v>
      </c>
      <c r="C21703" t="s">
        <v>2941</v>
      </c>
      <c r="D21703">
        <v>155.03</v>
      </c>
    </row>
    <row r="21704" spans="1:4">
      <c r="A21704">
        <v>1919</v>
      </c>
      <c r="B21704" t="s">
        <v>2938</v>
      </c>
      <c r="C21704" t="s">
        <v>2943</v>
      </c>
      <c r="D21704">
        <v>1.4</v>
      </c>
    </row>
    <row r="21705" spans="1:4">
      <c r="A21705">
        <v>1919</v>
      </c>
      <c r="B21705" t="s">
        <v>2938</v>
      </c>
      <c r="C21705" t="s">
        <v>2943</v>
      </c>
      <c r="D21705">
        <v>15.2</v>
      </c>
    </row>
    <row r="21706" spans="1:4">
      <c r="A21706">
        <v>1919</v>
      </c>
      <c r="B21706" t="s">
        <v>2938</v>
      </c>
      <c r="C21706" t="s">
        <v>2944</v>
      </c>
      <c r="D21706">
        <v>15.08</v>
      </c>
    </row>
    <row r="21707" spans="1:4">
      <c r="A21707">
        <v>1919</v>
      </c>
      <c r="B21707" t="s">
        <v>2938</v>
      </c>
      <c r="C21707" t="s">
        <v>2947</v>
      </c>
      <c r="D21707">
        <v>44</v>
      </c>
    </row>
    <row r="21708" spans="1:4">
      <c r="A21708">
        <v>1919</v>
      </c>
      <c r="B21708" t="s">
        <v>2938</v>
      </c>
      <c r="C21708" t="s">
        <v>2949</v>
      </c>
      <c r="D21708">
        <v>12.54</v>
      </c>
    </row>
    <row r="21709" spans="1:4">
      <c r="A21709">
        <v>1919</v>
      </c>
      <c r="B21709" t="s">
        <v>2938</v>
      </c>
      <c r="C21709" t="s">
        <v>2950</v>
      </c>
      <c r="D21709">
        <v>47.49</v>
      </c>
    </row>
    <row r="21710" spans="1:4">
      <c r="A21710">
        <v>1919</v>
      </c>
      <c r="B21710" t="s">
        <v>2938</v>
      </c>
      <c r="C21710" t="s">
        <v>2950</v>
      </c>
      <c r="D21710">
        <v>890.74</v>
      </c>
    </row>
    <row r="21711" spans="1:4">
      <c r="A21711">
        <v>1919</v>
      </c>
      <c r="B21711" t="s">
        <v>2938</v>
      </c>
      <c r="C21711" t="s">
        <v>3503</v>
      </c>
      <c r="D21711">
        <v>14</v>
      </c>
    </row>
    <row r="21712" spans="1:4">
      <c r="A21712">
        <v>1919</v>
      </c>
      <c r="B21712" t="s">
        <v>2938</v>
      </c>
      <c r="C21712" t="s">
        <v>3504</v>
      </c>
      <c r="D21712">
        <v>7</v>
      </c>
    </row>
    <row r="21713" spans="1:4">
      <c r="A21713">
        <v>1919</v>
      </c>
      <c r="B21713" t="s">
        <v>2938</v>
      </c>
      <c r="C21713" t="s">
        <v>3504</v>
      </c>
      <c r="D21713">
        <v>10</v>
      </c>
    </row>
    <row r="21714" spans="1:4">
      <c r="A21714">
        <v>1919</v>
      </c>
      <c r="B21714" t="s">
        <v>2938</v>
      </c>
      <c r="C21714" t="s">
        <v>2954</v>
      </c>
      <c r="D21714">
        <v>18</v>
      </c>
    </row>
    <row r="21715" spans="1:4">
      <c r="A21715">
        <v>1919</v>
      </c>
      <c r="B21715" t="s">
        <v>2938</v>
      </c>
      <c r="C21715" t="s">
        <v>3342</v>
      </c>
      <c r="D21715">
        <v>8.7200000000000006</v>
      </c>
    </row>
    <row r="21716" spans="1:4">
      <c r="A21716">
        <v>1919</v>
      </c>
      <c r="B21716" t="s">
        <v>2938</v>
      </c>
      <c r="C21716" t="s">
        <v>3505</v>
      </c>
      <c r="D21716">
        <v>17.7</v>
      </c>
    </row>
    <row r="21717" spans="1:4">
      <c r="A21717">
        <v>1919</v>
      </c>
      <c r="B21717" t="s">
        <v>2938</v>
      </c>
      <c r="C21717" t="s">
        <v>2957</v>
      </c>
      <c r="D21717">
        <v>8</v>
      </c>
    </row>
    <row r="21718" spans="1:4">
      <c r="A21718">
        <v>1919</v>
      </c>
      <c r="B21718" t="s">
        <v>2938</v>
      </c>
      <c r="C21718" t="s">
        <v>3343</v>
      </c>
      <c r="D21718">
        <v>4.5999999999999996</v>
      </c>
    </row>
    <row r="21719" spans="1:4">
      <c r="A21719">
        <v>1919</v>
      </c>
      <c r="B21719" t="s">
        <v>2938</v>
      </c>
      <c r="C21719" t="s">
        <v>3506</v>
      </c>
      <c r="D21719">
        <v>48.16</v>
      </c>
    </row>
    <row r="21720" spans="1:4">
      <c r="A21720">
        <v>1919</v>
      </c>
      <c r="B21720" t="s">
        <v>2938</v>
      </c>
      <c r="C21720" t="s">
        <v>3506</v>
      </c>
      <c r="D21720">
        <v>13.26</v>
      </c>
    </row>
    <row r="21721" spans="1:4">
      <c r="A21721">
        <v>1919</v>
      </c>
      <c r="B21721" t="s">
        <v>2938</v>
      </c>
      <c r="C21721" t="s">
        <v>3506</v>
      </c>
      <c r="D21721">
        <v>49.658000000000001</v>
      </c>
    </row>
    <row r="21722" spans="1:4">
      <c r="A21722">
        <v>1919</v>
      </c>
      <c r="B21722" t="s">
        <v>2938</v>
      </c>
      <c r="C21722" t="s">
        <v>2960</v>
      </c>
      <c r="D21722">
        <v>5.7</v>
      </c>
    </row>
    <row r="21723" spans="1:4">
      <c r="A21723">
        <v>1919</v>
      </c>
      <c r="B21723" t="s">
        <v>2961</v>
      </c>
      <c r="C21723" t="s">
        <v>2960</v>
      </c>
      <c r="D21723">
        <v>7</v>
      </c>
    </row>
    <row r="21724" spans="1:4">
      <c r="A21724">
        <v>1919</v>
      </c>
      <c r="B21724" t="s">
        <v>2961</v>
      </c>
      <c r="C21724" t="s">
        <v>3507</v>
      </c>
      <c r="D21724">
        <v>8.6999999999999993</v>
      </c>
    </row>
    <row r="21725" spans="1:4">
      <c r="A21725">
        <v>1919</v>
      </c>
      <c r="B21725" t="s">
        <v>2963</v>
      </c>
      <c r="C21725" t="s">
        <v>2714</v>
      </c>
      <c r="D21725">
        <v>60.9</v>
      </c>
    </row>
    <row r="21726" spans="1:4">
      <c r="A21726">
        <v>1919</v>
      </c>
      <c r="B21726" t="s">
        <v>2963</v>
      </c>
      <c r="C21726" t="s">
        <v>2714</v>
      </c>
      <c r="D21726">
        <v>111.88800000000001</v>
      </c>
    </row>
    <row r="21727" spans="1:4">
      <c r="A21727">
        <v>1919</v>
      </c>
      <c r="B21727" t="s">
        <v>2963</v>
      </c>
      <c r="C21727" t="s">
        <v>3508</v>
      </c>
      <c r="D21727">
        <v>64.760000000000005</v>
      </c>
    </row>
    <row r="21728" spans="1:4">
      <c r="A21728">
        <v>1919</v>
      </c>
      <c r="B21728" t="s">
        <v>2963</v>
      </c>
      <c r="C21728" t="s">
        <v>2964</v>
      </c>
      <c r="D21728">
        <v>8</v>
      </c>
    </row>
    <row r="21729" spans="1:4">
      <c r="A21729">
        <v>1919</v>
      </c>
      <c r="B21729" t="s">
        <v>2963</v>
      </c>
      <c r="C21729" t="s">
        <v>3509</v>
      </c>
      <c r="D21729">
        <v>15</v>
      </c>
    </row>
    <row r="21730" spans="1:4">
      <c r="A21730">
        <v>1919</v>
      </c>
      <c r="B21730" t="s">
        <v>2963</v>
      </c>
      <c r="C21730" t="s">
        <v>3346</v>
      </c>
      <c r="D21730">
        <v>2.25</v>
      </c>
    </row>
    <row r="21731" spans="1:4">
      <c r="A21731">
        <v>1919</v>
      </c>
      <c r="B21731" t="s">
        <v>2963</v>
      </c>
      <c r="C21731" t="s">
        <v>3510</v>
      </c>
      <c r="D21731">
        <v>2.5299999999999998</v>
      </c>
    </row>
    <row r="21732" spans="1:4">
      <c r="A21732">
        <v>1919</v>
      </c>
      <c r="B21732" t="s">
        <v>2963</v>
      </c>
      <c r="C21732" t="s">
        <v>3510</v>
      </c>
      <c r="D21732">
        <v>7.6</v>
      </c>
    </row>
    <row r="21733" spans="1:4">
      <c r="A21733">
        <v>1919</v>
      </c>
      <c r="B21733" t="s">
        <v>2963</v>
      </c>
      <c r="C21733" t="s">
        <v>2967</v>
      </c>
      <c r="D21733">
        <v>42.74</v>
      </c>
    </row>
    <row r="21734" spans="1:4">
      <c r="A21734">
        <v>1919</v>
      </c>
      <c r="B21734" t="s">
        <v>2963</v>
      </c>
      <c r="C21734" t="s">
        <v>2968</v>
      </c>
      <c r="D21734">
        <v>8.8000000000000007</v>
      </c>
    </row>
    <row r="21735" spans="1:4">
      <c r="A21735">
        <v>1919</v>
      </c>
      <c r="B21735" t="s">
        <v>2963</v>
      </c>
      <c r="C21735" t="s">
        <v>2968</v>
      </c>
      <c r="D21735">
        <v>191.15</v>
      </c>
    </row>
    <row r="21736" spans="1:4">
      <c r="A21736">
        <v>1919</v>
      </c>
      <c r="B21736" t="s">
        <v>2963</v>
      </c>
      <c r="C21736" t="s">
        <v>2968</v>
      </c>
      <c r="D21736">
        <v>26.36</v>
      </c>
    </row>
    <row r="21737" spans="1:4">
      <c r="A21737">
        <v>1919</v>
      </c>
      <c r="B21737" t="s">
        <v>2963</v>
      </c>
      <c r="C21737" t="s">
        <v>2968</v>
      </c>
      <c r="D21737">
        <v>486.74700000000001</v>
      </c>
    </row>
    <row r="21738" spans="1:4">
      <c r="A21738">
        <v>1919</v>
      </c>
      <c r="B21738" t="s">
        <v>2963</v>
      </c>
      <c r="C21738" t="s">
        <v>2969</v>
      </c>
      <c r="D21738">
        <v>8</v>
      </c>
    </row>
    <row r="21739" spans="1:4">
      <c r="A21739">
        <v>1919</v>
      </c>
      <c r="B21739" t="s">
        <v>2963</v>
      </c>
      <c r="C21739" t="s">
        <v>2971</v>
      </c>
      <c r="D21739">
        <v>6.6890000000000001</v>
      </c>
    </row>
    <row r="21740" spans="1:4">
      <c r="A21740">
        <v>1919</v>
      </c>
      <c r="B21740" t="s">
        <v>2963</v>
      </c>
      <c r="C21740" t="s">
        <v>2972</v>
      </c>
      <c r="D21740">
        <v>65.66</v>
      </c>
    </row>
    <row r="21741" spans="1:4">
      <c r="A21741">
        <v>1919</v>
      </c>
      <c r="B21741" t="s">
        <v>2963</v>
      </c>
      <c r="C21741" t="s">
        <v>2973</v>
      </c>
      <c r="D21741">
        <v>5.9</v>
      </c>
    </row>
    <row r="21742" spans="1:4">
      <c r="A21742">
        <v>1919</v>
      </c>
      <c r="B21742" t="s">
        <v>2963</v>
      </c>
      <c r="C21742" t="s">
        <v>2974</v>
      </c>
      <c r="D21742">
        <v>17.399999999999999</v>
      </c>
    </row>
    <row r="21743" spans="1:4">
      <c r="A21743">
        <v>1919</v>
      </c>
      <c r="B21743" t="s">
        <v>2963</v>
      </c>
      <c r="C21743" t="s">
        <v>2974</v>
      </c>
      <c r="D21743">
        <v>48.21</v>
      </c>
    </row>
    <row r="21744" spans="1:4">
      <c r="A21744">
        <v>1919</v>
      </c>
      <c r="B21744" t="s">
        <v>2963</v>
      </c>
      <c r="C21744" t="s">
        <v>3350</v>
      </c>
      <c r="D21744">
        <v>36</v>
      </c>
    </row>
    <row r="21745" spans="1:4">
      <c r="A21745">
        <v>1919</v>
      </c>
      <c r="B21745" t="s">
        <v>2963</v>
      </c>
      <c r="C21745" t="s">
        <v>482</v>
      </c>
      <c r="D21745">
        <v>2.92</v>
      </c>
    </row>
    <row r="21746" spans="1:4">
      <c r="A21746">
        <v>1919</v>
      </c>
      <c r="B21746" t="s">
        <v>2963</v>
      </c>
      <c r="C21746" t="s">
        <v>2976</v>
      </c>
      <c r="D21746">
        <v>8.4600000000000009</v>
      </c>
    </row>
    <row r="21747" spans="1:4">
      <c r="A21747">
        <v>1919</v>
      </c>
      <c r="B21747" t="s">
        <v>2963</v>
      </c>
      <c r="C21747" t="s">
        <v>3352</v>
      </c>
      <c r="D21747">
        <v>12</v>
      </c>
    </row>
    <row r="21748" spans="1:4">
      <c r="A21748">
        <v>1919</v>
      </c>
      <c r="B21748" t="s">
        <v>2963</v>
      </c>
      <c r="C21748" t="s">
        <v>3352</v>
      </c>
      <c r="D21748">
        <v>82</v>
      </c>
    </row>
    <row r="21749" spans="1:4">
      <c r="A21749">
        <v>1919</v>
      </c>
      <c r="B21749" t="s">
        <v>2963</v>
      </c>
      <c r="C21749" t="s">
        <v>2980</v>
      </c>
      <c r="D21749">
        <v>7</v>
      </c>
    </row>
    <row r="21750" spans="1:4">
      <c r="A21750">
        <v>1919</v>
      </c>
      <c r="B21750" t="s">
        <v>2963</v>
      </c>
      <c r="C21750" t="s">
        <v>3511</v>
      </c>
      <c r="D21750">
        <v>10.9</v>
      </c>
    </row>
    <row r="21751" spans="1:4">
      <c r="A21751">
        <v>1919</v>
      </c>
      <c r="B21751" t="s">
        <v>2963</v>
      </c>
      <c r="C21751" t="s">
        <v>2982</v>
      </c>
      <c r="D21751">
        <v>19.97</v>
      </c>
    </row>
    <row r="21752" spans="1:4">
      <c r="A21752">
        <v>1919</v>
      </c>
      <c r="B21752" t="s">
        <v>2963</v>
      </c>
      <c r="C21752" t="s">
        <v>2982</v>
      </c>
      <c r="D21752">
        <v>11.47</v>
      </c>
    </row>
    <row r="21753" spans="1:4">
      <c r="A21753">
        <v>1919</v>
      </c>
      <c r="B21753" t="s">
        <v>2963</v>
      </c>
      <c r="C21753" t="s">
        <v>3355</v>
      </c>
      <c r="D21753">
        <v>26.73</v>
      </c>
    </row>
    <row r="21754" spans="1:4">
      <c r="A21754">
        <v>1919</v>
      </c>
      <c r="B21754" t="s">
        <v>2963</v>
      </c>
      <c r="C21754" t="s">
        <v>3355</v>
      </c>
      <c r="D21754">
        <v>8.6940000000000008</v>
      </c>
    </row>
    <row r="21755" spans="1:4">
      <c r="A21755">
        <v>1919</v>
      </c>
      <c r="B21755" t="s">
        <v>2963</v>
      </c>
      <c r="C21755" t="s">
        <v>3355</v>
      </c>
      <c r="D21755">
        <v>40</v>
      </c>
    </row>
    <row r="21756" spans="1:4">
      <c r="A21756">
        <v>1919</v>
      </c>
      <c r="B21756" t="s">
        <v>2963</v>
      </c>
      <c r="C21756" t="s">
        <v>2697</v>
      </c>
      <c r="D21756">
        <v>18.84</v>
      </c>
    </row>
    <row r="21757" spans="1:4">
      <c r="A21757">
        <v>1919</v>
      </c>
      <c r="B21757" t="s">
        <v>2963</v>
      </c>
      <c r="C21757" t="s">
        <v>2987</v>
      </c>
      <c r="D21757">
        <v>87.885000000000005</v>
      </c>
    </row>
    <row r="21758" spans="1:4">
      <c r="A21758">
        <v>1919</v>
      </c>
      <c r="B21758" t="s">
        <v>2963</v>
      </c>
      <c r="C21758" t="s">
        <v>2988</v>
      </c>
      <c r="D21758">
        <v>88</v>
      </c>
    </row>
    <row r="21759" spans="1:4">
      <c r="A21759">
        <v>1919</v>
      </c>
      <c r="B21759" t="s">
        <v>2963</v>
      </c>
      <c r="C21759" t="s">
        <v>3357</v>
      </c>
      <c r="D21759">
        <v>2.89</v>
      </c>
    </row>
    <row r="21760" spans="1:4">
      <c r="A21760">
        <v>1919</v>
      </c>
      <c r="B21760" t="s">
        <v>2963</v>
      </c>
      <c r="C21760" t="s">
        <v>3357</v>
      </c>
      <c r="D21760">
        <v>125.608</v>
      </c>
    </row>
    <row r="21761" spans="1:4">
      <c r="A21761">
        <v>1919</v>
      </c>
      <c r="B21761" t="s">
        <v>2963</v>
      </c>
      <c r="C21761" t="s">
        <v>3357</v>
      </c>
      <c r="D21761">
        <v>1.6</v>
      </c>
    </row>
    <row r="21762" spans="1:4">
      <c r="A21762">
        <v>1919</v>
      </c>
      <c r="B21762" t="s">
        <v>2963</v>
      </c>
      <c r="C21762" t="s">
        <v>3357</v>
      </c>
      <c r="D21762">
        <v>690.89300000000003</v>
      </c>
    </row>
    <row r="21763" spans="1:4">
      <c r="A21763">
        <v>1919</v>
      </c>
      <c r="B21763" t="s">
        <v>2963</v>
      </c>
      <c r="C21763" t="s">
        <v>3357</v>
      </c>
      <c r="D21763">
        <v>1.74</v>
      </c>
    </row>
    <row r="21764" spans="1:4">
      <c r="A21764">
        <v>1919</v>
      </c>
      <c r="B21764" t="s">
        <v>2963</v>
      </c>
      <c r="C21764" t="s">
        <v>3357</v>
      </c>
      <c r="D21764">
        <v>6</v>
      </c>
    </row>
    <row r="21765" spans="1:4">
      <c r="A21765">
        <v>1919</v>
      </c>
      <c r="B21765" t="s">
        <v>2963</v>
      </c>
      <c r="C21765" t="s">
        <v>3357</v>
      </c>
      <c r="D21765">
        <v>52.124000000000002</v>
      </c>
    </row>
    <row r="21766" spans="1:4">
      <c r="A21766">
        <v>1919</v>
      </c>
      <c r="B21766" t="s">
        <v>2963</v>
      </c>
      <c r="C21766" t="s">
        <v>3357</v>
      </c>
      <c r="D21766">
        <v>4</v>
      </c>
    </row>
    <row r="21767" spans="1:4">
      <c r="A21767">
        <v>1919</v>
      </c>
      <c r="B21767" t="s">
        <v>2963</v>
      </c>
      <c r="C21767" t="s">
        <v>3357</v>
      </c>
      <c r="D21767">
        <v>293.55</v>
      </c>
    </row>
    <row r="21768" spans="1:4">
      <c r="A21768">
        <v>1919</v>
      </c>
      <c r="B21768" t="s">
        <v>2963</v>
      </c>
      <c r="C21768" t="s">
        <v>3357</v>
      </c>
      <c r="D21768">
        <v>3</v>
      </c>
    </row>
    <row r="21769" spans="1:4">
      <c r="A21769">
        <v>1919</v>
      </c>
      <c r="B21769" t="s">
        <v>2963</v>
      </c>
      <c r="C21769" t="s">
        <v>3357</v>
      </c>
      <c r="D21769">
        <v>31.38</v>
      </c>
    </row>
    <row r="21770" spans="1:4">
      <c r="A21770">
        <v>1919</v>
      </c>
      <c r="B21770" t="s">
        <v>2963</v>
      </c>
      <c r="C21770" t="s">
        <v>3357</v>
      </c>
      <c r="D21770">
        <v>8.8800000000000008</v>
      </c>
    </row>
    <row r="21771" spans="1:4">
      <c r="A21771">
        <v>1919</v>
      </c>
      <c r="B21771" t="s">
        <v>2963</v>
      </c>
      <c r="C21771" t="s">
        <v>3357</v>
      </c>
      <c r="D21771">
        <v>19.495999999999999</v>
      </c>
    </row>
    <row r="21772" spans="1:4">
      <c r="A21772">
        <v>1919</v>
      </c>
      <c r="B21772" t="s">
        <v>2963</v>
      </c>
      <c r="C21772" t="s">
        <v>3357</v>
      </c>
      <c r="D21772">
        <v>27.613</v>
      </c>
    </row>
    <row r="21773" spans="1:4">
      <c r="A21773">
        <v>1919</v>
      </c>
      <c r="B21773" t="s">
        <v>2963</v>
      </c>
      <c r="C21773" t="s">
        <v>3357</v>
      </c>
      <c r="D21773">
        <v>18.757000000000001</v>
      </c>
    </row>
    <row r="21774" spans="1:4">
      <c r="A21774">
        <v>1919</v>
      </c>
      <c r="B21774" t="s">
        <v>2963</v>
      </c>
      <c r="C21774" t="s">
        <v>3357</v>
      </c>
      <c r="D21774">
        <v>329.85</v>
      </c>
    </row>
    <row r="21775" spans="1:4">
      <c r="A21775">
        <v>1919</v>
      </c>
      <c r="B21775" t="s">
        <v>2963</v>
      </c>
      <c r="C21775" t="s">
        <v>3357</v>
      </c>
      <c r="D21775">
        <v>26.19</v>
      </c>
    </row>
    <row r="21776" spans="1:4">
      <c r="A21776">
        <v>1919</v>
      </c>
      <c r="B21776" t="s">
        <v>2963</v>
      </c>
      <c r="C21776" t="s">
        <v>3357</v>
      </c>
      <c r="D21776">
        <v>258.58</v>
      </c>
    </row>
    <row r="21777" spans="1:4">
      <c r="A21777">
        <v>1919</v>
      </c>
      <c r="B21777" t="s">
        <v>2963</v>
      </c>
      <c r="C21777" t="s">
        <v>3357</v>
      </c>
      <c r="D21777">
        <v>8.9600000000000009</v>
      </c>
    </row>
    <row r="21778" spans="1:4">
      <c r="A21778">
        <v>1919</v>
      </c>
      <c r="B21778" t="s">
        <v>2963</v>
      </c>
      <c r="C21778" t="s">
        <v>3357</v>
      </c>
      <c r="D21778">
        <v>158</v>
      </c>
    </row>
    <row r="21779" spans="1:4">
      <c r="A21779">
        <v>1919</v>
      </c>
      <c r="B21779" t="s">
        <v>2963</v>
      </c>
      <c r="C21779" t="s">
        <v>3357</v>
      </c>
      <c r="D21779">
        <v>54.41</v>
      </c>
    </row>
    <row r="21780" spans="1:4">
      <c r="A21780">
        <v>1919</v>
      </c>
      <c r="B21780" t="s">
        <v>2963</v>
      </c>
      <c r="C21780" t="s">
        <v>3357</v>
      </c>
      <c r="D21780">
        <v>98.55</v>
      </c>
    </row>
    <row r="21781" spans="1:4">
      <c r="A21781">
        <v>1919</v>
      </c>
      <c r="B21781" t="s">
        <v>2963</v>
      </c>
      <c r="C21781" t="s">
        <v>3357</v>
      </c>
      <c r="D21781">
        <v>23.911999999999999</v>
      </c>
    </row>
    <row r="21782" spans="1:4">
      <c r="A21782">
        <v>1919</v>
      </c>
      <c r="B21782" t="s">
        <v>2963</v>
      </c>
      <c r="C21782" t="s">
        <v>3357</v>
      </c>
      <c r="D21782">
        <v>4</v>
      </c>
    </row>
    <row r="21783" spans="1:4">
      <c r="A21783">
        <v>1919</v>
      </c>
      <c r="B21783" t="s">
        <v>2963</v>
      </c>
      <c r="C21783" t="s">
        <v>3357</v>
      </c>
      <c r="D21783">
        <v>28</v>
      </c>
    </row>
    <row r="21784" spans="1:4">
      <c r="A21784">
        <v>1919</v>
      </c>
      <c r="B21784" t="s">
        <v>2963</v>
      </c>
      <c r="C21784" t="s">
        <v>3357</v>
      </c>
      <c r="D21784">
        <v>77.150000000000006</v>
      </c>
    </row>
    <row r="21785" spans="1:4">
      <c r="A21785">
        <v>1919</v>
      </c>
      <c r="B21785" t="s">
        <v>2963</v>
      </c>
      <c r="C21785" t="s">
        <v>3357</v>
      </c>
      <c r="D21785">
        <v>32</v>
      </c>
    </row>
    <row r="21786" spans="1:4">
      <c r="A21786">
        <v>1919</v>
      </c>
      <c r="B21786" t="s">
        <v>2963</v>
      </c>
      <c r="C21786" t="s">
        <v>3357</v>
      </c>
      <c r="D21786">
        <v>880.17</v>
      </c>
    </row>
    <row r="21787" spans="1:4">
      <c r="A21787">
        <v>1919</v>
      </c>
      <c r="B21787" t="s">
        <v>2963</v>
      </c>
      <c r="C21787" t="s">
        <v>3357</v>
      </c>
      <c r="D21787">
        <v>35.656999999999996</v>
      </c>
    </row>
    <row r="21788" spans="1:4">
      <c r="A21788">
        <v>1919</v>
      </c>
      <c r="B21788" t="s">
        <v>2963</v>
      </c>
      <c r="C21788" t="s">
        <v>3357</v>
      </c>
      <c r="D21788">
        <v>25.84</v>
      </c>
    </row>
    <row r="21789" spans="1:4">
      <c r="A21789">
        <v>1919</v>
      </c>
      <c r="B21789" t="s">
        <v>2963</v>
      </c>
      <c r="C21789" t="s">
        <v>3357</v>
      </c>
      <c r="D21789">
        <v>8.59</v>
      </c>
    </row>
    <row r="21790" spans="1:4">
      <c r="A21790">
        <v>1919</v>
      </c>
      <c r="B21790" t="s">
        <v>2963</v>
      </c>
      <c r="C21790" t="s">
        <v>3357</v>
      </c>
      <c r="D21790">
        <v>32</v>
      </c>
    </row>
    <row r="21791" spans="1:4">
      <c r="A21791">
        <v>1919</v>
      </c>
      <c r="B21791" t="s">
        <v>2963</v>
      </c>
      <c r="C21791" t="s">
        <v>3358</v>
      </c>
      <c r="D21791">
        <v>29.12</v>
      </c>
    </row>
    <row r="21792" spans="1:4">
      <c r="A21792">
        <v>1919</v>
      </c>
      <c r="B21792" t="s">
        <v>2963</v>
      </c>
      <c r="C21792" t="s">
        <v>3358</v>
      </c>
      <c r="D21792">
        <v>19</v>
      </c>
    </row>
    <row r="21793" spans="1:4">
      <c r="A21793">
        <v>1919</v>
      </c>
      <c r="B21793" t="s">
        <v>2963</v>
      </c>
      <c r="C21793" t="s">
        <v>3512</v>
      </c>
      <c r="D21793">
        <v>2</v>
      </c>
    </row>
    <row r="21794" spans="1:4">
      <c r="A21794">
        <v>1919</v>
      </c>
      <c r="B21794" t="s">
        <v>2963</v>
      </c>
      <c r="C21794" t="s">
        <v>3513</v>
      </c>
      <c r="D21794">
        <v>10</v>
      </c>
    </row>
    <row r="21795" spans="1:4">
      <c r="A21795">
        <v>1919</v>
      </c>
      <c r="B21795" t="s">
        <v>2963</v>
      </c>
      <c r="C21795" t="s">
        <v>3514</v>
      </c>
      <c r="D21795">
        <v>99.8</v>
      </c>
    </row>
    <row r="21796" spans="1:4">
      <c r="A21796">
        <v>1919</v>
      </c>
      <c r="B21796" t="s">
        <v>2963</v>
      </c>
      <c r="C21796" t="s">
        <v>2996</v>
      </c>
      <c r="D21796">
        <v>44</v>
      </c>
    </row>
    <row r="21797" spans="1:4">
      <c r="A21797">
        <v>1919</v>
      </c>
      <c r="B21797" t="s">
        <v>2963</v>
      </c>
      <c r="C21797" t="s">
        <v>2996</v>
      </c>
      <c r="D21797">
        <v>117.98099999999999</v>
      </c>
    </row>
    <row r="21798" spans="1:4">
      <c r="A21798">
        <v>1919</v>
      </c>
      <c r="B21798" t="s">
        <v>2963</v>
      </c>
      <c r="C21798" t="s">
        <v>2998</v>
      </c>
      <c r="D21798">
        <v>3.81</v>
      </c>
    </row>
    <row r="21799" spans="1:4">
      <c r="A21799">
        <v>1919</v>
      </c>
      <c r="B21799" t="s">
        <v>2963</v>
      </c>
      <c r="C21799" t="s">
        <v>2999</v>
      </c>
      <c r="D21799">
        <v>10.15</v>
      </c>
    </row>
    <row r="21800" spans="1:4">
      <c r="A21800">
        <v>1919</v>
      </c>
      <c r="B21800" t="s">
        <v>2963</v>
      </c>
      <c r="C21800" t="s">
        <v>3000</v>
      </c>
      <c r="D21800">
        <v>38.869999999999997</v>
      </c>
    </row>
    <row r="21801" spans="1:4">
      <c r="A21801">
        <v>1919</v>
      </c>
      <c r="B21801" t="s">
        <v>2963</v>
      </c>
      <c r="C21801" t="s">
        <v>3001</v>
      </c>
      <c r="D21801">
        <v>10.64</v>
      </c>
    </row>
    <row r="21802" spans="1:4">
      <c r="A21802">
        <v>1919</v>
      </c>
      <c r="B21802" t="s">
        <v>2963</v>
      </c>
      <c r="C21802" t="s">
        <v>3001</v>
      </c>
      <c r="D21802">
        <v>4.3540000000000001</v>
      </c>
    </row>
    <row r="21803" spans="1:4">
      <c r="A21803">
        <v>1919</v>
      </c>
      <c r="B21803" t="s">
        <v>2963</v>
      </c>
      <c r="C21803" t="s">
        <v>3002</v>
      </c>
      <c r="D21803">
        <v>10</v>
      </c>
    </row>
    <row r="21804" spans="1:4">
      <c r="A21804">
        <v>1919</v>
      </c>
      <c r="B21804" t="s">
        <v>2963</v>
      </c>
      <c r="C21804" t="s">
        <v>3003</v>
      </c>
      <c r="D21804">
        <v>7.53</v>
      </c>
    </row>
    <row r="21805" spans="1:4">
      <c r="A21805">
        <v>1919</v>
      </c>
      <c r="B21805" t="s">
        <v>2963</v>
      </c>
      <c r="C21805" t="s">
        <v>3004</v>
      </c>
      <c r="D21805">
        <v>37.674999999999997</v>
      </c>
    </row>
    <row r="21806" spans="1:4">
      <c r="A21806">
        <v>1919</v>
      </c>
      <c r="B21806" t="s">
        <v>2963</v>
      </c>
      <c r="C21806" t="s">
        <v>3007</v>
      </c>
      <c r="D21806">
        <v>58.2</v>
      </c>
    </row>
    <row r="21807" spans="1:4">
      <c r="A21807">
        <v>1919</v>
      </c>
      <c r="B21807" t="s">
        <v>2963</v>
      </c>
      <c r="C21807" t="s">
        <v>3007</v>
      </c>
      <c r="D21807">
        <v>84</v>
      </c>
    </row>
    <row r="21808" spans="1:4">
      <c r="A21808">
        <v>1919</v>
      </c>
      <c r="B21808" t="s">
        <v>2963</v>
      </c>
      <c r="C21808" t="s">
        <v>3007</v>
      </c>
      <c r="D21808">
        <v>251.43</v>
      </c>
    </row>
    <row r="21809" spans="1:4">
      <c r="A21809">
        <v>1919</v>
      </c>
      <c r="B21809" t="s">
        <v>2963</v>
      </c>
      <c r="C21809" t="s">
        <v>3009</v>
      </c>
      <c r="D21809">
        <v>38.119999999999997</v>
      </c>
    </row>
    <row r="21810" spans="1:4">
      <c r="A21810">
        <v>1919</v>
      </c>
      <c r="B21810" t="s">
        <v>2963</v>
      </c>
      <c r="C21810" t="s">
        <v>3010</v>
      </c>
      <c r="D21810">
        <v>7.66</v>
      </c>
    </row>
    <row r="21811" spans="1:4">
      <c r="A21811">
        <v>1919</v>
      </c>
      <c r="B21811" t="s">
        <v>2963</v>
      </c>
      <c r="C21811" t="s">
        <v>3011</v>
      </c>
      <c r="D21811">
        <v>139.66999999999999</v>
      </c>
    </row>
    <row r="21812" spans="1:4">
      <c r="A21812">
        <v>1919</v>
      </c>
      <c r="B21812" t="s">
        <v>2963</v>
      </c>
      <c r="C21812" t="s">
        <v>3012</v>
      </c>
      <c r="D21812">
        <v>1.6</v>
      </c>
    </row>
    <row r="21813" spans="1:4">
      <c r="A21813">
        <v>1919</v>
      </c>
      <c r="B21813" t="s">
        <v>2963</v>
      </c>
      <c r="C21813" t="s">
        <v>3363</v>
      </c>
      <c r="D21813">
        <v>17.489000000000001</v>
      </c>
    </row>
    <row r="21814" spans="1:4">
      <c r="A21814">
        <v>1919</v>
      </c>
      <c r="B21814" t="s">
        <v>2963</v>
      </c>
      <c r="C21814" t="s">
        <v>3013</v>
      </c>
      <c r="D21814">
        <v>37.799999999999997</v>
      </c>
    </row>
    <row r="21815" spans="1:4">
      <c r="A21815">
        <v>1919</v>
      </c>
      <c r="B21815" t="s">
        <v>2963</v>
      </c>
      <c r="C21815" t="s">
        <v>3013</v>
      </c>
      <c r="D21815">
        <v>88.02</v>
      </c>
    </row>
    <row r="21816" spans="1:4">
      <c r="A21816">
        <v>1919</v>
      </c>
      <c r="B21816" t="s">
        <v>2963</v>
      </c>
      <c r="C21816" t="s">
        <v>3013</v>
      </c>
      <c r="D21816">
        <v>6.83</v>
      </c>
    </row>
    <row r="21817" spans="1:4">
      <c r="A21817">
        <v>1919</v>
      </c>
      <c r="B21817" t="s">
        <v>2963</v>
      </c>
      <c r="C21817" t="s">
        <v>3013</v>
      </c>
      <c r="D21817">
        <v>32.909999999999997</v>
      </c>
    </row>
    <row r="21818" spans="1:4">
      <c r="A21818">
        <v>1919</v>
      </c>
      <c r="B21818" t="s">
        <v>2963</v>
      </c>
      <c r="C21818" t="s">
        <v>3013</v>
      </c>
      <c r="D21818">
        <v>18.52</v>
      </c>
    </row>
    <row r="21819" spans="1:4">
      <c r="A21819">
        <v>1919</v>
      </c>
      <c r="B21819" t="s">
        <v>2963</v>
      </c>
      <c r="C21819" t="s">
        <v>3364</v>
      </c>
      <c r="D21819">
        <v>9.1460000000000008</v>
      </c>
    </row>
    <row r="21820" spans="1:4">
      <c r="A21820">
        <v>1919</v>
      </c>
      <c r="B21820" t="s">
        <v>2963</v>
      </c>
      <c r="C21820" t="s">
        <v>3015</v>
      </c>
      <c r="D21820">
        <v>180.16</v>
      </c>
    </row>
    <row r="21821" spans="1:4">
      <c r="A21821">
        <v>1919</v>
      </c>
      <c r="B21821" t="s">
        <v>2963</v>
      </c>
      <c r="C21821" t="s">
        <v>3016</v>
      </c>
      <c r="D21821">
        <v>12.6</v>
      </c>
    </row>
    <row r="21822" spans="1:4">
      <c r="A21822">
        <v>1919</v>
      </c>
      <c r="B21822" t="s">
        <v>2963</v>
      </c>
      <c r="C21822" t="s">
        <v>3017</v>
      </c>
      <c r="D21822">
        <v>11.92</v>
      </c>
    </row>
    <row r="21823" spans="1:4">
      <c r="A21823">
        <v>1919</v>
      </c>
      <c r="B21823" t="s">
        <v>2963</v>
      </c>
      <c r="C21823" t="s">
        <v>3018</v>
      </c>
      <c r="D21823">
        <v>1.466</v>
      </c>
    </row>
    <row r="21824" spans="1:4">
      <c r="A21824">
        <v>1919</v>
      </c>
      <c r="B21824" t="s">
        <v>2963</v>
      </c>
      <c r="C21824" t="s">
        <v>3019</v>
      </c>
      <c r="D21824">
        <v>42.26</v>
      </c>
    </row>
    <row r="21825" spans="1:4">
      <c r="A21825">
        <v>1919</v>
      </c>
      <c r="B21825" t="s">
        <v>3020</v>
      </c>
      <c r="C21825" t="s">
        <v>3021</v>
      </c>
      <c r="D21825">
        <v>8.6999999999999993</v>
      </c>
    </row>
    <row r="21826" spans="1:4">
      <c r="A21826">
        <v>1919</v>
      </c>
      <c r="B21826" t="s">
        <v>3020</v>
      </c>
      <c r="C21826" t="s">
        <v>3021</v>
      </c>
      <c r="D21826">
        <v>19.2</v>
      </c>
    </row>
    <row r="21827" spans="1:4">
      <c r="A21827">
        <v>1919</v>
      </c>
      <c r="B21827" t="s">
        <v>3020</v>
      </c>
      <c r="C21827" t="s">
        <v>517</v>
      </c>
      <c r="D21827">
        <v>8.8000000000000007</v>
      </c>
    </row>
    <row r="21828" spans="1:4">
      <c r="A21828">
        <v>1919</v>
      </c>
      <c r="B21828" t="s">
        <v>3020</v>
      </c>
      <c r="C21828" t="s">
        <v>3023</v>
      </c>
      <c r="D21828">
        <v>127</v>
      </c>
    </row>
    <row r="21829" spans="1:4">
      <c r="A21829">
        <v>1919</v>
      </c>
      <c r="B21829" t="s">
        <v>3020</v>
      </c>
      <c r="C21829" t="s">
        <v>3515</v>
      </c>
      <c r="D21829">
        <v>31.65</v>
      </c>
    </row>
    <row r="21830" spans="1:4">
      <c r="A21830">
        <v>1919</v>
      </c>
      <c r="B21830" t="s">
        <v>3020</v>
      </c>
      <c r="C21830" t="s">
        <v>3026</v>
      </c>
      <c r="D21830">
        <v>25.5</v>
      </c>
    </row>
    <row r="21831" spans="1:4">
      <c r="A21831">
        <v>1919</v>
      </c>
      <c r="B21831" t="s">
        <v>3020</v>
      </c>
      <c r="C21831" t="s">
        <v>3028</v>
      </c>
      <c r="D21831">
        <v>18</v>
      </c>
    </row>
    <row r="21832" spans="1:4">
      <c r="A21832">
        <v>1919</v>
      </c>
      <c r="B21832" t="s">
        <v>3020</v>
      </c>
      <c r="C21832" t="s">
        <v>2703</v>
      </c>
      <c r="D21832">
        <v>82</v>
      </c>
    </row>
    <row r="21833" spans="1:4">
      <c r="A21833">
        <v>1919</v>
      </c>
      <c r="B21833" t="s">
        <v>3020</v>
      </c>
      <c r="C21833" t="s">
        <v>3365</v>
      </c>
      <c r="D21833">
        <v>13.75</v>
      </c>
    </row>
    <row r="21834" spans="1:4">
      <c r="A21834">
        <v>1919</v>
      </c>
      <c r="B21834" t="s">
        <v>3030</v>
      </c>
      <c r="C21834" t="s">
        <v>1280</v>
      </c>
      <c r="D21834">
        <v>1.6</v>
      </c>
    </row>
    <row r="21835" spans="1:4">
      <c r="A21835">
        <v>1919</v>
      </c>
      <c r="B21835" t="s">
        <v>3030</v>
      </c>
      <c r="C21835" t="s">
        <v>1282</v>
      </c>
      <c r="D21835">
        <v>15.683999999999999</v>
      </c>
    </row>
    <row r="21836" spans="1:4">
      <c r="A21836">
        <v>1919</v>
      </c>
      <c r="B21836" t="s">
        <v>3030</v>
      </c>
      <c r="C21836" t="s">
        <v>1458</v>
      </c>
      <c r="D21836">
        <v>8.5</v>
      </c>
    </row>
    <row r="21837" spans="1:4">
      <c r="A21837">
        <v>1919</v>
      </c>
      <c r="B21837" t="s">
        <v>3030</v>
      </c>
      <c r="C21837" t="s">
        <v>1615</v>
      </c>
      <c r="D21837">
        <v>4</v>
      </c>
    </row>
    <row r="21838" spans="1:4">
      <c r="A21838">
        <v>1919</v>
      </c>
      <c r="B21838" t="s">
        <v>3655</v>
      </c>
      <c r="C21838" t="s">
        <v>3033</v>
      </c>
      <c r="D21838">
        <v>249.59</v>
      </c>
    </row>
    <row r="21839" spans="1:4">
      <c r="A21839">
        <v>1919</v>
      </c>
      <c r="B21839" t="s">
        <v>3655</v>
      </c>
      <c r="C21839" t="s">
        <v>3034</v>
      </c>
      <c r="D21839">
        <v>96.4</v>
      </c>
    </row>
    <row r="21840" spans="1:4">
      <c r="A21840">
        <v>1919</v>
      </c>
      <c r="B21840" t="s">
        <v>3655</v>
      </c>
      <c r="C21840" t="s">
        <v>3035</v>
      </c>
      <c r="D21840">
        <v>6.5</v>
      </c>
    </row>
    <row r="21841" spans="1:4">
      <c r="A21841">
        <v>1919</v>
      </c>
      <c r="B21841" t="s">
        <v>3655</v>
      </c>
      <c r="C21841" t="s">
        <v>3516</v>
      </c>
      <c r="D21841">
        <v>13.5</v>
      </c>
    </row>
    <row r="21842" spans="1:4">
      <c r="A21842">
        <v>1919</v>
      </c>
      <c r="B21842" t="s">
        <v>3655</v>
      </c>
      <c r="C21842" t="s">
        <v>477</v>
      </c>
      <c r="D21842">
        <v>4.5999999999999996</v>
      </c>
    </row>
    <row r="21843" spans="1:4">
      <c r="A21843">
        <v>1919</v>
      </c>
      <c r="B21843" t="s">
        <v>3655</v>
      </c>
      <c r="C21843" t="s">
        <v>477</v>
      </c>
      <c r="D21843">
        <v>42</v>
      </c>
    </row>
    <row r="21844" spans="1:4">
      <c r="A21844">
        <v>1919</v>
      </c>
      <c r="B21844" t="s">
        <v>3655</v>
      </c>
      <c r="C21844" t="s">
        <v>477</v>
      </c>
      <c r="D21844">
        <v>53</v>
      </c>
    </row>
    <row r="21845" spans="1:4">
      <c r="A21845">
        <v>1919</v>
      </c>
      <c r="B21845" t="s">
        <v>3655</v>
      </c>
      <c r="C21845" t="s">
        <v>477</v>
      </c>
      <c r="D21845">
        <v>57</v>
      </c>
    </row>
    <row r="21846" spans="1:4">
      <c r="A21846">
        <v>1919</v>
      </c>
      <c r="B21846" t="s">
        <v>3655</v>
      </c>
      <c r="C21846" t="s">
        <v>477</v>
      </c>
      <c r="D21846">
        <v>37</v>
      </c>
    </row>
    <row r="21847" spans="1:4">
      <c r="A21847">
        <v>1919</v>
      </c>
      <c r="B21847" t="s">
        <v>3655</v>
      </c>
      <c r="C21847" t="s">
        <v>477</v>
      </c>
      <c r="D21847">
        <v>398.2</v>
      </c>
    </row>
    <row r="21848" spans="1:4">
      <c r="A21848">
        <v>1919</v>
      </c>
      <c r="B21848" t="s">
        <v>3655</v>
      </c>
      <c r="C21848" t="s">
        <v>477</v>
      </c>
      <c r="D21848">
        <v>62</v>
      </c>
    </row>
    <row r="21849" spans="1:4">
      <c r="A21849">
        <v>1919</v>
      </c>
      <c r="B21849" t="s">
        <v>3655</v>
      </c>
      <c r="C21849" t="s">
        <v>477</v>
      </c>
      <c r="D21849">
        <v>86.23</v>
      </c>
    </row>
    <row r="21850" spans="1:4">
      <c r="A21850">
        <v>1919</v>
      </c>
      <c r="B21850" t="s">
        <v>3655</v>
      </c>
      <c r="C21850" t="s">
        <v>477</v>
      </c>
      <c r="D21850">
        <v>40</v>
      </c>
    </row>
    <row r="21851" spans="1:4">
      <c r="A21851">
        <v>1919</v>
      </c>
      <c r="B21851" t="s">
        <v>3655</v>
      </c>
      <c r="C21851" t="s">
        <v>477</v>
      </c>
      <c r="D21851">
        <v>800</v>
      </c>
    </row>
    <row r="21852" spans="1:4">
      <c r="A21852">
        <v>1919</v>
      </c>
      <c r="B21852" t="s">
        <v>3655</v>
      </c>
      <c r="C21852" t="s">
        <v>477</v>
      </c>
      <c r="D21852">
        <v>225</v>
      </c>
    </row>
    <row r="21853" spans="1:4">
      <c r="A21853">
        <v>1919</v>
      </c>
      <c r="B21853" t="s">
        <v>3655</v>
      </c>
      <c r="C21853" t="s">
        <v>2719</v>
      </c>
      <c r="D21853">
        <v>60</v>
      </c>
    </row>
    <row r="21854" spans="1:4">
      <c r="A21854">
        <v>1919</v>
      </c>
      <c r="B21854" t="s">
        <v>3655</v>
      </c>
      <c r="C21854" t="s">
        <v>2719</v>
      </c>
      <c r="D21854">
        <v>8.8000000000000007</v>
      </c>
    </row>
    <row r="21855" spans="1:4">
      <c r="A21855">
        <v>1919</v>
      </c>
      <c r="B21855" t="s">
        <v>3655</v>
      </c>
      <c r="C21855" t="s">
        <v>2719</v>
      </c>
      <c r="D21855">
        <v>185.12899999999999</v>
      </c>
    </row>
    <row r="21856" spans="1:4">
      <c r="A21856">
        <v>1919</v>
      </c>
      <c r="B21856" t="s">
        <v>3655</v>
      </c>
      <c r="C21856" t="s">
        <v>2719</v>
      </c>
      <c r="D21856">
        <v>10</v>
      </c>
    </row>
    <row r="21857" spans="1:4">
      <c r="A21857">
        <v>1919</v>
      </c>
      <c r="B21857" t="s">
        <v>3655</v>
      </c>
      <c r="C21857" t="s">
        <v>2719</v>
      </c>
      <c r="D21857">
        <v>7</v>
      </c>
    </row>
    <row r="21858" spans="1:4">
      <c r="A21858">
        <v>1919</v>
      </c>
      <c r="B21858" t="s">
        <v>3655</v>
      </c>
      <c r="C21858" t="s">
        <v>2719</v>
      </c>
      <c r="D21858">
        <v>78</v>
      </c>
    </row>
    <row r="21859" spans="1:4">
      <c r="A21859">
        <v>1919</v>
      </c>
      <c r="B21859" t="s">
        <v>3655</v>
      </c>
      <c r="C21859" t="s">
        <v>2719</v>
      </c>
      <c r="D21859">
        <v>13.38</v>
      </c>
    </row>
    <row r="21860" spans="1:4">
      <c r="A21860">
        <v>1919</v>
      </c>
      <c r="B21860" t="s">
        <v>3655</v>
      </c>
      <c r="C21860" t="s">
        <v>3040</v>
      </c>
      <c r="D21860">
        <v>35.948</v>
      </c>
    </row>
    <row r="21861" spans="1:4">
      <c r="A21861">
        <v>1919</v>
      </c>
      <c r="B21861" t="s">
        <v>3655</v>
      </c>
      <c r="C21861" t="s">
        <v>3517</v>
      </c>
      <c r="D21861">
        <v>14</v>
      </c>
    </row>
    <row r="21862" spans="1:4">
      <c r="A21862">
        <v>1919</v>
      </c>
      <c r="B21862" t="s">
        <v>3655</v>
      </c>
      <c r="C21862" t="s">
        <v>3517</v>
      </c>
      <c r="D21862">
        <v>49</v>
      </c>
    </row>
    <row r="21863" spans="1:4">
      <c r="A21863">
        <v>1919</v>
      </c>
      <c r="B21863" t="s">
        <v>3655</v>
      </c>
      <c r="C21863" t="s">
        <v>3517</v>
      </c>
      <c r="D21863">
        <v>10.8</v>
      </c>
    </row>
    <row r="21864" spans="1:4">
      <c r="A21864">
        <v>1919</v>
      </c>
      <c r="B21864" t="s">
        <v>3655</v>
      </c>
      <c r="C21864" t="s">
        <v>3517</v>
      </c>
      <c r="D21864">
        <v>9.6</v>
      </c>
    </row>
    <row r="21865" spans="1:4">
      <c r="A21865">
        <v>1919</v>
      </c>
      <c r="B21865" t="s">
        <v>3655</v>
      </c>
      <c r="C21865" t="s">
        <v>3517</v>
      </c>
      <c r="D21865">
        <v>10.6</v>
      </c>
    </row>
    <row r="21866" spans="1:4">
      <c r="A21866">
        <v>1919</v>
      </c>
      <c r="B21866" t="s">
        <v>3655</v>
      </c>
      <c r="C21866" t="s">
        <v>3517</v>
      </c>
      <c r="D21866">
        <v>81.89</v>
      </c>
    </row>
    <row r="21867" spans="1:4">
      <c r="A21867">
        <v>1919</v>
      </c>
      <c r="B21867" t="s">
        <v>3655</v>
      </c>
      <c r="C21867" t="s">
        <v>3518</v>
      </c>
      <c r="D21867">
        <v>1.8</v>
      </c>
    </row>
    <row r="21868" spans="1:4">
      <c r="A21868">
        <v>1919</v>
      </c>
      <c r="B21868" t="s">
        <v>3655</v>
      </c>
      <c r="C21868" t="s">
        <v>3518</v>
      </c>
      <c r="D21868">
        <v>101</v>
      </c>
    </row>
    <row r="21869" spans="1:4">
      <c r="A21869">
        <v>1919</v>
      </c>
      <c r="B21869" t="s">
        <v>3655</v>
      </c>
      <c r="C21869" t="s">
        <v>3043</v>
      </c>
      <c r="D21869">
        <v>50</v>
      </c>
    </row>
    <row r="21870" spans="1:4">
      <c r="A21870">
        <v>1919</v>
      </c>
      <c r="B21870" t="s">
        <v>3655</v>
      </c>
      <c r="C21870" t="s">
        <v>3519</v>
      </c>
      <c r="D21870">
        <v>8.3000000000000007</v>
      </c>
    </row>
    <row r="21871" spans="1:4">
      <c r="A21871">
        <v>1919</v>
      </c>
      <c r="B21871" t="s">
        <v>3655</v>
      </c>
      <c r="C21871" t="s">
        <v>3367</v>
      </c>
      <c r="D21871">
        <v>21.6</v>
      </c>
    </row>
    <row r="21872" spans="1:4">
      <c r="A21872">
        <v>1919</v>
      </c>
      <c r="B21872" t="s">
        <v>3655</v>
      </c>
      <c r="C21872" t="s">
        <v>3367</v>
      </c>
      <c r="D21872">
        <v>62</v>
      </c>
    </row>
    <row r="21873" spans="1:4">
      <c r="A21873">
        <v>1919</v>
      </c>
      <c r="B21873" t="s">
        <v>3655</v>
      </c>
      <c r="C21873" t="s">
        <v>3046</v>
      </c>
      <c r="D21873">
        <v>5</v>
      </c>
    </row>
    <row r="21874" spans="1:4">
      <c r="A21874">
        <v>1919</v>
      </c>
      <c r="B21874" t="s">
        <v>3655</v>
      </c>
      <c r="C21874" t="s">
        <v>3047</v>
      </c>
      <c r="D21874">
        <v>88.9</v>
      </c>
    </row>
    <row r="21875" spans="1:4">
      <c r="A21875">
        <v>1919</v>
      </c>
      <c r="B21875" t="s">
        <v>3655</v>
      </c>
      <c r="C21875" t="s">
        <v>3048</v>
      </c>
      <c r="D21875">
        <v>12</v>
      </c>
    </row>
    <row r="21876" spans="1:4">
      <c r="A21876">
        <v>1919</v>
      </c>
      <c r="B21876" t="s">
        <v>3655</v>
      </c>
      <c r="C21876" t="s">
        <v>3369</v>
      </c>
      <c r="D21876">
        <v>38</v>
      </c>
    </row>
    <row r="21877" spans="1:4">
      <c r="A21877">
        <v>1919</v>
      </c>
      <c r="B21877" t="s">
        <v>3655</v>
      </c>
      <c r="C21877" t="s">
        <v>3520</v>
      </c>
      <c r="D21877">
        <v>147</v>
      </c>
    </row>
    <row r="21878" spans="1:4">
      <c r="A21878">
        <v>1919</v>
      </c>
      <c r="B21878" t="s">
        <v>3655</v>
      </c>
      <c r="C21878" t="s">
        <v>3520</v>
      </c>
      <c r="D21878">
        <v>108.05</v>
      </c>
    </row>
    <row r="21879" spans="1:4">
      <c r="A21879">
        <v>1919</v>
      </c>
      <c r="B21879" t="s">
        <v>3655</v>
      </c>
      <c r="C21879" t="s">
        <v>3051</v>
      </c>
      <c r="D21879">
        <v>24.5</v>
      </c>
    </row>
    <row r="21880" spans="1:4">
      <c r="A21880">
        <v>1919</v>
      </c>
      <c r="B21880" t="s">
        <v>3655</v>
      </c>
      <c r="C21880" t="s">
        <v>3052</v>
      </c>
      <c r="D21880">
        <v>22</v>
      </c>
    </row>
    <row r="21881" spans="1:4">
      <c r="A21881">
        <v>1919</v>
      </c>
      <c r="B21881" t="s">
        <v>3655</v>
      </c>
      <c r="C21881" t="s">
        <v>2747</v>
      </c>
      <c r="D21881">
        <v>18</v>
      </c>
    </row>
    <row r="21882" spans="1:4">
      <c r="A21882">
        <v>1919</v>
      </c>
      <c r="B21882" t="s">
        <v>3655</v>
      </c>
      <c r="C21882" t="s">
        <v>3053</v>
      </c>
      <c r="D21882">
        <v>15</v>
      </c>
    </row>
    <row r="21883" spans="1:4">
      <c r="A21883">
        <v>1919</v>
      </c>
      <c r="B21883" t="s">
        <v>3655</v>
      </c>
      <c r="C21883" t="s">
        <v>3251</v>
      </c>
      <c r="D21883">
        <v>6.97</v>
      </c>
    </row>
    <row r="21884" spans="1:4">
      <c r="A21884">
        <v>1919</v>
      </c>
      <c r="B21884" t="s">
        <v>3655</v>
      </c>
      <c r="C21884" t="s">
        <v>3251</v>
      </c>
      <c r="D21884">
        <v>29.5</v>
      </c>
    </row>
    <row r="21885" spans="1:4">
      <c r="A21885">
        <v>1919</v>
      </c>
      <c r="B21885" t="s">
        <v>3655</v>
      </c>
      <c r="C21885" t="s">
        <v>3055</v>
      </c>
      <c r="D21885">
        <v>12.7</v>
      </c>
    </row>
    <row r="21886" spans="1:4">
      <c r="A21886">
        <v>1919</v>
      </c>
      <c r="B21886" t="s">
        <v>3655</v>
      </c>
      <c r="C21886" t="s">
        <v>2936</v>
      </c>
      <c r="D21886">
        <v>82.5</v>
      </c>
    </row>
    <row r="21887" spans="1:4">
      <c r="A21887">
        <v>1919</v>
      </c>
      <c r="B21887" t="s">
        <v>3655</v>
      </c>
      <c r="C21887" t="s">
        <v>3056</v>
      </c>
      <c r="D21887">
        <v>46.5</v>
      </c>
    </row>
    <row r="21888" spans="1:4">
      <c r="A21888">
        <v>1919</v>
      </c>
      <c r="B21888" t="s">
        <v>3655</v>
      </c>
      <c r="C21888" t="s">
        <v>3058</v>
      </c>
      <c r="D21888">
        <v>22</v>
      </c>
    </row>
    <row r="21889" spans="1:4">
      <c r="A21889">
        <v>1919</v>
      </c>
      <c r="B21889" t="s">
        <v>3655</v>
      </c>
      <c r="C21889" t="s">
        <v>3373</v>
      </c>
      <c r="D21889">
        <v>16</v>
      </c>
    </row>
    <row r="21890" spans="1:4">
      <c r="A21890">
        <v>1919</v>
      </c>
      <c r="B21890" t="s">
        <v>3655</v>
      </c>
      <c r="C21890" t="s">
        <v>3521</v>
      </c>
      <c r="D21890">
        <v>533.04</v>
      </c>
    </row>
    <row r="21891" spans="1:4">
      <c r="A21891">
        <v>1919</v>
      </c>
      <c r="B21891" t="s">
        <v>3655</v>
      </c>
      <c r="C21891" t="s">
        <v>3521</v>
      </c>
      <c r="D21891">
        <v>30.41</v>
      </c>
    </row>
    <row r="21892" spans="1:4">
      <c r="A21892">
        <v>1919</v>
      </c>
      <c r="B21892" t="s">
        <v>3655</v>
      </c>
      <c r="C21892" t="s">
        <v>3521</v>
      </c>
      <c r="D21892">
        <v>90</v>
      </c>
    </row>
    <row r="21893" spans="1:4">
      <c r="A21893">
        <v>1919</v>
      </c>
      <c r="B21893" t="s">
        <v>3655</v>
      </c>
      <c r="C21893" t="s">
        <v>3060</v>
      </c>
      <c r="D21893">
        <v>21</v>
      </c>
    </row>
    <row r="21894" spans="1:4">
      <c r="A21894">
        <v>1919</v>
      </c>
      <c r="B21894" t="s">
        <v>3655</v>
      </c>
      <c r="C21894" t="s">
        <v>3522</v>
      </c>
      <c r="D21894">
        <v>28.21</v>
      </c>
    </row>
    <row r="21895" spans="1:4">
      <c r="A21895">
        <v>1919</v>
      </c>
      <c r="B21895" t="s">
        <v>3655</v>
      </c>
      <c r="C21895" t="s">
        <v>3522</v>
      </c>
      <c r="D21895">
        <v>57</v>
      </c>
    </row>
    <row r="21896" spans="1:4">
      <c r="A21896">
        <v>1919</v>
      </c>
      <c r="B21896" t="s">
        <v>3655</v>
      </c>
      <c r="C21896" t="s">
        <v>3522</v>
      </c>
      <c r="D21896">
        <v>16.75</v>
      </c>
    </row>
    <row r="21897" spans="1:4">
      <c r="A21897">
        <v>1919</v>
      </c>
      <c r="B21897" t="s">
        <v>3655</v>
      </c>
      <c r="C21897" t="s">
        <v>3522</v>
      </c>
      <c r="D21897">
        <v>118.8</v>
      </c>
    </row>
    <row r="21898" spans="1:4">
      <c r="A21898">
        <v>1919</v>
      </c>
      <c r="B21898" t="s">
        <v>3655</v>
      </c>
      <c r="C21898" t="s">
        <v>3522</v>
      </c>
      <c r="D21898">
        <v>86.93</v>
      </c>
    </row>
    <row r="21899" spans="1:4">
      <c r="A21899">
        <v>1919</v>
      </c>
      <c r="B21899" t="s">
        <v>3655</v>
      </c>
      <c r="C21899" t="s">
        <v>3061</v>
      </c>
      <c r="D21899">
        <v>84.6</v>
      </c>
    </row>
    <row r="21900" spans="1:4">
      <c r="A21900">
        <v>1919</v>
      </c>
      <c r="B21900" t="s">
        <v>3655</v>
      </c>
      <c r="C21900" t="s">
        <v>3063</v>
      </c>
      <c r="D21900">
        <v>149.11000000000001</v>
      </c>
    </row>
    <row r="21901" spans="1:4">
      <c r="A21901">
        <v>1919</v>
      </c>
      <c r="B21901" t="s">
        <v>3655</v>
      </c>
      <c r="C21901" t="s">
        <v>3063</v>
      </c>
      <c r="D21901">
        <v>69</v>
      </c>
    </row>
    <row r="21902" spans="1:4">
      <c r="A21902">
        <v>1919</v>
      </c>
      <c r="B21902" t="s">
        <v>3655</v>
      </c>
      <c r="C21902" t="s">
        <v>3063</v>
      </c>
      <c r="D21902">
        <v>38.18</v>
      </c>
    </row>
    <row r="21903" spans="1:4">
      <c r="A21903">
        <v>1919</v>
      </c>
      <c r="B21903" t="s">
        <v>3655</v>
      </c>
      <c r="C21903" t="s">
        <v>3064</v>
      </c>
      <c r="D21903">
        <v>16</v>
      </c>
    </row>
    <row r="21904" spans="1:4">
      <c r="A21904">
        <v>1919</v>
      </c>
      <c r="B21904" t="s">
        <v>3664</v>
      </c>
      <c r="C21904" t="s">
        <v>3376</v>
      </c>
      <c r="D21904">
        <v>10.1</v>
      </c>
    </row>
    <row r="21905" spans="1:4">
      <c r="A21905">
        <v>1919</v>
      </c>
      <c r="B21905" t="s">
        <v>3664</v>
      </c>
      <c r="C21905" t="s">
        <v>3374</v>
      </c>
      <c r="D21905">
        <v>6.6</v>
      </c>
    </row>
    <row r="21906" spans="1:4">
      <c r="A21906">
        <v>1919</v>
      </c>
      <c r="B21906" t="s">
        <v>3664</v>
      </c>
      <c r="C21906" t="s">
        <v>3374</v>
      </c>
      <c r="D21906">
        <v>6</v>
      </c>
    </row>
    <row r="21907" spans="1:4">
      <c r="A21907">
        <v>1919</v>
      </c>
      <c r="B21907" t="s">
        <v>3664</v>
      </c>
      <c r="C21907" t="s">
        <v>3523</v>
      </c>
      <c r="D21907">
        <v>24.43</v>
      </c>
    </row>
    <row r="21908" spans="1:4">
      <c r="A21908">
        <v>1919</v>
      </c>
      <c r="B21908" t="s">
        <v>3664</v>
      </c>
      <c r="C21908" t="s">
        <v>3375</v>
      </c>
      <c r="D21908">
        <v>6.92</v>
      </c>
    </row>
    <row r="21909" spans="1:4">
      <c r="A21909">
        <v>1919</v>
      </c>
      <c r="B21909" t="s">
        <v>3664</v>
      </c>
      <c r="C21909" t="s">
        <v>3524</v>
      </c>
      <c r="D21909">
        <v>31</v>
      </c>
    </row>
    <row r="21910" spans="1:4">
      <c r="A21910">
        <v>1919</v>
      </c>
      <c r="B21910" t="s">
        <v>3664</v>
      </c>
      <c r="C21910" t="s">
        <v>3525</v>
      </c>
      <c r="D21910">
        <v>4</v>
      </c>
    </row>
    <row r="21911" spans="1:4">
      <c r="A21911">
        <v>1919</v>
      </c>
      <c r="B21911" t="s">
        <v>3664</v>
      </c>
      <c r="C21911" t="s">
        <v>3525</v>
      </c>
      <c r="D21911">
        <v>12</v>
      </c>
    </row>
    <row r="21912" spans="1:4">
      <c r="A21912">
        <v>1919</v>
      </c>
      <c r="B21912" t="s">
        <v>3664</v>
      </c>
      <c r="C21912" t="s">
        <v>3074</v>
      </c>
      <c r="D21912">
        <v>134</v>
      </c>
    </row>
    <row r="21913" spans="1:4">
      <c r="A21913">
        <v>1919</v>
      </c>
      <c r="B21913" t="s">
        <v>3664</v>
      </c>
      <c r="C21913" t="s">
        <v>3526</v>
      </c>
      <c r="D21913">
        <v>8.5</v>
      </c>
    </row>
    <row r="21914" spans="1:4">
      <c r="A21914">
        <v>1919</v>
      </c>
      <c r="B21914" t="s">
        <v>3664</v>
      </c>
      <c r="C21914" t="s">
        <v>3073</v>
      </c>
      <c r="D21914">
        <v>14</v>
      </c>
    </row>
    <row r="21915" spans="1:4">
      <c r="A21915">
        <v>1919</v>
      </c>
      <c r="B21915" t="s">
        <v>3664</v>
      </c>
      <c r="C21915" t="s">
        <v>3073</v>
      </c>
      <c r="D21915">
        <v>26</v>
      </c>
    </row>
    <row r="21916" spans="1:4">
      <c r="A21916">
        <v>1919</v>
      </c>
      <c r="B21916" t="s">
        <v>3656</v>
      </c>
      <c r="C21916" t="s">
        <v>3077</v>
      </c>
      <c r="D21916">
        <v>5.53</v>
      </c>
    </row>
    <row r="21917" spans="1:4">
      <c r="A21917">
        <v>1919</v>
      </c>
      <c r="B21917" t="s">
        <v>3656</v>
      </c>
      <c r="C21917" t="s">
        <v>3075</v>
      </c>
      <c r="D21917">
        <v>2.6</v>
      </c>
    </row>
    <row r="21918" spans="1:4">
      <c r="A21918">
        <v>1919</v>
      </c>
      <c r="B21918" t="s">
        <v>3656</v>
      </c>
      <c r="C21918" t="s">
        <v>3075</v>
      </c>
      <c r="D21918">
        <v>8.19</v>
      </c>
    </row>
    <row r="21919" spans="1:4">
      <c r="A21919">
        <v>1919</v>
      </c>
      <c r="B21919" t="s">
        <v>3656</v>
      </c>
      <c r="C21919" t="s">
        <v>3075</v>
      </c>
      <c r="D21919">
        <v>3</v>
      </c>
    </row>
    <row r="21920" spans="1:4">
      <c r="A21920">
        <v>1919</v>
      </c>
      <c r="B21920" t="s">
        <v>3656</v>
      </c>
      <c r="C21920" t="s">
        <v>3076</v>
      </c>
      <c r="D21920">
        <v>31.9</v>
      </c>
    </row>
    <row r="21921" spans="1:4">
      <c r="A21921">
        <v>1919</v>
      </c>
      <c r="B21921" t="s">
        <v>3656</v>
      </c>
      <c r="C21921" t="s">
        <v>2779</v>
      </c>
      <c r="D21921">
        <v>154</v>
      </c>
    </row>
    <row r="21922" spans="1:4">
      <c r="A21922">
        <v>1919</v>
      </c>
      <c r="B21922" t="s">
        <v>3656</v>
      </c>
      <c r="C21922" t="s">
        <v>2779</v>
      </c>
      <c r="D21922">
        <v>16</v>
      </c>
    </row>
    <row r="21923" spans="1:4">
      <c r="A21923">
        <v>1919</v>
      </c>
      <c r="B21923" t="s">
        <v>3656</v>
      </c>
      <c r="C21923" t="s">
        <v>2779</v>
      </c>
      <c r="D21923">
        <v>809.9</v>
      </c>
    </row>
    <row r="21924" spans="1:4">
      <c r="A21924">
        <v>1919</v>
      </c>
      <c r="B21924" t="s">
        <v>3656</v>
      </c>
      <c r="C21924" t="s">
        <v>2779</v>
      </c>
      <c r="D21924">
        <v>4.1100000000000003</v>
      </c>
    </row>
    <row r="21925" spans="1:4">
      <c r="A21925">
        <v>1919</v>
      </c>
      <c r="B21925" t="s">
        <v>3656</v>
      </c>
      <c r="C21925" t="s">
        <v>2779</v>
      </c>
      <c r="D21925">
        <v>163</v>
      </c>
    </row>
    <row r="21926" spans="1:4">
      <c r="A21926">
        <v>1919</v>
      </c>
      <c r="B21926" t="s">
        <v>3656</v>
      </c>
      <c r="C21926" t="s">
        <v>2779</v>
      </c>
      <c r="D21926">
        <v>24</v>
      </c>
    </row>
    <row r="21927" spans="1:4">
      <c r="A21927">
        <v>1919</v>
      </c>
      <c r="B21927" t="s">
        <v>3656</v>
      </c>
      <c r="C21927" t="s">
        <v>3079</v>
      </c>
      <c r="D21927">
        <v>2</v>
      </c>
    </row>
    <row r="21928" spans="1:4">
      <c r="A21928">
        <v>1919</v>
      </c>
      <c r="B21928" t="s">
        <v>2415</v>
      </c>
      <c r="C21928" t="s">
        <v>3527</v>
      </c>
      <c r="D21928">
        <v>47.1</v>
      </c>
    </row>
    <row r="21929" spans="1:4">
      <c r="A21929">
        <v>1919</v>
      </c>
      <c r="B21929" t="s">
        <v>2415</v>
      </c>
      <c r="C21929" t="s">
        <v>3527</v>
      </c>
      <c r="D21929">
        <v>10</v>
      </c>
    </row>
    <row r="21930" spans="1:4">
      <c r="A21930">
        <v>1919</v>
      </c>
      <c r="B21930" t="s">
        <v>2415</v>
      </c>
      <c r="C21930" t="s">
        <v>3527</v>
      </c>
      <c r="D21930">
        <v>163.65</v>
      </c>
    </row>
    <row r="21931" spans="1:4">
      <c r="A21931">
        <v>1919</v>
      </c>
      <c r="B21931" t="s">
        <v>2415</v>
      </c>
      <c r="C21931" t="s">
        <v>3380</v>
      </c>
      <c r="D21931">
        <v>54.28</v>
      </c>
    </row>
    <row r="21932" spans="1:4">
      <c r="A21932">
        <v>1919</v>
      </c>
      <c r="B21932" t="s">
        <v>2415</v>
      </c>
      <c r="C21932" t="s">
        <v>3284</v>
      </c>
      <c r="D21932">
        <v>0.5</v>
      </c>
    </row>
    <row r="21933" spans="1:4">
      <c r="A21933">
        <v>1919</v>
      </c>
      <c r="B21933" t="s">
        <v>2415</v>
      </c>
      <c r="C21933" t="s">
        <v>3382</v>
      </c>
      <c r="D21933">
        <v>1</v>
      </c>
    </row>
    <row r="21934" spans="1:4">
      <c r="A21934">
        <v>1919</v>
      </c>
      <c r="B21934" t="s">
        <v>2415</v>
      </c>
      <c r="C21934" t="s">
        <v>3383</v>
      </c>
      <c r="D21934">
        <v>5.26</v>
      </c>
    </row>
    <row r="21935" spans="1:4">
      <c r="A21935">
        <v>1919</v>
      </c>
      <c r="B21935" t="s">
        <v>2415</v>
      </c>
      <c r="C21935" t="s">
        <v>3086</v>
      </c>
      <c r="D21935">
        <v>80</v>
      </c>
    </row>
    <row r="21936" spans="1:4">
      <c r="A21936">
        <v>1919</v>
      </c>
      <c r="B21936" t="s">
        <v>2415</v>
      </c>
      <c r="C21936" t="s">
        <v>3528</v>
      </c>
      <c r="D21936">
        <v>12</v>
      </c>
    </row>
    <row r="21937" spans="1:4">
      <c r="A21937">
        <v>1919</v>
      </c>
      <c r="B21937" t="s">
        <v>2415</v>
      </c>
      <c r="C21937" t="s">
        <v>3087</v>
      </c>
      <c r="D21937">
        <v>21.6</v>
      </c>
    </row>
    <row r="21938" spans="1:4">
      <c r="A21938">
        <v>1919</v>
      </c>
      <c r="B21938" t="s">
        <v>2415</v>
      </c>
      <c r="C21938" t="s">
        <v>3087</v>
      </c>
      <c r="D21938">
        <v>22</v>
      </c>
    </row>
    <row r="21939" spans="1:4">
      <c r="A21939">
        <v>1919</v>
      </c>
      <c r="B21939" t="s">
        <v>2415</v>
      </c>
      <c r="C21939" t="s">
        <v>3088</v>
      </c>
      <c r="D21939">
        <v>18</v>
      </c>
    </row>
    <row r="21940" spans="1:4">
      <c r="A21940">
        <v>1919</v>
      </c>
      <c r="B21940" t="s">
        <v>2415</v>
      </c>
      <c r="C21940" t="s">
        <v>3088</v>
      </c>
      <c r="D21940">
        <v>12</v>
      </c>
    </row>
    <row r="21941" spans="1:4">
      <c r="A21941">
        <v>1919</v>
      </c>
      <c r="B21941" t="s">
        <v>2415</v>
      </c>
      <c r="C21941" t="s">
        <v>3089</v>
      </c>
      <c r="D21941">
        <v>8.6999999999999993</v>
      </c>
    </row>
    <row r="21942" spans="1:4">
      <c r="A21942">
        <v>1919</v>
      </c>
      <c r="B21942" t="s">
        <v>2415</v>
      </c>
      <c r="C21942" t="s">
        <v>3089</v>
      </c>
      <c r="D21942">
        <v>11</v>
      </c>
    </row>
    <row r="21943" spans="1:4">
      <c r="A21943">
        <v>1919</v>
      </c>
      <c r="B21943" t="s">
        <v>2415</v>
      </c>
      <c r="C21943" t="s">
        <v>2930</v>
      </c>
      <c r="D21943">
        <v>2.4</v>
      </c>
    </row>
    <row r="21944" spans="1:4">
      <c r="A21944">
        <v>1919</v>
      </c>
      <c r="B21944" t="s">
        <v>2415</v>
      </c>
      <c r="C21944" t="s">
        <v>2930</v>
      </c>
      <c r="D21944">
        <v>82.4</v>
      </c>
    </row>
    <row r="21945" spans="1:4">
      <c r="A21945">
        <v>1919</v>
      </c>
      <c r="B21945" t="s">
        <v>2415</v>
      </c>
      <c r="C21945" t="s">
        <v>3091</v>
      </c>
      <c r="D21945">
        <v>1.0129999999999999</v>
      </c>
    </row>
    <row r="21946" spans="1:4">
      <c r="A21946">
        <v>1919</v>
      </c>
      <c r="B21946" t="s">
        <v>2415</v>
      </c>
      <c r="C21946" t="s">
        <v>3529</v>
      </c>
      <c r="D21946">
        <v>6</v>
      </c>
    </row>
    <row r="21947" spans="1:4">
      <c r="A21947">
        <v>1919</v>
      </c>
      <c r="B21947" t="s">
        <v>2415</v>
      </c>
      <c r="C21947" t="s">
        <v>3530</v>
      </c>
      <c r="D21947">
        <v>6</v>
      </c>
    </row>
    <row r="21948" spans="1:4">
      <c r="A21948">
        <v>1919</v>
      </c>
      <c r="B21948" t="s">
        <v>2415</v>
      </c>
      <c r="C21948" t="s">
        <v>3531</v>
      </c>
      <c r="D21948">
        <v>2.8</v>
      </c>
    </row>
    <row r="21949" spans="1:4">
      <c r="A21949">
        <v>1919</v>
      </c>
      <c r="B21949" t="s">
        <v>2415</v>
      </c>
      <c r="C21949" t="s">
        <v>3532</v>
      </c>
      <c r="D21949">
        <v>32</v>
      </c>
    </row>
    <row r="21950" spans="1:4">
      <c r="A21950">
        <v>1919</v>
      </c>
      <c r="B21950" t="s">
        <v>2415</v>
      </c>
      <c r="C21950" t="s">
        <v>3095</v>
      </c>
      <c r="D21950">
        <v>5.2</v>
      </c>
    </row>
    <row r="21951" spans="1:4">
      <c r="A21951">
        <v>1919</v>
      </c>
      <c r="B21951" t="s">
        <v>2415</v>
      </c>
      <c r="C21951" t="s">
        <v>3095</v>
      </c>
      <c r="D21951">
        <v>46</v>
      </c>
    </row>
    <row r="21952" spans="1:4">
      <c r="A21952">
        <v>1919</v>
      </c>
      <c r="B21952" t="s">
        <v>2415</v>
      </c>
      <c r="C21952" t="s">
        <v>3095</v>
      </c>
      <c r="D21952">
        <v>12.79</v>
      </c>
    </row>
    <row r="21953" spans="1:4">
      <c r="A21953">
        <v>1919</v>
      </c>
      <c r="B21953" t="s">
        <v>2415</v>
      </c>
      <c r="C21953" t="s">
        <v>3096</v>
      </c>
      <c r="D21953">
        <v>4</v>
      </c>
    </row>
    <row r="21954" spans="1:4">
      <c r="A21954">
        <v>1919</v>
      </c>
      <c r="B21954" t="s">
        <v>2415</v>
      </c>
      <c r="C21954" t="s">
        <v>3097</v>
      </c>
      <c r="D21954">
        <v>26</v>
      </c>
    </row>
    <row r="21955" spans="1:4">
      <c r="A21955">
        <v>1919</v>
      </c>
      <c r="B21955" t="s">
        <v>2415</v>
      </c>
      <c r="C21955" t="s">
        <v>3533</v>
      </c>
      <c r="D21955">
        <v>19.5</v>
      </c>
    </row>
    <row r="21956" spans="1:4">
      <c r="A21956">
        <v>1919</v>
      </c>
      <c r="B21956" t="s">
        <v>2415</v>
      </c>
      <c r="C21956" t="s">
        <v>3388</v>
      </c>
      <c r="D21956">
        <v>23.1</v>
      </c>
    </row>
    <row r="21957" spans="1:4">
      <c r="A21957">
        <v>1919</v>
      </c>
      <c r="B21957" t="s">
        <v>2415</v>
      </c>
      <c r="C21957" t="s">
        <v>3389</v>
      </c>
      <c r="D21957">
        <v>31.99</v>
      </c>
    </row>
    <row r="21958" spans="1:4">
      <c r="A21958">
        <v>1919</v>
      </c>
      <c r="B21958" t="s">
        <v>2415</v>
      </c>
      <c r="C21958" t="s">
        <v>3534</v>
      </c>
      <c r="D21958">
        <v>40</v>
      </c>
    </row>
    <row r="21959" spans="1:4">
      <c r="A21959">
        <v>1919</v>
      </c>
      <c r="B21959" t="s">
        <v>2415</v>
      </c>
      <c r="C21959" t="s">
        <v>3103</v>
      </c>
      <c r="D21959">
        <v>12</v>
      </c>
    </row>
    <row r="21960" spans="1:4">
      <c r="A21960">
        <v>1919</v>
      </c>
      <c r="B21960" t="s">
        <v>2415</v>
      </c>
      <c r="C21960" t="s">
        <v>3105</v>
      </c>
      <c r="D21960">
        <v>26</v>
      </c>
    </row>
    <row r="21961" spans="1:4">
      <c r="A21961">
        <v>1919</v>
      </c>
      <c r="B21961" t="s">
        <v>2415</v>
      </c>
      <c r="C21961" t="s">
        <v>3105</v>
      </c>
      <c r="D21961">
        <v>99</v>
      </c>
    </row>
    <row r="21962" spans="1:4">
      <c r="A21962">
        <v>1919</v>
      </c>
      <c r="B21962" t="s">
        <v>2415</v>
      </c>
      <c r="C21962" t="s">
        <v>3106</v>
      </c>
      <c r="D21962">
        <v>35</v>
      </c>
    </row>
    <row r="21963" spans="1:4">
      <c r="A21963">
        <v>1919</v>
      </c>
      <c r="B21963" t="s">
        <v>2415</v>
      </c>
      <c r="C21963" t="s">
        <v>3107</v>
      </c>
      <c r="D21963">
        <v>3.25</v>
      </c>
    </row>
    <row r="21964" spans="1:4">
      <c r="A21964">
        <v>1919</v>
      </c>
      <c r="B21964" t="s">
        <v>2415</v>
      </c>
      <c r="C21964" t="s">
        <v>3108</v>
      </c>
      <c r="D21964">
        <v>1.75</v>
      </c>
    </row>
    <row r="21965" spans="1:4">
      <c r="A21965">
        <v>1919</v>
      </c>
      <c r="B21965" t="s">
        <v>2415</v>
      </c>
      <c r="C21965" t="s">
        <v>3110</v>
      </c>
      <c r="D21965">
        <v>5.5</v>
      </c>
    </row>
    <row r="21966" spans="1:4">
      <c r="A21966">
        <v>1919</v>
      </c>
      <c r="B21966" t="s">
        <v>2415</v>
      </c>
      <c r="C21966" t="s">
        <v>3392</v>
      </c>
      <c r="D21966">
        <v>4.5</v>
      </c>
    </row>
    <row r="21967" spans="1:4">
      <c r="A21967">
        <v>1919</v>
      </c>
      <c r="B21967" t="s">
        <v>2415</v>
      </c>
      <c r="C21967" t="s">
        <v>3392</v>
      </c>
      <c r="D21967">
        <v>5.0999999999999996</v>
      </c>
    </row>
    <row r="21968" spans="1:4">
      <c r="A21968">
        <v>1919</v>
      </c>
      <c r="B21968" t="s">
        <v>2415</v>
      </c>
      <c r="C21968" t="s">
        <v>3112</v>
      </c>
      <c r="D21968">
        <v>7.5</v>
      </c>
    </row>
    <row r="21969" spans="1:4">
      <c r="A21969">
        <v>1919</v>
      </c>
      <c r="B21969" t="s">
        <v>2415</v>
      </c>
      <c r="C21969" t="s">
        <v>3113</v>
      </c>
      <c r="D21969">
        <v>26.4</v>
      </c>
    </row>
    <row r="21970" spans="1:4">
      <c r="A21970">
        <v>1919</v>
      </c>
      <c r="B21970" t="s">
        <v>2415</v>
      </c>
      <c r="C21970" t="s">
        <v>3114</v>
      </c>
      <c r="D21970">
        <v>10.33</v>
      </c>
    </row>
    <row r="21971" spans="1:4">
      <c r="A21971">
        <v>1919</v>
      </c>
      <c r="B21971" t="s">
        <v>2415</v>
      </c>
      <c r="C21971" t="s">
        <v>3048</v>
      </c>
      <c r="D21971">
        <v>163.75</v>
      </c>
    </row>
    <row r="21972" spans="1:4">
      <c r="A21972">
        <v>1919</v>
      </c>
      <c r="B21972" t="s">
        <v>2415</v>
      </c>
      <c r="C21972" t="s">
        <v>3115</v>
      </c>
      <c r="D21972">
        <v>25.23</v>
      </c>
    </row>
    <row r="21973" spans="1:4">
      <c r="A21973">
        <v>1919</v>
      </c>
      <c r="B21973" t="s">
        <v>2415</v>
      </c>
      <c r="C21973" t="s">
        <v>3535</v>
      </c>
      <c r="D21973">
        <v>8.5</v>
      </c>
    </row>
    <row r="21974" spans="1:4">
      <c r="A21974">
        <v>1919</v>
      </c>
      <c r="B21974" t="s">
        <v>2415</v>
      </c>
      <c r="C21974" t="s">
        <v>3117</v>
      </c>
      <c r="D21974">
        <v>44</v>
      </c>
    </row>
    <row r="21975" spans="1:4">
      <c r="A21975">
        <v>1919</v>
      </c>
      <c r="B21975" t="s">
        <v>2415</v>
      </c>
      <c r="C21975" t="s">
        <v>3395</v>
      </c>
      <c r="D21975">
        <v>10.5</v>
      </c>
    </row>
    <row r="21976" spans="1:4">
      <c r="A21976">
        <v>1919</v>
      </c>
      <c r="B21976" t="s">
        <v>2415</v>
      </c>
      <c r="C21976" t="s">
        <v>3396</v>
      </c>
      <c r="D21976">
        <v>5.5</v>
      </c>
    </row>
    <row r="21977" spans="1:4">
      <c r="A21977">
        <v>1919</v>
      </c>
      <c r="B21977" t="s">
        <v>2415</v>
      </c>
      <c r="C21977" t="s">
        <v>3397</v>
      </c>
      <c r="D21977">
        <v>4.4000000000000004</v>
      </c>
    </row>
    <row r="21978" spans="1:4">
      <c r="A21978">
        <v>1919</v>
      </c>
      <c r="B21978" t="s">
        <v>2415</v>
      </c>
      <c r="C21978" t="s">
        <v>3397</v>
      </c>
      <c r="D21978">
        <v>2</v>
      </c>
    </row>
    <row r="21979" spans="1:4">
      <c r="A21979">
        <v>1919</v>
      </c>
      <c r="B21979" t="s">
        <v>2415</v>
      </c>
      <c r="C21979" t="s">
        <v>3122</v>
      </c>
      <c r="D21979">
        <v>71.5</v>
      </c>
    </row>
    <row r="21980" spans="1:4">
      <c r="A21980">
        <v>1919</v>
      </c>
      <c r="B21980" t="s">
        <v>2415</v>
      </c>
      <c r="C21980" t="s">
        <v>3536</v>
      </c>
      <c r="D21980">
        <v>5</v>
      </c>
    </row>
    <row r="21981" spans="1:4">
      <c r="A21981">
        <v>1919</v>
      </c>
      <c r="B21981" t="s">
        <v>2415</v>
      </c>
      <c r="C21981" t="s">
        <v>3121</v>
      </c>
      <c r="D21981">
        <v>12.2</v>
      </c>
    </row>
    <row r="21982" spans="1:4">
      <c r="A21982">
        <v>1919</v>
      </c>
      <c r="B21982" t="s">
        <v>2415</v>
      </c>
      <c r="C21982" t="s">
        <v>3400</v>
      </c>
      <c r="D21982">
        <v>9.2799999999999994</v>
      </c>
    </row>
    <row r="21983" spans="1:4">
      <c r="A21983">
        <v>1919</v>
      </c>
      <c r="B21983" t="s">
        <v>2415</v>
      </c>
      <c r="C21983" t="s">
        <v>3537</v>
      </c>
      <c r="D21983">
        <v>5.5</v>
      </c>
    </row>
    <row r="21984" spans="1:4">
      <c r="A21984">
        <v>1919</v>
      </c>
      <c r="B21984" t="s">
        <v>2415</v>
      </c>
      <c r="C21984" t="s">
        <v>2987</v>
      </c>
      <c r="D21984">
        <v>19.5</v>
      </c>
    </row>
    <row r="21985" spans="1:4">
      <c r="A21985">
        <v>1919</v>
      </c>
      <c r="B21985" t="s">
        <v>2415</v>
      </c>
      <c r="C21985" t="s">
        <v>2702</v>
      </c>
      <c r="D21985">
        <v>12.19</v>
      </c>
    </row>
    <row r="21986" spans="1:4">
      <c r="A21986">
        <v>1919</v>
      </c>
      <c r="B21986" t="s">
        <v>2415</v>
      </c>
      <c r="C21986" t="s">
        <v>2702</v>
      </c>
      <c r="D21986">
        <v>16.739999999999998</v>
      </c>
    </row>
    <row r="21987" spans="1:4">
      <c r="A21987">
        <v>1919</v>
      </c>
      <c r="B21987" t="s">
        <v>2415</v>
      </c>
      <c r="C21987" t="s">
        <v>3404</v>
      </c>
      <c r="D21987">
        <v>22.34</v>
      </c>
    </row>
    <row r="21988" spans="1:4">
      <c r="A21988">
        <v>1919</v>
      </c>
      <c r="B21988" t="s">
        <v>2415</v>
      </c>
      <c r="C21988" t="s">
        <v>3538</v>
      </c>
      <c r="D21988">
        <v>3.71</v>
      </c>
    </row>
    <row r="21989" spans="1:4">
      <c r="A21989">
        <v>1919</v>
      </c>
      <c r="B21989" t="s">
        <v>2415</v>
      </c>
      <c r="C21989" t="s">
        <v>3538</v>
      </c>
      <c r="D21989">
        <v>56.22</v>
      </c>
    </row>
    <row r="21990" spans="1:4">
      <c r="A21990">
        <v>1919</v>
      </c>
      <c r="B21990" t="s">
        <v>2415</v>
      </c>
      <c r="C21990" t="s">
        <v>3538</v>
      </c>
      <c r="D21990">
        <v>70.75</v>
      </c>
    </row>
    <row r="21991" spans="1:4">
      <c r="A21991">
        <v>1919</v>
      </c>
      <c r="B21991" t="s">
        <v>2415</v>
      </c>
      <c r="C21991" t="s">
        <v>3128</v>
      </c>
      <c r="D21991">
        <v>34.700000000000003</v>
      </c>
    </row>
    <row r="21992" spans="1:4">
      <c r="A21992">
        <v>1919</v>
      </c>
      <c r="B21992" t="s">
        <v>2415</v>
      </c>
      <c r="C21992" t="s">
        <v>3129</v>
      </c>
      <c r="D21992">
        <v>13</v>
      </c>
    </row>
    <row r="21993" spans="1:4">
      <c r="A21993">
        <v>1919</v>
      </c>
      <c r="B21993" t="s">
        <v>2415</v>
      </c>
      <c r="C21993" t="s">
        <v>3130</v>
      </c>
      <c r="D21993">
        <v>18</v>
      </c>
    </row>
    <row r="21994" spans="1:4">
      <c r="A21994">
        <v>1919</v>
      </c>
      <c r="B21994" t="s">
        <v>2415</v>
      </c>
      <c r="C21994" t="s">
        <v>3539</v>
      </c>
      <c r="D21994">
        <v>3.0819999999999999</v>
      </c>
    </row>
    <row r="21995" spans="1:4">
      <c r="A21995">
        <v>1919</v>
      </c>
      <c r="B21995" t="s">
        <v>2415</v>
      </c>
      <c r="C21995" t="s">
        <v>3539</v>
      </c>
      <c r="D21995">
        <v>1</v>
      </c>
    </row>
    <row r="21996" spans="1:4">
      <c r="A21996">
        <v>1919</v>
      </c>
      <c r="B21996" t="s">
        <v>2415</v>
      </c>
      <c r="C21996" t="s">
        <v>3539</v>
      </c>
      <c r="D21996">
        <v>8.83</v>
      </c>
    </row>
    <row r="21997" spans="1:4">
      <c r="A21997">
        <v>1919</v>
      </c>
      <c r="B21997" t="s">
        <v>2415</v>
      </c>
      <c r="C21997" t="s">
        <v>3539</v>
      </c>
      <c r="D21997">
        <v>116.3</v>
      </c>
    </row>
    <row r="21998" spans="1:4">
      <c r="A21998">
        <v>1919</v>
      </c>
      <c r="B21998" t="s">
        <v>2415</v>
      </c>
      <c r="C21998" t="s">
        <v>3539</v>
      </c>
      <c r="D21998">
        <v>3.0819999999999999</v>
      </c>
    </row>
    <row r="21999" spans="1:4">
      <c r="A21999">
        <v>1919</v>
      </c>
      <c r="B21999" t="s">
        <v>2415</v>
      </c>
      <c r="C21999" t="s">
        <v>3539</v>
      </c>
      <c r="D21999">
        <v>13.292</v>
      </c>
    </row>
    <row r="22000" spans="1:4">
      <c r="A22000">
        <v>1919</v>
      </c>
      <c r="B22000" t="s">
        <v>2415</v>
      </c>
      <c r="C22000" t="s">
        <v>3539</v>
      </c>
      <c r="D22000">
        <v>671.42</v>
      </c>
    </row>
    <row r="22001" spans="1:4">
      <c r="A22001">
        <v>1919</v>
      </c>
      <c r="B22001" t="s">
        <v>2415</v>
      </c>
      <c r="C22001" t="s">
        <v>3539</v>
      </c>
      <c r="D22001">
        <v>17.670000000000002</v>
      </c>
    </row>
    <row r="22002" spans="1:4">
      <c r="A22002">
        <v>1919</v>
      </c>
      <c r="B22002" t="s">
        <v>2415</v>
      </c>
      <c r="C22002" t="s">
        <v>3405</v>
      </c>
      <c r="D22002">
        <v>12</v>
      </c>
    </row>
    <row r="22003" spans="1:4">
      <c r="A22003">
        <v>1919</v>
      </c>
      <c r="B22003" t="s">
        <v>2415</v>
      </c>
      <c r="C22003" t="s">
        <v>3405</v>
      </c>
      <c r="D22003">
        <v>5.6</v>
      </c>
    </row>
    <row r="22004" spans="1:4">
      <c r="A22004">
        <v>1919</v>
      </c>
      <c r="B22004" t="s">
        <v>2415</v>
      </c>
      <c r="C22004" t="s">
        <v>2802</v>
      </c>
      <c r="D22004">
        <v>14.99</v>
      </c>
    </row>
    <row r="22005" spans="1:4">
      <c r="A22005">
        <v>1919</v>
      </c>
      <c r="B22005" t="s">
        <v>2415</v>
      </c>
      <c r="C22005" t="s">
        <v>2802</v>
      </c>
      <c r="D22005">
        <v>33.299999999999997</v>
      </c>
    </row>
    <row r="22006" spans="1:4">
      <c r="A22006">
        <v>1919</v>
      </c>
      <c r="B22006" t="s">
        <v>2415</v>
      </c>
      <c r="C22006" t="s">
        <v>2802</v>
      </c>
      <c r="D22006">
        <v>80.5</v>
      </c>
    </row>
    <row r="22007" spans="1:4">
      <c r="A22007">
        <v>1919</v>
      </c>
      <c r="B22007" t="s">
        <v>2415</v>
      </c>
      <c r="C22007" t="s">
        <v>2802</v>
      </c>
      <c r="D22007">
        <v>606</v>
      </c>
    </row>
    <row r="22008" spans="1:4">
      <c r="A22008">
        <v>1919</v>
      </c>
      <c r="B22008" t="s">
        <v>2415</v>
      </c>
      <c r="C22008" t="s">
        <v>2802</v>
      </c>
      <c r="D22008">
        <v>7</v>
      </c>
    </row>
    <row r="22009" spans="1:4">
      <c r="A22009">
        <v>1919</v>
      </c>
      <c r="B22009" t="s">
        <v>2415</v>
      </c>
      <c r="C22009" t="s">
        <v>2802</v>
      </c>
      <c r="D22009">
        <v>4.6449999999999996</v>
      </c>
    </row>
    <row r="22010" spans="1:4">
      <c r="A22010">
        <v>1919</v>
      </c>
      <c r="B22010" t="s">
        <v>2415</v>
      </c>
      <c r="C22010" t="s">
        <v>3407</v>
      </c>
      <c r="D22010">
        <v>5</v>
      </c>
    </row>
    <row r="22011" spans="1:4">
      <c r="A22011">
        <v>1919</v>
      </c>
      <c r="B22011" t="s">
        <v>2415</v>
      </c>
      <c r="C22011" t="s">
        <v>3540</v>
      </c>
      <c r="D22011">
        <v>70</v>
      </c>
    </row>
    <row r="22012" spans="1:4">
      <c r="A22012">
        <v>1919</v>
      </c>
      <c r="B22012" t="s">
        <v>2415</v>
      </c>
      <c r="C22012" t="s">
        <v>3408</v>
      </c>
      <c r="D22012">
        <v>36</v>
      </c>
    </row>
    <row r="22013" spans="1:4">
      <c r="A22013">
        <v>1919</v>
      </c>
      <c r="B22013" t="s">
        <v>2415</v>
      </c>
      <c r="C22013" t="s">
        <v>3409</v>
      </c>
      <c r="D22013">
        <v>8</v>
      </c>
    </row>
    <row r="22014" spans="1:4">
      <c r="A22014">
        <v>1919</v>
      </c>
      <c r="B22014" t="s">
        <v>2415</v>
      </c>
      <c r="C22014" t="s">
        <v>3409</v>
      </c>
      <c r="D22014">
        <v>19.8</v>
      </c>
    </row>
    <row r="22015" spans="1:4">
      <c r="A22015">
        <v>1919</v>
      </c>
      <c r="B22015" t="s">
        <v>2415</v>
      </c>
      <c r="C22015" t="s">
        <v>3409</v>
      </c>
      <c r="D22015">
        <v>203</v>
      </c>
    </row>
    <row r="22016" spans="1:4">
      <c r="A22016">
        <v>1919</v>
      </c>
      <c r="B22016" t="s">
        <v>2415</v>
      </c>
      <c r="C22016" t="s">
        <v>3137</v>
      </c>
      <c r="D22016">
        <v>50</v>
      </c>
    </row>
    <row r="22017" spans="1:4">
      <c r="A22017">
        <v>1919</v>
      </c>
      <c r="B22017" t="s">
        <v>2415</v>
      </c>
      <c r="C22017" t="s">
        <v>3137</v>
      </c>
      <c r="D22017">
        <v>50</v>
      </c>
    </row>
    <row r="22018" spans="1:4">
      <c r="A22018">
        <v>1919</v>
      </c>
      <c r="B22018" t="s">
        <v>2415</v>
      </c>
      <c r="C22018" t="s">
        <v>3137</v>
      </c>
      <c r="D22018">
        <v>4.5</v>
      </c>
    </row>
    <row r="22019" spans="1:4">
      <c r="A22019">
        <v>1919</v>
      </c>
      <c r="B22019" t="s">
        <v>2415</v>
      </c>
      <c r="C22019" t="s">
        <v>3137</v>
      </c>
      <c r="D22019">
        <v>102.377</v>
      </c>
    </row>
    <row r="22020" spans="1:4">
      <c r="A22020">
        <v>1919</v>
      </c>
      <c r="B22020" t="s">
        <v>2415</v>
      </c>
      <c r="C22020" t="s">
        <v>3541</v>
      </c>
      <c r="D22020">
        <v>15</v>
      </c>
    </row>
    <row r="22021" spans="1:4">
      <c r="A22021">
        <v>1919</v>
      </c>
      <c r="B22021" t="s">
        <v>2415</v>
      </c>
      <c r="C22021" t="s">
        <v>2809</v>
      </c>
      <c r="D22021">
        <v>4</v>
      </c>
    </row>
    <row r="22022" spans="1:4">
      <c r="A22022">
        <v>1919</v>
      </c>
      <c r="B22022" t="s">
        <v>2415</v>
      </c>
      <c r="C22022" t="s">
        <v>3139</v>
      </c>
      <c r="D22022">
        <v>7</v>
      </c>
    </row>
    <row r="22023" spans="1:4">
      <c r="A22023">
        <v>1919</v>
      </c>
      <c r="B22023" t="s">
        <v>2415</v>
      </c>
      <c r="C22023" t="s">
        <v>3140</v>
      </c>
      <c r="D22023">
        <v>12.5</v>
      </c>
    </row>
    <row r="22024" spans="1:4">
      <c r="A22024">
        <v>1919</v>
      </c>
      <c r="B22024" t="s">
        <v>2415</v>
      </c>
      <c r="C22024" t="s">
        <v>3141</v>
      </c>
      <c r="D22024">
        <v>9.1999999999999993</v>
      </c>
    </row>
    <row r="22025" spans="1:4">
      <c r="A22025">
        <v>1919</v>
      </c>
      <c r="B22025" t="s">
        <v>2415</v>
      </c>
      <c r="C22025" t="s">
        <v>3542</v>
      </c>
      <c r="D22025">
        <v>16.71</v>
      </c>
    </row>
    <row r="22026" spans="1:4">
      <c r="A22026">
        <v>1919</v>
      </c>
      <c r="B22026" t="s">
        <v>2415</v>
      </c>
      <c r="C22026" t="s">
        <v>3144</v>
      </c>
      <c r="D22026">
        <v>2.75</v>
      </c>
    </row>
    <row r="22027" spans="1:4">
      <c r="A22027">
        <v>1919</v>
      </c>
      <c r="B22027" t="s">
        <v>2415</v>
      </c>
      <c r="C22027" t="s">
        <v>3145</v>
      </c>
      <c r="D22027">
        <v>6.38</v>
      </c>
    </row>
    <row r="22028" spans="1:4">
      <c r="A22028">
        <v>1919</v>
      </c>
      <c r="B22028" t="s">
        <v>2415</v>
      </c>
      <c r="C22028" t="s">
        <v>3145</v>
      </c>
      <c r="D22028">
        <v>5.6</v>
      </c>
    </row>
    <row r="22029" spans="1:4">
      <c r="A22029">
        <v>1919</v>
      </c>
      <c r="B22029" t="s">
        <v>2415</v>
      </c>
      <c r="C22029" t="s">
        <v>3411</v>
      </c>
      <c r="D22029">
        <v>36</v>
      </c>
    </row>
    <row r="22030" spans="1:4">
      <c r="A22030">
        <v>1919</v>
      </c>
      <c r="B22030" t="s">
        <v>2415</v>
      </c>
      <c r="C22030" t="s">
        <v>3411</v>
      </c>
      <c r="D22030">
        <v>17.77</v>
      </c>
    </row>
    <row r="22031" spans="1:4">
      <c r="A22031">
        <v>1919</v>
      </c>
      <c r="B22031" t="s">
        <v>2415</v>
      </c>
      <c r="C22031" t="s">
        <v>3411</v>
      </c>
      <c r="D22031">
        <v>26.1</v>
      </c>
    </row>
    <row r="22032" spans="1:4">
      <c r="A22032">
        <v>1919</v>
      </c>
      <c r="B22032" t="s">
        <v>2415</v>
      </c>
      <c r="C22032" t="s">
        <v>3411</v>
      </c>
      <c r="D22032">
        <v>3</v>
      </c>
    </row>
    <row r="22033" spans="1:4">
      <c r="A22033">
        <v>1919</v>
      </c>
      <c r="B22033" t="s">
        <v>2415</v>
      </c>
      <c r="C22033" t="s">
        <v>3411</v>
      </c>
      <c r="D22033">
        <v>34</v>
      </c>
    </row>
    <row r="22034" spans="1:4">
      <c r="A22034">
        <v>1919</v>
      </c>
      <c r="B22034" t="s">
        <v>2415</v>
      </c>
      <c r="C22034" t="s">
        <v>3146</v>
      </c>
      <c r="D22034">
        <v>8.5</v>
      </c>
    </row>
    <row r="22035" spans="1:4">
      <c r="A22035">
        <v>1919</v>
      </c>
      <c r="B22035" t="s">
        <v>2415</v>
      </c>
      <c r="C22035" t="s">
        <v>3146</v>
      </c>
      <c r="D22035">
        <v>20.25</v>
      </c>
    </row>
    <row r="22036" spans="1:4">
      <c r="A22036">
        <v>1919</v>
      </c>
      <c r="B22036" t="s">
        <v>2415</v>
      </c>
      <c r="C22036" t="s">
        <v>3146</v>
      </c>
      <c r="D22036">
        <v>21.93</v>
      </c>
    </row>
    <row r="22037" spans="1:4">
      <c r="A22037">
        <v>1919</v>
      </c>
      <c r="B22037" t="s">
        <v>2415</v>
      </c>
      <c r="C22037" t="s">
        <v>3147</v>
      </c>
      <c r="D22037">
        <v>32</v>
      </c>
    </row>
    <row r="22038" spans="1:4">
      <c r="A22038">
        <v>1919</v>
      </c>
      <c r="B22038" t="s">
        <v>2415</v>
      </c>
      <c r="C22038" t="s">
        <v>3543</v>
      </c>
      <c r="D22038">
        <v>3.5</v>
      </c>
    </row>
    <row r="22039" spans="1:4">
      <c r="A22039">
        <v>1919</v>
      </c>
      <c r="B22039" t="s">
        <v>2415</v>
      </c>
      <c r="C22039" t="s">
        <v>3543</v>
      </c>
      <c r="D22039">
        <v>113</v>
      </c>
    </row>
    <row r="22040" spans="1:4">
      <c r="A22040">
        <v>1919</v>
      </c>
      <c r="B22040" t="s">
        <v>2415</v>
      </c>
      <c r="C22040" t="s">
        <v>3543</v>
      </c>
      <c r="D22040">
        <v>3.6</v>
      </c>
    </row>
    <row r="22041" spans="1:4">
      <c r="A22041">
        <v>1919</v>
      </c>
      <c r="B22041" t="s">
        <v>2415</v>
      </c>
      <c r="C22041" t="s">
        <v>3543</v>
      </c>
      <c r="D22041">
        <v>8.25</v>
      </c>
    </row>
    <row r="22042" spans="1:4">
      <c r="A22042">
        <v>1919</v>
      </c>
      <c r="B22042" t="s">
        <v>2415</v>
      </c>
      <c r="C22042" t="s">
        <v>3415</v>
      </c>
      <c r="D22042">
        <v>10.1</v>
      </c>
    </row>
    <row r="22043" spans="1:4">
      <c r="A22043">
        <v>1919</v>
      </c>
      <c r="B22043" t="s">
        <v>2415</v>
      </c>
      <c r="C22043" t="s">
        <v>3150</v>
      </c>
      <c r="D22043">
        <v>2.5</v>
      </c>
    </row>
    <row r="22044" spans="1:4">
      <c r="A22044">
        <v>1919</v>
      </c>
      <c r="B22044" t="s">
        <v>2415</v>
      </c>
      <c r="C22044" t="s">
        <v>3150</v>
      </c>
      <c r="D22044">
        <v>1.8</v>
      </c>
    </row>
    <row r="22045" spans="1:4">
      <c r="A22045">
        <v>1919</v>
      </c>
      <c r="B22045" t="s">
        <v>2415</v>
      </c>
      <c r="C22045" t="s">
        <v>3152</v>
      </c>
      <c r="D22045">
        <v>84.83</v>
      </c>
    </row>
    <row r="22046" spans="1:4">
      <c r="A22046">
        <v>1919</v>
      </c>
      <c r="B22046" t="s">
        <v>3153</v>
      </c>
      <c r="C22046" t="s">
        <v>3155</v>
      </c>
      <c r="D22046">
        <v>31.34</v>
      </c>
    </row>
    <row r="22047" spans="1:4">
      <c r="A22047">
        <v>1919</v>
      </c>
      <c r="B22047" t="s">
        <v>3153</v>
      </c>
      <c r="C22047" t="s">
        <v>3155</v>
      </c>
      <c r="D22047">
        <v>391.10199999999998</v>
      </c>
    </row>
    <row r="22048" spans="1:4">
      <c r="A22048">
        <v>1919</v>
      </c>
      <c r="B22048" t="s">
        <v>3157</v>
      </c>
      <c r="C22048" t="s">
        <v>2756</v>
      </c>
      <c r="D22048">
        <v>9.51</v>
      </c>
    </row>
    <row r="22049" spans="1:4">
      <c r="A22049">
        <v>1919</v>
      </c>
      <c r="B22049" t="s">
        <v>3157</v>
      </c>
      <c r="C22049" t="s">
        <v>2735</v>
      </c>
      <c r="D22049">
        <v>37.51</v>
      </c>
    </row>
    <row r="22050" spans="1:4">
      <c r="A22050">
        <v>1919</v>
      </c>
      <c r="B22050" t="s">
        <v>3157</v>
      </c>
      <c r="C22050" t="s">
        <v>2735</v>
      </c>
      <c r="D22050">
        <v>9</v>
      </c>
    </row>
    <row r="22051" spans="1:4">
      <c r="A22051">
        <v>1919</v>
      </c>
      <c r="B22051" t="s">
        <v>3157</v>
      </c>
      <c r="C22051" t="s">
        <v>3158</v>
      </c>
      <c r="D22051">
        <v>65</v>
      </c>
    </row>
    <row r="22052" spans="1:4">
      <c r="A22052">
        <v>1919</v>
      </c>
      <c r="B22052" t="s">
        <v>3157</v>
      </c>
      <c r="C22052" t="s">
        <v>3159</v>
      </c>
      <c r="D22052">
        <v>14.23</v>
      </c>
    </row>
    <row r="22053" spans="1:4">
      <c r="A22053">
        <v>1919</v>
      </c>
      <c r="B22053" t="s">
        <v>3157</v>
      </c>
      <c r="C22053" t="s">
        <v>3160</v>
      </c>
      <c r="D22053">
        <v>3</v>
      </c>
    </row>
    <row r="22054" spans="1:4">
      <c r="A22054">
        <v>1919</v>
      </c>
      <c r="B22054" t="s">
        <v>3157</v>
      </c>
      <c r="C22054" t="s">
        <v>3416</v>
      </c>
      <c r="D22054">
        <v>21</v>
      </c>
    </row>
    <row r="22055" spans="1:4">
      <c r="A22055">
        <v>1919</v>
      </c>
      <c r="B22055" t="s">
        <v>3162</v>
      </c>
      <c r="C22055" t="s">
        <v>1858</v>
      </c>
      <c r="D22055">
        <v>5.85</v>
      </c>
    </row>
    <row r="22056" spans="1:4">
      <c r="A22056">
        <v>1919</v>
      </c>
      <c r="B22056" t="s">
        <v>3162</v>
      </c>
      <c r="C22056" t="s">
        <v>3417</v>
      </c>
      <c r="D22056">
        <v>4</v>
      </c>
    </row>
    <row r="22057" spans="1:4">
      <c r="A22057">
        <v>1919</v>
      </c>
      <c r="B22057" t="s">
        <v>3544</v>
      </c>
      <c r="C22057" t="s">
        <v>3165</v>
      </c>
      <c r="D22057">
        <v>69.31</v>
      </c>
    </row>
    <row r="22058" spans="1:4">
      <c r="A22058">
        <v>1919</v>
      </c>
      <c r="B22058" t="s">
        <v>3544</v>
      </c>
      <c r="C22058" t="s">
        <v>3165</v>
      </c>
      <c r="D22058">
        <v>20</v>
      </c>
    </row>
    <row r="22059" spans="1:4">
      <c r="A22059">
        <v>1919</v>
      </c>
      <c r="B22059" t="s">
        <v>3544</v>
      </c>
      <c r="C22059" t="s">
        <v>3165</v>
      </c>
      <c r="D22059">
        <v>10.795</v>
      </c>
    </row>
    <row r="22060" spans="1:4">
      <c r="A22060">
        <v>1919</v>
      </c>
      <c r="B22060" t="s">
        <v>3544</v>
      </c>
      <c r="C22060" t="s">
        <v>3166</v>
      </c>
      <c r="D22060">
        <v>5.5</v>
      </c>
    </row>
    <row r="22061" spans="1:4">
      <c r="A22061">
        <v>1919</v>
      </c>
      <c r="B22061" t="s">
        <v>3544</v>
      </c>
      <c r="C22061" t="s">
        <v>3166</v>
      </c>
      <c r="D22061">
        <v>15</v>
      </c>
    </row>
    <row r="22062" spans="1:4">
      <c r="A22062">
        <v>1919</v>
      </c>
      <c r="B22062" t="s">
        <v>3544</v>
      </c>
      <c r="C22062" t="s">
        <v>3168</v>
      </c>
      <c r="D22062">
        <v>6</v>
      </c>
    </row>
    <row r="22063" spans="1:4">
      <c r="A22063">
        <v>1919</v>
      </c>
      <c r="B22063" t="s">
        <v>3544</v>
      </c>
      <c r="C22063" t="s">
        <v>3169</v>
      </c>
      <c r="D22063">
        <v>54.7</v>
      </c>
    </row>
    <row r="22064" spans="1:4">
      <c r="A22064">
        <v>1919</v>
      </c>
      <c r="B22064" t="s">
        <v>3544</v>
      </c>
      <c r="C22064" t="s">
        <v>3170</v>
      </c>
      <c r="D22064">
        <v>10.83</v>
      </c>
    </row>
    <row r="22065" spans="1:4">
      <c r="A22065">
        <v>1919</v>
      </c>
      <c r="B22065" t="s">
        <v>3544</v>
      </c>
      <c r="C22065" t="s">
        <v>3170</v>
      </c>
      <c r="D22065">
        <v>124</v>
      </c>
    </row>
    <row r="22066" spans="1:4">
      <c r="A22066">
        <v>1919</v>
      </c>
      <c r="B22066" t="s">
        <v>3544</v>
      </c>
      <c r="C22066" t="s">
        <v>3171</v>
      </c>
      <c r="D22066">
        <v>27.05</v>
      </c>
    </row>
    <row r="22067" spans="1:4">
      <c r="A22067">
        <v>1919</v>
      </c>
      <c r="B22067" t="s">
        <v>3544</v>
      </c>
      <c r="C22067" t="s">
        <v>3171</v>
      </c>
      <c r="D22067">
        <v>19.3</v>
      </c>
    </row>
    <row r="22068" spans="1:4">
      <c r="A22068">
        <v>1919</v>
      </c>
      <c r="B22068" t="s">
        <v>3544</v>
      </c>
      <c r="C22068" t="s">
        <v>3171</v>
      </c>
      <c r="D22068">
        <v>100.27</v>
      </c>
    </row>
    <row r="22069" spans="1:4">
      <c r="A22069">
        <v>1919</v>
      </c>
      <c r="B22069" t="s">
        <v>3544</v>
      </c>
      <c r="C22069" t="s">
        <v>3171</v>
      </c>
      <c r="D22069">
        <v>4.5</v>
      </c>
    </row>
    <row r="22070" spans="1:4">
      <c r="A22070">
        <v>1919</v>
      </c>
      <c r="B22070" t="s">
        <v>3658</v>
      </c>
      <c r="C22070" t="s">
        <v>3172</v>
      </c>
      <c r="D22070">
        <v>4.75</v>
      </c>
    </row>
    <row r="22071" spans="1:4">
      <c r="A22071">
        <v>1919</v>
      </c>
      <c r="B22071" t="s">
        <v>3658</v>
      </c>
      <c r="C22071" t="s">
        <v>3545</v>
      </c>
      <c r="D22071">
        <v>8.1999999999999993</v>
      </c>
    </row>
    <row r="22072" spans="1:4">
      <c r="A22072">
        <v>1919</v>
      </c>
      <c r="B22072" t="s">
        <v>3658</v>
      </c>
      <c r="C22072" t="s">
        <v>679</v>
      </c>
      <c r="D22072">
        <v>22</v>
      </c>
    </row>
    <row r="22073" spans="1:4">
      <c r="A22073">
        <v>1919</v>
      </c>
      <c r="B22073" t="s">
        <v>3658</v>
      </c>
      <c r="C22073" t="s">
        <v>3174</v>
      </c>
      <c r="D22073">
        <v>13.5</v>
      </c>
    </row>
    <row r="22074" spans="1:4">
      <c r="A22074">
        <v>1919</v>
      </c>
      <c r="B22074" t="s">
        <v>3658</v>
      </c>
      <c r="C22074" t="s">
        <v>3174</v>
      </c>
      <c r="D22074">
        <v>20</v>
      </c>
    </row>
    <row r="22075" spans="1:4">
      <c r="A22075">
        <v>1919</v>
      </c>
      <c r="B22075" t="s">
        <v>3658</v>
      </c>
      <c r="C22075" t="s">
        <v>3546</v>
      </c>
      <c r="D22075">
        <v>3.31</v>
      </c>
    </row>
    <row r="22076" spans="1:4">
      <c r="A22076">
        <v>1919</v>
      </c>
      <c r="B22076" t="s">
        <v>3658</v>
      </c>
      <c r="C22076" t="s">
        <v>3177</v>
      </c>
      <c r="D22076">
        <v>27.2</v>
      </c>
    </row>
    <row r="22077" spans="1:4">
      <c r="A22077">
        <v>1919</v>
      </c>
      <c r="B22077" t="s">
        <v>3658</v>
      </c>
      <c r="C22077" t="s">
        <v>3177</v>
      </c>
      <c r="D22077">
        <v>7.75</v>
      </c>
    </row>
    <row r="22078" spans="1:4">
      <c r="A22078">
        <v>1919</v>
      </c>
      <c r="B22078" t="s">
        <v>3658</v>
      </c>
      <c r="C22078" t="s">
        <v>3178</v>
      </c>
      <c r="D22078">
        <v>90.58</v>
      </c>
    </row>
    <row r="22079" spans="1:4">
      <c r="A22079">
        <v>1919</v>
      </c>
      <c r="B22079" t="s">
        <v>3658</v>
      </c>
      <c r="C22079" t="s">
        <v>3178</v>
      </c>
      <c r="D22079">
        <v>1.25</v>
      </c>
    </row>
    <row r="22080" spans="1:4">
      <c r="A22080">
        <v>1919</v>
      </c>
      <c r="B22080" t="s">
        <v>3658</v>
      </c>
      <c r="C22080" t="s">
        <v>3178</v>
      </c>
      <c r="D22080">
        <v>1.125</v>
      </c>
    </row>
    <row r="22081" spans="1:4">
      <c r="A22081">
        <v>1919</v>
      </c>
      <c r="B22081" t="s">
        <v>3658</v>
      </c>
      <c r="C22081" t="s">
        <v>3178</v>
      </c>
      <c r="D22081">
        <v>266.94</v>
      </c>
    </row>
    <row r="22082" spans="1:4">
      <c r="A22082">
        <v>1919</v>
      </c>
      <c r="B22082" t="s">
        <v>3658</v>
      </c>
      <c r="C22082" t="s">
        <v>3179</v>
      </c>
      <c r="D22082">
        <v>40.79</v>
      </c>
    </row>
    <row r="22083" spans="1:4">
      <c r="A22083">
        <v>1919</v>
      </c>
      <c r="B22083" t="s">
        <v>3658</v>
      </c>
      <c r="C22083" t="s">
        <v>3179</v>
      </c>
      <c r="D22083">
        <v>9.81</v>
      </c>
    </row>
    <row r="22084" spans="1:4">
      <c r="A22084">
        <v>1919</v>
      </c>
      <c r="B22084" t="s">
        <v>3658</v>
      </c>
      <c r="C22084" t="s">
        <v>3179</v>
      </c>
      <c r="D22084">
        <v>48.7</v>
      </c>
    </row>
    <row r="22085" spans="1:4">
      <c r="A22085">
        <v>1919</v>
      </c>
      <c r="B22085" t="s">
        <v>3658</v>
      </c>
      <c r="C22085" t="s">
        <v>684</v>
      </c>
      <c r="D22085">
        <v>29.52</v>
      </c>
    </row>
    <row r="22086" spans="1:4">
      <c r="A22086">
        <v>1919</v>
      </c>
      <c r="B22086" t="s">
        <v>3658</v>
      </c>
      <c r="C22086" t="s">
        <v>684</v>
      </c>
      <c r="D22086">
        <v>35</v>
      </c>
    </row>
    <row r="22087" spans="1:4">
      <c r="A22087">
        <v>1919</v>
      </c>
      <c r="B22087" t="s">
        <v>3658</v>
      </c>
      <c r="C22087" t="s">
        <v>684</v>
      </c>
      <c r="D22087">
        <v>113.01</v>
      </c>
    </row>
    <row r="22088" spans="1:4">
      <c r="A22088">
        <v>1919</v>
      </c>
      <c r="B22088" t="s">
        <v>3658</v>
      </c>
      <c r="C22088" t="s">
        <v>686</v>
      </c>
      <c r="D22088">
        <v>38.72</v>
      </c>
    </row>
    <row r="22089" spans="1:4">
      <c r="A22089">
        <v>1919</v>
      </c>
      <c r="B22089" t="s">
        <v>3658</v>
      </c>
      <c r="C22089" t="s">
        <v>686</v>
      </c>
      <c r="D22089">
        <v>50</v>
      </c>
    </row>
    <row r="22090" spans="1:4">
      <c r="A22090">
        <v>1919</v>
      </c>
      <c r="B22090" t="s">
        <v>3658</v>
      </c>
      <c r="C22090" t="s">
        <v>686</v>
      </c>
      <c r="D22090">
        <v>50</v>
      </c>
    </row>
    <row r="22091" spans="1:4">
      <c r="A22091">
        <v>1919</v>
      </c>
      <c r="B22091" t="s">
        <v>3658</v>
      </c>
      <c r="C22091" t="s">
        <v>3159</v>
      </c>
      <c r="D22091">
        <v>7</v>
      </c>
    </row>
    <row r="22092" spans="1:4">
      <c r="A22092">
        <v>1919</v>
      </c>
      <c r="B22092" t="s">
        <v>3658</v>
      </c>
      <c r="C22092" t="s">
        <v>3159</v>
      </c>
      <c r="D22092">
        <v>76.048000000000002</v>
      </c>
    </row>
    <row r="22093" spans="1:4">
      <c r="A22093">
        <v>1919</v>
      </c>
      <c r="B22093" t="s">
        <v>3658</v>
      </c>
      <c r="C22093" t="s">
        <v>3159</v>
      </c>
      <c r="D22093">
        <v>4</v>
      </c>
    </row>
    <row r="22094" spans="1:4">
      <c r="A22094">
        <v>1919</v>
      </c>
      <c r="B22094" t="s">
        <v>3658</v>
      </c>
      <c r="C22094" t="s">
        <v>3180</v>
      </c>
      <c r="D22094">
        <v>2.5</v>
      </c>
    </row>
    <row r="22095" spans="1:4">
      <c r="A22095">
        <v>1919</v>
      </c>
      <c r="B22095" t="s">
        <v>3658</v>
      </c>
      <c r="C22095" t="s">
        <v>1898</v>
      </c>
      <c r="D22095">
        <v>6.5</v>
      </c>
    </row>
    <row r="22096" spans="1:4">
      <c r="A22096">
        <v>1919</v>
      </c>
      <c r="B22096" t="s">
        <v>3658</v>
      </c>
      <c r="C22096" t="s">
        <v>691</v>
      </c>
      <c r="D22096">
        <v>5</v>
      </c>
    </row>
    <row r="22097" spans="1:4">
      <c r="A22097">
        <v>1919</v>
      </c>
      <c r="B22097" t="s">
        <v>3658</v>
      </c>
      <c r="C22097" t="s">
        <v>691</v>
      </c>
      <c r="D22097">
        <v>92</v>
      </c>
    </row>
    <row r="22098" spans="1:4">
      <c r="A22098">
        <v>1919</v>
      </c>
      <c r="B22098" t="s">
        <v>3658</v>
      </c>
      <c r="C22098" t="s">
        <v>3181</v>
      </c>
      <c r="D22098">
        <v>13.1</v>
      </c>
    </row>
    <row r="22099" spans="1:4">
      <c r="A22099">
        <v>1919</v>
      </c>
      <c r="B22099" t="s">
        <v>3658</v>
      </c>
      <c r="C22099" t="s">
        <v>3182</v>
      </c>
      <c r="D22099">
        <v>4</v>
      </c>
    </row>
    <row r="22100" spans="1:4">
      <c r="A22100">
        <v>1919</v>
      </c>
      <c r="B22100" t="s">
        <v>3658</v>
      </c>
      <c r="C22100" t="s">
        <v>1868</v>
      </c>
      <c r="D22100">
        <v>10.5</v>
      </c>
    </row>
    <row r="22101" spans="1:4">
      <c r="A22101">
        <v>1919</v>
      </c>
      <c r="B22101" t="s">
        <v>3185</v>
      </c>
      <c r="C22101" t="s">
        <v>3547</v>
      </c>
      <c r="D22101">
        <v>137</v>
      </c>
    </row>
    <row r="22102" spans="1:4">
      <c r="A22102">
        <v>1919</v>
      </c>
      <c r="B22102" t="s">
        <v>3185</v>
      </c>
      <c r="C22102" t="s">
        <v>3423</v>
      </c>
      <c r="D22102">
        <v>20</v>
      </c>
    </row>
    <row r="22103" spans="1:4">
      <c r="A22103">
        <v>1919</v>
      </c>
      <c r="B22103" t="s">
        <v>3185</v>
      </c>
      <c r="C22103" t="s">
        <v>3423</v>
      </c>
      <c r="D22103">
        <v>70</v>
      </c>
    </row>
    <row r="22104" spans="1:4">
      <c r="A22104">
        <v>1919</v>
      </c>
      <c r="B22104" t="s">
        <v>3185</v>
      </c>
      <c r="C22104" t="s">
        <v>3423</v>
      </c>
      <c r="D22104">
        <v>75</v>
      </c>
    </row>
    <row r="22105" spans="1:4">
      <c r="A22105">
        <v>1919</v>
      </c>
      <c r="B22105" t="s">
        <v>3185</v>
      </c>
      <c r="C22105" t="s">
        <v>3423</v>
      </c>
      <c r="D22105">
        <v>146.12</v>
      </c>
    </row>
    <row r="22106" spans="1:4">
      <c r="A22106">
        <v>1919</v>
      </c>
      <c r="B22106" t="s">
        <v>3188</v>
      </c>
      <c r="C22106" t="s">
        <v>3189</v>
      </c>
      <c r="D22106">
        <v>7.5</v>
      </c>
    </row>
    <row r="22107" spans="1:4">
      <c r="A22107">
        <v>1919</v>
      </c>
      <c r="B22107" t="s">
        <v>3188</v>
      </c>
      <c r="C22107" t="s">
        <v>3191</v>
      </c>
      <c r="D22107">
        <v>5.5</v>
      </c>
    </row>
    <row r="22108" spans="1:4">
      <c r="A22108">
        <v>1919</v>
      </c>
      <c r="B22108" t="s">
        <v>3188</v>
      </c>
      <c r="C22108" t="s">
        <v>517</v>
      </c>
      <c r="D22108">
        <v>12</v>
      </c>
    </row>
    <row r="22109" spans="1:4">
      <c r="A22109">
        <v>1919</v>
      </c>
      <c r="B22109" t="s">
        <v>3188</v>
      </c>
      <c r="C22109" t="s">
        <v>517</v>
      </c>
      <c r="D22109">
        <v>5</v>
      </c>
    </row>
    <row r="22110" spans="1:4">
      <c r="A22110">
        <v>1919</v>
      </c>
      <c r="B22110" t="s">
        <v>3188</v>
      </c>
      <c r="C22110" t="s">
        <v>3548</v>
      </c>
      <c r="D22110">
        <v>10.25</v>
      </c>
    </row>
    <row r="22111" spans="1:4">
      <c r="A22111">
        <v>1919</v>
      </c>
      <c r="B22111" t="s">
        <v>3188</v>
      </c>
      <c r="C22111" t="s">
        <v>3425</v>
      </c>
      <c r="D22111">
        <v>28.3</v>
      </c>
    </row>
    <row r="22112" spans="1:4">
      <c r="A22112">
        <v>1919</v>
      </c>
      <c r="B22112" t="s">
        <v>3188</v>
      </c>
      <c r="C22112" t="s">
        <v>3425</v>
      </c>
      <c r="D22112">
        <v>11.25</v>
      </c>
    </row>
    <row r="22113" spans="1:4">
      <c r="A22113">
        <v>1919</v>
      </c>
      <c r="B22113" t="s">
        <v>55</v>
      </c>
      <c r="C22113" t="s">
        <v>3197</v>
      </c>
      <c r="D22113">
        <v>15.22</v>
      </c>
    </row>
    <row r="22114" spans="1:4">
      <c r="A22114">
        <v>1919</v>
      </c>
      <c r="B22114" t="s">
        <v>55</v>
      </c>
      <c r="C22114" t="s">
        <v>3426</v>
      </c>
      <c r="D22114">
        <v>3.5</v>
      </c>
    </row>
    <row r="22115" spans="1:4">
      <c r="A22115">
        <v>1919</v>
      </c>
      <c r="B22115" t="s">
        <v>55</v>
      </c>
      <c r="C22115" t="s">
        <v>478</v>
      </c>
      <c r="D22115">
        <v>9</v>
      </c>
    </row>
    <row r="22116" spans="1:4">
      <c r="A22116">
        <v>1919</v>
      </c>
      <c r="B22116" t="s">
        <v>55</v>
      </c>
      <c r="C22116" t="s">
        <v>478</v>
      </c>
      <c r="D22116">
        <v>9.15</v>
      </c>
    </row>
    <row r="22117" spans="1:4">
      <c r="A22117">
        <v>1919</v>
      </c>
      <c r="B22117" t="s">
        <v>55</v>
      </c>
      <c r="C22117" t="s">
        <v>3198</v>
      </c>
      <c r="D22117">
        <v>51.25</v>
      </c>
    </row>
    <row r="22118" spans="1:4">
      <c r="A22118">
        <v>1919</v>
      </c>
      <c r="B22118" t="s">
        <v>55</v>
      </c>
      <c r="C22118" t="s">
        <v>56</v>
      </c>
      <c r="D22118">
        <v>18.88</v>
      </c>
    </row>
    <row r="22119" spans="1:4">
      <c r="A22119">
        <v>1919</v>
      </c>
      <c r="B22119" t="s">
        <v>55</v>
      </c>
      <c r="C22119" t="s">
        <v>3549</v>
      </c>
      <c r="D22119">
        <v>4</v>
      </c>
    </row>
    <row r="22120" spans="1:4">
      <c r="A22120">
        <v>1919</v>
      </c>
      <c r="B22120" t="s">
        <v>55</v>
      </c>
      <c r="C22120" t="s">
        <v>3201</v>
      </c>
      <c r="D22120">
        <v>18</v>
      </c>
    </row>
    <row r="22121" spans="1:4">
      <c r="A22121">
        <v>1919</v>
      </c>
      <c r="B22121" t="s">
        <v>55</v>
      </c>
      <c r="C22121" t="s">
        <v>3202</v>
      </c>
      <c r="D22121">
        <v>2.63</v>
      </c>
    </row>
    <row r="22122" spans="1:4">
      <c r="A22122">
        <v>1919</v>
      </c>
      <c r="B22122" t="s">
        <v>55</v>
      </c>
      <c r="C22122" t="s">
        <v>1503</v>
      </c>
      <c r="D22122">
        <v>361.73</v>
      </c>
    </row>
    <row r="22123" spans="1:4">
      <c r="A22123">
        <v>1919</v>
      </c>
      <c r="B22123" t="s">
        <v>55</v>
      </c>
      <c r="C22123" t="s">
        <v>719</v>
      </c>
      <c r="D22123">
        <v>29.85</v>
      </c>
    </row>
    <row r="22124" spans="1:4">
      <c r="A22124">
        <v>1919</v>
      </c>
      <c r="B22124" t="s">
        <v>55</v>
      </c>
      <c r="C22124" t="s">
        <v>720</v>
      </c>
      <c r="D22124">
        <v>5.5</v>
      </c>
    </row>
    <row r="22125" spans="1:4">
      <c r="A22125">
        <v>1919</v>
      </c>
      <c r="B22125" t="s">
        <v>3638</v>
      </c>
      <c r="C22125" t="s">
        <v>1858</v>
      </c>
      <c r="D22125">
        <v>11</v>
      </c>
    </row>
    <row r="22126" spans="1:4">
      <c r="A22126">
        <v>1919</v>
      </c>
      <c r="B22126" t="s">
        <v>3638</v>
      </c>
      <c r="C22126" t="s">
        <v>3431</v>
      </c>
      <c r="D22126">
        <v>35.200000000000003</v>
      </c>
    </row>
    <row r="22127" spans="1:4">
      <c r="A22127">
        <v>1919</v>
      </c>
      <c r="B22127" t="s">
        <v>3638</v>
      </c>
      <c r="C22127" t="s">
        <v>3431</v>
      </c>
      <c r="D22127">
        <v>25.49</v>
      </c>
    </row>
    <row r="22128" spans="1:4">
      <c r="A22128">
        <v>1919</v>
      </c>
      <c r="B22128" t="s">
        <v>3638</v>
      </c>
      <c r="C22128" t="s">
        <v>3204</v>
      </c>
      <c r="D22128">
        <v>4.1500000000000004</v>
      </c>
    </row>
    <row r="22129" spans="1:4">
      <c r="A22129">
        <v>1919</v>
      </c>
      <c r="B22129" t="s">
        <v>3638</v>
      </c>
      <c r="C22129" t="s">
        <v>3432</v>
      </c>
      <c r="D22129">
        <v>17.8</v>
      </c>
    </row>
    <row r="22130" spans="1:4">
      <c r="A22130">
        <v>1919</v>
      </c>
      <c r="B22130" t="s">
        <v>3638</v>
      </c>
      <c r="C22130" t="s">
        <v>3432</v>
      </c>
      <c r="D22130">
        <v>25.5</v>
      </c>
    </row>
    <row r="22131" spans="1:4">
      <c r="A22131">
        <v>1919</v>
      </c>
      <c r="B22131" t="s">
        <v>3638</v>
      </c>
      <c r="C22131" t="s">
        <v>3434</v>
      </c>
      <c r="D22131">
        <v>6</v>
      </c>
    </row>
    <row r="22132" spans="1:4">
      <c r="A22132">
        <v>1919</v>
      </c>
      <c r="B22132" t="s">
        <v>3638</v>
      </c>
      <c r="C22132" t="s">
        <v>3208</v>
      </c>
      <c r="D22132">
        <v>5.444</v>
      </c>
    </row>
    <row r="22133" spans="1:4">
      <c r="A22133">
        <v>1919</v>
      </c>
      <c r="B22133" t="s">
        <v>3638</v>
      </c>
      <c r="C22133" t="s">
        <v>3435</v>
      </c>
      <c r="D22133">
        <v>35.200000000000003</v>
      </c>
    </row>
    <row r="22134" spans="1:4">
      <c r="A22134">
        <v>1919</v>
      </c>
      <c r="B22134" t="s">
        <v>3638</v>
      </c>
      <c r="C22134" t="s">
        <v>3435</v>
      </c>
      <c r="D22134">
        <v>25.5</v>
      </c>
    </row>
    <row r="22135" spans="1:4">
      <c r="A22135">
        <v>1919</v>
      </c>
      <c r="B22135" t="s">
        <v>3638</v>
      </c>
      <c r="C22135" t="s">
        <v>3435</v>
      </c>
      <c r="D22135">
        <v>16</v>
      </c>
    </row>
    <row r="22136" spans="1:4">
      <c r="A22136">
        <v>1919</v>
      </c>
      <c r="B22136" t="s">
        <v>3638</v>
      </c>
      <c r="C22136" t="s">
        <v>3435</v>
      </c>
      <c r="D22136">
        <v>202</v>
      </c>
    </row>
    <row r="22137" spans="1:4">
      <c r="A22137">
        <v>1919</v>
      </c>
      <c r="B22137" t="s">
        <v>3638</v>
      </c>
      <c r="C22137" t="s">
        <v>3435</v>
      </c>
      <c r="D22137">
        <v>5.5</v>
      </c>
    </row>
    <row r="22138" spans="1:4">
      <c r="A22138">
        <v>1919</v>
      </c>
      <c r="B22138" t="s">
        <v>3638</v>
      </c>
      <c r="C22138" t="s">
        <v>3435</v>
      </c>
      <c r="D22138">
        <v>4</v>
      </c>
    </row>
    <row r="22139" spans="1:4">
      <c r="A22139">
        <v>1919</v>
      </c>
      <c r="B22139" t="s">
        <v>3638</v>
      </c>
      <c r="C22139" t="s">
        <v>3435</v>
      </c>
      <c r="D22139">
        <v>41.75</v>
      </c>
    </row>
    <row r="22140" spans="1:4">
      <c r="A22140">
        <v>1919</v>
      </c>
      <c r="B22140" t="s">
        <v>3638</v>
      </c>
      <c r="C22140" t="s">
        <v>3435</v>
      </c>
      <c r="D22140">
        <v>3</v>
      </c>
    </row>
    <row r="22141" spans="1:4">
      <c r="A22141">
        <v>1919</v>
      </c>
      <c r="B22141" t="s">
        <v>3638</v>
      </c>
      <c r="C22141" t="s">
        <v>3435</v>
      </c>
      <c r="D22141">
        <v>24</v>
      </c>
    </row>
    <row r="22142" spans="1:4">
      <c r="A22142">
        <v>1919</v>
      </c>
      <c r="B22142" t="s">
        <v>3638</v>
      </c>
      <c r="C22142" t="s">
        <v>3210</v>
      </c>
      <c r="D22142">
        <v>290.47300000000001</v>
      </c>
    </row>
    <row r="22143" spans="1:4">
      <c r="A22143">
        <v>1919</v>
      </c>
      <c r="B22143" t="s">
        <v>3638</v>
      </c>
      <c r="C22143" t="s">
        <v>3210</v>
      </c>
      <c r="D22143">
        <v>10.87</v>
      </c>
    </row>
    <row r="22144" spans="1:4">
      <c r="A22144">
        <v>1919</v>
      </c>
      <c r="B22144" t="s">
        <v>3638</v>
      </c>
      <c r="C22144" t="s">
        <v>3211</v>
      </c>
      <c r="D22144">
        <v>8</v>
      </c>
    </row>
    <row r="22145" spans="1:4">
      <c r="A22145">
        <v>1919</v>
      </c>
      <c r="B22145" t="s">
        <v>3638</v>
      </c>
      <c r="C22145" t="s">
        <v>3211</v>
      </c>
      <c r="D22145">
        <v>19.3</v>
      </c>
    </row>
    <row r="22146" spans="1:4">
      <c r="A22146">
        <v>1919</v>
      </c>
      <c r="B22146" t="s">
        <v>3638</v>
      </c>
      <c r="C22146" t="s">
        <v>3211</v>
      </c>
      <c r="D22146">
        <v>84.8</v>
      </c>
    </row>
    <row r="22147" spans="1:4">
      <c r="A22147">
        <v>1919</v>
      </c>
      <c r="B22147" t="s">
        <v>3638</v>
      </c>
      <c r="C22147" t="s">
        <v>3212</v>
      </c>
      <c r="D22147">
        <v>20</v>
      </c>
    </row>
    <row r="22148" spans="1:4">
      <c r="A22148">
        <v>1919</v>
      </c>
      <c r="B22148" t="s">
        <v>3638</v>
      </c>
      <c r="C22148" t="s">
        <v>3213</v>
      </c>
      <c r="D22148">
        <v>27</v>
      </c>
    </row>
    <row r="22149" spans="1:4">
      <c r="A22149">
        <v>1919</v>
      </c>
      <c r="B22149" t="s">
        <v>3638</v>
      </c>
      <c r="C22149" t="s">
        <v>3550</v>
      </c>
      <c r="D22149">
        <v>45</v>
      </c>
    </row>
    <row r="22150" spans="1:4">
      <c r="A22150">
        <v>1919</v>
      </c>
      <c r="B22150" t="s">
        <v>3214</v>
      </c>
      <c r="C22150" t="s">
        <v>3550</v>
      </c>
      <c r="D22150">
        <v>98.3</v>
      </c>
    </row>
    <row r="22151" spans="1:4">
      <c r="A22151">
        <v>1919</v>
      </c>
      <c r="B22151" t="s">
        <v>3214</v>
      </c>
      <c r="C22151" t="s">
        <v>2735</v>
      </c>
      <c r="D22151">
        <v>7</v>
      </c>
    </row>
    <row r="22152" spans="1:4">
      <c r="A22152">
        <v>1919</v>
      </c>
      <c r="B22152" t="s">
        <v>3214</v>
      </c>
      <c r="C22152" t="s">
        <v>3436</v>
      </c>
      <c r="D22152">
        <v>7.4</v>
      </c>
    </row>
    <row r="22153" spans="1:4">
      <c r="A22153">
        <v>1919</v>
      </c>
      <c r="B22153" t="s">
        <v>3214</v>
      </c>
      <c r="C22153" t="s">
        <v>3436</v>
      </c>
      <c r="D22153">
        <v>39</v>
      </c>
    </row>
    <row r="22154" spans="1:4">
      <c r="A22154">
        <v>1919</v>
      </c>
      <c r="B22154" t="s">
        <v>3214</v>
      </c>
      <c r="C22154" t="s">
        <v>3216</v>
      </c>
      <c r="D22154">
        <v>190.53</v>
      </c>
    </row>
    <row r="22155" spans="1:4">
      <c r="A22155">
        <v>1919</v>
      </c>
      <c r="B22155" t="s">
        <v>3214</v>
      </c>
      <c r="C22155" t="s">
        <v>2982</v>
      </c>
      <c r="D22155">
        <v>46.29</v>
      </c>
    </row>
    <row r="22156" spans="1:4">
      <c r="A22156">
        <v>1919</v>
      </c>
      <c r="B22156" t="s">
        <v>3214</v>
      </c>
      <c r="C22156" t="s">
        <v>3551</v>
      </c>
      <c r="D22156">
        <v>6.2</v>
      </c>
    </row>
    <row r="22157" spans="1:4">
      <c r="A22157">
        <v>1919</v>
      </c>
      <c r="B22157" t="s">
        <v>3214</v>
      </c>
      <c r="C22157" t="s">
        <v>3219</v>
      </c>
      <c r="D22157">
        <v>27</v>
      </c>
    </row>
    <row r="22158" spans="1:4">
      <c r="A22158">
        <v>1919</v>
      </c>
      <c r="B22158" t="s">
        <v>3214</v>
      </c>
      <c r="C22158" t="s">
        <v>3219</v>
      </c>
      <c r="D22158">
        <v>6</v>
      </c>
    </row>
    <row r="22159" spans="1:4">
      <c r="A22159">
        <v>1919</v>
      </c>
      <c r="B22159" t="s">
        <v>3214</v>
      </c>
      <c r="C22159" t="s">
        <v>3219</v>
      </c>
      <c r="D22159">
        <v>6.5</v>
      </c>
    </row>
    <row r="22160" spans="1:4">
      <c r="A22160">
        <v>1919</v>
      </c>
      <c r="B22160" t="s">
        <v>3214</v>
      </c>
      <c r="C22160" t="s">
        <v>3219</v>
      </c>
      <c r="D22160">
        <v>3</v>
      </c>
    </row>
    <row r="22161" spans="1:4">
      <c r="A22161">
        <v>1919</v>
      </c>
      <c r="B22161" t="s">
        <v>3214</v>
      </c>
      <c r="C22161" t="s">
        <v>3219</v>
      </c>
      <c r="D22161">
        <v>60</v>
      </c>
    </row>
    <row r="22162" spans="1:4">
      <c r="A22162">
        <v>1919</v>
      </c>
      <c r="B22162" t="s">
        <v>3214</v>
      </c>
      <c r="C22162" t="s">
        <v>3221</v>
      </c>
      <c r="D22162">
        <v>14</v>
      </c>
    </row>
    <row r="22163" spans="1:4">
      <c r="A22163">
        <v>1919</v>
      </c>
      <c r="B22163" t="s">
        <v>3214</v>
      </c>
      <c r="C22163" t="s">
        <v>3552</v>
      </c>
      <c r="D22163">
        <v>12</v>
      </c>
    </row>
    <row r="22164" spans="1:4">
      <c r="A22164">
        <v>1919</v>
      </c>
      <c r="B22164" t="s">
        <v>3214</v>
      </c>
      <c r="C22164" t="s">
        <v>3220</v>
      </c>
      <c r="D22164">
        <v>12</v>
      </c>
    </row>
    <row r="22165" spans="1:4">
      <c r="A22165">
        <v>1919</v>
      </c>
      <c r="B22165" t="s">
        <v>3214</v>
      </c>
      <c r="C22165" t="s">
        <v>3553</v>
      </c>
      <c r="D22165">
        <v>13.52</v>
      </c>
    </row>
    <row r="22166" spans="1:4">
      <c r="A22166">
        <v>1919</v>
      </c>
      <c r="B22166" t="s">
        <v>3214</v>
      </c>
      <c r="C22166" t="s">
        <v>3553</v>
      </c>
      <c r="D22166">
        <v>7.8</v>
      </c>
    </row>
    <row r="22167" spans="1:4">
      <c r="A22167">
        <v>1919</v>
      </c>
      <c r="B22167" t="s">
        <v>3214</v>
      </c>
      <c r="C22167" t="s">
        <v>3441</v>
      </c>
      <c r="D22167">
        <v>19.190000000000001</v>
      </c>
    </row>
    <row r="22168" spans="1:4">
      <c r="A22168">
        <v>1919</v>
      </c>
      <c r="B22168" t="s">
        <v>3214</v>
      </c>
      <c r="C22168" t="s">
        <v>3441</v>
      </c>
      <c r="D22168">
        <v>15.42</v>
      </c>
    </row>
    <row r="22169" spans="1:4">
      <c r="A22169">
        <v>1919</v>
      </c>
      <c r="B22169" t="s">
        <v>3214</v>
      </c>
      <c r="C22169" t="s">
        <v>3441</v>
      </c>
      <c r="D22169">
        <v>39</v>
      </c>
    </row>
    <row r="22170" spans="1:4">
      <c r="A22170">
        <v>1919</v>
      </c>
      <c r="B22170" t="s">
        <v>3659</v>
      </c>
      <c r="C22170" t="s">
        <v>3442</v>
      </c>
      <c r="D22170">
        <v>21</v>
      </c>
    </row>
    <row r="22171" spans="1:4">
      <c r="A22171">
        <v>1919</v>
      </c>
      <c r="B22171" t="s">
        <v>3659</v>
      </c>
      <c r="C22171" t="s">
        <v>3443</v>
      </c>
      <c r="D22171">
        <v>6.7</v>
      </c>
    </row>
    <row r="22172" spans="1:4">
      <c r="A22172">
        <v>1919</v>
      </c>
      <c r="B22172" t="s">
        <v>3659</v>
      </c>
      <c r="C22172" t="s">
        <v>3554</v>
      </c>
      <c r="D22172">
        <v>6</v>
      </c>
    </row>
    <row r="22173" spans="1:4">
      <c r="A22173">
        <v>1919</v>
      </c>
      <c r="B22173" t="s">
        <v>3659</v>
      </c>
      <c r="C22173" t="s">
        <v>3555</v>
      </c>
      <c r="D22173">
        <v>70</v>
      </c>
    </row>
    <row r="22174" spans="1:4">
      <c r="A22174">
        <v>1919</v>
      </c>
      <c r="B22174" t="s">
        <v>3659</v>
      </c>
      <c r="C22174" t="s">
        <v>3556</v>
      </c>
      <c r="D22174">
        <v>25</v>
      </c>
    </row>
    <row r="22175" spans="1:4">
      <c r="A22175">
        <v>1919</v>
      </c>
      <c r="B22175" t="s">
        <v>3659</v>
      </c>
      <c r="C22175" t="s">
        <v>3446</v>
      </c>
      <c r="D22175">
        <v>24.529</v>
      </c>
    </row>
    <row r="22176" spans="1:4">
      <c r="A22176">
        <v>1919</v>
      </c>
      <c r="B22176" t="s">
        <v>3659</v>
      </c>
      <c r="C22176" t="s">
        <v>2875</v>
      </c>
      <c r="D22176">
        <v>9</v>
      </c>
    </row>
    <row r="22177" spans="1:4">
      <c r="A22177">
        <v>1919</v>
      </c>
      <c r="B22177" t="s">
        <v>3659</v>
      </c>
      <c r="C22177" t="s">
        <v>3447</v>
      </c>
      <c r="D22177">
        <v>2</v>
      </c>
    </row>
    <row r="22178" spans="1:4">
      <c r="A22178">
        <v>1919</v>
      </c>
      <c r="B22178" t="s">
        <v>3659</v>
      </c>
      <c r="C22178" t="s">
        <v>3447</v>
      </c>
      <c r="D22178">
        <v>44.6</v>
      </c>
    </row>
    <row r="22179" spans="1:4">
      <c r="A22179">
        <v>1919</v>
      </c>
      <c r="B22179" t="s">
        <v>3659</v>
      </c>
      <c r="C22179" t="s">
        <v>3230</v>
      </c>
      <c r="D22179">
        <v>6</v>
      </c>
    </row>
    <row r="22180" spans="1:4">
      <c r="A22180">
        <v>1919</v>
      </c>
      <c r="B22180" t="s">
        <v>3659</v>
      </c>
      <c r="C22180" t="s">
        <v>3231</v>
      </c>
      <c r="D22180">
        <v>7.5</v>
      </c>
    </row>
    <row r="22181" spans="1:4">
      <c r="A22181">
        <v>1919</v>
      </c>
      <c r="B22181" t="s">
        <v>3659</v>
      </c>
      <c r="C22181" t="s">
        <v>3232</v>
      </c>
      <c r="D22181">
        <v>2.37</v>
      </c>
    </row>
    <row r="22182" spans="1:4">
      <c r="A22182">
        <v>1919</v>
      </c>
      <c r="B22182" t="s">
        <v>3659</v>
      </c>
      <c r="C22182" t="s">
        <v>3557</v>
      </c>
      <c r="D22182">
        <v>16</v>
      </c>
    </row>
    <row r="22183" spans="1:4">
      <c r="A22183">
        <v>1919</v>
      </c>
      <c r="B22183" t="s">
        <v>3659</v>
      </c>
      <c r="C22183" t="s">
        <v>2774</v>
      </c>
      <c r="D22183">
        <v>16.5</v>
      </c>
    </row>
    <row r="22184" spans="1:4">
      <c r="A22184">
        <v>1919</v>
      </c>
      <c r="B22184" t="s">
        <v>3659</v>
      </c>
      <c r="C22184" t="s">
        <v>3234</v>
      </c>
      <c r="D22184">
        <v>403.17</v>
      </c>
    </row>
    <row r="22185" spans="1:4">
      <c r="A22185">
        <v>1919</v>
      </c>
      <c r="B22185" t="s">
        <v>3659</v>
      </c>
      <c r="C22185" t="s">
        <v>3448</v>
      </c>
      <c r="D22185">
        <v>34</v>
      </c>
    </row>
    <row r="22186" spans="1:4">
      <c r="A22186">
        <v>1919</v>
      </c>
      <c r="B22186" t="s">
        <v>3659</v>
      </c>
      <c r="C22186" t="s">
        <v>3237</v>
      </c>
      <c r="D22186">
        <v>12.83</v>
      </c>
    </row>
    <row r="22187" spans="1:4">
      <c r="A22187">
        <v>1919</v>
      </c>
      <c r="B22187" t="s">
        <v>3659</v>
      </c>
      <c r="C22187" t="s">
        <v>3238</v>
      </c>
      <c r="D22187">
        <v>5</v>
      </c>
    </row>
    <row r="22188" spans="1:4">
      <c r="A22188">
        <v>1919</v>
      </c>
      <c r="B22188" t="s">
        <v>3659</v>
      </c>
      <c r="C22188" t="s">
        <v>3558</v>
      </c>
      <c r="D22188">
        <v>5.5</v>
      </c>
    </row>
    <row r="22189" spans="1:4">
      <c r="A22189">
        <v>1919</v>
      </c>
      <c r="B22189" t="s">
        <v>3659</v>
      </c>
      <c r="C22189" t="s">
        <v>3241</v>
      </c>
      <c r="D22189">
        <v>16.5</v>
      </c>
    </row>
    <row r="22190" spans="1:4">
      <c r="A22190">
        <v>1920</v>
      </c>
      <c r="B22190" t="s">
        <v>3642</v>
      </c>
      <c r="C22190" t="s">
        <v>2714</v>
      </c>
      <c r="D22190">
        <v>7.68</v>
      </c>
    </row>
    <row r="22191" spans="1:4">
      <c r="A22191">
        <v>1920</v>
      </c>
      <c r="B22191" t="s">
        <v>3642</v>
      </c>
      <c r="C22191" t="s">
        <v>527</v>
      </c>
      <c r="D22191">
        <v>9.6</v>
      </c>
    </row>
    <row r="22192" spans="1:4">
      <c r="A22192">
        <v>1920</v>
      </c>
      <c r="B22192" t="s">
        <v>3642</v>
      </c>
      <c r="C22192" t="s">
        <v>528</v>
      </c>
      <c r="D22192">
        <v>32.799999999999997</v>
      </c>
    </row>
    <row r="22193" spans="1:4">
      <c r="A22193">
        <v>1920</v>
      </c>
      <c r="B22193" t="s">
        <v>3642</v>
      </c>
      <c r="C22193" t="s">
        <v>528</v>
      </c>
      <c r="D22193">
        <v>158.65</v>
      </c>
    </row>
    <row r="22194" spans="1:4">
      <c r="A22194">
        <v>1920</v>
      </c>
      <c r="B22194" t="s">
        <v>3642</v>
      </c>
      <c r="C22194" t="s">
        <v>528</v>
      </c>
      <c r="D22194">
        <v>4.5</v>
      </c>
    </row>
    <row r="22195" spans="1:4">
      <c r="A22195">
        <v>1920</v>
      </c>
      <c r="B22195" t="s">
        <v>3642</v>
      </c>
      <c r="C22195" t="s">
        <v>1524</v>
      </c>
      <c r="D22195">
        <v>1.5</v>
      </c>
    </row>
    <row r="22196" spans="1:4">
      <c r="A22196">
        <v>1920</v>
      </c>
      <c r="B22196" t="s">
        <v>3642</v>
      </c>
      <c r="C22196" t="s">
        <v>529</v>
      </c>
      <c r="D22196">
        <v>11</v>
      </c>
    </row>
    <row r="22197" spans="1:4">
      <c r="A22197">
        <v>1920</v>
      </c>
      <c r="B22197" t="s">
        <v>3642</v>
      </c>
      <c r="C22197" t="s">
        <v>529</v>
      </c>
      <c r="D22197">
        <v>3.1</v>
      </c>
    </row>
    <row r="22198" spans="1:4">
      <c r="A22198">
        <v>1920</v>
      </c>
      <c r="B22198" t="s">
        <v>3642</v>
      </c>
      <c r="C22198" t="s">
        <v>971</v>
      </c>
      <c r="D22198">
        <v>6.1</v>
      </c>
    </row>
    <row r="22199" spans="1:4">
      <c r="A22199">
        <v>1920</v>
      </c>
      <c r="B22199" t="s">
        <v>3642</v>
      </c>
      <c r="C22199" t="s">
        <v>530</v>
      </c>
      <c r="D22199">
        <v>61.5</v>
      </c>
    </row>
    <row r="22200" spans="1:4">
      <c r="A22200">
        <v>1920</v>
      </c>
      <c r="B22200" t="s">
        <v>3642</v>
      </c>
      <c r="C22200" t="s">
        <v>530</v>
      </c>
      <c r="D22200">
        <v>2</v>
      </c>
    </row>
    <row r="22201" spans="1:4">
      <c r="A22201">
        <v>1920</v>
      </c>
      <c r="B22201" t="s">
        <v>3642</v>
      </c>
      <c r="C22201" t="s">
        <v>531</v>
      </c>
      <c r="D22201">
        <v>38</v>
      </c>
    </row>
    <row r="22202" spans="1:4">
      <c r="A22202">
        <v>1920</v>
      </c>
      <c r="B22202" t="s">
        <v>3642</v>
      </c>
      <c r="C22202" t="s">
        <v>534</v>
      </c>
      <c r="D22202">
        <v>7</v>
      </c>
    </row>
    <row r="22203" spans="1:4">
      <c r="A22203">
        <v>1920</v>
      </c>
      <c r="B22203" t="s">
        <v>3642</v>
      </c>
      <c r="C22203" t="s">
        <v>1090</v>
      </c>
      <c r="D22203">
        <v>12.2</v>
      </c>
    </row>
    <row r="22204" spans="1:4">
      <c r="A22204">
        <v>1920</v>
      </c>
      <c r="B22204" t="s">
        <v>3642</v>
      </c>
      <c r="C22204" t="s">
        <v>535</v>
      </c>
      <c r="D22204">
        <v>15</v>
      </c>
    </row>
    <row r="22205" spans="1:4">
      <c r="A22205">
        <v>1920</v>
      </c>
      <c r="B22205" t="s">
        <v>2649</v>
      </c>
      <c r="C22205" t="s">
        <v>2650</v>
      </c>
      <c r="D22205">
        <v>5.96</v>
      </c>
    </row>
    <row r="22206" spans="1:4">
      <c r="A22206">
        <v>1920</v>
      </c>
      <c r="B22206" t="s">
        <v>3243</v>
      </c>
      <c r="C22206" t="s">
        <v>2648</v>
      </c>
      <c r="D22206">
        <v>6</v>
      </c>
    </row>
    <row r="22207" spans="1:4">
      <c r="A22207">
        <v>1920</v>
      </c>
      <c r="B22207" t="s">
        <v>3243</v>
      </c>
      <c r="C22207" t="s">
        <v>2651</v>
      </c>
      <c r="D22207">
        <v>6.7</v>
      </c>
    </row>
    <row r="22208" spans="1:4">
      <c r="A22208">
        <v>1920</v>
      </c>
      <c r="B22208" t="s">
        <v>3243</v>
      </c>
      <c r="C22208" t="s">
        <v>2652</v>
      </c>
      <c r="D22208">
        <v>10</v>
      </c>
    </row>
    <row r="22209" spans="1:4">
      <c r="A22209">
        <v>1920</v>
      </c>
      <c r="B22209" t="s">
        <v>3243</v>
      </c>
      <c r="C22209" t="s">
        <v>2647</v>
      </c>
      <c r="D22209">
        <v>32.5</v>
      </c>
    </row>
    <row r="22210" spans="1:4">
      <c r="A22210">
        <v>1920</v>
      </c>
      <c r="B22210" t="s">
        <v>2653</v>
      </c>
      <c r="C22210" t="s">
        <v>3559</v>
      </c>
      <c r="D22210">
        <v>5</v>
      </c>
    </row>
    <row r="22211" spans="1:4">
      <c r="A22211">
        <v>1920</v>
      </c>
      <c r="B22211" t="s">
        <v>2653</v>
      </c>
      <c r="C22211" t="s">
        <v>3560</v>
      </c>
      <c r="D22211">
        <v>4</v>
      </c>
    </row>
    <row r="22212" spans="1:4">
      <c r="A22212">
        <v>1920</v>
      </c>
      <c r="B22212" t="s">
        <v>2653</v>
      </c>
      <c r="C22212" t="s">
        <v>2657</v>
      </c>
      <c r="D22212">
        <v>33</v>
      </c>
    </row>
    <row r="22213" spans="1:4">
      <c r="A22213">
        <v>1920</v>
      </c>
      <c r="B22213" t="s">
        <v>2653</v>
      </c>
      <c r="C22213" t="s">
        <v>2922</v>
      </c>
      <c r="D22213">
        <v>5.5</v>
      </c>
    </row>
    <row r="22214" spans="1:4">
      <c r="A22214">
        <v>1920</v>
      </c>
      <c r="B22214" t="s">
        <v>2653</v>
      </c>
      <c r="C22214" t="s">
        <v>3561</v>
      </c>
      <c r="D22214">
        <v>13.8</v>
      </c>
    </row>
    <row r="22215" spans="1:4">
      <c r="A22215">
        <v>1920</v>
      </c>
      <c r="B22215" t="s">
        <v>2653</v>
      </c>
      <c r="C22215" t="s">
        <v>2661</v>
      </c>
      <c r="D22215">
        <v>41</v>
      </c>
    </row>
    <row r="22216" spans="1:4">
      <c r="A22216">
        <v>1920</v>
      </c>
      <c r="B22216" t="s">
        <v>2653</v>
      </c>
      <c r="C22216" t="s">
        <v>2662</v>
      </c>
      <c r="D22216">
        <v>10</v>
      </c>
    </row>
    <row r="22217" spans="1:4">
      <c r="A22217">
        <v>1920</v>
      </c>
      <c r="B22217" t="s">
        <v>2653</v>
      </c>
      <c r="C22217" t="s">
        <v>2663</v>
      </c>
      <c r="D22217">
        <v>14</v>
      </c>
    </row>
    <row r="22218" spans="1:4">
      <c r="A22218">
        <v>1920</v>
      </c>
      <c r="B22218" t="s">
        <v>2653</v>
      </c>
      <c r="C22218" t="s">
        <v>3562</v>
      </c>
      <c r="D22218">
        <v>2.5</v>
      </c>
    </row>
    <row r="22219" spans="1:4">
      <c r="A22219">
        <v>1920</v>
      </c>
      <c r="B22219" t="s">
        <v>3643</v>
      </c>
      <c r="C22219" t="s">
        <v>1200</v>
      </c>
      <c r="D22219">
        <v>10.51</v>
      </c>
    </row>
    <row r="22220" spans="1:4">
      <c r="A22220">
        <v>1920</v>
      </c>
      <c r="B22220" t="s">
        <v>3643</v>
      </c>
      <c r="C22220" t="s">
        <v>662</v>
      </c>
      <c r="D22220">
        <v>12</v>
      </c>
    </row>
    <row r="22221" spans="1:4">
      <c r="A22221">
        <v>1920</v>
      </c>
      <c r="B22221" t="s">
        <v>3643</v>
      </c>
      <c r="C22221" t="s">
        <v>2667</v>
      </c>
      <c r="D22221">
        <v>69.400000000000006</v>
      </c>
    </row>
    <row r="22222" spans="1:4">
      <c r="A22222">
        <v>1920</v>
      </c>
      <c r="B22222" t="s">
        <v>3643</v>
      </c>
      <c r="C22222" t="s">
        <v>663</v>
      </c>
      <c r="D22222">
        <v>19</v>
      </c>
    </row>
    <row r="22223" spans="1:4">
      <c r="A22223">
        <v>1920</v>
      </c>
      <c r="B22223" t="s">
        <v>3643</v>
      </c>
      <c r="C22223" t="s">
        <v>663</v>
      </c>
      <c r="D22223">
        <v>45.01</v>
      </c>
    </row>
    <row r="22224" spans="1:4">
      <c r="A22224">
        <v>1920</v>
      </c>
      <c r="B22224" t="s">
        <v>3643</v>
      </c>
      <c r="C22224" t="s">
        <v>1829</v>
      </c>
      <c r="D22224">
        <v>8.5</v>
      </c>
    </row>
    <row r="22225" spans="1:4">
      <c r="A22225">
        <v>1920</v>
      </c>
      <c r="B22225" t="s">
        <v>3643</v>
      </c>
      <c r="C22225" t="s">
        <v>1829</v>
      </c>
      <c r="D22225">
        <v>6</v>
      </c>
    </row>
    <row r="22226" spans="1:4">
      <c r="A22226">
        <v>1920</v>
      </c>
      <c r="B22226" t="s">
        <v>3643</v>
      </c>
      <c r="C22226" t="s">
        <v>2668</v>
      </c>
      <c r="D22226">
        <v>5</v>
      </c>
    </row>
    <row r="22227" spans="1:4">
      <c r="A22227">
        <v>1920</v>
      </c>
      <c r="B22227" t="s">
        <v>3643</v>
      </c>
      <c r="C22227" t="s">
        <v>2669</v>
      </c>
      <c r="D22227">
        <v>389.08</v>
      </c>
    </row>
    <row r="22228" spans="1:4">
      <c r="A22228">
        <v>1920</v>
      </c>
      <c r="B22228" t="s">
        <v>3643</v>
      </c>
      <c r="C22228" t="s">
        <v>2669</v>
      </c>
      <c r="D22228">
        <v>1095</v>
      </c>
    </row>
    <row r="22229" spans="1:4">
      <c r="A22229">
        <v>1920</v>
      </c>
      <c r="B22229" t="s">
        <v>3643</v>
      </c>
      <c r="C22229" t="s">
        <v>2670</v>
      </c>
      <c r="D22229">
        <v>5.65</v>
      </c>
    </row>
    <row r="22230" spans="1:4">
      <c r="A22230">
        <v>1920</v>
      </c>
      <c r="B22230" t="s">
        <v>3643</v>
      </c>
      <c r="C22230" t="s">
        <v>2671</v>
      </c>
      <c r="D22230">
        <v>44.521999999999998</v>
      </c>
    </row>
    <row r="22231" spans="1:4">
      <c r="A22231">
        <v>1920</v>
      </c>
      <c r="B22231" t="s">
        <v>3643</v>
      </c>
      <c r="C22231" t="s">
        <v>3563</v>
      </c>
      <c r="D22231">
        <v>0.31</v>
      </c>
    </row>
    <row r="22232" spans="1:4">
      <c r="A22232">
        <v>1920</v>
      </c>
      <c r="B22232" t="s">
        <v>3643</v>
      </c>
      <c r="C22232" t="s">
        <v>3563</v>
      </c>
      <c r="D22232">
        <v>109</v>
      </c>
    </row>
    <row r="22233" spans="1:4">
      <c r="A22233">
        <v>1920</v>
      </c>
      <c r="B22233" t="s">
        <v>3643</v>
      </c>
      <c r="C22233" t="s">
        <v>3563</v>
      </c>
      <c r="D22233">
        <v>262</v>
      </c>
    </row>
    <row r="22234" spans="1:4">
      <c r="A22234">
        <v>1920</v>
      </c>
      <c r="B22234" t="s">
        <v>3643</v>
      </c>
      <c r="C22234" t="s">
        <v>1080</v>
      </c>
      <c r="D22234">
        <v>37.020000000000003</v>
      </c>
    </row>
    <row r="22235" spans="1:4">
      <c r="A22235">
        <v>1920</v>
      </c>
      <c r="B22235" t="s">
        <v>3643</v>
      </c>
      <c r="C22235" t="s">
        <v>665</v>
      </c>
      <c r="D22235">
        <v>43.91</v>
      </c>
    </row>
    <row r="22236" spans="1:4">
      <c r="A22236">
        <v>1920</v>
      </c>
      <c r="B22236" t="s">
        <v>3643</v>
      </c>
      <c r="C22236" t="s">
        <v>665</v>
      </c>
      <c r="D22236">
        <v>212</v>
      </c>
    </row>
    <row r="22237" spans="1:4">
      <c r="A22237">
        <v>1920</v>
      </c>
      <c r="B22237" t="s">
        <v>3643</v>
      </c>
      <c r="C22237" t="s">
        <v>2675</v>
      </c>
      <c r="D22237">
        <v>2.8769999999999998</v>
      </c>
    </row>
    <row r="22238" spans="1:4">
      <c r="A22238">
        <v>1920</v>
      </c>
      <c r="B22238" t="s">
        <v>3643</v>
      </c>
      <c r="C22238" t="s">
        <v>2675</v>
      </c>
      <c r="D22238">
        <v>10.16</v>
      </c>
    </row>
    <row r="22239" spans="1:4">
      <c r="A22239">
        <v>1920</v>
      </c>
      <c r="B22239" t="s">
        <v>3643</v>
      </c>
      <c r="C22239" t="s">
        <v>2675</v>
      </c>
      <c r="D22239">
        <v>82.42</v>
      </c>
    </row>
    <row r="22240" spans="1:4">
      <c r="A22240">
        <v>1920</v>
      </c>
      <c r="B22240" t="s">
        <v>3643</v>
      </c>
      <c r="C22240" t="s">
        <v>2675</v>
      </c>
      <c r="D22240">
        <v>198.7</v>
      </c>
    </row>
    <row r="22241" spans="1:4">
      <c r="A22241">
        <v>1920</v>
      </c>
      <c r="B22241" t="s">
        <v>3643</v>
      </c>
      <c r="C22241" t="s">
        <v>3247</v>
      </c>
      <c r="D22241">
        <v>11.5</v>
      </c>
    </row>
    <row r="22242" spans="1:4">
      <c r="A22242">
        <v>1920</v>
      </c>
      <c r="B22242" t="s">
        <v>3643</v>
      </c>
      <c r="C22242" t="s">
        <v>3247</v>
      </c>
      <c r="D22242">
        <v>70.8</v>
      </c>
    </row>
    <row r="22243" spans="1:4">
      <c r="A22243">
        <v>1920</v>
      </c>
      <c r="B22243" t="s">
        <v>3643</v>
      </c>
      <c r="C22243" t="s">
        <v>3247</v>
      </c>
      <c r="D22243">
        <v>67.88</v>
      </c>
    </row>
    <row r="22244" spans="1:4">
      <c r="A22244">
        <v>1920</v>
      </c>
      <c r="B22244" t="s">
        <v>3643</v>
      </c>
      <c r="C22244" t="s">
        <v>3247</v>
      </c>
      <c r="D22244">
        <v>522.67999999999995</v>
      </c>
    </row>
    <row r="22245" spans="1:4">
      <c r="A22245">
        <v>1920</v>
      </c>
      <c r="B22245" t="s">
        <v>3643</v>
      </c>
      <c r="C22245" t="s">
        <v>3247</v>
      </c>
      <c r="D22245">
        <v>54.5</v>
      </c>
    </row>
    <row r="22246" spans="1:4">
      <c r="A22246">
        <v>1920</v>
      </c>
      <c r="B22246" t="s">
        <v>3643</v>
      </c>
      <c r="C22246" t="s">
        <v>3247</v>
      </c>
      <c r="D22246">
        <v>101.81</v>
      </c>
    </row>
    <row r="22247" spans="1:4">
      <c r="A22247">
        <v>1920</v>
      </c>
      <c r="B22247" t="s">
        <v>3643</v>
      </c>
      <c r="C22247" t="s">
        <v>3247</v>
      </c>
      <c r="D22247">
        <v>272.77</v>
      </c>
    </row>
    <row r="22248" spans="1:4">
      <c r="A22248">
        <v>1920</v>
      </c>
      <c r="B22248" t="s">
        <v>3643</v>
      </c>
      <c r="C22248" t="s">
        <v>2677</v>
      </c>
      <c r="D22248">
        <v>38.85</v>
      </c>
    </row>
    <row r="22249" spans="1:4">
      <c r="A22249">
        <v>1920</v>
      </c>
      <c r="B22249" t="s">
        <v>3643</v>
      </c>
      <c r="C22249" t="s">
        <v>2678</v>
      </c>
      <c r="D22249">
        <v>18</v>
      </c>
    </row>
    <row r="22250" spans="1:4">
      <c r="A22250">
        <v>1920</v>
      </c>
      <c r="B22250" t="s">
        <v>3643</v>
      </c>
      <c r="C22250" t="s">
        <v>3564</v>
      </c>
      <c r="D22250">
        <v>102</v>
      </c>
    </row>
    <row r="22251" spans="1:4">
      <c r="A22251">
        <v>1920</v>
      </c>
      <c r="B22251" t="s">
        <v>3643</v>
      </c>
      <c r="C22251" t="s">
        <v>2679</v>
      </c>
      <c r="D22251">
        <v>7.55</v>
      </c>
    </row>
    <row r="22252" spans="1:4">
      <c r="A22252">
        <v>1920</v>
      </c>
      <c r="B22252" t="s">
        <v>3643</v>
      </c>
      <c r="C22252" t="s">
        <v>2680</v>
      </c>
      <c r="D22252">
        <v>15</v>
      </c>
    </row>
    <row r="22253" spans="1:4">
      <c r="A22253">
        <v>1920</v>
      </c>
      <c r="B22253" t="s">
        <v>3643</v>
      </c>
      <c r="C22253" t="s">
        <v>3248</v>
      </c>
      <c r="D22253">
        <v>3.48</v>
      </c>
    </row>
    <row r="22254" spans="1:4">
      <c r="A22254">
        <v>1920</v>
      </c>
      <c r="B22254" t="s">
        <v>3643</v>
      </c>
      <c r="C22254" t="s">
        <v>2682</v>
      </c>
      <c r="D22254">
        <v>25.51</v>
      </c>
    </row>
    <row r="22255" spans="1:4">
      <c r="A22255">
        <v>1920</v>
      </c>
      <c r="B22255" t="s">
        <v>3643</v>
      </c>
      <c r="C22255" t="s">
        <v>2682</v>
      </c>
      <c r="D22255">
        <v>70.8</v>
      </c>
    </row>
    <row r="22256" spans="1:4">
      <c r="A22256">
        <v>1920</v>
      </c>
      <c r="B22256" t="s">
        <v>3679</v>
      </c>
      <c r="C22256" t="s">
        <v>3565</v>
      </c>
      <c r="D22256">
        <v>10.7</v>
      </c>
    </row>
    <row r="22257" spans="1:4">
      <c r="A22257">
        <v>1920</v>
      </c>
      <c r="B22257" t="s">
        <v>3679</v>
      </c>
      <c r="C22257" t="s">
        <v>2684</v>
      </c>
      <c r="D22257">
        <v>1.25</v>
      </c>
    </row>
    <row r="22258" spans="1:4">
      <c r="A22258">
        <v>1920</v>
      </c>
      <c r="B22258" t="s">
        <v>3679</v>
      </c>
      <c r="C22258" t="s">
        <v>2684</v>
      </c>
      <c r="D22258">
        <v>39</v>
      </c>
    </row>
    <row r="22259" spans="1:4">
      <c r="A22259">
        <v>1920</v>
      </c>
      <c r="B22259" t="s">
        <v>3679</v>
      </c>
      <c r="C22259" t="s">
        <v>2685</v>
      </c>
      <c r="D22259">
        <v>56.42</v>
      </c>
    </row>
    <row r="22260" spans="1:4">
      <c r="A22260">
        <v>1920</v>
      </c>
      <c r="B22260" t="s">
        <v>3679</v>
      </c>
      <c r="C22260" t="s">
        <v>2685</v>
      </c>
      <c r="D22260">
        <v>12.77</v>
      </c>
    </row>
    <row r="22261" spans="1:4">
      <c r="A22261">
        <v>1920</v>
      </c>
      <c r="B22261" t="s">
        <v>3679</v>
      </c>
      <c r="C22261" t="s">
        <v>2685</v>
      </c>
      <c r="D22261">
        <v>228.9</v>
      </c>
    </row>
    <row r="22262" spans="1:4">
      <c r="A22262">
        <v>1920</v>
      </c>
      <c r="B22262" t="s">
        <v>3679</v>
      </c>
      <c r="C22262" t="s">
        <v>2686</v>
      </c>
      <c r="D22262">
        <v>2.5</v>
      </c>
    </row>
    <row r="22263" spans="1:4">
      <c r="A22263">
        <v>1920</v>
      </c>
      <c r="B22263" t="s">
        <v>3679</v>
      </c>
      <c r="C22263" t="s">
        <v>2687</v>
      </c>
      <c r="D22263">
        <v>4.5</v>
      </c>
    </row>
    <row r="22264" spans="1:4">
      <c r="A22264">
        <v>1920</v>
      </c>
      <c r="B22264" t="s">
        <v>3679</v>
      </c>
      <c r="C22264" t="s">
        <v>2687</v>
      </c>
      <c r="D22264">
        <v>21</v>
      </c>
    </row>
    <row r="22265" spans="1:4">
      <c r="A22265">
        <v>1920</v>
      </c>
      <c r="B22265" t="s">
        <v>3679</v>
      </c>
      <c r="C22265" t="s">
        <v>2688</v>
      </c>
      <c r="D22265">
        <v>6</v>
      </c>
    </row>
    <row r="22266" spans="1:4">
      <c r="A22266">
        <v>1920</v>
      </c>
      <c r="B22266" t="s">
        <v>3679</v>
      </c>
      <c r="C22266" t="s">
        <v>3455</v>
      </c>
      <c r="D22266">
        <v>36.799999999999997</v>
      </c>
    </row>
    <row r="22267" spans="1:4">
      <c r="A22267">
        <v>1920</v>
      </c>
      <c r="B22267" t="s">
        <v>3679</v>
      </c>
      <c r="C22267" t="s">
        <v>2689</v>
      </c>
      <c r="D22267">
        <v>19.850000000000001</v>
      </c>
    </row>
    <row r="22268" spans="1:4">
      <c r="A22268">
        <v>1920</v>
      </c>
      <c r="B22268" t="s">
        <v>2549</v>
      </c>
      <c r="C22268" t="s">
        <v>2691</v>
      </c>
      <c r="D22268">
        <v>12</v>
      </c>
    </row>
    <row r="22269" spans="1:4">
      <c r="A22269">
        <v>1920</v>
      </c>
      <c r="B22269" t="s">
        <v>2549</v>
      </c>
      <c r="C22269" t="s">
        <v>2691</v>
      </c>
      <c r="D22269">
        <v>105.468</v>
      </c>
    </row>
    <row r="22270" spans="1:4">
      <c r="A22270">
        <v>1920</v>
      </c>
      <c r="B22270" t="s">
        <v>2549</v>
      </c>
      <c r="C22270" t="s">
        <v>2691</v>
      </c>
      <c r="D22270">
        <v>4</v>
      </c>
    </row>
    <row r="22271" spans="1:4">
      <c r="A22271">
        <v>1920</v>
      </c>
      <c r="B22271" t="s">
        <v>2549</v>
      </c>
      <c r="C22271" t="s">
        <v>2692</v>
      </c>
      <c r="D22271">
        <v>13.74</v>
      </c>
    </row>
    <row r="22272" spans="1:4">
      <c r="A22272">
        <v>1920</v>
      </c>
      <c r="B22272" t="s">
        <v>2549</v>
      </c>
      <c r="C22272" t="s">
        <v>2696</v>
      </c>
      <c r="D22272">
        <v>12.676</v>
      </c>
    </row>
    <row r="22273" spans="1:4">
      <c r="A22273">
        <v>1920</v>
      </c>
      <c r="B22273" t="s">
        <v>2549</v>
      </c>
      <c r="C22273" t="s">
        <v>2694</v>
      </c>
      <c r="D22273">
        <v>16</v>
      </c>
    </row>
    <row r="22274" spans="1:4">
      <c r="A22274">
        <v>1920</v>
      </c>
      <c r="B22274" t="s">
        <v>2549</v>
      </c>
      <c r="C22274" t="s">
        <v>2695</v>
      </c>
      <c r="D22274">
        <v>189.422</v>
      </c>
    </row>
    <row r="22275" spans="1:4">
      <c r="A22275">
        <v>1920</v>
      </c>
      <c r="B22275" t="s">
        <v>2549</v>
      </c>
      <c r="C22275" t="s">
        <v>2697</v>
      </c>
      <c r="D22275">
        <v>38.185000000000002</v>
      </c>
    </row>
    <row r="22276" spans="1:4">
      <c r="A22276">
        <v>1920</v>
      </c>
      <c r="B22276" t="s">
        <v>2549</v>
      </c>
      <c r="C22276" t="s">
        <v>2697</v>
      </c>
      <c r="D22276">
        <v>33.430999999999997</v>
      </c>
    </row>
    <row r="22277" spans="1:4">
      <c r="A22277">
        <v>1920</v>
      </c>
      <c r="B22277" t="s">
        <v>2549</v>
      </c>
      <c r="C22277" t="s">
        <v>2698</v>
      </c>
      <c r="D22277">
        <v>33.484999999999999</v>
      </c>
    </row>
    <row r="22278" spans="1:4">
      <c r="A22278">
        <v>1920</v>
      </c>
      <c r="B22278" t="s">
        <v>2549</v>
      </c>
      <c r="C22278" t="s">
        <v>2699</v>
      </c>
      <c r="D22278">
        <v>178.584</v>
      </c>
    </row>
    <row r="22279" spans="1:4">
      <c r="A22279">
        <v>1920</v>
      </c>
      <c r="B22279" t="s">
        <v>2549</v>
      </c>
      <c r="C22279" t="s">
        <v>2699</v>
      </c>
      <c r="D22279">
        <v>450</v>
      </c>
    </row>
    <row r="22280" spans="1:4">
      <c r="A22280">
        <v>1920</v>
      </c>
      <c r="B22280" t="s">
        <v>2549</v>
      </c>
      <c r="C22280" t="s">
        <v>3566</v>
      </c>
      <c r="D22280">
        <v>88.15</v>
      </c>
    </row>
    <row r="22281" spans="1:4">
      <c r="A22281">
        <v>1920</v>
      </c>
      <c r="B22281" t="s">
        <v>2549</v>
      </c>
      <c r="C22281" t="s">
        <v>3251</v>
      </c>
      <c r="D22281">
        <v>24.143999999999998</v>
      </c>
    </row>
    <row r="22282" spans="1:4">
      <c r="A22282">
        <v>1920</v>
      </c>
      <c r="B22282" t="s">
        <v>2549</v>
      </c>
      <c r="C22282" t="s">
        <v>3252</v>
      </c>
      <c r="D22282">
        <v>162.04</v>
      </c>
    </row>
    <row r="22283" spans="1:4">
      <c r="A22283">
        <v>1920</v>
      </c>
      <c r="B22283" t="s">
        <v>2549</v>
      </c>
      <c r="C22283" t="s">
        <v>2700</v>
      </c>
      <c r="D22283">
        <v>48</v>
      </c>
    </row>
    <row r="22284" spans="1:4">
      <c r="A22284">
        <v>1920</v>
      </c>
      <c r="B22284" t="s">
        <v>2549</v>
      </c>
      <c r="C22284" t="s">
        <v>2701</v>
      </c>
      <c r="D22284">
        <v>84.914000000000001</v>
      </c>
    </row>
    <row r="22285" spans="1:4">
      <c r="A22285">
        <v>1920</v>
      </c>
      <c r="B22285" t="s">
        <v>2549</v>
      </c>
      <c r="C22285" t="s">
        <v>2701</v>
      </c>
      <c r="D22285">
        <v>9.07</v>
      </c>
    </row>
    <row r="22286" spans="1:4">
      <c r="A22286">
        <v>1920</v>
      </c>
      <c r="B22286" t="s">
        <v>3646</v>
      </c>
      <c r="C22286" t="s">
        <v>2702</v>
      </c>
      <c r="D22286">
        <v>17</v>
      </c>
    </row>
    <row r="22287" spans="1:4">
      <c r="A22287">
        <v>1920</v>
      </c>
      <c r="B22287" t="s">
        <v>3646</v>
      </c>
      <c r="C22287" t="s">
        <v>2703</v>
      </c>
      <c r="D22287">
        <v>141.80199999999999</v>
      </c>
    </row>
    <row r="22288" spans="1:4">
      <c r="A22288">
        <v>1920</v>
      </c>
      <c r="B22288" t="s">
        <v>2704</v>
      </c>
      <c r="C22288" t="s">
        <v>2705</v>
      </c>
      <c r="D22288">
        <v>64.09</v>
      </c>
    </row>
    <row r="22289" spans="1:4">
      <c r="A22289">
        <v>1920</v>
      </c>
      <c r="B22289" t="s">
        <v>2704</v>
      </c>
      <c r="C22289" t="s">
        <v>2705</v>
      </c>
      <c r="D22289">
        <v>1</v>
      </c>
    </row>
    <row r="22290" spans="1:4">
      <c r="A22290">
        <v>1920</v>
      </c>
      <c r="B22290" t="s">
        <v>2704</v>
      </c>
      <c r="C22290" t="s">
        <v>2705</v>
      </c>
      <c r="D22290">
        <v>10.5</v>
      </c>
    </row>
    <row r="22291" spans="1:4">
      <c r="A22291">
        <v>1920</v>
      </c>
      <c r="B22291" t="s">
        <v>2704</v>
      </c>
      <c r="C22291" t="s">
        <v>2705</v>
      </c>
      <c r="D22291">
        <v>8.0299999999999994</v>
      </c>
    </row>
    <row r="22292" spans="1:4">
      <c r="A22292">
        <v>1920</v>
      </c>
      <c r="B22292" t="s">
        <v>2704</v>
      </c>
      <c r="C22292" t="s">
        <v>2705</v>
      </c>
      <c r="D22292">
        <v>4</v>
      </c>
    </row>
    <row r="22293" spans="1:4">
      <c r="A22293">
        <v>1920</v>
      </c>
      <c r="B22293" t="s">
        <v>2704</v>
      </c>
      <c r="C22293" t="s">
        <v>2705</v>
      </c>
      <c r="D22293">
        <v>89</v>
      </c>
    </row>
    <row r="22294" spans="1:4">
      <c r="A22294">
        <v>1920</v>
      </c>
      <c r="B22294" t="s">
        <v>2704</v>
      </c>
      <c r="C22294" t="s">
        <v>2705</v>
      </c>
      <c r="D22294">
        <v>175.85499999999999</v>
      </c>
    </row>
    <row r="22295" spans="1:4">
      <c r="A22295">
        <v>1920</v>
      </c>
      <c r="B22295" t="s">
        <v>2704</v>
      </c>
      <c r="C22295" t="s">
        <v>2705</v>
      </c>
      <c r="D22295">
        <v>63.36</v>
      </c>
    </row>
    <row r="22296" spans="1:4">
      <c r="A22296">
        <v>1920</v>
      </c>
      <c r="B22296" t="s">
        <v>2706</v>
      </c>
      <c r="C22296" t="s">
        <v>3567</v>
      </c>
      <c r="D22296">
        <v>2</v>
      </c>
    </row>
    <row r="22297" spans="1:4">
      <c r="A22297">
        <v>1920</v>
      </c>
      <c r="B22297" t="s">
        <v>2706</v>
      </c>
      <c r="C22297" t="s">
        <v>485</v>
      </c>
      <c r="D22297">
        <v>4.1479999999999997</v>
      </c>
    </row>
    <row r="22298" spans="1:4">
      <c r="A22298">
        <v>1920</v>
      </c>
      <c r="B22298" t="s">
        <v>2706</v>
      </c>
      <c r="C22298" t="s">
        <v>3568</v>
      </c>
      <c r="D22298">
        <v>5.41</v>
      </c>
    </row>
    <row r="22299" spans="1:4">
      <c r="A22299">
        <v>1920</v>
      </c>
      <c r="B22299" t="s">
        <v>2706</v>
      </c>
      <c r="C22299" t="s">
        <v>3256</v>
      </c>
      <c r="D22299">
        <v>5</v>
      </c>
    </row>
    <row r="22300" spans="1:4">
      <c r="A22300">
        <v>1920</v>
      </c>
      <c r="B22300" t="s">
        <v>2706</v>
      </c>
      <c r="C22300" t="s">
        <v>3256</v>
      </c>
      <c r="D22300">
        <v>10</v>
      </c>
    </row>
    <row r="22301" spans="1:4">
      <c r="A22301">
        <v>1920</v>
      </c>
      <c r="B22301" t="s">
        <v>2706</v>
      </c>
      <c r="C22301" t="s">
        <v>2711</v>
      </c>
      <c r="D22301">
        <v>21.68</v>
      </c>
    </row>
    <row r="22302" spans="1:4">
      <c r="A22302">
        <v>1920</v>
      </c>
      <c r="B22302" t="s">
        <v>2706</v>
      </c>
      <c r="C22302" t="s">
        <v>3257</v>
      </c>
      <c r="D22302">
        <v>10</v>
      </c>
    </row>
    <row r="22303" spans="1:4">
      <c r="A22303">
        <v>1920</v>
      </c>
      <c r="B22303" t="s">
        <v>2706</v>
      </c>
      <c r="C22303" t="s">
        <v>3258</v>
      </c>
      <c r="D22303">
        <v>66.11</v>
      </c>
    </row>
    <row r="22304" spans="1:4">
      <c r="A22304">
        <v>1920</v>
      </c>
      <c r="B22304" t="s">
        <v>2706</v>
      </c>
      <c r="C22304" t="s">
        <v>2713</v>
      </c>
      <c r="D22304">
        <v>58.66</v>
      </c>
    </row>
    <row r="22305" spans="1:4">
      <c r="A22305">
        <v>1920</v>
      </c>
      <c r="B22305" t="s">
        <v>2520</v>
      </c>
      <c r="C22305" t="s">
        <v>2714</v>
      </c>
      <c r="D22305">
        <v>6</v>
      </c>
    </row>
    <row r="22306" spans="1:4">
      <c r="A22306">
        <v>1920</v>
      </c>
      <c r="B22306" t="s">
        <v>2520</v>
      </c>
      <c r="C22306" t="s">
        <v>2715</v>
      </c>
      <c r="D22306">
        <v>9.5</v>
      </c>
    </row>
    <row r="22307" spans="1:4">
      <c r="A22307">
        <v>1920</v>
      </c>
      <c r="B22307" t="s">
        <v>2520</v>
      </c>
      <c r="C22307" t="s">
        <v>2716</v>
      </c>
      <c r="D22307">
        <v>15.2</v>
      </c>
    </row>
    <row r="22308" spans="1:4">
      <c r="A22308">
        <v>1920</v>
      </c>
      <c r="B22308" t="s">
        <v>2520</v>
      </c>
      <c r="C22308" t="s">
        <v>2716</v>
      </c>
      <c r="D22308">
        <v>229.76</v>
      </c>
    </row>
    <row r="22309" spans="1:4">
      <c r="A22309">
        <v>1920</v>
      </c>
      <c r="B22309" t="s">
        <v>2520</v>
      </c>
      <c r="C22309" t="s">
        <v>2716</v>
      </c>
      <c r="D22309">
        <v>55</v>
      </c>
    </row>
    <row r="22310" spans="1:4">
      <c r="A22310">
        <v>1920</v>
      </c>
      <c r="B22310" t="s">
        <v>2520</v>
      </c>
      <c r="C22310" t="s">
        <v>2717</v>
      </c>
      <c r="D22310">
        <v>8.6</v>
      </c>
    </row>
    <row r="22311" spans="1:4">
      <c r="A22311">
        <v>1920</v>
      </c>
      <c r="B22311" t="s">
        <v>2520</v>
      </c>
      <c r="C22311" t="s">
        <v>2719</v>
      </c>
      <c r="D22311">
        <v>26.9</v>
      </c>
    </row>
    <row r="22312" spans="1:4">
      <c r="A22312">
        <v>1920</v>
      </c>
      <c r="B22312" t="s">
        <v>2520</v>
      </c>
      <c r="C22312" t="s">
        <v>2721</v>
      </c>
      <c r="D22312">
        <v>10.6</v>
      </c>
    </row>
    <row r="22313" spans="1:4">
      <c r="A22313">
        <v>1920</v>
      </c>
      <c r="B22313" t="s">
        <v>2520</v>
      </c>
      <c r="C22313" t="s">
        <v>2724</v>
      </c>
      <c r="D22313">
        <v>37</v>
      </c>
    </row>
    <row r="22314" spans="1:4">
      <c r="A22314">
        <v>1920</v>
      </c>
      <c r="B22314" t="s">
        <v>2520</v>
      </c>
      <c r="C22314" t="s">
        <v>3259</v>
      </c>
      <c r="D22314">
        <v>12</v>
      </c>
    </row>
    <row r="22315" spans="1:4">
      <c r="A22315">
        <v>1920</v>
      </c>
      <c r="B22315" t="s">
        <v>2520</v>
      </c>
      <c r="C22315" t="s">
        <v>2725</v>
      </c>
      <c r="D22315">
        <v>57.72</v>
      </c>
    </row>
    <row r="22316" spans="1:4">
      <c r="A22316">
        <v>1920</v>
      </c>
      <c r="B22316" t="s">
        <v>2520</v>
      </c>
      <c r="C22316" t="s">
        <v>3569</v>
      </c>
      <c r="D22316">
        <v>5</v>
      </c>
    </row>
    <row r="22317" spans="1:4">
      <c r="A22317">
        <v>1920</v>
      </c>
      <c r="B22317" t="s">
        <v>2520</v>
      </c>
      <c r="C22317" t="s">
        <v>2727</v>
      </c>
      <c r="D22317">
        <v>45</v>
      </c>
    </row>
    <row r="22318" spans="1:4">
      <c r="A22318">
        <v>1920</v>
      </c>
      <c r="B22318" t="s">
        <v>3647</v>
      </c>
      <c r="C22318" t="s">
        <v>3570</v>
      </c>
      <c r="D22318">
        <v>11</v>
      </c>
    </row>
    <row r="22319" spans="1:4">
      <c r="A22319">
        <v>1920</v>
      </c>
      <c r="B22319" t="s">
        <v>3662</v>
      </c>
      <c r="C22319" t="s">
        <v>2728</v>
      </c>
      <c r="D22319">
        <v>30</v>
      </c>
    </row>
    <row r="22320" spans="1:4">
      <c r="A22320">
        <v>1920</v>
      </c>
      <c r="B22320" t="s">
        <v>3638</v>
      </c>
      <c r="C22320" t="s">
        <v>3571</v>
      </c>
      <c r="D22320">
        <v>58</v>
      </c>
    </row>
    <row r="22321" spans="1:4">
      <c r="A22321">
        <v>1920</v>
      </c>
      <c r="B22321" t="s">
        <v>3647</v>
      </c>
      <c r="C22321" t="s">
        <v>2729</v>
      </c>
      <c r="D22321">
        <v>8</v>
      </c>
    </row>
    <row r="22322" spans="1:4">
      <c r="A22322">
        <v>1920</v>
      </c>
      <c r="B22322" t="s">
        <v>3647</v>
      </c>
      <c r="C22322" t="s">
        <v>2729</v>
      </c>
      <c r="D22322">
        <v>88.8</v>
      </c>
    </row>
    <row r="22323" spans="1:4">
      <c r="A22323">
        <v>1920</v>
      </c>
      <c r="B22323" t="s">
        <v>3648</v>
      </c>
      <c r="C22323" t="s">
        <v>1876</v>
      </c>
      <c r="D22323">
        <v>63.012</v>
      </c>
    </row>
    <row r="22324" spans="1:4">
      <c r="A22324">
        <v>1920</v>
      </c>
      <c r="B22324" t="s">
        <v>3648</v>
      </c>
      <c r="C22324" t="s">
        <v>2733</v>
      </c>
      <c r="D22324">
        <v>4.2300000000000004</v>
      </c>
    </row>
    <row r="22325" spans="1:4">
      <c r="A22325">
        <v>1920</v>
      </c>
      <c r="B22325" t="s">
        <v>3648</v>
      </c>
      <c r="C22325" t="s">
        <v>1877</v>
      </c>
      <c r="D22325">
        <v>170</v>
      </c>
    </row>
    <row r="22326" spans="1:4">
      <c r="A22326">
        <v>1920</v>
      </c>
      <c r="B22326" t="s">
        <v>3648</v>
      </c>
      <c r="C22326" t="s">
        <v>1877</v>
      </c>
      <c r="D22326">
        <v>30.2</v>
      </c>
    </row>
    <row r="22327" spans="1:4">
      <c r="A22327">
        <v>1920</v>
      </c>
      <c r="B22327" t="s">
        <v>3648</v>
      </c>
      <c r="C22327" t="s">
        <v>1877</v>
      </c>
      <c r="D22327">
        <v>20</v>
      </c>
    </row>
    <row r="22328" spans="1:4">
      <c r="A22328">
        <v>1920</v>
      </c>
      <c r="B22328" t="s">
        <v>3648</v>
      </c>
      <c r="C22328" t="s">
        <v>473</v>
      </c>
      <c r="D22328">
        <v>22</v>
      </c>
    </row>
    <row r="22329" spans="1:4">
      <c r="A22329">
        <v>1920</v>
      </c>
      <c r="B22329" t="s">
        <v>3648</v>
      </c>
      <c r="C22329" t="s">
        <v>474</v>
      </c>
      <c r="D22329">
        <v>22</v>
      </c>
    </row>
    <row r="22330" spans="1:4">
      <c r="A22330">
        <v>1920</v>
      </c>
      <c r="B22330" t="s">
        <v>3648</v>
      </c>
      <c r="C22330" t="s">
        <v>2734</v>
      </c>
      <c r="D22330">
        <v>33</v>
      </c>
    </row>
    <row r="22331" spans="1:4">
      <c r="A22331">
        <v>1920</v>
      </c>
      <c r="B22331" t="s">
        <v>3648</v>
      </c>
      <c r="C22331" t="s">
        <v>475</v>
      </c>
      <c r="D22331">
        <v>3.5</v>
      </c>
    </row>
    <row r="22332" spans="1:4">
      <c r="A22332">
        <v>1920</v>
      </c>
      <c r="B22332" t="s">
        <v>3648</v>
      </c>
      <c r="C22332" t="s">
        <v>475</v>
      </c>
      <c r="D22332">
        <v>3.75</v>
      </c>
    </row>
    <row r="22333" spans="1:4">
      <c r="A22333">
        <v>1920</v>
      </c>
      <c r="B22333" t="s">
        <v>3648</v>
      </c>
      <c r="C22333" t="s">
        <v>476</v>
      </c>
      <c r="D22333">
        <v>12.5</v>
      </c>
    </row>
    <row r="22334" spans="1:4">
      <c r="A22334">
        <v>1920</v>
      </c>
      <c r="B22334" t="s">
        <v>3648</v>
      </c>
      <c r="C22334" t="s">
        <v>2735</v>
      </c>
      <c r="D22334">
        <v>1.75</v>
      </c>
    </row>
    <row r="22335" spans="1:4">
      <c r="A22335">
        <v>1920</v>
      </c>
      <c r="B22335" t="s">
        <v>3648</v>
      </c>
      <c r="C22335" t="s">
        <v>2736</v>
      </c>
      <c r="D22335">
        <v>125.79</v>
      </c>
    </row>
    <row r="22336" spans="1:4">
      <c r="A22336">
        <v>1920</v>
      </c>
      <c r="B22336" t="s">
        <v>3648</v>
      </c>
      <c r="C22336" t="s">
        <v>2736</v>
      </c>
      <c r="D22336">
        <v>349.87</v>
      </c>
    </row>
    <row r="22337" spans="1:4">
      <c r="A22337">
        <v>1920</v>
      </c>
      <c r="B22337" t="s">
        <v>3648</v>
      </c>
      <c r="C22337" t="s">
        <v>2736</v>
      </c>
      <c r="D22337">
        <v>52.67</v>
      </c>
    </row>
    <row r="22338" spans="1:4">
      <c r="A22338">
        <v>1920</v>
      </c>
      <c r="B22338" t="s">
        <v>3648</v>
      </c>
      <c r="C22338" t="s">
        <v>2736</v>
      </c>
      <c r="D22338">
        <v>22.51</v>
      </c>
    </row>
    <row r="22339" spans="1:4">
      <c r="A22339">
        <v>1920</v>
      </c>
      <c r="B22339" t="s">
        <v>3648</v>
      </c>
      <c r="C22339" t="s">
        <v>2736</v>
      </c>
      <c r="D22339">
        <v>588.72</v>
      </c>
    </row>
    <row r="22340" spans="1:4">
      <c r="A22340">
        <v>1920</v>
      </c>
      <c r="B22340" t="s">
        <v>3648</v>
      </c>
      <c r="C22340" t="s">
        <v>2736</v>
      </c>
      <c r="D22340">
        <v>645</v>
      </c>
    </row>
    <row r="22341" spans="1:4">
      <c r="A22341">
        <v>1920</v>
      </c>
      <c r="B22341" t="s">
        <v>3648</v>
      </c>
      <c r="C22341" t="s">
        <v>2736</v>
      </c>
      <c r="D22341">
        <v>61</v>
      </c>
    </row>
    <row r="22342" spans="1:4">
      <c r="A22342">
        <v>1920</v>
      </c>
      <c r="B22342" t="s">
        <v>3648</v>
      </c>
      <c r="C22342" t="s">
        <v>2736</v>
      </c>
      <c r="D22342">
        <v>13.69</v>
      </c>
    </row>
    <row r="22343" spans="1:4">
      <c r="A22343">
        <v>1920</v>
      </c>
      <c r="B22343" t="s">
        <v>3648</v>
      </c>
      <c r="C22343" t="s">
        <v>2736</v>
      </c>
      <c r="D22343">
        <v>70</v>
      </c>
    </row>
    <row r="22344" spans="1:4">
      <c r="A22344">
        <v>1920</v>
      </c>
      <c r="B22344" t="s">
        <v>3648</v>
      </c>
      <c r="C22344" t="s">
        <v>2736</v>
      </c>
      <c r="D22344">
        <v>36.770000000000003</v>
      </c>
    </row>
    <row r="22345" spans="1:4">
      <c r="A22345">
        <v>1920</v>
      </c>
      <c r="B22345" t="s">
        <v>3648</v>
      </c>
      <c r="C22345" t="s">
        <v>2736</v>
      </c>
      <c r="D22345">
        <v>34.159999999999997</v>
      </c>
    </row>
    <row r="22346" spans="1:4">
      <c r="A22346">
        <v>1920</v>
      </c>
      <c r="B22346" t="s">
        <v>3648</v>
      </c>
      <c r="C22346" t="s">
        <v>2736</v>
      </c>
      <c r="D22346">
        <v>61.88</v>
      </c>
    </row>
    <row r="22347" spans="1:4">
      <c r="A22347">
        <v>1920</v>
      </c>
      <c r="B22347" t="s">
        <v>3648</v>
      </c>
      <c r="C22347" t="s">
        <v>2736</v>
      </c>
      <c r="D22347">
        <v>61.61</v>
      </c>
    </row>
    <row r="22348" spans="1:4">
      <c r="A22348">
        <v>1920</v>
      </c>
      <c r="B22348" t="s">
        <v>3648</v>
      </c>
      <c r="C22348" t="s">
        <v>2736</v>
      </c>
      <c r="D22348">
        <v>45.05</v>
      </c>
    </row>
    <row r="22349" spans="1:4">
      <c r="A22349">
        <v>1920</v>
      </c>
      <c r="B22349" t="s">
        <v>3648</v>
      </c>
      <c r="C22349" t="s">
        <v>2736</v>
      </c>
      <c r="D22349">
        <v>0.87</v>
      </c>
    </row>
    <row r="22350" spans="1:4">
      <c r="A22350">
        <v>1920</v>
      </c>
      <c r="B22350" t="s">
        <v>3648</v>
      </c>
      <c r="C22350" t="s">
        <v>2737</v>
      </c>
      <c r="D22350">
        <v>6.6</v>
      </c>
    </row>
    <row r="22351" spans="1:4">
      <c r="A22351">
        <v>1920</v>
      </c>
      <c r="B22351" t="s">
        <v>3648</v>
      </c>
      <c r="C22351" t="s">
        <v>2737</v>
      </c>
      <c r="D22351">
        <v>16.64</v>
      </c>
    </row>
    <row r="22352" spans="1:4">
      <c r="A22352">
        <v>1920</v>
      </c>
      <c r="B22352" t="s">
        <v>3648</v>
      </c>
      <c r="C22352" t="s">
        <v>3572</v>
      </c>
      <c r="D22352">
        <v>7.4</v>
      </c>
    </row>
    <row r="22353" spans="1:4">
      <c r="A22353">
        <v>1920</v>
      </c>
      <c r="B22353" t="s">
        <v>3648</v>
      </c>
      <c r="C22353" t="s">
        <v>478</v>
      </c>
      <c r="D22353">
        <v>18</v>
      </c>
    </row>
    <row r="22354" spans="1:4">
      <c r="A22354">
        <v>1920</v>
      </c>
      <c r="B22354" t="s">
        <v>3648</v>
      </c>
      <c r="C22354" t="s">
        <v>2739</v>
      </c>
      <c r="D22354">
        <v>22.93</v>
      </c>
    </row>
    <row r="22355" spans="1:4">
      <c r="A22355">
        <v>1920</v>
      </c>
      <c r="B22355" t="s">
        <v>3648</v>
      </c>
      <c r="C22355" t="s">
        <v>2739</v>
      </c>
      <c r="D22355">
        <v>36.049999999999997</v>
      </c>
    </row>
    <row r="22356" spans="1:4">
      <c r="A22356">
        <v>1920</v>
      </c>
      <c r="B22356" t="s">
        <v>3648</v>
      </c>
      <c r="C22356" t="s">
        <v>2739</v>
      </c>
      <c r="D22356">
        <v>79.088999999999999</v>
      </c>
    </row>
    <row r="22357" spans="1:4">
      <c r="A22357">
        <v>1920</v>
      </c>
      <c r="B22357" t="s">
        <v>3648</v>
      </c>
      <c r="C22357" t="s">
        <v>2739</v>
      </c>
      <c r="D22357">
        <v>17.629000000000001</v>
      </c>
    </row>
    <row r="22358" spans="1:4">
      <c r="A22358">
        <v>1920</v>
      </c>
      <c r="B22358" t="s">
        <v>3648</v>
      </c>
      <c r="C22358" t="s">
        <v>2739</v>
      </c>
      <c r="D22358">
        <v>2.48</v>
      </c>
    </row>
    <row r="22359" spans="1:4">
      <c r="A22359">
        <v>1920</v>
      </c>
      <c r="B22359" t="s">
        <v>3648</v>
      </c>
      <c r="C22359" t="s">
        <v>2739</v>
      </c>
      <c r="D22359">
        <v>15</v>
      </c>
    </row>
    <row r="22360" spans="1:4">
      <c r="A22360">
        <v>1920</v>
      </c>
      <c r="B22360" t="s">
        <v>3648</v>
      </c>
      <c r="C22360" t="s">
        <v>2739</v>
      </c>
      <c r="D22360">
        <v>19</v>
      </c>
    </row>
    <row r="22361" spans="1:4">
      <c r="A22361">
        <v>1920</v>
      </c>
      <c r="B22361" t="s">
        <v>3648</v>
      </c>
      <c r="C22361" t="s">
        <v>3465</v>
      </c>
      <c r="D22361">
        <v>10</v>
      </c>
    </row>
    <row r="22362" spans="1:4">
      <c r="A22362">
        <v>1920</v>
      </c>
      <c r="B22362" t="s">
        <v>3648</v>
      </c>
      <c r="C22362" t="s">
        <v>483</v>
      </c>
      <c r="D22362">
        <v>20.75</v>
      </c>
    </row>
    <row r="22363" spans="1:4">
      <c r="A22363">
        <v>1920</v>
      </c>
      <c r="B22363" t="s">
        <v>3648</v>
      </c>
      <c r="C22363" t="s">
        <v>482</v>
      </c>
      <c r="D22363">
        <v>12.5</v>
      </c>
    </row>
    <row r="22364" spans="1:4">
      <c r="A22364">
        <v>1920</v>
      </c>
      <c r="B22364" t="s">
        <v>3648</v>
      </c>
      <c r="C22364" t="s">
        <v>3104</v>
      </c>
      <c r="D22364">
        <v>15</v>
      </c>
    </row>
    <row r="22365" spans="1:4">
      <c r="A22365">
        <v>1920</v>
      </c>
      <c r="B22365" t="s">
        <v>3648</v>
      </c>
      <c r="C22365" t="s">
        <v>3265</v>
      </c>
      <c r="D22365">
        <v>160</v>
      </c>
    </row>
    <row r="22366" spans="1:4">
      <c r="A22366">
        <v>1920</v>
      </c>
      <c r="B22366" t="s">
        <v>3648</v>
      </c>
      <c r="C22366" t="s">
        <v>3266</v>
      </c>
      <c r="D22366">
        <v>4.21</v>
      </c>
    </row>
    <row r="22367" spans="1:4">
      <c r="A22367">
        <v>1920</v>
      </c>
      <c r="B22367" t="s">
        <v>3648</v>
      </c>
      <c r="C22367" t="s">
        <v>485</v>
      </c>
      <c r="D22367">
        <v>8</v>
      </c>
    </row>
    <row r="22368" spans="1:4">
      <c r="A22368">
        <v>1920</v>
      </c>
      <c r="B22368" t="s">
        <v>3648</v>
      </c>
      <c r="C22368" t="s">
        <v>486</v>
      </c>
      <c r="D22368">
        <v>23.25</v>
      </c>
    </row>
    <row r="22369" spans="1:4">
      <c r="A22369">
        <v>1920</v>
      </c>
      <c r="B22369" t="s">
        <v>3648</v>
      </c>
      <c r="C22369" t="s">
        <v>486</v>
      </c>
      <c r="D22369">
        <v>85.75</v>
      </c>
    </row>
    <row r="22370" spans="1:4">
      <c r="A22370">
        <v>1920</v>
      </c>
      <c r="B22370" t="s">
        <v>3648</v>
      </c>
      <c r="C22370" t="s">
        <v>486</v>
      </c>
      <c r="D22370">
        <v>25</v>
      </c>
    </row>
    <row r="22371" spans="1:4">
      <c r="A22371">
        <v>1920</v>
      </c>
      <c r="B22371" t="s">
        <v>3648</v>
      </c>
      <c r="C22371" t="s">
        <v>487</v>
      </c>
      <c r="D22371">
        <v>18</v>
      </c>
    </row>
    <row r="22372" spans="1:4">
      <c r="A22372">
        <v>1920</v>
      </c>
      <c r="B22372" t="s">
        <v>3648</v>
      </c>
      <c r="C22372" t="s">
        <v>487</v>
      </c>
      <c r="D22372">
        <v>4.5</v>
      </c>
    </row>
    <row r="22373" spans="1:4">
      <c r="A22373">
        <v>1920</v>
      </c>
      <c r="B22373" t="s">
        <v>3648</v>
      </c>
      <c r="C22373" t="s">
        <v>2746</v>
      </c>
      <c r="D22373">
        <v>14</v>
      </c>
    </row>
    <row r="22374" spans="1:4">
      <c r="A22374">
        <v>1920</v>
      </c>
      <c r="B22374" t="s">
        <v>3648</v>
      </c>
      <c r="C22374" t="s">
        <v>3573</v>
      </c>
      <c r="D22374">
        <v>14</v>
      </c>
    </row>
    <row r="22375" spans="1:4">
      <c r="A22375">
        <v>1920</v>
      </c>
      <c r="B22375" t="s">
        <v>3648</v>
      </c>
      <c r="C22375" t="s">
        <v>2745</v>
      </c>
      <c r="D22375">
        <v>15.5</v>
      </c>
    </row>
    <row r="22376" spans="1:4">
      <c r="A22376">
        <v>1920</v>
      </c>
      <c r="B22376" t="s">
        <v>3648</v>
      </c>
      <c r="C22376" t="s">
        <v>2745</v>
      </c>
      <c r="D22376">
        <v>11.06</v>
      </c>
    </row>
    <row r="22377" spans="1:4">
      <c r="A22377">
        <v>1920</v>
      </c>
      <c r="B22377" t="s">
        <v>3648</v>
      </c>
      <c r="C22377" t="s">
        <v>491</v>
      </c>
      <c r="D22377">
        <v>12.71</v>
      </c>
    </row>
    <row r="22378" spans="1:4">
      <c r="A22378">
        <v>1920</v>
      </c>
      <c r="B22378" t="s">
        <v>3648</v>
      </c>
      <c r="C22378" t="s">
        <v>2748</v>
      </c>
      <c r="D22378">
        <v>25</v>
      </c>
    </row>
    <row r="22379" spans="1:4">
      <c r="A22379">
        <v>1920</v>
      </c>
      <c r="B22379" t="s">
        <v>3648</v>
      </c>
      <c r="C22379" t="s">
        <v>2750</v>
      </c>
      <c r="D22379">
        <v>1.6</v>
      </c>
    </row>
    <row r="22380" spans="1:4">
      <c r="A22380">
        <v>1920</v>
      </c>
      <c r="B22380" t="s">
        <v>3648</v>
      </c>
      <c r="C22380" t="s">
        <v>492</v>
      </c>
      <c r="D22380">
        <v>107</v>
      </c>
    </row>
    <row r="22381" spans="1:4">
      <c r="A22381">
        <v>1920</v>
      </c>
      <c r="B22381" t="s">
        <v>3648</v>
      </c>
      <c r="C22381" t="s">
        <v>492</v>
      </c>
      <c r="D22381">
        <v>8</v>
      </c>
    </row>
    <row r="22382" spans="1:4">
      <c r="A22382">
        <v>1920</v>
      </c>
      <c r="B22382" t="s">
        <v>3648</v>
      </c>
      <c r="C22382" t="s">
        <v>1898</v>
      </c>
      <c r="D22382">
        <v>2</v>
      </c>
    </row>
    <row r="22383" spans="1:4">
      <c r="A22383">
        <v>1920</v>
      </c>
      <c r="B22383" t="s">
        <v>3648</v>
      </c>
      <c r="C22383" t="s">
        <v>1898</v>
      </c>
      <c r="D22383">
        <v>9</v>
      </c>
    </row>
    <row r="22384" spans="1:4">
      <c r="A22384">
        <v>1920</v>
      </c>
      <c r="B22384" t="s">
        <v>3648</v>
      </c>
      <c r="C22384" t="s">
        <v>493</v>
      </c>
      <c r="D22384">
        <v>8</v>
      </c>
    </row>
    <row r="22385" spans="1:4">
      <c r="A22385">
        <v>1920</v>
      </c>
      <c r="B22385" t="s">
        <v>3648</v>
      </c>
      <c r="C22385" t="s">
        <v>493</v>
      </c>
      <c r="D22385">
        <v>8</v>
      </c>
    </row>
    <row r="22386" spans="1:4">
      <c r="A22386">
        <v>1920</v>
      </c>
      <c r="B22386" t="s">
        <v>3648</v>
      </c>
      <c r="C22386" t="s">
        <v>493</v>
      </c>
      <c r="D22386">
        <v>61</v>
      </c>
    </row>
    <row r="22387" spans="1:4">
      <c r="A22387">
        <v>1920</v>
      </c>
      <c r="B22387" t="s">
        <v>3648</v>
      </c>
      <c r="C22387" t="s">
        <v>493</v>
      </c>
      <c r="D22387">
        <v>46</v>
      </c>
    </row>
    <row r="22388" spans="1:4">
      <c r="A22388">
        <v>1920</v>
      </c>
      <c r="B22388" t="s">
        <v>3648</v>
      </c>
      <c r="C22388" t="s">
        <v>493</v>
      </c>
      <c r="D22388">
        <v>596</v>
      </c>
    </row>
    <row r="22389" spans="1:4">
      <c r="A22389">
        <v>1920</v>
      </c>
      <c r="B22389" t="s">
        <v>3648</v>
      </c>
      <c r="C22389" t="s">
        <v>2752</v>
      </c>
      <c r="D22389">
        <v>58.61</v>
      </c>
    </row>
    <row r="22390" spans="1:4">
      <c r="A22390">
        <v>1920</v>
      </c>
      <c r="B22390" t="s">
        <v>3648</v>
      </c>
      <c r="C22390" t="s">
        <v>2752</v>
      </c>
      <c r="D22390">
        <v>85</v>
      </c>
    </row>
    <row r="22391" spans="1:4">
      <c r="A22391">
        <v>1920</v>
      </c>
      <c r="B22391" t="s">
        <v>3648</v>
      </c>
      <c r="C22391" t="s">
        <v>2752</v>
      </c>
      <c r="D22391">
        <v>19.7</v>
      </c>
    </row>
    <row r="22392" spans="1:4">
      <c r="A22392">
        <v>1920</v>
      </c>
      <c r="B22392" t="s">
        <v>3648</v>
      </c>
      <c r="C22392" t="s">
        <v>494</v>
      </c>
      <c r="D22392">
        <v>25</v>
      </c>
    </row>
    <row r="22393" spans="1:4">
      <c r="A22393">
        <v>1920</v>
      </c>
      <c r="B22393" t="s">
        <v>3648</v>
      </c>
      <c r="C22393" t="s">
        <v>495</v>
      </c>
      <c r="D22393">
        <v>27.19</v>
      </c>
    </row>
    <row r="22394" spans="1:4">
      <c r="A22394">
        <v>1920</v>
      </c>
      <c r="B22394" t="s">
        <v>3648</v>
      </c>
      <c r="C22394" t="s">
        <v>495</v>
      </c>
      <c r="D22394">
        <v>86.12</v>
      </c>
    </row>
    <row r="22395" spans="1:4">
      <c r="A22395">
        <v>1920</v>
      </c>
      <c r="B22395" t="s">
        <v>3648</v>
      </c>
      <c r="C22395" t="s">
        <v>497</v>
      </c>
      <c r="D22395">
        <v>43.95</v>
      </c>
    </row>
    <row r="22396" spans="1:4">
      <c r="A22396">
        <v>1920</v>
      </c>
      <c r="B22396" t="s">
        <v>3648</v>
      </c>
      <c r="C22396" t="s">
        <v>496</v>
      </c>
      <c r="D22396">
        <v>81</v>
      </c>
    </row>
    <row r="22397" spans="1:4">
      <c r="A22397">
        <v>1920</v>
      </c>
      <c r="B22397" t="s">
        <v>3648</v>
      </c>
      <c r="C22397" t="s">
        <v>496</v>
      </c>
      <c r="D22397">
        <v>52.34</v>
      </c>
    </row>
    <row r="22398" spans="1:4">
      <c r="A22398">
        <v>1920</v>
      </c>
      <c r="B22398" t="s">
        <v>3648</v>
      </c>
      <c r="C22398" t="s">
        <v>498</v>
      </c>
      <c r="D22398">
        <v>6.1</v>
      </c>
    </row>
    <row r="22399" spans="1:4">
      <c r="A22399">
        <v>1920</v>
      </c>
      <c r="B22399" t="s">
        <v>3648</v>
      </c>
      <c r="C22399" t="s">
        <v>3268</v>
      </c>
      <c r="D22399">
        <v>3.7090000000000001</v>
      </c>
    </row>
    <row r="22400" spans="1:4">
      <c r="A22400">
        <v>1920</v>
      </c>
      <c r="B22400" t="s">
        <v>3648</v>
      </c>
      <c r="C22400" t="s">
        <v>3269</v>
      </c>
      <c r="D22400">
        <v>26</v>
      </c>
    </row>
    <row r="22401" spans="1:4">
      <c r="A22401">
        <v>1920</v>
      </c>
      <c r="B22401" t="s">
        <v>2427</v>
      </c>
      <c r="C22401" t="s">
        <v>2756</v>
      </c>
      <c r="D22401">
        <v>456</v>
      </c>
    </row>
    <row r="22402" spans="1:4">
      <c r="A22402">
        <v>1920</v>
      </c>
      <c r="B22402" t="s">
        <v>2427</v>
      </c>
      <c r="C22402" t="s">
        <v>2756</v>
      </c>
      <c r="D22402">
        <v>64</v>
      </c>
    </row>
    <row r="22403" spans="1:4">
      <c r="A22403">
        <v>1920</v>
      </c>
      <c r="B22403" t="s">
        <v>2427</v>
      </c>
      <c r="C22403" t="s">
        <v>2758</v>
      </c>
      <c r="D22403">
        <v>4.8</v>
      </c>
    </row>
    <row r="22404" spans="1:4">
      <c r="A22404">
        <v>1920</v>
      </c>
      <c r="B22404" t="s">
        <v>2427</v>
      </c>
      <c r="C22404" t="s">
        <v>2759</v>
      </c>
      <c r="D22404">
        <v>33.44</v>
      </c>
    </row>
    <row r="22405" spans="1:4">
      <c r="A22405">
        <v>1920</v>
      </c>
      <c r="B22405" t="s">
        <v>2427</v>
      </c>
      <c r="C22405" t="s">
        <v>2719</v>
      </c>
      <c r="D22405">
        <v>5.6</v>
      </c>
    </row>
    <row r="22406" spans="1:4">
      <c r="A22406">
        <v>1920</v>
      </c>
      <c r="B22406" t="s">
        <v>2427</v>
      </c>
      <c r="C22406" t="s">
        <v>2719</v>
      </c>
      <c r="D22406">
        <v>62</v>
      </c>
    </row>
    <row r="22407" spans="1:4">
      <c r="A22407">
        <v>1920</v>
      </c>
      <c r="B22407" t="s">
        <v>2427</v>
      </c>
      <c r="C22407" t="s">
        <v>3574</v>
      </c>
      <c r="D22407">
        <v>10.98</v>
      </c>
    </row>
    <row r="22408" spans="1:4">
      <c r="A22408">
        <v>1920</v>
      </c>
      <c r="B22408" t="s">
        <v>2427</v>
      </c>
      <c r="C22408" t="s">
        <v>2760</v>
      </c>
      <c r="D22408">
        <v>15</v>
      </c>
    </row>
    <row r="22409" spans="1:4">
      <c r="A22409">
        <v>1920</v>
      </c>
      <c r="B22409" t="s">
        <v>2427</v>
      </c>
      <c r="C22409" t="s">
        <v>479</v>
      </c>
      <c r="D22409">
        <v>21.7</v>
      </c>
    </row>
    <row r="22410" spans="1:4">
      <c r="A22410">
        <v>1920</v>
      </c>
      <c r="B22410" t="s">
        <v>2427</v>
      </c>
      <c r="C22410" t="s">
        <v>3575</v>
      </c>
      <c r="D22410">
        <v>72.430000000000007</v>
      </c>
    </row>
    <row r="22411" spans="1:4">
      <c r="A22411">
        <v>1920</v>
      </c>
      <c r="B22411" t="s">
        <v>2427</v>
      </c>
      <c r="C22411" t="s">
        <v>3575</v>
      </c>
      <c r="D22411">
        <v>24.25</v>
      </c>
    </row>
    <row r="22412" spans="1:4">
      <c r="A22412">
        <v>1920</v>
      </c>
      <c r="B22412" t="s">
        <v>2427</v>
      </c>
      <c r="C22412" t="s">
        <v>3575</v>
      </c>
      <c r="D22412">
        <v>68.87</v>
      </c>
    </row>
    <row r="22413" spans="1:4">
      <c r="A22413">
        <v>1920</v>
      </c>
      <c r="B22413" t="s">
        <v>2427</v>
      </c>
      <c r="C22413" t="s">
        <v>2763</v>
      </c>
      <c r="D22413">
        <v>220</v>
      </c>
    </row>
    <row r="22414" spans="1:4">
      <c r="A22414">
        <v>1920</v>
      </c>
      <c r="B22414" t="s">
        <v>2427</v>
      </c>
      <c r="C22414" t="s">
        <v>2764</v>
      </c>
      <c r="D22414">
        <v>1.78</v>
      </c>
    </row>
    <row r="22415" spans="1:4">
      <c r="A22415">
        <v>1920</v>
      </c>
      <c r="B22415" t="s">
        <v>2427</v>
      </c>
      <c r="C22415" t="s">
        <v>3271</v>
      </c>
      <c r="D22415">
        <v>5.5</v>
      </c>
    </row>
    <row r="22416" spans="1:4">
      <c r="A22416">
        <v>1920</v>
      </c>
      <c r="B22416" t="s">
        <v>2427</v>
      </c>
      <c r="C22416" t="s">
        <v>2768</v>
      </c>
      <c r="D22416">
        <v>107</v>
      </c>
    </row>
    <row r="22417" spans="1:4">
      <c r="A22417">
        <v>1920</v>
      </c>
      <c r="B22417" t="s">
        <v>2427</v>
      </c>
      <c r="C22417" t="s">
        <v>2768</v>
      </c>
      <c r="D22417">
        <v>31</v>
      </c>
    </row>
    <row r="22418" spans="1:4">
      <c r="A22418">
        <v>1920</v>
      </c>
      <c r="B22418" t="s">
        <v>2427</v>
      </c>
      <c r="C22418" t="s">
        <v>2768</v>
      </c>
      <c r="D22418">
        <v>141</v>
      </c>
    </row>
    <row r="22419" spans="1:4">
      <c r="A22419">
        <v>1920</v>
      </c>
      <c r="B22419" t="s">
        <v>2427</v>
      </c>
      <c r="C22419" t="s">
        <v>2768</v>
      </c>
      <c r="D22419">
        <v>410</v>
      </c>
    </row>
    <row r="22420" spans="1:4">
      <c r="A22420">
        <v>1920</v>
      </c>
      <c r="B22420" t="s">
        <v>2427</v>
      </c>
      <c r="C22420" t="s">
        <v>2768</v>
      </c>
      <c r="D22420">
        <v>62</v>
      </c>
    </row>
    <row r="22421" spans="1:4">
      <c r="A22421">
        <v>1920</v>
      </c>
      <c r="B22421" t="s">
        <v>2427</v>
      </c>
      <c r="C22421" t="s">
        <v>3576</v>
      </c>
      <c r="D22421">
        <v>41</v>
      </c>
    </row>
    <row r="22422" spans="1:4">
      <c r="A22422">
        <v>1920</v>
      </c>
      <c r="B22422" t="s">
        <v>2427</v>
      </c>
      <c r="C22422" t="s">
        <v>2770</v>
      </c>
      <c r="D22422">
        <v>62</v>
      </c>
    </row>
    <row r="22423" spans="1:4">
      <c r="A22423">
        <v>1920</v>
      </c>
      <c r="B22423" t="s">
        <v>2427</v>
      </c>
      <c r="C22423" t="s">
        <v>2771</v>
      </c>
      <c r="D22423">
        <v>26</v>
      </c>
    </row>
    <row r="22424" spans="1:4">
      <c r="A22424">
        <v>1920</v>
      </c>
      <c r="B22424" t="s">
        <v>2427</v>
      </c>
      <c r="C22424" t="s">
        <v>3577</v>
      </c>
      <c r="D22424">
        <v>18</v>
      </c>
    </row>
    <row r="22425" spans="1:4">
      <c r="A22425">
        <v>1920</v>
      </c>
      <c r="B22425" t="s">
        <v>2427</v>
      </c>
      <c r="C22425" t="s">
        <v>2775</v>
      </c>
      <c r="D22425">
        <v>100</v>
      </c>
    </row>
    <row r="22426" spans="1:4">
      <c r="A22426">
        <v>1920</v>
      </c>
      <c r="B22426" t="s">
        <v>2427</v>
      </c>
      <c r="C22426" t="s">
        <v>3272</v>
      </c>
      <c r="D22426">
        <v>42</v>
      </c>
    </row>
    <row r="22427" spans="1:4">
      <c r="A22427">
        <v>1920</v>
      </c>
      <c r="B22427" t="s">
        <v>2427</v>
      </c>
      <c r="C22427" t="s">
        <v>2772</v>
      </c>
      <c r="D22427">
        <v>21.14</v>
      </c>
    </row>
    <row r="22428" spans="1:4">
      <c r="A22428">
        <v>1920</v>
      </c>
      <c r="B22428" t="s">
        <v>2427</v>
      </c>
      <c r="C22428" t="s">
        <v>2772</v>
      </c>
      <c r="D22428">
        <v>22.06</v>
      </c>
    </row>
    <row r="22429" spans="1:4">
      <c r="A22429">
        <v>1920</v>
      </c>
      <c r="B22429" t="s">
        <v>2427</v>
      </c>
      <c r="C22429" t="s">
        <v>2778</v>
      </c>
      <c r="D22429">
        <v>2.6</v>
      </c>
    </row>
    <row r="22430" spans="1:4">
      <c r="A22430">
        <v>1920</v>
      </c>
      <c r="B22430" t="s">
        <v>2427</v>
      </c>
      <c r="C22430" t="s">
        <v>2779</v>
      </c>
      <c r="D22430">
        <v>32</v>
      </c>
    </row>
    <row r="22431" spans="1:4">
      <c r="A22431">
        <v>1920</v>
      </c>
      <c r="B22431" t="s">
        <v>2427</v>
      </c>
      <c r="C22431" t="s">
        <v>1503</v>
      </c>
      <c r="D22431">
        <v>40.92</v>
      </c>
    </row>
    <row r="22432" spans="1:4">
      <c r="A22432">
        <v>1920</v>
      </c>
      <c r="B22432" t="s">
        <v>2427</v>
      </c>
      <c r="C22432" t="s">
        <v>2781</v>
      </c>
      <c r="D22432">
        <v>123</v>
      </c>
    </row>
    <row r="22433" spans="1:4">
      <c r="A22433">
        <v>1920</v>
      </c>
      <c r="B22433" t="s">
        <v>2427</v>
      </c>
      <c r="C22433" t="s">
        <v>3578</v>
      </c>
      <c r="D22433">
        <v>35</v>
      </c>
    </row>
    <row r="22434" spans="1:4">
      <c r="A22434">
        <v>1920</v>
      </c>
      <c r="B22434" t="s">
        <v>2427</v>
      </c>
      <c r="C22434" t="s">
        <v>2782</v>
      </c>
      <c r="D22434">
        <v>97.89</v>
      </c>
    </row>
    <row r="22435" spans="1:4">
      <c r="A22435">
        <v>1920</v>
      </c>
      <c r="B22435" t="s">
        <v>2427</v>
      </c>
      <c r="C22435" t="s">
        <v>3273</v>
      </c>
      <c r="D22435">
        <v>6.11</v>
      </c>
    </row>
    <row r="22436" spans="1:4">
      <c r="A22436">
        <v>1920</v>
      </c>
      <c r="B22436" t="s">
        <v>2427</v>
      </c>
      <c r="C22436" t="s">
        <v>2784</v>
      </c>
      <c r="D22436">
        <v>70</v>
      </c>
    </row>
    <row r="22437" spans="1:4">
      <c r="A22437">
        <v>1920</v>
      </c>
      <c r="B22437" t="s">
        <v>2427</v>
      </c>
      <c r="C22437" t="s">
        <v>2784</v>
      </c>
      <c r="D22437">
        <v>2.5</v>
      </c>
    </row>
    <row r="22438" spans="1:4">
      <c r="A22438">
        <v>1920</v>
      </c>
      <c r="B22438" t="s">
        <v>2427</v>
      </c>
      <c r="C22438" t="s">
        <v>2705</v>
      </c>
      <c r="D22438">
        <v>2.6</v>
      </c>
    </row>
    <row r="22439" spans="1:4">
      <c r="A22439">
        <v>1920</v>
      </c>
      <c r="B22439" t="s">
        <v>512</v>
      </c>
      <c r="C22439" t="s">
        <v>1437</v>
      </c>
      <c r="D22439">
        <v>10</v>
      </c>
    </row>
    <row r="22440" spans="1:4">
      <c r="A22440">
        <v>1920</v>
      </c>
      <c r="B22440" t="s">
        <v>512</v>
      </c>
      <c r="C22440" t="s">
        <v>774</v>
      </c>
      <c r="D22440">
        <v>188.74</v>
      </c>
    </row>
    <row r="22441" spans="1:4">
      <c r="A22441">
        <v>1920</v>
      </c>
      <c r="B22441" t="s">
        <v>512</v>
      </c>
      <c r="C22441" t="s">
        <v>774</v>
      </c>
      <c r="D22441">
        <v>7</v>
      </c>
    </row>
    <row r="22442" spans="1:4">
      <c r="A22442">
        <v>1920</v>
      </c>
      <c r="B22442" t="s">
        <v>512</v>
      </c>
      <c r="C22442" t="s">
        <v>517</v>
      </c>
      <c r="D22442">
        <v>28.5</v>
      </c>
    </row>
    <row r="22443" spans="1:4">
      <c r="A22443">
        <v>1920</v>
      </c>
      <c r="B22443" t="s">
        <v>512</v>
      </c>
      <c r="C22443" t="s">
        <v>518</v>
      </c>
      <c r="D22443">
        <v>30.07</v>
      </c>
    </row>
    <row r="22444" spans="1:4">
      <c r="A22444">
        <v>1920</v>
      </c>
      <c r="B22444" t="s">
        <v>512</v>
      </c>
      <c r="C22444" t="s">
        <v>518</v>
      </c>
      <c r="D22444">
        <v>44.65</v>
      </c>
    </row>
    <row r="22445" spans="1:4">
      <c r="A22445">
        <v>1920</v>
      </c>
      <c r="B22445" t="s">
        <v>512</v>
      </c>
      <c r="C22445" t="s">
        <v>1130</v>
      </c>
      <c r="D22445">
        <v>38</v>
      </c>
    </row>
    <row r="22446" spans="1:4">
      <c r="A22446">
        <v>1920</v>
      </c>
      <c r="B22446" t="s">
        <v>512</v>
      </c>
      <c r="C22446" t="s">
        <v>1571</v>
      </c>
      <c r="D22446">
        <v>26</v>
      </c>
    </row>
    <row r="22447" spans="1:4">
      <c r="A22447">
        <v>1920</v>
      </c>
      <c r="B22447" t="s">
        <v>512</v>
      </c>
      <c r="C22447" t="s">
        <v>513</v>
      </c>
      <c r="D22447">
        <v>18</v>
      </c>
    </row>
    <row r="22448" spans="1:4">
      <c r="A22448">
        <v>1920</v>
      </c>
      <c r="B22448" t="s">
        <v>512</v>
      </c>
      <c r="C22448" t="s">
        <v>1572</v>
      </c>
      <c r="D22448">
        <v>1</v>
      </c>
    </row>
    <row r="22449" spans="1:4">
      <c r="A22449">
        <v>1920</v>
      </c>
      <c r="B22449" t="s">
        <v>512</v>
      </c>
      <c r="C22449" t="s">
        <v>875</v>
      </c>
      <c r="D22449">
        <v>34</v>
      </c>
    </row>
    <row r="22450" spans="1:4">
      <c r="A22450">
        <v>1920</v>
      </c>
      <c r="B22450" t="s">
        <v>512</v>
      </c>
      <c r="C22450" t="s">
        <v>514</v>
      </c>
      <c r="D22450">
        <v>36</v>
      </c>
    </row>
    <row r="22451" spans="1:4">
      <c r="A22451">
        <v>1920</v>
      </c>
      <c r="B22451" t="s">
        <v>512</v>
      </c>
      <c r="C22451" t="s">
        <v>514</v>
      </c>
      <c r="D22451">
        <v>40</v>
      </c>
    </row>
    <row r="22452" spans="1:4">
      <c r="A22452">
        <v>1920</v>
      </c>
      <c r="B22452" t="s">
        <v>512</v>
      </c>
      <c r="C22452" t="s">
        <v>514</v>
      </c>
      <c r="D22452">
        <v>49.08</v>
      </c>
    </row>
    <row r="22453" spans="1:4">
      <c r="A22453">
        <v>1920</v>
      </c>
      <c r="B22453" t="s">
        <v>512</v>
      </c>
      <c r="C22453" t="s">
        <v>3475</v>
      </c>
      <c r="D22453">
        <v>85</v>
      </c>
    </row>
    <row r="22454" spans="1:4">
      <c r="A22454">
        <v>1920</v>
      </c>
      <c r="B22454" t="s">
        <v>512</v>
      </c>
      <c r="C22454" t="s">
        <v>3475</v>
      </c>
      <c r="D22454">
        <v>38.94</v>
      </c>
    </row>
    <row r="22455" spans="1:4">
      <c r="A22455">
        <v>1920</v>
      </c>
      <c r="B22455" t="s">
        <v>512</v>
      </c>
      <c r="C22455" t="s">
        <v>515</v>
      </c>
      <c r="D22455">
        <v>20.7</v>
      </c>
    </row>
    <row r="22456" spans="1:4">
      <c r="A22456">
        <v>1920</v>
      </c>
      <c r="B22456" t="s">
        <v>512</v>
      </c>
      <c r="C22456" t="s">
        <v>519</v>
      </c>
      <c r="D22456">
        <v>4</v>
      </c>
    </row>
    <row r="22457" spans="1:4">
      <c r="A22457">
        <v>1920</v>
      </c>
      <c r="B22457" t="s">
        <v>512</v>
      </c>
      <c r="C22457" t="s">
        <v>1573</v>
      </c>
      <c r="D22457">
        <v>16</v>
      </c>
    </row>
    <row r="22458" spans="1:4">
      <c r="A22458">
        <v>1920</v>
      </c>
      <c r="B22458" t="s">
        <v>512</v>
      </c>
      <c r="C22458" t="s">
        <v>520</v>
      </c>
      <c r="D22458">
        <v>14.18</v>
      </c>
    </row>
    <row r="22459" spans="1:4">
      <c r="A22459">
        <v>1920</v>
      </c>
      <c r="B22459" t="s">
        <v>512</v>
      </c>
      <c r="C22459" t="s">
        <v>521</v>
      </c>
      <c r="D22459">
        <v>21.5</v>
      </c>
    </row>
    <row r="22460" spans="1:4">
      <c r="A22460">
        <v>1920</v>
      </c>
      <c r="B22460" t="s">
        <v>512</v>
      </c>
      <c r="C22460" t="s">
        <v>1133</v>
      </c>
      <c r="D22460">
        <v>3.5</v>
      </c>
    </row>
    <row r="22461" spans="1:4">
      <c r="A22461">
        <v>1920</v>
      </c>
      <c r="B22461" t="s">
        <v>512</v>
      </c>
      <c r="C22461" t="s">
        <v>1133</v>
      </c>
      <c r="D22461">
        <v>9</v>
      </c>
    </row>
    <row r="22462" spans="1:4">
      <c r="A22462">
        <v>1920</v>
      </c>
      <c r="B22462" t="s">
        <v>512</v>
      </c>
      <c r="C22462" t="s">
        <v>524</v>
      </c>
      <c r="D22462">
        <v>6.4</v>
      </c>
    </row>
    <row r="22463" spans="1:4">
      <c r="A22463">
        <v>1920</v>
      </c>
      <c r="B22463" t="s">
        <v>512</v>
      </c>
      <c r="C22463" t="s">
        <v>522</v>
      </c>
      <c r="D22463">
        <v>13</v>
      </c>
    </row>
    <row r="22464" spans="1:4">
      <c r="A22464">
        <v>1920</v>
      </c>
      <c r="B22464" t="s">
        <v>512</v>
      </c>
      <c r="C22464" t="s">
        <v>516</v>
      </c>
      <c r="D22464">
        <v>53</v>
      </c>
    </row>
    <row r="22465" spans="1:4">
      <c r="A22465">
        <v>1920</v>
      </c>
      <c r="B22465" t="s">
        <v>512</v>
      </c>
      <c r="C22465" t="s">
        <v>525</v>
      </c>
      <c r="D22465">
        <v>3</v>
      </c>
    </row>
    <row r="22466" spans="1:4">
      <c r="A22466">
        <v>1920</v>
      </c>
      <c r="B22466" t="s">
        <v>512</v>
      </c>
      <c r="C22466" t="s">
        <v>526</v>
      </c>
      <c r="D22466">
        <v>135</v>
      </c>
    </row>
    <row r="22467" spans="1:4">
      <c r="A22467">
        <v>1920</v>
      </c>
      <c r="B22467" t="s">
        <v>3649</v>
      </c>
      <c r="C22467" t="s">
        <v>2791</v>
      </c>
      <c r="D22467">
        <v>9.84</v>
      </c>
    </row>
    <row r="22468" spans="1:4">
      <c r="A22468">
        <v>1920</v>
      </c>
      <c r="B22468" t="s">
        <v>3649</v>
      </c>
      <c r="C22468" t="s">
        <v>2792</v>
      </c>
      <c r="D22468">
        <v>40</v>
      </c>
    </row>
    <row r="22469" spans="1:4">
      <c r="A22469">
        <v>1920</v>
      </c>
      <c r="B22469" t="s">
        <v>3649</v>
      </c>
      <c r="C22469" t="s">
        <v>3276</v>
      </c>
      <c r="D22469">
        <v>86.5</v>
      </c>
    </row>
    <row r="22470" spans="1:4">
      <c r="A22470">
        <v>1920</v>
      </c>
      <c r="B22470" t="s">
        <v>3649</v>
      </c>
      <c r="C22470" t="s">
        <v>2794</v>
      </c>
      <c r="D22470">
        <v>5</v>
      </c>
    </row>
    <row r="22471" spans="1:4">
      <c r="A22471">
        <v>1920</v>
      </c>
      <c r="B22471" t="s">
        <v>3649</v>
      </c>
      <c r="C22471" t="s">
        <v>3277</v>
      </c>
      <c r="D22471">
        <v>45</v>
      </c>
    </row>
    <row r="22472" spans="1:4">
      <c r="A22472">
        <v>1920</v>
      </c>
      <c r="B22472" t="s">
        <v>3649</v>
      </c>
      <c r="C22472" t="s">
        <v>2799</v>
      </c>
      <c r="D22472">
        <v>13.88</v>
      </c>
    </row>
    <row r="22473" spans="1:4">
      <c r="A22473">
        <v>1920</v>
      </c>
      <c r="B22473" t="s">
        <v>3649</v>
      </c>
      <c r="C22473" t="s">
        <v>997</v>
      </c>
      <c r="D22473">
        <v>10</v>
      </c>
    </row>
    <row r="22474" spans="1:4">
      <c r="A22474">
        <v>1920</v>
      </c>
      <c r="B22474" t="s">
        <v>3649</v>
      </c>
      <c r="C22474" t="s">
        <v>2797</v>
      </c>
      <c r="D22474">
        <v>5.5</v>
      </c>
    </row>
    <row r="22475" spans="1:4">
      <c r="A22475">
        <v>1920</v>
      </c>
      <c r="B22475" t="s">
        <v>3649</v>
      </c>
      <c r="C22475" t="s">
        <v>2800</v>
      </c>
      <c r="D22475">
        <v>20</v>
      </c>
    </row>
    <row r="22476" spans="1:4">
      <c r="A22476">
        <v>1920</v>
      </c>
      <c r="B22476" t="s">
        <v>3649</v>
      </c>
      <c r="C22476" t="s">
        <v>2802</v>
      </c>
      <c r="D22476">
        <v>104.14</v>
      </c>
    </row>
    <row r="22477" spans="1:4">
      <c r="A22477">
        <v>1920</v>
      </c>
      <c r="B22477" t="s">
        <v>3649</v>
      </c>
      <c r="C22477" t="s">
        <v>3579</v>
      </c>
      <c r="D22477">
        <v>7</v>
      </c>
    </row>
    <row r="22478" spans="1:4">
      <c r="A22478">
        <v>1920</v>
      </c>
      <c r="B22478" t="s">
        <v>3649</v>
      </c>
      <c r="C22478" t="s">
        <v>2805</v>
      </c>
      <c r="D22478">
        <v>40.299999999999997</v>
      </c>
    </row>
    <row r="22479" spans="1:4">
      <c r="A22479">
        <v>1920</v>
      </c>
      <c r="B22479" t="s">
        <v>3649</v>
      </c>
      <c r="C22479" t="s">
        <v>2806</v>
      </c>
      <c r="D22479">
        <v>61.7</v>
      </c>
    </row>
    <row r="22480" spans="1:4">
      <c r="A22480">
        <v>1920</v>
      </c>
      <c r="B22480" t="s">
        <v>3649</v>
      </c>
      <c r="C22480" t="s">
        <v>2806</v>
      </c>
      <c r="D22480">
        <v>41.19</v>
      </c>
    </row>
    <row r="22481" spans="1:4">
      <c r="A22481">
        <v>1920</v>
      </c>
      <c r="B22481" t="s">
        <v>3649</v>
      </c>
      <c r="C22481" t="s">
        <v>2806</v>
      </c>
      <c r="D22481">
        <v>66</v>
      </c>
    </row>
    <row r="22482" spans="1:4">
      <c r="A22482">
        <v>1920</v>
      </c>
      <c r="B22482" t="s">
        <v>3649</v>
      </c>
      <c r="C22482" t="s">
        <v>2807</v>
      </c>
      <c r="D22482">
        <v>26</v>
      </c>
    </row>
    <row r="22483" spans="1:4">
      <c r="A22483">
        <v>1920</v>
      </c>
      <c r="B22483" t="s">
        <v>2524</v>
      </c>
      <c r="C22483" t="s">
        <v>2720</v>
      </c>
      <c r="D22483">
        <v>68.087000000000003</v>
      </c>
    </row>
    <row r="22484" spans="1:4">
      <c r="A22484">
        <v>1920</v>
      </c>
      <c r="B22484" t="s">
        <v>2524</v>
      </c>
      <c r="C22484" t="s">
        <v>779</v>
      </c>
      <c r="D22484">
        <v>6</v>
      </c>
    </row>
    <row r="22485" spans="1:4">
      <c r="A22485">
        <v>1920</v>
      </c>
      <c r="B22485" t="s">
        <v>2524</v>
      </c>
      <c r="C22485" t="s">
        <v>778</v>
      </c>
      <c r="D22485">
        <v>93.79</v>
      </c>
    </row>
    <row r="22486" spans="1:4">
      <c r="A22486">
        <v>1920</v>
      </c>
      <c r="B22486" t="s">
        <v>2524</v>
      </c>
      <c r="C22486" t="s">
        <v>781</v>
      </c>
      <c r="D22486">
        <v>101.3</v>
      </c>
    </row>
    <row r="22487" spans="1:4">
      <c r="A22487">
        <v>1920</v>
      </c>
      <c r="B22487" t="s">
        <v>2524</v>
      </c>
      <c r="C22487" t="s">
        <v>781</v>
      </c>
      <c r="D22487">
        <v>150</v>
      </c>
    </row>
    <row r="22488" spans="1:4">
      <c r="A22488">
        <v>1920</v>
      </c>
      <c r="B22488" t="s">
        <v>2524</v>
      </c>
      <c r="C22488" t="s">
        <v>783</v>
      </c>
      <c r="D22488">
        <v>18.260999999999999</v>
      </c>
    </row>
    <row r="22489" spans="1:4">
      <c r="A22489">
        <v>1920</v>
      </c>
      <c r="B22489" t="s">
        <v>2524</v>
      </c>
      <c r="C22489" t="s">
        <v>784</v>
      </c>
      <c r="D22489">
        <v>4.5</v>
      </c>
    </row>
    <row r="22490" spans="1:4">
      <c r="A22490">
        <v>1920</v>
      </c>
      <c r="B22490" t="s">
        <v>2524</v>
      </c>
      <c r="C22490" t="s">
        <v>782</v>
      </c>
      <c r="D22490">
        <v>12.5</v>
      </c>
    </row>
    <row r="22491" spans="1:4">
      <c r="A22491">
        <v>1920</v>
      </c>
      <c r="B22491" t="s">
        <v>2524</v>
      </c>
      <c r="C22491" t="s">
        <v>2809</v>
      </c>
      <c r="D22491">
        <v>3.3</v>
      </c>
    </row>
    <row r="22492" spans="1:4">
      <c r="A22492">
        <v>1920</v>
      </c>
      <c r="B22492" t="s">
        <v>2810</v>
      </c>
      <c r="C22492" t="s">
        <v>2811</v>
      </c>
      <c r="D22492">
        <v>7</v>
      </c>
    </row>
    <row r="22493" spans="1:4">
      <c r="A22493">
        <v>1920</v>
      </c>
      <c r="B22493" t="s">
        <v>2810</v>
      </c>
      <c r="C22493" t="s">
        <v>2811</v>
      </c>
      <c r="D22493">
        <v>6.6</v>
      </c>
    </row>
    <row r="22494" spans="1:4">
      <c r="A22494">
        <v>1920</v>
      </c>
      <c r="B22494" t="s">
        <v>2810</v>
      </c>
      <c r="C22494" t="s">
        <v>2811</v>
      </c>
      <c r="D22494">
        <v>18.600000000000001</v>
      </c>
    </row>
    <row r="22495" spans="1:4">
      <c r="A22495">
        <v>1920</v>
      </c>
      <c r="B22495" t="s">
        <v>2810</v>
      </c>
      <c r="C22495" t="s">
        <v>3283</v>
      </c>
      <c r="D22495">
        <v>2.6</v>
      </c>
    </row>
    <row r="22496" spans="1:4">
      <c r="A22496">
        <v>1920</v>
      </c>
      <c r="B22496" t="s">
        <v>2810</v>
      </c>
      <c r="C22496" t="s">
        <v>2813</v>
      </c>
      <c r="D22496">
        <v>6.28</v>
      </c>
    </row>
    <row r="22497" spans="1:4">
      <c r="A22497">
        <v>1920</v>
      </c>
      <c r="B22497" t="s">
        <v>2810</v>
      </c>
      <c r="C22497" t="s">
        <v>2814</v>
      </c>
      <c r="D22497">
        <v>10</v>
      </c>
    </row>
    <row r="22498" spans="1:4">
      <c r="A22498">
        <v>1920</v>
      </c>
      <c r="B22498" t="s">
        <v>2810</v>
      </c>
      <c r="C22498" t="s">
        <v>2815</v>
      </c>
      <c r="D22498">
        <v>10</v>
      </c>
    </row>
    <row r="22499" spans="1:4">
      <c r="A22499">
        <v>1920</v>
      </c>
      <c r="B22499" t="s">
        <v>2810</v>
      </c>
      <c r="C22499" t="s">
        <v>2818</v>
      </c>
      <c r="D22499">
        <v>218.15</v>
      </c>
    </row>
    <row r="22500" spans="1:4">
      <c r="A22500">
        <v>1920</v>
      </c>
      <c r="B22500" t="s">
        <v>2810</v>
      </c>
      <c r="C22500" t="s">
        <v>2818</v>
      </c>
      <c r="D22500">
        <v>15.08</v>
      </c>
    </row>
    <row r="22501" spans="1:4">
      <c r="A22501">
        <v>1920</v>
      </c>
      <c r="B22501" t="s">
        <v>2810</v>
      </c>
      <c r="C22501" t="s">
        <v>2819</v>
      </c>
      <c r="D22501">
        <v>32.6</v>
      </c>
    </row>
    <row r="22502" spans="1:4">
      <c r="A22502">
        <v>1920</v>
      </c>
      <c r="B22502" t="s">
        <v>2820</v>
      </c>
      <c r="C22502" t="s">
        <v>3284</v>
      </c>
      <c r="D22502">
        <v>66.11</v>
      </c>
    </row>
    <row r="22503" spans="1:4">
      <c r="A22503">
        <v>1920</v>
      </c>
      <c r="B22503" t="s">
        <v>2820</v>
      </c>
      <c r="C22503" t="s">
        <v>3285</v>
      </c>
      <c r="D22503">
        <v>8.9499999999999993</v>
      </c>
    </row>
    <row r="22504" spans="1:4">
      <c r="A22504">
        <v>1920</v>
      </c>
      <c r="B22504" t="s">
        <v>2820</v>
      </c>
      <c r="C22504" t="s">
        <v>2823</v>
      </c>
      <c r="D22504">
        <v>6.59</v>
      </c>
    </row>
    <row r="22505" spans="1:4">
      <c r="A22505">
        <v>1920</v>
      </c>
      <c r="B22505" t="s">
        <v>2820</v>
      </c>
      <c r="C22505" t="s">
        <v>3250</v>
      </c>
      <c r="D22505">
        <v>4.8</v>
      </c>
    </row>
    <row r="22506" spans="1:4">
      <c r="A22506">
        <v>1920</v>
      </c>
      <c r="B22506" t="s">
        <v>2820</v>
      </c>
      <c r="C22506" t="s">
        <v>3250</v>
      </c>
      <c r="D22506">
        <v>3.8</v>
      </c>
    </row>
    <row r="22507" spans="1:4">
      <c r="A22507">
        <v>1920</v>
      </c>
      <c r="B22507" t="s">
        <v>2820</v>
      </c>
      <c r="C22507" t="s">
        <v>2986</v>
      </c>
      <c r="D22507">
        <v>80.760000000000005</v>
      </c>
    </row>
    <row r="22508" spans="1:4">
      <c r="A22508">
        <v>1920</v>
      </c>
      <c r="B22508" t="s">
        <v>2820</v>
      </c>
      <c r="C22508" t="s">
        <v>2986</v>
      </c>
      <c r="D22508">
        <v>157.61500000000001</v>
      </c>
    </row>
    <row r="22509" spans="1:4">
      <c r="A22509">
        <v>1920</v>
      </c>
      <c r="B22509" t="s">
        <v>2820</v>
      </c>
      <c r="C22509" t="s">
        <v>2827</v>
      </c>
      <c r="D22509">
        <v>2.1800000000000002</v>
      </c>
    </row>
    <row r="22510" spans="1:4">
      <c r="A22510">
        <v>1920</v>
      </c>
      <c r="B22510" t="s">
        <v>2820</v>
      </c>
      <c r="C22510" t="s">
        <v>2779</v>
      </c>
      <c r="D22510">
        <v>100.006</v>
      </c>
    </row>
    <row r="22511" spans="1:4">
      <c r="A22511">
        <v>1920</v>
      </c>
      <c r="B22511" t="s">
        <v>2820</v>
      </c>
      <c r="C22511" t="s">
        <v>3580</v>
      </c>
      <c r="D22511">
        <v>88.14</v>
      </c>
    </row>
    <row r="22512" spans="1:4">
      <c r="A22512">
        <v>1920</v>
      </c>
      <c r="B22512" t="s">
        <v>2820</v>
      </c>
      <c r="C22512" t="s">
        <v>2829</v>
      </c>
      <c r="D22512">
        <v>50</v>
      </c>
    </row>
    <row r="22513" spans="1:4">
      <c r="A22513">
        <v>1920</v>
      </c>
      <c r="B22513" t="s">
        <v>2820</v>
      </c>
      <c r="C22513" t="s">
        <v>3581</v>
      </c>
      <c r="D22513">
        <v>12.68</v>
      </c>
    </row>
    <row r="22514" spans="1:4">
      <c r="A22514">
        <v>1920</v>
      </c>
      <c r="B22514" t="s">
        <v>2820</v>
      </c>
      <c r="C22514" t="s">
        <v>3581</v>
      </c>
      <c r="D22514">
        <v>23.92</v>
      </c>
    </row>
    <row r="22515" spans="1:4">
      <c r="A22515">
        <v>1920</v>
      </c>
      <c r="B22515" t="s">
        <v>2820</v>
      </c>
      <c r="C22515" t="s">
        <v>3483</v>
      </c>
      <c r="D22515">
        <v>11</v>
      </c>
    </row>
    <row r="22516" spans="1:4">
      <c r="A22516">
        <v>1920</v>
      </c>
      <c r="B22516" t="s">
        <v>2833</v>
      </c>
      <c r="C22516" t="s">
        <v>2834</v>
      </c>
      <c r="D22516">
        <v>39.1</v>
      </c>
    </row>
    <row r="22517" spans="1:4">
      <c r="A22517">
        <v>1920</v>
      </c>
      <c r="B22517" t="s">
        <v>2833</v>
      </c>
      <c r="C22517" t="s">
        <v>2835</v>
      </c>
      <c r="D22517">
        <v>7.98</v>
      </c>
    </row>
    <row r="22518" spans="1:4">
      <c r="A22518">
        <v>1920</v>
      </c>
      <c r="B22518" t="s">
        <v>2833</v>
      </c>
      <c r="C22518" t="s">
        <v>2835</v>
      </c>
      <c r="D22518">
        <v>0.98</v>
      </c>
    </row>
    <row r="22519" spans="1:4">
      <c r="A22519">
        <v>1920</v>
      </c>
      <c r="B22519" t="s">
        <v>2833</v>
      </c>
      <c r="C22519" t="s">
        <v>2835</v>
      </c>
      <c r="D22519">
        <v>1.5</v>
      </c>
    </row>
    <row r="22520" spans="1:4">
      <c r="A22520">
        <v>1920</v>
      </c>
      <c r="B22520" t="s">
        <v>2833</v>
      </c>
      <c r="C22520" t="s">
        <v>2835</v>
      </c>
      <c r="D22520">
        <v>418</v>
      </c>
    </row>
    <row r="22521" spans="1:4">
      <c r="A22521">
        <v>1920</v>
      </c>
      <c r="B22521" t="s">
        <v>2833</v>
      </c>
      <c r="C22521" t="s">
        <v>2835</v>
      </c>
      <c r="D22521">
        <v>98.91</v>
      </c>
    </row>
    <row r="22522" spans="1:4">
      <c r="A22522">
        <v>1920</v>
      </c>
      <c r="B22522" t="s">
        <v>2833</v>
      </c>
      <c r="C22522" t="s">
        <v>2826</v>
      </c>
      <c r="D22522">
        <v>9.5</v>
      </c>
    </row>
    <row r="22523" spans="1:4">
      <c r="A22523">
        <v>1920</v>
      </c>
      <c r="B22523" t="s">
        <v>2833</v>
      </c>
      <c r="C22523" t="s">
        <v>2836</v>
      </c>
      <c r="D22523">
        <v>8.5</v>
      </c>
    </row>
    <row r="22524" spans="1:4">
      <c r="A22524">
        <v>1920</v>
      </c>
      <c r="B22524" t="s">
        <v>2833</v>
      </c>
      <c r="C22524" t="s">
        <v>2836</v>
      </c>
      <c r="D22524">
        <v>25</v>
      </c>
    </row>
    <row r="22525" spans="1:4">
      <c r="A22525">
        <v>1920</v>
      </c>
      <c r="B22525" t="s">
        <v>2833</v>
      </c>
      <c r="C22525" t="s">
        <v>3485</v>
      </c>
      <c r="D22525">
        <v>91.5</v>
      </c>
    </row>
    <row r="22526" spans="1:4">
      <c r="A22526">
        <v>1920</v>
      </c>
      <c r="B22526" t="s">
        <v>2833</v>
      </c>
      <c r="C22526" t="s">
        <v>3289</v>
      </c>
      <c r="D22526">
        <v>8.5</v>
      </c>
    </row>
    <row r="22527" spans="1:4">
      <c r="A22527">
        <v>1920</v>
      </c>
      <c r="B22527" t="s">
        <v>2833</v>
      </c>
      <c r="C22527" t="s">
        <v>3290</v>
      </c>
      <c r="D22527">
        <v>3.25</v>
      </c>
    </row>
    <row r="22528" spans="1:4">
      <c r="A22528">
        <v>1920</v>
      </c>
      <c r="B22528" t="s">
        <v>3291</v>
      </c>
      <c r="C22528" t="s">
        <v>2840</v>
      </c>
      <c r="D22528">
        <v>44.9</v>
      </c>
    </row>
    <row r="22529" spans="1:4">
      <c r="A22529">
        <v>1920</v>
      </c>
      <c r="B22529" t="s">
        <v>3291</v>
      </c>
      <c r="C22529" t="s">
        <v>3292</v>
      </c>
      <c r="D22529">
        <v>5.14</v>
      </c>
    </row>
    <row r="22530" spans="1:4">
      <c r="A22530">
        <v>1920</v>
      </c>
      <c r="B22530" t="s">
        <v>3291</v>
      </c>
      <c r="C22530" t="s">
        <v>3292</v>
      </c>
      <c r="D22530">
        <v>25.97</v>
      </c>
    </row>
    <row r="22531" spans="1:4">
      <c r="A22531">
        <v>1920</v>
      </c>
      <c r="B22531" t="s">
        <v>3291</v>
      </c>
      <c r="C22531" t="s">
        <v>2842</v>
      </c>
      <c r="D22531">
        <v>18</v>
      </c>
    </row>
    <row r="22532" spans="1:4">
      <c r="A22532">
        <v>1920</v>
      </c>
      <c r="B22532" t="s">
        <v>3291</v>
      </c>
      <c r="C22532" t="s">
        <v>2843</v>
      </c>
      <c r="D22532">
        <v>88.15</v>
      </c>
    </row>
    <row r="22533" spans="1:4">
      <c r="A22533">
        <v>1920</v>
      </c>
      <c r="B22533" t="s">
        <v>3291</v>
      </c>
      <c r="C22533" t="s">
        <v>2843</v>
      </c>
      <c r="D22533">
        <v>736</v>
      </c>
    </row>
    <row r="22534" spans="1:4">
      <c r="A22534">
        <v>1920</v>
      </c>
      <c r="B22534" t="s">
        <v>3291</v>
      </c>
      <c r="C22534" t="s">
        <v>2843</v>
      </c>
      <c r="D22534">
        <v>535.32600000000002</v>
      </c>
    </row>
    <row r="22535" spans="1:4">
      <c r="A22535">
        <v>1920</v>
      </c>
      <c r="B22535" t="s">
        <v>3291</v>
      </c>
      <c r="C22535" t="s">
        <v>2734</v>
      </c>
      <c r="D22535">
        <v>19.7</v>
      </c>
    </row>
    <row r="22536" spans="1:4">
      <c r="A22536">
        <v>1920</v>
      </c>
      <c r="B22536" t="s">
        <v>3291</v>
      </c>
      <c r="C22536" t="s">
        <v>2845</v>
      </c>
      <c r="D22536">
        <v>6.6</v>
      </c>
    </row>
    <row r="22537" spans="1:4">
      <c r="A22537">
        <v>1920</v>
      </c>
      <c r="B22537" t="s">
        <v>3291</v>
      </c>
      <c r="C22537" t="s">
        <v>3487</v>
      </c>
      <c r="D22537">
        <v>21.739000000000001</v>
      </c>
    </row>
    <row r="22538" spans="1:4">
      <c r="A22538">
        <v>1920</v>
      </c>
      <c r="B22538" t="s">
        <v>3291</v>
      </c>
      <c r="C22538" t="s">
        <v>3293</v>
      </c>
      <c r="D22538">
        <v>41.68</v>
      </c>
    </row>
    <row r="22539" spans="1:4">
      <c r="A22539">
        <v>1920</v>
      </c>
      <c r="B22539" t="s">
        <v>3291</v>
      </c>
      <c r="C22539" t="s">
        <v>2848</v>
      </c>
      <c r="D22539">
        <v>47</v>
      </c>
    </row>
    <row r="22540" spans="1:4">
      <c r="A22540">
        <v>1920</v>
      </c>
      <c r="B22540" t="s">
        <v>3291</v>
      </c>
      <c r="C22540" t="s">
        <v>3295</v>
      </c>
      <c r="D22540">
        <v>127.598</v>
      </c>
    </row>
    <row r="22541" spans="1:4">
      <c r="A22541">
        <v>1920</v>
      </c>
      <c r="B22541" t="s">
        <v>3291</v>
      </c>
      <c r="C22541" t="s">
        <v>3582</v>
      </c>
      <c r="D22541">
        <v>71.308999999999997</v>
      </c>
    </row>
    <row r="22542" spans="1:4">
      <c r="A22542">
        <v>1920</v>
      </c>
      <c r="B22542" t="s">
        <v>3291</v>
      </c>
      <c r="C22542" t="s">
        <v>3297</v>
      </c>
      <c r="D22542">
        <v>6.79</v>
      </c>
    </row>
    <row r="22543" spans="1:4">
      <c r="A22543">
        <v>1920</v>
      </c>
      <c r="B22543" t="s">
        <v>3291</v>
      </c>
      <c r="C22543" t="s">
        <v>3298</v>
      </c>
      <c r="D22543">
        <v>18.149999999999999</v>
      </c>
    </row>
    <row r="22544" spans="1:4">
      <c r="A22544">
        <v>1920</v>
      </c>
      <c r="B22544" t="s">
        <v>3291</v>
      </c>
      <c r="C22544" t="s">
        <v>2852</v>
      </c>
      <c r="D22544">
        <v>29.79</v>
      </c>
    </row>
    <row r="22545" spans="1:4">
      <c r="A22545">
        <v>1920</v>
      </c>
      <c r="B22545" t="s">
        <v>3291</v>
      </c>
      <c r="C22545" t="s">
        <v>2852</v>
      </c>
      <c r="D22545">
        <v>71</v>
      </c>
    </row>
    <row r="22546" spans="1:4">
      <c r="A22546">
        <v>1920</v>
      </c>
      <c r="B22546" t="s">
        <v>3291</v>
      </c>
      <c r="C22546" t="s">
        <v>2853</v>
      </c>
      <c r="D22546">
        <v>44</v>
      </c>
    </row>
    <row r="22547" spans="1:4">
      <c r="A22547">
        <v>1920</v>
      </c>
      <c r="B22547" t="s">
        <v>3291</v>
      </c>
      <c r="C22547" t="s">
        <v>2853</v>
      </c>
      <c r="D22547">
        <v>67.197000000000003</v>
      </c>
    </row>
    <row r="22548" spans="1:4">
      <c r="A22548">
        <v>1920</v>
      </c>
      <c r="B22548" t="s">
        <v>3291</v>
      </c>
      <c r="C22548" t="s">
        <v>2853</v>
      </c>
      <c r="D22548">
        <v>180.328</v>
      </c>
    </row>
    <row r="22549" spans="1:4">
      <c r="A22549">
        <v>1920</v>
      </c>
      <c r="B22549" t="s">
        <v>3291</v>
      </c>
      <c r="C22549" t="s">
        <v>3300</v>
      </c>
      <c r="D22549">
        <v>22</v>
      </c>
    </row>
    <row r="22550" spans="1:4">
      <c r="A22550">
        <v>1920</v>
      </c>
      <c r="B22550" t="s">
        <v>3291</v>
      </c>
      <c r="C22550" t="s">
        <v>2854</v>
      </c>
      <c r="D22550">
        <v>27.506</v>
      </c>
    </row>
    <row r="22551" spans="1:4">
      <c r="A22551">
        <v>1920</v>
      </c>
      <c r="B22551" t="s">
        <v>3291</v>
      </c>
      <c r="C22551" t="s">
        <v>2857</v>
      </c>
      <c r="D22551">
        <v>21.2</v>
      </c>
    </row>
    <row r="22552" spans="1:4">
      <c r="A22552">
        <v>1920</v>
      </c>
      <c r="B22552" t="s">
        <v>3291</v>
      </c>
      <c r="C22552" t="s">
        <v>2859</v>
      </c>
      <c r="D22552">
        <v>24.27</v>
      </c>
    </row>
    <row r="22553" spans="1:4">
      <c r="A22553">
        <v>1920</v>
      </c>
      <c r="B22553" t="s">
        <v>3291</v>
      </c>
      <c r="C22553" t="s">
        <v>2858</v>
      </c>
      <c r="D22553">
        <v>6.4</v>
      </c>
    </row>
    <row r="22554" spans="1:4">
      <c r="A22554">
        <v>1920</v>
      </c>
      <c r="B22554" t="s">
        <v>3291</v>
      </c>
      <c r="C22554" t="s">
        <v>2860</v>
      </c>
      <c r="D22554">
        <v>6.44</v>
      </c>
    </row>
    <row r="22555" spans="1:4">
      <c r="A22555">
        <v>1920</v>
      </c>
      <c r="B22555" t="s">
        <v>3291</v>
      </c>
      <c r="C22555" t="s">
        <v>2862</v>
      </c>
      <c r="D22555">
        <v>7.43</v>
      </c>
    </row>
    <row r="22556" spans="1:4">
      <c r="A22556">
        <v>1920</v>
      </c>
      <c r="B22556" t="s">
        <v>3291</v>
      </c>
      <c r="C22556" t="s">
        <v>2862</v>
      </c>
      <c r="D22556">
        <v>117.1</v>
      </c>
    </row>
    <row r="22557" spans="1:4">
      <c r="A22557">
        <v>1920</v>
      </c>
      <c r="B22557" t="s">
        <v>3291</v>
      </c>
      <c r="C22557" t="s">
        <v>2862</v>
      </c>
      <c r="D22557">
        <v>38</v>
      </c>
    </row>
    <row r="22558" spans="1:4">
      <c r="A22558">
        <v>1920</v>
      </c>
      <c r="B22558" t="s">
        <v>3291</v>
      </c>
      <c r="C22558" t="s">
        <v>2864</v>
      </c>
      <c r="D22558">
        <v>10.711</v>
      </c>
    </row>
    <row r="22559" spans="1:4">
      <c r="A22559">
        <v>1920</v>
      </c>
      <c r="B22559" t="s">
        <v>3291</v>
      </c>
      <c r="C22559" t="s">
        <v>2866</v>
      </c>
      <c r="D22559">
        <v>5.66</v>
      </c>
    </row>
    <row r="22560" spans="1:4">
      <c r="A22560">
        <v>1920</v>
      </c>
      <c r="B22560" t="s">
        <v>3291</v>
      </c>
      <c r="C22560" t="s">
        <v>2866</v>
      </c>
      <c r="D22560">
        <v>16.55</v>
      </c>
    </row>
    <row r="22561" spans="1:4">
      <c r="A22561">
        <v>1920</v>
      </c>
      <c r="B22561" t="s">
        <v>3291</v>
      </c>
      <c r="C22561" t="s">
        <v>3305</v>
      </c>
      <c r="D22561">
        <v>90.3</v>
      </c>
    </row>
    <row r="22562" spans="1:4">
      <c r="A22562">
        <v>1920</v>
      </c>
      <c r="B22562" t="s">
        <v>3291</v>
      </c>
      <c r="C22562" t="s">
        <v>3306</v>
      </c>
      <c r="D22562">
        <v>0.70499999999999996</v>
      </c>
    </row>
    <row r="22563" spans="1:4">
      <c r="A22563">
        <v>1920</v>
      </c>
      <c r="B22563" t="s">
        <v>3291</v>
      </c>
      <c r="C22563" t="s">
        <v>3307</v>
      </c>
      <c r="D22563">
        <v>1.2</v>
      </c>
    </row>
    <row r="22564" spans="1:4">
      <c r="A22564">
        <v>1920</v>
      </c>
      <c r="B22564" t="s">
        <v>3291</v>
      </c>
      <c r="C22564" t="s">
        <v>2870</v>
      </c>
      <c r="D22564">
        <v>259.95999999999998</v>
      </c>
    </row>
    <row r="22565" spans="1:4">
      <c r="A22565">
        <v>1920</v>
      </c>
      <c r="B22565" t="s">
        <v>3650</v>
      </c>
      <c r="C22565" t="s">
        <v>2871</v>
      </c>
      <c r="D22565">
        <v>8.89</v>
      </c>
    </row>
    <row r="22566" spans="1:4">
      <c r="A22566">
        <v>1920</v>
      </c>
      <c r="B22566" t="s">
        <v>3650</v>
      </c>
      <c r="C22566" t="s">
        <v>3583</v>
      </c>
      <c r="D22566">
        <v>54</v>
      </c>
    </row>
    <row r="22567" spans="1:4">
      <c r="A22567">
        <v>1920</v>
      </c>
      <c r="B22567" t="s">
        <v>3650</v>
      </c>
      <c r="C22567" t="s">
        <v>3584</v>
      </c>
      <c r="D22567">
        <v>111.85</v>
      </c>
    </row>
    <row r="22568" spans="1:4">
      <c r="A22568">
        <v>1920</v>
      </c>
      <c r="B22568" t="s">
        <v>3650</v>
      </c>
      <c r="C22568" t="s">
        <v>3584</v>
      </c>
      <c r="D22568">
        <v>84.486999999999995</v>
      </c>
    </row>
    <row r="22569" spans="1:4">
      <c r="A22569">
        <v>1920</v>
      </c>
      <c r="B22569" t="s">
        <v>3650</v>
      </c>
      <c r="C22569" t="s">
        <v>3584</v>
      </c>
      <c r="D22569">
        <v>142.59200000000001</v>
      </c>
    </row>
    <row r="22570" spans="1:4">
      <c r="A22570">
        <v>1920</v>
      </c>
      <c r="B22570" t="s">
        <v>3650</v>
      </c>
      <c r="C22570" t="s">
        <v>3584</v>
      </c>
      <c r="D22570">
        <v>544.72799999999995</v>
      </c>
    </row>
    <row r="22571" spans="1:4">
      <c r="A22571">
        <v>1920</v>
      </c>
      <c r="B22571" t="s">
        <v>3650</v>
      </c>
      <c r="C22571" t="s">
        <v>3584</v>
      </c>
      <c r="D22571">
        <v>26.4</v>
      </c>
    </row>
    <row r="22572" spans="1:4">
      <c r="A22572">
        <v>1920</v>
      </c>
      <c r="B22572" t="s">
        <v>3650</v>
      </c>
      <c r="C22572" t="s">
        <v>3585</v>
      </c>
      <c r="D22572">
        <v>65.599999999999994</v>
      </c>
    </row>
    <row r="22573" spans="1:4">
      <c r="A22573">
        <v>1920</v>
      </c>
      <c r="B22573" t="s">
        <v>3650</v>
      </c>
      <c r="C22573" t="s">
        <v>3585</v>
      </c>
      <c r="D22573">
        <v>16.600000000000001</v>
      </c>
    </row>
    <row r="22574" spans="1:4">
      <c r="A22574">
        <v>1920</v>
      </c>
      <c r="B22574" t="s">
        <v>3650</v>
      </c>
      <c r="C22574" t="s">
        <v>2875</v>
      </c>
      <c r="D22574">
        <v>48</v>
      </c>
    </row>
    <row r="22575" spans="1:4">
      <c r="A22575">
        <v>1920</v>
      </c>
      <c r="B22575" t="s">
        <v>3650</v>
      </c>
      <c r="C22575" t="s">
        <v>3312</v>
      </c>
      <c r="D22575">
        <v>76</v>
      </c>
    </row>
    <row r="22576" spans="1:4">
      <c r="A22576">
        <v>1920</v>
      </c>
      <c r="B22576" t="s">
        <v>3650</v>
      </c>
      <c r="C22576" t="s">
        <v>2876</v>
      </c>
      <c r="D22576">
        <v>88.15</v>
      </c>
    </row>
    <row r="22577" spans="1:4">
      <c r="A22577">
        <v>1920</v>
      </c>
      <c r="B22577" t="s">
        <v>3650</v>
      </c>
      <c r="C22577" t="s">
        <v>2877</v>
      </c>
      <c r="D22577">
        <v>6</v>
      </c>
    </row>
    <row r="22578" spans="1:4">
      <c r="A22578">
        <v>1920</v>
      </c>
      <c r="B22578" t="s">
        <v>3650</v>
      </c>
      <c r="C22578" t="s">
        <v>3586</v>
      </c>
      <c r="D22578">
        <v>12.6</v>
      </c>
    </row>
    <row r="22579" spans="1:4">
      <c r="A22579">
        <v>1920</v>
      </c>
      <c r="B22579" t="s">
        <v>3650</v>
      </c>
      <c r="C22579" t="s">
        <v>3587</v>
      </c>
      <c r="D22579">
        <v>5</v>
      </c>
    </row>
    <row r="22580" spans="1:4">
      <c r="A22580">
        <v>1920</v>
      </c>
      <c r="B22580" t="s">
        <v>3650</v>
      </c>
      <c r="C22580" t="s">
        <v>3313</v>
      </c>
      <c r="D22580">
        <v>159</v>
      </c>
    </row>
    <row r="22581" spans="1:4">
      <c r="A22581">
        <v>1920</v>
      </c>
      <c r="B22581" t="s">
        <v>3650</v>
      </c>
      <c r="C22581" t="s">
        <v>3313</v>
      </c>
      <c r="D22581">
        <v>258.25</v>
      </c>
    </row>
    <row r="22582" spans="1:4">
      <c r="A22582">
        <v>1920</v>
      </c>
      <c r="B22582" t="s">
        <v>3650</v>
      </c>
      <c r="C22582" t="s">
        <v>2881</v>
      </c>
      <c r="D22582">
        <v>157.58000000000001</v>
      </c>
    </row>
    <row r="22583" spans="1:4">
      <c r="A22583">
        <v>1920</v>
      </c>
      <c r="B22583" t="s">
        <v>3650</v>
      </c>
      <c r="C22583" t="s">
        <v>3314</v>
      </c>
      <c r="D22583">
        <v>7.64</v>
      </c>
    </row>
    <row r="22584" spans="1:4">
      <c r="A22584">
        <v>1920</v>
      </c>
      <c r="B22584" t="s">
        <v>3650</v>
      </c>
      <c r="C22584" t="s">
        <v>3315</v>
      </c>
      <c r="D22584">
        <v>6</v>
      </c>
    </row>
    <row r="22585" spans="1:4">
      <c r="A22585">
        <v>1920</v>
      </c>
      <c r="B22585" t="s">
        <v>3650</v>
      </c>
      <c r="C22585" t="s">
        <v>2884</v>
      </c>
      <c r="D22585">
        <v>10.4</v>
      </c>
    </row>
    <row r="22586" spans="1:4">
      <c r="A22586">
        <v>1920</v>
      </c>
      <c r="B22586" t="s">
        <v>3650</v>
      </c>
      <c r="C22586" t="s">
        <v>2885</v>
      </c>
      <c r="D22586">
        <v>14.6</v>
      </c>
    </row>
    <row r="22587" spans="1:4">
      <c r="A22587">
        <v>1920</v>
      </c>
      <c r="B22587" t="s">
        <v>3650</v>
      </c>
      <c r="C22587" t="s">
        <v>2886</v>
      </c>
      <c r="D22587">
        <v>12</v>
      </c>
    </row>
    <row r="22588" spans="1:4">
      <c r="A22588">
        <v>1920</v>
      </c>
      <c r="B22588" t="s">
        <v>3650</v>
      </c>
      <c r="C22588" t="s">
        <v>2887</v>
      </c>
      <c r="D22588">
        <v>67.48</v>
      </c>
    </row>
    <row r="22589" spans="1:4">
      <c r="A22589">
        <v>1920</v>
      </c>
      <c r="B22589" t="s">
        <v>3650</v>
      </c>
      <c r="C22589" t="s">
        <v>3588</v>
      </c>
      <c r="D22589">
        <v>7.52</v>
      </c>
    </row>
    <row r="22590" spans="1:4">
      <c r="A22590">
        <v>1920</v>
      </c>
      <c r="B22590" t="s">
        <v>3651</v>
      </c>
      <c r="C22590" t="s">
        <v>2889</v>
      </c>
      <c r="D22590">
        <v>6.3</v>
      </c>
    </row>
    <row r="22591" spans="1:4">
      <c r="A22591">
        <v>1920</v>
      </c>
      <c r="B22591" t="s">
        <v>3651</v>
      </c>
      <c r="C22591" t="s">
        <v>2889</v>
      </c>
      <c r="D22591">
        <v>1.1439999999999999</v>
      </c>
    </row>
    <row r="22592" spans="1:4">
      <c r="A22592">
        <v>1920</v>
      </c>
      <c r="B22592" t="s">
        <v>3651</v>
      </c>
      <c r="C22592" t="s">
        <v>2890</v>
      </c>
      <c r="D22592">
        <v>104.09</v>
      </c>
    </row>
    <row r="22593" spans="1:4">
      <c r="A22593">
        <v>1920</v>
      </c>
      <c r="B22593" t="s">
        <v>3651</v>
      </c>
      <c r="C22593" t="s">
        <v>2894</v>
      </c>
      <c r="D22593">
        <v>15.44</v>
      </c>
    </row>
    <row r="22594" spans="1:4">
      <c r="A22594">
        <v>1920</v>
      </c>
      <c r="B22594" t="s">
        <v>3651</v>
      </c>
      <c r="C22594" t="s">
        <v>2894</v>
      </c>
      <c r="D22594">
        <v>60</v>
      </c>
    </row>
    <row r="22595" spans="1:4">
      <c r="A22595">
        <v>1920</v>
      </c>
      <c r="B22595" t="s">
        <v>3651</v>
      </c>
      <c r="C22595" t="s">
        <v>2894</v>
      </c>
      <c r="D22595">
        <v>452.6</v>
      </c>
    </row>
    <row r="22596" spans="1:4">
      <c r="A22596">
        <v>1920</v>
      </c>
      <c r="B22596" t="s">
        <v>3651</v>
      </c>
      <c r="C22596" t="s">
        <v>2894</v>
      </c>
      <c r="D22596">
        <v>1.583</v>
      </c>
    </row>
    <row r="22597" spans="1:4">
      <c r="A22597">
        <v>1920</v>
      </c>
      <c r="B22597" t="s">
        <v>3651</v>
      </c>
      <c r="C22597" t="s">
        <v>3318</v>
      </c>
      <c r="D22597">
        <v>10</v>
      </c>
    </row>
    <row r="22598" spans="1:4">
      <c r="A22598">
        <v>1920</v>
      </c>
      <c r="B22598" t="s">
        <v>3651</v>
      </c>
      <c r="C22598" t="s">
        <v>3319</v>
      </c>
      <c r="D22598">
        <v>6.5</v>
      </c>
    </row>
    <row r="22599" spans="1:4">
      <c r="A22599">
        <v>1920</v>
      </c>
      <c r="B22599" t="s">
        <v>3651</v>
      </c>
      <c r="C22599" t="s">
        <v>3319</v>
      </c>
      <c r="D22599">
        <v>125</v>
      </c>
    </row>
    <row r="22600" spans="1:4">
      <c r="A22600">
        <v>1920</v>
      </c>
      <c r="B22600" t="s">
        <v>3651</v>
      </c>
      <c r="C22600" t="s">
        <v>3589</v>
      </c>
      <c r="D22600">
        <v>19.87</v>
      </c>
    </row>
    <row r="22601" spans="1:4">
      <c r="A22601">
        <v>1920</v>
      </c>
      <c r="B22601" t="s">
        <v>3651</v>
      </c>
      <c r="C22601" t="s">
        <v>2898</v>
      </c>
      <c r="D22601">
        <v>30.5</v>
      </c>
    </row>
    <row r="22602" spans="1:4">
      <c r="A22602">
        <v>1920</v>
      </c>
      <c r="B22602" t="s">
        <v>3652</v>
      </c>
      <c r="C22602" t="s">
        <v>3159</v>
      </c>
      <c r="D22602">
        <v>7.75</v>
      </c>
    </row>
    <row r="22603" spans="1:4">
      <c r="A22603">
        <v>1920</v>
      </c>
      <c r="B22603" t="s">
        <v>3651</v>
      </c>
      <c r="C22603" t="s">
        <v>2899</v>
      </c>
      <c r="D22603">
        <v>7.5</v>
      </c>
    </row>
    <row r="22604" spans="1:4">
      <c r="A22604">
        <v>1920</v>
      </c>
      <c r="B22604" t="s">
        <v>3652</v>
      </c>
      <c r="C22604" t="s">
        <v>2719</v>
      </c>
      <c r="D22604">
        <v>30</v>
      </c>
    </row>
    <row r="22605" spans="1:4">
      <c r="A22605">
        <v>1920</v>
      </c>
      <c r="B22605" t="s">
        <v>3652</v>
      </c>
      <c r="C22605" t="s">
        <v>3322</v>
      </c>
      <c r="D22605">
        <v>8.5</v>
      </c>
    </row>
    <row r="22606" spans="1:4">
      <c r="A22606">
        <v>1920</v>
      </c>
      <c r="B22606" t="s">
        <v>3652</v>
      </c>
      <c r="C22606" t="s">
        <v>3313</v>
      </c>
      <c r="D22606">
        <v>13.5</v>
      </c>
    </row>
    <row r="22607" spans="1:4">
      <c r="A22607">
        <v>1920</v>
      </c>
      <c r="B22607" t="s">
        <v>3652</v>
      </c>
      <c r="C22607" t="s">
        <v>3323</v>
      </c>
      <c r="D22607">
        <v>14</v>
      </c>
    </row>
    <row r="22608" spans="1:4">
      <c r="A22608">
        <v>1920</v>
      </c>
      <c r="B22608" t="s">
        <v>3652</v>
      </c>
      <c r="C22608" t="s">
        <v>3324</v>
      </c>
      <c r="D22608">
        <v>13.12</v>
      </c>
    </row>
    <row r="22609" spans="1:4">
      <c r="A22609">
        <v>1920</v>
      </c>
      <c r="B22609" t="s">
        <v>3652</v>
      </c>
      <c r="C22609" t="s">
        <v>2906</v>
      </c>
      <c r="D22609">
        <v>11</v>
      </c>
    </row>
    <row r="22610" spans="1:4">
      <c r="A22610">
        <v>1920</v>
      </c>
      <c r="B22610" t="s">
        <v>94</v>
      </c>
      <c r="C22610" t="s">
        <v>1155</v>
      </c>
      <c r="D22610">
        <v>5</v>
      </c>
    </row>
    <row r="22611" spans="1:4">
      <c r="A22611">
        <v>1920</v>
      </c>
      <c r="B22611" t="s">
        <v>94</v>
      </c>
      <c r="C22611" t="s">
        <v>1007</v>
      </c>
      <c r="D22611">
        <v>6</v>
      </c>
    </row>
    <row r="22612" spans="1:4">
      <c r="A22612">
        <v>1920</v>
      </c>
      <c r="B22612" t="s">
        <v>94</v>
      </c>
      <c r="C22612" t="s">
        <v>2909</v>
      </c>
      <c r="D22612">
        <v>5</v>
      </c>
    </row>
    <row r="22613" spans="1:4">
      <c r="A22613">
        <v>1920</v>
      </c>
      <c r="B22613" t="s">
        <v>94</v>
      </c>
      <c r="C22613" t="s">
        <v>2667</v>
      </c>
      <c r="D22613">
        <v>7</v>
      </c>
    </row>
    <row r="22614" spans="1:4">
      <c r="A22614">
        <v>1920</v>
      </c>
      <c r="B22614" t="s">
        <v>94</v>
      </c>
      <c r="C22614" t="s">
        <v>1009</v>
      </c>
      <c r="D22614">
        <v>10</v>
      </c>
    </row>
    <row r="22615" spans="1:4">
      <c r="A22615">
        <v>1920</v>
      </c>
      <c r="B22615" t="s">
        <v>94</v>
      </c>
      <c r="C22615" t="s">
        <v>3325</v>
      </c>
      <c r="D22615">
        <v>6.5</v>
      </c>
    </row>
    <row r="22616" spans="1:4">
      <c r="A22616">
        <v>1920</v>
      </c>
      <c r="B22616" t="s">
        <v>94</v>
      </c>
      <c r="C22616" t="s">
        <v>3326</v>
      </c>
      <c r="D22616">
        <v>1.25</v>
      </c>
    </row>
    <row r="22617" spans="1:4">
      <c r="A22617">
        <v>1920</v>
      </c>
      <c r="B22617" t="s">
        <v>94</v>
      </c>
      <c r="C22617" t="s">
        <v>3326</v>
      </c>
      <c r="D22617">
        <v>68</v>
      </c>
    </row>
    <row r="22618" spans="1:4">
      <c r="A22618">
        <v>1920</v>
      </c>
      <c r="B22618" t="s">
        <v>94</v>
      </c>
      <c r="C22618" t="s">
        <v>3326</v>
      </c>
      <c r="D22618">
        <v>811.58500000000004</v>
      </c>
    </row>
    <row r="22619" spans="1:4">
      <c r="A22619">
        <v>1920</v>
      </c>
      <c r="B22619" t="s">
        <v>94</v>
      </c>
      <c r="C22619" t="s">
        <v>3327</v>
      </c>
      <c r="D22619">
        <v>6</v>
      </c>
    </row>
    <row r="22620" spans="1:4">
      <c r="A22620">
        <v>1920</v>
      </c>
      <c r="B22620" t="s">
        <v>94</v>
      </c>
      <c r="C22620" t="s">
        <v>2912</v>
      </c>
      <c r="D22620">
        <v>12.75</v>
      </c>
    </row>
    <row r="22621" spans="1:4">
      <c r="A22621">
        <v>1920</v>
      </c>
      <c r="B22621" t="s">
        <v>94</v>
      </c>
      <c r="C22621" t="s">
        <v>2912</v>
      </c>
      <c r="D22621">
        <v>5</v>
      </c>
    </row>
    <row r="22622" spans="1:4">
      <c r="A22622">
        <v>1920</v>
      </c>
      <c r="B22622" t="s">
        <v>94</v>
      </c>
      <c r="C22622" t="s">
        <v>3499</v>
      </c>
      <c r="D22622">
        <v>22</v>
      </c>
    </row>
    <row r="22623" spans="1:4">
      <c r="A22623">
        <v>1920</v>
      </c>
      <c r="B22623" t="s">
        <v>94</v>
      </c>
      <c r="C22623" t="s">
        <v>3499</v>
      </c>
      <c r="D22623">
        <v>60.23</v>
      </c>
    </row>
    <row r="22624" spans="1:4">
      <c r="A22624">
        <v>1920</v>
      </c>
      <c r="B22624" t="s">
        <v>94</v>
      </c>
      <c r="C22624" t="s">
        <v>3329</v>
      </c>
      <c r="D22624">
        <v>18.22</v>
      </c>
    </row>
    <row r="22625" spans="1:4">
      <c r="A22625">
        <v>1920</v>
      </c>
      <c r="B22625" t="s">
        <v>94</v>
      </c>
      <c r="C22625" t="s">
        <v>3329</v>
      </c>
      <c r="D22625">
        <v>14.6</v>
      </c>
    </row>
    <row r="22626" spans="1:4">
      <c r="A22626">
        <v>1920</v>
      </c>
      <c r="B22626" t="s">
        <v>94</v>
      </c>
      <c r="C22626" t="s">
        <v>3329</v>
      </c>
      <c r="D22626">
        <v>2.76</v>
      </c>
    </row>
    <row r="22627" spans="1:4">
      <c r="A22627">
        <v>1920</v>
      </c>
      <c r="B22627" t="s">
        <v>94</v>
      </c>
      <c r="C22627" t="s">
        <v>3329</v>
      </c>
      <c r="D22627">
        <v>15</v>
      </c>
    </row>
    <row r="22628" spans="1:4">
      <c r="A22628">
        <v>1920</v>
      </c>
      <c r="B22628" t="s">
        <v>94</v>
      </c>
      <c r="C22628" t="s">
        <v>3329</v>
      </c>
      <c r="D22628">
        <v>458.22</v>
      </c>
    </row>
    <row r="22629" spans="1:4">
      <c r="A22629">
        <v>1920</v>
      </c>
      <c r="B22629" t="s">
        <v>94</v>
      </c>
      <c r="C22629" t="s">
        <v>1271</v>
      </c>
      <c r="D22629">
        <v>9</v>
      </c>
    </row>
    <row r="22630" spans="1:4">
      <c r="A22630">
        <v>1920</v>
      </c>
      <c r="B22630" t="s">
        <v>94</v>
      </c>
      <c r="C22630" t="s">
        <v>497</v>
      </c>
      <c r="D22630">
        <v>28.2</v>
      </c>
    </row>
    <row r="22631" spans="1:4">
      <c r="A22631">
        <v>1920</v>
      </c>
      <c r="B22631" t="s">
        <v>94</v>
      </c>
      <c r="C22631" t="s">
        <v>787</v>
      </c>
      <c r="D22631">
        <v>92</v>
      </c>
    </row>
    <row r="22632" spans="1:4">
      <c r="A22632">
        <v>1920</v>
      </c>
      <c r="B22632" t="s">
        <v>3653</v>
      </c>
      <c r="C22632" t="s">
        <v>3331</v>
      </c>
      <c r="D22632">
        <v>148.79</v>
      </c>
    </row>
    <row r="22633" spans="1:4">
      <c r="A22633">
        <v>1920</v>
      </c>
      <c r="B22633" t="s">
        <v>3653</v>
      </c>
      <c r="C22633" t="s">
        <v>3331</v>
      </c>
      <c r="D22633">
        <v>6.88</v>
      </c>
    </row>
    <row r="22634" spans="1:4">
      <c r="A22634">
        <v>1920</v>
      </c>
      <c r="B22634" t="s">
        <v>3653</v>
      </c>
      <c r="C22634" t="s">
        <v>2920</v>
      </c>
      <c r="D22634">
        <v>39.229999999999997</v>
      </c>
    </row>
    <row r="22635" spans="1:4">
      <c r="A22635">
        <v>1920</v>
      </c>
      <c r="B22635" t="s">
        <v>3653</v>
      </c>
      <c r="C22635" t="s">
        <v>2921</v>
      </c>
      <c r="D22635">
        <v>16</v>
      </c>
    </row>
    <row r="22636" spans="1:4">
      <c r="A22636">
        <v>1920</v>
      </c>
      <c r="B22636" t="s">
        <v>3653</v>
      </c>
      <c r="C22636" t="s">
        <v>2922</v>
      </c>
      <c r="D22636">
        <v>31.75</v>
      </c>
    </row>
    <row r="22637" spans="1:4">
      <c r="A22637">
        <v>1920</v>
      </c>
      <c r="B22637" t="s">
        <v>3653</v>
      </c>
      <c r="C22637" t="s">
        <v>2923</v>
      </c>
      <c r="D22637">
        <v>22.3</v>
      </c>
    </row>
    <row r="22638" spans="1:4">
      <c r="A22638">
        <v>1920</v>
      </c>
      <c r="B22638" t="s">
        <v>3654</v>
      </c>
      <c r="C22638" t="s">
        <v>489</v>
      </c>
      <c r="D22638">
        <v>2</v>
      </c>
    </row>
    <row r="22639" spans="1:4">
      <c r="A22639">
        <v>1920</v>
      </c>
      <c r="B22639" t="s">
        <v>3654</v>
      </c>
      <c r="C22639" t="s">
        <v>489</v>
      </c>
      <c r="D22639">
        <v>60</v>
      </c>
    </row>
    <row r="22640" spans="1:4">
      <c r="A22640">
        <v>1920</v>
      </c>
      <c r="B22640" t="s">
        <v>3654</v>
      </c>
      <c r="C22640" t="s">
        <v>489</v>
      </c>
      <c r="D22640">
        <v>56</v>
      </c>
    </row>
    <row r="22641" spans="1:4">
      <c r="A22641">
        <v>1920</v>
      </c>
      <c r="B22641" t="s">
        <v>3654</v>
      </c>
      <c r="C22641" t="s">
        <v>2924</v>
      </c>
      <c r="D22641">
        <v>162.66</v>
      </c>
    </row>
    <row r="22642" spans="1:4">
      <c r="A22642">
        <v>1920</v>
      </c>
      <c r="B22642" t="s">
        <v>3640</v>
      </c>
      <c r="C22642" t="s">
        <v>2924</v>
      </c>
      <c r="D22642">
        <v>7.5</v>
      </c>
    </row>
    <row r="22643" spans="1:4">
      <c r="A22643">
        <v>1920</v>
      </c>
      <c r="B22643" t="s">
        <v>3640</v>
      </c>
      <c r="C22643" t="s">
        <v>2926</v>
      </c>
      <c r="D22643">
        <v>38</v>
      </c>
    </row>
    <row r="22644" spans="1:4">
      <c r="A22644">
        <v>1920</v>
      </c>
      <c r="B22644" t="s">
        <v>3654</v>
      </c>
      <c r="C22644" t="s">
        <v>2924</v>
      </c>
      <c r="D22644">
        <v>7.5</v>
      </c>
    </row>
    <row r="22645" spans="1:4">
      <c r="A22645">
        <v>1920</v>
      </c>
      <c r="B22645" t="s">
        <v>3640</v>
      </c>
      <c r="C22645" t="s">
        <v>2927</v>
      </c>
      <c r="D22645">
        <v>8.8000000000000007</v>
      </c>
    </row>
    <row r="22646" spans="1:4">
      <c r="A22646">
        <v>1920</v>
      </c>
      <c r="B22646" t="s">
        <v>2928</v>
      </c>
      <c r="C22646" t="s">
        <v>2925</v>
      </c>
      <c r="D22646">
        <v>13.8</v>
      </c>
    </row>
    <row r="22647" spans="1:4">
      <c r="A22647">
        <v>1920</v>
      </c>
      <c r="B22647" t="s">
        <v>2928</v>
      </c>
      <c r="C22647" t="s">
        <v>3334</v>
      </c>
      <c r="D22647">
        <v>7.75</v>
      </c>
    </row>
    <row r="22648" spans="1:4">
      <c r="A22648">
        <v>1920</v>
      </c>
      <c r="B22648" t="s">
        <v>2928</v>
      </c>
      <c r="C22648" t="s">
        <v>2929</v>
      </c>
      <c r="D22648">
        <v>2</v>
      </c>
    </row>
    <row r="22649" spans="1:4">
      <c r="A22649">
        <v>1920</v>
      </c>
      <c r="B22649" t="s">
        <v>2928</v>
      </c>
      <c r="C22649" t="s">
        <v>2826</v>
      </c>
      <c r="D22649">
        <v>8</v>
      </c>
    </row>
    <row r="22650" spans="1:4">
      <c r="A22650">
        <v>1920</v>
      </c>
      <c r="B22650" t="s">
        <v>2928</v>
      </c>
      <c r="C22650" t="s">
        <v>2931</v>
      </c>
      <c r="D22650">
        <v>21</v>
      </c>
    </row>
    <row r="22651" spans="1:4">
      <c r="A22651">
        <v>1920</v>
      </c>
      <c r="B22651" t="s">
        <v>2928</v>
      </c>
      <c r="C22651" t="s">
        <v>2931</v>
      </c>
      <c r="D22651">
        <v>10.5</v>
      </c>
    </row>
    <row r="22652" spans="1:4">
      <c r="A22652">
        <v>1920</v>
      </c>
      <c r="B22652" t="s">
        <v>2928</v>
      </c>
      <c r="C22652" t="s">
        <v>2932</v>
      </c>
      <c r="D22652">
        <v>83.56</v>
      </c>
    </row>
    <row r="22653" spans="1:4">
      <c r="A22653">
        <v>1920</v>
      </c>
      <c r="B22653" t="s">
        <v>2928</v>
      </c>
      <c r="C22653" t="s">
        <v>2667</v>
      </c>
      <c r="D22653">
        <v>22</v>
      </c>
    </row>
    <row r="22654" spans="1:4">
      <c r="A22654">
        <v>1920</v>
      </c>
      <c r="B22654" t="s">
        <v>2928</v>
      </c>
      <c r="C22654" t="s">
        <v>3335</v>
      </c>
      <c r="D22654">
        <v>10</v>
      </c>
    </row>
    <row r="22655" spans="1:4">
      <c r="A22655">
        <v>1920</v>
      </c>
      <c r="B22655" t="s">
        <v>2928</v>
      </c>
      <c r="C22655" t="s">
        <v>3336</v>
      </c>
      <c r="D22655">
        <v>8.8699999999999992</v>
      </c>
    </row>
    <row r="22656" spans="1:4">
      <c r="A22656">
        <v>1920</v>
      </c>
      <c r="B22656" t="s">
        <v>2928</v>
      </c>
      <c r="C22656" t="s">
        <v>2935</v>
      </c>
      <c r="D22656">
        <v>8.4179999999999993</v>
      </c>
    </row>
    <row r="22657" spans="1:4">
      <c r="A22657">
        <v>1920</v>
      </c>
      <c r="B22657" t="s">
        <v>2928</v>
      </c>
      <c r="C22657" t="s">
        <v>2935</v>
      </c>
      <c r="D22657">
        <v>14.335000000000001</v>
      </c>
    </row>
    <row r="22658" spans="1:4">
      <c r="A22658">
        <v>1920</v>
      </c>
      <c r="B22658" t="s">
        <v>2928</v>
      </c>
      <c r="C22658" t="s">
        <v>2935</v>
      </c>
      <c r="D22658">
        <v>42.725999999999999</v>
      </c>
    </row>
    <row r="22659" spans="1:4">
      <c r="A22659">
        <v>1920</v>
      </c>
      <c r="B22659" t="s">
        <v>2928</v>
      </c>
      <c r="C22659" t="s">
        <v>2935</v>
      </c>
      <c r="D22659">
        <v>65.400000000000006</v>
      </c>
    </row>
    <row r="22660" spans="1:4">
      <c r="A22660">
        <v>1920</v>
      </c>
      <c r="B22660" t="s">
        <v>2928</v>
      </c>
      <c r="C22660" t="s">
        <v>2935</v>
      </c>
      <c r="D22660">
        <v>2.75</v>
      </c>
    </row>
    <row r="22661" spans="1:4">
      <c r="A22661">
        <v>1920</v>
      </c>
      <c r="B22661" t="s">
        <v>2928</v>
      </c>
      <c r="C22661" t="s">
        <v>2936</v>
      </c>
      <c r="D22661">
        <v>19.03</v>
      </c>
    </row>
    <row r="22662" spans="1:4">
      <c r="A22662">
        <v>1920</v>
      </c>
      <c r="B22662" t="s">
        <v>2928</v>
      </c>
      <c r="C22662" t="s">
        <v>2936</v>
      </c>
      <c r="D22662">
        <v>42</v>
      </c>
    </row>
    <row r="22663" spans="1:4">
      <c r="A22663">
        <v>1920</v>
      </c>
      <c r="B22663" t="s">
        <v>2938</v>
      </c>
      <c r="C22663" t="s">
        <v>3590</v>
      </c>
      <c r="D22663">
        <v>36.06</v>
      </c>
    </row>
    <row r="22664" spans="1:4">
      <c r="A22664">
        <v>1920</v>
      </c>
      <c r="B22664" t="s">
        <v>2938</v>
      </c>
      <c r="C22664" t="s">
        <v>3590</v>
      </c>
      <c r="D22664">
        <v>3.01</v>
      </c>
    </row>
    <row r="22665" spans="1:4">
      <c r="A22665">
        <v>1920</v>
      </c>
      <c r="B22665" t="s">
        <v>2938</v>
      </c>
      <c r="C22665" t="s">
        <v>2941</v>
      </c>
      <c r="D22665">
        <v>87.87</v>
      </c>
    </row>
    <row r="22666" spans="1:4">
      <c r="A22666">
        <v>1920</v>
      </c>
      <c r="B22666" t="s">
        <v>2938</v>
      </c>
      <c r="C22666" t="s">
        <v>2939</v>
      </c>
      <c r="D22666">
        <v>3</v>
      </c>
    </row>
    <row r="22667" spans="1:4">
      <c r="A22667">
        <v>1920</v>
      </c>
      <c r="B22667" t="s">
        <v>2938</v>
      </c>
      <c r="C22667" t="s">
        <v>2939</v>
      </c>
      <c r="D22667">
        <v>16.12</v>
      </c>
    </row>
    <row r="22668" spans="1:4">
      <c r="A22668">
        <v>1920</v>
      </c>
      <c r="B22668" t="s">
        <v>2938</v>
      </c>
      <c r="C22668" t="s">
        <v>2942</v>
      </c>
      <c r="D22668">
        <v>155.03</v>
      </c>
    </row>
    <row r="22669" spans="1:4">
      <c r="A22669">
        <v>1920</v>
      </c>
      <c r="B22669" t="s">
        <v>2938</v>
      </c>
      <c r="C22669" t="s">
        <v>3591</v>
      </c>
      <c r="D22669">
        <v>15.08</v>
      </c>
    </row>
    <row r="22670" spans="1:4">
      <c r="A22670">
        <v>1920</v>
      </c>
      <c r="B22670" t="s">
        <v>2938</v>
      </c>
      <c r="C22670" t="s">
        <v>2945</v>
      </c>
      <c r="D22670">
        <v>9.7899999999999991</v>
      </c>
    </row>
    <row r="22671" spans="1:4">
      <c r="A22671">
        <v>1920</v>
      </c>
      <c r="B22671" t="s">
        <v>2938</v>
      </c>
      <c r="C22671" t="s">
        <v>2946</v>
      </c>
      <c r="D22671">
        <v>15.2</v>
      </c>
    </row>
    <row r="22672" spans="1:4">
      <c r="A22672">
        <v>1920</v>
      </c>
      <c r="B22672" t="s">
        <v>2938</v>
      </c>
      <c r="C22672" t="s">
        <v>2947</v>
      </c>
      <c r="D22672">
        <v>44</v>
      </c>
    </row>
    <row r="22673" spans="1:4">
      <c r="A22673">
        <v>1920</v>
      </c>
      <c r="B22673" t="s">
        <v>2938</v>
      </c>
      <c r="C22673" t="s">
        <v>2948</v>
      </c>
      <c r="D22673">
        <v>1</v>
      </c>
    </row>
    <row r="22674" spans="1:4">
      <c r="A22674">
        <v>1920</v>
      </c>
      <c r="B22674" t="s">
        <v>2938</v>
      </c>
      <c r="C22674" t="s">
        <v>2948</v>
      </c>
      <c r="D22674">
        <v>12.54</v>
      </c>
    </row>
    <row r="22675" spans="1:4">
      <c r="A22675">
        <v>1920</v>
      </c>
      <c r="B22675" t="s">
        <v>2938</v>
      </c>
      <c r="C22675" t="s">
        <v>2950</v>
      </c>
      <c r="D22675">
        <v>66.38</v>
      </c>
    </row>
    <row r="22676" spans="1:4">
      <c r="A22676">
        <v>1920</v>
      </c>
      <c r="B22676" t="s">
        <v>2938</v>
      </c>
      <c r="C22676" t="s">
        <v>2950</v>
      </c>
      <c r="D22676">
        <v>2.5</v>
      </c>
    </row>
    <row r="22677" spans="1:4">
      <c r="A22677">
        <v>1920</v>
      </c>
      <c r="B22677" t="s">
        <v>2938</v>
      </c>
      <c r="C22677" t="s">
        <v>2949</v>
      </c>
      <c r="D22677">
        <v>890.74</v>
      </c>
    </row>
    <row r="22678" spans="1:4">
      <c r="A22678">
        <v>1920</v>
      </c>
      <c r="B22678" t="s">
        <v>2938</v>
      </c>
      <c r="C22678" t="s">
        <v>2952</v>
      </c>
      <c r="D22678">
        <v>10</v>
      </c>
    </row>
    <row r="22679" spans="1:4">
      <c r="A22679">
        <v>1920</v>
      </c>
      <c r="B22679" t="s">
        <v>2938</v>
      </c>
      <c r="C22679" t="s">
        <v>3340</v>
      </c>
      <c r="D22679">
        <v>14</v>
      </c>
    </row>
    <row r="22680" spans="1:4">
      <c r="A22680">
        <v>1920</v>
      </c>
      <c r="B22680" t="s">
        <v>2938</v>
      </c>
      <c r="C22680" t="s">
        <v>2953</v>
      </c>
      <c r="D22680">
        <v>7</v>
      </c>
    </row>
    <row r="22681" spans="1:4">
      <c r="A22681">
        <v>1920</v>
      </c>
      <c r="B22681" t="s">
        <v>2938</v>
      </c>
      <c r="C22681" t="s">
        <v>2953</v>
      </c>
      <c r="D22681">
        <v>17.7</v>
      </c>
    </row>
    <row r="22682" spans="1:4">
      <c r="A22682">
        <v>1920</v>
      </c>
      <c r="B22682" t="s">
        <v>2938</v>
      </c>
      <c r="C22682" t="s">
        <v>3592</v>
      </c>
      <c r="D22682">
        <v>18</v>
      </c>
    </row>
    <row r="22683" spans="1:4">
      <c r="A22683">
        <v>1920</v>
      </c>
      <c r="B22683" t="s">
        <v>2938</v>
      </c>
      <c r="C22683" t="s">
        <v>3342</v>
      </c>
      <c r="D22683">
        <v>8.7899999999999991</v>
      </c>
    </row>
    <row r="22684" spans="1:4">
      <c r="A22684">
        <v>1920</v>
      </c>
      <c r="B22684" t="s">
        <v>2938</v>
      </c>
      <c r="C22684" t="s">
        <v>2956</v>
      </c>
      <c r="D22684">
        <v>4.5</v>
      </c>
    </row>
    <row r="22685" spans="1:4">
      <c r="A22685">
        <v>1920</v>
      </c>
      <c r="B22685" t="s">
        <v>2938</v>
      </c>
      <c r="C22685" t="s">
        <v>3506</v>
      </c>
      <c r="D22685">
        <v>48.16</v>
      </c>
    </row>
    <row r="22686" spans="1:4">
      <c r="A22686">
        <v>1920</v>
      </c>
      <c r="B22686" t="s">
        <v>2938</v>
      </c>
      <c r="C22686" t="s">
        <v>3593</v>
      </c>
      <c r="D22686">
        <v>18.260000000000002</v>
      </c>
    </row>
    <row r="22687" spans="1:4">
      <c r="A22687">
        <v>1920</v>
      </c>
      <c r="B22687" t="s">
        <v>2938</v>
      </c>
      <c r="C22687" t="s">
        <v>3593</v>
      </c>
      <c r="D22687">
        <v>49.658000000000001</v>
      </c>
    </row>
    <row r="22688" spans="1:4">
      <c r="A22688">
        <v>1920</v>
      </c>
      <c r="B22688" t="s">
        <v>2938</v>
      </c>
      <c r="C22688" t="s">
        <v>3593</v>
      </c>
      <c r="D22688">
        <v>70.760000000000005</v>
      </c>
    </row>
    <row r="22689" spans="1:4">
      <c r="A22689">
        <v>1920</v>
      </c>
      <c r="B22689" t="s">
        <v>2938</v>
      </c>
      <c r="C22689" t="s">
        <v>3594</v>
      </c>
      <c r="D22689">
        <v>4.5</v>
      </c>
    </row>
    <row r="22690" spans="1:4">
      <c r="A22690">
        <v>1920</v>
      </c>
      <c r="B22690" t="s">
        <v>2961</v>
      </c>
      <c r="C22690" t="s">
        <v>2962</v>
      </c>
      <c r="D22690">
        <v>7</v>
      </c>
    </row>
    <row r="22691" spans="1:4">
      <c r="A22691">
        <v>1920</v>
      </c>
      <c r="B22691" t="s">
        <v>2961</v>
      </c>
      <c r="C22691" t="s">
        <v>3595</v>
      </c>
      <c r="D22691">
        <v>8.6999999999999993</v>
      </c>
    </row>
    <row r="22692" spans="1:4">
      <c r="A22692">
        <v>1920</v>
      </c>
      <c r="B22692" t="s">
        <v>2961</v>
      </c>
      <c r="C22692" t="s">
        <v>3595</v>
      </c>
      <c r="D22692">
        <v>112.396</v>
      </c>
    </row>
    <row r="22693" spans="1:4">
      <c r="A22693">
        <v>1920</v>
      </c>
      <c r="B22693" t="s">
        <v>2963</v>
      </c>
      <c r="C22693" t="s">
        <v>2714</v>
      </c>
      <c r="D22693">
        <v>60.9</v>
      </c>
    </row>
    <row r="22694" spans="1:4">
      <c r="A22694">
        <v>1920</v>
      </c>
      <c r="B22694" t="s">
        <v>2963</v>
      </c>
      <c r="C22694" t="s">
        <v>2821</v>
      </c>
      <c r="D22694">
        <v>64.760000000000005</v>
      </c>
    </row>
    <row r="22695" spans="1:4">
      <c r="A22695">
        <v>1920</v>
      </c>
      <c r="B22695" t="s">
        <v>2963</v>
      </c>
      <c r="C22695" t="s">
        <v>2964</v>
      </c>
      <c r="D22695">
        <v>8</v>
      </c>
    </row>
    <row r="22696" spans="1:4">
      <c r="A22696">
        <v>1920</v>
      </c>
      <c r="B22696" t="s">
        <v>2963</v>
      </c>
      <c r="C22696" t="s">
        <v>3596</v>
      </c>
      <c r="D22696">
        <v>15</v>
      </c>
    </row>
    <row r="22697" spans="1:4">
      <c r="A22697">
        <v>1920</v>
      </c>
      <c r="B22697" t="s">
        <v>2963</v>
      </c>
      <c r="C22697" t="s">
        <v>3346</v>
      </c>
      <c r="D22697">
        <v>2.2599999999999998</v>
      </c>
    </row>
    <row r="22698" spans="1:4">
      <c r="A22698">
        <v>1920</v>
      </c>
      <c r="B22698" t="s">
        <v>2963</v>
      </c>
      <c r="C22698" t="s">
        <v>3597</v>
      </c>
      <c r="D22698">
        <v>4.82</v>
      </c>
    </row>
    <row r="22699" spans="1:4">
      <c r="A22699">
        <v>1920</v>
      </c>
      <c r="B22699" t="s">
        <v>2963</v>
      </c>
      <c r="C22699" t="s">
        <v>2967</v>
      </c>
      <c r="D22699">
        <v>49.74</v>
      </c>
    </row>
    <row r="22700" spans="1:4">
      <c r="A22700">
        <v>1920</v>
      </c>
      <c r="B22700" t="s">
        <v>2963</v>
      </c>
      <c r="C22700" t="s">
        <v>2968</v>
      </c>
      <c r="D22700">
        <v>14</v>
      </c>
    </row>
    <row r="22701" spans="1:4">
      <c r="A22701">
        <v>1920</v>
      </c>
      <c r="B22701" t="s">
        <v>2963</v>
      </c>
      <c r="C22701" t="s">
        <v>2968</v>
      </c>
      <c r="D22701">
        <v>8.8000000000000007</v>
      </c>
    </row>
    <row r="22702" spans="1:4">
      <c r="A22702">
        <v>1920</v>
      </c>
      <c r="B22702" t="s">
        <v>2963</v>
      </c>
      <c r="C22702" t="s">
        <v>2968</v>
      </c>
      <c r="D22702">
        <v>191.15</v>
      </c>
    </row>
    <row r="22703" spans="1:4">
      <c r="A22703">
        <v>1920</v>
      </c>
      <c r="B22703" t="s">
        <v>2963</v>
      </c>
      <c r="C22703" t="s">
        <v>2968</v>
      </c>
      <c r="D22703">
        <v>25.35</v>
      </c>
    </row>
    <row r="22704" spans="1:4">
      <c r="A22704">
        <v>1920</v>
      </c>
      <c r="B22704" t="s">
        <v>2963</v>
      </c>
      <c r="C22704" t="s">
        <v>2968</v>
      </c>
      <c r="D22704">
        <v>399.08</v>
      </c>
    </row>
    <row r="22705" spans="1:4">
      <c r="A22705">
        <v>1920</v>
      </c>
      <c r="B22705" t="s">
        <v>2963</v>
      </c>
      <c r="C22705" t="s">
        <v>2969</v>
      </c>
      <c r="D22705">
        <v>8</v>
      </c>
    </row>
    <row r="22706" spans="1:4">
      <c r="A22706">
        <v>1920</v>
      </c>
      <c r="B22706" t="s">
        <v>2963</v>
      </c>
      <c r="C22706" t="s">
        <v>3598</v>
      </c>
      <c r="D22706">
        <v>65.06</v>
      </c>
    </row>
    <row r="22707" spans="1:4">
      <c r="A22707">
        <v>1920</v>
      </c>
      <c r="B22707" t="s">
        <v>2963</v>
      </c>
      <c r="C22707" t="s">
        <v>3599</v>
      </c>
      <c r="D22707">
        <v>5.9</v>
      </c>
    </row>
    <row r="22708" spans="1:4">
      <c r="A22708">
        <v>1920</v>
      </c>
      <c r="B22708" t="s">
        <v>2963</v>
      </c>
      <c r="C22708" t="s">
        <v>2974</v>
      </c>
      <c r="D22708">
        <v>17.399999999999999</v>
      </c>
    </row>
    <row r="22709" spans="1:4">
      <c r="A22709">
        <v>1920</v>
      </c>
      <c r="B22709" t="s">
        <v>2963</v>
      </c>
      <c r="C22709" t="s">
        <v>2974</v>
      </c>
      <c r="D22709">
        <v>36</v>
      </c>
    </row>
    <row r="22710" spans="1:4">
      <c r="A22710">
        <v>1920</v>
      </c>
      <c r="B22710" t="s">
        <v>2963</v>
      </c>
      <c r="C22710" t="s">
        <v>2974</v>
      </c>
      <c r="D22710">
        <v>48.08</v>
      </c>
    </row>
    <row r="22711" spans="1:4">
      <c r="A22711">
        <v>1920</v>
      </c>
      <c r="B22711" t="s">
        <v>2963</v>
      </c>
      <c r="C22711" t="s">
        <v>482</v>
      </c>
      <c r="D22711">
        <v>2.92</v>
      </c>
    </row>
    <row r="22712" spans="1:4">
      <c r="A22712">
        <v>1920</v>
      </c>
      <c r="B22712" t="s">
        <v>2963</v>
      </c>
      <c r="C22712" t="s">
        <v>2976</v>
      </c>
      <c r="D22712">
        <v>3.27</v>
      </c>
    </row>
    <row r="22713" spans="1:4">
      <c r="A22713">
        <v>1920</v>
      </c>
      <c r="B22713" t="s">
        <v>2963</v>
      </c>
      <c r="C22713" t="s">
        <v>2976</v>
      </c>
      <c r="D22713">
        <v>126.18</v>
      </c>
    </row>
    <row r="22714" spans="1:4">
      <c r="A22714">
        <v>1920</v>
      </c>
      <c r="B22714" t="s">
        <v>2963</v>
      </c>
      <c r="C22714" t="s">
        <v>2976</v>
      </c>
      <c r="D22714">
        <v>82</v>
      </c>
    </row>
    <row r="22715" spans="1:4">
      <c r="A22715">
        <v>1920</v>
      </c>
      <c r="B22715" t="s">
        <v>2963</v>
      </c>
      <c r="C22715" t="s">
        <v>2979</v>
      </c>
      <c r="D22715">
        <v>41.99</v>
      </c>
    </row>
    <row r="22716" spans="1:4">
      <c r="A22716">
        <v>1920</v>
      </c>
      <c r="B22716" t="s">
        <v>2963</v>
      </c>
      <c r="C22716" t="s">
        <v>2980</v>
      </c>
      <c r="D22716">
        <v>7.55</v>
      </c>
    </row>
    <row r="22717" spans="1:4">
      <c r="A22717">
        <v>1920</v>
      </c>
      <c r="B22717" t="s">
        <v>2963</v>
      </c>
      <c r="C22717" t="s">
        <v>3353</v>
      </c>
      <c r="D22717">
        <v>10.9</v>
      </c>
    </row>
    <row r="22718" spans="1:4">
      <c r="A22718">
        <v>1920</v>
      </c>
      <c r="B22718" t="s">
        <v>2963</v>
      </c>
      <c r="C22718" t="s">
        <v>3354</v>
      </c>
      <c r="D22718">
        <v>11.47</v>
      </c>
    </row>
    <row r="22719" spans="1:4">
      <c r="A22719">
        <v>1920</v>
      </c>
      <c r="B22719" t="s">
        <v>2963</v>
      </c>
      <c r="C22719" t="s">
        <v>3355</v>
      </c>
      <c r="D22719">
        <v>86.73</v>
      </c>
    </row>
    <row r="22720" spans="1:4">
      <c r="A22720">
        <v>1920</v>
      </c>
      <c r="B22720" t="s">
        <v>2963</v>
      </c>
      <c r="C22720" t="s">
        <v>3355</v>
      </c>
      <c r="D22720">
        <v>88.694000000000003</v>
      </c>
    </row>
    <row r="22721" spans="1:4">
      <c r="A22721">
        <v>1920</v>
      </c>
      <c r="B22721" t="s">
        <v>2963</v>
      </c>
      <c r="C22721" t="s">
        <v>3355</v>
      </c>
      <c r="D22721">
        <v>40</v>
      </c>
    </row>
    <row r="22722" spans="1:4">
      <c r="A22722">
        <v>1920</v>
      </c>
      <c r="B22722" t="s">
        <v>2963</v>
      </c>
      <c r="C22722" t="s">
        <v>3355</v>
      </c>
      <c r="D22722">
        <v>11</v>
      </c>
    </row>
    <row r="22723" spans="1:4">
      <c r="A22723">
        <v>1920</v>
      </c>
      <c r="B22723" t="s">
        <v>2963</v>
      </c>
      <c r="C22723" t="s">
        <v>3600</v>
      </c>
      <c r="D22723">
        <v>8.8309999999999995</v>
      </c>
    </row>
    <row r="22724" spans="1:4">
      <c r="A22724">
        <v>1920</v>
      </c>
      <c r="B22724" t="s">
        <v>2963</v>
      </c>
      <c r="C22724" t="s">
        <v>2697</v>
      </c>
      <c r="D22724">
        <v>12.84</v>
      </c>
    </row>
    <row r="22725" spans="1:4">
      <c r="A22725">
        <v>1920</v>
      </c>
      <c r="B22725" t="s">
        <v>2963</v>
      </c>
      <c r="C22725" t="s">
        <v>2988</v>
      </c>
      <c r="D22725">
        <v>23</v>
      </c>
    </row>
    <row r="22726" spans="1:4">
      <c r="A22726">
        <v>1920</v>
      </c>
      <c r="B22726" t="s">
        <v>2963</v>
      </c>
      <c r="C22726" t="s">
        <v>2988</v>
      </c>
      <c r="D22726">
        <v>9.27</v>
      </c>
    </row>
    <row r="22727" spans="1:4">
      <c r="A22727">
        <v>1920</v>
      </c>
      <c r="B22727" t="s">
        <v>2963</v>
      </c>
      <c r="C22727" t="s">
        <v>3357</v>
      </c>
      <c r="D22727">
        <v>281.91800000000001</v>
      </c>
    </row>
    <row r="22728" spans="1:4">
      <c r="A22728">
        <v>1920</v>
      </c>
      <c r="B22728" t="s">
        <v>2963</v>
      </c>
      <c r="C22728" t="s">
        <v>3357</v>
      </c>
      <c r="D22728">
        <v>522</v>
      </c>
    </row>
    <row r="22729" spans="1:4">
      <c r="A22729">
        <v>1920</v>
      </c>
      <c r="B22729" t="s">
        <v>2963</v>
      </c>
      <c r="C22729" t="s">
        <v>3357</v>
      </c>
      <c r="D22729">
        <v>1</v>
      </c>
    </row>
    <row r="22730" spans="1:4">
      <c r="A22730">
        <v>1920</v>
      </c>
      <c r="B22730" t="s">
        <v>2963</v>
      </c>
      <c r="C22730" t="s">
        <v>3357</v>
      </c>
      <c r="D22730">
        <v>6</v>
      </c>
    </row>
    <row r="22731" spans="1:4">
      <c r="A22731">
        <v>1920</v>
      </c>
      <c r="B22731" t="s">
        <v>2963</v>
      </c>
      <c r="C22731" t="s">
        <v>3357</v>
      </c>
      <c r="D22731">
        <v>58.124000000000002</v>
      </c>
    </row>
    <row r="22732" spans="1:4">
      <c r="A22732">
        <v>1920</v>
      </c>
      <c r="B22732" t="s">
        <v>2963</v>
      </c>
      <c r="C22732" t="s">
        <v>3357</v>
      </c>
      <c r="D22732">
        <v>4</v>
      </c>
    </row>
    <row r="22733" spans="1:4">
      <c r="A22733">
        <v>1920</v>
      </c>
      <c r="B22733" t="s">
        <v>2963</v>
      </c>
      <c r="C22733" t="s">
        <v>3357</v>
      </c>
      <c r="D22733">
        <v>1.74</v>
      </c>
    </row>
    <row r="22734" spans="1:4">
      <c r="A22734">
        <v>1920</v>
      </c>
      <c r="B22734" t="s">
        <v>2963</v>
      </c>
      <c r="C22734" t="s">
        <v>3357</v>
      </c>
      <c r="D22734">
        <v>3</v>
      </c>
    </row>
    <row r="22735" spans="1:4">
      <c r="A22735">
        <v>1920</v>
      </c>
      <c r="B22735" t="s">
        <v>2963</v>
      </c>
      <c r="C22735" t="s">
        <v>3357</v>
      </c>
      <c r="D22735">
        <v>20.010000000000002</v>
      </c>
    </row>
    <row r="22736" spans="1:4">
      <c r="A22736">
        <v>1920</v>
      </c>
      <c r="B22736" t="s">
        <v>2963</v>
      </c>
      <c r="C22736" t="s">
        <v>3357</v>
      </c>
      <c r="D22736">
        <v>18.757000000000001</v>
      </c>
    </row>
    <row r="22737" spans="1:4">
      <c r="A22737">
        <v>1920</v>
      </c>
      <c r="B22737" t="s">
        <v>2963</v>
      </c>
      <c r="C22737" t="s">
        <v>3357</v>
      </c>
      <c r="D22737">
        <v>5.81</v>
      </c>
    </row>
    <row r="22738" spans="1:4">
      <c r="A22738">
        <v>1920</v>
      </c>
      <c r="B22738" t="s">
        <v>2963</v>
      </c>
      <c r="C22738" t="s">
        <v>3357</v>
      </c>
      <c r="D22738">
        <v>22</v>
      </c>
    </row>
    <row r="22739" spans="1:4">
      <c r="A22739">
        <v>1920</v>
      </c>
      <c r="B22739" t="s">
        <v>2963</v>
      </c>
      <c r="C22739" t="s">
        <v>3357</v>
      </c>
      <c r="D22739">
        <v>261.68</v>
      </c>
    </row>
    <row r="22740" spans="1:4">
      <c r="A22740">
        <v>1920</v>
      </c>
      <c r="B22740" t="s">
        <v>2963</v>
      </c>
      <c r="C22740" t="s">
        <v>3357</v>
      </c>
      <c r="D22740">
        <v>8.9600000000000009</v>
      </c>
    </row>
    <row r="22741" spans="1:4">
      <c r="A22741">
        <v>1920</v>
      </c>
      <c r="B22741" t="s">
        <v>2963</v>
      </c>
      <c r="C22741" t="s">
        <v>3357</v>
      </c>
      <c r="D22741">
        <v>116</v>
      </c>
    </row>
    <row r="22742" spans="1:4">
      <c r="A22742">
        <v>1920</v>
      </c>
      <c r="B22742" t="s">
        <v>2963</v>
      </c>
      <c r="C22742" t="s">
        <v>3357</v>
      </c>
      <c r="D22742">
        <v>55.08</v>
      </c>
    </row>
    <row r="22743" spans="1:4">
      <c r="A22743">
        <v>1920</v>
      </c>
      <c r="B22743" t="s">
        <v>2963</v>
      </c>
      <c r="C22743" t="s">
        <v>3357</v>
      </c>
      <c r="D22743">
        <v>19</v>
      </c>
    </row>
    <row r="22744" spans="1:4">
      <c r="A22744">
        <v>1920</v>
      </c>
      <c r="B22744" t="s">
        <v>2963</v>
      </c>
      <c r="C22744" t="s">
        <v>3357</v>
      </c>
      <c r="D22744">
        <v>17.87</v>
      </c>
    </row>
    <row r="22745" spans="1:4">
      <c r="A22745">
        <v>1920</v>
      </c>
      <c r="B22745" t="s">
        <v>2963</v>
      </c>
      <c r="C22745" t="s">
        <v>3357</v>
      </c>
      <c r="D22745">
        <v>98.65</v>
      </c>
    </row>
    <row r="22746" spans="1:4">
      <c r="A22746">
        <v>1920</v>
      </c>
      <c r="B22746" t="s">
        <v>2963</v>
      </c>
      <c r="C22746" t="s">
        <v>3357</v>
      </c>
      <c r="D22746">
        <v>28.911999999999999</v>
      </c>
    </row>
    <row r="22747" spans="1:4">
      <c r="A22747">
        <v>1920</v>
      </c>
      <c r="B22747" t="s">
        <v>2963</v>
      </c>
      <c r="C22747" t="s">
        <v>3357</v>
      </c>
      <c r="D22747">
        <v>856.78</v>
      </c>
    </row>
    <row r="22748" spans="1:4">
      <c r="A22748">
        <v>1920</v>
      </c>
      <c r="B22748" t="s">
        <v>2963</v>
      </c>
      <c r="C22748" t="s">
        <v>3357</v>
      </c>
      <c r="D22748">
        <v>25.84</v>
      </c>
    </row>
    <row r="22749" spans="1:4">
      <c r="A22749">
        <v>1920</v>
      </c>
      <c r="B22749" t="s">
        <v>2963</v>
      </c>
      <c r="C22749" t="s">
        <v>3357</v>
      </c>
      <c r="D22749">
        <v>747.13</v>
      </c>
    </row>
    <row r="22750" spans="1:4">
      <c r="A22750">
        <v>1920</v>
      </c>
      <c r="B22750" t="s">
        <v>2963</v>
      </c>
      <c r="C22750" t="s">
        <v>3357</v>
      </c>
      <c r="D22750">
        <v>7</v>
      </c>
    </row>
    <row r="22751" spans="1:4">
      <c r="A22751">
        <v>1920</v>
      </c>
      <c r="B22751" t="s">
        <v>2963</v>
      </c>
      <c r="C22751" t="s">
        <v>3357</v>
      </c>
      <c r="D22751">
        <v>77.150000000000006</v>
      </c>
    </row>
    <row r="22752" spans="1:4">
      <c r="A22752">
        <v>1920</v>
      </c>
      <c r="B22752" t="s">
        <v>2963</v>
      </c>
      <c r="C22752" t="s">
        <v>3357</v>
      </c>
      <c r="D22752">
        <v>82</v>
      </c>
    </row>
    <row r="22753" spans="1:4">
      <c r="A22753">
        <v>1920</v>
      </c>
      <c r="B22753" t="s">
        <v>2963</v>
      </c>
      <c r="C22753" t="s">
        <v>3357</v>
      </c>
      <c r="D22753">
        <v>4</v>
      </c>
    </row>
    <row r="22754" spans="1:4">
      <c r="A22754">
        <v>1920</v>
      </c>
      <c r="B22754" t="s">
        <v>2963</v>
      </c>
      <c r="C22754" t="s">
        <v>3357</v>
      </c>
      <c r="D22754">
        <v>28</v>
      </c>
    </row>
    <row r="22755" spans="1:4">
      <c r="A22755">
        <v>1920</v>
      </c>
      <c r="B22755" t="s">
        <v>2963</v>
      </c>
      <c r="C22755" t="s">
        <v>3358</v>
      </c>
      <c r="D22755">
        <v>28.19</v>
      </c>
    </row>
    <row r="22756" spans="1:4">
      <c r="A22756">
        <v>1920</v>
      </c>
      <c r="B22756" t="s">
        <v>2963</v>
      </c>
      <c r="C22756" t="s">
        <v>3358</v>
      </c>
      <c r="D22756">
        <v>19.48</v>
      </c>
    </row>
    <row r="22757" spans="1:4">
      <c r="A22757">
        <v>1920</v>
      </c>
      <c r="B22757" t="s">
        <v>2963</v>
      </c>
      <c r="C22757" t="s">
        <v>3358</v>
      </c>
      <c r="D22757">
        <v>17.649999999999999</v>
      </c>
    </row>
    <row r="22758" spans="1:4">
      <c r="A22758">
        <v>1920</v>
      </c>
      <c r="B22758" t="s">
        <v>2963</v>
      </c>
      <c r="C22758" t="s">
        <v>3601</v>
      </c>
      <c r="D22758">
        <v>7.93</v>
      </c>
    </row>
    <row r="22759" spans="1:4">
      <c r="A22759">
        <v>1920</v>
      </c>
      <c r="B22759" t="s">
        <v>2963</v>
      </c>
      <c r="C22759" t="s">
        <v>3514</v>
      </c>
      <c r="D22759">
        <v>99.8</v>
      </c>
    </row>
    <row r="22760" spans="1:4">
      <c r="A22760">
        <v>1920</v>
      </c>
      <c r="B22760" t="s">
        <v>2963</v>
      </c>
      <c r="C22760" t="s">
        <v>3602</v>
      </c>
      <c r="D22760">
        <v>44</v>
      </c>
    </row>
    <row r="22761" spans="1:4">
      <c r="A22761">
        <v>1920</v>
      </c>
      <c r="B22761" t="s">
        <v>2963</v>
      </c>
      <c r="C22761" t="s">
        <v>3602</v>
      </c>
      <c r="D22761">
        <v>117.98099999999999</v>
      </c>
    </row>
    <row r="22762" spans="1:4">
      <c r="A22762">
        <v>1920</v>
      </c>
      <c r="B22762" t="s">
        <v>2963</v>
      </c>
      <c r="C22762" t="s">
        <v>2998</v>
      </c>
      <c r="D22762">
        <v>2.81</v>
      </c>
    </row>
    <row r="22763" spans="1:4">
      <c r="A22763">
        <v>1920</v>
      </c>
      <c r="B22763" t="s">
        <v>2963</v>
      </c>
      <c r="C22763" t="s">
        <v>2999</v>
      </c>
      <c r="D22763">
        <v>10.64</v>
      </c>
    </row>
    <row r="22764" spans="1:4">
      <c r="A22764">
        <v>1920</v>
      </c>
      <c r="B22764" t="s">
        <v>2963</v>
      </c>
      <c r="C22764" t="s">
        <v>2999</v>
      </c>
      <c r="D22764">
        <v>4.3540000000000001</v>
      </c>
    </row>
    <row r="22765" spans="1:4">
      <c r="A22765">
        <v>1920</v>
      </c>
      <c r="B22765" t="s">
        <v>2963</v>
      </c>
      <c r="C22765" t="s">
        <v>3002</v>
      </c>
      <c r="D22765">
        <v>10</v>
      </c>
    </row>
    <row r="22766" spans="1:4">
      <c r="A22766">
        <v>1920</v>
      </c>
      <c r="B22766" t="s">
        <v>2963</v>
      </c>
      <c r="C22766" t="s">
        <v>3000</v>
      </c>
      <c r="D22766">
        <v>28.97</v>
      </c>
    </row>
    <row r="22767" spans="1:4">
      <c r="A22767">
        <v>1920</v>
      </c>
      <c r="B22767" t="s">
        <v>2963</v>
      </c>
      <c r="C22767" t="s">
        <v>3003</v>
      </c>
      <c r="D22767">
        <v>7.53</v>
      </c>
    </row>
    <row r="22768" spans="1:4">
      <c r="A22768">
        <v>1920</v>
      </c>
      <c r="B22768" t="s">
        <v>2963</v>
      </c>
      <c r="C22768" t="s">
        <v>3004</v>
      </c>
      <c r="D22768">
        <v>97.831999999999994</v>
      </c>
    </row>
    <row r="22769" spans="1:4">
      <c r="A22769">
        <v>1920</v>
      </c>
      <c r="B22769" t="s">
        <v>2963</v>
      </c>
      <c r="C22769" t="s">
        <v>3005</v>
      </c>
      <c r="D22769">
        <v>68.2</v>
      </c>
    </row>
    <row r="22770" spans="1:4">
      <c r="A22770">
        <v>1920</v>
      </c>
      <c r="B22770" t="s">
        <v>2963</v>
      </c>
      <c r="C22770" t="s">
        <v>3005</v>
      </c>
      <c r="D22770">
        <v>8.9849999999999994</v>
      </c>
    </row>
    <row r="22771" spans="1:4">
      <c r="A22771">
        <v>1920</v>
      </c>
      <c r="B22771" t="s">
        <v>2963</v>
      </c>
      <c r="C22771" t="s">
        <v>3005</v>
      </c>
      <c r="D22771">
        <v>34</v>
      </c>
    </row>
    <row r="22772" spans="1:4">
      <c r="A22772">
        <v>1920</v>
      </c>
      <c r="B22772" t="s">
        <v>2963</v>
      </c>
      <c r="C22772" t="s">
        <v>3006</v>
      </c>
      <c r="D22772">
        <v>18</v>
      </c>
    </row>
    <row r="22773" spans="1:4">
      <c r="A22773">
        <v>1920</v>
      </c>
      <c r="B22773" t="s">
        <v>2963</v>
      </c>
      <c r="C22773" t="s">
        <v>3007</v>
      </c>
      <c r="D22773">
        <v>858.88</v>
      </c>
    </row>
    <row r="22774" spans="1:4">
      <c r="A22774">
        <v>1920</v>
      </c>
      <c r="B22774" t="s">
        <v>2963</v>
      </c>
      <c r="C22774" t="s">
        <v>3007</v>
      </c>
      <c r="D22774">
        <v>7.66</v>
      </c>
    </row>
    <row r="22775" spans="1:4">
      <c r="A22775">
        <v>1920</v>
      </c>
      <c r="B22775" t="s">
        <v>2963</v>
      </c>
      <c r="C22775" t="s">
        <v>3603</v>
      </c>
      <c r="D22775">
        <v>7.26</v>
      </c>
    </row>
    <row r="22776" spans="1:4">
      <c r="A22776">
        <v>1920</v>
      </c>
      <c r="B22776" t="s">
        <v>2963</v>
      </c>
      <c r="C22776" t="s">
        <v>3009</v>
      </c>
      <c r="D22776">
        <v>88.12</v>
      </c>
    </row>
    <row r="22777" spans="1:4">
      <c r="A22777">
        <v>1920</v>
      </c>
      <c r="B22777" t="s">
        <v>2963</v>
      </c>
      <c r="C22777" t="s">
        <v>3011</v>
      </c>
      <c r="D22777">
        <v>139.66999999999999</v>
      </c>
    </row>
    <row r="22778" spans="1:4">
      <c r="A22778">
        <v>1920</v>
      </c>
      <c r="B22778" t="s">
        <v>2963</v>
      </c>
      <c r="C22778" t="s">
        <v>3012</v>
      </c>
      <c r="D22778">
        <v>65</v>
      </c>
    </row>
    <row r="22779" spans="1:4">
      <c r="A22779">
        <v>1920</v>
      </c>
      <c r="B22779" t="s">
        <v>2963</v>
      </c>
      <c r="C22779" t="s">
        <v>3363</v>
      </c>
      <c r="D22779">
        <v>17.489000000000001</v>
      </c>
    </row>
    <row r="22780" spans="1:4">
      <c r="A22780">
        <v>1920</v>
      </c>
      <c r="B22780" t="s">
        <v>2963</v>
      </c>
      <c r="C22780" t="s">
        <v>3013</v>
      </c>
      <c r="D22780">
        <v>0.6</v>
      </c>
    </row>
    <row r="22781" spans="1:4">
      <c r="A22781">
        <v>1920</v>
      </c>
      <c r="B22781" t="s">
        <v>2963</v>
      </c>
      <c r="C22781" t="s">
        <v>3013</v>
      </c>
      <c r="D22781">
        <v>83.92</v>
      </c>
    </row>
    <row r="22782" spans="1:4">
      <c r="A22782">
        <v>1920</v>
      </c>
      <c r="B22782" t="s">
        <v>2963</v>
      </c>
      <c r="C22782" t="s">
        <v>3013</v>
      </c>
      <c r="D22782">
        <v>95.63</v>
      </c>
    </row>
    <row r="22783" spans="1:4">
      <c r="A22783">
        <v>1920</v>
      </c>
      <c r="B22783" t="s">
        <v>2963</v>
      </c>
      <c r="C22783" t="s">
        <v>3013</v>
      </c>
      <c r="D22783">
        <v>158.52000000000001</v>
      </c>
    </row>
    <row r="22784" spans="1:4">
      <c r="A22784">
        <v>1920</v>
      </c>
      <c r="B22784" t="s">
        <v>2963</v>
      </c>
      <c r="C22784" t="s">
        <v>3013</v>
      </c>
      <c r="D22784">
        <v>32.909999999999997</v>
      </c>
    </row>
    <row r="22785" spans="1:4">
      <c r="A22785">
        <v>1920</v>
      </c>
      <c r="B22785" t="s">
        <v>2963</v>
      </c>
      <c r="C22785" t="s">
        <v>3013</v>
      </c>
      <c r="D22785">
        <v>18.52</v>
      </c>
    </row>
    <row r="22786" spans="1:4">
      <c r="A22786">
        <v>1920</v>
      </c>
      <c r="B22786" t="s">
        <v>2963</v>
      </c>
      <c r="C22786" t="s">
        <v>3364</v>
      </c>
      <c r="D22786">
        <v>9.1460000000000008</v>
      </c>
    </row>
    <row r="22787" spans="1:4">
      <c r="A22787">
        <v>1920</v>
      </c>
      <c r="B22787" t="s">
        <v>2963</v>
      </c>
      <c r="C22787" t="s">
        <v>3015</v>
      </c>
      <c r="D22787">
        <v>180.16</v>
      </c>
    </row>
    <row r="22788" spans="1:4">
      <c r="A22788">
        <v>1920</v>
      </c>
      <c r="B22788" t="s">
        <v>2963</v>
      </c>
      <c r="C22788" t="s">
        <v>3016</v>
      </c>
      <c r="D22788">
        <v>12.6</v>
      </c>
    </row>
    <row r="22789" spans="1:4">
      <c r="A22789">
        <v>1920</v>
      </c>
      <c r="B22789" t="s">
        <v>2963</v>
      </c>
      <c r="C22789" t="s">
        <v>3017</v>
      </c>
      <c r="D22789">
        <v>11.92</v>
      </c>
    </row>
    <row r="22790" spans="1:4">
      <c r="A22790">
        <v>1920</v>
      </c>
      <c r="B22790" t="s">
        <v>2963</v>
      </c>
      <c r="C22790" t="s">
        <v>3018</v>
      </c>
      <c r="D22790">
        <v>1.466</v>
      </c>
    </row>
    <row r="22791" spans="1:4">
      <c r="A22791">
        <v>1920</v>
      </c>
      <c r="B22791" t="s">
        <v>2963</v>
      </c>
      <c r="C22791" t="s">
        <v>3063</v>
      </c>
      <c r="D22791">
        <v>22.766999999999999</v>
      </c>
    </row>
    <row r="22792" spans="1:4">
      <c r="A22792">
        <v>1920</v>
      </c>
      <c r="B22792" t="s">
        <v>2963</v>
      </c>
      <c r="C22792" t="s">
        <v>3604</v>
      </c>
      <c r="D22792">
        <v>6.66</v>
      </c>
    </row>
    <row r="22793" spans="1:4">
      <c r="A22793">
        <v>1920</v>
      </c>
      <c r="B22793" t="s">
        <v>3020</v>
      </c>
      <c r="C22793" t="s">
        <v>3021</v>
      </c>
      <c r="D22793">
        <v>8.6999999999999993</v>
      </c>
    </row>
    <row r="22794" spans="1:4">
      <c r="A22794">
        <v>1920</v>
      </c>
      <c r="B22794" t="s">
        <v>3020</v>
      </c>
      <c r="C22794" t="s">
        <v>3021</v>
      </c>
      <c r="D22794">
        <v>19.2</v>
      </c>
    </row>
    <row r="22795" spans="1:4">
      <c r="A22795">
        <v>1920</v>
      </c>
      <c r="B22795" t="s">
        <v>3020</v>
      </c>
      <c r="C22795" t="s">
        <v>517</v>
      </c>
      <c r="D22795">
        <v>8.8000000000000007</v>
      </c>
    </row>
    <row r="22796" spans="1:4">
      <c r="A22796">
        <v>1920</v>
      </c>
      <c r="B22796" t="s">
        <v>3020</v>
      </c>
      <c r="C22796" t="s">
        <v>3605</v>
      </c>
      <c r="D22796">
        <v>127</v>
      </c>
    </row>
    <row r="22797" spans="1:4">
      <c r="A22797">
        <v>1920</v>
      </c>
      <c r="B22797" t="s">
        <v>3020</v>
      </c>
      <c r="C22797" t="s">
        <v>3605</v>
      </c>
      <c r="D22797">
        <v>81.650000000000006</v>
      </c>
    </row>
    <row r="22798" spans="1:4">
      <c r="A22798">
        <v>1920</v>
      </c>
      <c r="B22798" t="s">
        <v>3020</v>
      </c>
      <c r="C22798" t="s">
        <v>3024</v>
      </c>
      <c r="D22798">
        <v>11.55</v>
      </c>
    </row>
    <row r="22799" spans="1:4">
      <c r="A22799">
        <v>1920</v>
      </c>
      <c r="B22799" t="s">
        <v>3020</v>
      </c>
      <c r="C22799" t="s">
        <v>3025</v>
      </c>
      <c r="D22799">
        <v>5</v>
      </c>
    </row>
    <row r="22800" spans="1:4">
      <c r="A22800">
        <v>1920</v>
      </c>
      <c r="B22800" t="s">
        <v>3020</v>
      </c>
      <c r="C22800" t="s">
        <v>3026</v>
      </c>
      <c r="D22800">
        <v>25.5</v>
      </c>
    </row>
    <row r="22801" spans="1:4">
      <c r="A22801">
        <v>1920</v>
      </c>
      <c r="B22801" t="s">
        <v>3020</v>
      </c>
      <c r="C22801" t="s">
        <v>3027</v>
      </c>
      <c r="D22801">
        <v>4.5</v>
      </c>
    </row>
    <row r="22802" spans="1:4">
      <c r="A22802">
        <v>1920</v>
      </c>
      <c r="B22802" t="s">
        <v>3020</v>
      </c>
      <c r="C22802" t="s">
        <v>3028</v>
      </c>
      <c r="D22802">
        <v>18.59</v>
      </c>
    </row>
    <row r="22803" spans="1:4">
      <c r="A22803">
        <v>1920</v>
      </c>
      <c r="B22803" t="s">
        <v>3020</v>
      </c>
      <c r="C22803" t="s">
        <v>2703</v>
      </c>
      <c r="D22803">
        <v>35</v>
      </c>
    </row>
    <row r="22804" spans="1:4">
      <c r="A22804">
        <v>1920</v>
      </c>
      <c r="B22804" t="s">
        <v>3020</v>
      </c>
      <c r="C22804" t="s">
        <v>3365</v>
      </c>
      <c r="D22804">
        <v>12.68</v>
      </c>
    </row>
    <row r="22805" spans="1:4">
      <c r="A22805">
        <v>1920</v>
      </c>
      <c r="B22805" t="s">
        <v>3030</v>
      </c>
      <c r="C22805" t="s">
        <v>1280</v>
      </c>
      <c r="D22805">
        <v>1.5</v>
      </c>
    </row>
    <row r="22806" spans="1:4">
      <c r="A22806">
        <v>1920</v>
      </c>
      <c r="B22806" t="s">
        <v>3030</v>
      </c>
      <c r="C22806" t="s">
        <v>1282</v>
      </c>
      <c r="D22806">
        <v>15.584</v>
      </c>
    </row>
    <row r="22807" spans="1:4">
      <c r="A22807">
        <v>1920</v>
      </c>
      <c r="B22807" t="s">
        <v>3030</v>
      </c>
      <c r="C22807" t="s">
        <v>1458</v>
      </c>
      <c r="D22807">
        <v>8.5</v>
      </c>
    </row>
    <row r="22808" spans="1:4">
      <c r="A22808">
        <v>1920</v>
      </c>
      <c r="B22808" t="s">
        <v>3030</v>
      </c>
      <c r="C22808" t="s">
        <v>1615</v>
      </c>
      <c r="D22808">
        <v>11</v>
      </c>
    </row>
    <row r="22809" spans="1:4">
      <c r="A22809">
        <v>1920</v>
      </c>
      <c r="B22809" t="s">
        <v>3655</v>
      </c>
      <c r="C22809" t="s">
        <v>3606</v>
      </c>
      <c r="D22809">
        <v>249.59</v>
      </c>
    </row>
    <row r="22810" spans="1:4">
      <c r="A22810">
        <v>1920</v>
      </c>
      <c r="B22810" t="s">
        <v>3655</v>
      </c>
      <c r="C22810" t="s">
        <v>3034</v>
      </c>
      <c r="D22810">
        <v>36.4</v>
      </c>
    </row>
    <row r="22811" spans="1:4">
      <c r="A22811">
        <v>1920</v>
      </c>
      <c r="B22811" t="s">
        <v>3655</v>
      </c>
      <c r="C22811" t="s">
        <v>3035</v>
      </c>
      <c r="D22811">
        <v>1</v>
      </c>
    </row>
    <row r="22812" spans="1:4">
      <c r="A22812">
        <v>1920</v>
      </c>
      <c r="B22812" t="s">
        <v>3655</v>
      </c>
      <c r="C22812" t="s">
        <v>3035</v>
      </c>
      <c r="D22812">
        <v>5.5</v>
      </c>
    </row>
    <row r="22813" spans="1:4">
      <c r="A22813">
        <v>1920</v>
      </c>
      <c r="B22813" t="s">
        <v>3655</v>
      </c>
      <c r="C22813" t="s">
        <v>3035</v>
      </c>
      <c r="D22813">
        <v>26</v>
      </c>
    </row>
    <row r="22814" spans="1:4">
      <c r="A22814">
        <v>1920</v>
      </c>
      <c r="B22814" t="s">
        <v>3655</v>
      </c>
      <c r="C22814" t="s">
        <v>3036</v>
      </c>
      <c r="D22814">
        <v>18.88</v>
      </c>
    </row>
    <row r="22815" spans="1:4">
      <c r="A22815">
        <v>1920</v>
      </c>
      <c r="B22815" t="s">
        <v>3655</v>
      </c>
      <c r="C22815" t="s">
        <v>477</v>
      </c>
      <c r="D22815">
        <v>4.5</v>
      </c>
    </row>
    <row r="22816" spans="1:4">
      <c r="A22816">
        <v>1920</v>
      </c>
      <c r="B22816" t="s">
        <v>3655</v>
      </c>
      <c r="C22816" t="s">
        <v>477</v>
      </c>
      <c r="D22816">
        <v>42</v>
      </c>
    </row>
    <row r="22817" spans="1:4">
      <c r="A22817">
        <v>1920</v>
      </c>
      <c r="B22817" t="s">
        <v>3655</v>
      </c>
      <c r="C22817" t="s">
        <v>3038</v>
      </c>
      <c r="D22817">
        <v>57</v>
      </c>
    </row>
    <row r="22818" spans="1:4">
      <c r="A22818">
        <v>1920</v>
      </c>
      <c r="B22818" t="s">
        <v>3655</v>
      </c>
      <c r="C22818" t="s">
        <v>3038</v>
      </c>
      <c r="D22818">
        <v>31.89</v>
      </c>
    </row>
    <row r="22819" spans="1:4">
      <c r="A22819">
        <v>1920</v>
      </c>
      <c r="B22819" t="s">
        <v>3655</v>
      </c>
      <c r="C22819" t="s">
        <v>3038</v>
      </c>
      <c r="D22819">
        <v>87</v>
      </c>
    </row>
    <row r="22820" spans="1:4">
      <c r="A22820">
        <v>1920</v>
      </c>
      <c r="B22820" t="s">
        <v>3655</v>
      </c>
      <c r="C22820" t="s">
        <v>3038</v>
      </c>
      <c r="D22820">
        <v>227.99</v>
      </c>
    </row>
    <row r="22821" spans="1:4">
      <c r="A22821">
        <v>1920</v>
      </c>
      <c r="B22821" t="s">
        <v>3655</v>
      </c>
      <c r="C22821" t="s">
        <v>3038</v>
      </c>
      <c r="D22821">
        <v>898.2</v>
      </c>
    </row>
    <row r="22822" spans="1:4">
      <c r="A22822">
        <v>1920</v>
      </c>
      <c r="B22822" t="s">
        <v>3655</v>
      </c>
      <c r="C22822" t="s">
        <v>3038</v>
      </c>
      <c r="D22822">
        <v>2</v>
      </c>
    </row>
    <row r="22823" spans="1:4">
      <c r="A22823">
        <v>1920</v>
      </c>
      <c r="B22823" t="s">
        <v>3655</v>
      </c>
      <c r="C22823" t="s">
        <v>3038</v>
      </c>
      <c r="D22823">
        <v>80.28</v>
      </c>
    </row>
    <row r="22824" spans="1:4">
      <c r="A22824">
        <v>1920</v>
      </c>
      <c r="B22824" t="s">
        <v>3655</v>
      </c>
      <c r="C22824" t="s">
        <v>3039</v>
      </c>
      <c r="D22824">
        <v>12</v>
      </c>
    </row>
    <row r="22825" spans="1:4">
      <c r="A22825">
        <v>1920</v>
      </c>
      <c r="B22825" t="s">
        <v>3655</v>
      </c>
      <c r="C22825" t="s">
        <v>3039</v>
      </c>
      <c r="D22825">
        <v>40</v>
      </c>
    </row>
    <row r="22826" spans="1:4">
      <c r="A22826">
        <v>1920</v>
      </c>
      <c r="B22826" t="s">
        <v>3655</v>
      </c>
      <c r="C22826" t="s">
        <v>3039</v>
      </c>
      <c r="D22826">
        <v>360</v>
      </c>
    </row>
    <row r="22827" spans="1:4">
      <c r="A22827">
        <v>1920</v>
      </c>
      <c r="B22827" t="s">
        <v>3655</v>
      </c>
      <c r="C22827" t="s">
        <v>3039</v>
      </c>
      <c r="D22827">
        <v>225</v>
      </c>
    </row>
    <row r="22828" spans="1:4">
      <c r="A22828">
        <v>1920</v>
      </c>
      <c r="B22828" t="s">
        <v>3655</v>
      </c>
      <c r="C22828" t="s">
        <v>2719</v>
      </c>
      <c r="D22828">
        <v>60</v>
      </c>
    </row>
    <row r="22829" spans="1:4">
      <c r="A22829">
        <v>1920</v>
      </c>
      <c r="B22829" t="s">
        <v>3655</v>
      </c>
      <c r="C22829" t="s">
        <v>2719</v>
      </c>
      <c r="D22829">
        <v>8.8000000000000007</v>
      </c>
    </row>
    <row r="22830" spans="1:4">
      <c r="A22830">
        <v>1920</v>
      </c>
      <c r="B22830" t="s">
        <v>3655</v>
      </c>
      <c r="C22830" t="s">
        <v>2719</v>
      </c>
      <c r="D22830">
        <v>185.12899999999999</v>
      </c>
    </row>
    <row r="22831" spans="1:4">
      <c r="A22831">
        <v>1920</v>
      </c>
      <c r="B22831" t="s">
        <v>3655</v>
      </c>
      <c r="C22831" t="s">
        <v>2719</v>
      </c>
      <c r="D22831">
        <v>10</v>
      </c>
    </row>
    <row r="22832" spans="1:4">
      <c r="A22832">
        <v>1920</v>
      </c>
      <c r="B22832" t="s">
        <v>3655</v>
      </c>
      <c r="C22832" t="s">
        <v>2719</v>
      </c>
      <c r="D22832">
        <v>78</v>
      </c>
    </row>
    <row r="22833" spans="1:4">
      <c r="A22833">
        <v>1920</v>
      </c>
      <c r="B22833" t="s">
        <v>3655</v>
      </c>
      <c r="C22833" t="s">
        <v>3517</v>
      </c>
      <c r="D22833">
        <v>18.38</v>
      </c>
    </row>
    <row r="22834" spans="1:4">
      <c r="A22834">
        <v>1920</v>
      </c>
      <c r="B22834" t="s">
        <v>3655</v>
      </c>
      <c r="C22834" t="s">
        <v>3517</v>
      </c>
      <c r="D22834">
        <v>1.8</v>
      </c>
    </row>
    <row r="22835" spans="1:4">
      <c r="A22835">
        <v>1920</v>
      </c>
      <c r="B22835" t="s">
        <v>3655</v>
      </c>
      <c r="C22835" t="s">
        <v>3040</v>
      </c>
      <c r="D22835">
        <v>49</v>
      </c>
    </row>
    <row r="22836" spans="1:4">
      <c r="A22836">
        <v>1920</v>
      </c>
      <c r="B22836" t="s">
        <v>3655</v>
      </c>
      <c r="C22836" t="s">
        <v>3040</v>
      </c>
      <c r="D22836">
        <v>86.947999999999993</v>
      </c>
    </row>
    <row r="22837" spans="1:4">
      <c r="A22837">
        <v>1920</v>
      </c>
      <c r="B22837" t="s">
        <v>3655</v>
      </c>
      <c r="C22837" t="s">
        <v>3040</v>
      </c>
      <c r="D22837">
        <v>27.97</v>
      </c>
    </row>
    <row r="22838" spans="1:4">
      <c r="A22838">
        <v>1920</v>
      </c>
      <c r="B22838" t="s">
        <v>3655</v>
      </c>
      <c r="C22838" t="s">
        <v>3040</v>
      </c>
      <c r="D22838">
        <v>14</v>
      </c>
    </row>
    <row r="22839" spans="1:4">
      <c r="A22839">
        <v>1920</v>
      </c>
      <c r="B22839" t="s">
        <v>3655</v>
      </c>
      <c r="C22839" t="s">
        <v>3040</v>
      </c>
      <c r="D22839">
        <v>40</v>
      </c>
    </row>
    <row r="22840" spans="1:4">
      <c r="A22840">
        <v>1920</v>
      </c>
      <c r="B22840" t="s">
        <v>3655</v>
      </c>
      <c r="C22840" t="s">
        <v>3040</v>
      </c>
      <c r="D22840">
        <v>9.6</v>
      </c>
    </row>
    <row r="22841" spans="1:4">
      <c r="A22841">
        <v>1920</v>
      </c>
      <c r="B22841" t="s">
        <v>3655</v>
      </c>
      <c r="C22841" t="s">
        <v>3040</v>
      </c>
      <c r="D22841">
        <v>10.6</v>
      </c>
    </row>
    <row r="22842" spans="1:4">
      <c r="A22842">
        <v>1920</v>
      </c>
      <c r="B22842" t="s">
        <v>3655</v>
      </c>
      <c r="C22842" t="s">
        <v>3041</v>
      </c>
      <c r="D22842">
        <v>1.8</v>
      </c>
    </row>
    <row r="22843" spans="1:4">
      <c r="A22843">
        <v>1920</v>
      </c>
      <c r="B22843" t="s">
        <v>3655</v>
      </c>
      <c r="C22843" t="s">
        <v>3042</v>
      </c>
      <c r="D22843">
        <v>101</v>
      </c>
    </row>
    <row r="22844" spans="1:4">
      <c r="A22844">
        <v>1920</v>
      </c>
      <c r="B22844" t="s">
        <v>3655</v>
      </c>
      <c r="C22844" t="s">
        <v>3043</v>
      </c>
      <c r="D22844">
        <v>50</v>
      </c>
    </row>
    <row r="22845" spans="1:4">
      <c r="A22845">
        <v>1920</v>
      </c>
      <c r="B22845" t="s">
        <v>3655</v>
      </c>
      <c r="C22845" t="s">
        <v>3607</v>
      </c>
      <c r="D22845">
        <v>8.8000000000000007</v>
      </c>
    </row>
    <row r="22846" spans="1:4">
      <c r="A22846">
        <v>1920</v>
      </c>
      <c r="B22846" t="s">
        <v>3655</v>
      </c>
      <c r="C22846" t="s">
        <v>3367</v>
      </c>
      <c r="D22846">
        <v>91.5</v>
      </c>
    </row>
    <row r="22847" spans="1:4">
      <c r="A22847">
        <v>1920</v>
      </c>
      <c r="B22847" t="s">
        <v>3655</v>
      </c>
      <c r="C22847" t="s">
        <v>3367</v>
      </c>
      <c r="D22847">
        <v>69</v>
      </c>
    </row>
    <row r="22848" spans="1:4">
      <c r="A22848">
        <v>1920</v>
      </c>
      <c r="B22848" t="s">
        <v>3655</v>
      </c>
      <c r="C22848" t="s">
        <v>3046</v>
      </c>
      <c r="D22848">
        <v>6</v>
      </c>
    </row>
    <row r="22849" spans="1:4">
      <c r="A22849">
        <v>1920</v>
      </c>
      <c r="B22849" t="s">
        <v>3655</v>
      </c>
      <c r="C22849" t="s">
        <v>3047</v>
      </c>
      <c r="D22849">
        <v>88.9</v>
      </c>
    </row>
    <row r="22850" spans="1:4">
      <c r="A22850">
        <v>1920</v>
      </c>
      <c r="B22850" t="s">
        <v>3655</v>
      </c>
      <c r="C22850" t="s">
        <v>3048</v>
      </c>
      <c r="D22850">
        <v>12</v>
      </c>
    </row>
    <row r="22851" spans="1:4">
      <c r="A22851">
        <v>1920</v>
      </c>
      <c r="B22851" t="s">
        <v>3655</v>
      </c>
      <c r="C22851" t="s">
        <v>3369</v>
      </c>
      <c r="D22851">
        <v>38</v>
      </c>
    </row>
    <row r="22852" spans="1:4">
      <c r="A22852">
        <v>1920</v>
      </c>
      <c r="B22852" t="s">
        <v>3655</v>
      </c>
      <c r="C22852" t="s">
        <v>3050</v>
      </c>
      <c r="D22852">
        <v>147</v>
      </c>
    </row>
    <row r="22853" spans="1:4">
      <c r="A22853">
        <v>1920</v>
      </c>
      <c r="B22853" t="s">
        <v>3655</v>
      </c>
      <c r="C22853" t="s">
        <v>3050</v>
      </c>
      <c r="D22853">
        <v>108.05</v>
      </c>
    </row>
    <row r="22854" spans="1:4">
      <c r="A22854">
        <v>1920</v>
      </c>
      <c r="B22854" t="s">
        <v>3655</v>
      </c>
      <c r="C22854" t="s">
        <v>3051</v>
      </c>
      <c r="D22854">
        <v>24.5</v>
      </c>
    </row>
    <row r="22855" spans="1:4">
      <c r="A22855">
        <v>1920</v>
      </c>
      <c r="B22855" t="s">
        <v>3655</v>
      </c>
      <c r="C22855" t="s">
        <v>3608</v>
      </c>
      <c r="D22855">
        <v>2</v>
      </c>
    </row>
    <row r="22856" spans="1:4">
      <c r="A22856">
        <v>1920</v>
      </c>
      <c r="B22856" t="s">
        <v>3655</v>
      </c>
      <c r="C22856" t="s">
        <v>2747</v>
      </c>
      <c r="D22856">
        <v>18</v>
      </c>
    </row>
    <row r="22857" spans="1:4">
      <c r="A22857">
        <v>1920</v>
      </c>
      <c r="B22857" t="s">
        <v>3655</v>
      </c>
      <c r="C22857" t="s">
        <v>3251</v>
      </c>
      <c r="D22857">
        <v>6</v>
      </c>
    </row>
    <row r="22858" spans="1:4">
      <c r="A22858">
        <v>1920</v>
      </c>
      <c r="B22858" t="s">
        <v>3655</v>
      </c>
      <c r="C22858" t="s">
        <v>3251</v>
      </c>
      <c r="D22858">
        <v>29.5</v>
      </c>
    </row>
    <row r="22859" spans="1:4">
      <c r="A22859">
        <v>1920</v>
      </c>
      <c r="B22859" t="s">
        <v>3655</v>
      </c>
      <c r="C22859" t="s">
        <v>3055</v>
      </c>
      <c r="D22859">
        <v>16</v>
      </c>
    </row>
    <row r="22860" spans="1:4">
      <c r="A22860">
        <v>1920</v>
      </c>
      <c r="B22860" t="s">
        <v>3655</v>
      </c>
      <c r="C22860" t="s">
        <v>3055</v>
      </c>
      <c r="D22860">
        <v>18.7</v>
      </c>
    </row>
    <row r="22861" spans="1:4">
      <c r="A22861">
        <v>1920</v>
      </c>
      <c r="B22861" t="s">
        <v>3655</v>
      </c>
      <c r="C22861" t="s">
        <v>2936</v>
      </c>
      <c r="D22861">
        <v>88.6</v>
      </c>
    </row>
    <row r="22862" spans="1:4">
      <c r="A22862">
        <v>1920</v>
      </c>
      <c r="B22862" t="s">
        <v>3655</v>
      </c>
      <c r="C22862" t="s">
        <v>3056</v>
      </c>
      <c r="D22862">
        <v>48.6</v>
      </c>
    </row>
    <row r="22863" spans="1:4">
      <c r="A22863">
        <v>1920</v>
      </c>
      <c r="B22863" t="s">
        <v>3655</v>
      </c>
      <c r="C22863" t="s">
        <v>3058</v>
      </c>
      <c r="D22863">
        <v>98</v>
      </c>
    </row>
    <row r="22864" spans="1:4">
      <c r="A22864">
        <v>1920</v>
      </c>
      <c r="B22864" t="s">
        <v>3655</v>
      </c>
      <c r="C22864" t="s">
        <v>3373</v>
      </c>
      <c r="D22864">
        <v>16.600000000000001</v>
      </c>
    </row>
    <row r="22865" spans="1:4">
      <c r="A22865">
        <v>1920</v>
      </c>
      <c r="B22865" t="s">
        <v>3655</v>
      </c>
      <c r="C22865" t="s">
        <v>3609</v>
      </c>
      <c r="D22865">
        <v>533.04</v>
      </c>
    </row>
    <row r="22866" spans="1:4">
      <c r="A22866">
        <v>1920</v>
      </c>
      <c r="B22866" t="s">
        <v>3655</v>
      </c>
      <c r="C22866" t="s">
        <v>3609</v>
      </c>
      <c r="D22866">
        <v>30</v>
      </c>
    </row>
    <row r="22867" spans="1:4">
      <c r="A22867">
        <v>1920</v>
      </c>
      <c r="B22867" t="s">
        <v>3655</v>
      </c>
      <c r="C22867" t="s">
        <v>3609</v>
      </c>
      <c r="D22867">
        <v>80.41</v>
      </c>
    </row>
    <row r="22868" spans="1:4">
      <c r="A22868">
        <v>1920</v>
      </c>
      <c r="B22868" t="s">
        <v>3655</v>
      </c>
      <c r="C22868" t="s">
        <v>3609</v>
      </c>
      <c r="D22868">
        <v>30</v>
      </c>
    </row>
    <row r="22869" spans="1:4">
      <c r="A22869">
        <v>1920</v>
      </c>
      <c r="B22869" t="s">
        <v>3655</v>
      </c>
      <c r="C22869" t="s">
        <v>3060</v>
      </c>
      <c r="D22869">
        <v>21</v>
      </c>
    </row>
    <row r="22870" spans="1:4">
      <c r="A22870">
        <v>1920</v>
      </c>
      <c r="B22870" t="s">
        <v>3655</v>
      </c>
      <c r="C22870" t="s">
        <v>525</v>
      </c>
      <c r="D22870">
        <v>88.21</v>
      </c>
    </row>
    <row r="22871" spans="1:4">
      <c r="A22871">
        <v>1920</v>
      </c>
      <c r="B22871" t="s">
        <v>3655</v>
      </c>
      <c r="C22871" t="s">
        <v>525</v>
      </c>
      <c r="D22871">
        <v>57</v>
      </c>
    </row>
    <row r="22872" spans="1:4">
      <c r="A22872">
        <v>1920</v>
      </c>
      <c r="B22872" t="s">
        <v>3655</v>
      </c>
      <c r="C22872" t="s">
        <v>525</v>
      </c>
      <c r="D22872">
        <v>62</v>
      </c>
    </row>
    <row r="22873" spans="1:4">
      <c r="A22873">
        <v>1920</v>
      </c>
      <c r="B22873" t="s">
        <v>3655</v>
      </c>
      <c r="C22873" t="s">
        <v>525</v>
      </c>
      <c r="D22873">
        <v>26.5</v>
      </c>
    </row>
    <row r="22874" spans="1:4">
      <c r="A22874">
        <v>1920</v>
      </c>
      <c r="B22874" t="s">
        <v>3655</v>
      </c>
      <c r="C22874" t="s">
        <v>525</v>
      </c>
      <c r="D22874">
        <v>112.2</v>
      </c>
    </row>
    <row r="22875" spans="1:4">
      <c r="A22875">
        <v>1920</v>
      </c>
      <c r="B22875" t="s">
        <v>3655</v>
      </c>
      <c r="C22875" t="s">
        <v>525</v>
      </c>
      <c r="D22875">
        <v>88.98</v>
      </c>
    </row>
    <row r="22876" spans="1:4">
      <c r="A22876">
        <v>1920</v>
      </c>
      <c r="B22876" t="s">
        <v>3655</v>
      </c>
      <c r="C22876" t="s">
        <v>3061</v>
      </c>
      <c r="D22876">
        <v>84.5</v>
      </c>
    </row>
    <row r="22877" spans="1:4">
      <c r="A22877">
        <v>1920</v>
      </c>
      <c r="B22877" t="s">
        <v>3655</v>
      </c>
      <c r="C22877" t="s">
        <v>3062</v>
      </c>
      <c r="D22877">
        <v>88.76</v>
      </c>
    </row>
    <row r="22878" spans="1:4">
      <c r="A22878">
        <v>1920</v>
      </c>
      <c r="B22878" t="s">
        <v>3655</v>
      </c>
      <c r="C22878" t="s">
        <v>3063</v>
      </c>
      <c r="D22878">
        <v>118.37</v>
      </c>
    </row>
    <row r="22879" spans="1:4">
      <c r="A22879">
        <v>1920</v>
      </c>
      <c r="B22879" t="s">
        <v>3655</v>
      </c>
      <c r="C22879" t="s">
        <v>3063</v>
      </c>
      <c r="D22879">
        <v>59</v>
      </c>
    </row>
    <row r="22880" spans="1:4">
      <c r="A22880">
        <v>1920</v>
      </c>
      <c r="B22880" t="s">
        <v>3655</v>
      </c>
      <c r="C22880" t="s">
        <v>3063</v>
      </c>
      <c r="D22880">
        <v>88.18</v>
      </c>
    </row>
    <row r="22881" spans="1:4">
      <c r="A22881">
        <v>1920</v>
      </c>
      <c r="B22881" t="s">
        <v>3655</v>
      </c>
      <c r="C22881" t="s">
        <v>3066</v>
      </c>
      <c r="D22881">
        <v>10.1</v>
      </c>
    </row>
    <row r="22882" spans="1:4">
      <c r="A22882">
        <v>1920</v>
      </c>
      <c r="B22882" t="s">
        <v>3655</v>
      </c>
      <c r="C22882" t="s">
        <v>3610</v>
      </c>
      <c r="D22882">
        <v>6.5</v>
      </c>
    </row>
    <row r="22883" spans="1:4">
      <c r="A22883">
        <v>1920</v>
      </c>
      <c r="B22883" t="s">
        <v>3655</v>
      </c>
      <c r="C22883" t="s">
        <v>3611</v>
      </c>
      <c r="D22883">
        <v>16</v>
      </c>
    </row>
    <row r="22884" spans="1:4">
      <c r="A22884">
        <v>1920</v>
      </c>
      <c r="B22884" t="s">
        <v>3664</v>
      </c>
      <c r="C22884" t="s">
        <v>3065</v>
      </c>
      <c r="D22884">
        <v>1</v>
      </c>
    </row>
    <row r="22885" spans="1:4">
      <c r="A22885">
        <v>1920</v>
      </c>
      <c r="B22885" t="s">
        <v>3664</v>
      </c>
      <c r="C22885" t="s">
        <v>3065</v>
      </c>
      <c r="D22885">
        <v>6.92</v>
      </c>
    </row>
    <row r="22886" spans="1:4">
      <c r="A22886">
        <v>1920</v>
      </c>
      <c r="B22886" t="s">
        <v>3664</v>
      </c>
      <c r="C22886" t="s">
        <v>3068</v>
      </c>
      <c r="D22886">
        <v>6.6</v>
      </c>
    </row>
    <row r="22887" spans="1:4">
      <c r="A22887">
        <v>1920</v>
      </c>
      <c r="B22887" t="s">
        <v>3664</v>
      </c>
      <c r="C22887" t="s">
        <v>3523</v>
      </c>
      <c r="D22887">
        <v>24.48</v>
      </c>
    </row>
    <row r="22888" spans="1:4">
      <c r="A22888">
        <v>1920</v>
      </c>
      <c r="B22888" t="s">
        <v>3664</v>
      </c>
      <c r="C22888" t="s">
        <v>3523</v>
      </c>
      <c r="D22888">
        <v>184</v>
      </c>
    </row>
    <row r="22889" spans="1:4">
      <c r="A22889">
        <v>1920</v>
      </c>
      <c r="B22889" t="s">
        <v>3664</v>
      </c>
      <c r="C22889" t="s">
        <v>3524</v>
      </c>
      <c r="D22889">
        <v>81</v>
      </c>
    </row>
    <row r="22890" spans="1:4">
      <c r="A22890">
        <v>1920</v>
      </c>
      <c r="B22890" t="s">
        <v>3664</v>
      </c>
      <c r="C22890" t="s">
        <v>3071</v>
      </c>
      <c r="D22890">
        <v>3.6</v>
      </c>
    </row>
    <row r="22891" spans="1:4">
      <c r="A22891">
        <v>1920</v>
      </c>
      <c r="B22891" t="s">
        <v>3664</v>
      </c>
      <c r="C22891" t="s">
        <v>3072</v>
      </c>
      <c r="D22891">
        <v>12</v>
      </c>
    </row>
    <row r="22892" spans="1:4">
      <c r="A22892">
        <v>1920</v>
      </c>
      <c r="B22892" t="s">
        <v>3664</v>
      </c>
      <c r="C22892" t="s">
        <v>3073</v>
      </c>
      <c r="D22892">
        <v>12</v>
      </c>
    </row>
    <row r="22893" spans="1:4">
      <c r="A22893">
        <v>1920</v>
      </c>
      <c r="B22893" t="s">
        <v>3664</v>
      </c>
      <c r="C22893" t="s">
        <v>3074</v>
      </c>
      <c r="D22893">
        <v>32</v>
      </c>
    </row>
    <row r="22894" spans="1:4">
      <c r="A22894">
        <v>1920</v>
      </c>
      <c r="B22894" t="s">
        <v>3656</v>
      </c>
      <c r="C22894" t="s">
        <v>3077</v>
      </c>
      <c r="D22894">
        <v>5.58</v>
      </c>
    </row>
    <row r="22895" spans="1:4">
      <c r="A22895">
        <v>1920</v>
      </c>
      <c r="B22895" t="s">
        <v>3656</v>
      </c>
      <c r="C22895" t="s">
        <v>3077</v>
      </c>
      <c r="D22895">
        <v>17</v>
      </c>
    </row>
    <row r="22896" spans="1:4">
      <c r="A22896">
        <v>1920</v>
      </c>
      <c r="B22896" t="s">
        <v>3656</v>
      </c>
      <c r="C22896" t="s">
        <v>3077</v>
      </c>
      <c r="D22896">
        <v>28</v>
      </c>
    </row>
    <row r="22897" spans="1:4">
      <c r="A22897">
        <v>1920</v>
      </c>
      <c r="B22897" t="s">
        <v>3656</v>
      </c>
      <c r="C22897" t="s">
        <v>3077</v>
      </c>
      <c r="D22897">
        <v>4</v>
      </c>
    </row>
    <row r="22898" spans="1:4">
      <c r="A22898">
        <v>1920</v>
      </c>
      <c r="B22898" t="s">
        <v>3656</v>
      </c>
      <c r="C22898" t="s">
        <v>3076</v>
      </c>
      <c r="D22898">
        <v>81</v>
      </c>
    </row>
    <row r="22899" spans="1:4">
      <c r="A22899">
        <v>1920</v>
      </c>
      <c r="B22899" t="s">
        <v>3656</v>
      </c>
      <c r="C22899" t="s">
        <v>2779</v>
      </c>
      <c r="D22899">
        <v>154</v>
      </c>
    </row>
    <row r="22900" spans="1:4">
      <c r="A22900">
        <v>1920</v>
      </c>
      <c r="B22900" t="s">
        <v>3656</v>
      </c>
      <c r="C22900" t="s">
        <v>2779</v>
      </c>
      <c r="D22900">
        <v>16</v>
      </c>
    </row>
    <row r="22901" spans="1:4">
      <c r="A22901">
        <v>1920</v>
      </c>
      <c r="B22901" t="s">
        <v>3656</v>
      </c>
      <c r="C22901" t="s">
        <v>3612</v>
      </c>
      <c r="D22901">
        <v>809.9</v>
      </c>
    </row>
    <row r="22902" spans="1:4">
      <c r="A22902">
        <v>1920</v>
      </c>
      <c r="B22902" t="s">
        <v>3656</v>
      </c>
      <c r="C22902" t="s">
        <v>3612</v>
      </c>
      <c r="D22902">
        <v>141.75399999999999</v>
      </c>
    </row>
    <row r="22903" spans="1:4">
      <c r="A22903">
        <v>1920</v>
      </c>
      <c r="B22903" t="s">
        <v>2415</v>
      </c>
      <c r="C22903" t="s">
        <v>3080</v>
      </c>
      <c r="D22903">
        <v>47.1</v>
      </c>
    </row>
    <row r="22904" spans="1:4">
      <c r="A22904">
        <v>1920</v>
      </c>
      <c r="B22904" t="s">
        <v>2415</v>
      </c>
      <c r="C22904" t="s">
        <v>3080</v>
      </c>
      <c r="D22904">
        <v>10</v>
      </c>
    </row>
    <row r="22905" spans="1:4">
      <c r="A22905">
        <v>1920</v>
      </c>
      <c r="B22905" t="s">
        <v>2415</v>
      </c>
      <c r="C22905" t="s">
        <v>3080</v>
      </c>
      <c r="D22905">
        <v>29</v>
      </c>
    </row>
    <row r="22906" spans="1:4">
      <c r="A22906">
        <v>1920</v>
      </c>
      <c r="B22906" t="s">
        <v>2415</v>
      </c>
      <c r="C22906" t="s">
        <v>3079</v>
      </c>
      <c r="D22906">
        <v>2.6</v>
      </c>
    </row>
    <row r="22907" spans="1:4">
      <c r="A22907">
        <v>1920</v>
      </c>
      <c r="B22907" t="s">
        <v>2415</v>
      </c>
      <c r="C22907" t="s">
        <v>3079</v>
      </c>
      <c r="D22907">
        <v>168.64</v>
      </c>
    </row>
    <row r="22908" spans="1:4">
      <c r="A22908">
        <v>1920</v>
      </c>
      <c r="B22908" t="s">
        <v>2415</v>
      </c>
      <c r="C22908" t="s">
        <v>3079</v>
      </c>
      <c r="D22908">
        <v>1.6</v>
      </c>
    </row>
    <row r="22909" spans="1:4">
      <c r="A22909">
        <v>1920</v>
      </c>
      <c r="B22909" t="s">
        <v>2415</v>
      </c>
      <c r="C22909" t="s">
        <v>3382</v>
      </c>
      <c r="D22909">
        <v>1.66</v>
      </c>
    </row>
    <row r="22910" spans="1:4">
      <c r="A22910">
        <v>1920</v>
      </c>
      <c r="B22910" t="s">
        <v>2415</v>
      </c>
      <c r="C22910" t="s">
        <v>3382</v>
      </c>
      <c r="D22910">
        <v>64.28</v>
      </c>
    </row>
    <row r="22911" spans="1:4">
      <c r="A22911">
        <v>1920</v>
      </c>
      <c r="B22911" t="s">
        <v>2415</v>
      </c>
      <c r="C22911" t="s">
        <v>3383</v>
      </c>
      <c r="D22911">
        <v>5.42</v>
      </c>
    </row>
    <row r="22912" spans="1:4">
      <c r="A22912">
        <v>1920</v>
      </c>
      <c r="B22912" t="s">
        <v>2415</v>
      </c>
      <c r="C22912" t="s">
        <v>3086</v>
      </c>
      <c r="D22912">
        <v>80</v>
      </c>
    </row>
    <row r="22913" spans="1:4">
      <c r="A22913">
        <v>1920</v>
      </c>
      <c r="B22913" t="s">
        <v>2415</v>
      </c>
      <c r="C22913" t="s">
        <v>3613</v>
      </c>
      <c r="D22913">
        <v>8.7799999999999994</v>
      </c>
    </row>
    <row r="22914" spans="1:4">
      <c r="A22914">
        <v>1920</v>
      </c>
      <c r="B22914" t="s">
        <v>2415</v>
      </c>
      <c r="C22914" t="s">
        <v>3614</v>
      </c>
      <c r="D22914">
        <v>12</v>
      </c>
    </row>
    <row r="22915" spans="1:4">
      <c r="A22915">
        <v>1920</v>
      </c>
      <c r="B22915" t="s">
        <v>2415</v>
      </c>
      <c r="C22915" t="s">
        <v>3615</v>
      </c>
      <c r="D22915">
        <v>21.6</v>
      </c>
    </row>
    <row r="22916" spans="1:4">
      <c r="A22916">
        <v>1920</v>
      </c>
      <c r="B22916" t="s">
        <v>2415</v>
      </c>
      <c r="C22916" t="s">
        <v>3615</v>
      </c>
      <c r="D22916">
        <v>22</v>
      </c>
    </row>
    <row r="22917" spans="1:4">
      <c r="A22917">
        <v>1920</v>
      </c>
      <c r="B22917" t="s">
        <v>2415</v>
      </c>
      <c r="C22917" t="s">
        <v>3088</v>
      </c>
      <c r="D22917">
        <v>13</v>
      </c>
    </row>
    <row r="22918" spans="1:4">
      <c r="A22918">
        <v>1920</v>
      </c>
      <c r="B22918" t="s">
        <v>2415</v>
      </c>
      <c r="C22918" t="s">
        <v>3088</v>
      </c>
      <c r="D22918">
        <v>12</v>
      </c>
    </row>
    <row r="22919" spans="1:4">
      <c r="A22919">
        <v>1920</v>
      </c>
      <c r="B22919" t="s">
        <v>2415</v>
      </c>
      <c r="C22919" t="s">
        <v>3089</v>
      </c>
      <c r="D22919">
        <v>11</v>
      </c>
    </row>
    <row r="22920" spans="1:4">
      <c r="A22920">
        <v>1920</v>
      </c>
      <c r="B22920" t="s">
        <v>2415</v>
      </c>
      <c r="C22920" t="s">
        <v>2930</v>
      </c>
      <c r="D22920">
        <v>2.4</v>
      </c>
    </row>
    <row r="22921" spans="1:4">
      <c r="A22921">
        <v>1920</v>
      </c>
      <c r="B22921" t="s">
        <v>2415</v>
      </c>
      <c r="C22921" t="s">
        <v>2930</v>
      </c>
      <c r="D22921">
        <v>82.4</v>
      </c>
    </row>
    <row r="22922" spans="1:4">
      <c r="A22922">
        <v>1920</v>
      </c>
      <c r="B22922" t="s">
        <v>2415</v>
      </c>
      <c r="C22922" t="s">
        <v>3091</v>
      </c>
      <c r="D22922">
        <v>8.6999999999999993</v>
      </c>
    </row>
    <row r="22923" spans="1:4">
      <c r="A22923">
        <v>1920</v>
      </c>
      <c r="B22923" t="s">
        <v>2415</v>
      </c>
      <c r="C22923" t="s">
        <v>3091</v>
      </c>
      <c r="D22923">
        <v>1.018</v>
      </c>
    </row>
    <row r="22924" spans="1:4">
      <c r="A22924">
        <v>1920</v>
      </c>
      <c r="B22924" t="s">
        <v>2415</v>
      </c>
      <c r="C22924" t="s">
        <v>3616</v>
      </c>
      <c r="D22924">
        <v>2.8</v>
      </c>
    </row>
    <row r="22925" spans="1:4">
      <c r="A22925">
        <v>1920</v>
      </c>
      <c r="B22925" t="s">
        <v>2415</v>
      </c>
      <c r="C22925" t="s">
        <v>3616</v>
      </c>
      <c r="D22925">
        <v>5</v>
      </c>
    </row>
    <row r="22926" spans="1:4">
      <c r="A22926">
        <v>1920</v>
      </c>
      <c r="B22926" t="s">
        <v>2415</v>
      </c>
      <c r="C22926" t="s">
        <v>3387</v>
      </c>
      <c r="D22926">
        <v>82</v>
      </c>
    </row>
    <row r="22927" spans="1:4">
      <c r="A22927">
        <v>1920</v>
      </c>
      <c r="B22927" t="s">
        <v>2415</v>
      </c>
      <c r="C22927" t="s">
        <v>3387</v>
      </c>
      <c r="D22927">
        <v>4</v>
      </c>
    </row>
    <row r="22928" spans="1:4">
      <c r="A22928">
        <v>1920</v>
      </c>
      <c r="B22928" t="s">
        <v>2415</v>
      </c>
      <c r="C22928" t="s">
        <v>3386</v>
      </c>
      <c r="D22928">
        <v>7</v>
      </c>
    </row>
    <row r="22929" spans="1:4">
      <c r="A22929">
        <v>1920</v>
      </c>
      <c r="B22929" t="s">
        <v>2415</v>
      </c>
      <c r="C22929" t="s">
        <v>3095</v>
      </c>
      <c r="D22929">
        <v>6.2</v>
      </c>
    </row>
    <row r="22930" spans="1:4">
      <c r="A22930">
        <v>1920</v>
      </c>
      <c r="B22930" t="s">
        <v>2415</v>
      </c>
      <c r="C22930" t="s">
        <v>3095</v>
      </c>
      <c r="D22930">
        <v>12.79</v>
      </c>
    </row>
    <row r="22931" spans="1:4">
      <c r="A22931">
        <v>1920</v>
      </c>
      <c r="B22931" t="s">
        <v>2415</v>
      </c>
      <c r="C22931" t="s">
        <v>3096</v>
      </c>
      <c r="D22931">
        <v>4</v>
      </c>
    </row>
    <row r="22932" spans="1:4">
      <c r="A22932">
        <v>1920</v>
      </c>
      <c r="B22932" t="s">
        <v>2415</v>
      </c>
      <c r="C22932" t="s">
        <v>3533</v>
      </c>
      <c r="D22932">
        <v>49</v>
      </c>
    </row>
    <row r="22933" spans="1:4">
      <c r="A22933">
        <v>1920</v>
      </c>
      <c r="B22933" t="s">
        <v>2415</v>
      </c>
      <c r="C22933" t="s">
        <v>3533</v>
      </c>
      <c r="D22933">
        <v>17</v>
      </c>
    </row>
    <row r="22934" spans="1:4">
      <c r="A22934">
        <v>1920</v>
      </c>
      <c r="B22934" t="s">
        <v>2415</v>
      </c>
      <c r="C22934" t="s">
        <v>3617</v>
      </c>
      <c r="D22934">
        <v>11.5</v>
      </c>
    </row>
    <row r="22935" spans="1:4">
      <c r="A22935">
        <v>1920</v>
      </c>
      <c r="B22935" t="s">
        <v>2415</v>
      </c>
      <c r="C22935" t="s">
        <v>3389</v>
      </c>
      <c r="D22935">
        <v>81.290000000000006</v>
      </c>
    </row>
    <row r="22936" spans="1:4">
      <c r="A22936">
        <v>1920</v>
      </c>
      <c r="B22936" t="s">
        <v>2415</v>
      </c>
      <c r="C22936" t="s">
        <v>3618</v>
      </c>
      <c r="D22936">
        <v>47</v>
      </c>
    </row>
    <row r="22937" spans="1:4">
      <c r="A22937">
        <v>1920</v>
      </c>
      <c r="B22937" t="s">
        <v>2415</v>
      </c>
      <c r="C22937" t="s">
        <v>3103</v>
      </c>
      <c r="D22937">
        <v>96</v>
      </c>
    </row>
    <row r="22938" spans="1:4">
      <c r="A22938">
        <v>1920</v>
      </c>
      <c r="B22938" t="s">
        <v>2415</v>
      </c>
      <c r="C22938" t="s">
        <v>3103</v>
      </c>
      <c r="D22938">
        <v>11</v>
      </c>
    </row>
    <row r="22939" spans="1:4">
      <c r="A22939">
        <v>1920</v>
      </c>
      <c r="B22939" t="s">
        <v>2415</v>
      </c>
      <c r="C22939" t="s">
        <v>3104</v>
      </c>
      <c r="D22939">
        <v>78.510000000000005</v>
      </c>
    </row>
    <row r="22940" spans="1:4">
      <c r="A22940">
        <v>1920</v>
      </c>
      <c r="B22940" t="s">
        <v>2415</v>
      </c>
      <c r="C22940" t="s">
        <v>3105</v>
      </c>
      <c r="D22940">
        <v>29</v>
      </c>
    </row>
    <row r="22941" spans="1:4">
      <c r="A22941">
        <v>1920</v>
      </c>
      <c r="B22941" t="s">
        <v>2415</v>
      </c>
      <c r="C22941" t="s">
        <v>3619</v>
      </c>
      <c r="D22941">
        <v>85</v>
      </c>
    </row>
    <row r="22942" spans="1:4">
      <c r="A22942">
        <v>1920</v>
      </c>
      <c r="B22942" t="s">
        <v>2415</v>
      </c>
      <c r="C22942" t="s">
        <v>3107</v>
      </c>
      <c r="D22942">
        <v>3.25</v>
      </c>
    </row>
    <row r="22943" spans="1:4">
      <c r="A22943">
        <v>1920</v>
      </c>
      <c r="B22943" t="s">
        <v>2415</v>
      </c>
      <c r="C22943" t="s">
        <v>3620</v>
      </c>
      <c r="D22943">
        <v>5.5</v>
      </c>
    </row>
    <row r="22944" spans="1:4">
      <c r="A22944">
        <v>1920</v>
      </c>
      <c r="B22944" t="s">
        <v>2415</v>
      </c>
      <c r="C22944" t="s">
        <v>3392</v>
      </c>
      <c r="D22944">
        <v>2.75</v>
      </c>
    </row>
    <row r="22945" spans="1:4">
      <c r="A22945">
        <v>1920</v>
      </c>
      <c r="B22945" t="s">
        <v>2415</v>
      </c>
      <c r="C22945" t="s">
        <v>3108</v>
      </c>
      <c r="D22945">
        <v>1.75</v>
      </c>
    </row>
    <row r="22946" spans="1:4">
      <c r="A22946">
        <v>1920</v>
      </c>
      <c r="B22946" t="s">
        <v>2415</v>
      </c>
      <c r="C22946" t="s">
        <v>3109</v>
      </c>
      <c r="D22946">
        <v>36</v>
      </c>
    </row>
    <row r="22947" spans="1:4">
      <c r="A22947">
        <v>1920</v>
      </c>
      <c r="B22947" t="s">
        <v>2415</v>
      </c>
      <c r="C22947" t="s">
        <v>3110</v>
      </c>
      <c r="D22947">
        <v>5.0999999999999996</v>
      </c>
    </row>
    <row r="22948" spans="1:4">
      <c r="A22948">
        <v>1920</v>
      </c>
      <c r="B22948" t="s">
        <v>2415</v>
      </c>
      <c r="C22948" t="s">
        <v>3112</v>
      </c>
      <c r="D22948">
        <v>38.9</v>
      </c>
    </row>
    <row r="22949" spans="1:4">
      <c r="A22949">
        <v>1920</v>
      </c>
      <c r="B22949" t="s">
        <v>2415</v>
      </c>
      <c r="C22949" t="s">
        <v>3112</v>
      </c>
      <c r="D22949">
        <v>30.5</v>
      </c>
    </row>
    <row r="22950" spans="1:4">
      <c r="A22950">
        <v>1920</v>
      </c>
      <c r="B22950" t="s">
        <v>2415</v>
      </c>
      <c r="C22950" t="s">
        <v>3113</v>
      </c>
      <c r="D22950">
        <v>26.4</v>
      </c>
    </row>
    <row r="22951" spans="1:4">
      <c r="A22951">
        <v>1920</v>
      </c>
      <c r="B22951" t="s">
        <v>2415</v>
      </c>
      <c r="C22951" t="s">
        <v>3114</v>
      </c>
      <c r="D22951">
        <v>163.75</v>
      </c>
    </row>
    <row r="22952" spans="1:4">
      <c r="A22952">
        <v>1920</v>
      </c>
      <c r="B22952" t="s">
        <v>2415</v>
      </c>
      <c r="C22952" t="s">
        <v>3621</v>
      </c>
      <c r="D22952">
        <v>10.33</v>
      </c>
    </row>
    <row r="22953" spans="1:4">
      <c r="A22953">
        <v>1920</v>
      </c>
      <c r="B22953" t="s">
        <v>2415</v>
      </c>
      <c r="C22953" t="s">
        <v>2772</v>
      </c>
      <c r="D22953">
        <v>28.1</v>
      </c>
    </row>
    <row r="22954" spans="1:4">
      <c r="A22954">
        <v>1920</v>
      </c>
      <c r="B22954" t="s">
        <v>2415</v>
      </c>
      <c r="C22954" t="s">
        <v>2772</v>
      </c>
      <c r="D22954">
        <v>25.23</v>
      </c>
    </row>
    <row r="22955" spans="1:4">
      <c r="A22955">
        <v>1920</v>
      </c>
      <c r="B22955" t="s">
        <v>2415</v>
      </c>
      <c r="C22955" t="s">
        <v>3622</v>
      </c>
      <c r="D22955">
        <v>8.5</v>
      </c>
    </row>
    <row r="22956" spans="1:4">
      <c r="A22956">
        <v>1920</v>
      </c>
      <c r="B22956" t="s">
        <v>2415</v>
      </c>
      <c r="C22956" t="s">
        <v>3117</v>
      </c>
      <c r="D22956">
        <v>44</v>
      </c>
    </row>
    <row r="22957" spans="1:4">
      <c r="A22957">
        <v>1920</v>
      </c>
      <c r="B22957" t="s">
        <v>2415</v>
      </c>
      <c r="C22957" t="s">
        <v>3395</v>
      </c>
      <c r="D22957">
        <v>10.5</v>
      </c>
    </row>
    <row r="22958" spans="1:4">
      <c r="A22958">
        <v>1920</v>
      </c>
      <c r="B22958" t="s">
        <v>2415</v>
      </c>
      <c r="C22958" t="s">
        <v>3396</v>
      </c>
      <c r="D22958">
        <v>5.5</v>
      </c>
    </row>
    <row r="22959" spans="1:4">
      <c r="A22959">
        <v>1920</v>
      </c>
      <c r="B22959" t="s">
        <v>2415</v>
      </c>
      <c r="C22959" t="s">
        <v>3397</v>
      </c>
      <c r="D22959">
        <v>4.4000000000000004</v>
      </c>
    </row>
    <row r="22960" spans="1:4">
      <c r="A22960">
        <v>1920</v>
      </c>
      <c r="B22960" t="s">
        <v>2415</v>
      </c>
      <c r="C22960" t="s">
        <v>3623</v>
      </c>
      <c r="D22960">
        <v>2</v>
      </c>
    </row>
    <row r="22961" spans="1:4">
      <c r="A22961">
        <v>1920</v>
      </c>
      <c r="B22961" t="s">
        <v>2415</v>
      </c>
      <c r="C22961" t="s">
        <v>3121</v>
      </c>
      <c r="D22961">
        <v>12.5</v>
      </c>
    </row>
    <row r="22962" spans="1:4">
      <c r="A22962">
        <v>1920</v>
      </c>
      <c r="B22962" t="s">
        <v>2415</v>
      </c>
      <c r="C22962" t="s">
        <v>3122</v>
      </c>
      <c r="D22962">
        <v>38.5</v>
      </c>
    </row>
    <row r="22963" spans="1:4">
      <c r="A22963">
        <v>1920</v>
      </c>
      <c r="B22963" t="s">
        <v>2415</v>
      </c>
      <c r="C22963" t="s">
        <v>3122</v>
      </c>
      <c r="D22963">
        <v>16.5</v>
      </c>
    </row>
    <row r="22964" spans="1:4">
      <c r="A22964">
        <v>1920</v>
      </c>
      <c r="B22964" t="s">
        <v>2415</v>
      </c>
      <c r="C22964" t="s">
        <v>3536</v>
      </c>
      <c r="D22964">
        <v>5</v>
      </c>
    </row>
    <row r="22965" spans="1:4">
      <c r="A22965">
        <v>1920</v>
      </c>
      <c r="B22965" t="s">
        <v>2415</v>
      </c>
      <c r="C22965" t="s">
        <v>3624</v>
      </c>
      <c r="D22965">
        <v>12.2</v>
      </c>
    </row>
    <row r="22966" spans="1:4">
      <c r="A22966">
        <v>1920</v>
      </c>
      <c r="B22966" t="s">
        <v>2415</v>
      </c>
      <c r="C22966" t="s">
        <v>3400</v>
      </c>
      <c r="D22966">
        <v>9.2799999999999994</v>
      </c>
    </row>
    <row r="22967" spans="1:4">
      <c r="A22967">
        <v>1920</v>
      </c>
      <c r="B22967" t="s">
        <v>2415</v>
      </c>
      <c r="C22967" t="s">
        <v>3537</v>
      </c>
      <c r="D22967">
        <v>5.5</v>
      </c>
    </row>
    <row r="22968" spans="1:4">
      <c r="A22968">
        <v>1920</v>
      </c>
      <c r="B22968" t="s">
        <v>2415</v>
      </c>
      <c r="C22968" t="s">
        <v>2987</v>
      </c>
      <c r="D22968">
        <v>19.5</v>
      </c>
    </row>
    <row r="22969" spans="1:4">
      <c r="A22969">
        <v>1920</v>
      </c>
      <c r="B22969" t="s">
        <v>2415</v>
      </c>
      <c r="C22969" t="s">
        <v>3126</v>
      </c>
      <c r="D22969">
        <v>36.204999999999998</v>
      </c>
    </row>
    <row r="22970" spans="1:4">
      <c r="A22970">
        <v>1920</v>
      </c>
      <c r="B22970" t="s">
        <v>2415</v>
      </c>
      <c r="C22970" t="s">
        <v>2702</v>
      </c>
      <c r="D22970">
        <v>12.19</v>
      </c>
    </row>
    <row r="22971" spans="1:4">
      <c r="A22971">
        <v>1920</v>
      </c>
      <c r="B22971" t="s">
        <v>2415</v>
      </c>
      <c r="C22971" t="s">
        <v>2702</v>
      </c>
      <c r="D22971">
        <v>16.739999999999998</v>
      </c>
    </row>
    <row r="22972" spans="1:4">
      <c r="A22972">
        <v>1920</v>
      </c>
      <c r="B22972" t="s">
        <v>2415</v>
      </c>
      <c r="C22972" t="s">
        <v>3404</v>
      </c>
      <c r="D22972">
        <v>22.34</v>
      </c>
    </row>
    <row r="22973" spans="1:4">
      <c r="A22973">
        <v>1920</v>
      </c>
      <c r="B22973" t="s">
        <v>2415</v>
      </c>
      <c r="C22973" t="s">
        <v>3127</v>
      </c>
      <c r="D22973">
        <v>56.22</v>
      </c>
    </row>
    <row r="22974" spans="1:4">
      <c r="A22974">
        <v>1920</v>
      </c>
      <c r="B22974" t="s">
        <v>2415</v>
      </c>
      <c r="C22974" t="s">
        <v>3127</v>
      </c>
      <c r="D22974">
        <v>4.3</v>
      </c>
    </row>
    <row r="22975" spans="1:4">
      <c r="A22975">
        <v>1920</v>
      </c>
      <c r="B22975" t="s">
        <v>2415</v>
      </c>
      <c r="C22975" t="s">
        <v>3127</v>
      </c>
      <c r="D22975">
        <v>34</v>
      </c>
    </row>
    <row r="22976" spans="1:4">
      <c r="A22976">
        <v>1920</v>
      </c>
      <c r="B22976" t="s">
        <v>2415</v>
      </c>
      <c r="C22976" t="s">
        <v>3127</v>
      </c>
      <c r="D22976">
        <v>70.75</v>
      </c>
    </row>
    <row r="22977" spans="1:4">
      <c r="A22977">
        <v>1920</v>
      </c>
      <c r="B22977" t="s">
        <v>2415</v>
      </c>
      <c r="C22977" t="s">
        <v>3128</v>
      </c>
      <c r="D22977">
        <v>34.700000000000003</v>
      </c>
    </row>
    <row r="22978" spans="1:4">
      <c r="A22978">
        <v>1920</v>
      </c>
      <c r="B22978" t="s">
        <v>2415</v>
      </c>
      <c r="C22978" t="s">
        <v>3129</v>
      </c>
      <c r="D22978">
        <v>13</v>
      </c>
    </row>
    <row r="22979" spans="1:4">
      <c r="A22979">
        <v>1920</v>
      </c>
      <c r="B22979" t="s">
        <v>2415</v>
      </c>
      <c r="C22979" t="s">
        <v>3130</v>
      </c>
      <c r="D22979">
        <v>18</v>
      </c>
    </row>
    <row r="22980" spans="1:4">
      <c r="A22980">
        <v>1920</v>
      </c>
      <c r="B22980" t="s">
        <v>2415</v>
      </c>
      <c r="C22980" t="s">
        <v>3131</v>
      </c>
      <c r="D22980">
        <v>16.777000000000001</v>
      </c>
    </row>
    <row r="22981" spans="1:4">
      <c r="A22981">
        <v>1920</v>
      </c>
      <c r="B22981" t="s">
        <v>2415</v>
      </c>
      <c r="C22981" t="s">
        <v>3131</v>
      </c>
      <c r="D22981">
        <v>8.83</v>
      </c>
    </row>
    <row r="22982" spans="1:4">
      <c r="A22982">
        <v>1920</v>
      </c>
      <c r="B22982" t="s">
        <v>2415</v>
      </c>
      <c r="C22982" t="s">
        <v>3131</v>
      </c>
      <c r="D22982">
        <v>16</v>
      </c>
    </row>
    <row r="22983" spans="1:4">
      <c r="A22983">
        <v>1920</v>
      </c>
      <c r="B22983" t="s">
        <v>2415</v>
      </c>
      <c r="C22983" t="s">
        <v>3131</v>
      </c>
      <c r="D22983">
        <v>10.199999999999999</v>
      </c>
    </row>
    <row r="22984" spans="1:4">
      <c r="A22984">
        <v>1920</v>
      </c>
      <c r="B22984" t="s">
        <v>2415</v>
      </c>
      <c r="C22984" t="s">
        <v>3131</v>
      </c>
      <c r="D22984">
        <v>116.3</v>
      </c>
    </row>
    <row r="22985" spans="1:4">
      <c r="A22985">
        <v>1920</v>
      </c>
      <c r="B22985" t="s">
        <v>2415</v>
      </c>
      <c r="C22985" t="s">
        <v>3131</v>
      </c>
      <c r="D22985">
        <v>56.167000000000002</v>
      </c>
    </row>
    <row r="22986" spans="1:4">
      <c r="A22986">
        <v>1920</v>
      </c>
      <c r="B22986" t="s">
        <v>2415</v>
      </c>
      <c r="C22986" t="s">
        <v>3131</v>
      </c>
      <c r="D22986">
        <v>17.670000000000002</v>
      </c>
    </row>
    <row r="22987" spans="1:4">
      <c r="A22987">
        <v>1920</v>
      </c>
      <c r="B22987" t="s">
        <v>2415</v>
      </c>
      <c r="C22987" t="s">
        <v>3131</v>
      </c>
      <c r="D22987">
        <v>13.5</v>
      </c>
    </row>
    <row r="22988" spans="1:4">
      <c r="A22988">
        <v>1920</v>
      </c>
      <c r="B22988" t="s">
        <v>2415</v>
      </c>
      <c r="C22988" t="s">
        <v>3131</v>
      </c>
      <c r="D22988">
        <v>5.5</v>
      </c>
    </row>
    <row r="22989" spans="1:4">
      <c r="A22989">
        <v>1920</v>
      </c>
      <c r="B22989" t="s">
        <v>2415</v>
      </c>
      <c r="C22989" t="s">
        <v>3131</v>
      </c>
      <c r="D22989">
        <v>14.99</v>
      </c>
    </row>
    <row r="22990" spans="1:4">
      <c r="A22990">
        <v>1920</v>
      </c>
      <c r="B22990" t="s">
        <v>2415</v>
      </c>
      <c r="C22990" t="s">
        <v>3131</v>
      </c>
      <c r="D22990">
        <v>33.299999999999997</v>
      </c>
    </row>
    <row r="22991" spans="1:4">
      <c r="A22991">
        <v>1920</v>
      </c>
      <c r="B22991" t="s">
        <v>2415</v>
      </c>
      <c r="C22991" t="s">
        <v>3625</v>
      </c>
      <c r="D22991">
        <v>80.5</v>
      </c>
    </row>
    <row r="22992" spans="1:4">
      <c r="A22992">
        <v>1920</v>
      </c>
      <c r="B22992" t="s">
        <v>2415</v>
      </c>
      <c r="C22992" t="s">
        <v>3625</v>
      </c>
      <c r="D22992">
        <v>606</v>
      </c>
    </row>
    <row r="22993" spans="1:4">
      <c r="A22993">
        <v>1920</v>
      </c>
      <c r="B22993" t="s">
        <v>2415</v>
      </c>
      <c r="C22993" t="s">
        <v>3625</v>
      </c>
      <c r="D22993">
        <v>286.33</v>
      </c>
    </row>
    <row r="22994" spans="1:4">
      <c r="A22994">
        <v>1920</v>
      </c>
      <c r="B22994" t="s">
        <v>2415</v>
      </c>
      <c r="C22994" t="s">
        <v>3625</v>
      </c>
      <c r="D22994">
        <v>7</v>
      </c>
    </row>
    <row r="22995" spans="1:4">
      <c r="A22995">
        <v>1920</v>
      </c>
      <c r="B22995" t="s">
        <v>2415</v>
      </c>
      <c r="C22995" t="s">
        <v>3625</v>
      </c>
      <c r="D22995">
        <v>6.8810000000000002</v>
      </c>
    </row>
    <row r="22996" spans="1:4">
      <c r="A22996">
        <v>1920</v>
      </c>
      <c r="B22996" t="s">
        <v>2415</v>
      </c>
      <c r="C22996" t="s">
        <v>3407</v>
      </c>
      <c r="D22996">
        <v>5</v>
      </c>
    </row>
    <row r="22997" spans="1:4">
      <c r="A22997">
        <v>1920</v>
      </c>
      <c r="B22997" t="s">
        <v>2415</v>
      </c>
      <c r="C22997" t="s">
        <v>3540</v>
      </c>
      <c r="D22997">
        <v>70</v>
      </c>
    </row>
    <row r="22998" spans="1:4">
      <c r="A22998">
        <v>1920</v>
      </c>
      <c r="B22998" t="s">
        <v>2415</v>
      </c>
      <c r="C22998" t="s">
        <v>3626</v>
      </c>
      <c r="D22998">
        <v>36</v>
      </c>
    </row>
    <row r="22999" spans="1:4">
      <c r="A22999">
        <v>1920</v>
      </c>
      <c r="B22999" t="s">
        <v>2415</v>
      </c>
      <c r="C22999" t="s">
        <v>3409</v>
      </c>
      <c r="D22999">
        <v>8</v>
      </c>
    </row>
    <row r="23000" spans="1:4">
      <c r="A23000">
        <v>1920</v>
      </c>
      <c r="B23000" t="s">
        <v>2415</v>
      </c>
      <c r="C23000" t="s">
        <v>3409</v>
      </c>
      <c r="D23000">
        <v>5.72</v>
      </c>
    </row>
    <row r="23001" spans="1:4">
      <c r="A23001">
        <v>1920</v>
      </c>
      <c r="B23001" t="s">
        <v>2415</v>
      </c>
      <c r="C23001" t="s">
        <v>3409</v>
      </c>
      <c r="D23001">
        <v>19.8</v>
      </c>
    </row>
    <row r="23002" spans="1:4">
      <c r="A23002">
        <v>1920</v>
      </c>
      <c r="B23002" t="s">
        <v>2415</v>
      </c>
      <c r="C23002" t="s">
        <v>3409</v>
      </c>
      <c r="D23002">
        <v>203</v>
      </c>
    </row>
    <row r="23003" spans="1:4">
      <c r="A23003">
        <v>1920</v>
      </c>
      <c r="B23003" t="s">
        <v>2415</v>
      </c>
      <c r="C23003" t="s">
        <v>3137</v>
      </c>
      <c r="D23003">
        <v>50</v>
      </c>
    </row>
    <row r="23004" spans="1:4">
      <c r="A23004">
        <v>1920</v>
      </c>
      <c r="B23004" t="s">
        <v>2415</v>
      </c>
      <c r="C23004" t="s">
        <v>3137</v>
      </c>
      <c r="D23004">
        <v>27</v>
      </c>
    </row>
    <row r="23005" spans="1:4">
      <c r="A23005">
        <v>1920</v>
      </c>
      <c r="B23005" t="s">
        <v>2415</v>
      </c>
      <c r="C23005" t="s">
        <v>3137</v>
      </c>
      <c r="D23005">
        <v>27</v>
      </c>
    </row>
    <row r="23006" spans="1:4">
      <c r="A23006">
        <v>1920</v>
      </c>
      <c r="B23006" t="s">
        <v>2415</v>
      </c>
      <c r="C23006" t="s">
        <v>3137</v>
      </c>
      <c r="D23006">
        <v>56</v>
      </c>
    </row>
    <row r="23007" spans="1:4">
      <c r="A23007">
        <v>1920</v>
      </c>
      <c r="B23007" t="s">
        <v>2415</v>
      </c>
      <c r="C23007" t="s">
        <v>3137</v>
      </c>
      <c r="D23007">
        <v>102.377</v>
      </c>
    </row>
    <row r="23008" spans="1:4">
      <c r="A23008">
        <v>1920</v>
      </c>
      <c r="B23008" t="s">
        <v>2415</v>
      </c>
      <c r="C23008" t="s">
        <v>3138</v>
      </c>
      <c r="D23008">
        <v>15</v>
      </c>
    </row>
    <row r="23009" spans="1:4">
      <c r="A23009">
        <v>1920</v>
      </c>
      <c r="B23009" t="s">
        <v>2415</v>
      </c>
      <c r="C23009" t="s">
        <v>2809</v>
      </c>
      <c r="D23009">
        <v>12</v>
      </c>
    </row>
    <row r="23010" spans="1:4">
      <c r="A23010">
        <v>1920</v>
      </c>
      <c r="B23010" t="s">
        <v>2415</v>
      </c>
      <c r="C23010" t="s">
        <v>2809</v>
      </c>
      <c r="D23010">
        <v>26</v>
      </c>
    </row>
    <row r="23011" spans="1:4">
      <c r="A23011">
        <v>1920</v>
      </c>
      <c r="B23011" t="s">
        <v>2415</v>
      </c>
      <c r="C23011" t="s">
        <v>3139</v>
      </c>
      <c r="D23011">
        <v>7</v>
      </c>
    </row>
    <row r="23012" spans="1:4">
      <c r="A23012">
        <v>1920</v>
      </c>
      <c r="B23012" t="s">
        <v>2415</v>
      </c>
      <c r="C23012" t="s">
        <v>3627</v>
      </c>
      <c r="D23012">
        <v>12.5</v>
      </c>
    </row>
    <row r="23013" spans="1:4">
      <c r="A23013">
        <v>1920</v>
      </c>
      <c r="B23013" t="s">
        <v>2415</v>
      </c>
      <c r="C23013" t="s">
        <v>3141</v>
      </c>
      <c r="D23013">
        <v>11</v>
      </c>
    </row>
    <row r="23014" spans="1:4">
      <c r="A23014">
        <v>1920</v>
      </c>
      <c r="B23014" t="s">
        <v>2415</v>
      </c>
      <c r="C23014" t="s">
        <v>3141</v>
      </c>
      <c r="D23014">
        <v>9.1999999999999993</v>
      </c>
    </row>
    <row r="23015" spans="1:4">
      <c r="A23015">
        <v>1920</v>
      </c>
      <c r="B23015" t="s">
        <v>2415</v>
      </c>
      <c r="C23015" t="s">
        <v>3412</v>
      </c>
      <c r="D23015">
        <v>5.5</v>
      </c>
    </row>
    <row r="23016" spans="1:4">
      <c r="A23016">
        <v>1920</v>
      </c>
      <c r="B23016" t="s">
        <v>2415</v>
      </c>
      <c r="C23016" t="s">
        <v>3411</v>
      </c>
      <c r="D23016">
        <v>36</v>
      </c>
    </row>
    <row r="23017" spans="1:4">
      <c r="A23017">
        <v>1920</v>
      </c>
      <c r="B23017" t="s">
        <v>2415</v>
      </c>
      <c r="C23017" t="s">
        <v>3411</v>
      </c>
      <c r="D23017">
        <v>16.71</v>
      </c>
    </row>
    <row r="23018" spans="1:4">
      <c r="A23018">
        <v>1920</v>
      </c>
      <c r="B23018" t="s">
        <v>2415</v>
      </c>
      <c r="C23018" t="s">
        <v>3628</v>
      </c>
      <c r="D23018">
        <v>26.1</v>
      </c>
    </row>
    <row r="23019" spans="1:4">
      <c r="A23019">
        <v>1920</v>
      </c>
      <c r="B23019" t="s">
        <v>2415</v>
      </c>
      <c r="C23019" t="s">
        <v>3144</v>
      </c>
      <c r="D23019">
        <v>2.75</v>
      </c>
    </row>
    <row r="23020" spans="1:4">
      <c r="A23020">
        <v>1920</v>
      </c>
      <c r="B23020" t="s">
        <v>2415</v>
      </c>
      <c r="C23020" t="s">
        <v>3145</v>
      </c>
      <c r="D23020">
        <v>6.38</v>
      </c>
    </row>
    <row r="23021" spans="1:4">
      <c r="A23021">
        <v>1920</v>
      </c>
      <c r="B23021" t="s">
        <v>2415</v>
      </c>
      <c r="C23021" t="s">
        <v>3145</v>
      </c>
      <c r="D23021">
        <v>8.5</v>
      </c>
    </row>
    <row r="23022" spans="1:4">
      <c r="A23022">
        <v>1920</v>
      </c>
      <c r="B23022" t="s">
        <v>2415</v>
      </c>
      <c r="C23022" t="s">
        <v>2651</v>
      </c>
      <c r="D23022">
        <v>17.77</v>
      </c>
    </row>
    <row r="23023" spans="1:4">
      <c r="A23023">
        <v>1920</v>
      </c>
      <c r="B23023" t="s">
        <v>2415</v>
      </c>
      <c r="C23023" t="s">
        <v>2651</v>
      </c>
      <c r="D23023">
        <v>20.25</v>
      </c>
    </row>
    <row r="23024" spans="1:4">
      <c r="A23024">
        <v>1920</v>
      </c>
      <c r="B23024" t="s">
        <v>2415</v>
      </c>
      <c r="C23024" t="s">
        <v>2651</v>
      </c>
      <c r="D23024">
        <v>21.93</v>
      </c>
    </row>
    <row r="23025" spans="1:4">
      <c r="A23025">
        <v>1920</v>
      </c>
      <c r="B23025" t="s">
        <v>2415</v>
      </c>
      <c r="C23025" t="s">
        <v>3147</v>
      </c>
      <c r="D23025">
        <v>32</v>
      </c>
    </row>
    <row r="23026" spans="1:4">
      <c r="A23026">
        <v>1920</v>
      </c>
      <c r="B23026" t="s">
        <v>2415</v>
      </c>
      <c r="C23026" t="s">
        <v>3148</v>
      </c>
      <c r="D23026">
        <v>28.440999999999999</v>
      </c>
    </row>
    <row r="23027" spans="1:4">
      <c r="A23027">
        <v>1920</v>
      </c>
      <c r="B23027" t="s">
        <v>2415</v>
      </c>
      <c r="C23027" t="s">
        <v>3149</v>
      </c>
      <c r="D23027">
        <v>3.5</v>
      </c>
    </row>
    <row r="23028" spans="1:4">
      <c r="A23028">
        <v>1920</v>
      </c>
      <c r="B23028" t="s">
        <v>2415</v>
      </c>
      <c r="C23028" t="s">
        <v>3149</v>
      </c>
      <c r="D23028">
        <v>113</v>
      </c>
    </row>
    <row r="23029" spans="1:4">
      <c r="A23029">
        <v>1920</v>
      </c>
      <c r="B23029" t="s">
        <v>2415</v>
      </c>
      <c r="C23029" t="s">
        <v>3150</v>
      </c>
      <c r="D23029">
        <v>2.5</v>
      </c>
    </row>
    <row r="23030" spans="1:4">
      <c r="A23030">
        <v>1920</v>
      </c>
      <c r="B23030" t="s">
        <v>2415</v>
      </c>
      <c r="C23030" t="s">
        <v>3150</v>
      </c>
      <c r="D23030">
        <v>8</v>
      </c>
    </row>
    <row r="23031" spans="1:4">
      <c r="A23031">
        <v>1920</v>
      </c>
      <c r="B23031" t="s">
        <v>2415</v>
      </c>
      <c r="C23031" t="s">
        <v>3150</v>
      </c>
      <c r="D23031">
        <v>3.6</v>
      </c>
    </row>
    <row r="23032" spans="1:4">
      <c r="A23032">
        <v>1920</v>
      </c>
      <c r="B23032" t="s">
        <v>2415</v>
      </c>
      <c r="C23032" t="s">
        <v>3150</v>
      </c>
      <c r="D23032">
        <v>8.25</v>
      </c>
    </row>
    <row r="23033" spans="1:4">
      <c r="A23033">
        <v>1920</v>
      </c>
      <c r="B23033" t="s">
        <v>2415</v>
      </c>
      <c r="C23033" t="s">
        <v>3151</v>
      </c>
      <c r="D23033">
        <v>10.1</v>
      </c>
    </row>
    <row r="23034" spans="1:4">
      <c r="A23034">
        <v>1920</v>
      </c>
      <c r="B23034" t="s">
        <v>2415</v>
      </c>
      <c r="C23034" t="s">
        <v>3152</v>
      </c>
      <c r="D23034">
        <v>85.15</v>
      </c>
    </row>
    <row r="23035" spans="1:4">
      <c r="A23035">
        <v>1920</v>
      </c>
      <c r="B23035" t="s">
        <v>3629</v>
      </c>
      <c r="C23035" t="s">
        <v>2408</v>
      </c>
      <c r="D23035">
        <v>51.84</v>
      </c>
    </row>
    <row r="23036" spans="1:4">
      <c r="A23036">
        <v>1920</v>
      </c>
      <c r="B23036" t="s">
        <v>3630</v>
      </c>
      <c r="C23036" t="s">
        <v>2335</v>
      </c>
      <c r="D23036">
        <v>2</v>
      </c>
    </row>
    <row r="23037" spans="1:4">
      <c r="A23037">
        <v>1920</v>
      </c>
      <c r="B23037" t="s">
        <v>3630</v>
      </c>
      <c r="C23037" t="s">
        <v>2372</v>
      </c>
      <c r="D23037">
        <v>5.53</v>
      </c>
    </row>
    <row r="23038" spans="1:4">
      <c r="A23038">
        <v>1920</v>
      </c>
      <c r="B23038" t="s">
        <v>3630</v>
      </c>
      <c r="C23038" t="s">
        <v>2336</v>
      </c>
      <c r="D23038">
        <v>14.464</v>
      </c>
    </row>
    <row r="23039" spans="1:4">
      <c r="A23039">
        <v>1920</v>
      </c>
      <c r="B23039" t="s">
        <v>3153</v>
      </c>
      <c r="C23039" t="s">
        <v>3154</v>
      </c>
      <c r="D23039">
        <v>22.2</v>
      </c>
    </row>
    <row r="23040" spans="1:4">
      <c r="A23040">
        <v>1920</v>
      </c>
      <c r="B23040" t="s">
        <v>3153</v>
      </c>
      <c r="C23040" t="s">
        <v>3154</v>
      </c>
      <c r="D23040">
        <v>15.1</v>
      </c>
    </row>
    <row r="23041" spans="1:4">
      <c r="A23041">
        <v>1920</v>
      </c>
      <c r="B23041" t="s">
        <v>3153</v>
      </c>
      <c r="C23041" t="s">
        <v>3155</v>
      </c>
      <c r="D23041">
        <v>31.67</v>
      </c>
    </row>
    <row r="23042" spans="1:4">
      <c r="A23042">
        <v>1920</v>
      </c>
      <c r="B23042" t="s">
        <v>3153</v>
      </c>
      <c r="C23042" t="s">
        <v>3155</v>
      </c>
      <c r="D23042">
        <v>42</v>
      </c>
    </row>
    <row r="23043" spans="1:4">
      <c r="A23043">
        <v>1920</v>
      </c>
      <c r="B23043" t="s">
        <v>3153</v>
      </c>
      <c r="C23043" t="s">
        <v>3631</v>
      </c>
      <c r="D23043">
        <v>9.51</v>
      </c>
    </row>
    <row r="23044" spans="1:4">
      <c r="A23044">
        <v>1920</v>
      </c>
      <c r="B23044" t="s">
        <v>3157</v>
      </c>
      <c r="C23044" t="s">
        <v>2735</v>
      </c>
      <c r="D23044">
        <v>38.53</v>
      </c>
    </row>
    <row r="23045" spans="1:4">
      <c r="A23045">
        <v>1920</v>
      </c>
      <c r="B23045" t="s">
        <v>3157</v>
      </c>
      <c r="C23045" t="s">
        <v>2756</v>
      </c>
      <c r="D23045">
        <v>9</v>
      </c>
    </row>
    <row r="23046" spans="1:4">
      <c r="A23046">
        <v>1920</v>
      </c>
      <c r="B23046" t="s">
        <v>3157</v>
      </c>
      <c r="C23046" t="s">
        <v>3158</v>
      </c>
      <c r="D23046">
        <v>21</v>
      </c>
    </row>
    <row r="23047" spans="1:4">
      <c r="A23047">
        <v>1920</v>
      </c>
      <c r="B23047" t="s">
        <v>3157</v>
      </c>
      <c r="C23047" t="s">
        <v>3158</v>
      </c>
      <c r="D23047">
        <v>55</v>
      </c>
    </row>
    <row r="23048" spans="1:4">
      <c r="A23048">
        <v>1920</v>
      </c>
      <c r="B23048" t="s">
        <v>3157</v>
      </c>
      <c r="C23048" t="s">
        <v>3159</v>
      </c>
      <c r="D23048">
        <v>14.23</v>
      </c>
    </row>
    <row r="23049" spans="1:4">
      <c r="A23049">
        <v>1920</v>
      </c>
      <c r="B23049" t="s">
        <v>3162</v>
      </c>
      <c r="C23049" t="s">
        <v>1858</v>
      </c>
      <c r="D23049">
        <v>5.85</v>
      </c>
    </row>
    <row r="23050" spans="1:4">
      <c r="A23050">
        <v>1920</v>
      </c>
      <c r="B23050" t="s">
        <v>3162</v>
      </c>
      <c r="C23050" t="s">
        <v>1213</v>
      </c>
      <c r="D23050">
        <v>4</v>
      </c>
    </row>
    <row r="23051" spans="1:4">
      <c r="A23051">
        <v>1920</v>
      </c>
      <c r="B23051" t="s">
        <v>3162</v>
      </c>
      <c r="C23051" t="s">
        <v>1210</v>
      </c>
      <c r="D23051">
        <v>16</v>
      </c>
    </row>
    <row r="23052" spans="1:4">
      <c r="A23052">
        <v>1920</v>
      </c>
      <c r="B23052" t="s">
        <v>3544</v>
      </c>
      <c r="C23052" t="s">
        <v>2692</v>
      </c>
      <c r="D23052">
        <v>15.3</v>
      </c>
    </row>
    <row r="23053" spans="1:4">
      <c r="A23053">
        <v>1920</v>
      </c>
      <c r="B23053" t="s">
        <v>3544</v>
      </c>
      <c r="C23053" t="s">
        <v>3165</v>
      </c>
      <c r="D23053">
        <v>20</v>
      </c>
    </row>
    <row r="23054" spans="1:4">
      <c r="A23054">
        <v>1920</v>
      </c>
      <c r="B23054" t="s">
        <v>3544</v>
      </c>
      <c r="C23054" t="s">
        <v>3165</v>
      </c>
      <c r="D23054">
        <v>10.795</v>
      </c>
    </row>
    <row r="23055" spans="1:4">
      <c r="A23055">
        <v>1920</v>
      </c>
      <c r="B23055" t="s">
        <v>3544</v>
      </c>
      <c r="C23055" t="s">
        <v>3166</v>
      </c>
      <c r="D23055">
        <v>5.5</v>
      </c>
    </row>
    <row r="23056" spans="1:4">
      <c r="A23056">
        <v>1920</v>
      </c>
      <c r="B23056" t="s">
        <v>3544</v>
      </c>
      <c r="C23056" t="s">
        <v>3313</v>
      </c>
      <c r="D23056">
        <v>7.25</v>
      </c>
    </row>
    <row r="23057" spans="1:4">
      <c r="A23057">
        <v>1920</v>
      </c>
      <c r="B23057" t="s">
        <v>3544</v>
      </c>
      <c r="C23057" t="s">
        <v>3168</v>
      </c>
      <c r="D23057">
        <v>6</v>
      </c>
    </row>
    <row r="23058" spans="1:4">
      <c r="A23058">
        <v>1920</v>
      </c>
      <c r="B23058" t="s">
        <v>3544</v>
      </c>
      <c r="C23058" t="s">
        <v>3168</v>
      </c>
      <c r="D23058">
        <v>54.76</v>
      </c>
    </row>
    <row r="23059" spans="1:4">
      <c r="A23059">
        <v>1920</v>
      </c>
      <c r="B23059" t="s">
        <v>3544</v>
      </c>
      <c r="C23059" t="s">
        <v>3170</v>
      </c>
      <c r="D23059">
        <v>10.83</v>
      </c>
    </row>
    <row r="23060" spans="1:4">
      <c r="A23060">
        <v>1920</v>
      </c>
      <c r="B23060" t="s">
        <v>3544</v>
      </c>
      <c r="C23060" t="s">
        <v>3170</v>
      </c>
      <c r="D23060">
        <v>130</v>
      </c>
    </row>
    <row r="23061" spans="1:4">
      <c r="A23061">
        <v>1920</v>
      </c>
      <c r="B23061" t="s">
        <v>3544</v>
      </c>
      <c r="C23061" t="s">
        <v>3169</v>
      </c>
      <c r="D23061">
        <v>27.05</v>
      </c>
    </row>
    <row r="23062" spans="1:4">
      <c r="A23062">
        <v>1920</v>
      </c>
      <c r="B23062" t="s">
        <v>3544</v>
      </c>
      <c r="C23062" t="s">
        <v>3169</v>
      </c>
      <c r="D23062">
        <v>19.3</v>
      </c>
    </row>
    <row r="23063" spans="1:4">
      <c r="A23063">
        <v>1920</v>
      </c>
      <c r="B23063" t="s">
        <v>3544</v>
      </c>
      <c r="C23063" t="s">
        <v>3169</v>
      </c>
      <c r="D23063">
        <v>100.27</v>
      </c>
    </row>
    <row r="23064" spans="1:4">
      <c r="A23064">
        <v>1920</v>
      </c>
      <c r="B23064" t="s">
        <v>3544</v>
      </c>
      <c r="C23064" t="s">
        <v>3169</v>
      </c>
      <c r="D23064">
        <v>4.5</v>
      </c>
    </row>
    <row r="23065" spans="1:4">
      <c r="A23065">
        <v>1920</v>
      </c>
      <c r="B23065" t="s">
        <v>3658</v>
      </c>
      <c r="C23065" t="s">
        <v>3172</v>
      </c>
      <c r="D23065">
        <v>4.75</v>
      </c>
    </row>
    <row r="23066" spans="1:4">
      <c r="A23066">
        <v>1920</v>
      </c>
      <c r="B23066" t="s">
        <v>3658</v>
      </c>
      <c r="C23066" t="s">
        <v>679</v>
      </c>
      <c r="D23066">
        <v>22</v>
      </c>
    </row>
    <row r="23067" spans="1:4">
      <c r="A23067">
        <v>1920</v>
      </c>
      <c r="B23067" t="s">
        <v>3658</v>
      </c>
      <c r="C23067" t="s">
        <v>3174</v>
      </c>
      <c r="D23067">
        <v>13.5</v>
      </c>
    </row>
    <row r="23068" spans="1:4">
      <c r="A23068">
        <v>1920</v>
      </c>
      <c r="B23068" t="s">
        <v>3658</v>
      </c>
      <c r="C23068" t="s">
        <v>3174</v>
      </c>
      <c r="D23068">
        <v>32.700000000000003</v>
      </c>
    </row>
    <row r="23069" spans="1:4">
      <c r="A23069">
        <v>1920</v>
      </c>
      <c r="B23069" t="s">
        <v>3658</v>
      </c>
      <c r="C23069" t="s">
        <v>3546</v>
      </c>
      <c r="D23069">
        <v>3.31</v>
      </c>
    </row>
    <row r="23070" spans="1:4">
      <c r="A23070">
        <v>1920</v>
      </c>
      <c r="B23070" t="s">
        <v>3658</v>
      </c>
      <c r="C23070" t="s">
        <v>3177</v>
      </c>
      <c r="D23070">
        <v>27.2</v>
      </c>
    </row>
    <row r="23071" spans="1:4">
      <c r="A23071">
        <v>1920</v>
      </c>
      <c r="B23071" t="s">
        <v>3658</v>
      </c>
      <c r="C23071" t="s">
        <v>3177</v>
      </c>
      <c r="D23071">
        <v>7.75</v>
      </c>
    </row>
    <row r="23072" spans="1:4">
      <c r="A23072">
        <v>1920</v>
      </c>
      <c r="B23072" t="s">
        <v>3658</v>
      </c>
      <c r="C23072" t="s">
        <v>3632</v>
      </c>
      <c r="D23072">
        <v>10</v>
      </c>
    </row>
    <row r="23073" spans="1:4">
      <c r="A23073">
        <v>1920</v>
      </c>
      <c r="B23073" t="s">
        <v>3658</v>
      </c>
      <c r="C23073" t="s">
        <v>3178</v>
      </c>
      <c r="D23073">
        <v>90.58</v>
      </c>
    </row>
    <row r="23074" spans="1:4">
      <c r="A23074">
        <v>1920</v>
      </c>
      <c r="B23074" t="s">
        <v>3658</v>
      </c>
      <c r="C23074" t="s">
        <v>3178</v>
      </c>
      <c r="D23074">
        <v>1.25</v>
      </c>
    </row>
    <row r="23075" spans="1:4">
      <c r="A23075">
        <v>1920</v>
      </c>
      <c r="B23075" t="s">
        <v>3658</v>
      </c>
      <c r="C23075" t="s">
        <v>3178</v>
      </c>
      <c r="D23075">
        <v>1.125</v>
      </c>
    </row>
    <row r="23076" spans="1:4">
      <c r="A23076">
        <v>1920</v>
      </c>
      <c r="B23076" t="s">
        <v>3658</v>
      </c>
      <c r="C23076" t="s">
        <v>3178</v>
      </c>
      <c r="D23076">
        <v>269.47000000000003</v>
      </c>
    </row>
    <row r="23077" spans="1:4">
      <c r="A23077">
        <v>1920</v>
      </c>
      <c r="B23077" t="s">
        <v>3658</v>
      </c>
      <c r="C23077" t="s">
        <v>3179</v>
      </c>
      <c r="D23077">
        <v>41.73</v>
      </c>
    </row>
    <row r="23078" spans="1:4">
      <c r="A23078">
        <v>1920</v>
      </c>
      <c r="B23078" t="s">
        <v>3658</v>
      </c>
      <c r="C23078" t="s">
        <v>3179</v>
      </c>
      <c r="D23078">
        <v>9.81</v>
      </c>
    </row>
    <row r="23079" spans="1:4">
      <c r="A23079">
        <v>1920</v>
      </c>
      <c r="B23079" t="s">
        <v>3658</v>
      </c>
      <c r="C23079" t="s">
        <v>3179</v>
      </c>
      <c r="D23079">
        <v>16.82</v>
      </c>
    </row>
    <row r="23080" spans="1:4">
      <c r="A23080">
        <v>1920</v>
      </c>
      <c r="B23080" t="s">
        <v>3658</v>
      </c>
      <c r="C23080" t="s">
        <v>3179</v>
      </c>
      <c r="D23080">
        <v>50.79</v>
      </c>
    </row>
    <row r="23081" spans="1:4">
      <c r="A23081">
        <v>1920</v>
      </c>
      <c r="B23081" t="s">
        <v>3658</v>
      </c>
      <c r="C23081" t="s">
        <v>3633</v>
      </c>
      <c r="D23081">
        <v>132.71</v>
      </c>
    </row>
    <row r="23082" spans="1:4">
      <c r="A23082">
        <v>1920</v>
      </c>
      <c r="B23082" t="s">
        <v>3658</v>
      </c>
      <c r="C23082" t="s">
        <v>3633</v>
      </c>
      <c r="D23082">
        <v>30</v>
      </c>
    </row>
    <row r="23083" spans="1:4">
      <c r="A23083">
        <v>1920</v>
      </c>
      <c r="B23083" t="s">
        <v>3658</v>
      </c>
      <c r="C23083" t="s">
        <v>686</v>
      </c>
      <c r="D23083">
        <v>38.43</v>
      </c>
    </row>
    <row r="23084" spans="1:4">
      <c r="A23084">
        <v>1920</v>
      </c>
      <c r="B23084" t="s">
        <v>3658</v>
      </c>
      <c r="C23084" t="s">
        <v>686</v>
      </c>
      <c r="D23084">
        <v>59.911999999999999</v>
      </c>
    </row>
    <row r="23085" spans="1:4">
      <c r="A23085">
        <v>1920</v>
      </c>
      <c r="B23085" t="s">
        <v>3658</v>
      </c>
      <c r="C23085" t="s">
        <v>686</v>
      </c>
      <c r="D23085">
        <v>2.5</v>
      </c>
    </row>
    <row r="23086" spans="1:4">
      <c r="A23086">
        <v>1920</v>
      </c>
      <c r="B23086" t="s">
        <v>3658</v>
      </c>
      <c r="C23086" t="s">
        <v>3421</v>
      </c>
      <c r="D23086">
        <v>83.619</v>
      </c>
    </row>
    <row r="23087" spans="1:4">
      <c r="A23087">
        <v>1920</v>
      </c>
      <c r="B23087" t="s">
        <v>3658</v>
      </c>
      <c r="C23087" t="s">
        <v>3421</v>
      </c>
      <c r="D23087">
        <v>4</v>
      </c>
    </row>
    <row r="23088" spans="1:4">
      <c r="A23088">
        <v>1920</v>
      </c>
      <c r="B23088" t="s">
        <v>3658</v>
      </c>
      <c r="C23088" t="s">
        <v>3180</v>
      </c>
      <c r="D23088">
        <v>2.2999999999999998</v>
      </c>
    </row>
    <row r="23089" spans="1:4">
      <c r="A23089">
        <v>1920</v>
      </c>
      <c r="B23089" t="s">
        <v>3658</v>
      </c>
      <c r="C23089" t="s">
        <v>1865</v>
      </c>
      <c r="D23089">
        <v>4.5</v>
      </c>
    </row>
    <row r="23090" spans="1:4">
      <c r="A23090">
        <v>1920</v>
      </c>
      <c r="B23090" t="s">
        <v>3658</v>
      </c>
      <c r="C23090" t="s">
        <v>1898</v>
      </c>
      <c r="D23090">
        <v>5.5</v>
      </c>
    </row>
    <row r="23091" spans="1:4">
      <c r="A23091">
        <v>1920</v>
      </c>
      <c r="B23091" t="s">
        <v>3658</v>
      </c>
      <c r="C23091" t="s">
        <v>1866</v>
      </c>
      <c r="D23091">
        <v>1</v>
      </c>
    </row>
    <row r="23092" spans="1:4">
      <c r="A23092">
        <v>1920</v>
      </c>
      <c r="B23092" t="s">
        <v>3658</v>
      </c>
      <c r="C23092" t="s">
        <v>1866</v>
      </c>
      <c r="D23092">
        <v>7</v>
      </c>
    </row>
    <row r="23093" spans="1:4">
      <c r="A23093">
        <v>1920</v>
      </c>
      <c r="B23093" t="s">
        <v>3658</v>
      </c>
      <c r="C23093" t="s">
        <v>691</v>
      </c>
      <c r="D23093">
        <v>5</v>
      </c>
    </row>
    <row r="23094" spans="1:4">
      <c r="A23094">
        <v>1920</v>
      </c>
      <c r="B23094" t="s">
        <v>3658</v>
      </c>
      <c r="C23094" t="s">
        <v>691</v>
      </c>
      <c r="D23094">
        <v>92</v>
      </c>
    </row>
    <row r="23095" spans="1:4">
      <c r="A23095">
        <v>1920</v>
      </c>
      <c r="B23095" t="s">
        <v>3658</v>
      </c>
      <c r="C23095" t="s">
        <v>3181</v>
      </c>
      <c r="D23095">
        <v>13.1</v>
      </c>
    </row>
    <row r="23096" spans="1:4">
      <c r="A23096">
        <v>1920</v>
      </c>
      <c r="B23096" t="s">
        <v>3658</v>
      </c>
      <c r="C23096" t="s">
        <v>3182</v>
      </c>
      <c r="D23096">
        <v>4</v>
      </c>
    </row>
    <row r="23097" spans="1:4">
      <c r="A23097">
        <v>1920</v>
      </c>
      <c r="B23097" t="s">
        <v>3658</v>
      </c>
      <c r="C23097" t="s">
        <v>1868</v>
      </c>
      <c r="D23097">
        <v>14.5</v>
      </c>
    </row>
    <row r="23098" spans="1:4">
      <c r="A23098">
        <v>1920</v>
      </c>
      <c r="B23098" t="s">
        <v>3185</v>
      </c>
      <c r="C23098" t="s">
        <v>3186</v>
      </c>
      <c r="D23098">
        <v>137</v>
      </c>
    </row>
    <row r="23099" spans="1:4">
      <c r="A23099">
        <v>1920</v>
      </c>
      <c r="B23099" t="s">
        <v>3185</v>
      </c>
      <c r="C23099" t="s">
        <v>3423</v>
      </c>
      <c r="D23099">
        <v>20</v>
      </c>
    </row>
    <row r="23100" spans="1:4">
      <c r="A23100">
        <v>1920</v>
      </c>
      <c r="B23100" t="s">
        <v>3185</v>
      </c>
      <c r="C23100" t="s">
        <v>3423</v>
      </c>
      <c r="D23100">
        <v>70</v>
      </c>
    </row>
    <row r="23101" spans="1:4">
      <c r="A23101">
        <v>1920</v>
      </c>
      <c r="B23101" t="s">
        <v>3185</v>
      </c>
      <c r="C23101" t="s">
        <v>3423</v>
      </c>
      <c r="D23101">
        <v>75</v>
      </c>
    </row>
    <row r="23102" spans="1:4">
      <c r="A23102">
        <v>1920</v>
      </c>
      <c r="B23102" t="s">
        <v>3185</v>
      </c>
      <c r="C23102" t="s">
        <v>3423</v>
      </c>
      <c r="D23102">
        <v>146.12</v>
      </c>
    </row>
    <row r="23103" spans="1:4">
      <c r="A23103">
        <v>1920</v>
      </c>
      <c r="B23103" t="s">
        <v>3188</v>
      </c>
      <c r="C23103" t="s">
        <v>3189</v>
      </c>
      <c r="D23103">
        <v>7.5</v>
      </c>
    </row>
    <row r="23104" spans="1:4">
      <c r="A23104">
        <v>1920</v>
      </c>
      <c r="B23104" t="s">
        <v>3188</v>
      </c>
      <c r="C23104" t="s">
        <v>3190</v>
      </c>
      <c r="D23104">
        <v>20.460999999999999</v>
      </c>
    </row>
    <row r="23105" spans="1:4">
      <c r="A23105">
        <v>1920</v>
      </c>
      <c r="B23105" t="s">
        <v>3188</v>
      </c>
      <c r="C23105" t="s">
        <v>3190</v>
      </c>
      <c r="D23105">
        <v>12</v>
      </c>
    </row>
    <row r="23106" spans="1:4">
      <c r="A23106">
        <v>1920</v>
      </c>
      <c r="B23106" t="s">
        <v>3188</v>
      </c>
      <c r="C23106" t="s">
        <v>3190</v>
      </c>
      <c r="D23106">
        <v>5</v>
      </c>
    </row>
    <row r="23107" spans="1:4">
      <c r="A23107">
        <v>1920</v>
      </c>
      <c r="B23107" t="s">
        <v>3188</v>
      </c>
      <c r="C23107" t="s">
        <v>3548</v>
      </c>
      <c r="D23107">
        <v>10.25</v>
      </c>
    </row>
    <row r="23108" spans="1:4">
      <c r="A23108">
        <v>1920</v>
      </c>
      <c r="B23108" t="s">
        <v>3188</v>
      </c>
      <c r="C23108" t="s">
        <v>3191</v>
      </c>
      <c r="D23108">
        <v>5.5</v>
      </c>
    </row>
    <row r="23109" spans="1:4">
      <c r="A23109">
        <v>1920</v>
      </c>
      <c r="B23109" t="s">
        <v>3188</v>
      </c>
      <c r="C23109" t="s">
        <v>517</v>
      </c>
      <c r="D23109">
        <v>28.3</v>
      </c>
    </row>
    <row r="23110" spans="1:4">
      <c r="A23110">
        <v>1920</v>
      </c>
      <c r="B23110" t="s">
        <v>3188</v>
      </c>
      <c r="C23110" t="s">
        <v>3426</v>
      </c>
      <c r="D23110">
        <v>13.333</v>
      </c>
    </row>
    <row r="23111" spans="1:4">
      <c r="A23111">
        <v>1920</v>
      </c>
      <c r="B23111" t="s">
        <v>3188</v>
      </c>
      <c r="C23111" t="s">
        <v>497</v>
      </c>
      <c r="D23111">
        <v>10</v>
      </c>
    </row>
    <row r="23112" spans="1:4">
      <c r="A23112">
        <v>1920</v>
      </c>
      <c r="B23112" t="s">
        <v>3188</v>
      </c>
      <c r="C23112" t="s">
        <v>3427</v>
      </c>
      <c r="D23112">
        <v>11.25</v>
      </c>
    </row>
    <row r="23113" spans="1:4">
      <c r="A23113">
        <v>1920</v>
      </c>
      <c r="B23113" t="s">
        <v>55</v>
      </c>
      <c r="C23113" t="s">
        <v>3197</v>
      </c>
      <c r="D23113">
        <v>3.5</v>
      </c>
    </row>
    <row r="23114" spans="1:4">
      <c r="A23114">
        <v>1920</v>
      </c>
      <c r="B23114" t="s">
        <v>55</v>
      </c>
      <c r="C23114" t="s">
        <v>478</v>
      </c>
      <c r="D23114">
        <v>9.15</v>
      </c>
    </row>
    <row r="23115" spans="1:4">
      <c r="A23115">
        <v>1920</v>
      </c>
      <c r="B23115" t="s">
        <v>55</v>
      </c>
      <c r="C23115" t="s">
        <v>3198</v>
      </c>
      <c r="D23115">
        <v>51.25</v>
      </c>
    </row>
    <row r="23116" spans="1:4">
      <c r="A23116">
        <v>1920</v>
      </c>
      <c r="B23116" t="s">
        <v>55</v>
      </c>
      <c r="C23116" t="s">
        <v>56</v>
      </c>
      <c r="D23116">
        <v>18.88</v>
      </c>
    </row>
    <row r="23117" spans="1:4">
      <c r="A23117">
        <v>1920</v>
      </c>
      <c r="B23117" t="s">
        <v>55</v>
      </c>
      <c r="C23117" t="s">
        <v>3201</v>
      </c>
      <c r="D23117">
        <v>15.2</v>
      </c>
    </row>
    <row r="23118" spans="1:4">
      <c r="A23118">
        <v>1920</v>
      </c>
      <c r="B23118" t="s">
        <v>55</v>
      </c>
      <c r="C23118" t="s">
        <v>2936</v>
      </c>
      <c r="D23118">
        <v>47</v>
      </c>
    </row>
    <row r="23119" spans="1:4">
      <c r="A23119">
        <v>1920</v>
      </c>
      <c r="B23119" t="s">
        <v>55</v>
      </c>
      <c r="C23119" t="s">
        <v>3202</v>
      </c>
      <c r="D23119">
        <v>2.63</v>
      </c>
    </row>
    <row r="23120" spans="1:4">
      <c r="A23120">
        <v>1920</v>
      </c>
      <c r="B23120" t="s">
        <v>55</v>
      </c>
      <c r="C23120" t="s">
        <v>1503</v>
      </c>
      <c r="D23120">
        <v>255.09</v>
      </c>
    </row>
    <row r="23121" spans="1:4">
      <c r="A23121">
        <v>1920</v>
      </c>
      <c r="B23121" t="s">
        <v>55</v>
      </c>
      <c r="C23121" t="s">
        <v>719</v>
      </c>
      <c r="D23121">
        <v>0.38</v>
      </c>
    </row>
    <row r="23122" spans="1:4">
      <c r="A23122">
        <v>1920</v>
      </c>
      <c r="B23122" t="s">
        <v>55</v>
      </c>
      <c r="C23122" t="s">
        <v>1503</v>
      </c>
      <c r="D23122">
        <v>29.85</v>
      </c>
    </row>
    <row r="23123" spans="1:4">
      <c r="A23123">
        <v>1920</v>
      </c>
      <c r="B23123" t="s">
        <v>55</v>
      </c>
      <c r="C23123" t="s">
        <v>720</v>
      </c>
      <c r="D23123">
        <v>5.5</v>
      </c>
    </row>
    <row r="23124" spans="1:4">
      <c r="A23124">
        <v>1920</v>
      </c>
      <c r="B23124" t="s">
        <v>55</v>
      </c>
      <c r="C23124" t="s">
        <v>3203</v>
      </c>
      <c r="D23124">
        <v>2</v>
      </c>
    </row>
    <row r="23125" spans="1:4">
      <c r="A23125">
        <v>1920</v>
      </c>
      <c r="B23125" t="s">
        <v>3638</v>
      </c>
      <c r="C23125" t="s">
        <v>1858</v>
      </c>
      <c r="D23125">
        <v>11</v>
      </c>
    </row>
    <row r="23126" spans="1:4">
      <c r="A23126">
        <v>1920</v>
      </c>
      <c r="B23126" t="s">
        <v>3638</v>
      </c>
      <c r="C23126" t="s">
        <v>3431</v>
      </c>
      <c r="D23126">
        <v>35.299999999999997</v>
      </c>
    </row>
    <row r="23127" spans="1:4">
      <c r="A23127">
        <v>1920</v>
      </c>
      <c r="B23127" t="s">
        <v>3638</v>
      </c>
      <c r="C23127" t="s">
        <v>3431</v>
      </c>
      <c r="D23127">
        <v>25.51</v>
      </c>
    </row>
    <row r="23128" spans="1:4">
      <c r="A23128">
        <v>1920</v>
      </c>
      <c r="B23128" t="s">
        <v>3638</v>
      </c>
      <c r="C23128" t="s">
        <v>3634</v>
      </c>
      <c r="D23128">
        <v>4.16</v>
      </c>
    </row>
    <row r="23129" spans="1:4">
      <c r="A23129">
        <v>1920</v>
      </c>
      <c r="B23129" t="s">
        <v>3638</v>
      </c>
      <c r="C23129" t="s">
        <v>3432</v>
      </c>
      <c r="D23129">
        <v>18.04</v>
      </c>
    </row>
    <row r="23130" spans="1:4">
      <c r="A23130">
        <v>1920</v>
      </c>
      <c r="B23130" t="s">
        <v>3638</v>
      </c>
      <c r="C23130" t="s">
        <v>3432</v>
      </c>
      <c r="D23130">
        <v>5.4</v>
      </c>
    </row>
    <row r="23131" spans="1:4">
      <c r="A23131">
        <v>1920</v>
      </c>
      <c r="B23131" t="s">
        <v>3638</v>
      </c>
      <c r="C23131" t="s">
        <v>3432</v>
      </c>
      <c r="D23131">
        <v>40.944000000000003</v>
      </c>
    </row>
    <row r="23132" spans="1:4">
      <c r="A23132">
        <v>1920</v>
      </c>
      <c r="B23132" t="s">
        <v>3638</v>
      </c>
      <c r="C23132" t="s">
        <v>3434</v>
      </c>
      <c r="D23132">
        <v>6</v>
      </c>
    </row>
    <row r="23133" spans="1:4">
      <c r="A23133">
        <v>1920</v>
      </c>
      <c r="B23133" t="s">
        <v>3638</v>
      </c>
      <c r="C23133" t="s">
        <v>3208</v>
      </c>
      <c r="D23133">
        <v>5.444</v>
      </c>
    </row>
    <row r="23134" spans="1:4">
      <c r="A23134">
        <v>1920</v>
      </c>
      <c r="B23134" t="s">
        <v>3638</v>
      </c>
      <c r="C23134" t="s">
        <v>3635</v>
      </c>
      <c r="D23134">
        <v>35.299999999999997</v>
      </c>
    </row>
    <row r="23135" spans="1:4">
      <c r="A23135">
        <v>1920</v>
      </c>
      <c r="B23135" t="s">
        <v>3638</v>
      </c>
      <c r="C23135" t="s">
        <v>3635</v>
      </c>
      <c r="D23135">
        <v>26.7</v>
      </c>
    </row>
    <row r="23136" spans="1:4">
      <c r="A23136">
        <v>1920</v>
      </c>
      <c r="B23136" t="s">
        <v>3638</v>
      </c>
      <c r="C23136" t="s">
        <v>3635</v>
      </c>
      <c r="D23136">
        <v>493.6</v>
      </c>
    </row>
    <row r="23137" spans="1:4">
      <c r="A23137">
        <v>1920</v>
      </c>
      <c r="B23137" t="s">
        <v>3638</v>
      </c>
      <c r="C23137" t="s">
        <v>3635</v>
      </c>
      <c r="D23137">
        <v>230.43</v>
      </c>
    </row>
    <row r="23138" spans="1:4">
      <c r="A23138">
        <v>1920</v>
      </c>
      <c r="B23138" t="s">
        <v>3638</v>
      </c>
      <c r="C23138" t="s">
        <v>3635</v>
      </c>
      <c r="D23138">
        <v>24</v>
      </c>
    </row>
    <row r="23139" spans="1:4">
      <c r="A23139">
        <v>1920</v>
      </c>
      <c r="B23139" t="s">
        <v>3638</v>
      </c>
      <c r="C23139" t="s">
        <v>3210</v>
      </c>
      <c r="D23139">
        <v>290.47300000000001</v>
      </c>
    </row>
    <row r="23140" spans="1:4">
      <c r="A23140">
        <v>1920</v>
      </c>
      <c r="B23140" t="s">
        <v>3638</v>
      </c>
      <c r="C23140" t="s">
        <v>3211</v>
      </c>
      <c r="D23140">
        <v>8.9499999999999993</v>
      </c>
    </row>
    <row r="23141" spans="1:4">
      <c r="A23141">
        <v>1920</v>
      </c>
      <c r="B23141" t="s">
        <v>3638</v>
      </c>
      <c r="C23141" t="s">
        <v>3211</v>
      </c>
      <c r="D23141">
        <v>19.3</v>
      </c>
    </row>
    <row r="23142" spans="1:4">
      <c r="A23142">
        <v>1920</v>
      </c>
      <c r="B23142" t="s">
        <v>3638</v>
      </c>
      <c r="C23142" t="s">
        <v>3211</v>
      </c>
      <c r="D23142">
        <v>70.8</v>
      </c>
    </row>
    <row r="23143" spans="1:4">
      <c r="A23143">
        <v>1920</v>
      </c>
      <c r="B23143" t="s">
        <v>3638</v>
      </c>
      <c r="C23143" t="s">
        <v>3211</v>
      </c>
      <c r="D23143">
        <v>85.9</v>
      </c>
    </row>
    <row r="23144" spans="1:4">
      <c r="A23144">
        <v>1920</v>
      </c>
      <c r="B23144" t="s">
        <v>3638</v>
      </c>
      <c r="C23144" t="s">
        <v>3212</v>
      </c>
      <c r="D23144">
        <v>20</v>
      </c>
    </row>
    <row r="23145" spans="1:4">
      <c r="A23145">
        <v>1920</v>
      </c>
      <c r="B23145" t="s">
        <v>3638</v>
      </c>
      <c r="C23145" t="s">
        <v>3213</v>
      </c>
      <c r="D23145">
        <v>29</v>
      </c>
    </row>
    <row r="23146" spans="1:4">
      <c r="A23146">
        <v>1920</v>
      </c>
      <c r="B23146" t="s">
        <v>3638</v>
      </c>
      <c r="C23146" t="s">
        <v>3550</v>
      </c>
      <c r="D23146">
        <v>45</v>
      </c>
    </row>
    <row r="23147" spans="1:4">
      <c r="A23147">
        <v>1920</v>
      </c>
      <c r="B23147" t="s">
        <v>3214</v>
      </c>
      <c r="C23147" t="s">
        <v>3436</v>
      </c>
      <c r="D23147">
        <v>7.4</v>
      </c>
    </row>
    <row r="23148" spans="1:4">
      <c r="A23148">
        <v>1920</v>
      </c>
      <c r="B23148" t="s">
        <v>3214</v>
      </c>
      <c r="C23148" t="s">
        <v>3436</v>
      </c>
      <c r="D23148">
        <v>98</v>
      </c>
    </row>
    <row r="23149" spans="1:4">
      <c r="A23149">
        <v>1920</v>
      </c>
      <c r="B23149" t="s">
        <v>3214</v>
      </c>
      <c r="C23149" t="s">
        <v>2735</v>
      </c>
      <c r="D23149">
        <v>7</v>
      </c>
    </row>
    <row r="23150" spans="1:4">
      <c r="A23150">
        <v>1920</v>
      </c>
      <c r="B23150" t="s">
        <v>3214</v>
      </c>
      <c r="C23150" t="s">
        <v>2735</v>
      </c>
      <c r="D23150">
        <v>41.95</v>
      </c>
    </row>
    <row r="23151" spans="1:4">
      <c r="A23151">
        <v>1920</v>
      </c>
      <c r="B23151" t="s">
        <v>3214</v>
      </c>
      <c r="C23151" t="s">
        <v>3216</v>
      </c>
      <c r="D23151">
        <v>178</v>
      </c>
    </row>
    <row r="23152" spans="1:4">
      <c r="A23152">
        <v>1920</v>
      </c>
      <c r="B23152" t="s">
        <v>3214</v>
      </c>
      <c r="C23152" t="s">
        <v>3437</v>
      </c>
      <c r="D23152">
        <v>7</v>
      </c>
    </row>
    <row r="23153" spans="1:4">
      <c r="A23153">
        <v>1920</v>
      </c>
      <c r="B23153" t="s">
        <v>3214</v>
      </c>
      <c r="C23153" t="s">
        <v>2982</v>
      </c>
      <c r="D23153">
        <v>46.29</v>
      </c>
    </row>
    <row r="23154" spans="1:4">
      <c r="A23154">
        <v>1920</v>
      </c>
      <c r="B23154" t="s">
        <v>3214</v>
      </c>
      <c r="C23154" t="s">
        <v>3551</v>
      </c>
      <c r="D23154">
        <v>6.2</v>
      </c>
    </row>
    <row r="23155" spans="1:4">
      <c r="A23155">
        <v>1920</v>
      </c>
      <c r="B23155" t="s">
        <v>3214</v>
      </c>
      <c r="C23155" t="s">
        <v>3551</v>
      </c>
      <c r="D23155">
        <v>6.5</v>
      </c>
    </row>
    <row r="23156" spans="1:4">
      <c r="A23156">
        <v>1920</v>
      </c>
      <c r="B23156" t="s">
        <v>3214</v>
      </c>
      <c r="C23156" t="s">
        <v>3551</v>
      </c>
      <c r="D23156">
        <v>3</v>
      </c>
    </row>
    <row r="23157" spans="1:4">
      <c r="A23157">
        <v>1920</v>
      </c>
      <c r="B23157" t="s">
        <v>3214</v>
      </c>
      <c r="C23157" t="s">
        <v>3219</v>
      </c>
      <c r="D23157">
        <v>27</v>
      </c>
    </row>
    <row r="23158" spans="1:4">
      <c r="A23158">
        <v>1920</v>
      </c>
      <c r="B23158" t="s">
        <v>3214</v>
      </c>
      <c r="C23158" t="s">
        <v>3219</v>
      </c>
      <c r="D23158">
        <v>6</v>
      </c>
    </row>
    <row r="23159" spans="1:4">
      <c r="A23159">
        <v>1920</v>
      </c>
      <c r="B23159" t="s">
        <v>3214</v>
      </c>
      <c r="C23159" t="s">
        <v>3219</v>
      </c>
      <c r="D23159">
        <v>60</v>
      </c>
    </row>
    <row r="23160" spans="1:4">
      <c r="A23160">
        <v>1920</v>
      </c>
      <c r="B23160" t="s">
        <v>3214</v>
      </c>
      <c r="C23160" t="s">
        <v>3221</v>
      </c>
      <c r="D23160">
        <v>14</v>
      </c>
    </row>
    <row r="23161" spans="1:4">
      <c r="A23161">
        <v>1920</v>
      </c>
      <c r="B23161" t="s">
        <v>3214</v>
      </c>
      <c r="C23161" t="s">
        <v>3439</v>
      </c>
      <c r="D23161">
        <v>12</v>
      </c>
    </row>
    <row r="23162" spans="1:4">
      <c r="A23162">
        <v>1920</v>
      </c>
      <c r="B23162" t="s">
        <v>3214</v>
      </c>
      <c r="C23162" t="s">
        <v>3439</v>
      </c>
      <c r="D23162">
        <v>12</v>
      </c>
    </row>
    <row r="23163" spans="1:4">
      <c r="A23163">
        <v>1920</v>
      </c>
      <c r="B23163" t="s">
        <v>3214</v>
      </c>
      <c r="C23163" t="s">
        <v>3553</v>
      </c>
      <c r="D23163">
        <v>13.52</v>
      </c>
    </row>
    <row r="23164" spans="1:4">
      <c r="A23164">
        <v>1920</v>
      </c>
      <c r="B23164" t="s">
        <v>3214</v>
      </c>
      <c r="C23164" t="s">
        <v>3553</v>
      </c>
      <c r="D23164">
        <v>7.8</v>
      </c>
    </row>
    <row r="23165" spans="1:4">
      <c r="A23165">
        <v>1920</v>
      </c>
      <c r="B23165" t="s">
        <v>3214</v>
      </c>
      <c r="C23165" t="s">
        <v>3441</v>
      </c>
      <c r="D23165">
        <v>19.190000000000001</v>
      </c>
    </row>
    <row r="23166" spans="1:4">
      <c r="A23166">
        <v>1920</v>
      </c>
      <c r="B23166" t="s">
        <v>3214</v>
      </c>
      <c r="C23166" t="s">
        <v>3441</v>
      </c>
      <c r="D23166">
        <v>15.42</v>
      </c>
    </row>
    <row r="23167" spans="1:4">
      <c r="A23167">
        <v>1920</v>
      </c>
      <c r="B23167" t="s">
        <v>3214</v>
      </c>
      <c r="C23167" t="s">
        <v>3441</v>
      </c>
      <c r="D23167">
        <v>39</v>
      </c>
    </row>
    <row r="23168" spans="1:4">
      <c r="A23168">
        <v>1920</v>
      </c>
      <c r="B23168" t="s">
        <v>3659</v>
      </c>
      <c r="C23168" t="s">
        <v>3442</v>
      </c>
      <c r="D23168">
        <v>2</v>
      </c>
    </row>
    <row r="23169" spans="1:4">
      <c r="A23169">
        <v>1920</v>
      </c>
      <c r="B23169" t="s">
        <v>3659</v>
      </c>
      <c r="C23169" t="s">
        <v>3443</v>
      </c>
      <c r="D23169">
        <v>6.7</v>
      </c>
    </row>
    <row r="23170" spans="1:4">
      <c r="A23170">
        <v>1920</v>
      </c>
      <c r="B23170" t="s">
        <v>3659</v>
      </c>
      <c r="C23170" t="s">
        <v>3554</v>
      </c>
      <c r="D23170">
        <v>7</v>
      </c>
    </row>
    <row r="23171" spans="1:4">
      <c r="A23171">
        <v>1920</v>
      </c>
      <c r="B23171" t="s">
        <v>3659</v>
      </c>
      <c r="C23171" t="s">
        <v>3636</v>
      </c>
      <c r="D23171">
        <v>70</v>
      </c>
    </row>
    <row r="23172" spans="1:4">
      <c r="A23172">
        <v>1920</v>
      </c>
      <c r="B23172" t="s">
        <v>3659</v>
      </c>
      <c r="C23172" t="s">
        <v>3228</v>
      </c>
      <c r="D23172">
        <v>25</v>
      </c>
    </row>
    <row r="23173" spans="1:4">
      <c r="A23173">
        <v>1920</v>
      </c>
      <c r="B23173" t="s">
        <v>3659</v>
      </c>
      <c r="C23173" t="s">
        <v>3446</v>
      </c>
      <c r="D23173">
        <v>24.529</v>
      </c>
    </row>
    <row r="23174" spans="1:4">
      <c r="A23174">
        <v>1920</v>
      </c>
      <c r="B23174" t="s">
        <v>3659</v>
      </c>
      <c r="C23174" t="s">
        <v>2875</v>
      </c>
      <c r="D23174">
        <v>8</v>
      </c>
    </row>
    <row r="23175" spans="1:4">
      <c r="A23175">
        <v>1920</v>
      </c>
      <c r="B23175" t="s">
        <v>3659</v>
      </c>
      <c r="C23175" t="s">
        <v>3637</v>
      </c>
      <c r="D23175">
        <v>2</v>
      </c>
    </row>
    <row r="23176" spans="1:4">
      <c r="A23176">
        <v>1920</v>
      </c>
      <c r="B23176" t="s">
        <v>3659</v>
      </c>
      <c r="C23176" t="s">
        <v>3637</v>
      </c>
      <c r="D23176">
        <v>44.6</v>
      </c>
    </row>
    <row r="23177" spans="1:4">
      <c r="A23177">
        <v>1920</v>
      </c>
      <c r="B23177" t="s">
        <v>3659</v>
      </c>
      <c r="C23177" t="s">
        <v>3230</v>
      </c>
      <c r="D23177">
        <v>5.37</v>
      </c>
    </row>
    <row r="23178" spans="1:4">
      <c r="A23178">
        <v>1920</v>
      </c>
      <c r="B23178" t="s">
        <v>3659</v>
      </c>
      <c r="C23178" t="s">
        <v>3231</v>
      </c>
      <c r="D23178">
        <v>7.5</v>
      </c>
    </row>
    <row r="23179" spans="1:4">
      <c r="A23179">
        <v>1920</v>
      </c>
      <c r="B23179" t="s">
        <v>3659</v>
      </c>
      <c r="C23179" t="s">
        <v>3232</v>
      </c>
      <c r="D23179">
        <v>16</v>
      </c>
    </row>
    <row r="23180" spans="1:4">
      <c r="A23180">
        <v>1920</v>
      </c>
      <c r="B23180" t="s">
        <v>3659</v>
      </c>
      <c r="C23180" t="s">
        <v>2774</v>
      </c>
      <c r="D23180">
        <v>25.25</v>
      </c>
    </row>
    <row r="23181" spans="1:4">
      <c r="A23181">
        <v>1920</v>
      </c>
      <c r="B23181" t="s">
        <v>3659</v>
      </c>
      <c r="C23181" t="s">
        <v>3234</v>
      </c>
      <c r="D23181">
        <v>2</v>
      </c>
    </row>
    <row r="23182" spans="1:4">
      <c r="A23182">
        <v>1920</v>
      </c>
      <c r="B23182" t="s">
        <v>3659</v>
      </c>
      <c r="C23182" t="s">
        <v>3234</v>
      </c>
      <c r="D23182">
        <v>2.37</v>
      </c>
    </row>
    <row r="23183" spans="1:4">
      <c r="A23183">
        <v>1920</v>
      </c>
      <c r="B23183" t="s">
        <v>3659</v>
      </c>
      <c r="C23183" t="s">
        <v>3235</v>
      </c>
      <c r="D23183">
        <v>402.4</v>
      </c>
    </row>
    <row r="23184" spans="1:4">
      <c r="A23184">
        <v>1920</v>
      </c>
      <c r="B23184" t="s">
        <v>3659</v>
      </c>
      <c r="C23184" t="s">
        <v>3236</v>
      </c>
      <c r="D23184">
        <v>42.478999999999999</v>
      </c>
    </row>
    <row r="23185" spans="1:4">
      <c r="A23185">
        <v>1920</v>
      </c>
      <c r="B23185" t="s">
        <v>3659</v>
      </c>
      <c r="C23185" t="s">
        <v>3448</v>
      </c>
      <c r="D23185">
        <v>34</v>
      </c>
    </row>
    <row r="23186" spans="1:4">
      <c r="A23186">
        <v>1920</v>
      </c>
      <c r="B23186" t="s">
        <v>3659</v>
      </c>
      <c r="C23186" t="s">
        <v>3237</v>
      </c>
      <c r="D23186">
        <v>12.83</v>
      </c>
    </row>
    <row r="23187" spans="1:4">
      <c r="A23187">
        <v>1920</v>
      </c>
      <c r="B23187" t="s">
        <v>3659</v>
      </c>
      <c r="C23187" t="s">
        <v>3238</v>
      </c>
      <c r="D23187">
        <v>5</v>
      </c>
    </row>
    <row r="23188" spans="1:4">
      <c r="A23188">
        <v>1920</v>
      </c>
      <c r="B23188" t="s">
        <v>3659</v>
      </c>
      <c r="C23188" t="s">
        <v>3238</v>
      </c>
      <c r="D23188">
        <v>9.08</v>
      </c>
    </row>
    <row r="23189" spans="1:4">
      <c r="A23189">
        <v>1920</v>
      </c>
      <c r="B23189" t="s">
        <v>3639</v>
      </c>
      <c r="C23189" t="s">
        <v>3240</v>
      </c>
      <c r="D23189">
        <v>5.5</v>
      </c>
    </row>
    <row r="23190" spans="1:4">
      <c r="A23190">
        <v>1920</v>
      </c>
      <c r="B23190" t="s">
        <v>3639</v>
      </c>
      <c r="C23190" t="s">
        <v>3241</v>
      </c>
      <c r="D23190">
        <v>16.5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23019-1167-437A-81D4-55654420DE37}">
  <sheetPr codeName="Sheet3"/>
  <dimension ref="A1:B5"/>
  <sheetViews>
    <sheetView workbookViewId="0">
      <selection activeCell="A5" sqref="A5"/>
    </sheetView>
  </sheetViews>
  <sheetFormatPr defaultRowHeight="14.5"/>
  <cols>
    <col min="1" max="1" width="12.7265625" bestFit="1" customWidth="1"/>
    <col min="2" max="2" width="11.54296875" bestFit="1" customWidth="1"/>
    <col min="3" max="2180" width="54.6328125" bestFit="1" customWidth="1"/>
    <col min="2181" max="2181" width="10.7265625" bestFit="1" customWidth="1"/>
  </cols>
  <sheetData>
    <row r="1" spans="1:2">
      <c r="A1" s="38" t="s">
        <v>1</v>
      </c>
      <c r="B1" t="s">
        <v>456</v>
      </c>
    </row>
    <row r="2" spans="1:2">
      <c r="A2" s="38" t="s">
        <v>0</v>
      </c>
      <c r="B2" s="39">
        <v>1920</v>
      </c>
    </row>
    <row r="4" spans="1:2">
      <c r="A4" t="s">
        <v>1920</v>
      </c>
    </row>
    <row r="5" spans="1:2">
      <c r="A5" s="40">
        <v>773.35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C9FB-06E5-4450-9A3A-BE6AF3639BCA}">
  <sheetPr codeName="Sheet4"/>
  <dimension ref="A1:B5"/>
  <sheetViews>
    <sheetView workbookViewId="0">
      <selection activeCell="A5" sqref="A5"/>
    </sheetView>
  </sheetViews>
  <sheetFormatPr defaultRowHeight="14.5"/>
  <cols>
    <col min="1" max="1" width="11.54296875" bestFit="1" customWidth="1"/>
    <col min="2" max="2" width="7.08984375" bestFit="1" customWidth="1"/>
    <col min="3" max="6" width="4.81640625" bestFit="1" customWidth="1"/>
    <col min="7" max="8" width="5.81640625" bestFit="1" customWidth="1"/>
    <col min="9" max="9" width="4.81640625" bestFit="1" customWidth="1"/>
    <col min="10" max="11" width="5.81640625" bestFit="1" customWidth="1"/>
    <col min="12" max="16" width="4.81640625" bestFit="1" customWidth="1"/>
    <col min="17" max="17" width="3.81640625" bestFit="1" customWidth="1"/>
    <col min="18" max="18" width="4.81640625" bestFit="1" customWidth="1"/>
    <col min="19" max="19" width="3.81640625" bestFit="1" customWidth="1"/>
    <col min="20" max="20" width="4.81640625" bestFit="1" customWidth="1"/>
    <col min="21" max="21" width="5.81640625" bestFit="1" customWidth="1"/>
    <col min="22" max="23" width="4.81640625" bestFit="1" customWidth="1"/>
    <col min="24" max="24" width="3.81640625" bestFit="1" customWidth="1"/>
    <col min="25" max="25" width="4.81640625" bestFit="1" customWidth="1"/>
    <col min="26" max="26" width="3.81640625" bestFit="1" customWidth="1"/>
    <col min="27" max="27" width="5.81640625" bestFit="1" customWidth="1"/>
    <col min="28" max="28" width="4.81640625" bestFit="1" customWidth="1"/>
    <col min="29" max="29" width="5.81640625" bestFit="1" customWidth="1"/>
    <col min="30" max="30" width="4.81640625" bestFit="1" customWidth="1"/>
    <col min="31" max="31" width="5.81640625" bestFit="1" customWidth="1"/>
    <col min="32" max="33" width="4.81640625" bestFit="1" customWidth="1"/>
    <col min="34" max="34" width="5.81640625" bestFit="1" customWidth="1"/>
    <col min="35" max="35" width="1.81640625" bestFit="1" customWidth="1"/>
    <col min="36" max="37" width="5.81640625" bestFit="1" customWidth="1"/>
    <col min="38" max="40" width="4.81640625" bestFit="1" customWidth="1"/>
    <col min="41" max="41" width="3.81640625" bestFit="1" customWidth="1"/>
    <col min="42" max="43" width="5.81640625" bestFit="1" customWidth="1"/>
    <col min="44" max="44" width="4.81640625" bestFit="1" customWidth="1"/>
    <col min="45" max="45" width="5.81640625" bestFit="1" customWidth="1"/>
    <col min="46" max="47" width="4.81640625" bestFit="1" customWidth="1"/>
    <col min="48" max="48" width="5.81640625" bestFit="1" customWidth="1"/>
    <col min="49" max="49" width="4.81640625" bestFit="1" customWidth="1"/>
    <col min="50" max="50" width="3.81640625" bestFit="1" customWidth="1"/>
    <col min="51" max="54" width="4.81640625" bestFit="1" customWidth="1"/>
    <col min="55" max="55" width="3.81640625" bestFit="1" customWidth="1"/>
    <col min="56" max="57" width="4.81640625" bestFit="1" customWidth="1"/>
    <col min="58" max="58" width="3.81640625" bestFit="1" customWidth="1"/>
    <col min="59" max="63" width="4.81640625" bestFit="1" customWidth="1"/>
    <col min="64" max="65" width="5.81640625" bestFit="1" customWidth="1"/>
    <col min="66" max="66" width="3.81640625" bestFit="1" customWidth="1"/>
    <col min="67" max="69" width="4.81640625" bestFit="1" customWidth="1"/>
    <col min="70" max="70" width="5.81640625" bestFit="1" customWidth="1"/>
    <col min="71" max="71" width="3.81640625" bestFit="1" customWidth="1"/>
    <col min="72" max="72" width="5.81640625" bestFit="1" customWidth="1"/>
    <col min="73" max="76" width="4.81640625" bestFit="1" customWidth="1"/>
    <col min="77" max="77" width="3.81640625" bestFit="1" customWidth="1"/>
    <col min="78" max="82" width="4.81640625" bestFit="1" customWidth="1"/>
    <col min="83" max="83" width="5.81640625" bestFit="1" customWidth="1"/>
    <col min="84" max="84" width="3.81640625" bestFit="1" customWidth="1"/>
    <col min="85" max="86" width="4.81640625" bestFit="1" customWidth="1"/>
    <col min="87" max="87" width="3.81640625" bestFit="1" customWidth="1"/>
    <col min="88" max="89" width="4.81640625" bestFit="1" customWidth="1"/>
    <col min="90" max="90" width="1.81640625" bestFit="1" customWidth="1"/>
    <col min="91" max="92" width="4.81640625" bestFit="1" customWidth="1"/>
    <col min="93" max="93" width="3.81640625" bestFit="1" customWidth="1"/>
    <col min="94" max="98" width="4.81640625" bestFit="1" customWidth="1"/>
    <col min="99" max="99" width="3.81640625" bestFit="1" customWidth="1"/>
    <col min="100" max="103" width="4.81640625" bestFit="1" customWidth="1"/>
    <col min="104" max="105" width="5.81640625" bestFit="1" customWidth="1"/>
    <col min="106" max="106" width="3.81640625" bestFit="1" customWidth="1"/>
    <col min="107" max="109" width="4.81640625" bestFit="1" customWidth="1"/>
    <col min="110" max="110" width="3.81640625" bestFit="1" customWidth="1"/>
    <col min="111" max="114" width="4.81640625" bestFit="1" customWidth="1"/>
    <col min="115" max="115" width="3.81640625" bestFit="1" customWidth="1"/>
    <col min="116" max="120" width="4.81640625" bestFit="1" customWidth="1"/>
    <col min="121" max="121" width="3.81640625" bestFit="1" customWidth="1"/>
    <col min="122" max="126" width="4.81640625" bestFit="1" customWidth="1"/>
    <col min="127" max="127" width="3.81640625" bestFit="1" customWidth="1"/>
    <col min="128" max="132" width="4.81640625" bestFit="1" customWidth="1"/>
    <col min="133" max="133" width="3.81640625" bestFit="1" customWidth="1"/>
    <col min="134" max="139" width="4.81640625" bestFit="1" customWidth="1"/>
    <col min="140" max="140" width="5.81640625" bestFit="1" customWidth="1"/>
    <col min="141" max="141" width="4.81640625" bestFit="1" customWidth="1"/>
    <col min="142" max="142" width="3.81640625" bestFit="1" customWidth="1"/>
    <col min="143" max="145" width="4.81640625" bestFit="1" customWidth="1"/>
    <col min="146" max="146" width="5.81640625" bestFit="1" customWidth="1"/>
    <col min="147" max="147" width="4.81640625" bestFit="1" customWidth="1"/>
    <col min="148" max="148" width="1.81640625" bestFit="1" customWidth="1"/>
    <col min="149" max="152" width="4.81640625" bestFit="1" customWidth="1"/>
    <col min="153" max="153" width="5.81640625" bestFit="1" customWidth="1"/>
    <col min="154" max="154" width="3.81640625" bestFit="1" customWidth="1"/>
    <col min="155" max="155" width="5.81640625" bestFit="1" customWidth="1"/>
    <col min="156" max="160" width="4.81640625" bestFit="1" customWidth="1"/>
    <col min="161" max="161" width="3.81640625" bestFit="1" customWidth="1"/>
    <col min="162" max="167" width="4.81640625" bestFit="1" customWidth="1"/>
    <col min="168" max="168" width="3.81640625" bestFit="1" customWidth="1"/>
    <col min="169" max="172" width="4.81640625" bestFit="1" customWidth="1"/>
    <col min="173" max="173" width="5.81640625" bestFit="1" customWidth="1"/>
    <col min="174" max="176" width="4.81640625" bestFit="1" customWidth="1"/>
    <col min="177" max="177" width="3.81640625" bestFit="1" customWidth="1"/>
    <col min="178" max="178" width="4.81640625" bestFit="1" customWidth="1"/>
    <col min="179" max="179" width="5.81640625" bestFit="1" customWidth="1"/>
    <col min="180" max="182" width="4.81640625" bestFit="1" customWidth="1"/>
    <col min="183" max="183" width="3.81640625" bestFit="1" customWidth="1"/>
    <col min="184" max="188" width="4.81640625" bestFit="1" customWidth="1"/>
    <col min="189" max="189" width="3.81640625" bestFit="1" customWidth="1"/>
    <col min="190" max="192" width="4.81640625" bestFit="1" customWidth="1"/>
    <col min="193" max="193" width="5.81640625" bestFit="1" customWidth="1"/>
    <col min="194" max="195" width="4.81640625" bestFit="1" customWidth="1"/>
    <col min="196" max="196" width="3.81640625" bestFit="1" customWidth="1"/>
    <col min="197" max="197" width="5.81640625" bestFit="1" customWidth="1"/>
    <col min="198" max="200" width="4.81640625" bestFit="1" customWidth="1"/>
    <col min="201" max="201" width="3.81640625" bestFit="1" customWidth="1"/>
    <col min="202" max="207" width="4.81640625" bestFit="1" customWidth="1"/>
    <col min="208" max="208" width="3.81640625" bestFit="1" customWidth="1"/>
    <col min="209" max="209" width="4.81640625" bestFit="1" customWidth="1"/>
    <col min="210" max="210" width="6.81640625" bestFit="1" customWidth="1"/>
    <col min="211" max="211" width="4.81640625" bestFit="1" customWidth="1"/>
    <col min="212" max="212" width="1.81640625" bestFit="1" customWidth="1"/>
    <col min="213" max="215" width="4.81640625" bestFit="1" customWidth="1"/>
    <col min="216" max="216" width="5.81640625" bestFit="1" customWidth="1"/>
    <col min="217" max="217" width="3.81640625" bestFit="1" customWidth="1"/>
    <col min="218" max="218" width="4.81640625" bestFit="1" customWidth="1"/>
    <col min="219" max="220" width="5.81640625" bestFit="1" customWidth="1"/>
    <col min="221" max="224" width="4.81640625" bestFit="1" customWidth="1"/>
    <col min="225" max="225" width="3.81640625" bestFit="1" customWidth="1"/>
    <col min="226" max="230" width="4.81640625" bestFit="1" customWidth="1"/>
    <col min="231" max="231" width="3.81640625" bestFit="1" customWidth="1"/>
    <col min="232" max="235" width="4.81640625" bestFit="1" customWidth="1"/>
    <col min="236" max="236" width="5.81640625" bestFit="1" customWidth="1"/>
    <col min="237" max="238" width="4.81640625" bestFit="1" customWidth="1"/>
    <col min="239" max="239" width="5.81640625" bestFit="1" customWidth="1"/>
    <col min="240" max="240" width="3.81640625" bestFit="1" customWidth="1"/>
    <col min="241" max="246" width="4.81640625" bestFit="1" customWidth="1"/>
    <col min="247" max="247" width="3.81640625" bestFit="1" customWidth="1"/>
    <col min="248" max="253" width="4.81640625" bestFit="1" customWidth="1"/>
    <col min="254" max="254" width="3.81640625" bestFit="1" customWidth="1"/>
    <col min="255" max="257" width="4.81640625" bestFit="1" customWidth="1"/>
    <col min="258" max="258" width="5.81640625" bestFit="1" customWidth="1"/>
    <col min="259" max="262" width="4.81640625" bestFit="1" customWidth="1"/>
    <col min="263" max="263" width="3.81640625" bestFit="1" customWidth="1"/>
    <col min="264" max="266" width="4.81640625" bestFit="1" customWidth="1"/>
    <col min="267" max="267" width="3.81640625" bestFit="1" customWidth="1"/>
    <col min="268" max="271" width="4.81640625" bestFit="1" customWidth="1"/>
    <col min="272" max="272" width="5.81640625" bestFit="1" customWidth="1"/>
    <col min="273" max="275" width="4.81640625" bestFit="1" customWidth="1"/>
    <col min="276" max="276" width="3.81640625" bestFit="1" customWidth="1"/>
    <col min="277" max="281" width="4.81640625" bestFit="1" customWidth="1"/>
    <col min="282" max="282" width="1.81640625" bestFit="1" customWidth="1"/>
    <col min="283" max="284" width="5.81640625" bestFit="1" customWidth="1"/>
    <col min="285" max="286" width="4.81640625" bestFit="1" customWidth="1"/>
    <col min="287" max="287" width="3.81640625" bestFit="1" customWidth="1"/>
    <col min="288" max="288" width="4.81640625" bestFit="1" customWidth="1"/>
    <col min="289" max="289" width="5.81640625" bestFit="1" customWidth="1"/>
    <col min="290" max="292" width="4.81640625" bestFit="1" customWidth="1"/>
    <col min="293" max="293" width="5.81640625" bestFit="1" customWidth="1"/>
    <col min="294" max="294" width="3.81640625" bestFit="1" customWidth="1"/>
    <col min="295" max="298" width="4.81640625" bestFit="1" customWidth="1"/>
    <col min="299" max="299" width="5.81640625" bestFit="1" customWidth="1"/>
    <col min="300" max="300" width="4.81640625" bestFit="1" customWidth="1"/>
    <col min="301" max="301" width="3.81640625" bestFit="1" customWidth="1"/>
    <col min="302" max="304" width="4.81640625" bestFit="1" customWidth="1"/>
    <col min="305" max="305" width="5.81640625" bestFit="1" customWidth="1"/>
    <col min="306" max="311" width="4.81640625" bestFit="1" customWidth="1"/>
    <col min="312" max="312" width="3.81640625" bestFit="1" customWidth="1"/>
    <col min="313" max="314" width="4.81640625" bestFit="1" customWidth="1"/>
    <col min="315" max="315" width="5.81640625" bestFit="1" customWidth="1"/>
    <col min="316" max="318" width="4.81640625" bestFit="1" customWidth="1"/>
    <col min="319" max="319" width="3.81640625" bestFit="1" customWidth="1"/>
    <col min="320" max="321" width="4.81640625" bestFit="1" customWidth="1"/>
    <col min="322" max="322" width="5.81640625" bestFit="1" customWidth="1"/>
    <col min="323" max="324" width="4.81640625" bestFit="1" customWidth="1"/>
    <col min="325" max="325" width="3.81640625" bestFit="1" customWidth="1"/>
    <col min="326" max="328" width="4.81640625" bestFit="1" customWidth="1"/>
    <col min="329" max="329" width="5.81640625" bestFit="1" customWidth="1"/>
    <col min="330" max="330" width="4.81640625" bestFit="1" customWidth="1"/>
    <col min="331" max="331" width="3.81640625" bestFit="1" customWidth="1"/>
    <col min="332" max="332" width="4.81640625" bestFit="1" customWidth="1"/>
    <col min="333" max="333" width="5.81640625" bestFit="1" customWidth="1"/>
    <col min="334" max="338" width="4.81640625" bestFit="1" customWidth="1"/>
    <col min="339" max="339" width="5.81640625" bestFit="1" customWidth="1"/>
    <col min="340" max="340" width="3.81640625" bestFit="1" customWidth="1"/>
    <col min="341" max="346" width="4.81640625" bestFit="1" customWidth="1"/>
    <col min="347" max="347" width="3.81640625" bestFit="1" customWidth="1"/>
    <col min="348" max="352" width="4.81640625" bestFit="1" customWidth="1"/>
    <col min="353" max="353" width="1.81640625" bestFit="1" customWidth="1"/>
    <col min="354" max="359" width="4.81640625" bestFit="1" customWidth="1"/>
    <col min="360" max="360" width="3.81640625" bestFit="1" customWidth="1"/>
    <col min="361" max="365" width="4.81640625" bestFit="1" customWidth="1"/>
    <col min="366" max="366" width="3.81640625" bestFit="1" customWidth="1"/>
    <col min="367" max="367" width="5.81640625" bestFit="1" customWidth="1"/>
    <col min="368" max="372" width="4.81640625" bestFit="1" customWidth="1"/>
    <col min="373" max="373" width="5.81640625" bestFit="1" customWidth="1"/>
    <col min="374" max="374" width="3.81640625" bestFit="1" customWidth="1"/>
    <col min="375" max="375" width="5.81640625" bestFit="1" customWidth="1"/>
    <col min="376" max="377" width="4.81640625" bestFit="1" customWidth="1"/>
    <col min="378" max="378" width="5.81640625" bestFit="1" customWidth="1"/>
    <col min="379" max="380" width="4.81640625" bestFit="1" customWidth="1"/>
    <col min="381" max="381" width="3.81640625" bestFit="1" customWidth="1"/>
    <col min="382" max="386" width="4.81640625" bestFit="1" customWidth="1"/>
    <col min="387" max="387" width="3.81640625" bestFit="1" customWidth="1"/>
    <col min="388" max="390" width="4.81640625" bestFit="1" customWidth="1"/>
    <col min="391" max="392" width="5.81640625" bestFit="1" customWidth="1"/>
    <col min="393" max="393" width="4.81640625" bestFit="1" customWidth="1"/>
    <col min="394" max="394" width="5.81640625" bestFit="1" customWidth="1"/>
    <col min="395" max="395" width="3.81640625" bestFit="1" customWidth="1"/>
    <col min="396" max="396" width="5.81640625" bestFit="1" customWidth="1"/>
    <col min="397" max="398" width="4.81640625" bestFit="1" customWidth="1"/>
    <col min="399" max="399" width="5.81640625" bestFit="1" customWidth="1"/>
    <col min="400" max="401" width="4.81640625" bestFit="1" customWidth="1"/>
    <col min="402" max="403" width="5.81640625" bestFit="1" customWidth="1"/>
    <col min="404" max="404" width="4.81640625" bestFit="1" customWidth="1"/>
    <col min="405" max="405" width="3.81640625" bestFit="1" customWidth="1"/>
    <col min="406" max="412" width="4.81640625" bestFit="1" customWidth="1"/>
    <col min="413" max="413" width="3.81640625" bestFit="1" customWidth="1"/>
    <col min="414" max="419" width="4.81640625" bestFit="1" customWidth="1"/>
    <col min="420" max="420" width="5.81640625" bestFit="1" customWidth="1"/>
    <col min="421" max="421" width="3.81640625" bestFit="1" customWidth="1"/>
    <col min="422" max="428" width="4.81640625" bestFit="1" customWidth="1"/>
    <col min="429" max="429" width="1.81640625" bestFit="1" customWidth="1"/>
    <col min="430" max="433" width="4.81640625" bestFit="1" customWidth="1"/>
    <col min="434" max="434" width="3.81640625" bestFit="1" customWidth="1"/>
    <col min="435" max="439" width="4.81640625" bestFit="1" customWidth="1"/>
    <col min="440" max="441" width="5.81640625" bestFit="1" customWidth="1"/>
    <col min="442" max="442" width="4.81640625" bestFit="1" customWidth="1"/>
    <col min="443" max="443" width="3.81640625" bestFit="1" customWidth="1"/>
    <col min="444" max="444" width="5.81640625" bestFit="1" customWidth="1"/>
    <col min="445" max="447" width="4.81640625" bestFit="1" customWidth="1"/>
    <col min="448" max="448" width="3.81640625" bestFit="1" customWidth="1"/>
    <col min="449" max="450" width="4.81640625" bestFit="1" customWidth="1"/>
    <col min="451" max="451" width="5.81640625" bestFit="1" customWidth="1"/>
    <col min="452" max="454" width="4.81640625" bestFit="1" customWidth="1"/>
    <col min="455" max="455" width="3.81640625" bestFit="1" customWidth="1"/>
    <col min="456" max="458" width="4.81640625" bestFit="1" customWidth="1"/>
    <col min="459" max="459" width="5.81640625" bestFit="1" customWidth="1"/>
    <col min="460" max="462" width="4.81640625" bestFit="1" customWidth="1"/>
    <col min="463" max="463" width="3.81640625" bestFit="1" customWidth="1"/>
    <col min="464" max="470" width="4.81640625" bestFit="1" customWidth="1"/>
    <col min="471" max="471" width="3.81640625" bestFit="1" customWidth="1"/>
    <col min="472" max="478" width="4.81640625" bestFit="1" customWidth="1"/>
    <col min="479" max="479" width="5.81640625" bestFit="1" customWidth="1"/>
    <col min="480" max="480" width="4.81640625" bestFit="1" customWidth="1"/>
    <col min="481" max="481" width="3.81640625" bestFit="1" customWidth="1"/>
    <col min="482" max="485" width="4.81640625" bestFit="1" customWidth="1"/>
    <col min="486" max="486" width="3.81640625" bestFit="1" customWidth="1"/>
    <col min="487" max="489" width="4.81640625" bestFit="1" customWidth="1"/>
    <col min="490" max="490" width="3.81640625" bestFit="1" customWidth="1"/>
    <col min="491" max="494" width="4.81640625" bestFit="1" customWidth="1"/>
    <col min="495" max="495" width="5.81640625" bestFit="1" customWidth="1"/>
    <col min="496" max="497" width="4.81640625" bestFit="1" customWidth="1"/>
    <col min="498" max="498" width="1.81640625" bestFit="1" customWidth="1"/>
    <col min="499" max="502" width="4.81640625" bestFit="1" customWidth="1"/>
    <col min="503" max="503" width="5.81640625" bestFit="1" customWidth="1"/>
    <col min="504" max="504" width="4.81640625" bestFit="1" customWidth="1"/>
    <col min="505" max="505" width="3.81640625" bestFit="1" customWidth="1"/>
    <col min="506" max="510" width="4.81640625" bestFit="1" customWidth="1"/>
    <col min="511" max="511" width="3.81640625" bestFit="1" customWidth="1"/>
    <col min="512" max="512" width="5.81640625" bestFit="1" customWidth="1"/>
    <col min="513" max="514" width="4.81640625" bestFit="1" customWidth="1"/>
    <col min="515" max="515" width="5.81640625" bestFit="1" customWidth="1"/>
    <col min="516" max="517" width="4.81640625" bestFit="1" customWidth="1"/>
    <col min="518" max="518" width="3.81640625" bestFit="1" customWidth="1"/>
    <col min="519" max="524" width="4.81640625" bestFit="1" customWidth="1"/>
    <col min="525" max="525" width="3.81640625" bestFit="1" customWidth="1"/>
    <col min="526" max="526" width="4.81640625" bestFit="1" customWidth="1"/>
    <col min="527" max="527" width="5.81640625" bestFit="1" customWidth="1"/>
    <col min="528" max="533" width="4.81640625" bestFit="1" customWidth="1"/>
    <col min="534" max="534" width="3.81640625" bestFit="1" customWidth="1"/>
    <col min="535" max="538" width="4.81640625" bestFit="1" customWidth="1"/>
    <col min="539" max="539" width="5.81640625" bestFit="1" customWidth="1"/>
    <col min="540" max="540" width="4.81640625" bestFit="1" customWidth="1"/>
    <col min="541" max="541" width="3.81640625" bestFit="1" customWidth="1"/>
    <col min="542" max="546" width="4.81640625" bestFit="1" customWidth="1"/>
    <col min="547" max="547" width="5.81640625" bestFit="1" customWidth="1"/>
    <col min="548" max="548" width="3.81640625" bestFit="1" customWidth="1"/>
    <col min="549" max="549" width="5.81640625" bestFit="1" customWidth="1"/>
    <col min="550" max="554" width="4.81640625" bestFit="1" customWidth="1"/>
    <col min="555" max="555" width="3.81640625" bestFit="1" customWidth="1"/>
    <col min="556" max="557" width="4.81640625" bestFit="1" customWidth="1"/>
    <col min="558" max="558" width="5.81640625" bestFit="1" customWidth="1"/>
    <col min="559" max="562" width="4.81640625" bestFit="1" customWidth="1"/>
    <col min="563" max="563" width="5.81640625" bestFit="1" customWidth="1"/>
    <col min="564" max="564" width="4.81640625" bestFit="1" customWidth="1"/>
    <col min="565" max="565" width="3.81640625" bestFit="1" customWidth="1"/>
    <col min="566" max="568" width="4.81640625" bestFit="1" customWidth="1"/>
    <col min="569" max="569" width="5.81640625" bestFit="1" customWidth="1"/>
    <col min="570" max="570" width="4.81640625" bestFit="1" customWidth="1"/>
    <col min="571" max="571" width="1.81640625" bestFit="1" customWidth="1"/>
    <col min="572" max="576" width="4.81640625" bestFit="1" customWidth="1"/>
    <col min="577" max="577" width="3.81640625" bestFit="1" customWidth="1"/>
    <col min="578" max="579" width="4.81640625" bestFit="1" customWidth="1"/>
    <col min="580" max="581" width="5.81640625" bestFit="1" customWidth="1"/>
    <col min="582" max="583" width="4.81640625" bestFit="1" customWidth="1"/>
    <col min="584" max="584" width="3.81640625" bestFit="1" customWidth="1"/>
    <col min="585" max="589" width="4.81640625" bestFit="1" customWidth="1"/>
    <col min="590" max="590" width="3.81640625" bestFit="1" customWidth="1"/>
    <col min="591" max="591" width="4.81640625" bestFit="1" customWidth="1"/>
    <col min="592" max="592" width="5.81640625" bestFit="1" customWidth="1"/>
    <col min="593" max="595" width="4.81640625" bestFit="1" customWidth="1"/>
    <col min="596" max="596" width="3.81640625" bestFit="1" customWidth="1"/>
    <col min="597" max="597" width="4.81640625" bestFit="1" customWidth="1"/>
    <col min="598" max="598" width="5.81640625" bestFit="1" customWidth="1"/>
    <col min="599" max="600" width="4.81640625" bestFit="1" customWidth="1"/>
    <col min="601" max="601" width="3.81640625" bestFit="1" customWidth="1"/>
    <col min="602" max="604" width="4.81640625" bestFit="1" customWidth="1"/>
    <col min="605" max="605" width="3.81640625" bestFit="1" customWidth="1"/>
    <col min="606" max="606" width="4.81640625" bestFit="1" customWidth="1"/>
    <col min="607" max="607" width="5.81640625" bestFit="1" customWidth="1"/>
    <col min="608" max="608" width="4.81640625" bestFit="1" customWidth="1"/>
    <col min="609" max="609" width="3.81640625" bestFit="1" customWidth="1"/>
    <col min="610" max="610" width="4.81640625" bestFit="1" customWidth="1"/>
    <col min="611" max="611" width="5.81640625" bestFit="1" customWidth="1"/>
    <col min="612" max="613" width="4.81640625" bestFit="1" customWidth="1"/>
    <col min="614" max="614" width="3.81640625" bestFit="1" customWidth="1"/>
    <col min="615" max="618" width="4.81640625" bestFit="1" customWidth="1"/>
    <col min="619" max="619" width="3.81640625" bestFit="1" customWidth="1"/>
    <col min="620" max="620" width="4.81640625" bestFit="1" customWidth="1"/>
    <col min="621" max="621" width="2.81640625" bestFit="1" customWidth="1"/>
    <col min="622" max="625" width="5.81640625" bestFit="1" customWidth="1"/>
    <col min="626" max="626" width="4.81640625" bestFit="1" customWidth="1"/>
    <col min="627" max="631" width="5.81640625" bestFit="1" customWidth="1"/>
    <col min="632" max="632" width="4.81640625" bestFit="1" customWidth="1"/>
    <col min="633" max="635" width="5.81640625" bestFit="1" customWidth="1"/>
    <col min="636" max="636" width="4.81640625" bestFit="1" customWidth="1"/>
    <col min="637" max="640" width="5.81640625" bestFit="1" customWidth="1"/>
    <col min="641" max="641" width="4.81640625" bestFit="1" customWidth="1"/>
    <col min="642" max="645" width="5.81640625" bestFit="1" customWidth="1"/>
    <col min="646" max="646" width="6.81640625" bestFit="1" customWidth="1"/>
    <col min="647" max="647" width="5.81640625" bestFit="1" customWidth="1"/>
    <col min="648" max="648" width="4.81640625" bestFit="1" customWidth="1"/>
    <col min="649" max="653" width="5.81640625" bestFit="1" customWidth="1"/>
    <col min="654" max="654" width="4.81640625" bestFit="1" customWidth="1"/>
    <col min="655" max="657" width="5.81640625" bestFit="1" customWidth="1"/>
    <col min="658" max="658" width="4.81640625" bestFit="1" customWidth="1"/>
    <col min="659" max="660" width="6.81640625" bestFit="1" customWidth="1"/>
    <col min="661" max="665" width="5.81640625" bestFit="1" customWidth="1"/>
    <col min="666" max="666" width="6.81640625" bestFit="1" customWidth="1"/>
    <col min="667" max="667" width="5.81640625" bestFit="1" customWidth="1"/>
    <col min="668" max="668" width="6.81640625" bestFit="1" customWidth="1"/>
    <col min="669" max="669" width="4.81640625" bestFit="1" customWidth="1"/>
    <col min="670" max="673" width="5.81640625" bestFit="1" customWidth="1"/>
    <col min="674" max="674" width="4.81640625" bestFit="1" customWidth="1"/>
    <col min="675" max="678" width="5.81640625" bestFit="1" customWidth="1"/>
    <col min="679" max="679" width="2.81640625" bestFit="1" customWidth="1"/>
    <col min="680" max="685" width="5.81640625" bestFit="1" customWidth="1"/>
    <col min="686" max="686" width="4.81640625" bestFit="1" customWidth="1"/>
    <col min="687" max="688" width="5.81640625" bestFit="1" customWidth="1"/>
    <col min="689" max="689" width="6.81640625" bestFit="1" customWidth="1"/>
    <col min="690" max="693" width="5.81640625" bestFit="1" customWidth="1"/>
    <col min="694" max="694" width="4.81640625" bestFit="1" customWidth="1"/>
    <col min="695" max="695" width="5.81640625" bestFit="1" customWidth="1"/>
    <col min="696" max="696" width="6.81640625" bestFit="1" customWidth="1"/>
    <col min="697" max="701" width="5.81640625" bestFit="1" customWidth="1"/>
    <col min="702" max="702" width="4.81640625" bestFit="1" customWidth="1"/>
    <col min="703" max="706" width="5.81640625" bestFit="1" customWidth="1"/>
    <col min="707" max="707" width="4.81640625" bestFit="1" customWidth="1"/>
    <col min="708" max="710" width="5.81640625" bestFit="1" customWidth="1"/>
    <col min="711" max="711" width="4.81640625" bestFit="1" customWidth="1"/>
    <col min="712" max="716" width="5.81640625" bestFit="1" customWidth="1"/>
    <col min="717" max="718" width="6.81640625" bestFit="1" customWidth="1"/>
    <col min="719" max="719" width="4.81640625" bestFit="1" customWidth="1"/>
    <col min="720" max="725" width="5.81640625" bestFit="1" customWidth="1"/>
    <col min="726" max="726" width="4.81640625" bestFit="1" customWidth="1"/>
    <col min="727" max="728" width="5.81640625" bestFit="1" customWidth="1"/>
    <col min="729" max="729" width="6.81640625" bestFit="1" customWidth="1"/>
    <col min="730" max="730" width="4.81640625" bestFit="1" customWidth="1"/>
    <col min="731" max="735" width="5.81640625" bestFit="1" customWidth="1"/>
    <col min="736" max="736" width="4.81640625" bestFit="1" customWidth="1"/>
    <col min="737" max="737" width="6.81640625" bestFit="1" customWidth="1"/>
    <col min="738" max="740" width="5.81640625" bestFit="1" customWidth="1"/>
    <col min="741" max="741" width="2.81640625" bestFit="1" customWidth="1"/>
    <col min="742" max="743" width="5.81640625" bestFit="1" customWidth="1"/>
    <col min="744" max="744" width="6.81640625" bestFit="1" customWidth="1"/>
    <col min="745" max="745" width="5.81640625" bestFit="1" customWidth="1"/>
    <col min="746" max="746" width="4.81640625" bestFit="1" customWidth="1"/>
    <col min="747" max="751" width="5.81640625" bestFit="1" customWidth="1"/>
    <col min="752" max="752" width="4.81640625" bestFit="1" customWidth="1"/>
    <col min="753" max="755" width="5.81640625" bestFit="1" customWidth="1"/>
    <col min="756" max="756" width="4.81640625" bestFit="1" customWidth="1"/>
    <col min="757" max="761" width="5.81640625" bestFit="1" customWidth="1"/>
    <col min="762" max="762" width="4.81640625" bestFit="1" customWidth="1"/>
    <col min="763" max="767" width="5.81640625" bestFit="1" customWidth="1"/>
    <col min="768" max="768" width="4.81640625" bestFit="1" customWidth="1"/>
    <col min="769" max="773" width="5.81640625" bestFit="1" customWidth="1"/>
    <col min="774" max="774" width="4.81640625" bestFit="1" customWidth="1"/>
    <col min="775" max="777" width="5.81640625" bestFit="1" customWidth="1"/>
    <col min="778" max="778" width="6.81640625" bestFit="1" customWidth="1"/>
    <col min="779" max="779" width="5.81640625" bestFit="1" customWidth="1"/>
    <col min="780" max="780" width="6.81640625" bestFit="1" customWidth="1"/>
    <col min="781" max="782" width="5.81640625" bestFit="1" customWidth="1"/>
    <col min="783" max="783" width="4.81640625" bestFit="1" customWidth="1"/>
    <col min="784" max="788" width="5.81640625" bestFit="1" customWidth="1"/>
    <col min="789" max="789" width="4.81640625" bestFit="1" customWidth="1"/>
    <col min="790" max="794" width="5.81640625" bestFit="1" customWidth="1"/>
    <col min="795" max="795" width="4.81640625" bestFit="1" customWidth="1"/>
    <col min="796" max="798" width="5.81640625" bestFit="1" customWidth="1"/>
    <col min="799" max="799" width="2.81640625" bestFit="1" customWidth="1"/>
    <col min="800" max="801" width="5.81640625" bestFit="1" customWidth="1"/>
    <col min="802" max="802" width="4.81640625" bestFit="1" customWidth="1"/>
    <col min="803" max="807" width="5.81640625" bestFit="1" customWidth="1"/>
    <col min="808" max="808" width="4.81640625" bestFit="1" customWidth="1"/>
    <col min="809" max="814" width="5.81640625" bestFit="1" customWidth="1"/>
    <col min="815" max="815" width="6.81640625" bestFit="1" customWidth="1"/>
    <col min="816" max="816" width="4.81640625" bestFit="1" customWidth="1"/>
    <col min="817" max="817" width="5.81640625" bestFit="1" customWidth="1"/>
    <col min="818" max="818" width="6.81640625" bestFit="1" customWidth="1"/>
    <col min="819" max="820" width="5.81640625" bestFit="1" customWidth="1"/>
    <col min="821" max="821" width="4.81640625" bestFit="1" customWidth="1"/>
    <col min="822" max="824" width="5.81640625" bestFit="1" customWidth="1"/>
    <col min="825" max="825" width="4.81640625" bestFit="1" customWidth="1"/>
    <col min="826" max="830" width="5.81640625" bestFit="1" customWidth="1"/>
    <col min="831" max="831" width="4.81640625" bestFit="1" customWidth="1"/>
    <col min="832" max="832" width="5.81640625" bestFit="1" customWidth="1"/>
    <col min="833" max="833" width="6.81640625" bestFit="1" customWidth="1"/>
    <col min="834" max="836" width="5.81640625" bestFit="1" customWidth="1"/>
    <col min="837" max="837" width="4.81640625" bestFit="1" customWidth="1"/>
    <col min="838" max="838" width="6.81640625" bestFit="1" customWidth="1"/>
    <col min="839" max="841" width="5.81640625" bestFit="1" customWidth="1"/>
    <col min="842" max="842" width="4.81640625" bestFit="1" customWidth="1"/>
    <col min="843" max="844" width="5.81640625" bestFit="1" customWidth="1"/>
    <col min="845" max="845" width="4.81640625" bestFit="1" customWidth="1"/>
    <col min="846" max="846" width="5.81640625" bestFit="1" customWidth="1"/>
    <col min="847" max="847" width="6.81640625" bestFit="1" customWidth="1"/>
    <col min="848" max="848" width="5.81640625" bestFit="1" customWidth="1"/>
    <col min="849" max="849" width="2.81640625" bestFit="1" customWidth="1"/>
    <col min="850" max="850" width="6.81640625" bestFit="1" customWidth="1"/>
    <col min="851" max="851" width="4.81640625" bestFit="1" customWidth="1"/>
    <col min="852" max="854" width="5.81640625" bestFit="1" customWidth="1"/>
    <col min="855" max="855" width="6.81640625" bestFit="1" customWidth="1"/>
    <col min="856" max="856" width="4.81640625" bestFit="1" customWidth="1"/>
    <col min="857" max="860" width="5.81640625" bestFit="1" customWidth="1"/>
    <col min="861" max="861" width="4.81640625" bestFit="1" customWidth="1"/>
    <col min="862" max="862" width="5.81640625" bestFit="1" customWidth="1"/>
    <col min="863" max="864" width="6.81640625" bestFit="1" customWidth="1"/>
    <col min="865" max="866" width="5.81640625" bestFit="1" customWidth="1"/>
    <col min="867" max="867" width="6.81640625" bestFit="1" customWidth="1"/>
    <col min="868" max="868" width="5.81640625" bestFit="1" customWidth="1"/>
    <col min="869" max="869" width="4.81640625" bestFit="1" customWidth="1"/>
    <col min="870" max="870" width="6.81640625" bestFit="1" customWidth="1"/>
    <col min="871" max="872" width="5.81640625" bestFit="1" customWidth="1"/>
    <col min="873" max="873" width="6.81640625" bestFit="1" customWidth="1"/>
    <col min="874" max="874" width="5.81640625" bestFit="1" customWidth="1"/>
    <col min="875" max="875" width="4.81640625" bestFit="1" customWidth="1"/>
    <col min="876" max="877" width="5.81640625" bestFit="1" customWidth="1"/>
    <col min="878" max="878" width="4.81640625" bestFit="1" customWidth="1"/>
    <col min="879" max="882" width="5.81640625" bestFit="1" customWidth="1"/>
    <col min="883" max="883" width="4.81640625" bestFit="1" customWidth="1"/>
    <col min="884" max="886" width="5.81640625" bestFit="1" customWidth="1"/>
    <col min="887" max="887" width="4.81640625" bestFit="1" customWidth="1"/>
    <col min="888" max="888" width="5.81640625" bestFit="1" customWidth="1"/>
    <col min="889" max="889" width="6.81640625" bestFit="1" customWidth="1"/>
    <col min="890" max="892" width="5.81640625" bestFit="1" customWidth="1"/>
    <col min="893" max="893" width="4.81640625" bestFit="1" customWidth="1"/>
    <col min="894" max="897" width="5.81640625" bestFit="1" customWidth="1"/>
    <col min="898" max="898" width="2.81640625" bestFit="1" customWidth="1"/>
    <col min="899" max="901" width="5.81640625" bestFit="1" customWidth="1"/>
    <col min="902" max="902" width="4.81640625" bestFit="1" customWidth="1"/>
    <col min="903" max="903" width="5.81640625" bestFit="1" customWidth="1"/>
    <col min="904" max="904" width="6.81640625" bestFit="1" customWidth="1"/>
    <col min="905" max="906" width="5.81640625" bestFit="1" customWidth="1"/>
    <col min="907" max="907" width="4.81640625" bestFit="1" customWidth="1"/>
    <col min="908" max="911" width="5.81640625" bestFit="1" customWidth="1"/>
    <col min="912" max="912" width="4.81640625" bestFit="1" customWidth="1"/>
    <col min="913" max="917" width="5.81640625" bestFit="1" customWidth="1"/>
    <col min="918" max="918" width="4.81640625" bestFit="1" customWidth="1"/>
    <col min="919" max="924" width="5.81640625" bestFit="1" customWidth="1"/>
    <col min="925" max="925" width="4.81640625" bestFit="1" customWidth="1"/>
    <col min="926" max="929" width="5.81640625" bestFit="1" customWidth="1"/>
    <col min="930" max="930" width="6.81640625" bestFit="1" customWidth="1"/>
    <col min="931" max="931" width="5.81640625" bestFit="1" customWidth="1"/>
    <col min="932" max="932" width="4.81640625" bestFit="1" customWidth="1"/>
    <col min="933" max="936" width="5.81640625" bestFit="1" customWidth="1"/>
    <col min="937" max="937" width="6.81640625" bestFit="1" customWidth="1"/>
    <col min="938" max="938" width="5.81640625" bestFit="1" customWidth="1"/>
    <col min="939" max="939" width="4.81640625" bestFit="1" customWidth="1"/>
    <col min="940" max="940" width="6.81640625" bestFit="1" customWidth="1"/>
    <col min="941" max="942" width="5.81640625" bestFit="1" customWidth="1"/>
    <col min="943" max="944" width="4.81640625" bestFit="1" customWidth="1"/>
    <col min="945" max="947" width="5.81640625" bestFit="1" customWidth="1"/>
    <col min="948" max="948" width="2.81640625" bestFit="1" customWidth="1"/>
    <col min="949" max="951" width="5.81640625" bestFit="1" customWidth="1"/>
    <col min="952" max="952" width="6.81640625" bestFit="1" customWidth="1"/>
    <col min="953" max="954" width="5.81640625" bestFit="1" customWidth="1"/>
    <col min="955" max="955" width="4.81640625" bestFit="1" customWidth="1"/>
    <col min="956" max="956" width="5.81640625" bestFit="1" customWidth="1"/>
    <col min="957" max="957" width="6.81640625" bestFit="1" customWidth="1"/>
    <col min="958" max="960" width="5.81640625" bestFit="1" customWidth="1"/>
    <col min="961" max="961" width="6.81640625" bestFit="1" customWidth="1"/>
    <col min="962" max="962" width="4.81640625" bestFit="1" customWidth="1"/>
    <col min="963" max="969" width="5.81640625" bestFit="1" customWidth="1"/>
    <col min="970" max="970" width="4.81640625" bestFit="1" customWidth="1"/>
    <col min="971" max="972" width="5.81640625" bestFit="1" customWidth="1"/>
    <col min="973" max="973" width="4.81640625" bestFit="1" customWidth="1"/>
    <col min="974" max="974" width="5.81640625" bestFit="1" customWidth="1"/>
    <col min="975" max="975" width="4.81640625" bestFit="1" customWidth="1"/>
    <col min="976" max="979" width="5.81640625" bestFit="1" customWidth="1"/>
    <col min="980" max="980" width="6.81640625" bestFit="1" customWidth="1"/>
    <col min="981" max="981" width="4.81640625" bestFit="1" customWidth="1"/>
    <col min="982" max="984" width="5.81640625" bestFit="1" customWidth="1"/>
    <col min="985" max="985" width="4.81640625" bestFit="1" customWidth="1"/>
    <col min="986" max="986" width="5.81640625" bestFit="1" customWidth="1"/>
    <col min="987" max="987" width="6.81640625" bestFit="1" customWidth="1"/>
    <col min="988" max="989" width="5.81640625" bestFit="1" customWidth="1"/>
    <col min="990" max="990" width="6.81640625" bestFit="1" customWidth="1"/>
    <col min="991" max="991" width="4.81640625" bestFit="1" customWidth="1"/>
    <col min="992" max="993" width="5.81640625" bestFit="1" customWidth="1"/>
    <col min="994" max="994" width="4.81640625" bestFit="1" customWidth="1"/>
    <col min="995" max="996" width="5.81640625" bestFit="1" customWidth="1"/>
    <col min="997" max="997" width="2.81640625" bestFit="1" customWidth="1"/>
    <col min="998" max="998" width="6.81640625" bestFit="1" customWidth="1"/>
    <col min="999" max="1000" width="5.81640625" bestFit="1" customWidth="1"/>
    <col min="1001" max="1001" width="4.81640625" bestFit="1" customWidth="1"/>
    <col min="1002" max="1003" width="5.81640625" bestFit="1" customWidth="1"/>
    <col min="1004" max="1004" width="6.81640625" bestFit="1" customWidth="1"/>
    <col min="1005" max="1005" width="5.81640625" bestFit="1" customWidth="1"/>
    <col min="1006" max="1006" width="4.81640625" bestFit="1" customWidth="1"/>
    <col min="1007" max="1013" width="5.81640625" bestFit="1" customWidth="1"/>
    <col min="1014" max="1014" width="4.81640625" bestFit="1" customWidth="1"/>
    <col min="1015" max="1016" width="5.81640625" bestFit="1" customWidth="1"/>
    <col min="1017" max="1017" width="4.81640625" bestFit="1" customWidth="1"/>
    <col min="1018" max="1020" width="5.81640625" bestFit="1" customWidth="1"/>
    <col min="1021" max="1021" width="6.81640625" bestFit="1" customWidth="1"/>
    <col min="1022" max="1022" width="4.81640625" bestFit="1" customWidth="1"/>
    <col min="1023" max="1025" width="5.81640625" bestFit="1" customWidth="1"/>
    <col min="1026" max="1026" width="4.81640625" bestFit="1" customWidth="1"/>
    <col min="1027" max="1027" width="5.81640625" bestFit="1" customWidth="1"/>
    <col min="1028" max="1028" width="6.81640625" bestFit="1" customWidth="1"/>
    <col min="1029" max="1033" width="5.81640625" bestFit="1" customWidth="1"/>
    <col min="1034" max="1034" width="6.81640625" bestFit="1" customWidth="1"/>
    <col min="1035" max="1035" width="4.81640625" bestFit="1" customWidth="1"/>
    <col min="1036" max="1040" width="5.81640625" bestFit="1" customWidth="1"/>
    <col min="1041" max="1041" width="4.81640625" bestFit="1" customWidth="1"/>
    <col min="1042" max="1045" width="5.81640625" bestFit="1" customWidth="1"/>
    <col min="1046" max="1046" width="4.81640625" bestFit="1" customWidth="1"/>
    <col min="1047" max="1047" width="5.81640625" bestFit="1" customWidth="1"/>
    <col min="1048" max="1048" width="2.81640625" bestFit="1" customWidth="1"/>
    <col min="1049" max="1054" width="5.81640625" bestFit="1" customWidth="1"/>
    <col min="1055" max="1055" width="6.81640625" bestFit="1" customWidth="1"/>
    <col min="1056" max="1056" width="4.81640625" bestFit="1" customWidth="1"/>
    <col min="1057" max="1062" width="5.81640625" bestFit="1" customWidth="1"/>
    <col min="1063" max="1063" width="6.81640625" bestFit="1" customWidth="1"/>
    <col min="1064" max="1064" width="5.81640625" bestFit="1" customWidth="1"/>
    <col min="1065" max="1065" width="6.81640625" bestFit="1" customWidth="1"/>
    <col min="1066" max="1066" width="4.81640625" bestFit="1" customWidth="1"/>
    <col min="1067" max="1067" width="5.81640625" bestFit="1" customWidth="1"/>
    <col min="1068" max="1068" width="6.81640625" bestFit="1" customWidth="1"/>
    <col min="1069" max="1069" width="5.81640625" bestFit="1" customWidth="1"/>
    <col min="1070" max="1070" width="4.81640625" bestFit="1" customWidth="1"/>
    <col min="1071" max="1071" width="5.81640625" bestFit="1" customWidth="1"/>
    <col min="1072" max="1072" width="4.81640625" bestFit="1" customWidth="1"/>
    <col min="1073" max="1077" width="5.81640625" bestFit="1" customWidth="1"/>
    <col min="1078" max="1078" width="4.81640625" bestFit="1" customWidth="1"/>
    <col min="1079" max="1083" width="5.81640625" bestFit="1" customWidth="1"/>
    <col min="1084" max="1084" width="4.81640625" bestFit="1" customWidth="1"/>
    <col min="1085" max="1087" width="5.81640625" bestFit="1" customWidth="1"/>
    <col min="1088" max="1089" width="6.81640625" bestFit="1" customWidth="1"/>
    <col min="1090" max="1092" width="5.81640625" bestFit="1" customWidth="1"/>
    <col min="1093" max="1093" width="4.81640625" bestFit="1" customWidth="1"/>
    <col min="1094" max="1097" width="5.81640625" bestFit="1" customWidth="1"/>
    <col min="1098" max="1098" width="4.81640625" bestFit="1" customWidth="1"/>
    <col min="1099" max="1101" width="5.81640625" bestFit="1" customWidth="1"/>
    <col min="1102" max="1102" width="2.81640625" bestFit="1" customWidth="1"/>
    <col min="1103" max="1105" width="5.81640625" bestFit="1" customWidth="1"/>
    <col min="1106" max="1106" width="4.81640625" bestFit="1" customWidth="1"/>
    <col min="1107" max="1109" width="5.81640625" bestFit="1" customWidth="1"/>
    <col min="1110" max="1110" width="4.81640625" bestFit="1" customWidth="1"/>
    <col min="1111" max="1117" width="5.81640625" bestFit="1" customWidth="1"/>
    <col min="1118" max="1118" width="4.81640625" bestFit="1" customWidth="1"/>
    <col min="1119" max="1119" width="5.81640625" bestFit="1" customWidth="1"/>
    <col min="1120" max="1120" width="6.81640625" bestFit="1" customWidth="1"/>
    <col min="1121" max="1122" width="5.81640625" bestFit="1" customWidth="1"/>
    <col min="1123" max="1123" width="4.81640625" bestFit="1" customWidth="1"/>
    <col min="1124" max="1127" width="5.81640625" bestFit="1" customWidth="1"/>
    <col min="1128" max="1128" width="6.81640625" bestFit="1" customWidth="1"/>
    <col min="1129" max="1129" width="4.81640625" bestFit="1" customWidth="1"/>
    <col min="1130" max="1132" width="5.81640625" bestFit="1" customWidth="1"/>
    <col min="1133" max="1133" width="4.81640625" bestFit="1" customWidth="1"/>
    <col min="1134" max="1134" width="6.81640625" bestFit="1" customWidth="1"/>
    <col min="1135" max="1136" width="5.81640625" bestFit="1" customWidth="1"/>
    <col min="1137" max="1137" width="4.81640625" bestFit="1" customWidth="1"/>
    <col min="1138" max="1140" width="5.81640625" bestFit="1" customWidth="1"/>
    <col min="1141" max="1141" width="4.81640625" bestFit="1" customWidth="1"/>
    <col min="1142" max="1145" width="5.81640625" bestFit="1" customWidth="1"/>
    <col min="1146" max="1146" width="4.81640625" bestFit="1" customWidth="1"/>
    <col min="1147" max="1149" width="5.81640625" bestFit="1" customWidth="1"/>
    <col min="1150" max="1150" width="2.81640625" bestFit="1" customWidth="1"/>
    <col min="1151" max="1154" width="5.81640625" bestFit="1" customWidth="1"/>
    <col min="1155" max="1155" width="4.81640625" bestFit="1" customWidth="1"/>
    <col min="1156" max="1161" width="5.81640625" bestFit="1" customWidth="1"/>
    <col min="1162" max="1162" width="6.81640625" bestFit="1" customWidth="1"/>
    <col min="1163" max="1163" width="4.81640625" bestFit="1" customWidth="1"/>
    <col min="1164" max="1167" width="5.81640625" bestFit="1" customWidth="1"/>
    <col min="1168" max="1168" width="4.81640625" bestFit="1" customWidth="1"/>
    <col min="1169" max="1170" width="5.81640625" bestFit="1" customWidth="1"/>
    <col min="1171" max="1171" width="4.81640625" bestFit="1" customWidth="1"/>
    <col min="1172" max="1173" width="5.81640625" bestFit="1" customWidth="1"/>
    <col min="1174" max="1174" width="6.81640625" bestFit="1" customWidth="1"/>
    <col min="1175" max="1175" width="5.81640625" bestFit="1" customWidth="1"/>
    <col min="1176" max="1176" width="4.81640625" bestFit="1" customWidth="1"/>
    <col min="1177" max="1179" width="5.81640625" bestFit="1" customWidth="1"/>
    <col min="1180" max="1180" width="4.81640625" bestFit="1" customWidth="1"/>
    <col min="1181" max="1183" width="5.81640625" bestFit="1" customWidth="1"/>
    <col min="1184" max="1184" width="4.81640625" bestFit="1" customWidth="1"/>
    <col min="1185" max="1188" width="5.81640625" bestFit="1" customWidth="1"/>
    <col min="1189" max="1189" width="4.81640625" bestFit="1" customWidth="1"/>
    <col min="1190" max="1192" width="5.81640625" bestFit="1" customWidth="1"/>
    <col min="1193" max="1193" width="4.81640625" bestFit="1" customWidth="1"/>
    <col min="1194" max="1194" width="5.81640625" bestFit="1" customWidth="1"/>
    <col min="1195" max="1195" width="6.81640625" bestFit="1" customWidth="1"/>
    <col min="1196" max="1197" width="5.81640625" bestFit="1" customWidth="1"/>
    <col min="1198" max="1198" width="2.81640625" bestFit="1" customWidth="1"/>
    <col min="1199" max="1206" width="5.81640625" bestFit="1" customWidth="1"/>
    <col min="1207" max="1207" width="4.81640625" bestFit="1" customWidth="1"/>
    <col min="1208" max="1208" width="5.81640625" bestFit="1" customWidth="1"/>
    <col min="1209" max="1209" width="4.81640625" bestFit="1" customWidth="1"/>
    <col min="1210" max="1214" width="5.81640625" bestFit="1" customWidth="1"/>
    <col min="1215" max="1215" width="4.81640625" bestFit="1" customWidth="1"/>
    <col min="1216" max="1219" width="5.81640625" bestFit="1" customWidth="1"/>
    <col min="1220" max="1220" width="4.81640625" bestFit="1" customWidth="1"/>
    <col min="1221" max="1224" width="5.81640625" bestFit="1" customWidth="1"/>
    <col min="1225" max="1225" width="4.81640625" bestFit="1" customWidth="1"/>
    <col min="1226" max="1228" width="5.81640625" bestFit="1" customWidth="1"/>
    <col min="1229" max="1229" width="4.81640625" bestFit="1" customWidth="1"/>
    <col min="1230" max="1231" width="5.81640625" bestFit="1" customWidth="1"/>
    <col min="1232" max="1233" width="6.81640625" bestFit="1" customWidth="1"/>
    <col min="1234" max="1234" width="4.81640625" bestFit="1" customWidth="1"/>
    <col min="1235" max="1236" width="5.81640625" bestFit="1" customWidth="1"/>
    <col min="1237" max="1237" width="6.81640625" bestFit="1" customWidth="1"/>
    <col min="1238" max="1238" width="4.81640625" bestFit="1" customWidth="1"/>
    <col min="1239" max="1241" width="5.81640625" bestFit="1" customWidth="1"/>
    <col min="1242" max="1242" width="2.81640625" bestFit="1" customWidth="1"/>
    <col min="1243" max="1245" width="5.81640625" bestFit="1" customWidth="1"/>
    <col min="1246" max="1246" width="4.81640625" bestFit="1" customWidth="1"/>
    <col min="1247" max="1247" width="5.81640625" bestFit="1" customWidth="1"/>
    <col min="1248" max="1248" width="6.81640625" bestFit="1" customWidth="1"/>
    <col min="1249" max="1249" width="5.81640625" bestFit="1" customWidth="1"/>
    <col min="1250" max="1250" width="4.81640625" bestFit="1" customWidth="1"/>
    <col min="1251" max="1254" width="5.81640625" bestFit="1" customWidth="1"/>
    <col min="1255" max="1255" width="4.81640625" bestFit="1" customWidth="1"/>
    <col min="1256" max="1258" width="5.81640625" bestFit="1" customWidth="1"/>
    <col min="1259" max="1259" width="4.81640625" bestFit="1" customWidth="1"/>
    <col min="1260" max="1261" width="5.81640625" bestFit="1" customWidth="1"/>
    <col min="1262" max="1262" width="4.81640625" bestFit="1" customWidth="1"/>
    <col min="1263" max="1263" width="5.81640625" bestFit="1" customWidth="1"/>
    <col min="1264" max="1264" width="6.81640625" bestFit="1" customWidth="1"/>
    <col min="1265" max="1265" width="5.81640625" bestFit="1" customWidth="1"/>
    <col min="1266" max="1266" width="4.81640625" bestFit="1" customWidth="1"/>
    <col min="1267" max="1273" width="5.81640625" bestFit="1" customWidth="1"/>
    <col min="1274" max="1274" width="6.81640625" bestFit="1" customWidth="1"/>
    <col min="1275" max="1275" width="5.81640625" bestFit="1" customWidth="1"/>
    <col min="1276" max="1276" width="4.81640625" bestFit="1" customWidth="1"/>
    <col min="1277" max="1277" width="6.81640625" bestFit="1" customWidth="1"/>
    <col min="1278" max="1282" width="5.81640625" bestFit="1" customWidth="1"/>
    <col min="1283" max="1283" width="2.81640625" bestFit="1" customWidth="1"/>
    <col min="1284" max="1284" width="5.81640625" bestFit="1" customWidth="1"/>
    <col min="1285" max="1285" width="6.81640625" bestFit="1" customWidth="1"/>
    <col min="1286" max="1286" width="5.81640625" bestFit="1" customWidth="1"/>
    <col min="1287" max="1287" width="4.81640625" bestFit="1" customWidth="1"/>
    <col min="1288" max="1290" width="5.81640625" bestFit="1" customWidth="1"/>
    <col min="1291" max="1291" width="4.81640625" bestFit="1" customWidth="1"/>
    <col min="1292" max="1299" width="5.81640625" bestFit="1" customWidth="1"/>
    <col min="1300" max="1300" width="4.81640625" bestFit="1" customWidth="1"/>
    <col min="1301" max="1302" width="5.81640625" bestFit="1" customWidth="1"/>
    <col min="1303" max="1303" width="4.81640625" bestFit="1" customWidth="1"/>
    <col min="1304" max="1307" width="5.81640625" bestFit="1" customWidth="1"/>
    <col min="1308" max="1308" width="4.81640625" bestFit="1" customWidth="1"/>
    <col min="1309" max="1309" width="6.81640625" bestFit="1" customWidth="1"/>
    <col min="1310" max="1312" width="5.81640625" bestFit="1" customWidth="1"/>
    <col min="1313" max="1314" width="4.81640625" bestFit="1" customWidth="1"/>
    <col min="1315" max="1315" width="5.81640625" bestFit="1" customWidth="1"/>
    <col min="1316" max="1316" width="4.81640625" bestFit="1" customWidth="1"/>
    <col min="1317" max="1317" width="6.81640625" bestFit="1" customWidth="1"/>
    <col min="1318" max="1319" width="5.81640625" bestFit="1" customWidth="1"/>
    <col min="1320" max="1320" width="2.81640625" bestFit="1" customWidth="1"/>
    <col min="1321" max="1324" width="5.81640625" bestFit="1" customWidth="1"/>
    <col min="1325" max="1325" width="4.81640625" bestFit="1" customWidth="1"/>
    <col min="1326" max="1327" width="5.81640625" bestFit="1" customWidth="1"/>
    <col min="1328" max="1328" width="6.81640625" bestFit="1" customWidth="1"/>
    <col min="1329" max="1329" width="5.81640625" bestFit="1" customWidth="1"/>
    <col min="1330" max="1330" width="4.81640625" bestFit="1" customWidth="1"/>
    <col min="1331" max="1333" width="5.81640625" bestFit="1" customWidth="1"/>
    <col min="1334" max="1334" width="4.81640625" bestFit="1" customWidth="1"/>
    <col min="1335" max="1335" width="5.81640625" bestFit="1" customWidth="1"/>
    <col min="1336" max="1336" width="6.81640625" bestFit="1" customWidth="1"/>
    <col min="1337" max="1338" width="5.81640625" bestFit="1" customWidth="1"/>
    <col min="1339" max="1339" width="6.81640625" bestFit="1" customWidth="1"/>
    <col min="1340" max="1340" width="4.81640625" bestFit="1" customWidth="1"/>
    <col min="1341" max="1345" width="5.81640625" bestFit="1" customWidth="1"/>
    <col min="1346" max="1346" width="4.81640625" bestFit="1" customWidth="1"/>
    <col min="1347" max="1347" width="6.81640625" bestFit="1" customWidth="1"/>
    <col min="1348" max="1353" width="5.81640625" bestFit="1" customWidth="1"/>
    <col min="1354" max="1354" width="4.81640625" bestFit="1" customWidth="1"/>
    <col min="1355" max="1357" width="5.81640625" bestFit="1" customWidth="1"/>
    <col min="1358" max="1359" width="6.81640625" bestFit="1" customWidth="1"/>
    <col min="1360" max="1360" width="5.81640625" bestFit="1" customWidth="1"/>
    <col min="1361" max="1361" width="4.81640625" bestFit="1" customWidth="1"/>
    <col min="1362" max="1362" width="5.81640625" bestFit="1" customWidth="1"/>
    <col min="1363" max="1363" width="2.81640625" bestFit="1" customWidth="1"/>
    <col min="1364" max="1365" width="5.81640625" bestFit="1" customWidth="1"/>
    <col min="1366" max="1366" width="4.81640625" bestFit="1" customWidth="1"/>
    <col min="1367" max="1367" width="5.81640625" bestFit="1" customWidth="1"/>
    <col min="1368" max="1368" width="4.81640625" bestFit="1" customWidth="1"/>
    <col min="1369" max="1369" width="6.81640625" bestFit="1" customWidth="1"/>
    <col min="1370" max="1372" width="5.81640625" bestFit="1" customWidth="1"/>
    <col min="1373" max="1373" width="4.81640625" bestFit="1" customWidth="1"/>
    <col min="1374" max="1376" width="5.81640625" bestFit="1" customWidth="1"/>
    <col min="1377" max="1377" width="4.81640625" bestFit="1" customWidth="1"/>
    <col min="1378" max="1379" width="5.81640625" bestFit="1" customWidth="1"/>
    <col min="1380" max="1380" width="4.81640625" bestFit="1" customWidth="1"/>
    <col min="1381" max="1384" width="5.81640625" bestFit="1" customWidth="1"/>
    <col min="1385" max="1385" width="4.81640625" bestFit="1" customWidth="1"/>
    <col min="1386" max="1388" width="5.81640625" bestFit="1" customWidth="1"/>
    <col min="1389" max="1389" width="4.81640625" bestFit="1" customWidth="1"/>
    <col min="1390" max="1391" width="5.81640625" bestFit="1" customWidth="1"/>
    <col min="1392" max="1392" width="4.81640625" bestFit="1" customWidth="1"/>
    <col min="1393" max="1393" width="5.81640625" bestFit="1" customWidth="1"/>
    <col min="1394" max="1394" width="2.81640625" bestFit="1" customWidth="1"/>
    <col min="1395" max="1399" width="5.81640625" bestFit="1" customWidth="1"/>
    <col min="1400" max="1400" width="4.81640625" bestFit="1" customWidth="1"/>
    <col min="1401" max="1403" width="5.81640625" bestFit="1" customWidth="1"/>
    <col min="1404" max="1404" width="6.81640625" bestFit="1" customWidth="1"/>
    <col min="1405" max="1408" width="5.81640625" bestFit="1" customWidth="1"/>
    <col min="1409" max="1409" width="4.81640625" bestFit="1" customWidth="1"/>
    <col min="1410" max="1410" width="6.81640625" bestFit="1" customWidth="1"/>
    <col min="1411" max="1414" width="5.81640625" bestFit="1" customWidth="1"/>
    <col min="1415" max="1415" width="4.81640625" bestFit="1" customWidth="1"/>
    <col min="1416" max="1418" width="5.81640625" bestFit="1" customWidth="1"/>
    <col min="1419" max="1419" width="4.81640625" bestFit="1" customWidth="1"/>
    <col min="1420" max="1420" width="5.81640625" bestFit="1" customWidth="1"/>
    <col min="1421" max="1421" width="4.81640625" bestFit="1" customWidth="1"/>
    <col min="1422" max="1423" width="5.81640625" bestFit="1" customWidth="1"/>
    <col min="1424" max="1424" width="6.81640625" bestFit="1" customWidth="1"/>
    <col min="1425" max="1427" width="5.81640625" bestFit="1" customWidth="1"/>
    <col min="1428" max="1428" width="4.81640625" bestFit="1" customWidth="1"/>
    <col min="1429" max="1431" width="5.81640625" bestFit="1" customWidth="1"/>
    <col min="1432" max="1432" width="4.81640625" bestFit="1" customWidth="1"/>
    <col min="1433" max="1438" width="5.81640625" bestFit="1" customWidth="1"/>
    <col min="1439" max="1439" width="4.81640625" bestFit="1" customWidth="1"/>
    <col min="1440" max="1441" width="5.81640625" bestFit="1" customWidth="1"/>
    <col min="1442" max="1442" width="4.81640625" bestFit="1" customWidth="1"/>
    <col min="1443" max="1443" width="5.81640625" bestFit="1" customWidth="1"/>
    <col min="1444" max="1444" width="2.81640625" bestFit="1" customWidth="1"/>
    <col min="1445" max="1446" width="5.81640625" bestFit="1" customWidth="1"/>
    <col min="1447" max="1447" width="4.81640625" bestFit="1" customWidth="1"/>
    <col min="1448" max="1449" width="5.81640625" bestFit="1" customWidth="1"/>
    <col min="1450" max="1450" width="4.81640625" bestFit="1" customWidth="1"/>
    <col min="1451" max="1454" width="5.81640625" bestFit="1" customWidth="1"/>
    <col min="1455" max="1455" width="4.81640625" bestFit="1" customWidth="1"/>
    <col min="1456" max="1460" width="5.81640625" bestFit="1" customWidth="1"/>
    <col min="1461" max="1462" width="4.81640625" bestFit="1" customWidth="1"/>
    <col min="1463" max="1464" width="6.81640625" bestFit="1" customWidth="1"/>
    <col min="1465" max="1467" width="5.81640625" bestFit="1" customWidth="1"/>
    <col min="1468" max="1470" width="6.81640625" bestFit="1" customWidth="1"/>
    <col min="1471" max="1472" width="5.81640625" bestFit="1" customWidth="1"/>
    <col min="1473" max="1473" width="4.81640625" bestFit="1" customWidth="1"/>
    <col min="1474" max="1475" width="6.81640625" bestFit="1" customWidth="1"/>
    <col min="1476" max="1480" width="5.81640625" bestFit="1" customWidth="1"/>
    <col min="1481" max="1481" width="4.81640625" bestFit="1" customWidth="1"/>
    <col min="1482" max="1484" width="5.81640625" bestFit="1" customWidth="1"/>
    <col min="1485" max="1485" width="4.81640625" bestFit="1" customWidth="1"/>
    <col min="1486" max="1488" width="5.81640625" bestFit="1" customWidth="1"/>
    <col min="1489" max="1489" width="2.81640625" bestFit="1" customWidth="1"/>
    <col min="1490" max="1490" width="6.81640625" bestFit="1" customWidth="1"/>
    <col min="1491" max="1493" width="5.81640625" bestFit="1" customWidth="1"/>
    <col min="1494" max="1494" width="4.81640625" bestFit="1" customWidth="1"/>
    <col min="1495" max="1496" width="5.81640625" bestFit="1" customWidth="1"/>
    <col min="1497" max="1497" width="4.81640625" bestFit="1" customWidth="1"/>
    <col min="1498" max="1500" width="5.81640625" bestFit="1" customWidth="1"/>
    <col min="1501" max="1501" width="4.81640625" bestFit="1" customWidth="1"/>
    <col min="1502" max="1505" width="5.81640625" bestFit="1" customWidth="1"/>
    <col min="1506" max="1506" width="4.81640625" bestFit="1" customWidth="1"/>
    <col min="1507" max="1507" width="6.81640625" bestFit="1" customWidth="1"/>
    <col min="1508" max="1509" width="5.81640625" bestFit="1" customWidth="1"/>
    <col min="1510" max="1510" width="4.81640625" bestFit="1" customWidth="1"/>
    <col min="1511" max="1512" width="5.81640625" bestFit="1" customWidth="1"/>
    <col min="1513" max="1513" width="4.81640625" bestFit="1" customWidth="1"/>
    <col min="1514" max="1515" width="5.81640625" bestFit="1" customWidth="1"/>
    <col min="1516" max="1516" width="6.81640625" bestFit="1" customWidth="1"/>
    <col min="1517" max="1517" width="4.81640625" bestFit="1" customWidth="1"/>
    <col min="1518" max="1522" width="5.81640625" bestFit="1" customWidth="1"/>
    <col min="1523" max="1523" width="4.81640625" bestFit="1" customWidth="1"/>
    <col min="1524" max="1524" width="6.81640625" bestFit="1" customWidth="1"/>
    <col min="1525" max="1526" width="5.81640625" bestFit="1" customWidth="1"/>
    <col min="1527" max="1527" width="2.81640625" bestFit="1" customWidth="1"/>
    <col min="1528" max="1528" width="6.81640625" bestFit="1" customWidth="1"/>
    <col min="1529" max="1529" width="4.81640625" bestFit="1" customWidth="1"/>
    <col min="1530" max="1533" width="5.81640625" bestFit="1" customWidth="1"/>
    <col min="1534" max="1534" width="4.81640625" bestFit="1" customWidth="1"/>
    <col min="1535" max="1537" width="5.81640625" bestFit="1" customWidth="1"/>
    <col min="1538" max="1538" width="6.81640625" bestFit="1" customWidth="1"/>
    <col min="1539" max="1541" width="5.81640625" bestFit="1" customWidth="1"/>
    <col min="1542" max="1542" width="6.81640625" bestFit="1" customWidth="1"/>
    <col min="1543" max="1543" width="4.81640625" bestFit="1" customWidth="1"/>
    <col min="1544" max="1545" width="5.81640625" bestFit="1" customWidth="1"/>
    <col min="1546" max="1546" width="6.81640625" bestFit="1" customWidth="1"/>
    <col min="1547" max="1549" width="5.81640625" bestFit="1" customWidth="1"/>
    <col min="1550" max="1550" width="4.81640625" bestFit="1" customWidth="1"/>
    <col min="1551" max="1552" width="5.81640625" bestFit="1" customWidth="1"/>
    <col min="1553" max="1553" width="4.81640625" bestFit="1" customWidth="1"/>
    <col min="1554" max="1554" width="6.81640625" bestFit="1" customWidth="1"/>
    <col min="1555" max="1559" width="5.81640625" bestFit="1" customWidth="1"/>
    <col min="1560" max="1560" width="4.81640625" bestFit="1" customWidth="1"/>
    <col min="1561" max="1561" width="5.81640625" bestFit="1" customWidth="1"/>
    <col min="1562" max="1562" width="4.81640625" bestFit="1" customWidth="1"/>
    <col min="1563" max="1565" width="5.81640625" bestFit="1" customWidth="1"/>
    <col min="1566" max="1566" width="2.81640625" bestFit="1" customWidth="1"/>
    <col min="1567" max="1570" width="5.81640625" bestFit="1" customWidth="1"/>
    <col min="1571" max="1571" width="4.81640625" bestFit="1" customWidth="1"/>
    <col min="1572" max="1574" width="5.81640625" bestFit="1" customWidth="1"/>
    <col min="1575" max="1575" width="4.81640625" bestFit="1" customWidth="1"/>
    <col min="1576" max="1579" width="5.81640625" bestFit="1" customWidth="1"/>
    <col min="1580" max="1580" width="4.81640625" bestFit="1" customWidth="1"/>
    <col min="1581" max="1581" width="5.81640625" bestFit="1" customWidth="1"/>
    <col min="1582" max="1582" width="4.81640625" bestFit="1" customWidth="1"/>
    <col min="1583" max="1583" width="5.81640625" bestFit="1" customWidth="1"/>
    <col min="1584" max="1584" width="6.81640625" bestFit="1" customWidth="1"/>
    <col min="1585" max="1588" width="5.81640625" bestFit="1" customWidth="1"/>
    <col min="1589" max="1589" width="6.81640625" bestFit="1" customWidth="1"/>
    <col min="1590" max="1590" width="4.81640625" bestFit="1" customWidth="1"/>
    <col min="1591" max="1594" width="5.81640625" bestFit="1" customWidth="1"/>
    <col min="1595" max="1595" width="4.81640625" bestFit="1" customWidth="1"/>
    <col min="1596" max="1602" width="5.81640625" bestFit="1" customWidth="1"/>
    <col min="1603" max="1603" width="4.81640625" bestFit="1" customWidth="1"/>
    <col min="1604" max="1606" width="5.81640625" bestFit="1" customWidth="1"/>
    <col min="1607" max="1607" width="2.81640625" bestFit="1" customWidth="1"/>
    <col min="1608" max="1608" width="5.81640625" bestFit="1" customWidth="1"/>
    <col min="1609" max="1609" width="4.81640625" bestFit="1" customWidth="1"/>
    <col min="1610" max="1614" width="5.81640625" bestFit="1" customWidth="1"/>
    <col min="1615" max="1615" width="4.81640625" bestFit="1" customWidth="1"/>
    <col min="1616" max="1619" width="5.81640625" bestFit="1" customWidth="1"/>
    <col min="1620" max="1620" width="4.81640625" bestFit="1" customWidth="1"/>
    <col min="1621" max="1621" width="5.81640625" bestFit="1" customWidth="1"/>
    <col min="1622" max="1622" width="6.81640625" bestFit="1" customWidth="1"/>
    <col min="1623" max="1623" width="5.81640625" bestFit="1" customWidth="1"/>
    <col min="1624" max="1624" width="4.81640625" bestFit="1" customWidth="1"/>
    <col min="1625" max="1625" width="5.81640625" bestFit="1" customWidth="1"/>
    <col min="1626" max="1626" width="4.81640625" bestFit="1" customWidth="1"/>
    <col min="1627" max="1633" width="5.81640625" bestFit="1" customWidth="1"/>
    <col min="1634" max="1634" width="4.81640625" bestFit="1" customWidth="1"/>
    <col min="1635" max="1637" width="5.81640625" bestFit="1" customWidth="1"/>
    <col min="1638" max="1638" width="4.81640625" bestFit="1" customWidth="1"/>
    <col min="1639" max="1641" width="5.81640625" bestFit="1" customWidth="1"/>
    <col min="1642" max="1642" width="2.81640625" bestFit="1" customWidth="1"/>
    <col min="1643" max="1643" width="5.81640625" bestFit="1" customWidth="1"/>
    <col min="1644" max="1644" width="4.81640625" bestFit="1" customWidth="1"/>
    <col min="1645" max="1646" width="5.81640625" bestFit="1" customWidth="1"/>
    <col min="1647" max="1647" width="4.81640625" bestFit="1" customWidth="1"/>
    <col min="1648" max="1649" width="5.81640625" bestFit="1" customWidth="1"/>
    <col min="1650" max="1650" width="4.81640625" bestFit="1" customWidth="1"/>
    <col min="1651" max="1652" width="5.81640625" bestFit="1" customWidth="1"/>
    <col min="1653" max="1653" width="4.81640625" bestFit="1" customWidth="1"/>
    <col min="1654" max="1654" width="5.81640625" bestFit="1" customWidth="1"/>
    <col min="1655" max="1655" width="4.81640625" bestFit="1" customWidth="1"/>
    <col min="1656" max="1658" width="5.81640625" bestFit="1" customWidth="1"/>
    <col min="1659" max="1659" width="4.81640625" bestFit="1" customWidth="1"/>
    <col min="1660" max="1662" width="5.81640625" bestFit="1" customWidth="1"/>
    <col min="1663" max="1663" width="4.81640625" bestFit="1" customWidth="1"/>
    <col min="1664" max="1664" width="5.81640625" bestFit="1" customWidth="1"/>
    <col min="1665" max="1665" width="6.81640625" bestFit="1" customWidth="1"/>
    <col min="1666" max="1666" width="5.81640625" bestFit="1" customWidth="1"/>
    <col min="1667" max="1667" width="4.81640625" bestFit="1" customWidth="1"/>
    <col min="1668" max="1668" width="5.81640625" bestFit="1" customWidth="1"/>
    <col min="1669" max="1669" width="4.81640625" bestFit="1" customWidth="1"/>
    <col min="1670" max="1673" width="5.81640625" bestFit="1" customWidth="1"/>
    <col min="1674" max="1674" width="2.81640625" bestFit="1" customWidth="1"/>
    <col min="1675" max="1675" width="4.81640625" bestFit="1" customWidth="1"/>
    <col min="1676" max="1677" width="5.81640625" bestFit="1" customWidth="1"/>
    <col min="1678" max="1678" width="4.81640625" bestFit="1" customWidth="1"/>
    <col min="1679" max="1680" width="5.81640625" bestFit="1" customWidth="1"/>
    <col min="1681" max="1681" width="4.81640625" bestFit="1" customWidth="1"/>
    <col min="1682" max="1682" width="6.81640625" bestFit="1" customWidth="1"/>
    <col min="1683" max="1685" width="5.81640625" bestFit="1" customWidth="1"/>
    <col min="1686" max="1686" width="6.81640625" bestFit="1" customWidth="1"/>
    <col min="1687" max="1687" width="5.81640625" bestFit="1" customWidth="1"/>
    <col min="1688" max="1688" width="6.81640625" bestFit="1" customWidth="1"/>
    <col min="1689" max="1689" width="4.81640625" bestFit="1" customWidth="1"/>
    <col min="1690" max="1690" width="5.81640625" bestFit="1" customWidth="1"/>
    <col min="1691" max="1691" width="4.81640625" bestFit="1" customWidth="1"/>
    <col min="1692" max="1692" width="5.81640625" bestFit="1" customWidth="1"/>
    <col min="1693" max="1693" width="4.81640625" bestFit="1" customWidth="1"/>
    <col min="1694" max="1695" width="5.81640625" bestFit="1" customWidth="1"/>
    <col min="1696" max="1696" width="4.81640625" bestFit="1" customWidth="1"/>
    <col min="1697" max="1697" width="5.81640625" bestFit="1" customWidth="1"/>
    <col min="1698" max="1698" width="6.81640625" bestFit="1" customWidth="1"/>
    <col min="1699" max="1699" width="4.81640625" bestFit="1" customWidth="1"/>
    <col min="1700" max="1700" width="5.81640625" bestFit="1" customWidth="1"/>
    <col min="1701" max="1701" width="2.81640625" bestFit="1" customWidth="1"/>
    <col min="1702" max="1702" width="6.81640625" bestFit="1" customWidth="1"/>
    <col min="1703" max="1705" width="5.81640625" bestFit="1" customWidth="1"/>
    <col min="1706" max="1706" width="4.81640625" bestFit="1" customWidth="1"/>
    <col min="1707" max="1707" width="5.81640625" bestFit="1" customWidth="1"/>
    <col min="1708" max="1708" width="4.81640625" bestFit="1" customWidth="1"/>
    <col min="1709" max="1709" width="6.81640625" bestFit="1" customWidth="1"/>
    <col min="1710" max="1710" width="5.81640625" bestFit="1" customWidth="1"/>
    <col min="1711" max="1711" width="6.81640625" bestFit="1" customWidth="1"/>
    <col min="1712" max="1712" width="4.81640625" bestFit="1" customWidth="1"/>
    <col min="1713" max="1715" width="5.81640625" bestFit="1" customWidth="1"/>
    <col min="1716" max="1716" width="4.81640625" bestFit="1" customWidth="1"/>
    <col min="1717" max="1717" width="5.81640625" bestFit="1" customWidth="1"/>
    <col min="1718" max="1718" width="6.81640625" bestFit="1" customWidth="1"/>
    <col min="1719" max="1720" width="5.81640625" bestFit="1" customWidth="1"/>
    <col min="1721" max="1721" width="4.81640625" bestFit="1" customWidth="1"/>
    <col min="1722" max="1724" width="5.81640625" bestFit="1" customWidth="1"/>
    <col min="1725" max="1725" width="4.81640625" bestFit="1" customWidth="1"/>
    <col min="1726" max="1728" width="5.81640625" bestFit="1" customWidth="1"/>
    <col min="1729" max="1729" width="2.81640625" bestFit="1" customWidth="1"/>
    <col min="1730" max="1730" width="5.81640625" bestFit="1" customWidth="1"/>
    <col min="1731" max="1731" width="4.81640625" bestFit="1" customWidth="1"/>
    <col min="1732" max="1732" width="5.81640625" bestFit="1" customWidth="1"/>
    <col min="1733" max="1734" width="4.81640625" bestFit="1" customWidth="1"/>
    <col min="1735" max="1735" width="5.81640625" bestFit="1" customWidth="1"/>
    <col min="1736" max="1736" width="4.81640625" bestFit="1" customWidth="1"/>
    <col min="1737" max="1738" width="5.81640625" bestFit="1" customWidth="1"/>
    <col min="1739" max="1739" width="4.81640625" bestFit="1" customWidth="1"/>
    <col min="1740" max="1740" width="5.81640625" bestFit="1" customWidth="1"/>
    <col min="1741" max="1741" width="4.81640625" bestFit="1" customWidth="1"/>
    <col min="1742" max="1744" width="5.81640625" bestFit="1" customWidth="1"/>
    <col min="1745" max="1745" width="6.81640625" bestFit="1" customWidth="1"/>
    <col min="1746" max="1746" width="5.81640625" bestFit="1" customWidth="1"/>
    <col min="1747" max="1747" width="4.81640625" bestFit="1" customWidth="1"/>
    <col min="1748" max="1748" width="6.81640625" bestFit="1" customWidth="1"/>
    <col min="1749" max="1749" width="4.81640625" bestFit="1" customWidth="1"/>
    <col min="1750" max="1753" width="5.81640625" bestFit="1" customWidth="1"/>
    <col min="1754" max="1754" width="4.81640625" bestFit="1" customWidth="1"/>
    <col min="1755" max="1755" width="5.81640625" bestFit="1" customWidth="1"/>
    <col min="1756" max="1756" width="6.81640625" bestFit="1" customWidth="1"/>
    <col min="1757" max="1757" width="5.81640625" bestFit="1" customWidth="1"/>
    <col min="1758" max="1758" width="2.81640625" bestFit="1" customWidth="1"/>
    <col min="1759" max="1763" width="5.81640625" bestFit="1" customWidth="1"/>
    <col min="1764" max="1765" width="4.81640625" bestFit="1" customWidth="1"/>
    <col min="1766" max="1766" width="6.81640625" bestFit="1" customWidth="1"/>
    <col min="1767" max="1767" width="5.81640625" bestFit="1" customWidth="1"/>
    <col min="1768" max="1768" width="4.81640625" bestFit="1" customWidth="1"/>
    <col min="1769" max="1769" width="6.81640625" bestFit="1" customWidth="1"/>
    <col min="1770" max="1770" width="4.81640625" bestFit="1" customWidth="1"/>
    <col min="1771" max="1772" width="5.81640625" bestFit="1" customWidth="1"/>
    <col min="1773" max="1773" width="4.81640625" bestFit="1" customWidth="1"/>
    <col min="1774" max="1774" width="5.81640625" bestFit="1" customWidth="1"/>
    <col min="1775" max="1775" width="4.81640625" bestFit="1" customWidth="1"/>
    <col min="1776" max="1776" width="5.81640625" bestFit="1" customWidth="1"/>
    <col min="1777" max="1777" width="4.81640625" bestFit="1" customWidth="1"/>
    <col min="1778" max="1778" width="5.81640625" bestFit="1" customWidth="1"/>
    <col min="1779" max="1779" width="4.81640625" bestFit="1" customWidth="1"/>
    <col min="1780" max="1785" width="5.81640625" bestFit="1" customWidth="1"/>
    <col min="1786" max="1786" width="2.81640625" bestFit="1" customWidth="1"/>
    <col min="1787" max="1789" width="5.81640625" bestFit="1" customWidth="1"/>
    <col min="1790" max="1790" width="4.81640625" bestFit="1" customWidth="1"/>
    <col min="1791" max="1792" width="5.81640625" bestFit="1" customWidth="1"/>
    <col min="1793" max="1793" width="6.81640625" bestFit="1" customWidth="1"/>
    <col min="1794" max="1794" width="5.81640625" bestFit="1" customWidth="1"/>
    <col min="1795" max="1795" width="4.81640625" bestFit="1" customWidth="1"/>
    <col min="1796" max="1796" width="5.81640625" bestFit="1" customWidth="1"/>
    <col min="1797" max="1797" width="6.81640625" bestFit="1" customWidth="1"/>
    <col min="1798" max="1798" width="5.81640625" bestFit="1" customWidth="1"/>
    <col min="1799" max="1799" width="4.81640625" bestFit="1" customWidth="1"/>
    <col min="1800" max="1800" width="6.81640625" bestFit="1" customWidth="1"/>
    <col min="1801" max="1801" width="5.81640625" bestFit="1" customWidth="1"/>
    <col min="1802" max="1802" width="6.81640625" bestFit="1" customWidth="1"/>
    <col min="1803" max="1803" width="4.81640625" bestFit="1" customWidth="1"/>
    <col min="1804" max="1804" width="6.81640625" bestFit="1" customWidth="1"/>
    <col min="1805" max="1806" width="5.81640625" bestFit="1" customWidth="1"/>
    <col min="1807" max="1807" width="4.81640625" bestFit="1" customWidth="1"/>
    <col min="1808" max="1810" width="5.81640625" bestFit="1" customWidth="1"/>
    <col min="1811" max="1811" width="4.81640625" bestFit="1" customWidth="1"/>
    <col min="1812" max="1812" width="2.81640625" bestFit="1" customWidth="1"/>
    <col min="1813" max="1813" width="6.81640625" bestFit="1" customWidth="1"/>
    <col min="1814" max="1814" width="4.81640625" bestFit="1" customWidth="1"/>
    <col min="1815" max="1815" width="6.81640625" bestFit="1" customWidth="1"/>
    <col min="1816" max="1819" width="5.81640625" bestFit="1" customWidth="1"/>
    <col min="1820" max="1820" width="6.81640625" bestFit="1" customWidth="1"/>
    <col min="1821" max="1822" width="5.81640625" bestFit="1" customWidth="1"/>
    <col min="1823" max="1824" width="6.81640625" bestFit="1" customWidth="1"/>
    <col min="1825" max="1825" width="5.81640625" bestFit="1" customWidth="1"/>
    <col min="1826" max="1826" width="4.81640625" bestFit="1" customWidth="1"/>
    <col min="1827" max="1829" width="5.81640625" bestFit="1" customWidth="1"/>
    <col min="1830" max="1830" width="4.81640625" bestFit="1" customWidth="1"/>
    <col min="1831" max="1833" width="5.81640625" bestFit="1" customWidth="1"/>
    <col min="1834" max="1834" width="4.81640625" bestFit="1" customWidth="1"/>
    <col min="1835" max="1837" width="5.81640625" bestFit="1" customWidth="1"/>
    <col min="1838" max="1838" width="4.81640625" bestFit="1" customWidth="1"/>
    <col min="1839" max="1841" width="5.81640625" bestFit="1" customWidth="1"/>
    <col min="1842" max="1842" width="2.81640625" bestFit="1" customWidth="1"/>
    <col min="1843" max="1843" width="4.81640625" bestFit="1" customWidth="1"/>
    <col min="1844" max="1848" width="5.81640625" bestFit="1" customWidth="1"/>
    <col min="1849" max="1849" width="4.81640625" bestFit="1" customWidth="1"/>
    <col min="1850" max="1852" width="5.81640625" bestFit="1" customWidth="1"/>
    <col min="1853" max="1853" width="4.81640625" bestFit="1" customWidth="1"/>
    <col min="1854" max="1856" width="5.81640625" bestFit="1" customWidth="1"/>
    <col min="1857" max="1857" width="4.81640625" bestFit="1" customWidth="1"/>
    <col min="1858" max="1858" width="5.81640625" bestFit="1" customWidth="1"/>
    <col min="1859" max="1859" width="4.81640625" bestFit="1" customWidth="1"/>
    <col min="1860" max="1863" width="5.81640625" bestFit="1" customWidth="1"/>
    <col min="1864" max="1864" width="4.81640625" bestFit="1" customWidth="1"/>
    <col min="1865" max="1866" width="5.81640625" bestFit="1" customWidth="1"/>
    <col min="1867" max="1867" width="2.81640625" bestFit="1" customWidth="1"/>
    <col min="1868" max="1868" width="5.81640625" bestFit="1" customWidth="1"/>
    <col min="1869" max="1869" width="6.81640625" bestFit="1" customWidth="1"/>
    <col min="1870" max="1870" width="4.81640625" bestFit="1" customWidth="1"/>
    <col min="1871" max="1871" width="5.81640625" bestFit="1" customWidth="1"/>
    <col min="1872" max="1872" width="4.81640625" bestFit="1" customWidth="1"/>
    <col min="1873" max="1873" width="5.81640625" bestFit="1" customWidth="1"/>
    <col min="1874" max="1874" width="6.81640625" bestFit="1" customWidth="1"/>
    <col min="1875" max="1875" width="5.81640625" bestFit="1" customWidth="1"/>
    <col min="1876" max="1876" width="4.81640625" bestFit="1" customWidth="1"/>
    <col min="1877" max="1877" width="5.81640625" bestFit="1" customWidth="1"/>
    <col min="1878" max="1879" width="4.81640625" bestFit="1" customWidth="1"/>
    <col min="1880" max="1880" width="5.81640625" bestFit="1" customWidth="1"/>
    <col min="1881" max="1881" width="6.81640625" bestFit="1" customWidth="1"/>
    <col min="1882" max="1882" width="4.81640625" bestFit="1" customWidth="1"/>
    <col min="1883" max="1884" width="5.81640625" bestFit="1" customWidth="1"/>
    <col min="1885" max="1885" width="4.81640625" bestFit="1" customWidth="1"/>
    <col min="1886" max="1886" width="5.81640625" bestFit="1" customWidth="1"/>
    <col min="1887" max="1887" width="4.81640625" bestFit="1" customWidth="1"/>
    <col min="1888" max="1888" width="5.81640625" bestFit="1" customWidth="1"/>
    <col min="1889" max="1889" width="6.81640625" bestFit="1" customWidth="1"/>
    <col min="1890" max="1890" width="2.81640625" bestFit="1" customWidth="1"/>
    <col min="1891" max="1896" width="5.81640625" bestFit="1" customWidth="1"/>
    <col min="1897" max="1898" width="6.81640625" bestFit="1" customWidth="1"/>
    <col min="1899" max="1899" width="4.81640625" bestFit="1" customWidth="1"/>
    <col min="1900" max="1900" width="5.81640625" bestFit="1" customWidth="1"/>
    <col min="1901" max="1901" width="6.81640625" bestFit="1" customWidth="1"/>
    <col min="1902" max="1902" width="4.81640625" bestFit="1" customWidth="1"/>
    <col min="1903" max="1903" width="6.81640625" bestFit="1" customWidth="1"/>
    <col min="1904" max="1905" width="5.81640625" bestFit="1" customWidth="1"/>
    <col min="1906" max="1906" width="4.81640625" bestFit="1" customWidth="1"/>
    <col min="1907" max="1907" width="5.81640625" bestFit="1" customWidth="1"/>
    <col min="1908" max="1908" width="4.81640625" bestFit="1" customWidth="1"/>
    <col min="1909" max="1909" width="5.81640625" bestFit="1" customWidth="1"/>
    <col min="1910" max="1910" width="4.81640625" bestFit="1" customWidth="1"/>
    <col min="1911" max="1913" width="5.81640625" bestFit="1" customWidth="1"/>
    <col min="1914" max="1914" width="4.81640625" bestFit="1" customWidth="1"/>
    <col min="1915" max="1917" width="5.81640625" bestFit="1" customWidth="1"/>
    <col min="1918" max="1918" width="4.81640625" bestFit="1" customWidth="1"/>
    <col min="1919" max="1921" width="5.81640625" bestFit="1" customWidth="1"/>
    <col min="1922" max="1922" width="2.81640625" bestFit="1" customWidth="1"/>
    <col min="1923" max="1924" width="5.81640625" bestFit="1" customWidth="1"/>
    <col min="1925" max="1925" width="6.81640625" bestFit="1" customWidth="1"/>
    <col min="1926" max="1926" width="4.81640625" bestFit="1" customWidth="1"/>
    <col min="1927" max="1927" width="6.81640625" bestFit="1" customWidth="1"/>
    <col min="1928" max="1930" width="5.81640625" bestFit="1" customWidth="1"/>
    <col min="1931" max="1931" width="4.81640625" bestFit="1" customWidth="1"/>
    <col min="1932" max="1932" width="6.81640625" bestFit="1" customWidth="1"/>
    <col min="1933" max="1933" width="5.81640625" bestFit="1" customWidth="1"/>
    <col min="1934" max="1934" width="6.81640625" bestFit="1" customWidth="1"/>
    <col min="1935" max="1936" width="4.81640625" bestFit="1" customWidth="1"/>
    <col min="1937" max="1938" width="5.81640625" bestFit="1" customWidth="1"/>
    <col min="1939" max="1939" width="4.81640625" bestFit="1" customWidth="1"/>
    <col min="1940" max="1940" width="6.81640625" bestFit="1" customWidth="1"/>
    <col min="1941" max="1941" width="5.81640625" bestFit="1" customWidth="1"/>
    <col min="1942" max="1942" width="4.81640625" bestFit="1" customWidth="1"/>
    <col min="1943" max="1943" width="6.81640625" bestFit="1" customWidth="1"/>
    <col min="1944" max="1944" width="2.81640625" bestFit="1" customWidth="1"/>
    <col min="1945" max="1945" width="4.81640625" bestFit="1" customWidth="1"/>
    <col min="1946" max="1948" width="5.81640625" bestFit="1" customWidth="1"/>
    <col min="1949" max="1949" width="4.81640625" bestFit="1" customWidth="1"/>
    <col min="1950" max="1952" width="5.81640625" bestFit="1" customWidth="1"/>
    <col min="1953" max="1953" width="4.81640625" bestFit="1" customWidth="1"/>
    <col min="1954" max="1954" width="5.81640625" bestFit="1" customWidth="1"/>
    <col min="1955" max="1955" width="4.81640625" bestFit="1" customWidth="1"/>
    <col min="1956" max="1956" width="5.81640625" bestFit="1" customWidth="1"/>
    <col min="1957" max="1957" width="4.81640625" bestFit="1" customWidth="1"/>
    <col min="1958" max="1959" width="5.81640625" bestFit="1" customWidth="1"/>
    <col min="1960" max="1960" width="4.81640625" bestFit="1" customWidth="1"/>
    <col min="1961" max="1963" width="5.81640625" bestFit="1" customWidth="1"/>
    <col min="1964" max="1964" width="2.81640625" bestFit="1" customWidth="1"/>
    <col min="1965" max="1966" width="5.81640625" bestFit="1" customWidth="1"/>
    <col min="1967" max="1967" width="4.81640625" bestFit="1" customWidth="1"/>
    <col min="1968" max="1970" width="5.81640625" bestFit="1" customWidth="1"/>
    <col min="1971" max="1971" width="4.81640625" bestFit="1" customWidth="1"/>
    <col min="1972" max="1972" width="6.81640625" bestFit="1" customWidth="1"/>
    <col min="1973" max="1973" width="5.81640625" bestFit="1" customWidth="1"/>
    <col min="1974" max="1974" width="4.81640625" bestFit="1" customWidth="1"/>
    <col min="1975" max="1975" width="5.81640625" bestFit="1" customWidth="1"/>
    <col min="1976" max="1976" width="4.81640625" bestFit="1" customWidth="1"/>
    <col min="1977" max="1978" width="5.81640625" bestFit="1" customWidth="1"/>
    <col min="1979" max="1979" width="2.81640625" bestFit="1" customWidth="1"/>
    <col min="1980" max="1983" width="5.81640625" bestFit="1" customWidth="1"/>
    <col min="1984" max="1986" width="4.81640625" bestFit="1" customWidth="1"/>
    <col min="1987" max="1987" width="5.81640625" bestFit="1" customWidth="1"/>
    <col min="1988" max="1988" width="4.81640625" bestFit="1" customWidth="1"/>
    <col min="1989" max="1993" width="5.81640625" bestFit="1" customWidth="1"/>
    <col min="1994" max="1994" width="4.81640625" bestFit="1" customWidth="1"/>
    <col min="1995" max="1996" width="5.81640625" bestFit="1" customWidth="1"/>
    <col min="1997" max="1997" width="2.81640625" bestFit="1" customWidth="1"/>
    <col min="1998" max="2002" width="5.81640625" bestFit="1" customWidth="1"/>
    <col min="2003" max="2006" width="4.81640625" bestFit="1" customWidth="1"/>
    <col min="2007" max="2008" width="5.81640625" bestFit="1" customWidth="1"/>
    <col min="2009" max="2009" width="4.81640625" bestFit="1" customWidth="1"/>
    <col min="2010" max="2011" width="5.81640625" bestFit="1" customWidth="1"/>
    <col min="2012" max="2012" width="2.81640625" bestFit="1" customWidth="1"/>
    <col min="2013" max="2013" width="6.81640625" bestFit="1" customWidth="1"/>
    <col min="2014" max="2014" width="5.81640625" bestFit="1" customWidth="1"/>
    <col min="2015" max="2015" width="4.81640625" bestFit="1" customWidth="1"/>
    <col min="2016" max="2019" width="5.81640625" bestFit="1" customWidth="1"/>
    <col min="2020" max="2020" width="4.81640625" bestFit="1" customWidth="1"/>
    <col min="2021" max="2023" width="5.81640625" bestFit="1" customWidth="1"/>
    <col min="2024" max="2024" width="4.81640625" bestFit="1" customWidth="1"/>
    <col min="2025" max="2025" width="5.81640625" bestFit="1" customWidth="1"/>
    <col min="2026" max="2026" width="4.81640625" bestFit="1" customWidth="1"/>
    <col min="2027" max="2028" width="5.81640625" bestFit="1" customWidth="1"/>
    <col min="2029" max="2029" width="2.81640625" bestFit="1" customWidth="1"/>
    <col min="2030" max="2031" width="5.81640625" bestFit="1" customWidth="1"/>
    <col min="2032" max="2032" width="4.81640625" bestFit="1" customWidth="1"/>
    <col min="2033" max="2038" width="5.81640625" bestFit="1" customWidth="1"/>
    <col min="2039" max="2039" width="4.81640625" bestFit="1" customWidth="1"/>
    <col min="2040" max="2040" width="5.81640625" bestFit="1" customWidth="1"/>
    <col min="2041" max="2041" width="4.81640625" bestFit="1" customWidth="1"/>
    <col min="2042" max="2042" width="5.81640625" bestFit="1" customWidth="1"/>
    <col min="2043" max="2044" width="4.81640625" bestFit="1" customWidth="1"/>
    <col min="2045" max="2048" width="5.81640625" bestFit="1" customWidth="1"/>
    <col min="2049" max="2049" width="2.81640625" bestFit="1" customWidth="1"/>
    <col min="2050" max="2051" width="5.81640625" bestFit="1" customWidth="1"/>
    <col min="2052" max="2052" width="4.81640625" bestFit="1" customWidth="1"/>
    <col min="2053" max="2053" width="5.81640625" bestFit="1" customWidth="1"/>
    <col min="2054" max="2055" width="4.81640625" bestFit="1" customWidth="1"/>
    <col min="2056" max="2057" width="5.81640625" bestFit="1" customWidth="1"/>
    <col min="2058" max="2060" width="6.81640625" bestFit="1" customWidth="1"/>
    <col min="2061" max="2063" width="5.81640625" bestFit="1" customWidth="1"/>
    <col min="2064" max="2064" width="4.81640625" bestFit="1" customWidth="1"/>
    <col min="2065" max="2065" width="2.81640625" bestFit="1" customWidth="1"/>
    <col min="2066" max="2068" width="5.81640625" bestFit="1" customWidth="1"/>
    <col min="2069" max="2070" width="4.81640625" bestFit="1" customWidth="1"/>
    <col min="2071" max="2071" width="5.81640625" bestFit="1" customWidth="1"/>
    <col min="2072" max="2072" width="6.81640625" bestFit="1" customWidth="1"/>
    <col min="2073" max="2074" width="5.81640625" bestFit="1" customWidth="1"/>
    <col min="2075" max="2075" width="4.81640625" bestFit="1" customWidth="1"/>
    <col min="2076" max="2077" width="5.81640625" bestFit="1" customWidth="1"/>
    <col min="2078" max="2078" width="4.81640625" bestFit="1" customWidth="1"/>
    <col min="2079" max="2082" width="5.81640625" bestFit="1" customWidth="1"/>
    <col min="2083" max="2083" width="4.81640625" bestFit="1" customWidth="1"/>
    <col min="2084" max="2086" width="5.81640625" bestFit="1" customWidth="1"/>
    <col min="2087" max="2087" width="4.81640625" bestFit="1" customWidth="1"/>
    <col min="2088" max="2088" width="5.81640625" bestFit="1" customWidth="1"/>
    <col min="2089" max="2089" width="2.81640625" bestFit="1" customWidth="1"/>
    <col min="2090" max="2090" width="5.81640625" bestFit="1" customWidth="1"/>
    <col min="2091" max="2091" width="6.81640625" bestFit="1" customWidth="1"/>
    <col min="2092" max="2092" width="5.81640625" bestFit="1" customWidth="1"/>
    <col min="2093" max="2093" width="4.81640625" bestFit="1" customWidth="1"/>
    <col min="2094" max="2095" width="5.81640625" bestFit="1" customWidth="1"/>
    <col min="2096" max="2096" width="4.81640625" bestFit="1" customWidth="1"/>
    <col min="2097" max="2098" width="5.81640625" bestFit="1" customWidth="1"/>
    <col min="2099" max="2099" width="4.81640625" bestFit="1" customWidth="1"/>
    <col min="2100" max="2102" width="5.81640625" bestFit="1" customWidth="1"/>
    <col min="2103" max="2103" width="4.81640625" bestFit="1" customWidth="1"/>
    <col min="2104" max="2110" width="5.81640625" bestFit="1" customWidth="1"/>
    <col min="2111" max="2111" width="2.81640625" bestFit="1" customWidth="1"/>
    <col min="2112" max="2113" width="5.81640625" bestFit="1" customWidth="1"/>
    <col min="2114" max="2114" width="4.81640625" bestFit="1" customWidth="1"/>
    <col min="2115" max="2115" width="5.81640625" bestFit="1" customWidth="1"/>
    <col min="2116" max="2117" width="6.81640625" bestFit="1" customWidth="1"/>
    <col min="2118" max="2118" width="4.81640625" bestFit="1" customWidth="1"/>
    <col min="2119" max="2120" width="5.81640625" bestFit="1" customWidth="1"/>
    <col min="2121" max="2122" width="6.81640625" bestFit="1" customWidth="1"/>
    <col min="2123" max="2123" width="4.81640625" bestFit="1" customWidth="1"/>
    <col min="2124" max="2126" width="5.81640625" bestFit="1" customWidth="1"/>
    <col min="2127" max="2127" width="4.81640625" bestFit="1" customWidth="1"/>
    <col min="2128" max="2128" width="6.81640625" bestFit="1" customWidth="1"/>
    <col min="2129" max="2129" width="2.81640625" bestFit="1" customWidth="1"/>
    <col min="2130" max="2132" width="5.81640625" bestFit="1" customWidth="1"/>
    <col min="2133" max="2134" width="4.81640625" bestFit="1" customWidth="1"/>
    <col min="2135" max="2138" width="5.81640625" bestFit="1" customWidth="1"/>
    <col min="2139" max="2139" width="4.81640625" bestFit="1" customWidth="1"/>
    <col min="2140" max="2141" width="5.81640625" bestFit="1" customWidth="1"/>
    <col min="2142" max="2143" width="4.81640625" bestFit="1" customWidth="1"/>
    <col min="2144" max="2144" width="2.81640625" bestFit="1" customWidth="1"/>
    <col min="2145" max="2145" width="5.81640625" bestFit="1" customWidth="1"/>
    <col min="2146" max="2146" width="4.81640625" bestFit="1" customWidth="1"/>
    <col min="2147" max="2151" width="5.81640625" bestFit="1" customWidth="1"/>
    <col min="2152" max="2152" width="4.81640625" bestFit="1" customWidth="1"/>
    <col min="2153" max="2154" width="5.81640625" bestFit="1" customWidth="1"/>
    <col min="2155" max="2155" width="6.81640625" bestFit="1" customWidth="1"/>
    <col min="2156" max="2156" width="4.81640625" bestFit="1" customWidth="1"/>
    <col min="2157" max="2158" width="5.81640625" bestFit="1" customWidth="1"/>
    <col min="2159" max="2159" width="4.81640625" bestFit="1" customWidth="1"/>
    <col min="2160" max="2160" width="5.81640625" bestFit="1" customWidth="1"/>
    <col min="2161" max="2161" width="2.81640625" bestFit="1" customWidth="1"/>
    <col min="2162" max="2165" width="5.81640625" bestFit="1" customWidth="1"/>
    <col min="2166" max="2166" width="4.81640625" bestFit="1" customWidth="1"/>
    <col min="2167" max="2171" width="5.81640625" bestFit="1" customWidth="1"/>
    <col min="2172" max="2172" width="6.81640625" bestFit="1" customWidth="1"/>
    <col min="2173" max="2173" width="2.81640625" bestFit="1" customWidth="1"/>
    <col min="2174" max="2174" width="5.81640625" bestFit="1" customWidth="1"/>
    <col min="2175" max="2175" width="6.81640625" bestFit="1" customWidth="1"/>
    <col min="2176" max="2181" width="5.81640625" bestFit="1" customWidth="1"/>
    <col min="2182" max="2182" width="4.81640625" bestFit="1" customWidth="1"/>
    <col min="2183" max="2186" width="5.81640625" bestFit="1" customWidth="1"/>
    <col min="2187" max="2188" width="4.81640625" bestFit="1" customWidth="1"/>
    <col min="2189" max="2189" width="2.81640625" bestFit="1" customWidth="1"/>
    <col min="2190" max="2191" width="5.81640625" bestFit="1" customWidth="1"/>
    <col min="2192" max="2192" width="6.81640625" bestFit="1" customWidth="1"/>
    <col min="2193" max="2193" width="5.81640625" bestFit="1" customWidth="1"/>
    <col min="2194" max="2194" width="4.81640625" bestFit="1" customWidth="1"/>
    <col min="2195" max="2196" width="5.81640625" bestFit="1" customWidth="1"/>
    <col min="2197" max="2197" width="4.81640625" bestFit="1" customWidth="1"/>
    <col min="2198" max="2199" width="5.81640625" bestFit="1" customWidth="1"/>
    <col min="2200" max="2200" width="4.81640625" bestFit="1" customWidth="1"/>
    <col min="2201" max="2203" width="5.81640625" bestFit="1" customWidth="1"/>
    <col min="2204" max="2204" width="4.81640625" bestFit="1" customWidth="1"/>
    <col min="2205" max="2207" width="5.81640625" bestFit="1" customWidth="1"/>
    <col min="2208" max="2208" width="6.81640625" bestFit="1" customWidth="1"/>
    <col min="2209" max="2209" width="2.81640625" bestFit="1" customWidth="1"/>
    <col min="2210" max="2211" width="5.81640625" bestFit="1" customWidth="1"/>
    <col min="2212" max="2212" width="6.81640625" bestFit="1" customWidth="1"/>
    <col min="2213" max="2213" width="5.81640625" bestFit="1" customWidth="1"/>
    <col min="2214" max="2218" width="4.81640625" bestFit="1" customWidth="1"/>
    <col min="2219" max="2220" width="5.81640625" bestFit="1" customWidth="1"/>
    <col min="2221" max="2221" width="4.81640625" bestFit="1" customWidth="1"/>
    <col min="2222" max="2222" width="5.81640625" bestFit="1" customWidth="1"/>
    <col min="2223" max="2223" width="2.81640625" bestFit="1" customWidth="1"/>
    <col min="2224" max="2225" width="4.81640625" bestFit="1" customWidth="1"/>
    <col min="2226" max="2227" width="5.81640625" bestFit="1" customWidth="1"/>
    <col min="2228" max="2228" width="4.81640625" bestFit="1" customWidth="1"/>
    <col min="2229" max="2230" width="5.81640625" bestFit="1" customWidth="1"/>
    <col min="2231" max="2231" width="4.81640625" bestFit="1" customWidth="1"/>
    <col min="2232" max="2234" width="5.81640625" bestFit="1" customWidth="1"/>
    <col min="2235" max="2235" width="6.81640625" bestFit="1" customWidth="1"/>
    <col min="2236" max="2236" width="5.81640625" bestFit="1" customWidth="1"/>
    <col min="2237" max="2237" width="2.81640625" bestFit="1" customWidth="1"/>
    <col min="2238" max="2241" width="5.81640625" bestFit="1" customWidth="1"/>
    <col min="2242" max="2242" width="4.81640625" bestFit="1" customWidth="1"/>
    <col min="2243" max="2244" width="5.81640625" bestFit="1" customWidth="1"/>
    <col min="2245" max="2245" width="4.81640625" bestFit="1" customWidth="1"/>
    <col min="2246" max="2248" width="5.81640625" bestFit="1" customWidth="1"/>
    <col min="2249" max="2249" width="4.81640625" bestFit="1" customWidth="1"/>
    <col min="2250" max="2251" width="5.81640625" bestFit="1" customWidth="1"/>
    <col min="2252" max="2252" width="4.81640625" bestFit="1" customWidth="1"/>
    <col min="2253" max="2253" width="2.81640625" bestFit="1" customWidth="1"/>
    <col min="2254" max="2254" width="6.81640625" bestFit="1" customWidth="1"/>
    <col min="2255" max="2255" width="4.81640625" bestFit="1" customWidth="1"/>
    <col min="2256" max="2257" width="5.81640625" bestFit="1" customWidth="1"/>
    <col min="2258" max="2258" width="4.81640625" bestFit="1" customWidth="1"/>
    <col min="2259" max="2259" width="5.81640625" bestFit="1" customWidth="1"/>
    <col min="2260" max="2260" width="4.81640625" bestFit="1" customWidth="1"/>
    <col min="2261" max="2262" width="5.81640625" bestFit="1" customWidth="1"/>
    <col min="2263" max="2263" width="4.81640625" bestFit="1" customWidth="1"/>
    <col min="2264" max="2267" width="5.81640625" bestFit="1" customWidth="1"/>
    <col min="2268" max="2268" width="2.81640625" bestFit="1" customWidth="1"/>
    <col min="2269" max="2271" width="5.81640625" bestFit="1" customWidth="1"/>
    <col min="2272" max="2272" width="4.81640625" bestFit="1" customWidth="1"/>
    <col min="2273" max="2275" width="5.81640625" bestFit="1" customWidth="1"/>
    <col min="2276" max="2276" width="4.81640625" bestFit="1" customWidth="1"/>
    <col min="2277" max="2280" width="5.81640625" bestFit="1" customWidth="1"/>
    <col min="2281" max="2281" width="4.81640625" bestFit="1" customWidth="1"/>
    <col min="2282" max="2282" width="5.81640625" bestFit="1" customWidth="1"/>
    <col min="2283" max="2283" width="2.81640625" bestFit="1" customWidth="1"/>
    <col min="2284" max="2284" width="6.81640625" bestFit="1" customWidth="1"/>
    <col min="2285" max="2286" width="5.81640625" bestFit="1" customWidth="1"/>
    <col min="2287" max="2287" width="4.81640625" bestFit="1" customWidth="1"/>
    <col min="2288" max="2288" width="5.81640625" bestFit="1" customWidth="1"/>
    <col min="2289" max="2289" width="4.81640625" bestFit="1" customWidth="1"/>
    <col min="2290" max="2290" width="5.81640625" bestFit="1" customWidth="1"/>
    <col min="2291" max="2291" width="4.81640625" bestFit="1" customWidth="1"/>
    <col min="2292" max="2294" width="5.81640625" bestFit="1" customWidth="1"/>
    <col min="2295" max="2295" width="4.81640625" bestFit="1" customWidth="1"/>
    <col min="2296" max="2296" width="5.81640625" bestFit="1" customWidth="1"/>
    <col min="2297" max="2297" width="6.81640625" bestFit="1" customWidth="1"/>
    <col min="2298" max="2298" width="4.81640625" bestFit="1" customWidth="1"/>
    <col min="2299" max="2299" width="2.81640625" bestFit="1" customWidth="1"/>
    <col min="2300" max="2300" width="5.81640625" bestFit="1" customWidth="1"/>
    <col min="2301" max="2301" width="4.81640625" bestFit="1" customWidth="1"/>
    <col min="2302" max="2306" width="5.81640625" bestFit="1" customWidth="1"/>
    <col min="2307" max="2308" width="4.81640625" bestFit="1" customWidth="1"/>
    <col min="2309" max="2310" width="5.81640625" bestFit="1" customWidth="1"/>
    <col min="2311" max="2311" width="4.81640625" bestFit="1" customWidth="1"/>
    <col min="2312" max="2313" width="5.81640625" bestFit="1" customWidth="1"/>
    <col min="2314" max="2314" width="2.81640625" bestFit="1" customWidth="1"/>
    <col min="2315" max="2318" width="5.81640625" bestFit="1" customWidth="1"/>
    <col min="2319" max="2320" width="6.81640625" bestFit="1" customWidth="1"/>
    <col min="2321" max="2321" width="4.81640625" bestFit="1" customWidth="1"/>
    <col min="2322" max="2322" width="5.81640625" bestFit="1" customWidth="1"/>
    <col min="2323" max="2323" width="4.81640625" bestFit="1" customWidth="1"/>
    <col min="2324" max="2324" width="5.81640625" bestFit="1" customWidth="1"/>
    <col min="2325" max="2325" width="4.81640625" bestFit="1" customWidth="1"/>
    <col min="2326" max="2327" width="5.81640625" bestFit="1" customWidth="1"/>
    <col min="2328" max="2328" width="2.81640625" bestFit="1" customWidth="1"/>
    <col min="2329" max="2329" width="5.81640625" bestFit="1" customWidth="1"/>
    <col min="2330" max="2331" width="4.81640625" bestFit="1" customWidth="1"/>
    <col min="2332" max="2334" width="5.81640625" bestFit="1" customWidth="1"/>
    <col min="2335" max="2336" width="4.81640625" bestFit="1" customWidth="1"/>
    <col min="2337" max="2337" width="5.81640625" bestFit="1" customWidth="1"/>
    <col min="2338" max="2338" width="4.81640625" bestFit="1" customWidth="1"/>
    <col min="2339" max="2339" width="5.81640625" bestFit="1" customWidth="1"/>
    <col min="2340" max="2340" width="4.81640625" bestFit="1" customWidth="1"/>
    <col min="2341" max="2341" width="5.81640625" bestFit="1" customWidth="1"/>
    <col min="2342" max="2342" width="2.81640625" bestFit="1" customWidth="1"/>
    <col min="2343" max="2343" width="4.81640625" bestFit="1" customWidth="1"/>
    <col min="2344" max="2344" width="5.81640625" bestFit="1" customWidth="1"/>
    <col min="2345" max="2345" width="6.81640625" bestFit="1" customWidth="1"/>
    <col min="2346" max="2348" width="5.81640625" bestFit="1" customWidth="1"/>
    <col min="2349" max="2349" width="4.81640625" bestFit="1" customWidth="1"/>
    <col min="2350" max="2355" width="5.81640625" bestFit="1" customWidth="1"/>
    <col min="2356" max="2356" width="2.81640625" bestFit="1" customWidth="1"/>
    <col min="2357" max="2358" width="6.81640625" bestFit="1" customWidth="1"/>
    <col min="2359" max="2359" width="5.81640625" bestFit="1" customWidth="1"/>
    <col min="2360" max="2360" width="4.81640625" bestFit="1" customWidth="1"/>
    <col min="2361" max="2363" width="5.81640625" bestFit="1" customWidth="1"/>
    <col min="2364" max="2364" width="4.81640625" bestFit="1" customWidth="1"/>
    <col min="2365" max="2366" width="5.81640625" bestFit="1" customWidth="1"/>
    <col min="2367" max="2367" width="4.81640625" bestFit="1" customWidth="1"/>
    <col min="2368" max="2368" width="2.81640625" bestFit="1" customWidth="1"/>
    <col min="2369" max="2370" width="4.81640625" bestFit="1" customWidth="1"/>
    <col min="2371" max="2371" width="5.81640625" bestFit="1" customWidth="1"/>
    <col min="2372" max="2372" width="4.81640625" bestFit="1" customWidth="1"/>
    <col min="2373" max="2374" width="5.81640625" bestFit="1" customWidth="1"/>
    <col min="2375" max="2375" width="6.81640625" bestFit="1" customWidth="1"/>
    <col min="2376" max="2376" width="5.81640625" bestFit="1" customWidth="1"/>
    <col min="2377" max="2377" width="4.81640625" bestFit="1" customWidth="1"/>
    <col min="2378" max="2378" width="6.81640625" bestFit="1" customWidth="1"/>
    <col min="2379" max="2379" width="2.81640625" bestFit="1" customWidth="1"/>
    <col min="2380" max="2380" width="4.81640625" bestFit="1" customWidth="1"/>
    <col min="2381" max="2381" width="5.81640625" bestFit="1" customWidth="1"/>
    <col min="2382" max="2382" width="4.81640625" bestFit="1" customWidth="1"/>
    <col min="2383" max="2384" width="5.81640625" bestFit="1" customWidth="1"/>
    <col min="2385" max="2385" width="4.81640625" bestFit="1" customWidth="1"/>
    <col min="2386" max="2386" width="5.81640625" bestFit="1" customWidth="1"/>
    <col min="2387" max="2387" width="2.81640625" bestFit="1" customWidth="1"/>
    <col min="2388" max="2388" width="5.81640625" bestFit="1" customWidth="1"/>
    <col min="2389" max="2389" width="4.81640625" bestFit="1" customWidth="1"/>
    <col min="2390" max="2390" width="6.81640625" bestFit="1" customWidth="1"/>
    <col min="2391" max="2391" width="5.81640625" bestFit="1" customWidth="1"/>
    <col min="2392" max="2393" width="4.81640625" bestFit="1" customWidth="1"/>
    <col min="2394" max="2396" width="5.81640625" bestFit="1" customWidth="1"/>
    <col min="2397" max="2398" width="6.81640625" bestFit="1" customWidth="1"/>
    <col min="2399" max="2399" width="2.81640625" bestFit="1" customWidth="1"/>
    <col min="2400" max="2400" width="6.81640625" bestFit="1" customWidth="1"/>
    <col min="2401" max="2401" width="4.81640625" bestFit="1" customWidth="1"/>
    <col min="2402" max="2407" width="5.81640625" bestFit="1" customWidth="1"/>
    <col min="2408" max="2408" width="4.81640625" bestFit="1" customWidth="1"/>
    <col min="2409" max="2413" width="5.81640625" bestFit="1" customWidth="1"/>
    <col min="2414" max="2414" width="2.81640625" bestFit="1" customWidth="1"/>
    <col min="2415" max="2415" width="5.81640625" bestFit="1" customWidth="1"/>
    <col min="2416" max="2416" width="4.81640625" bestFit="1" customWidth="1"/>
    <col min="2417" max="2417" width="6.81640625" bestFit="1" customWidth="1"/>
    <col min="2418" max="2420" width="5.81640625" bestFit="1" customWidth="1"/>
    <col min="2421" max="2421" width="6.81640625" bestFit="1" customWidth="1"/>
    <col min="2422" max="2422" width="2.81640625" bestFit="1" customWidth="1"/>
    <col min="2423" max="2423" width="5.81640625" bestFit="1" customWidth="1"/>
    <col min="2424" max="2424" width="6.81640625" bestFit="1" customWidth="1"/>
    <col min="2425" max="2425" width="4.81640625" bestFit="1" customWidth="1"/>
    <col min="2426" max="2428" width="5.81640625" bestFit="1" customWidth="1"/>
    <col min="2429" max="2429" width="4.81640625" bestFit="1" customWidth="1"/>
    <col min="2430" max="2431" width="5.81640625" bestFit="1" customWidth="1"/>
    <col min="2432" max="2432" width="2.81640625" bestFit="1" customWidth="1"/>
    <col min="2433" max="2435" width="5.81640625" bestFit="1" customWidth="1"/>
    <col min="2436" max="2436" width="4.81640625" bestFit="1" customWidth="1"/>
    <col min="2437" max="2437" width="5.81640625" bestFit="1" customWidth="1"/>
    <col min="2438" max="2439" width="4.81640625" bestFit="1" customWidth="1"/>
    <col min="2440" max="2440" width="2.81640625" bestFit="1" customWidth="1"/>
    <col min="2441" max="2441" width="6.81640625" bestFit="1" customWidth="1"/>
    <col min="2442" max="2442" width="5.81640625" bestFit="1" customWidth="1"/>
    <col min="2443" max="2443" width="4.81640625" bestFit="1" customWidth="1"/>
    <col min="2444" max="2444" width="5.81640625" bestFit="1" customWidth="1"/>
    <col min="2445" max="2445" width="4.81640625" bestFit="1" customWidth="1"/>
    <col min="2446" max="2446" width="5.81640625" bestFit="1" customWidth="1"/>
    <col min="2447" max="2447" width="4.81640625" bestFit="1" customWidth="1"/>
    <col min="2448" max="2448" width="5.81640625" bestFit="1" customWidth="1"/>
    <col min="2449" max="2450" width="6.81640625" bestFit="1" customWidth="1"/>
    <col min="2451" max="2453" width="5.81640625" bestFit="1" customWidth="1"/>
    <col min="2454" max="2454" width="2.81640625" bestFit="1" customWidth="1"/>
    <col min="2455" max="2457" width="5.81640625" bestFit="1" customWidth="1"/>
    <col min="2458" max="2458" width="4.81640625" bestFit="1" customWidth="1"/>
    <col min="2459" max="2459" width="5.81640625" bestFit="1" customWidth="1"/>
    <col min="2460" max="2460" width="4.81640625" bestFit="1" customWidth="1"/>
    <col min="2461" max="2463" width="5.81640625" bestFit="1" customWidth="1"/>
    <col min="2464" max="2464" width="2.81640625" bestFit="1" customWidth="1"/>
    <col min="2465" max="2466" width="4.81640625" bestFit="1" customWidth="1"/>
    <col min="2467" max="2468" width="5.81640625" bestFit="1" customWidth="1"/>
    <col min="2469" max="2469" width="4.81640625" bestFit="1" customWidth="1"/>
    <col min="2470" max="2470" width="5.81640625" bestFit="1" customWidth="1"/>
    <col min="2471" max="2471" width="4.81640625" bestFit="1" customWidth="1"/>
    <col min="2472" max="2473" width="5.81640625" bestFit="1" customWidth="1"/>
    <col min="2474" max="2474" width="4.81640625" bestFit="1" customWidth="1"/>
    <col min="2475" max="2475" width="2.81640625" bestFit="1" customWidth="1"/>
    <col min="2476" max="2476" width="5.81640625" bestFit="1" customWidth="1"/>
    <col min="2477" max="2477" width="6.81640625" bestFit="1" customWidth="1"/>
    <col min="2478" max="2478" width="5.81640625" bestFit="1" customWidth="1"/>
    <col min="2479" max="2479" width="6.81640625" bestFit="1" customWidth="1"/>
    <col min="2480" max="2480" width="2.81640625" bestFit="1" customWidth="1"/>
    <col min="2481" max="2489" width="5.81640625" bestFit="1" customWidth="1"/>
    <col min="2490" max="2490" width="4.81640625" bestFit="1" customWidth="1"/>
    <col min="2491" max="2493" width="5.81640625" bestFit="1" customWidth="1"/>
    <col min="2494" max="2494" width="4.81640625" bestFit="1" customWidth="1"/>
    <col min="2495" max="2496" width="5.81640625" bestFit="1" customWidth="1"/>
    <col min="2497" max="2497" width="6.81640625" bestFit="1" customWidth="1"/>
    <col min="2498" max="2498" width="4.81640625" bestFit="1" customWidth="1"/>
    <col min="2499" max="2500" width="5.81640625" bestFit="1" customWidth="1"/>
    <col min="2501" max="2501" width="2.81640625" bestFit="1" customWidth="1"/>
    <col min="2502" max="2502" width="5.81640625" bestFit="1" customWidth="1"/>
    <col min="2503" max="2503" width="4.81640625" bestFit="1" customWidth="1"/>
    <col min="2504" max="2505" width="5.81640625" bestFit="1" customWidth="1"/>
    <col min="2506" max="2506" width="4.81640625" bestFit="1" customWidth="1"/>
    <col min="2507" max="2507" width="5.81640625" bestFit="1" customWidth="1"/>
    <col min="2508" max="2508" width="4.81640625" bestFit="1" customWidth="1"/>
    <col min="2509" max="2511" width="5.81640625" bestFit="1" customWidth="1"/>
    <col min="2512" max="2512" width="4.81640625" bestFit="1" customWidth="1"/>
    <col min="2513" max="2514" width="5.81640625" bestFit="1" customWidth="1"/>
    <col min="2515" max="2515" width="2.81640625" bestFit="1" customWidth="1"/>
    <col min="2516" max="2516" width="5.81640625" bestFit="1" customWidth="1"/>
    <col min="2517" max="2518" width="4.81640625" bestFit="1" customWidth="1"/>
    <col min="2519" max="2521" width="5.81640625" bestFit="1" customWidth="1"/>
    <col min="2522" max="2522" width="4.81640625" bestFit="1" customWidth="1"/>
    <col min="2523" max="2523" width="5.81640625" bestFit="1" customWidth="1"/>
    <col min="2524" max="2524" width="4.81640625" bestFit="1" customWidth="1"/>
    <col min="2525" max="2525" width="5.81640625" bestFit="1" customWidth="1"/>
    <col min="2526" max="2526" width="7.81640625" bestFit="1" customWidth="1"/>
    <col min="2527" max="2529" width="5.81640625" bestFit="1" customWidth="1"/>
    <col min="2530" max="2530" width="2.81640625" bestFit="1" customWidth="1"/>
    <col min="2531" max="2531" width="5.81640625" bestFit="1" customWidth="1"/>
    <col min="2532" max="2532" width="4.81640625" bestFit="1" customWidth="1"/>
    <col min="2533" max="2533" width="6.81640625" bestFit="1" customWidth="1"/>
    <col min="2534" max="2535" width="5.81640625" bestFit="1" customWidth="1"/>
    <col min="2536" max="2536" width="4.81640625" bestFit="1" customWidth="1"/>
    <col min="2537" max="2537" width="6.81640625" bestFit="1" customWidth="1"/>
    <col min="2538" max="2538" width="5.81640625" bestFit="1" customWidth="1"/>
    <col min="2539" max="2539" width="4.81640625" bestFit="1" customWidth="1"/>
    <col min="2540" max="2540" width="5.81640625" bestFit="1" customWidth="1"/>
    <col min="2541" max="2541" width="4.81640625" bestFit="1" customWidth="1"/>
    <col min="2542" max="2543" width="5.81640625" bestFit="1" customWidth="1"/>
    <col min="2544" max="2544" width="2.81640625" bestFit="1" customWidth="1"/>
    <col min="2545" max="2545" width="5.81640625" bestFit="1" customWidth="1"/>
    <col min="2546" max="2546" width="6.81640625" bestFit="1" customWidth="1"/>
    <col min="2547" max="2548" width="5.81640625" bestFit="1" customWidth="1"/>
    <col min="2549" max="2549" width="6.81640625" bestFit="1" customWidth="1"/>
    <col min="2550" max="2550" width="5.81640625" bestFit="1" customWidth="1"/>
    <col min="2551" max="2551" width="6.81640625" bestFit="1" customWidth="1"/>
    <col min="2552" max="2552" width="4.81640625" bestFit="1" customWidth="1"/>
    <col min="2553" max="2554" width="5.81640625" bestFit="1" customWidth="1"/>
    <col min="2555" max="2555" width="6.81640625" bestFit="1" customWidth="1"/>
    <col min="2556" max="2556" width="4.81640625" bestFit="1" customWidth="1"/>
    <col min="2557" max="2557" width="5.81640625" bestFit="1" customWidth="1"/>
    <col min="2558" max="2559" width="4.81640625" bestFit="1" customWidth="1"/>
    <col min="2560" max="2561" width="5.81640625" bestFit="1" customWidth="1"/>
    <col min="2562" max="2563" width="6.81640625" bestFit="1" customWidth="1"/>
    <col min="2564" max="2564" width="2.81640625" bestFit="1" customWidth="1"/>
    <col min="2565" max="2566" width="5.81640625" bestFit="1" customWidth="1"/>
    <col min="2567" max="2567" width="4.81640625" bestFit="1" customWidth="1"/>
    <col min="2568" max="2569" width="5.81640625" bestFit="1" customWidth="1"/>
    <col min="2570" max="2570" width="4.81640625" bestFit="1" customWidth="1"/>
    <col min="2571" max="2571" width="5.81640625" bestFit="1" customWidth="1"/>
    <col min="2572" max="2572" width="2.81640625" bestFit="1" customWidth="1"/>
    <col min="2573" max="2577" width="5.81640625" bestFit="1" customWidth="1"/>
    <col min="2578" max="2578" width="4.81640625" bestFit="1" customWidth="1"/>
    <col min="2579" max="2579" width="5.81640625" bestFit="1" customWidth="1"/>
    <col min="2580" max="2580" width="6.81640625" bestFit="1" customWidth="1"/>
    <col min="2581" max="2581" width="5.81640625" bestFit="1" customWidth="1"/>
    <col min="2582" max="2582" width="4.81640625" bestFit="1" customWidth="1"/>
    <col min="2583" max="2586" width="5.81640625" bestFit="1" customWidth="1"/>
    <col min="2587" max="2587" width="6.81640625" bestFit="1" customWidth="1"/>
    <col min="2588" max="2588" width="5.81640625" bestFit="1" customWidth="1"/>
    <col min="2589" max="2589" width="4.81640625" bestFit="1" customWidth="1"/>
    <col min="2590" max="2590" width="6.81640625" bestFit="1" customWidth="1"/>
    <col min="2591" max="2591" width="5.81640625" bestFit="1" customWidth="1"/>
    <col min="2592" max="2592" width="6.81640625" bestFit="1" customWidth="1"/>
    <col min="2593" max="2593" width="5.81640625" bestFit="1" customWidth="1"/>
    <col min="2594" max="2594" width="2.81640625" bestFit="1" customWidth="1"/>
    <col min="2595" max="2596" width="6.81640625" bestFit="1" customWidth="1"/>
    <col min="2597" max="2598" width="5.81640625" bestFit="1" customWidth="1"/>
    <col min="2599" max="2599" width="4.81640625" bestFit="1" customWidth="1"/>
    <col min="2600" max="2601" width="5.81640625" bestFit="1" customWidth="1"/>
    <col min="2602" max="2602" width="4.81640625" bestFit="1" customWidth="1"/>
    <col min="2603" max="2603" width="5.81640625" bestFit="1" customWidth="1"/>
    <col min="2604" max="2604" width="6.81640625" bestFit="1" customWidth="1"/>
    <col min="2605" max="2605" width="2.81640625" bestFit="1" customWidth="1"/>
    <col min="2606" max="2610" width="5.81640625" bestFit="1" customWidth="1"/>
    <col min="2611" max="2611" width="4.81640625" bestFit="1" customWidth="1"/>
    <col min="2612" max="2613" width="5.81640625" bestFit="1" customWidth="1"/>
    <col min="2614" max="2616" width="4.81640625" bestFit="1" customWidth="1"/>
    <col min="2617" max="2617" width="6.81640625" bestFit="1" customWidth="1"/>
    <col min="2618" max="2618" width="4.81640625" bestFit="1" customWidth="1"/>
    <col min="2619" max="2621" width="5.81640625" bestFit="1" customWidth="1"/>
    <col min="2622" max="2622" width="4.81640625" bestFit="1" customWidth="1"/>
    <col min="2623" max="2624" width="5.81640625" bestFit="1" customWidth="1"/>
    <col min="2625" max="2625" width="4.81640625" bestFit="1" customWidth="1"/>
    <col min="2626" max="2627" width="5.81640625" bestFit="1" customWidth="1"/>
    <col min="2628" max="2628" width="2.81640625" bestFit="1" customWidth="1"/>
    <col min="2629" max="2629" width="4.81640625" bestFit="1" customWidth="1"/>
    <col min="2630" max="2630" width="5.81640625" bestFit="1" customWidth="1"/>
    <col min="2631" max="2632" width="4.81640625" bestFit="1" customWidth="1"/>
    <col min="2633" max="2634" width="5.81640625" bestFit="1" customWidth="1"/>
    <col min="2635" max="2635" width="2.81640625" bestFit="1" customWidth="1"/>
    <col min="2636" max="2636" width="5.81640625" bestFit="1" customWidth="1"/>
    <col min="2637" max="2637" width="4.81640625" bestFit="1" customWidth="1"/>
    <col min="2638" max="2638" width="5.81640625" bestFit="1" customWidth="1"/>
    <col min="2639" max="2639" width="4.81640625" bestFit="1" customWidth="1"/>
    <col min="2640" max="2643" width="5.81640625" bestFit="1" customWidth="1"/>
    <col min="2644" max="2644" width="2.81640625" bestFit="1" customWidth="1"/>
    <col min="2645" max="2647" width="5.81640625" bestFit="1" customWidth="1"/>
    <col min="2648" max="2648" width="6.81640625" bestFit="1" customWidth="1"/>
    <col min="2649" max="2649" width="4.81640625" bestFit="1" customWidth="1"/>
    <col min="2650" max="2650" width="5.81640625" bestFit="1" customWidth="1"/>
    <col min="2651" max="2651" width="6.81640625" bestFit="1" customWidth="1"/>
    <col min="2652" max="2652" width="5.81640625" bestFit="1" customWidth="1"/>
    <col min="2653" max="2653" width="2.81640625" bestFit="1" customWidth="1"/>
    <col min="2654" max="2656" width="5.81640625" bestFit="1" customWidth="1"/>
    <col min="2657" max="2657" width="2.81640625" bestFit="1" customWidth="1"/>
    <col min="2658" max="2658" width="4.81640625" bestFit="1" customWidth="1"/>
    <col min="2659" max="2660" width="5.81640625" bestFit="1" customWidth="1"/>
    <col min="2661" max="2662" width="4.81640625" bestFit="1" customWidth="1"/>
    <col min="2663" max="2664" width="5.81640625" bestFit="1" customWidth="1"/>
    <col min="2665" max="2665" width="2.81640625" bestFit="1" customWidth="1"/>
    <col min="2666" max="2666" width="6.81640625" bestFit="1" customWidth="1"/>
    <col min="2667" max="2668" width="5.81640625" bestFit="1" customWidth="1"/>
    <col min="2669" max="2669" width="4.81640625" bestFit="1" customWidth="1"/>
    <col min="2670" max="2672" width="5.81640625" bestFit="1" customWidth="1"/>
    <col min="2673" max="2673" width="2.81640625" bestFit="1" customWidth="1"/>
    <col min="2674" max="2675" width="5.81640625" bestFit="1" customWidth="1"/>
    <col min="2676" max="2676" width="2.81640625" bestFit="1" customWidth="1"/>
    <col min="2677" max="2677" width="5.81640625" bestFit="1" customWidth="1"/>
    <col min="2678" max="2678" width="4.81640625" bestFit="1" customWidth="1"/>
    <col min="2679" max="2679" width="5.81640625" bestFit="1" customWidth="1"/>
    <col min="2680" max="2680" width="4.81640625" bestFit="1" customWidth="1"/>
    <col min="2681" max="2684" width="5.81640625" bestFit="1" customWidth="1"/>
    <col min="2685" max="2686" width="4.81640625" bestFit="1" customWidth="1"/>
    <col min="2687" max="2687" width="2.81640625" bestFit="1" customWidth="1"/>
    <col min="2688" max="2689" width="5.81640625" bestFit="1" customWidth="1"/>
    <col min="2690" max="2690" width="4.81640625" bestFit="1" customWidth="1"/>
    <col min="2691" max="2695" width="5.81640625" bestFit="1" customWidth="1"/>
    <col min="2696" max="2696" width="6.81640625" bestFit="1" customWidth="1"/>
    <col min="2697" max="2698" width="5.81640625" bestFit="1" customWidth="1"/>
    <col min="2699" max="2699" width="6.81640625" bestFit="1" customWidth="1"/>
    <col min="2700" max="2700" width="2.81640625" bestFit="1" customWidth="1"/>
    <col min="2701" max="2701" width="5.81640625" bestFit="1" customWidth="1"/>
    <col min="2702" max="2702" width="6.81640625" bestFit="1" customWidth="1"/>
    <col min="2703" max="2703" width="4.81640625" bestFit="1" customWidth="1"/>
    <col min="2704" max="2708" width="5.81640625" bestFit="1" customWidth="1"/>
    <col min="2709" max="2709" width="2.81640625" bestFit="1" customWidth="1"/>
    <col min="2710" max="2710" width="5.81640625" bestFit="1" customWidth="1"/>
    <col min="2711" max="2711" width="4.81640625" bestFit="1" customWidth="1"/>
    <col min="2712" max="2713" width="5.81640625" bestFit="1" customWidth="1"/>
    <col min="2714" max="2714" width="4.81640625" bestFit="1" customWidth="1"/>
    <col min="2715" max="2715" width="6.81640625" bestFit="1" customWidth="1"/>
    <col min="2716" max="2716" width="4.81640625" bestFit="1" customWidth="1"/>
    <col min="2717" max="2717" width="5.81640625" bestFit="1" customWidth="1"/>
    <col min="2718" max="2718" width="3.81640625" bestFit="1" customWidth="1"/>
    <col min="2719" max="2719" width="7.81640625" bestFit="1" customWidth="1"/>
    <col min="2720" max="2726" width="6.81640625" bestFit="1" customWidth="1"/>
    <col min="2727" max="2727" width="3.81640625" bestFit="1" customWidth="1"/>
    <col min="2728" max="2729" width="6.81640625" bestFit="1" customWidth="1"/>
    <col min="2730" max="2730" width="5.81640625" bestFit="1" customWidth="1"/>
    <col min="2731" max="2733" width="6.81640625" bestFit="1" customWidth="1"/>
    <col min="2734" max="2734" width="5.81640625" bestFit="1" customWidth="1"/>
    <col min="2735" max="2735" width="6.81640625" bestFit="1" customWidth="1"/>
    <col min="2736" max="2736" width="3.81640625" bestFit="1" customWidth="1"/>
    <col min="2737" max="2737" width="6.81640625" bestFit="1" customWidth="1"/>
    <col min="2738" max="2738" width="7.81640625" bestFit="1" customWidth="1"/>
    <col min="2739" max="2739" width="5.81640625" bestFit="1" customWidth="1"/>
    <col min="2740" max="2740" width="7.81640625" bestFit="1" customWidth="1"/>
    <col min="2741" max="2741" width="6.81640625" bestFit="1" customWidth="1"/>
    <col min="2742" max="2742" width="7.81640625" bestFit="1" customWidth="1"/>
    <col min="2743" max="2744" width="6.81640625" bestFit="1" customWidth="1"/>
    <col min="2745" max="2745" width="3.81640625" bestFit="1" customWidth="1"/>
    <col min="2746" max="2747" width="7.81640625" bestFit="1" customWidth="1"/>
    <col min="2748" max="2748" width="6.81640625" bestFit="1" customWidth="1"/>
    <col min="2749" max="2749" width="7.81640625" bestFit="1" customWidth="1"/>
    <col min="2750" max="2753" width="6.81640625" bestFit="1" customWidth="1"/>
    <col min="2754" max="2754" width="3.81640625" bestFit="1" customWidth="1"/>
    <col min="2755" max="2757" width="6.81640625" bestFit="1" customWidth="1"/>
    <col min="2758" max="2758" width="5.81640625" bestFit="1" customWidth="1"/>
    <col min="2759" max="2759" width="6.81640625" bestFit="1" customWidth="1"/>
    <col min="2760" max="2760" width="5.81640625" bestFit="1" customWidth="1"/>
    <col min="2761" max="2761" width="3.81640625" bestFit="1" customWidth="1"/>
    <col min="2762" max="2762" width="6.81640625" bestFit="1" customWidth="1"/>
    <col min="2763" max="2763" width="5.81640625" bestFit="1" customWidth="1"/>
    <col min="2764" max="2764" width="7.81640625" bestFit="1" customWidth="1"/>
    <col min="2765" max="2765" width="6.81640625" bestFit="1" customWidth="1"/>
    <col min="2766" max="2766" width="7.81640625" bestFit="1" customWidth="1"/>
    <col min="2767" max="2767" width="6.81640625" bestFit="1" customWidth="1"/>
    <col min="2768" max="2768" width="5.81640625" bestFit="1" customWidth="1"/>
    <col min="2769" max="2769" width="3.81640625" bestFit="1" customWidth="1"/>
    <col min="2770" max="2772" width="6.81640625" bestFit="1" customWidth="1"/>
    <col min="2773" max="2773" width="7.81640625" bestFit="1" customWidth="1"/>
    <col min="2774" max="2775" width="6.81640625" bestFit="1" customWidth="1"/>
    <col min="2776" max="2776" width="3.81640625" bestFit="1" customWidth="1"/>
    <col min="2777" max="2777" width="6.81640625" bestFit="1" customWidth="1"/>
    <col min="2778" max="2778" width="5.81640625" bestFit="1" customWidth="1"/>
    <col min="2779" max="2779" width="6.81640625" bestFit="1" customWidth="1"/>
    <col min="2780" max="2780" width="3.81640625" bestFit="1" customWidth="1"/>
    <col min="2781" max="2785" width="6.81640625" bestFit="1" customWidth="1"/>
    <col min="2786" max="2786" width="3.81640625" bestFit="1" customWidth="1"/>
    <col min="2787" max="2787" width="6.81640625" bestFit="1" customWidth="1"/>
    <col min="2788" max="2788" width="7.81640625" bestFit="1" customWidth="1"/>
    <col min="2789" max="2789" width="6.81640625" bestFit="1" customWidth="1"/>
    <col min="2790" max="2790" width="5.81640625" bestFit="1" customWidth="1"/>
    <col min="2791" max="2793" width="6.81640625" bestFit="1" customWidth="1"/>
    <col min="2794" max="2794" width="5.81640625" bestFit="1" customWidth="1"/>
    <col min="2795" max="2795" width="3.81640625" bestFit="1" customWidth="1"/>
    <col min="2796" max="2798" width="6.81640625" bestFit="1" customWidth="1"/>
    <col min="2799" max="2799" width="5.81640625" bestFit="1" customWidth="1"/>
    <col min="2800" max="2800" width="3.81640625" bestFit="1" customWidth="1"/>
    <col min="2801" max="2802" width="7.81640625" bestFit="1" customWidth="1"/>
    <col min="2803" max="2804" width="6.81640625" bestFit="1" customWidth="1"/>
    <col min="2805" max="2805" width="7.81640625" bestFit="1" customWidth="1"/>
    <col min="2806" max="2806" width="6.81640625" bestFit="1" customWidth="1"/>
    <col min="2807" max="2807" width="5.81640625" bestFit="1" customWidth="1"/>
    <col min="2808" max="2809" width="6.81640625" bestFit="1" customWidth="1"/>
    <col min="2810" max="2810" width="7.81640625" bestFit="1" customWidth="1"/>
    <col min="2811" max="2811" width="3.81640625" bestFit="1" customWidth="1"/>
    <col min="2812" max="2813" width="6.81640625" bestFit="1" customWidth="1"/>
    <col min="2814" max="2814" width="5.81640625" bestFit="1" customWidth="1"/>
    <col min="2815" max="2815" width="7.81640625" bestFit="1" customWidth="1"/>
    <col min="2816" max="2816" width="6.81640625" bestFit="1" customWidth="1"/>
    <col min="2817" max="2817" width="7.81640625" bestFit="1" customWidth="1"/>
    <col min="2818" max="2818" width="5.81640625" bestFit="1" customWidth="1"/>
    <col min="2819" max="2819" width="6.81640625" bestFit="1" customWidth="1"/>
    <col min="2820" max="2820" width="5.81640625" bestFit="1" customWidth="1"/>
    <col min="2821" max="2821" width="6.81640625" bestFit="1" customWidth="1"/>
    <col min="2822" max="2822" width="5.81640625" bestFit="1" customWidth="1"/>
    <col min="2823" max="2823" width="3.81640625" bestFit="1" customWidth="1"/>
    <col min="2824" max="2824" width="6.81640625" bestFit="1" customWidth="1"/>
    <col min="2825" max="2825" width="10.81640625" bestFit="1" customWidth="1"/>
    <col min="2826" max="2827" width="5.81640625" bestFit="1" customWidth="1"/>
    <col min="2828" max="2829" width="6.81640625" bestFit="1" customWidth="1"/>
    <col min="2830" max="2830" width="5.81640625" bestFit="1" customWidth="1"/>
    <col min="2831" max="2831" width="6.81640625" bestFit="1" customWidth="1"/>
    <col min="2832" max="2833" width="5.81640625" bestFit="1" customWidth="1"/>
    <col min="2834" max="2834" width="6.81640625" bestFit="1" customWidth="1"/>
    <col min="2835" max="2835" width="3.81640625" bestFit="1" customWidth="1"/>
    <col min="2836" max="2837" width="6.81640625" bestFit="1" customWidth="1"/>
    <col min="2838" max="2838" width="5.81640625" bestFit="1" customWidth="1"/>
    <col min="2839" max="2840" width="6.81640625" bestFit="1" customWidth="1"/>
    <col min="2841" max="2841" width="3.81640625" bestFit="1" customWidth="1"/>
    <col min="2842" max="2842" width="7.81640625" bestFit="1" customWidth="1"/>
    <col min="2843" max="2843" width="6.81640625" bestFit="1" customWidth="1"/>
    <col min="2844" max="2844" width="5.81640625" bestFit="1" customWidth="1"/>
    <col min="2845" max="2845" width="6.81640625" bestFit="1" customWidth="1"/>
    <col min="2846" max="2846" width="5.81640625" bestFit="1" customWidth="1"/>
    <col min="2847" max="2847" width="6.81640625" bestFit="1" customWidth="1"/>
    <col min="2848" max="2848" width="7.81640625" bestFit="1" customWidth="1"/>
    <col min="2849" max="2849" width="5.81640625" bestFit="1" customWidth="1"/>
    <col min="2850" max="2850" width="3.81640625" bestFit="1" customWidth="1"/>
    <col min="2851" max="2851" width="5.81640625" bestFit="1" customWidth="1"/>
    <col min="2852" max="2855" width="6.81640625" bestFit="1" customWidth="1"/>
    <col min="2856" max="2857" width="5.81640625" bestFit="1" customWidth="1"/>
    <col min="2858" max="2858" width="7.81640625" bestFit="1" customWidth="1"/>
    <col min="2859" max="2859" width="3.81640625" bestFit="1" customWidth="1"/>
    <col min="2860" max="2865" width="6.81640625" bestFit="1" customWidth="1"/>
    <col min="2866" max="2866" width="5.81640625" bestFit="1" customWidth="1"/>
    <col min="2867" max="2867" width="6.81640625" bestFit="1" customWidth="1"/>
    <col min="2868" max="2868" width="3.81640625" bestFit="1" customWidth="1"/>
    <col min="2869" max="2873" width="6.81640625" bestFit="1" customWidth="1"/>
    <col min="2874" max="2874" width="3.81640625" bestFit="1" customWidth="1"/>
    <col min="2875" max="2875" width="5.81640625" bestFit="1" customWidth="1"/>
    <col min="2876" max="2877" width="6.81640625" bestFit="1" customWidth="1"/>
    <col min="2878" max="2878" width="3.81640625" bestFit="1" customWidth="1"/>
    <col min="2879" max="2880" width="5.81640625" bestFit="1" customWidth="1"/>
    <col min="2881" max="2881" width="3.81640625" bestFit="1" customWidth="1"/>
    <col min="2882" max="2882" width="7.81640625" bestFit="1" customWidth="1"/>
    <col min="2883" max="2884" width="6.81640625" bestFit="1" customWidth="1"/>
    <col min="2885" max="2885" width="5.81640625" bestFit="1" customWidth="1"/>
    <col min="2886" max="2886" width="6.81640625" bestFit="1" customWidth="1"/>
    <col min="2887" max="2887" width="3.81640625" bestFit="1" customWidth="1"/>
    <col min="2888" max="2888" width="6.81640625" bestFit="1" customWidth="1"/>
    <col min="2889" max="2890" width="5.81640625" bestFit="1" customWidth="1"/>
    <col min="2891" max="2891" width="3.81640625" bestFit="1" customWidth="1"/>
    <col min="2892" max="2892" width="5.81640625" bestFit="1" customWidth="1"/>
    <col min="2893" max="2895" width="6.81640625" bestFit="1" customWidth="1"/>
    <col min="2896" max="2896" width="3.81640625" bestFit="1" customWidth="1"/>
    <col min="2897" max="2897" width="5.81640625" bestFit="1" customWidth="1"/>
    <col min="2898" max="2899" width="6.81640625" bestFit="1" customWidth="1"/>
    <col min="2900" max="2900" width="7.81640625" bestFit="1" customWidth="1"/>
    <col min="2901" max="2901" width="5.81640625" bestFit="1" customWidth="1"/>
    <col min="2902" max="2904" width="6.81640625" bestFit="1" customWidth="1"/>
    <col min="2905" max="2905" width="3.81640625" bestFit="1" customWidth="1"/>
    <col min="2906" max="2907" width="6.81640625" bestFit="1" customWidth="1"/>
    <col min="2908" max="2908" width="3.81640625" bestFit="1" customWidth="1"/>
    <col min="2909" max="2910" width="6.81640625" bestFit="1" customWidth="1"/>
    <col min="2911" max="2911" width="7.81640625" bestFit="1" customWidth="1"/>
    <col min="2912" max="2912" width="6.81640625" bestFit="1" customWidth="1"/>
    <col min="2913" max="2913" width="3.81640625" bestFit="1" customWidth="1"/>
    <col min="2914" max="2916" width="6.81640625" bestFit="1" customWidth="1"/>
    <col min="2917" max="2917" width="5.81640625" bestFit="1" customWidth="1"/>
    <col min="2918" max="2918" width="3.81640625" bestFit="1" customWidth="1"/>
    <col min="2919" max="2923" width="6.81640625" bestFit="1" customWidth="1"/>
    <col min="2924" max="2924" width="5.81640625" bestFit="1" customWidth="1"/>
    <col min="2925" max="2925" width="3.81640625" bestFit="1" customWidth="1"/>
    <col min="2926" max="2926" width="6.81640625" bestFit="1" customWidth="1"/>
    <col min="2927" max="2927" width="7.81640625" bestFit="1" customWidth="1"/>
    <col min="2928" max="2928" width="6.81640625" bestFit="1" customWidth="1"/>
    <col min="2929" max="2929" width="5.81640625" bestFit="1" customWidth="1"/>
    <col min="2930" max="2930" width="6.81640625" bestFit="1" customWidth="1"/>
    <col min="2931" max="2931" width="5.81640625" bestFit="1" customWidth="1"/>
    <col min="2932" max="2932" width="6.81640625" bestFit="1" customWidth="1"/>
    <col min="2933" max="2933" width="3.81640625" bestFit="1" customWidth="1"/>
    <col min="2934" max="2937" width="6.81640625" bestFit="1" customWidth="1"/>
    <col min="2938" max="2938" width="7.81640625" bestFit="1" customWidth="1"/>
    <col min="2939" max="2940" width="6.81640625" bestFit="1" customWidth="1"/>
    <col min="2941" max="2941" width="3.81640625" bestFit="1" customWidth="1"/>
    <col min="2942" max="2942" width="7.81640625" bestFit="1" customWidth="1"/>
    <col min="2943" max="2943" width="6.81640625" bestFit="1" customWidth="1"/>
    <col min="2944" max="2944" width="3.81640625" bestFit="1" customWidth="1"/>
    <col min="2945" max="2945" width="5.81640625" bestFit="1" customWidth="1"/>
    <col min="2946" max="2946" width="3.81640625" bestFit="1" customWidth="1"/>
    <col min="2947" max="2947" width="5.81640625" bestFit="1" customWidth="1"/>
    <col min="2948" max="2949" width="7.81640625" bestFit="1" customWidth="1"/>
    <col min="2950" max="2950" width="3.81640625" bestFit="1" customWidth="1"/>
    <col min="2951" max="2951" width="5.81640625" bestFit="1" customWidth="1"/>
    <col min="2952" max="2954" width="6.81640625" bestFit="1" customWidth="1"/>
    <col min="2955" max="2955" width="5.81640625" bestFit="1" customWidth="1"/>
    <col min="2956" max="2956" width="3.81640625" bestFit="1" customWidth="1"/>
    <col min="2957" max="2957" width="5.81640625" bestFit="1" customWidth="1"/>
    <col min="2958" max="2958" width="6.81640625" bestFit="1" customWidth="1"/>
    <col min="2959" max="2959" width="5.81640625" bestFit="1" customWidth="1"/>
    <col min="2960" max="2960" width="7.81640625" bestFit="1" customWidth="1"/>
    <col min="2961" max="2962" width="6.81640625" bestFit="1" customWidth="1"/>
    <col min="2963" max="2963" width="5.81640625" bestFit="1" customWidth="1"/>
    <col min="2964" max="2965" width="6.81640625" bestFit="1" customWidth="1"/>
    <col min="2966" max="2966" width="5.81640625" bestFit="1" customWidth="1"/>
    <col min="2967" max="2967" width="7.81640625" bestFit="1" customWidth="1"/>
    <col min="2968" max="2968" width="6.81640625" bestFit="1" customWidth="1"/>
    <col min="2969" max="2969" width="5.81640625" bestFit="1" customWidth="1"/>
    <col min="2970" max="2970" width="6.81640625" bestFit="1" customWidth="1"/>
    <col min="2971" max="2971" width="3.81640625" bestFit="1" customWidth="1"/>
    <col min="2972" max="2975" width="6.81640625" bestFit="1" customWidth="1"/>
    <col min="2976" max="2976" width="3.81640625" bestFit="1" customWidth="1"/>
    <col min="2977" max="2977" width="6.81640625" bestFit="1" customWidth="1"/>
    <col min="2978" max="2978" width="7.81640625" bestFit="1" customWidth="1"/>
    <col min="2979" max="2979" width="5.81640625" bestFit="1" customWidth="1"/>
    <col min="2980" max="2981" width="7.81640625" bestFit="1" customWidth="1"/>
    <col min="2982" max="2982" width="3.81640625" bestFit="1" customWidth="1"/>
    <col min="2983" max="2983" width="7.81640625" bestFit="1" customWidth="1"/>
    <col min="2984" max="2984" width="6.81640625" bestFit="1" customWidth="1"/>
    <col min="2985" max="2985" width="3.81640625" bestFit="1" customWidth="1"/>
    <col min="2986" max="2986" width="6.81640625" bestFit="1" customWidth="1"/>
    <col min="2987" max="2987" width="5.81640625" bestFit="1" customWidth="1"/>
    <col min="2988" max="2991" width="6.81640625" bestFit="1" customWidth="1"/>
    <col min="2992" max="2992" width="3.81640625" bestFit="1" customWidth="1"/>
    <col min="2993" max="2993" width="6.81640625" bestFit="1" customWidth="1"/>
    <col min="2994" max="2994" width="5.81640625" bestFit="1" customWidth="1"/>
    <col min="2995" max="2997" width="6.81640625" bestFit="1" customWidth="1"/>
    <col min="2998" max="2998" width="5.81640625" bestFit="1" customWidth="1"/>
    <col min="2999" max="2999" width="7.81640625" bestFit="1" customWidth="1"/>
    <col min="3000" max="3000" width="3.81640625" bestFit="1" customWidth="1"/>
    <col min="3001" max="3003" width="6.81640625" bestFit="1" customWidth="1"/>
    <col min="3004" max="3004" width="3.81640625" bestFit="1" customWidth="1"/>
    <col min="3005" max="3008" width="6.81640625" bestFit="1" customWidth="1"/>
    <col min="3009" max="3009" width="3.81640625" bestFit="1" customWidth="1"/>
    <col min="3010" max="3011" width="6.81640625" bestFit="1" customWidth="1"/>
    <col min="3012" max="3012" width="3.81640625" bestFit="1" customWidth="1"/>
    <col min="3013" max="3013" width="6.81640625" bestFit="1" customWidth="1"/>
    <col min="3014" max="3014" width="3.81640625" bestFit="1" customWidth="1"/>
    <col min="3015" max="3017" width="6.81640625" bestFit="1" customWidth="1"/>
    <col min="3018" max="3018" width="3.81640625" bestFit="1" customWidth="1"/>
    <col min="3019" max="3020" width="6.81640625" bestFit="1" customWidth="1"/>
    <col min="3021" max="3021" width="3.81640625" bestFit="1" customWidth="1"/>
    <col min="3022" max="3023" width="6.81640625" bestFit="1" customWidth="1"/>
    <col min="3024" max="3024" width="3.81640625" bestFit="1" customWidth="1"/>
    <col min="3025" max="3025" width="6.81640625" bestFit="1" customWidth="1"/>
    <col min="3026" max="3026" width="7.81640625" bestFit="1" customWidth="1"/>
    <col min="3027" max="3027" width="3.81640625" bestFit="1" customWidth="1"/>
    <col min="3028" max="3028" width="7.81640625" bestFit="1" customWidth="1"/>
    <col min="3029" max="3029" width="6.81640625" bestFit="1" customWidth="1"/>
    <col min="3030" max="3030" width="3.81640625" bestFit="1" customWidth="1"/>
    <col min="3031" max="3031" width="5.81640625" bestFit="1" customWidth="1"/>
    <col min="3032" max="3032" width="6.81640625" bestFit="1" customWidth="1"/>
    <col min="3033" max="3033" width="3.81640625" bestFit="1" customWidth="1"/>
    <col min="3034" max="3035" width="6.81640625" bestFit="1" customWidth="1"/>
    <col min="3036" max="3036" width="7.81640625" bestFit="1" customWidth="1"/>
    <col min="3037" max="3037" width="6.81640625" bestFit="1" customWidth="1"/>
    <col min="3038" max="3038" width="3.81640625" bestFit="1" customWidth="1"/>
    <col min="3039" max="3041" width="6.81640625" bestFit="1" customWidth="1"/>
    <col min="3042" max="3042" width="3.81640625" bestFit="1" customWidth="1"/>
    <col min="3043" max="3044" width="6.81640625" bestFit="1" customWidth="1"/>
    <col min="3045" max="3045" width="7.81640625" bestFit="1" customWidth="1"/>
    <col min="3046" max="3046" width="6.81640625" bestFit="1" customWidth="1"/>
    <col min="3047" max="3047" width="3.81640625" bestFit="1" customWidth="1"/>
    <col min="3048" max="3048" width="5.81640625" bestFit="1" customWidth="1"/>
    <col min="3049" max="3051" width="6.81640625" bestFit="1" customWidth="1"/>
    <col min="3052" max="3052" width="3.81640625" bestFit="1" customWidth="1"/>
    <col min="3053" max="3053" width="7.81640625" bestFit="1" customWidth="1"/>
    <col min="3054" max="3054" width="6.81640625" bestFit="1" customWidth="1"/>
    <col min="3055" max="3055" width="5.81640625" bestFit="1" customWidth="1"/>
    <col min="3056" max="3056" width="6.81640625" bestFit="1" customWidth="1"/>
    <col min="3057" max="3057" width="3.81640625" bestFit="1" customWidth="1"/>
    <col min="3058" max="3061" width="6.81640625" bestFit="1" customWidth="1"/>
    <col min="3062" max="3062" width="3.81640625" bestFit="1" customWidth="1"/>
    <col min="3063" max="3063" width="7.81640625" bestFit="1" customWidth="1"/>
    <col min="3064" max="3064" width="6.81640625" bestFit="1" customWidth="1"/>
    <col min="3065" max="3065" width="3.81640625" bestFit="1" customWidth="1"/>
    <col min="3066" max="3066" width="6.81640625" bestFit="1" customWidth="1"/>
    <col min="3067" max="3067" width="8.81640625" bestFit="1" customWidth="1"/>
    <col min="3068" max="3069" width="6.81640625" bestFit="1" customWidth="1"/>
    <col min="3070" max="3070" width="3.81640625" bestFit="1" customWidth="1"/>
    <col min="3071" max="3071" width="6.81640625" bestFit="1" customWidth="1"/>
    <col min="3072" max="3072" width="7.81640625" bestFit="1" customWidth="1"/>
    <col min="3073" max="3074" width="6.81640625" bestFit="1" customWidth="1"/>
    <col min="3075" max="3075" width="7.81640625" bestFit="1" customWidth="1"/>
    <col min="3076" max="3076" width="6.81640625" bestFit="1" customWidth="1"/>
    <col min="3077" max="3077" width="3.81640625" bestFit="1" customWidth="1"/>
    <col min="3078" max="3078" width="6.81640625" bestFit="1" customWidth="1"/>
    <col min="3079" max="3079" width="7.81640625" bestFit="1" customWidth="1"/>
    <col min="3080" max="3081" width="6.81640625" bestFit="1" customWidth="1"/>
    <col min="3082" max="3082" width="5.81640625" bestFit="1" customWidth="1"/>
    <col min="3083" max="3083" width="7.81640625" bestFit="1" customWidth="1"/>
    <col min="3084" max="3084" width="3.81640625" bestFit="1" customWidth="1"/>
    <col min="3085" max="3085" width="7.81640625" bestFit="1" customWidth="1"/>
    <col min="3086" max="3086" width="6.81640625" bestFit="1" customWidth="1"/>
    <col min="3087" max="3087" width="5.81640625" bestFit="1" customWidth="1"/>
    <col min="3088" max="3088" width="7.81640625" bestFit="1" customWidth="1"/>
    <col min="3089" max="3089" width="3.81640625" bestFit="1" customWidth="1"/>
    <col min="3090" max="3091" width="6.81640625" bestFit="1" customWidth="1"/>
    <col min="3092" max="3092" width="3.81640625" bestFit="1" customWidth="1"/>
    <col min="3093" max="3093" width="5.81640625" bestFit="1" customWidth="1"/>
    <col min="3094" max="3095" width="6.81640625" bestFit="1" customWidth="1"/>
    <col min="3096" max="3096" width="5.81640625" bestFit="1" customWidth="1"/>
    <col min="3097" max="3097" width="3.81640625" bestFit="1" customWidth="1"/>
    <col min="3098" max="3098" width="5.81640625" bestFit="1" customWidth="1"/>
    <col min="3099" max="3099" width="3.81640625" bestFit="1" customWidth="1"/>
    <col min="3100" max="3102" width="6.81640625" bestFit="1" customWidth="1"/>
    <col min="3103" max="3103" width="5.81640625" bestFit="1" customWidth="1"/>
    <col min="3104" max="3104" width="6.81640625" bestFit="1" customWidth="1"/>
    <col min="3105" max="3105" width="3.81640625" bestFit="1" customWidth="1"/>
    <col min="3106" max="3106" width="5.81640625" bestFit="1" customWidth="1"/>
    <col min="3107" max="3107" width="3.81640625" bestFit="1" customWidth="1"/>
    <col min="3108" max="3108" width="5.81640625" bestFit="1" customWidth="1"/>
    <col min="3109" max="3109" width="7.81640625" bestFit="1" customWidth="1"/>
    <col min="3110" max="3110" width="6.81640625" bestFit="1" customWidth="1"/>
    <col min="3111" max="3111" width="7.81640625" bestFit="1" customWidth="1"/>
    <col min="3112" max="3113" width="3.81640625" bestFit="1" customWidth="1"/>
    <col min="3114" max="3116" width="7.81640625" bestFit="1" customWidth="1"/>
    <col min="3117" max="3118" width="6.81640625" bestFit="1" customWidth="1"/>
    <col min="3119" max="3119" width="3.81640625" bestFit="1" customWidth="1"/>
    <col min="3120" max="3121" width="6.81640625" bestFit="1" customWidth="1"/>
    <col min="3122" max="3122" width="7.81640625" bestFit="1" customWidth="1"/>
    <col min="3123" max="3123" width="6.81640625" bestFit="1" customWidth="1"/>
    <col min="3124" max="3124" width="3.81640625" bestFit="1" customWidth="1"/>
    <col min="3125" max="3125" width="7.81640625" bestFit="1" customWidth="1"/>
    <col min="3126" max="3126" width="3.81640625" bestFit="1" customWidth="1"/>
    <col min="3127" max="3127" width="7.81640625" bestFit="1" customWidth="1"/>
    <col min="3128" max="3128" width="6.81640625" bestFit="1" customWidth="1"/>
    <col min="3129" max="3129" width="3.81640625" bestFit="1" customWidth="1"/>
    <col min="3130" max="3130" width="6.81640625" bestFit="1" customWidth="1"/>
    <col min="3131" max="3132" width="3.81640625" bestFit="1" customWidth="1"/>
    <col min="3133" max="3133" width="7.81640625" bestFit="1" customWidth="1"/>
    <col min="3134" max="3135" width="5.81640625" bestFit="1" customWidth="1"/>
    <col min="3136" max="3136" width="6.81640625" bestFit="1" customWidth="1"/>
    <col min="3137" max="3137" width="3.81640625" bestFit="1" customWidth="1"/>
    <col min="3138" max="3138" width="5.81640625" bestFit="1" customWidth="1"/>
    <col min="3139" max="3139" width="6.81640625" bestFit="1" customWidth="1"/>
    <col min="3140" max="3140" width="7.81640625" bestFit="1" customWidth="1"/>
    <col min="3141" max="3141" width="5.81640625" bestFit="1" customWidth="1"/>
    <col min="3142" max="3142" width="6.81640625" bestFit="1" customWidth="1"/>
    <col min="3143" max="3143" width="5.81640625" bestFit="1" customWidth="1"/>
    <col min="3144" max="3144" width="3.81640625" bestFit="1" customWidth="1"/>
    <col min="3145" max="3145" width="6.81640625" bestFit="1" customWidth="1"/>
    <col min="3146" max="3146" width="7.81640625" bestFit="1" customWidth="1"/>
    <col min="3147" max="3147" width="6.81640625" bestFit="1" customWidth="1"/>
    <col min="3148" max="3149" width="7.81640625" bestFit="1" customWidth="1"/>
    <col min="3150" max="3150" width="5.81640625" bestFit="1" customWidth="1"/>
    <col min="3151" max="3151" width="6.81640625" bestFit="1" customWidth="1"/>
    <col min="3152" max="3152" width="3.81640625" bestFit="1" customWidth="1"/>
    <col min="3153" max="3153" width="7.81640625" bestFit="1" customWidth="1"/>
    <col min="3154" max="3154" width="6.81640625" bestFit="1" customWidth="1"/>
    <col min="3155" max="3155" width="3.81640625" bestFit="1" customWidth="1"/>
    <col min="3156" max="3156" width="6.81640625" bestFit="1" customWidth="1"/>
    <col min="3157" max="3157" width="5.81640625" bestFit="1" customWidth="1"/>
    <col min="3158" max="3158" width="3.81640625" bestFit="1" customWidth="1"/>
    <col min="3159" max="3159" width="7.81640625" bestFit="1" customWidth="1"/>
    <col min="3160" max="3160" width="5.81640625" bestFit="1" customWidth="1"/>
    <col min="3161" max="3161" width="6.81640625" bestFit="1" customWidth="1"/>
    <col min="3162" max="3163" width="3.81640625" bestFit="1" customWidth="1"/>
    <col min="3164" max="3164" width="7.81640625" bestFit="1" customWidth="1"/>
    <col min="3165" max="3166" width="6.81640625" bestFit="1" customWidth="1"/>
    <col min="3167" max="3167" width="3.81640625" bestFit="1" customWidth="1"/>
    <col min="3168" max="3170" width="6.81640625" bestFit="1" customWidth="1"/>
    <col min="3171" max="3171" width="5.81640625" bestFit="1" customWidth="1"/>
    <col min="3172" max="3172" width="3.81640625" bestFit="1" customWidth="1"/>
    <col min="3173" max="3173" width="5.81640625" bestFit="1" customWidth="1"/>
    <col min="3174" max="3174" width="3.81640625" bestFit="1" customWidth="1"/>
    <col min="3175" max="3176" width="5.81640625" bestFit="1" customWidth="1"/>
    <col min="3177" max="3178" width="6.81640625" bestFit="1" customWidth="1"/>
    <col min="3179" max="3179" width="3.81640625" bestFit="1" customWidth="1"/>
    <col min="3180" max="3181" width="6.81640625" bestFit="1" customWidth="1"/>
    <col min="3182" max="3182" width="3.81640625" bestFit="1" customWidth="1"/>
    <col min="3183" max="3183" width="6.81640625" bestFit="1" customWidth="1"/>
    <col min="3184" max="3184" width="5.81640625" bestFit="1" customWidth="1"/>
    <col min="3185" max="3185" width="6.81640625" bestFit="1" customWidth="1"/>
    <col min="3186" max="3186" width="3.81640625" bestFit="1" customWidth="1"/>
    <col min="3187" max="3187" width="6.81640625" bestFit="1" customWidth="1"/>
    <col min="3188" max="3188" width="5.81640625" bestFit="1" customWidth="1"/>
    <col min="3189" max="3189" width="3.81640625" bestFit="1" customWidth="1"/>
    <col min="3190" max="3191" width="6.81640625" bestFit="1" customWidth="1"/>
    <col min="3192" max="3192" width="5.81640625" bestFit="1" customWidth="1"/>
    <col min="3193" max="3195" width="6.81640625" bestFit="1" customWidth="1"/>
    <col min="3196" max="3196" width="5.81640625" bestFit="1" customWidth="1"/>
    <col min="3197" max="3197" width="6.81640625" bestFit="1" customWidth="1"/>
    <col min="3198" max="3198" width="7.81640625" bestFit="1" customWidth="1"/>
    <col min="3199" max="3199" width="6.81640625" bestFit="1" customWidth="1"/>
    <col min="3200" max="3200" width="7.81640625" bestFit="1" customWidth="1"/>
    <col min="3201" max="3202" width="6.81640625" bestFit="1" customWidth="1"/>
    <col min="3203" max="3204" width="3.81640625" bestFit="1" customWidth="1"/>
    <col min="3205" max="3205" width="6.81640625" bestFit="1" customWidth="1"/>
    <col min="3206" max="3207" width="7.81640625" bestFit="1" customWidth="1"/>
    <col min="3208" max="3208" width="3.81640625" bestFit="1" customWidth="1"/>
    <col min="3209" max="3209" width="6.81640625" bestFit="1" customWidth="1"/>
    <col min="3210" max="3210" width="3.81640625" bestFit="1" customWidth="1"/>
    <col min="3211" max="3211" width="6.81640625" bestFit="1" customWidth="1"/>
    <col min="3212" max="3212" width="5.81640625" bestFit="1" customWidth="1"/>
    <col min="3213" max="3213" width="6.81640625" bestFit="1" customWidth="1"/>
    <col min="3214" max="3214" width="5.81640625" bestFit="1" customWidth="1"/>
    <col min="3215" max="3215" width="6.81640625" bestFit="1" customWidth="1"/>
    <col min="3216" max="3216" width="3.81640625" bestFit="1" customWidth="1"/>
    <col min="3217" max="3218" width="6.81640625" bestFit="1" customWidth="1"/>
    <col min="3219" max="3219" width="3.81640625" bestFit="1" customWidth="1"/>
    <col min="3220" max="3220" width="5.81640625" bestFit="1" customWidth="1"/>
    <col min="3221" max="3223" width="6.81640625" bestFit="1" customWidth="1"/>
    <col min="3224" max="3224" width="3.81640625" bestFit="1" customWidth="1"/>
    <col min="3225" max="3228" width="6.81640625" bestFit="1" customWidth="1"/>
    <col min="3229" max="3229" width="3.81640625" bestFit="1" customWidth="1"/>
    <col min="3230" max="3231" width="6.81640625" bestFit="1" customWidth="1"/>
    <col min="3232" max="3232" width="3.81640625" bestFit="1" customWidth="1"/>
    <col min="3233" max="3233" width="6.81640625" bestFit="1" customWidth="1"/>
    <col min="3234" max="3235" width="5.81640625" bestFit="1" customWidth="1"/>
    <col min="3236" max="3236" width="6.81640625" bestFit="1" customWidth="1"/>
    <col min="3237" max="3237" width="5.81640625" bestFit="1" customWidth="1"/>
    <col min="3238" max="3241" width="6.81640625" bestFit="1" customWidth="1"/>
    <col min="3242" max="3242" width="3.81640625" bestFit="1" customWidth="1"/>
    <col min="3243" max="3243" width="6.81640625" bestFit="1" customWidth="1"/>
    <col min="3244" max="3244" width="7.81640625" bestFit="1" customWidth="1"/>
    <col min="3245" max="3245" width="3.81640625" bestFit="1" customWidth="1"/>
    <col min="3246" max="3246" width="6.81640625" bestFit="1" customWidth="1"/>
    <col min="3247" max="3247" width="5.81640625" bestFit="1" customWidth="1"/>
    <col min="3248" max="3248" width="6.81640625" bestFit="1" customWidth="1"/>
    <col min="3249" max="3249" width="7.81640625" bestFit="1" customWidth="1"/>
    <col min="3250" max="3250" width="3.81640625" bestFit="1" customWidth="1"/>
    <col min="3251" max="3251" width="6.81640625" bestFit="1" customWidth="1"/>
    <col min="3252" max="3252" width="5.81640625" bestFit="1" customWidth="1"/>
    <col min="3253" max="3258" width="6.81640625" bestFit="1" customWidth="1"/>
    <col min="3259" max="3259" width="3.81640625" bestFit="1" customWidth="1"/>
    <col min="3260" max="3261" width="6.81640625" bestFit="1" customWidth="1"/>
    <col min="3262" max="3262" width="5.81640625" bestFit="1" customWidth="1"/>
    <col min="3263" max="3263" width="6.81640625" bestFit="1" customWidth="1"/>
    <col min="3264" max="3264" width="7.81640625" bestFit="1" customWidth="1"/>
    <col min="3265" max="3265" width="3.81640625" bestFit="1" customWidth="1"/>
    <col min="3266" max="3269" width="6.81640625" bestFit="1" customWidth="1"/>
    <col min="3270" max="3270" width="3.81640625" bestFit="1" customWidth="1"/>
    <col min="3271" max="3271" width="6.81640625" bestFit="1" customWidth="1"/>
    <col min="3272" max="3272" width="3.81640625" bestFit="1" customWidth="1"/>
    <col min="3273" max="3275" width="6.81640625" bestFit="1" customWidth="1"/>
    <col min="3276" max="3276" width="3.81640625" bestFit="1" customWidth="1"/>
    <col min="3277" max="3277" width="5.81640625" bestFit="1" customWidth="1"/>
    <col min="3278" max="3278" width="6.81640625" bestFit="1" customWidth="1"/>
    <col min="3279" max="3279" width="7.81640625" bestFit="1" customWidth="1"/>
    <col min="3280" max="3280" width="6.81640625" bestFit="1" customWidth="1"/>
    <col min="3281" max="3281" width="7.81640625" bestFit="1" customWidth="1"/>
    <col min="3282" max="3282" width="3.81640625" bestFit="1" customWidth="1"/>
    <col min="3283" max="3283" width="6.81640625" bestFit="1" customWidth="1"/>
    <col min="3284" max="3284" width="7.81640625" bestFit="1" customWidth="1"/>
    <col min="3285" max="3285" width="3.81640625" bestFit="1" customWidth="1"/>
    <col min="3286" max="3286" width="6.81640625" bestFit="1" customWidth="1"/>
    <col min="3287" max="3287" width="7.81640625" bestFit="1" customWidth="1"/>
    <col min="3288" max="3288" width="3.81640625" bestFit="1" customWidth="1"/>
    <col min="3289" max="3289" width="6.81640625" bestFit="1" customWidth="1"/>
    <col min="3290" max="3291" width="3.81640625" bestFit="1" customWidth="1"/>
    <col min="3292" max="3292" width="5.81640625" bestFit="1" customWidth="1"/>
    <col min="3293" max="3293" width="3.81640625" bestFit="1" customWidth="1"/>
    <col min="3294" max="3294" width="7.81640625" bestFit="1" customWidth="1"/>
    <col min="3295" max="3295" width="5.81640625" bestFit="1" customWidth="1"/>
    <col min="3296" max="3296" width="6.81640625" bestFit="1" customWidth="1"/>
    <col min="3297" max="3297" width="3.81640625" bestFit="1" customWidth="1"/>
    <col min="3298" max="3298" width="5.81640625" bestFit="1" customWidth="1"/>
    <col min="3299" max="3299" width="3.81640625" bestFit="1" customWidth="1"/>
    <col min="3300" max="3300" width="6.81640625" bestFit="1" customWidth="1"/>
    <col min="3301" max="3301" width="5.81640625" bestFit="1" customWidth="1"/>
    <col min="3302" max="3302" width="7.81640625" bestFit="1" customWidth="1"/>
    <col min="3303" max="3303" width="3.81640625" bestFit="1" customWidth="1"/>
    <col min="3304" max="3304" width="6.81640625" bestFit="1" customWidth="1"/>
    <col min="3305" max="3305" width="3.81640625" bestFit="1" customWidth="1"/>
    <col min="3306" max="3307" width="5.81640625" bestFit="1" customWidth="1"/>
    <col min="3308" max="3308" width="6.81640625" bestFit="1" customWidth="1"/>
    <col min="3309" max="3309" width="5.81640625" bestFit="1" customWidth="1"/>
    <col min="3310" max="3310" width="6.81640625" bestFit="1" customWidth="1"/>
    <col min="3311" max="3311" width="7.81640625" bestFit="1" customWidth="1"/>
    <col min="3312" max="3312" width="5.81640625" bestFit="1" customWidth="1"/>
    <col min="3313" max="3313" width="3.81640625" bestFit="1" customWidth="1"/>
    <col min="3314" max="3315" width="6.81640625" bestFit="1" customWidth="1"/>
    <col min="3316" max="3316" width="5.81640625" bestFit="1" customWidth="1"/>
    <col min="3317" max="3319" width="6.81640625" bestFit="1" customWidth="1"/>
    <col min="3320" max="3320" width="3.81640625" bestFit="1" customWidth="1"/>
    <col min="3321" max="3321" width="6.81640625" bestFit="1" customWidth="1"/>
    <col min="3322" max="3322" width="3.81640625" bestFit="1" customWidth="1"/>
    <col min="3323" max="3330" width="6.81640625" bestFit="1" customWidth="1"/>
    <col min="3331" max="3331" width="5.81640625" bestFit="1" customWidth="1"/>
    <col min="3332" max="3332" width="3.81640625" bestFit="1" customWidth="1"/>
    <col min="3333" max="3333" width="6.81640625" bestFit="1" customWidth="1"/>
    <col min="3334" max="3334" width="5.81640625" bestFit="1" customWidth="1"/>
    <col min="3335" max="3335" width="6.81640625" bestFit="1" customWidth="1"/>
    <col min="3336" max="3336" width="3.81640625" bestFit="1" customWidth="1"/>
    <col min="3337" max="3339" width="6.81640625" bestFit="1" customWidth="1"/>
    <col min="3340" max="3340" width="3.81640625" bestFit="1" customWidth="1"/>
    <col min="3341" max="3341" width="6.81640625" bestFit="1" customWidth="1"/>
    <col min="3342" max="3342" width="5.81640625" bestFit="1" customWidth="1"/>
    <col min="3343" max="3345" width="6.81640625" bestFit="1" customWidth="1"/>
    <col min="3346" max="3346" width="3.81640625" bestFit="1" customWidth="1"/>
    <col min="3347" max="3351" width="6.81640625" bestFit="1" customWidth="1"/>
    <col min="3352" max="3352" width="3.81640625" bestFit="1" customWidth="1"/>
    <col min="3353" max="3353" width="5.81640625" bestFit="1" customWidth="1"/>
    <col min="3354" max="3356" width="6.81640625" bestFit="1" customWidth="1"/>
    <col min="3357" max="3357" width="3.81640625" bestFit="1" customWidth="1"/>
    <col min="3358" max="3359" width="6.81640625" bestFit="1" customWidth="1"/>
    <col min="3360" max="3360" width="5.81640625" bestFit="1" customWidth="1"/>
    <col min="3361" max="3362" width="6.81640625" bestFit="1" customWidth="1"/>
    <col min="3363" max="3363" width="7.81640625" bestFit="1" customWidth="1"/>
    <col min="3364" max="3365" width="6.81640625" bestFit="1" customWidth="1"/>
    <col min="3366" max="3366" width="7.81640625" bestFit="1" customWidth="1"/>
    <col min="3367" max="3367" width="3.81640625" bestFit="1" customWidth="1"/>
    <col min="3368" max="3368" width="6.81640625" bestFit="1" customWidth="1"/>
    <col min="3369" max="3369" width="3.81640625" bestFit="1" customWidth="1"/>
    <col min="3370" max="3372" width="7.81640625" bestFit="1" customWidth="1"/>
    <col min="3373" max="3377" width="6.81640625" bestFit="1" customWidth="1"/>
    <col min="3378" max="3378" width="3.81640625" bestFit="1" customWidth="1"/>
    <col min="3379" max="3379" width="6.81640625" bestFit="1" customWidth="1"/>
    <col min="3380" max="3380" width="7.81640625" bestFit="1" customWidth="1"/>
    <col min="3381" max="3381" width="6.81640625" bestFit="1" customWidth="1"/>
    <col min="3382" max="3382" width="3.81640625" bestFit="1" customWidth="1"/>
    <col min="3383" max="3384" width="7.81640625" bestFit="1" customWidth="1"/>
    <col min="3385" max="3385" width="6.81640625" bestFit="1" customWidth="1"/>
    <col min="3386" max="3386" width="7.81640625" bestFit="1" customWidth="1"/>
    <col min="3387" max="3388" width="5.81640625" bestFit="1" customWidth="1"/>
    <col min="3389" max="3389" width="3.81640625" bestFit="1" customWidth="1"/>
    <col min="3390" max="3390" width="5.81640625" bestFit="1" customWidth="1"/>
    <col min="3391" max="3391" width="3.81640625" bestFit="1" customWidth="1"/>
    <col min="3392" max="3392" width="6.81640625" bestFit="1" customWidth="1"/>
    <col min="3393" max="3393" width="3.81640625" bestFit="1" customWidth="1"/>
    <col min="3394" max="3396" width="6.81640625" bestFit="1" customWidth="1"/>
    <col min="3397" max="3397" width="5.81640625" bestFit="1" customWidth="1"/>
    <col min="3398" max="3398" width="6.81640625" bestFit="1" customWidth="1"/>
    <col min="3399" max="3399" width="5.81640625" bestFit="1" customWidth="1"/>
    <col min="3400" max="3403" width="6.81640625" bestFit="1" customWidth="1"/>
    <col min="3404" max="3404" width="8.81640625" bestFit="1" customWidth="1"/>
    <col min="3405" max="3405" width="6.81640625" bestFit="1" customWidth="1"/>
    <col min="3406" max="3406" width="7.81640625" bestFit="1" customWidth="1"/>
    <col min="3407" max="3407" width="6.81640625" bestFit="1" customWidth="1"/>
    <col min="3408" max="3408" width="7.81640625" bestFit="1" customWidth="1"/>
    <col min="3409" max="3409" width="3.81640625" bestFit="1" customWidth="1"/>
    <col min="3410" max="3410" width="7.81640625" bestFit="1" customWidth="1"/>
    <col min="3411" max="3411" width="6.81640625" bestFit="1" customWidth="1"/>
    <col min="3412" max="3413" width="7.81640625" bestFit="1" customWidth="1"/>
    <col min="3414" max="3414" width="6.81640625" bestFit="1" customWidth="1"/>
    <col min="3415" max="3415" width="3.81640625" bestFit="1" customWidth="1"/>
    <col min="3416" max="3418" width="5.81640625" bestFit="1" customWidth="1"/>
    <col min="3419" max="3419" width="3.81640625" bestFit="1" customWidth="1"/>
    <col min="3420" max="3421" width="6.81640625" bestFit="1" customWidth="1"/>
    <col min="3422" max="3423" width="5.81640625" bestFit="1" customWidth="1"/>
    <col min="3424" max="3424" width="6.81640625" bestFit="1" customWidth="1"/>
    <col min="3425" max="3425" width="3.81640625" bestFit="1" customWidth="1"/>
    <col min="3426" max="3426" width="5.81640625" bestFit="1" customWidth="1"/>
    <col min="3427" max="3427" width="6.81640625" bestFit="1" customWidth="1"/>
    <col min="3428" max="3429" width="3.81640625" bestFit="1" customWidth="1"/>
    <col min="3430" max="3430" width="6.81640625" bestFit="1" customWidth="1"/>
    <col min="3431" max="3432" width="3.81640625" bestFit="1" customWidth="1"/>
    <col min="3433" max="3433" width="6.81640625" bestFit="1" customWidth="1"/>
    <col min="3434" max="3434" width="7.81640625" bestFit="1" customWidth="1"/>
    <col min="3435" max="3435" width="6.81640625" bestFit="1" customWidth="1"/>
    <col min="3436" max="3436" width="7.81640625" bestFit="1" customWidth="1"/>
    <col min="3437" max="3438" width="3.81640625" bestFit="1" customWidth="1"/>
    <col min="3439" max="3439" width="5.81640625" bestFit="1" customWidth="1"/>
    <col min="3440" max="3440" width="3.81640625" bestFit="1" customWidth="1"/>
    <col min="3441" max="3441" width="7.81640625" bestFit="1" customWidth="1"/>
    <col min="3442" max="3442" width="3.81640625" bestFit="1" customWidth="1"/>
    <col min="3443" max="3444" width="6.81640625" bestFit="1" customWidth="1"/>
    <col min="3445" max="3445" width="3.81640625" bestFit="1" customWidth="1"/>
    <col min="3446" max="3447" width="6.81640625" bestFit="1" customWidth="1"/>
    <col min="3448" max="3448" width="3.81640625" bestFit="1" customWidth="1"/>
    <col min="3449" max="3452" width="6.81640625" bestFit="1" customWidth="1"/>
    <col min="3453" max="3454" width="5.81640625" bestFit="1" customWidth="1"/>
    <col min="3455" max="3455" width="3.81640625" bestFit="1" customWidth="1"/>
    <col min="3456" max="3460" width="6.81640625" bestFit="1" customWidth="1"/>
    <col min="3461" max="3461" width="7.81640625" bestFit="1" customWidth="1"/>
    <col min="3462" max="3463" width="3.81640625" bestFit="1" customWidth="1"/>
    <col min="3464" max="3464" width="6.81640625" bestFit="1" customWidth="1"/>
    <col min="3465" max="3465" width="5.81640625" bestFit="1" customWidth="1"/>
    <col min="3466" max="3466" width="6.81640625" bestFit="1" customWidth="1"/>
    <col min="3467" max="3468" width="7.81640625" bestFit="1" customWidth="1"/>
    <col min="3469" max="3469" width="6.81640625" bestFit="1" customWidth="1"/>
    <col min="3470" max="3470" width="7.81640625" bestFit="1" customWidth="1"/>
    <col min="3471" max="3471" width="5.81640625" bestFit="1" customWidth="1"/>
    <col min="3472" max="3472" width="7.81640625" bestFit="1" customWidth="1"/>
    <col min="3473" max="3473" width="5.81640625" bestFit="1" customWidth="1"/>
    <col min="3474" max="3474" width="6.81640625" bestFit="1" customWidth="1"/>
    <col min="3475" max="3475" width="5.81640625" bestFit="1" customWidth="1"/>
    <col min="3476" max="3476" width="6.81640625" bestFit="1" customWidth="1"/>
    <col min="3477" max="3477" width="5.81640625" bestFit="1" customWidth="1"/>
    <col min="3478" max="3479" width="7.81640625" bestFit="1" customWidth="1"/>
    <col min="3480" max="3480" width="5.81640625" bestFit="1" customWidth="1"/>
    <col min="3481" max="3482" width="6.81640625" bestFit="1" customWidth="1"/>
    <col min="3483" max="3483" width="7.81640625" bestFit="1" customWidth="1"/>
    <col min="3484" max="3484" width="5.81640625" bestFit="1" customWidth="1"/>
    <col min="3485" max="3485" width="3.81640625" bestFit="1" customWidth="1"/>
    <col min="3486" max="3486" width="6.81640625" bestFit="1" customWidth="1"/>
    <col min="3487" max="3487" width="7.81640625" bestFit="1" customWidth="1"/>
    <col min="3488" max="3488" width="5.81640625" bestFit="1" customWidth="1"/>
    <col min="3489" max="3489" width="3.81640625" bestFit="1" customWidth="1"/>
    <col min="3490" max="3490" width="6.81640625" bestFit="1" customWidth="1"/>
    <col min="3491" max="3491" width="3.81640625" bestFit="1" customWidth="1"/>
    <col min="3492" max="3492" width="6.81640625" bestFit="1" customWidth="1"/>
    <col min="3493" max="3493" width="7.81640625" bestFit="1" customWidth="1"/>
    <col min="3494" max="3495" width="6.81640625" bestFit="1" customWidth="1"/>
    <col min="3496" max="3496" width="5.81640625" bestFit="1" customWidth="1"/>
    <col min="3497" max="3498" width="7.81640625" bestFit="1" customWidth="1"/>
    <col min="3499" max="3499" width="6.81640625" bestFit="1" customWidth="1"/>
    <col min="3500" max="3500" width="3.81640625" bestFit="1" customWidth="1"/>
    <col min="3501" max="3501" width="6.81640625" bestFit="1" customWidth="1"/>
    <col min="3502" max="3502" width="5.81640625" bestFit="1" customWidth="1"/>
    <col min="3503" max="3503" width="3.81640625" bestFit="1" customWidth="1"/>
    <col min="3504" max="3504" width="5.81640625" bestFit="1" customWidth="1"/>
    <col min="3505" max="3505" width="6.81640625" bestFit="1" customWidth="1"/>
    <col min="3506" max="3506" width="3.81640625" bestFit="1" customWidth="1"/>
    <col min="3507" max="3507" width="6.81640625" bestFit="1" customWidth="1"/>
    <col min="3508" max="3508" width="3.81640625" bestFit="1" customWidth="1"/>
    <col min="3509" max="3509" width="6.81640625" bestFit="1" customWidth="1"/>
    <col min="3510" max="3510" width="3.81640625" bestFit="1" customWidth="1"/>
    <col min="3511" max="3512" width="6.81640625" bestFit="1" customWidth="1"/>
    <col min="3513" max="3513" width="7.81640625" bestFit="1" customWidth="1"/>
    <col min="3514" max="3516" width="6.81640625" bestFit="1" customWidth="1"/>
    <col min="3517" max="3517" width="3.81640625" bestFit="1" customWidth="1"/>
    <col min="3518" max="3519" width="6.81640625" bestFit="1" customWidth="1"/>
    <col min="3520" max="3520" width="5.81640625" bestFit="1" customWidth="1"/>
    <col min="3521" max="3521" width="7.81640625" bestFit="1" customWidth="1"/>
    <col min="3522" max="3522" width="6.81640625" bestFit="1" customWidth="1"/>
    <col min="3523" max="3523" width="3.81640625" bestFit="1" customWidth="1"/>
    <col min="3524" max="3524" width="6.81640625" bestFit="1" customWidth="1"/>
    <col min="3525" max="3525" width="7.81640625" bestFit="1" customWidth="1"/>
    <col min="3526" max="3526" width="3.81640625" bestFit="1" customWidth="1"/>
    <col min="3527" max="3527" width="7.81640625" bestFit="1" customWidth="1"/>
    <col min="3528" max="3528" width="5.81640625" bestFit="1" customWidth="1"/>
    <col min="3529" max="3529" width="7.81640625" bestFit="1" customWidth="1"/>
    <col min="3530" max="3530" width="6.81640625" bestFit="1" customWidth="1"/>
    <col min="3531" max="3531" width="3.81640625" bestFit="1" customWidth="1"/>
    <col min="3532" max="3534" width="6.81640625" bestFit="1" customWidth="1"/>
    <col min="3535" max="3536" width="7.81640625" bestFit="1" customWidth="1"/>
    <col min="3537" max="3537" width="5.81640625" bestFit="1" customWidth="1"/>
    <col min="3538" max="3538" width="7.81640625" bestFit="1" customWidth="1"/>
    <col min="3539" max="3541" width="6.81640625" bestFit="1" customWidth="1"/>
    <col min="3542" max="3543" width="5.81640625" bestFit="1" customWidth="1"/>
    <col min="3544" max="3544" width="6.81640625" bestFit="1" customWidth="1"/>
    <col min="3545" max="3545" width="5.81640625" bestFit="1" customWidth="1"/>
    <col min="3546" max="3547" width="3.81640625" bestFit="1" customWidth="1"/>
    <col min="3548" max="3550" width="7.81640625" bestFit="1" customWidth="1"/>
    <col min="3551" max="3551" width="6.81640625" bestFit="1" customWidth="1"/>
    <col min="3552" max="3552" width="5.81640625" bestFit="1" customWidth="1"/>
    <col min="3553" max="3554" width="6.81640625" bestFit="1" customWidth="1"/>
    <col min="3555" max="3556" width="3.81640625" bestFit="1" customWidth="1"/>
    <col min="3557" max="3560" width="6.81640625" bestFit="1" customWidth="1"/>
    <col min="3561" max="3562" width="5.81640625" bestFit="1" customWidth="1"/>
    <col min="3563" max="3563" width="7.81640625" bestFit="1" customWidth="1"/>
    <col min="3564" max="3564" width="5.81640625" bestFit="1" customWidth="1"/>
    <col min="3565" max="3565" width="3.81640625" bestFit="1" customWidth="1"/>
    <col min="3566" max="3567" width="7.81640625" bestFit="1" customWidth="1"/>
    <col min="3568" max="3568" width="6.81640625" bestFit="1" customWidth="1"/>
    <col min="3569" max="3569" width="5.81640625" bestFit="1" customWidth="1"/>
    <col min="3570" max="3570" width="6.81640625" bestFit="1" customWidth="1"/>
    <col min="3571" max="3572" width="7.81640625" bestFit="1" customWidth="1"/>
    <col min="3573" max="3573" width="8.81640625" bestFit="1" customWidth="1"/>
    <col min="3574" max="3576" width="6.81640625" bestFit="1" customWidth="1"/>
    <col min="3577" max="3577" width="7.81640625" bestFit="1" customWidth="1"/>
    <col min="3578" max="3578" width="6.81640625" bestFit="1" customWidth="1"/>
    <col min="3579" max="3579" width="7.81640625" bestFit="1" customWidth="1"/>
    <col min="3580" max="3583" width="6.81640625" bestFit="1" customWidth="1"/>
    <col min="3584" max="3584" width="3.81640625" bestFit="1" customWidth="1"/>
    <col min="3585" max="3585" width="6.81640625" bestFit="1" customWidth="1"/>
    <col min="3586" max="3586" width="3.81640625" bestFit="1" customWidth="1"/>
    <col min="3587" max="3587" width="6.81640625" bestFit="1" customWidth="1"/>
    <col min="3588" max="3588" width="5.81640625" bestFit="1" customWidth="1"/>
    <col min="3589" max="3589" width="3.81640625" bestFit="1" customWidth="1"/>
    <col min="3590" max="3590" width="6.81640625" bestFit="1" customWidth="1"/>
    <col min="3591" max="3591" width="3.81640625" bestFit="1" customWidth="1"/>
    <col min="3592" max="3592" width="7.81640625" bestFit="1" customWidth="1"/>
    <col min="3593" max="3593" width="5.81640625" bestFit="1" customWidth="1"/>
    <col min="3594" max="3597" width="6.81640625" bestFit="1" customWidth="1"/>
    <col min="3598" max="3599" width="5.81640625" bestFit="1" customWidth="1"/>
    <col min="3600" max="3600" width="6.81640625" bestFit="1" customWidth="1"/>
    <col min="3601" max="3601" width="5.81640625" bestFit="1" customWidth="1"/>
    <col min="3602" max="3602" width="3.81640625" bestFit="1" customWidth="1"/>
    <col min="3603" max="3605" width="6.81640625" bestFit="1" customWidth="1"/>
    <col min="3606" max="3607" width="3.81640625" bestFit="1" customWidth="1"/>
    <col min="3608" max="3608" width="5.81640625" bestFit="1" customWidth="1"/>
    <col min="3609" max="3610" width="6.81640625" bestFit="1" customWidth="1"/>
    <col min="3611" max="3611" width="7.81640625" bestFit="1" customWidth="1"/>
    <col min="3612" max="3612" width="6.81640625" bestFit="1" customWidth="1"/>
    <col min="3613" max="3613" width="5.81640625" bestFit="1" customWidth="1"/>
    <col min="3614" max="3615" width="3.81640625" bestFit="1" customWidth="1"/>
    <col min="3616" max="3619" width="7.81640625" bestFit="1" customWidth="1"/>
    <col min="3620" max="3620" width="3.81640625" bestFit="1" customWidth="1"/>
    <col min="3621" max="3621" width="6.81640625" bestFit="1" customWidth="1"/>
    <col min="3622" max="3622" width="5.81640625" bestFit="1" customWidth="1"/>
    <col min="3623" max="3623" width="3.81640625" bestFit="1" customWidth="1"/>
    <col min="3624" max="3626" width="7.81640625" bestFit="1" customWidth="1"/>
    <col min="3627" max="3627" width="3.81640625" bestFit="1" customWidth="1"/>
    <col min="3628" max="3629" width="7.81640625" bestFit="1" customWidth="1"/>
    <col min="3630" max="3630" width="3.81640625" bestFit="1" customWidth="1"/>
    <col min="3631" max="3632" width="6.81640625" bestFit="1" customWidth="1"/>
    <col min="3633" max="3633" width="7.81640625" bestFit="1" customWidth="1"/>
    <col min="3634" max="3635" width="6.81640625" bestFit="1" customWidth="1"/>
    <col min="3636" max="3636" width="7.81640625" bestFit="1" customWidth="1"/>
    <col min="3637" max="3638" width="6.81640625" bestFit="1" customWidth="1"/>
    <col min="3639" max="3639" width="3.81640625" bestFit="1" customWidth="1"/>
    <col min="3640" max="3641" width="7.81640625" bestFit="1" customWidth="1"/>
    <col min="3642" max="3642" width="3.81640625" bestFit="1" customWidth="1"/>
    <col min="3643" max="3644" width="7.81640625" bestFit="1" customWidth="1"/>
    <col min="3645" max="3645" width="5.81640625" bestFit="1" customWidth="1"/>
    <col min="3646" max="3646" width="6.81640625" bestFit="1" customWidth="1"/>
    <col min="3647" max="3647" width="7.81640625" bestFit="1" customWidth="1"/>
    <col min="3648" max="3649" width="6.81640625" bestFit="1" customWidth="1"/>
    <col min="3650" max="3651" width="3.81640625" bestFit="1" customWidth="1"/>
    <col min="3652" max="3652" width="6.81640625" bestFit="1" customWidth="1"/>
    <col min="3653" max="3653" width="3.81640625" bestFit="1" customWidth="1"/>
    <col min="3654" max="3655" width="6.81640625" bestFit="1" customWidth="1"/>
    <col min="3656" max="3656" width="3.81640625" bestFit="1" customWidth="1"/>
    <col min="3657" max="3657" width="6.81640625" bestFit="1" customWidth="1"/>
    <col min="3658" max="3659" width="7.81640625" bestFit="1" customWidth="1"/>
    <col min="3660" max="3660" width="3.81640625" bestFit="1" customWidth="1"/>
    <col min="3661" max="3663" width="6.81640625" bestFit="1" customWidth="1"/>
    <col min="3664" max="3666" width="7.81640625" bestFit="1" customWidth="1"/>
    <col min="3667" max="3667" width="6.81640625" bestFit="1" customWidth="1"/>
    <col min="3668" max="3668" width="5.81640625" bestFit="1" customWidth="1"/>
    <col min="3669" max="3670" width="6.81640625" bestFit="1" customWidth="1"/>
    <col min="3671" max="3672" width="7.81640625" bestFit="1" customWidth="1"/>
    <col min="3673" max="3674" width="6.81640625" bestFit="1" customWidth="1"/>
    <col min="3675" max="3675" width="3.81640625" bestFit="1" customWidth="1"/>
    <col min="3676" max="3676" width="7.81640625" bestFit="1" customWidth="1"/>
    <col min="3677" max="3677" width="3.81640625" bestFit="1" customWidth="1"/>
    <col min="3678" max="3678" width="7.81640625" bestFit="1" customWidth="1"/>
    <col min="3679" max="3680" width="4.81640625" bestFit="1" customWidth="1"/>
    <col min="3681" max="3681" width="6.81640625" bestFit="1" customWidth="1"/>
    <col min="3682" max="3682" width="7.81640625" bestFit="1" customWidth="1"/>
    <col min="3683" max="3683" width="4.81640625" bestFit="1" customWidth="1"/>
    <col min="3684" max="3684" width="6.81640625" bestFit="1" customWidth="1"/>
    <col min="3685" max="3685" width="10.7265625" bestFit="1" customWidth="1"/>
  </cols>
  <sheetData>
    <row r="1" spans="1:2">
      <c r="A1" s="38" t="s">
        <v>0</v>
      </c>
      <c r="B1" s="39">
        <v>1920</v>
      </c>
    </row>
    <row r="2" spans="1:2">
      <c r="A2" s="38" t="s">
        <v>1</v>
      </c>
      <c r="B2" t="s">
        <v>3659</v>
      </c>
    </row>
    <row r="4" spans="1:2">
      <c r="A4" t="s">
        <v>3641</v>
      </c>
    </row>
    <row r="5" spans="1:2">
      <c r="A5" s="40">
        <v>754.10800000000006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BE119-5B98-4BEC-8041-B9928F7E7501}">
  <sheetPr codeName="Sheet5"/>
  <dimension ref="A1:F23"/>
  <sheetViews>
    <sheetView workbookViewId="0">
      <selection activeCell="E11" sqref="E11"/>
    </sheetView>
  </sheetViews>
  <sheetFormatPr defaultRowHeight="14.5"/>
  <sheetData>
    <row r="1" spans="1:6">
      <c r="B1" t="s">
        <v>3680</v>
      </c>
      <c r="D1" t="s">
        <v>3681</v>
      </c>
    </row>
    <row r="2" spans="1:6">
      <c r="A2">
        <v>1894</v>
      </c>
      <c r="B2" s="40">
        <v>258.38</v>
      </c>
      <c r="D2" s="40">
        <v>275.13</v>
      </c>
    </row>
    <row r="3" spans="1:6">
      <c r="A3">
        <v>1898</v>
      </c>
      <c r="B3" s="40">
        <v>305.58</v>
      </c>
      <c r="D3" s="40">
        <v>343.58</v>
      </c>
    </row>
    <row r="4" spans="1:6">
      <c r="A4">
        <v>1899</v>
      </c>
      <c r="B4" s="40">
        <v>373.18</v>
      </c>
      <c r="D4" s="40">
        <v>372.58</v>
      </c>
    </row>
    <row r="5" spans="1:6">
      <c r="A5">
        <v>1900</v>
      </c>
      <c r="B5" s="40">
        <v>384.08</v>
      </c>
      <c r="D5" s="40">
        <v>384.08</v>
      </c>
      <c r="F5" s="40"/>
    </row>
    <row r="6" spans="1:6">
      <c r="A6">
        <v>1901</v>
      </c>
      <c r="B6" s="40">
        <v>376.53</v>
      </c>
      <c r="D6" s="40">
        <v>376.53000000000003</v>
      </c>
    </row>
    <row r="7" spans="1:6">
      <c r="A7">
        <v>1902</v>
      </c>
      <c r="B7" s="40">
        <v>431.79</v>
      </c>
      <c r="D7" s="40">
        <v>414.29</v>
      </c>
    </row>
    <row r="8" spans="1:6">
      <c r="A8">
        <v>1903</v>
      </c>
      <c r="B8" s="40">
        <v>449.35</v>
      </c>
      <c r="D8" s="40">
        <v>479.35</v>
      </c>
    </row>
    <row r="9" spans="1:6">
      <c r="A9">
        <v>1904</v>
      </c>
      <c r="B9" s="40">
        <v>545.40000000000009</v>
      </c>
      <c r="D9" s="40">
        <v>545.40000000000009</v>
      </c>
    </row>
    <row r="10" spans="1:6">
      <c r="A10">
        <v>1905</v>
      </c>
      <c r="B10" s="40">
        <v>579.6</v>
      </c>
      <c r="D10" s="40">
        <v>579.6</v>
      </c>
    </row>
    <row r="11" spans="1:6">
      <c r="A11">
        <v>1906</v>
      </c>
      <c r="B11" s="40">
        <v>541.1</v>
      </c>
      <c r="D11" s="40">
        <v>635.6</v>
      </c>
    </row>
    <row r="12" spans="1:6">
      <c r="A12">
        <v>1907</v>
      </c>
      <c r="B12" s="40">
        <v>832.26</v>
      </c>
      <c r="D12" s="40">
        <v>832.26</v>
      </c>
    </row>
    <row r="13" spans="1:6">
      <c r="A13">
        <v>1908</v>
      </c>
      <c r="B13" s="40">
        <v>859.79000000000008</v>
      </c>
      <c r="D13" s="40">
        <v>888.99000000000012</v>
      </c>
    </row>
    <row r="14" spans="1:6">
      <c r="A14">
        <v>1909</v>
      </c>
      <c r="B14" s="40">
        <v>845.8900000000001</v>
      </c>
      <c r="D14" s="40">
        <v>739.3900000000001</v>
      </c>
    </row>
    <row r="15" spans="1:6">
      <c r="A15">
        <v>1910</v>
      </c>
      <c r="B15" s="40">
        <v>790.18999999999994</v>
      </c>
      <c r="D15" s="40">
        <v>849.18999999999994</v>
      </c>
      <c r="F15" s="40"/>
    </row>
    <row r="16" spans="1:6">
      <c r="A16">
        <v>1911</v>
      </c>
      <c r="B16" s="40">
        <v>837.74</v>
      </c>
      <c r="D16" s="40">
        <v>837.7399999999999</v>
      </c>
    </row>
    <row r="17" spans="1:4">
      <c r="A17">
        <v>1912</v>
      </c>
      <c r="B17" s="40">
        <v>774.95</v>
      </c>
      <c r="D17" s="40">
        <v>594.44000000000005</v>
      </c>
    </row>
    <row r="18" spans="1:4">
      <c r="A18">
        <v>1913</v>
      </c>
      <c r="B18" s="40">
        <v>764.45</v>
      </c>
      <c r="D18" s="40">
        <v>629.99</v>
      </c>
    </row>
    <row r="19" spans="1:4">
      <c r="A19">
        <v>1914</v>
      </c>
      <c r="B19" s="40">
        <v>746.81000000000006</v>
      </c>
      <c r="D19" s="40">
        <v>760.1400000000001</v>
      </c>
    </row>
    <row r="20" spans="1:4">
      <c r="A20">
        <v>1917</v>
      </c>
      <c r="B20" s="40">
        <v>764.37899999999991</v>
      </c>
      <c r="D20" s="40">
        <v>719.20800000000008</v>
      </c>
    </row>
    <row r="21" spans="1:4">
      <c r="A21">
        <v>1918</v>
      </c>
      <c r="B21" s="40">
        <v>819.90800000000013</v>
      </c>
      <c r="D21" s="40">
        <v>891.57800000000009</v>
      </c>
    </row>
    <row r="22" spans="1:4">
      <c r="A22">
        <v>1919</v>
      </c>
      <c r="B22" s="40">
        <v>765.84799999999996</v>
      </c>
      <c r="D22" s="40">
        <v>734.19900000000007</v>
      </c>
    </row>
    <row r="23" spans="1:4">
      <c r="A23">
        <v>1920</v>
      </c>
      <c r="B23" s="40">
        <v>773.35</v>
      </c>
      <c r="D23" s="40">
        <v>754.10800000000006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CEAF-DB9A-4B9F-BA7A-2CEA0C02C598}">
  <sheetPr codeName="Sheet6"/>
  <dimension ref="A1"/>
  <sheetViews>
    <sheetView tabSelected="1" topLeftCell="A43" workbookViewId="0">
      <selection activeCell="J192" sqref="J192"/>
    </sheetView>
  </sheetViews>
  <sheetFormatPr defaultRowHeight="14.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students_work</vt:lpstr>
      <vt:lpstr>mine</vt:lpstr>
      <vt:lpstr>pivot_table1</vt:lpstr>
      <vt:lpstr>pivot_table2</vt:lpstr>
      <vt:lpstr>charts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Haoang Li</dc:creator>
  <cp:lastModifiedBy>Haoang Li</cp:lastModifiedBy>
  <dcterms:created xsi:type="dcterms:W3CDTF">2021-04-05T07:54:33Z</dcterms:created>
  <dcterms:modified xsi:type="dcterms:W3CDTF">2021-10-17T11:06:30Z</dcterms:modified>
</cp:coreProperties>
</file>